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1.xml" ContentType="application/vnd.openxmlformats-officedocument.spreadsheetml.query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.xml" ContentType="application/vnd.openxmlformats-officedocument.drawing+xml"/>
  <Override PartName="/xl/tables/table11.xml" ContentType="application/vnd.openxmlformats-officedocument.spreadsheetml.table+xml"/>
  <Override PartName="/xl/slicers/slicer1.xml" ContentType="application/vnd.ms-excel.slicer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48BBCDB4-2619-4CE8-A0CA-5630790E1A19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ARRERA" sheetId="48" state="hidden" r:id="rId1"/>
    <sheet name="ARREGLOS" sheetId="91" state="hidden" r:id="rId2"/>
    <sheet name="config" sheetId="62" state="hidden" r:id="rId3"/>
    <sheet name="MODELO" sheetId="89" state="hidden" r:id="rId4"/>
    <sheet name="NOMINA" sheetId="86" state="hidden" r:id="rId5"/>
    <sheet name="FECHAS" sheetId="88" state="hidden" r:id="rId6"/>
    <sheet name="DEPURANDO TEMP" sheetId="97" state="hidden" r:id="rId7"/>
    <sheet name="MES" sheetId="94" state="hidden" r:id="rId8"/>
    <sheet name="cruce depto" sheetId="58" state="hidden" r:id="rId9"/>
    <sheet name="EVENTUAL" sheetId="98" r:id="rId10"/>
  </sheets>
  <externalReferences>
    <externalReference r:id="rId11"/>
    <externalReference r:id="rId12"/>
  </externalReferences>
  <definedNames>
    <definedName name="_xlnm.Print_Area" localSheetId="9">EVENTUAL!$A$1:$M$22</definedName>
    <definedName name="_xlnm.Criteria" localSheetId="9">#REF!</definedName>
    <definedName name="DatosExternos_1" localSheetId="3" hidden="1">MODELO!$A$1:$BE$1443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34" i="94" l="1"/>
  <c r="O4" i="94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O1411" i="94"/>
  <c r="O1412" i="94"/>
  <c r="O1413" i="94"/>
  <c r="O1414" i="94"/>
  <c r="O1415" i="94"/>
  <c r="O1416" i="94"/>
  <c r="O1417" i="94"/>
  <c r="N1080" i="94"/>
  <c r="N1107" i="94"/>
  <c r="N1125" i="94"/>
  <c r="N1128" i="94"/>
  <c r="N1129" i="94"/>
  <c r="N1034" i="94"/>
  <c r="N1077" i="94"/>
  <c r="N1121" i="94"/>
  <c r="N1140" i="94"/>
  <c r="N1148" i="94"/>
  <c r="N1158" i="94"/>
  <c r="N1177" i="94"/>
  <c r="V168" i="94" a="1"/>
  <c r="V168" i="94" s="1"/>
  <c r="V179" i="94" a="1"/>
  <c r="V179" i="94" s="1"/>
  <c r="V603" i="94" a="1"/>
  <c r="V603" i="94" s="1"/>
  <c r="V10" i="94" a="1"/>
  <c r="V10" i="94" s="1"/>
  <c r="V124" i="94" a="1"/>
  <c r="V124" i="94" s="1"/>
  <c r="V13" i="94" a="1"/>
  <c r="V13" i="94" s="1"/>
  <c r="V26" i="94" a="1"/>
  <c r="V26" i="94" s="1"/>
  <c r="V870" i="94" a="1"/>
  <c r="V870" i="94" s="1"/>
  <c r="V790" i="94" a="1"/>
  <c r="V790" i="94" s="1"/>
  <c r="V102" i="94" a="1"/>
  <c r="V102" i="94" s="1"/>
  <c r="V834" i="94" a="1"/>
  <c r="V834" i="94" s="1"/>
  <c r="V748" i="94" a="1"/>
  <c r="V748" i="94" s="1"/>
  <c r="V648" i="94" a="1"/>
  <c r="V648" i="94" s="1"/>
  <c r="V801" i="94" a="1"/>
  <c r="V801" i="94" s="1"/>
  <c r="V876" i="94" a="1"/>
  <c r="V876" i="94" s="1"/>
  <c r="V208" i="94" a="1"/>
  <c r="V208" i="94" s="1"/>
  <c r="V234" i="94" a="1"/>
  <c r="V234" i="94" s="1"/>
  <c r="V192" i="94" a="1"/>
  <c r="V192" i="94" s="1"/>
  <c r="V249" i="94" a="1"/>
  <c r="V249" i="94" s="1"/>
  <c r="V169" i="94" a="1"/>
  <c r="V169" i="94" s="1"/>
  <c r="V233" i="94" a="1"/>
  <c r="V233" i="94" s="1"/>
  <c r="V16" i="94" a="1"/>
  <c r="V16" i="94" s="1"/>
  <c r="V741" i="94" a="1"/>
  <c r="V741" i="94" s="1"/>
  <c r="V103" i="94" a="1"/>
  <c r="V103" i="94" s="1"/>
  <c r="V761" i="94" a="1"/>
  <c r="V761" i="94" s="1"/>
  <c r="V871" i="94" a="1"/>
  <c r="V871" i="94" s="1"/>
  <c r="V688" i="94" a="1"/>
  <c r="V688" i="94" s="1"/>
  <c r="V18" i="94" a="1"/>
  <c r="V18" i="94" s="1"/>
  <c r="V170" i="94" a="1"/>
  <c r="V170" i="94" s="1"/>
  <c r="V735" i="94" a="1"/>
  <c r="V735" i="94" s="1"/>
  <c r="V58" i="94" a="1"/>
  <c r="V58" i="94" s="1"/>
  <c r="V74" i="94" a="1"/>
  <c r="V74" i="94" s="1"/>
  <c r="V838" i="94" a="1"/>
  <c r="V838" i="94" s="1"/>
  <c r="V770" i="94" a="1"/>
  <c r="V770" i="94" s="1"/>
  <c r="V802" i="94" a="1"/>
  <c r="V802" i="94" s="1"/>
  <c r="V750" i="94" a="1"/>
  <c r="V750" i="94" s="1"/>
  <c r="V797" i="94" a="1"/>
  <c r="V797" i="94" s="1"/>
  <c r="V46" i="94" a="1"/>
  <c r="V46" i="94" s="1"/>
  <c r="V200" i="94" a="1"/>
  <c r="V200" i="94" s="1"/>
  <c r="V806" i="94" a="1"/>
  <c r="V806" i="94" s="1"/>
  <c r="V76" i="94" a="1"/>
  <c r="V76" i="94" s="1"/>
  <c r="V695" i="94" a="1"/>
  <c r="V695" i="94" s="1"/>
  <c r="V810" i="94" a="1"/>
  <c r="V810" i="94" s="1"/>
  <c r="V159" i="94" a="1"/>
  <c r="V159" i="94" s="1"/>
  <c r="V691" i="94" a="1"/>
  <c r="V691" i="94" s="1"/>
  <c r="V69" i="94" a="1"/>
  <c r="V69" i="94" s="1"/>
  <c r="V131" i="94" a="1"/>
  <c r="V131" i="94" s="1"/>
  <c r="V145" i="94" a="1"/>
  <c r="V145" i="94" s="1"/>
  <c r="V701" i="94" a="1"/>
  <c r="V701" i="94" s="1"/>
  <c r="V877" i="94" a="1"/>
  <c r="V877" i="94" s="1"/>
  <c r="V706" i="94" a="1"/>
  <c r="V706" i="94" s="1"/>
  <c r="V811" i="94" a="1"/>
  <c r="V811" i="94" s="1"/>
  <c r="V700" i="94" a="1"/>
  <c r="V700" i="94" s="1"/>
  <c r="V221" i="94" a="1"/>
  <c r="V221" i="94" s="1"/>
  <c r="V725" i="94" a="1"/>
  <c r="V725" i="94" s="1"/>
  <c r="V180" i="94" a="1"/>
  <c r="V180" i="94" s="1"/>
  <c r="V726" i="94" a="1"/>
  <c r="V726" i="94" s="1"/>
  <c r="V181" i="94" a="1"/>
  <c r="V181" i="94" s="1"/>
  <c r="V5" i="94" a="1"/>
  <c r="V5" i="94" s="1"/>
  <c r="V222" i="94" a="1"/>
  <c r="V222" i="94" s="1"/>
  <c r="V132" i="94" a="1"/>
  <c r="V132" i="94" s="1"/>
  <c r="V133" i="94" a="1"/>
  <c r="V133" i="94" s="1"/>
  <c r="V95" i="94" a="1"/>
  <c r="V95" i="94" s="1"/>
  <c r="V23" i="94" a="1"/>
  <c r="V23" i="94" s="1"/>
  <c r="V41" i="94" a="1"/>
  <c r="V41" i="94" s="1"/>
  <c r="V649" i="94" a="1"/>
  <c r="V649" i="94" s="1"/>
  <c r="V27" i="94" a="1"/>
  <c r="V27" i="94" s="1"/>
  <c r="V817" i="94" a="1"/>
  <c r="V817" i="94" s="1"/>
  <c r="V213" i="94" a="1"/>
  <c r="V213" i="94" s="1"/>
  <c r="V862" i="94" a="1"/>
  <c r="V862" i="94" s="1"/>
  <c r="V604" i="94" a="1"/>
  <c r="V604" i="94" s="1"/>
  <c r="V878" i="94" a="1"/>
  <c r="V878" i="94" s="1"/>
  <c r="V738" i="94" a="1"/>
  <c r="V738" i="94" s="1"/>
  <c r="V238" i="94" a="1"/>
  <c r="V238" i="94" s="1"/>
  <c r="V842" i="94" a="1"/>
  <c r="V842" i="94" s="1"/>
  <c r="V715" i="94" a="1"/>
  <c r="V715" i="94" s="1"/>
  <c r="V6" i="94" a="1"/>
  <c r="V6" i="94" s="1"/>
  <c r="V196" i="94" a="1"/>
  <c r="V196" i="94" s="1"/>
  <c r="V360" i="94" a="1"/>
  <c r="V360" i="94" s="1"/>
  <c r="V197" i="94" a="1"/>
  <c r="V197" i="94" s="1"/>
  <c r="V47" i="94" a="1"/>
  <c r="V47" i="94" s="1"/>
  <c r="V889" i="94" a="1"/>
  <c r="V889" i="94" s="1"/>
  <c r="V843" i="94" a="1"/>
  <c r="V843" i="94" s="1"/>
  <c r="V226" i="94" a="1"/>
  <c r="V226" i="94" s="1"/>
  <c r="V244" i="94" a="1"/>
  <c r="V244" i="94" s="1"/>
  <c r="V28" i="94" a="1"/>
  <c r="V28" i="94" s="1"/>
  <c r="V100" i="94" a="1"/>
  <c r="V100" i="94" s="1"/>
  <c r="V134" i="94" a="1"/>
  <c r="V134" i="94" s="1"/>
  <c r="V768" i="94" a="1"/>
  <c r="V768" i="94" s="1"/>
  <c r="V182" i="94" a="1"/>
  <c r="V182" i="94" s="1"/>
  <c r="V229" i="94" a="1"/>
  <c r="V229" i="94" s="1"/>
  <c r="V659" i="94" a="1"/>
  <c r="V659" i="94" s="1"/>
  <c r="V220" i="94" a="1"/>
  <c r="V220" i="94" s="1"/>
  <c r="V769" i="94" a="1"/>
  <c r="V769" i="94" s="1"/>
  <c r="V152" i="94" a="1"/>
  <c r="V152" i="94" s="1"/>
  <c r="V118" i="94" a="1"/>
  <c r="V118" i="94" s="1"/>
  <c r="V745" i="94" a="1"/>
  <c r="V745" i="94" s="1"/>
  <c r="V864" i="94" a="1"/>
  <c r="V864" i="94" s="1"/>
  <c r="V236" i="94" a="1"/>
  <c r="V236" i="94" s="1"/>
  <c r="V162" i="94" a="1"/>
  <c r="V162" i="94" s="1"/>
  <c r="V702" i="94" a="1"/>
  <c r="V702" i="94" s="1"/>
  <c r="V731" i="94" a="1"/>
  <c r="V731" i="94" s="1"/>
  <c r="V840" i="94" a="1"/>
  <c r="V840" i="94" s="1"/>
  <c r="V798" i="94" a="1"/>
  <c r="V798" i="94" s="1"/>
  <c r="V799" i="94" a="1"/>
  <c r="V799" i="94" s="1"/>
  <c r="V690" i="94" a="1"/>
  <c r="V690" i="94" s="1"/>
  <c r="V29" i="94" a="1"/>
  <c r="V29" i="94" s="1"/>
  <c r="V812" i="94" a="1"/>
  <c r="V812" i="94" s="1"/>
  <c r="V48" i="94" a="1"/>
  <c r="V48" i="94" s="1"/>
  <c r="V607" i="94" a="1"/>
  <c r="V607" i="94" s="1"/>
  <c r="V890" i="94" a="1"/>
  <c r="V890" i="94" s="1"/>
  <c r="V703" i="94" a="1"/>
  <c r="V703" i="94" s="1"/>
  <c r="V813" i="94" a="1"/>
  <c r="V813" i="94" s="1"/>
  <c r="V230" i="94" a="1"/>
  <c r="V230" i="94" s="1"/>
  <c r="V59" i="94" a="1"/>
  <c r="V59" i="94" s="1"/>
  <c r="V251" i="94" a="1"/>
  <c r="V251" i="94" s="1"/>
  <c r="V183" i="94" a="1"/>
  <c r="V183" i="94" s="1"/>
  <c r="V844" i="94" a="1"/>
  <c r="V844" i="94" s="1"/>
  <c r="V754" i="94" a="1"/>
  <c r="V754" i="94" s="1"/>
  <c r="V30" i="94" a="1"/>
  <c r="V30" i="94" s="1"/>
  <c r="V692" i="94" a="1"/>
  <c r="V692" i="94" s="1"/>
  <c r="V832" i="94" a="1"/>
  <c r="V832" i="94" s="1"/>
  <c r="V24" i="94" a="1"/>
  <c r="V24" i="94" s="1"/>
  <c r="V732" i="94" a="1"/>
  <c r="V732" i="94" s="1"/>
  <c r="V199" i="94" a="1"/>
  <c r="V199" i="94" s="1"/>
  <c r="V608" i="94" a="1"/>
  <c r="V608" i="94" s="1"/>
  <c r="V184" i="94" a="1"/>
  <c r="V184" i="94" s="1"/>
  <c r="V239" i="94" a="1"/>
  <c r="V239" i="94" s="1"/>
  <c r="V717" i="94" a="1"/>
  <c r="V717" i="94" s="1"/>
  <c r="V763" i="94" a="1"/>
  <c r="V763" i="94" s="1"/>
  <c r="V835" i="94" a="1"/>
  <c r="V835" i="94" s="1"/>
  <c r="V19" i="94" a="1"/>
  <c r="V19" i="94" s="1"/>
  <c r="V42" i="94" a="1"/>
  <c r="V42" i="94" s="1"/>
  <c r="V714" i="94" a="1"/>
  <c r="V714" i="94" s="1"/>
  <c r="V828" i="94" a="1"/>
  <c r="V828" i="94" s="1"/>
  <c r="V756" i="94" a="1"/>
  <c r="V756" i="94" s="1"/>
  <c r="V31" i="94" a="1"/>
  <c r="V31" i="94" s="1"/>
  <c r="V247" i="94" a="1"/>
  <c r="V247" i="94" s="1"/>
  <c r="V231" i="94" a="1"/>
  <c r="V231" i="94" s="1"/>
  <c r="V125" i="94" a="1"/>
  <c r="V125" i="94" s="1"/>
  <c r="V363" i="94" a="1"/>
  <c r="V363" i="94" s="1"/>
  <c r="V795" i="94" a="1"/>
  <c r="V795" i="94" s="1"/>
  <c r="V101" i="94" a="1"/>
  <c r="V101" i="94" s="1"/>
  <c r="V8" i="94" a="1"/>
  <c r="V8" i="94" s="1"/>
  <c r="V704" i="94" a="1"/>
  <c r="V704" i="94" s="1"/>
  <c r="V79" i="94" a="1"/>
  <c r="V79" i="94" s="1"/>
  <c r="V744" i="94" a="1"/>
  <c r="V744" i="94" s="1"/>
  <c r="V149" i="94" a="1"/>
  <c r="V149" i="94" s="1"/>
  <c r="V829" i="94" a="1"/>
  <c r="V829" i="94" s="1"/>
  <c r="V814" i="94" a="1"/>
  <c r="V814" i="94" s="1"/>
  <c r="V84" i="94" a="1"/>
  <c r="V84" i="94" s="1"/>
  <c r="V710" i="94" a="1"/>
  <c r="V710" i="94" s="1"/>
  <c r="V707" i="94" a="1"/>
  <c r="V707" i="94" s="1"/>
  <c r="V215" i="94" a="1"/>
  <c r="V215" i="94" s="1"/>
  <c r="V14" i="94" a="1"/>
  <c r="V14" i="94" s="1"/>
  <c r="V15" i="94" a="1"/>
  <c r="V15" i="94" s="1"/>
  <c r="V885" i="94" a="1"/>
  <c r="V885" i="94" s="1"/>
  <c r="V82" i="94" a="1"/>
  <c r="V82" i="94" s="1"/>
  <c r="V201" i="94" a="1"/>
  <c r="V201" i="94" s="1"/>
  <c r="V195" i="94" a="1"/>
  <c r="V195" i="94" s="1"/>
  <c r="V20" i="94" a="1"/>
  <c r="V20" i="94" s="1"/>
  <c r="V891" i="94" a="1"/>
  <c r="V891" i="94" s="1"/>
  <c r="V185" i="94" a="1"/>
  <c r="V185" i="94" s="1"/>
  <c r="V235" i="94" a="1"/>
  <c r="V235" i="94" s="1"/>
  <c r="V807" i="94" a="1"/>
  <c r="V807" i="94" s="1"/>
  <c r="V49" i="94" a="1"/>
  <c r="V49" i="94" s="1"/>
  <c r="V96" i="94" a="1"/>
  <c r="V96" i="94" s="1"/>
  <c r="V655" i="94" a="1"/>
  <c r="V655" i="94" s="1"/>
  <c r="V818" i="94" a="1"/>
  <c r="V818" i="94" s="1"/>
  <c r="V171" i="94" a="1"/>
  <c r="V171" i="94" s="1"/>
  <c r="V727" i="94" a="1"/>
  <c r="V727" i="94" s="1"/>
  <c r="V50" i="94" a="1"/>
  <c r="V50" i="94" s="1"/>
  <c r="V833" i="94" a="1"/>
  <c r="V833" i="94" s="1"/>
  <c r="V845" i="94" a="1"/>
  <c r="V845" i="94" s="1"/>
  <c r="V240" i="94" a="1"/>
  <c r="V240" i="94" s="1"/>
  <c r="V37" i="94" a="1"/>
  <c r="V37" i="94" s="1"/>
  <c r="V241" i="94" a="1"/>
  <c r="V241" i="94" s="1"/>
  <c r="V80" i="94" a="1"/>
  <c r="V80" i="94" s="1"/>
  <c r="V167" i="94" a="1"/>
  <c r="V167" i="94" s="1"/>
  <c r="V868" i="94" a="1"/>
  <c r="V868" i="94" s="1"/>
  <c r="V75" i="94" a="1"/>
  <c r="V75" i="94" s="1"/>
  <c r="V759" i="94" a="1"/>
  <c r="V759" i="94" s="1"/>
  <c r="V202" i="94" a="1"/>
  <c r="V202" i="94" s="1"/>
  <c r="V198" i="94" a="1"/>
  <c r="V198" i="94" s="1"/>
  <c r="V836" i="94" a="1"/>
  <c r="V836" i="94" s="1"/>
  <c r="V819" i="94" a="1"/>
  <c r="V819" i="94" s="1"/>
  <c r="V135" i="94" a="1"/>
  <c r="V135" i="94" s="1"/>
  <c r="V859" i="94" a="1"/>
  <c r="V859" i="94" s="1"/>
  <c r="V104" i="94" a="1"/>
  <c r="V104" i="94" s="1"/>
  <c r="V165" i="94" a="1"/>
  <c r="V165" i="94" s="1"/>
  <c r="V136" i="94" a="1"/>
  <c r="V136" i="94" s="1"/>
  <c r="V250" i="94" a="1"/>
  <c r="V250" i="94" s="1"/>
  <c r="V248" i="94" a="1"/>
  <c r="V248" i="94" s="1"/>
  <c r="V70" i="94" a="1"/>
  <c r="V70" i="94" s="1"/>
  <c r="V114" i="94" a="1"/>
  <c r="V114" i="94" s="1"/>
  <c r="V879" i="94" a="1"/>
  <c r="V879" i="94" s="1"/>
  <c r="V860" i="94" a="1"/>
  <c r="V860" i="94" s="1"/>
  <c r="V119" i="94" a="1"/>
  <c r="V119" i="94" s="1"/>
  <c r="V32" i="94" a="1"/>
  <c r="V32" i="94" s="1"/>
  <c r="V120" i="94" a="1"/>
  <c r="V120" i="94" s="1"/>
  <c r="V722" i="94" a="1"/>
  <c r="V722" i="94" s="1"/>
  <c r="V242" i="94" a="1"/>
  <c r="V242" i="94" s="1"/>
  <c r="V150" i="94" a="1"/>
  <c r="V150" i="94" s="1"/>
  <c r="V203" i="94" a="1"/>
  <c r="V203" i="94" s="1"/>
  <c r="V711" i="94" a="1"/>
  <c r="V711" i="94" s="1"/>
  <c r="V815" i="94" a="1"/>
  <c r="V815" i="94" s="1"/>
  <c r="V718" i="94" a="1"/>
  <c r="V718" i="94" s="1"/>
  <c r="V33" i="94" a="1"/>
  <c r="V33" i="94" s="1"/>
  <c r="V7" i="94" a="1"/>
  <c r="V7" i="94" s="1"/>
  <c r="V751" i="94" a="1"/>
  <c r="V751" i="94" s="1"/>
  <c r="V658" i="94" a="1"/>
  <c r="V658" i="94" s="1"/>
  <c r="V746" i="94" a="1"/>
  <c r="V746" i="94" s="1"/>
  <c r="V357" i="94" a="1"/>
  <c r="V357" i="94" s="1"/>
  <c r="V846" i="94" a="1"/>
  <c r="V846" i="94" s="1"/>
  <c r="V245" i="94" a="1"/>
  <c r="V245" i="94" s="1"/>
  <c r="V36" i="94" a="1"/>
  <c r="V36" i="94" s="1"/>
  <c r="V243" i="94" a="1"/>
  <c r="V243" i="94" s="1"/>
  <c r="V246" i="94" a="1"/>
  <c r="V246" i="94" s="1"/>
  <c r="V660" i="94" a="1"/>
  <c r="V660" i="94" s="1"/>
  <c r="V89" i="94" a="1"/>
  <c r="V89" i="94" s="1"/>
  <c r="V34" i="94" a="1"/>
  <c r="V34" i="94" s="1"/>
  <c r="V872" i="94" a="1"/>
  <c r="V872" i="94" s="1"/>
  <c r="V721" i="94" a="1"/>
  <c r="V721" i="94" s="1"/>
  <c r="V204" i="94" a="1"/>
  <c r="V204" i="94" s="1"/>
  <c r="V886" i="94" a="1"/>
  <c r="V886" i="94" s="1"/>
  <c r="V887" i="94" a="1"/>
  <c r="V887" i="94" s="1"/>
  <c r="V696" i="94" a="1"/>
  <c r="V696" i="94" s="1"/>
  <c r="V21" i="94" a="1"/>
  <c r="V21" i="94" s="1"/>
  <c r="V137" i="94" a="1"/>
  <c r="V137" i="94" s="1"/>
  <c r="V708" i="94" a="1"/>
  <c r="V708" i="94" s="1"/>
  <c r="V172" i="94" a="1"/>
  <c r="V172" i="94" s="1"/>
  <c r="V605" i="94" a="1"/>
  <c r="V605" i="94" s="1"/>
  <c r="V830" i="94" a="1"/>
  <c r="V830" i="94" s="1"/>
  <c r="V72" i="94" a="1"/>
  <c r="V72" i="94" s="1"/>
  <c r="V837" i="94" a="1"/>
  <c r="V837" i="94" s="1"/>
  <c r="V820" i="94" a="1"/>
  <c r="V820" i="94" s="1"/>
  <c r="V116" i="94" a="1"/>
  <c r="V116" i="94" s="1"/>
  <c r="V821" i="94" a="1"/>
  <c r="V821" i="94" s="1"/>
  <c r="V191" i="94" a="1"/>
  <c r="V191" i="94" s="1"/>
  <c r="V822" i="94" a="1"/>
  <c r="V822" i="94" s="1"/>
  <c r="V657" i="94" a="1"/>
  <c r="V657" i="94" s="1"/>
  <c r="V865" i="94" a="1"/>
  <c r="V865" i="94" s="1"/>
  <c r="V105" i="94" a="1"/>
  <c r="V105" i="94" s="1"/>
  <c r="V43" i="94" a="1"/>
  <c r="V43" i="94" s="1"/>
  <c r="V716" i="94" a="1"/>
  <c r="V716" i="94" s="1"/>
  <c r="V186" i="94" a="1"/>
  <c r="V186" i="94" s="1"/>
  <c r="V60" i="94" a="1"/>
  <c r="V60" i="94" s="1"/>
  <c r="V742" i="94" a="1"/>
  <c r="V742" i="94" s="1"/>
  <c r="V656" i="94" a="1"/>
  <c r="V656" i="94" s="1"/>
  <c r="V356" i="94" a="1"/>
  <c r="V356" i="94" s="1"/>
  <c r="V358" i="94" a="1"/>
  <c r="V358" i="94" s="1"/>
  <c r="V747" i="94" a="1"/>
  <c r="V747" i="94" s="1"/>
  <c r="V126" i="94" a="1"/>
  <c r="V126" i="94" s="1"/>
  <c r="V153" i="94" a="1"/>
  <c r="V153" i="94" s="1"/>
  <c r="V121" i="94" a="1"/>
  <c r="V121" i="94" s="1"/>
  <c r="V794" i="94" a="1"/>
  <c r="V794" i="94" s="1"/>
  <c r="V792" i="94" a="1"/>
  <c r="V792" i="94" s="1"/>
  <c r="V97" i="94" a="1"/>
  <c r="V97" i="94" s="1"/>
  <c r="V218" i="94" a="1"/>
  <c r="V218" i="94" s="1"/>
  <c r="V839" i="94" a="1"/>
  <c r="V839" i="94" s="1"/>
  <c r="V739" i="94" a="1"/>
  <c r="V739" i="94" s="1"/>
  <c r="V755" i="94" a="1"/>
  <c r="V755" i="94" s="1"/>
  <c r="V847" i="94" a="1"/>
  <c r="V847" i="94" s="1"/>
  <c r="V138" i="94" a="1"/>
  <c r="V138" i="94" s="1"/>
  <c r="V762" i="94" a="1"/>
  <c r="V762" i="94" s="1"/>
  <c r="V793" i="94" a="1"/>
  <c r="V793" i="94" s="1"/>
  <c r="V661" i="94" a="1"/>
  <c r="V661" i="94" s="1"/>
  <c r="V689" i="94" a="1"/>
  <c r="V689" i="94" s="1"/>
  <c r="V789" i="94" a="1"/>
  <c r="V789" i="94" s="1"/>
  <c r="V22" i="94" a="1"/>
  <c r="V22" i="94" s="1"/>
  <c r="V758" i="94" a="1"/>
  <c r="V758" i="94" s="1"/>
  <c r="V869" i="94" a="1"/>
  <c r="V869" i="94" s="1"/>
  <c r="V252" i="94" a="1"/>
  <c r="V252" i="94" s="1"/>
  <c r="V848" i="94" a="1"/>
  <c r="V848" i="94" s="1"/>
  <c r="V237" i="94" a="1"/>
  <c r="V237" i="94" s="1"/>
  <c r="V85" i="94" a="1"/>
  <c r="V85" i="94" s="1"/>
  <c r="V35" i="94" a="1"/>
  <c r="V35" i="94" s="1"/>
  <c r="V122" i="94" a="1"/>
  <c r="V122" i="94" s="1"/>
  <c r="V40" i="94" a="1"/>
  <c r="V40" i="94" s="1"/>
  <c r="V823" i="94" a="1"/>
  <c r="V823" i="94" s="1"/>
  <c r="V87" i="94" a="1"/>
  <c r="V87" i="94" s="1"/>
  <c r="V712" i="94" a="1"/>
  <c r="V712" i="94" s="1"/>
  <c r="V77" i="94" a="1"/>
  <c r="V77" i="94" s="1"/>
  <c r="V880" i="94" a="1"/>
  <c r="V880" i="94" s="1"/>
  <c r="V211" i="94" a="1"/>
  <c r="V211" i="94" s="1"/>
  <c r="V743" i="94" a="1"/>
  <c r="V743" i="94" s="1"/>
  <c r="V849" i="94" a="1"/>
  <c r="V849" i="94" s="1"/>
  <c r="V147" i="94" a="1"/>
  <c r="V147" i="94" s="1"/>
  <c r="V173" i="94" a="1"/>
  <c r="V173" i="94" s="1"/>
  <c r="V174" i="94" a="1"/>
  <c r="V174" i="94" s="1"/>
  <c r="V98" i="94" a="1"/>
  <c r="V98" i="94" s="1"/>
  <c r="V693" i="94" a="1"/>
  <c r="V693" i="94" s="1"/>
  <c r="V850" i="94" a="1"/>
  <c r="V850" i="94" s="1"/>
  <c r="V83" i="94" a="1"/>
  <c r="V83" i="94" s="1"/>
  <c r="V609" i="94" a="1"/>
  <c r="V609" i="94" s="1"/>
  <c r="V106" i="94" a="1"/>
  <c r="V106" i="94" s="1"/>
  <c r="V740" i="94" a="1"/>
  <c r="V740" i="94" s="1"/>
  <c r="V92" i="94" a="1"/>
  <c r="V92" i="94" s="1"/>
  <c r="V723" i="94" a="1"/>
  <c r="V723" i="94" s="1"/>
  <c r="V61" i="94" a="1"/>
  <c r="V61" i="94" s="1"/>
  <c r="V654" i="94" a="1"/>
  <c r="V654" i="94" s="1"/>
  <c r="V866" i="94" a="1"/>
  <c r="V866" i="94" s="1"/>
  <c r="V824" i="94" a="1"/>
  <c r="V824" i="94" s="1"/>
  <c r="V841" i="94" a="1"/>
  <c r="V841" i="94" s="1"/>
  <c r="V86" i="94" a="1"/>
  <c r="V86" i="94" s="1"/>
  <c r="V825" i="94" a="1"/>
  <c r="V825" i="94" s="1"/>
  <c r="V803" i="94" a="1"/>
  <c r="V803" i="94" s="1"/>
  <c r="V157" i="94" a="1"/>
  <c r="V157" i="94" s="1"/>
  <c r="V107" i="94" a="1"/>
  <c r="V107" i="94" s="1"/>
  <c r="V791" i="94" a="1"/>
  <c r="V791" i="94" s="1"/>
  <c r="V728" i="94" a="1"/>
  <c r="V728" i="94" s="1"/>
  <c r="V187" i="94" a="1"/>
  <c r="V187" i="94" s="1"/>
  <c r="V81" i="94" a="1"/>
  <c r="V81" i="94" s="1"/>
  <c r="V760" i="94" a="1"/>
  <c r="V760" i="94" s="1"/>
  <c r="V38" i="94" a="1"/>
  <c r="V38" i="94" s="1"/>
  <c r="V108" i="94" a="1"/>
  <c r="V108" i="94" s="1"/>
  <c r="V154" i="94" a="1"/>
  <c r="V154" i="94" s="1"/>
  <c r="V51" i="94" a="1"/>
  <c r="V51" i="94" s="1"/>
  <c r="V127" i="94" a="1"/>
  <c r="V127" i="94" s="1"/>
  <c r="V753" i="94" a="1"/>
  <c r="V753" i="94" s="1"/>
  <c r="V151" i="94" a="1"/>
  <c r="V151" i="94" s="1"/>
  <c r="V139" i="94" a="1"/>
  <c r="V139" i="94" s="1"/>
  <c r="V232" i="94" a="1"/>
  <c r="V232" i="94" s="1"/>
  <c r="V355" i="94" a="1"/>
  <c r="V355" i="94" s="1"/>
  <c r="V52" i="94" a="1"/>
  <c r="V52" i="94" s="1"/>
  <c r="V831" i="94" a="1"/>
  <c r="V831" i="94" s="1"/>
  <c r="V856" i="94" a="1"/>
  <c r="V856" i="94" s="1"/>
  <c r="V175" i="94" a="1"/>
  <c r="V175" i="94" s="1"/>
  <c r="V148" i="94" a="1"/>
  <c r="V148" i="94" s="1"/>
  <c r="V757" i="94" a="1"/>
  <c r="V757" i="94" s="1"/>
  <c r="V128" i="94" a="1"/>
  <c r="V128" i="94" s="1"/>
  <c r="V158" i="94" a="1"/>
  <c r="V158" i="94" s="1"/>
  <c r="V109" i="94" a="1"/>
  <c r="V109" i="94" s="1"/>
  <c r="V733" i="94" a="1"/>
  <c r="V733" i="94" s="1"/>
  <c r="V94" i="94" a="1"/>
  <c r="V94" i="94" s="1"/>
  <c r="V705" i="94" a="1"/>
  <c r="V705" i="94" s="1"/>
  <c r="V851" i="94" a="1"/>
  <c r="V851" i="94" s="1"/>
  <c r="V188" i="94" a="1"/>
  <c r="V188" i="94" s="1"/>
  <c r="V160" i="94" a="1"/>
  <c r="V160" i="94" s="1"/>
  <c r="V724" i="94" a="1"/>
  <c r="V724" i="94" s="1"/>
  <c r="V826" i="94" a="1"/>
  <c r="V826" i="94" s="1"/>
  <c r="V166" i="94" a="1"/>
  <c r="V166" i="94" s="1"/>
  <c r="V765" i="94" a="1"/>
  <c r="V765" i="94" s="1"/>
  <c r="V62" i="94" a="1"/>
  <c r="V62" i="94" s="1"/>
  <c r="V91" i="94" a="1"/>
  <c r="V91" i="94" s="1"/>
  <c r="V25" i="94" a="1"/>
  <c r="V25" i="94" s="1"/>
  <c r="V90" i="94" a="1"/>
  <c r="V90" i="94" s="1"/>
  <c r="V737" i="94" a="1"/>
  <c r="V737" i="94" s="1"/>
  <c r="V867" i="94" a="1"/>
  <c r="V867" i="94" s="1"/>
  <c r="V110" i="94" a="1"/>
  <c r="V110" i="94" s="1"/>
  <c r="V767" i="94" a="1"/>
  <c r="V767" i="94" s="1"/>
  <c r="V228" i="94" a="1"/>
  <c r="V228" i="94" s="1"/>
  <c r="V225" i="94" a="1"/>
  <c r="V225" i="94" s="1"/>
  <c r="V361" i="94" a="1"/>
  <c r="V361" i="94" s="1"/>
  <c r="V852" i="94" a="1"/>
  <c r="V852" i="94" s="1"/>
  <c r="V115" i="94" a="1"/>
  <c r="V115" i="94" s="1"/>
  <c r="V140" i="94" a="1"/>
  <c r="V140" i="94" s="1"/>
  <c r="V857" i="94" a="1"/>
  <c r="V857" i="94" s="1"/>
  <c r="V749" i="94" a="1"/>
  <c r="V749" i="94" s="1"/>
  <c r="V39" i="94" a="1"/>
  <c r="V39" i="94" s="1"/>
  <c r="V71" i="94" a="1"/>
  <c r="V71" i="94" s="1"/>
  <c r="V53" i="94" a="1"/>
  <c r="V53" i="94" s="1"/>
  <c r="V606" i="94" a="1"/>
  <c r="V606" i="94" s="1"/>
  <c r="V764" i="94" a="1"/>
  <c r="V764" i="94" s="1"/>
  <c r="V54" i="94" a="1"/>
  <c r="V54" i="94" s="1"/>
  <c r="V206" i="94" a="1"/>
  <c r="V206" i="94" s="1"/>
  <c r="V881" i="94" a="1"/>
  <c r="V881" i="94" s="1"/>
  <c r="V662" i="94" a="1"/>
  <c r="V662" i="94" s="1"/>
  <c r="V882" i="94" a="1"/>
  <c r="V882" i="94" s="1"/>
  <c r="V223" i="94" a="1"/>
  <c r="V223" i="94" s="1"/>
  <c r="V883" i="94" a="1"/>
  <c r="V883" i="94" s="1"/>
  <c r="V354" i="94" a="1"/>
  <c r="V354" i="94" s="1"/>
  <c r="V111" i="94" a="1"/>
  <c r="V111" i="94" s="1"/>
  <c r="V194" i="94" a="1"/>
  <c r="V194" i="94" s="1"/>
  <c r="V652" i="94" a="1"/>
  <c r="V652" i="94" s="1"/>
  <c r="V212" i="94" a="1"/>
  <c r="V212" i="94" s="1"/>
  <c r="V178" i="94" a="1"/>
  <c r="V178" i="94" s="1"/>
  <c r="V55" i="94" a="1"/>
  <c r="V55" i="94" s="1"/>
  <c r="V44" i="94" a="1"/>
  <c r="V44" i="94" s="1"/>
  <c r="V155" i="94" a="1"/>
  <c r="V155" i="94" s="1"/>
  <c r="V56" i="94" a="1"/>
  <c r="V56" i="94" s="1"/>
  <c r="V364" i="94" a="1"/>
  <c r="V364" i="94" s="1"/>
  <c r="V210" i="94" a="1"/>
  <c r="V210" i="94" s="1"/>
  <c r="V63" i="94" a="1"/>
  <c r="V63" i="94" s="1"/>
  <c r="V205" i="94" a="1"/>
  <c r="V205" i="94" s="1"/>
  <c r="V734" i="94" a="1"/>
  <c r="V734" i="94" s="1"/>
  <c r="V4" i="94" a="1"/>
  <c r="V4" i="94" s="1"/>
  <c r="V64" i="94" a="1"/>
  <c r="V64" i="94" s="1"/>
  <c r="V141" i="94" a="1"/>
  <c r="V141" i="94" s="1"/>
  <c r="V853" i="94" a="1"/>
  <c r="V853" i="94" s="1"/>
  <c r="V88" i="94" a="1"/>
  <c r="V88" i="94" s="1"/>
  <c r="V65" i="94" a="1"/>
  <c r="V65" i="94" s="1"/>
  <c r="V163" i="94" a="1"/>
  <c r="V163" i="94" s="1"/>
  <c r="V99" i="94" a="1"/>
  <c r="V99" i="94" s="1"/>
  <c r="V112" i="94" a="1"/>
  <c r="V112" i="94" s="1"/>
  <c r="V766" i="94" a="1"/>
  <c r="V766" i="94" s="1"/>
  <c r="V113" i="94" a="1"/>
  <c r="V113" i="94" s="1"/>
  <c r="V227" i="94" a="1"/>
  <c r="V227" i="94" s="1"/>
  <c r="V219" i="94" a="1"/>
  <c r="V219" i="94" s="1"/>
  <c r="V827" i="94" a="1"/>
  <c r="V827" i="94" s="1"/>
  <c r="V709" i="94" a="1"/>
  <c r="V709" i="94" s="1"/>
  <c r="V164" i="94" a="1"/>
  <c r="V164" i="94" s="1"/>
  <c r="V193" i="94" a="1"/>
  <c r="V193" i="94" s="1"/>
  <c r="V719" i="94" a="1"/>
  <c r="V719" i="94" s="1"/>
  <c r="V224" i="94" a="1"/>
  <c r="V224" i="94" s="1"/>
  <c r="V697" i="94" a="1"/>
  <c r="V697" i="94" s="1"/>
  <c r="V144" i="94" a="1"/>
  <c r="V144" i="94" s="1"/>
  <c r="V45" i="94" a="1"/>
  <c r="V45" i="94" s="1"/>
  <c r="V217" i="94" a="1"/>
  <c r="V217" i="94" s="1"/>
  <c r="V694" i="94" a="1"/>
  <c r="V694" i="94" s="1"/>
  <c r="V12" i="94" a="1"/>
  <c r="V12" i="94" s="1"/>
  <c r="V854" i="94" a="1"/>
  <c r="V854" i="94" s="1"/>
  <c r="V858" i="94" a="1"/>
  <c r="V858" i="94" s="1"/>
  <c r="V176" i="94" a="1"/>
  <c r="V176" i="94" s="1"/>
  <c r="V214" i="94" a="1"/>
  <c r="V214" i="94" s="1"/>
  <c r="V863" i="94" a="1"/>
  <c r="V863" i="94" s="1"/>
  <c r="V66" i="94" a="1"/>
  <c r="V66" i="94" s="1"/>
  <c r="V804" i="94" a="1"/>
  <c r="V804" i="94" s="1"/>
  <c r="V650" i="94" a="1"/>
  <c r="V650" i="94" s="1"/>
  <c r="V729" i="94" a="1"/>
  <c r="V729" i="94" s="1"/>
  <c r="V873" i="94" a="1"/>
  <c r="V873" i="94" s="1"/>
  <c r="V884" i="94" a="1"/>
  <c r="V884" i="94" s="1"/>
  <c r="V189" i="94" a="1"/>
  <c r="V189" i="94" s="1"/>
  <c r="V359" i="94" a="1"/>
  <c r="V359" i="94" s="1"/>
  <c r="V730" i="94" a="1"/>
  <c r="V730" i="94" s="1"/>
  <c r="V129" i="94" a="1"/>
  <c r="V129" i="94" s="1"/>
  <c r="V57" i="94" a="1"/>
  <c r="V57" i="94" s="1"/>
  <c r="V651" i="94" a="1"/>
  <c r="V651" i="94" s="1"/>
  <c r="V875" i="94" a="1"/>
  <c r="V875" i="94" s="1"/>
  <c r="V67" i="94" a="1"/>
  <c r="V67" i="94" s="1"/>
  <c r="V11" i="94" a="1"/>
  <c r="V11" i="94" s="1"/>
  <c r="V653" i="94" a="1"/>
  <c r="V653" i="94" s="1"/>
  <c r="V362" i="94" a="1"/>
  <c r="V362" i="94" s="1"/>
  <c r="V800" i="94" a="1"/>
  <c r="V800" i="94" s="1"/>
  <c r="V117" i="94" a="1"/>
  <c r="V117" i="94" s="1"/>
  <c r="V207" i="94" a="1"/>
  <c r="V207" i="94" s="1"/>
  <c r="V736" i="94" a="1"/>
  <c r="V736" i="94" s="1"/>
  <c r="V861" i="94" a="1"/>
  <c r="V861" i="94" s="1"/>
  <c r="V874" i="94" a="1"/>
  <c r="V874" i="94" s="1"/>
  <c r="V808" i="94" a="1"/>
  <c r="V808" i="94" s="1"/>
  <c r="V855" i="94" a="1"/>
  <c r="V855" i="94" s="1"/>
  <c r="V161" i="94" a="1"/>
  <c r="V161" i="94" s="1"/>
  <c r="V17" i="94" a="1"/>
  <c r="V17" i="94" s="1"/>
  <c r="V130" i="94" a="1"/>
  <c r="V130" i="94" s="1"/>
  <c r="V253" i="94" a="1"/>
  <c r="V253" i="94" s="1"/>
  <c r="V698" i="94" a="1"/>
  <c r="V698" i="94" s="1"/>
  <c r="V699" i="94" a="1"/>
  <c r="V699" i="94" s="1"/>
  <c r="V646" i="94" a="1"/>
  <c r="V646" i="94" s="1"/>
  <c r="V713" i="94" a="1"/>
  <c r="V713" i="94" s="1"/>
  <c r="V796" i="94" a="1"/>
  <c r="V796" i="94" s="1"/>
  <c r="V73" i="94" a="1"/>
  <c r="V73" i="94" s="1"/>
  <c r="V156" i="94" a="1"/>
  <c r="V156" i="94" s="1"/>
  <c r="V805" i="94" a="1"/>
  <c r="V805" i="94" s="1"/>
  <c r="V209" i="94" a="1"/>
  <c r="V209" i="94" s="1"/>
  <c r="V146" i="94" a="1"/>
  <c r="V146" i="94" s="1"/>
  <c r="V9" i="94" a="1"/>
  <c r="V9" i="94" s="1"/>
  <c r="V68" i="94" a="1"/>
  <c r="V68" i="94" s="1"/>
  <c r="V752" i="94" a="1"/>
  <c r="V752" i="94" s="1"/>
  <c r="V809" i="94" a="1"/>
  <c r="V809" i="94" s="1"/>
  <c r="V93" i="94" a="1"/>
  <c r="V93" i="94" s="1"/>
  <c r="V123" i="94" a="1"/>
  <c r="V123" i="94" s="1"/>
  <c r="V142" i="94" a="1"/>
  <c r="V142" i="94" s="1"/>
  <c r="V216" i="94" a="1"/>
  <c r="V216" i="94" s="1"/>
  <c r="V177" i="94" a="1"/>
  <c r="V177" i="94" s="1"/>
  <c r="V143" i="94" a="1"/>
  <c r="V143" i="94" s="1"/>
  <c r="V720" i="94" a="1"/>
  <c r="V720" i="94" s="1"/>
  <c r="V647" i="94" a="1"/>
  <c r="V647" i="94" s="1"/>
  <c r="V816" i="94" a="1"/>
  <c r="V816" i="94" s="1"/>
  <c r="V78" i="94" a="1"/>
  <c r="V78" i="94" s="1"/>
  <c r="V190" i="94" a="1"/>
  <c r="V190" i="94" s="1"/>
  <c r="V888" i="94" a="1"/>
  <c r="V888" i="94" s="1"/>
  <c r="V255" i="94" a="1"/>
  <c r="V255" i="94" s="1"/>
  <c r="V297" i="94" a="1"/>
  <c r="V297" i="94" s="1"/>
  <c r="V781" i="94" a="1"/>
  <c r="V781" i="94" s="1"/>
  <c r="V267" i="94" a="1"/>
  <c r="V267" i="94" s="1"/>
  <c r="V324" i="94" a="1"/>
  <c r="V324" i="94" s="1"/>
  <c r="V341" i="94" a="1"/>
  <c r="V341" i="94" s="1"/>
  <c r="V261" i="94" a="1"/>
  <c r="V261" i="94" s="1"/>
  <c r="V319" i="94" a="1"/>
  <c r="V319" i="94" s="1"/>
  <c r="V325" i="94" a="1"/>
  <c r="V325" i="94" s="1"/>
  <c r="V320" i="94" a="1"/>
  <c r="V320" i="94" s="1"/>
  <c r="V298" i="94" a="1"/>
  <c r="V298" i="94" s="1"/>
  <c r="V326" i="94" a="1"/>
  <c r="V326" i="94" s="1"/>
  <c r="V268" i="94" a="1"/>
  <c r="V268" i="94" s="1"/>
  <c r="V335" i="94" a="1"/>
  <c r="V335" i="94" s="1"/>
  <c r="V299" i="94" a="1"/>
  <c r="V299" i="94" s="1"/>
  <c r="V327" i="94" a="1"/>
  <c r="V327" i="94" s="1"/>
  <c r="V300" i="94" a="1"/>
  <c r="V300" i="94" s="1"/>
  <c r="V293" i="94" a="1"/>
  <c r="V293" i="94" s="1"/>
  <c r="V269" i="94" a="1"/>
  <c r="V269" i="94" s="1"/>
  <c r="V787" i="94" a="1"/>
  <c r="V787" i="94" s="1"/>
  <c r="V342" i="94" a="1"/>
  <c r="V342" i="94" s="1"/>
  <c r="V270" i="94" a="1"/>
  <c r="V270" i="94" s="1"/>
  <c r="V328" i="94" a="1"/>
  <c r="V328" i="94" s="1"/>
  <c r="V264" i="94" a="1"/>
  <c r="V264" i="94" s="1"/>
  <c r="V778" i="94" a="1"/>
  <c r="V778" i="94" s="1"/>
  <c r="V773" i="94" a="1"/>
  <c r="V773" i="94" s="1"/>
  <c r="V285" i="94" a="1"/>
  <c r="V285" i="94" s="1"/>
  <c r="V776" i="94" a="1"/>
  <c r="V776" i="94" s="1"/>
  <c r="V262" i="94" a="1"/>
  <c r="V262" i="94" s="1"/>
  <c r="V291" i="94" a="1"/>
  <c r="V291" i="94" s="1"/>
  <c r="V301" i="94" a="1"/>
  <c r="V301" i="94" s="1"/>
  <c r="V321" i="94" a="1"/>
  <c r="V321" i="94" s="1"/>
  <c r="V286" i="94" a="1"/>
  <c r="V286" i="94" s="1"/>
  <c r="V329" i="94" a="1"/>
  <c r="V329" i="94" s="1"/>
  <c r="V302" i="94" a="1"/>
  <c r="V302" i="94" s="1"/>
  <c r="V271" i="94" a="1"/>
  <c r="V271" i="94" s="1"/>
  <c r="V344" i="94" a="1"/>
  <c r="V344" i="94" s="1"/>
  <c r="V339" i="94" a="1"/>
  <c r="V339" i="94" s="1"/>
  <c r="V303" i="94" a="1"/>
  <c r="V303" i="94" s="1"/>
  <c r="V304" i="94" a="1"/>
  <c r="V304" i="94" s="1"/>
  <c r="V294" i="94" a="1"/>
  <c r="V294" i="94" s="1"/>
  <c r="V785" i="94" a="1"/>
  <c r="V785" i="94" s="1"/>
  <c r="V305" i="94" a="1"/>
  <c r="V305" i="94" s="1"/>
  <c r="V287" i="94" a="1"/>
  <c r="V287" i="94" s="1"/>
  <c r="V306" i="94" a="1"/>
  <c r="V306" i="94" s="1"/>
  <c r="V307" i="94" a="1"/>
  <c r="V307" i="94" s="1"/>
  <c r="V288" i="94" a="1"/>
  <c r="V288" i="94" s="1"/>
  <c r="V308" i="94" a="1"/>
  <c r="V308" i="94" s="1"/>
  <c r="V266" i="94" a="1"/>
  <c r="V266" i="94" s="1"/>
  <c r="V786" i="94" a="1"/>
  <c r="V786" i="94" s="1"/>
  <c r="V309" i="94" a="1"/>
  <c r="V309" i="94" s="1"/>
  <c r="V310" i="94" a="1"/>
  <c r="V310" i="94" s="1"/>
  <c r="V254" i="94" a="1"/>
  <c r="V254" i="94" s="1"/>
  <c r="V311" i="94" a="1"/>
  <c r="V311" i="94" s="1"/>
  <c r="V337" i="94" a="1"/>
  <c r="V337" i="94" s="1"/>
  <c r="V312" i="94" a="1"/>
  <c r="V312" i="94" s="1"/>
  <c r="V257" i="94" a="1"/>
  <c r="V257" i="94" s="1"/>
  <c r="V272" i="94" a="1"/>
  <c r="V272" i="94" s="1"/>
  <c r="V788" i="94" a="1"/>
  <c r="V788" i="94" s="1"/>
  <c r="V313" i="94" a="1"/>
  <c r="V313" i="94" s="1"/>
  <c r="V365" i="94" a="1"/>
  <c r="V365" i="94" s="1"/>
  <c r="V259" i="94" a="1"/>
  <c r="V259" i="94" s="1"/>
  <c r="V330" i="94" a="1"/>
  <c r="V330" i="94" s="1"/>
  <c r="V273" i="94" a="1"/>
  <c r="V273" i="94" s="1"/>
  <c r="V274" i="94" a="1"/>
  <c r="V274" i="94" s="1"/>
  <c r="V774" i="94" a="1"/>
  <c r="V774" i="94" s="1"/>
  <c r="V314" i="94" a="1"/>
  <c r="V314" i="94" s="1"/>
  <c r="V275" i="94" a="1"/>
  <c r="V275" i="94" s="1"/>
  <c r="V276" i="94" a="1"/>
  <c r="V276" i="94" s="1"/>
  <c r="V782" i="94" a="1"/>
  <c r="V782" i="94" s="1"/>
  <c r="V315" i="94" a="1"/>
  <c r="V315" i="94" s="1"/>
  <c r="V331" i="94" a="1"/>
  <c r="V331" i="94" s="1"/>
  <c r="V277" i="94" a="1"/>
  <c r="V277" i="94" s="1"/>
  <c r="V295" i="94" a="1"/>
  <c r="V295" i="94" s="1"/>
  <c r="V316" i="94" a="1"/>
  <c r="V316" i="94" s="1"/>
  <c r="V777" i="94" a="1"/>
  <c r="V777" i="94" s="1"/>
  <c r="V338" i="94" a="1"/>
  <c r="V338" i="94" s="1"/>
  <c r="V322" i="94" a="1"/>
  <c r="V322" i="94" s="1"/>
  <c r="V317" i="94" a="1"/>
  <c r="V317" i="94" s="1"/>
  <c r="V332" i="94" a="1"/>
  <c r="V332" i="94" s="1"/>
  <c r="V289" i="94" a="1"/>
  <c r="V289" i="94" s="1"/>
  <c r="V292" i="94" a="1"/>
  <c r="V292" i="94" s="1"/>
  <c r="V333" i="94" a="1"/>
  <c r="V333" i="94" s="1"/>
  <c r="V771" i="94" a="1"/>
  <c r="V771" i="94" s="1"/>
  <c r="V296" i="94" a="1"/>
  <c r="V296" i="94" s="1"/>
  <c r="V334" i="94" a="1"/>
  <c r="V334" i="94" s="1"/>
  <c r="V258" i="94" a="1"/>
  <c r="V258" i="94" s="1"/>
  <c r="V775" i="94" a="1"/>
  <c r="V775" i="94" s="1"/>
  <c r="V323" i="94" a="1"/>
  <c r="V323" i="94" s="1"/>
  <c r="V340" i="94" a="1"/>
  <c r="V340" i="94" s="1"/>
  <c r="V256" i="94" a="1"/>
  <c r="V256" i="94" s="1"/>
  <c r="V336" i="94" a="1"/>
  <c r="V336" i="94" s="1"/>
  <c r="V265" i="94" a="1"/>
  <c r="V265" i="94" s="1"/>
  <c r="V779" i="94" a="1"/>
  <c r="V779" i="94" s="1"/>
  <c r="V263" i="94" a="1"/>
  <c r="V263" i="94" s="1"/>
  <c r="V290" i="94" a="1"/>
  <c r="V290" i="94" s="1"/>
  <c r="V278" i="94" a="1"/>
  <c r="V278" i="94" s="1"/>
  <c r="V345" i="94" a="1"/>
  <c r="V345" i="94" s="1"/>
  <c r="V279" i="94" a="1"/>
  <c r="V279" i="94" s="1"/>
  <c r="V280" i="94" a="1"/>
  <c r="V280" i="94" s="1"/>
  <c r="V783" i="94" a="1"/>
  <c r="V783" i="94" s="1"/>
  <c r="V343" i="94" a="1"/>
  <c r="V343" i="94" s="1"/>
  <c r="V281" i="94" a="1"/>
  <c r="V281" i="94" s="1"/>
  <c r="V780" i="94" a="1"/>
  <c r="V780" i="94" s="1"/>
  <c r="V282" i="94" a="1"/>
  <c r="V282" i="94" s="1"/>
  <c r="V283" i="94" a="1"/>
  <c r="V283" i="94" s="1"/>
  <c r="V772" i="94" a="1"/>
  <c r="V772" i="94" s="1"/>
  <c r="V284" i="94" a="1"/>
  <c r="V284" i="94" s="1"/>
  <c r="V318" i="94" a="1"/>
  <c r="V318" i="94" s="1"/>
  <c r="V260" i="94" a="1"/>
  <c r="V260" i="94" s="1"/>
  <c r="V784" i="94" a="1"/>
  <c r="V784" i="94" s="1"/>
  <c r="V584" i="94" a="1"/>
  <c r="V584" i="94" s="1"/>
  <c r="V564" i="94" a="1"/>
  <c r="V564" i="94" s="1"/>
  <c r="V628" i="94" a="1"/>
  <c r="V628" i="94" s="1"/>
  <c r="V346" i="94" a="1"/>
  <c r="V346" i="94" s="1"/>
  <c r="V412" i="94" a="1"/>
  <c r="V412" i="94" s="1"/>
  <c r="V367" i="94" a="1"/>
  <c r="V367" i="94" s="1"/>
  <c r="V594" i="94" a="1"/>
  <c r="V594" i="94" s="1"/>
  <c r="V370" i="94" a="1"/>
  <c r="V370" i="94" s="1"/>
  <c r="V596" i="94" a="1"/>
  <c r="V596" i="94" s="1"/>
  <c r="V543" i="94" a="1"/>
  <c r="V543" i="94" s="1"/>
  <c r="V533" i="94" a="1"/>
  <c r="V533" i="94" s="1"/>
  <c r="V368" i="94" a="1"/>
  <c r="V368" i="94" s="1"/>
  <c r="V390" i="94" a="1"/>
  <c r="V390" i="94" s="1"/>
  <c r="V571" i="94" a="1"/>
  <c r="V571" i="94" s="1"/>
  <c r="V624" i="94" a="1"/>
  <c r="V624" i="94" s="1"/>
  <c r="V513" i="94" a="1"/>
  <c r="V513" i="94" s="1"/>
  <c r="V629" i="94" a="1"/>
  <c r="V629" i="94" s="1"/>
  <c r="V618" i="94" a="1"/>
  <c r="V618" i="94" s="1"/>
  <c r="V667" i="94" a="1"/>
  <c r="V667" i="94" s="1"/>
  <c r="V579" i="94" a="1"/>
  <c r="V579" i="94" s="1"/>
  <c r="V475" i="94" a="1"/>
  <c r="V475" i="94" s="1"/>
  <c r="V459" i="94" a="1"/>
  <c r="V459" i="94" s="1"/>
  <c r="V663" i="94" a="1"/>
  <c r="V663" i="94" s="1"/>
  <c r="V489" i="94" a="1"/>
  <c r="V489" i="94" s="1"/>
  <c r="V415" i="94" a="1"/>
  <c r="V415" i="94" s="1"/>
  <c r="V570" i="94" a="1"/>
  <c r="V570" i="94" s="1"/>
  <c r="V422" i="94" a="1"/>
  <c r="V422" i="94" s="1"/>
  <c r="V460" i="94" a="1"/>
  <c r="V460" i="94" s="1"/>
  <c r="V490" i="94" a="1"/>
  <c r="V490" i="94" s="1"/>
  <c r="V506" i="94" a="1"/>
  <c r="V506" i="94" s="1"/>
  <c r="V553" i="94" a="1"/>
  <c r="V553" i="94" s="1"/>
  <c r="V386" i="94" a="1"/>
  <c r="V386" i="94" s="1"/>
  <c r="V461" i="94" a="1"/>
  <c r="V461" i="94" s="1"/>
  <c r="V382" i="94" a="1"/>
  <c r="V382" i="94" s="1"/>
  <c r="V366" i="94" a="1"/>
  <c r="V366" i="94" s="1"/>
  <c r="V668" i="94" a="1"/>
  <c r="V668" i="94" s="1"/>
  <c r="V395" i="94" a="1"/>
  <c r="V395" i="94" s="1"/>
  <c r="V396" i="94" a="1"/>
  <c r="V396" i="94" s="1"/>
  <c r="V410" i="94" a="1"/>
  <c r="V410" i="94" s="1"/>
  <c r="V589" i="94" a="1"/>
  <c r="V589" i="94" s="1"/>
  <c r="V669" i="94" a="1"/>
  <c r="V669" i="94" s="1"/>
  <c r="V417" i="94" a="1"/>
  <c r="V417" i="94" s="1"/>
  <c r="V554" i="94" a="1"/>
  <c r="V554" i="94" s="1"/>
  <c r="V630" i="94" a="1"/>
  <c r="V630" i="94" s="1"/>
  <c r="V514" i="94" a="1"/>
  <c r="V514" i="94" s="1"/>
  <c r="V391" i="94" a="1"/>
  <c r="V391" i="94" s="1"/>
  <c r="V467" i="94" a="1"/>
  <c r="V467" i="94" s="1"/>
  <c r="V631" i="94" a="1"/>
  <c r="V631" i="94" s="1"/>
  <c r="V491" i="94" a="1"/>
  <c r="V491" i="94" s="1"/>
  <c r="V418" i="94" a="1"/>
  <c r="V418" i="94" s="1"/>
  <c r="V515" i="94" a="1"/>
  <c r="V515" i="94" s="1"/>
  <c r="V416" i="94" a="1"/>
  <c r="V416" i="94" s="1"/>
  <c r="V614" i="94" a="1"/>
  <c r="V614" i="94" s="1"/>
  <c r="V565" i="94" a="1"/>
  <c r="V565" i="94" s="1"/>
  <c r="V423" i="94" a="1"/>
  <c r="V423" i="94" s="1"/>
  <c r="V548" i="94" a="1"/>
  <c r="V548" i="94" s="1"/>
  <c r="V492" i="94" a="1"/>
  <c r="V492" i="94" s="1"/>
  <c r="V408" i="94" a="1"/>
  <c r="V408" i="94" s="1"/>
  <c r="V424" i="94" a="1"/>
  <c r="V424" i="94" s="1"/>
  <c r="V476" i="94" a="1"/>
  <c r="V476" i="94" s="1"/>
  <c r="V493" i="94" a="1"/>
  <c r="V493" i="94" s="1"/>
  <c r="V666" i="94" a="1"/>
  <c r="V666" i="94" s="1"/>
  <c r="V551" i="94" a="1"/>
  <c r="V551" i="94" s="1"/>
  <c r="V534" i="94" a="1"/>
  <c r="V534" i="94" s="1"/>
  <c r="V685" i="94" a="1"/>
  <c r="V685" i="94" s="1"/>
  <c r="V392" i="94" a="1"/>
  <c r="V392" i="94" s="1"/>
  <c r="V595" i="94" a="1"/>
  <c r="V595" i="94" s="1"/>
  <c r="V555" i="94" a="1"/>
  <c r="V555" i="94" s="1"/>
  <c r="V644" i="94" a="1"/>
  <c r="V644" i="94" s="1"/>
  <c r="V497" i="94" a="1"/>
  <c r="V497" i="94" s="1"/>
  <c r="V449" i="94" a="1"/>
  <c r="V449" i="94" s="1"/>
  <c r="V425" i="94" a="1"/>
  <c r="V425" i="94" s="1"/>
  <c r="V426" i="94" a="1"/>
  <c r="V426" i="94" s="1"/>
  <c r="V397" i="94" a="1"/>
  <c r="V397" i="94" s="1"/>
  <c r="V531" i="94" a="1"/>
  <c r="V531" i="94" s="1"/>
  <c r="V535" i="94" a="1"/>
  <c r="V535" i="94" s="1"/>
  <c r="V371" i="94" a="1"/>
  <c r="V371" i="94" s="1"/>
  <c r="V602" i="94" a="1"/>
  <c r="V602" i="94" s="1"/>
  <c r="V572" i="94" a="1"/>
  <c r="V572" i="94" s="1"/>
  <c r="V398" i="94" a="1"/>
  <c r="V398" i="94" s="1"/>
  <c r="V385" i="94" a="1"/>
  <c r="V385" i="94" s="1"/>
  <c r="V399" i="94" a="1"/>
  <c r="V399" i="94" s="1"/>
  <c r="V427" i="94" a="1"/>
  <c r="V427" i="94" s="1"/>
  <c r="V577" i="94" a="1"/>
  <c r="V577" i="94" s="1"/>
  <c r="V351" i="94" a="1"/>
  <c r="V351" i="94" s="1"/>
  <c r="V556" i="94" a="1"/>
  <c r="V556" i="94" s="1"/>
  <c r="V516" i="94" a="1"/>
  <c r="V516" i="94" s="1"/>
  <c r="V665" i="94" a="1"/>
  <c r="V665" i="94" s="1"/>
  <c r="V393" i="94" a="1"/>
  <c r="V393" i="94" s="1"/>
  <c r="V557" i="94" a="1"/>
  <c r="V557" i="94" s="1"/>
  <c r="V377" i="94" a="1"/>
  <c r="V377" i="94" s="1"/>
  <c r="V428" i="94" a="1"/>
  <c r="V428" i="94" s="1"/>
  <c r="V429" i="94" a="1"/>
  <c r="V429" i="94" s="1"/>
  <c r="V588" i="94" a="1"/>
  <c r="V588" i="94" s="1"/>
  <c r="V580" i="94" a="1"/>
  <c r="V580" i="94" s="1"/>
  <c r="V499" i="94" a="1"/>
  <c r="V499" i="94" s="1"/>
  <c r="V552" i="94" a="1"/>
  <c r="V552" i="94" s="1"/>
  <c r="V664" i="94" a="1"/>
  <c r="V664" i="94" s="1"/>
  <c r="V477" i="94" a="1"/>
  <c r="V477" i="94" s="1"/>
  <c r="V686" i="94" a="1"/>
  <c r="V686" i="94" s="1"/>
  <c r="V349" i="94" a="1"/>
  <c r="V349" i="94" s="1"/>
  <c r="V411" i="94" a="1"/>
  <c r="V411" i="94" s="1"/>
  <c r="V632" i="94" a="1"/>
  <c r="V632" i="94" s="1"/>
  <c r="V462" i="94" a="1"/>
  <c r="V462" i="94" s="1"/>
  <c r="V413" i="94" a="1"/>
  <c r="V413" i="94" s="1"/>
  <c r="V507" i="94" a="1"/>
  <c r="V507" i="94" s="1"/>
  <c r="V430" i="94" a="1"/>
  <c r="V430" i="94" s="1"/>
  <c r="V684" i="94" a="1"/>
  <c r="V684" i="94" s="1"/>
  <c r="V463" i="94" a="1"/>
  <c r="V463" i="94" s="1"/>
  <c r="V517" i="94" a="1"/>
  <c r="V517" i="94" s="1"/>
  <c r="V680" i="94" a="1"/>
  <c r="V680" i="94" s="1"/>
  <c r="V468" i="94" a="1"/>
  <c r="V468" i="94" s="1"/>
  <c r="V616" i="94" a="1"/>
  <c r="V616" i="94" s="1"/>
  <c r="V431" i="94" a="1"/>
  <c r="V431" i="94" s="1"/>
  <c r="V470" i="94" a="1"/>
  <c r="V470" i="94" s="1"/>
  <c r="V623" i="94" a="1"/>
  <c r="V623" i="94" s="1"/>
  <c r="V674" i="94" a="1"/>
  <c r="V674" i="94" s="1"/>
  <c r="V379" i="94" a="1"/>
  <c r="V379" i="94" s="1"/>
  <c r="V601" i="94" a="1"/>
  <c r="V601" i="94" s="1"/>
  <c r="V550" i="94" a="1"/>
  <c r="V550" i="94" s="1"/>
  <c r="V420" i="94" a="1"/>
  <c r="V420" i="94" s="1"/>
  <c r="V400" i="94" a="1"/>
  <c r="V400" i="94" s="1"/>
  <c r="V348" i="94" a="1"/>
  <c r="V348" i="94" s="1"/>
  <c r="V599" i="94" a="1"/>
  <c r="V599" i="94" s="1"/>
  <c r="V600" i="94" a="1"/>
  <c r="V600" i="94" s="1"/>
  <c r="V619" i="94" a="1"/>
  <c r="V619" i="94" s="1"/>
  <c r="V610" i="94" a="1"/>
  <c r="V610" i="94" s="1"/>
  <c r="V681" i="94" a="1"/>
  <c r="V681" i="94" s="1"/>
  <c r="V625" i="94" a="1"/>
  <c r="V625" i="94" s="1"/>
  <c r="V401" i="94" a="1"/>
  <c r="V401" i="94" s="1"/>
  <c r="V508" i="94" a="1"/>
  <c r="V508" i="94" s="1"/>
  <c r="V500" i="94" a="1"/>
  <c r="V500" i="94" s="1"/>
  <c r="V518" i="94" a="1"/>
  <c r="V518" i="94" s="1"/>
  <c r="V394" i="94" a="1"/>
  <c r="V394" i="94" s="1"/>
  <c r="V558" i="94" a="1"/>
  <c r="V558" i="94" s="1"/>
  <c r="V670" i="94" a="1"/>
  <c r="V670" i="94" s="1"/>
  <c r="V682" i="94" a="1"/>
  <c r="V682" i="94" s="1"/>
  <c r="V633" i="94" a="1"/>
  <c r="V633" i="94" s="1"/>
  <c r="V450" i="94" a="1"/>
  <c r="V450" i="94" s="1"/>
  <c r="V469" i="94" a="1"/>
  <c r="V469" i="94" s="1"/>
  <c r="V432" i="94" a="1"/>
  <c r="V432" i="94" s="1"/>
  <c r="V433" i="94" a="1"/>
  <c r="V433" i="94" s="1"/>
  <c r="V434" i="94" a="1"/>
  <c r="V434" i="94" s="1"/>
  <c r="V566" i="94" a="1"/>
  <c r="V566" i="94" s="1"/>
  <c r="V478" i="94" a="1"/>
  <c r="V478" i="94" s="1"/>
  <c r="V536" i="94" a="1"/>
  <c r="V536" i="94" s="1"/>
  <c r="V509" i="94" a="1"/>
  <c r="V509" i="94" s="1"/>
  <c r="V519" i="94" a="1"/>
  <c r="V519" i="94" s="1"/>
  <c r="V510" i="94" a="1"/>
  <c r="V510" i="94" s="1"/>
  <c r="V502" i="94" a="1"/>
  <c r="V502" i="94" s="1"/>
  <c r="V520" i="94" a="1"/>
  <c r="V520" i="94" s="1"/>
  <c r="V471" i="94" a="1"/>
  <c r="V471" i="94" s="1"/>
  <c r="V640" i="94" a="1"/>
  <c r="V640" i="94" s="1"/>
  <c r="V435" i="94" a="1"/>
  <c r="V435" i="94" s="1"/>
  <c r="V611" i="94" a="1"/>
  <c r="V611" i="94" s="1"/>
  <c r="V436" i="94" a="1"/>
  <c r="V436" i="94" s="1"/>
  <c r="V573" i="94" a="1"/>
  <c r="V573" i="94" s="1"/>
  <c r="V567" i="94" a="1"/>
  <c r="V567" i="94" s="1"/>
  <c r="V378" i="94" a="1"/>
  <c r="V378" i="94" s="1"/>
  <c r="V437" i="94" a="1"/>
  <c r="V437" i="94" s="1"/>
  <c r="V671" i="94" a="1"/>
  <c r="V671" i="94" s="1"/>
  <c r="V574" i="94" a="1"/>
  <c r="V574" i="94" s="1"/>
  <c r="V485" i="94" a="1"/>
  <c r="V485" i="94" s="1"/>
  <c r="V503" i="94" a="1"/>
  <c r="V503" i="94" s="1"/>
  <c r="V504" i="94" a="1"/>
  <c r="V504" i="94" s="1"/>
  <c r="V638" i="94" a="1"/>
  <c r="V638" i="94" s="1"/>
  <c r="V537" i="94" a="1"/>
  <c r="V537" i="94" s="1"/>
  <c r="V452" i="94" a="1"/>
  <c r="V452" i="94" s="1"/>
  <c r="V617" i="94" a="1"/>
  <c r="V617" i="94" s="1"/>
  <c r="V402" i="94" a="1"/>
  <c r="V402" i="94" s="1"/>
  <c r="V687" i="94" a="1"/>
  <c r="V687" i="94" s="1"/>
  <c r="V626" i="94" a="1"/>
  <c r="V626" i="94" s="1"/>
  <c r="V438" i="94" a="1"/>
  <c r="V438" i="94" s="1"/>
  <c r="V419" i="94" a="1"/>
  <c r="V419" i="94" s="1"/>
  <c r="V568" i="94" a="1"/>
  <c r="V568" i="94" s="1"/>
  <c r="V597" i="94" a="1"/>
  <c r="V597" i="94" s="1"/>
  <c r="V675" i="94" a="1"/>
  <c r="V675" i="94" s="1"/>
  <c r="V453" i="94" a="1"/>
  <c r="V453" i="94" s="1"/>
  <c r="V511" i="94" a="1"/>
  <c r="V511" i="94" s="1"/>
  <c r="V454" i="94" a="1"/>
  <c r="V454" i="94" s="1"/>
  <c r="V439" i="94" a="1"/>
  <c r="V439" i="94" s="1"/>
  <c r="V544" i="94" a="1"/>
  <c r="V544" i="94" s="1"/>
  <c r="V464" i="94" a="1"/>
  <c r="V464" i="94" s="1"/>
  <c r="V479" i="94" a="1"/>
  <c r="V479" i="94" s="1"/>
  <c r="V403" i="94" a="1"/>
  <c r="V403" i="94" s="1"/>
  <c r="V480" i="94" a="1"/>
  <c r="V480" i="94" s="1"/>
  <c r="V672" i="94" a="1"/>
  <c r="V672" i="94" s="1"/>
  <c r="V559" i="94" a="1"/>
  <c r="V559" i="94" s="1"/>
  <c r="V527" i="94" a="1"/>
  <c r="V527" i="94" s="1"/>
  <c r="V451" i="94" a="1"/>
  <c r="V451" i="94" s="1"/>
  <c r="V409" i="94" a="1"/>
  <c r="V409" i="94" s="1"/>
  <c r="V560" i="94" a="1"/>
  <c r="V560" i="94" s="1"/>
  <c r="V538" i="94" a="1"/>
  <c r="V538" i="94" s="1"/>
  <c r="V440" i="94" a="1"/>
  <c r="V440" i="94" s="1"/>
  <c r="V494" i="94" a="1"/>
  <c r="V494" i="94" s="1"/>
  <c r="V501" i="94" a="1"/>
  <c r="V501" i="94" s="1"/>
  <c r="V615" i="94" a="1"/>
  <c r="V615" i="94" s="1"/>
  <c r="V374" i="94" a="1"/>
  <c r="V374" i="94" s="1"/>
  <c r="V455" i="94" a="1"/>
  <c r="V455" i="94" s="1"/>
  <c r="V683" i="94" a="1"/>
  <c r="V683" i="94" s="1"/>
  <c r="V561" i="94" a="1"/>
  <c r="V561" i="94" s="1"/>
  <c r="V643" i="94" a="1"/>
  <c r="V643" i="94" s="1"/>
  <c r="V578" i="94" a="1"/>
  <c r="V578" i="94" s="1"/>
  <c r="V404" i="94" a="1"/>
  <c r="V404" i="94" s="1"/>
  <c r="V612" i="94" a="1"/>
  <c r="V612" i="94" s="1"/>
  <c r="V465" i="94" a="1"/>
  <c r="V465" i="94" s="1"/>
  <c r="V481" i="94" a="1"/>
  <c r="V481" i="94" s="1"/>
  <c r="V505" i="94" a="1"/>
  <c r="V505" i="94" s="1"/>
  <c r="V414" i="94" a="1"/>
  <c r="V414" i="94" s="1"/>
  <c r="V457" i="94" a="1"/>
  <c r="V457" i="94" s="1"/>
  <c r="V639" i="94" a="1"/>
  <c r="V639" i="94" s="1"/>
  <c r="V387" i="94" a="1"/>
  <c r="V387" i="94" s="1"/>
  <c r="V383" i="94" a="1"/>
  <c r="V383" i="94" s="1"/>
  <c r="V562" i="94" a="1"/>
  <c r="V562" i="94" s="1"/>
  <c r="V372" i="94" a="1"/>
  <c r="V372" i="94" s="1"/>
  <c r="V521" i="94" a="1"/>
  <c r="V521" i="94" s="1"/>
  <c r="V636" i="94" a="1"/>
  <c r="V636" i="94" s="1"/>
  <c r="V441" i="94" a="1"/>
  <c r="V441" i="94" s="1"/>
  <c r="V442" i="94" a="1"/>
  <c r="V442" i="94" s="1"/>
  <c r="V443" i="94" a="1"/>
  <c r="V443" i="94" s="1"/>
  <c r="V444" i="94" a="1"/>
  <c r="V444" i="94" s="1"/>
  <c r="V458" i="94" a="1"/>
  <c r="V458" i="94" s="1"/>
  <c r="V673" i="94" a="1"/>
  <c r="V673" i="94" s="1"/>
  <c r="V676" i="94" a="1"/>
  <c r="V676" i="94" s="1"/>
  <c r="V575" i="94" a="1"/>
  <c r="V575" i="94" s="1"/>
  <c r="V522" i="94" a="1"/>
  <c r="V522" i="94" s="1"/>
  <c r="V613" i="94" a="1"/>
  <c r="V613" i="94" s="1"/>
  <c r="V621" i="94" a="1"/>
  <c r="V621" i="94" s="1"/>
  <c r="V634" i="94" a="1"/>
  <c r="V634" i="94" s="1"/>
  <c r="V627" i="94" a="1"/>
  <c r="V627" i="94" s="1"/>
  <c r="V576" i="94" a="1"/>
  <c r="V576" i="94" s="1"/>
  <c r="V598" i="94" a="1"/>
  <c r="V598" i="94" s="1"/>
  <c r="V482" i="94" a="1"/>
  <c r="V482" i="94" s="1"/>
  <c r="V539" i="94" a="1"/>
  <c r="V539" i="94" s="1"/>
  <c r="V585" i="94" a="1"/>
  <c r="V585" i="94" s="1"/>
  <c r="V528" i="94" a="1"/>
  <c r="V528" i="94" s="1"/>
  <c r="V620" i="94" a="1"/>
  <c r="V620" i="94" s="1"/>
  <c r="V677" i="94" a="1"/>
  <c r="V677" i="94" s="1"/>
  <c r="V512" i="94" a="1"/>
  <c r="V512" i="94" s="1"/>
  <c r="V678" i="94" a="1"/>
  <c r="V678" i="94" s="1"/>
  <c r="V540" i="94" a="1"/>
  <c r="V540" i="94" s="1"/>
  <c r="V545" i="94" a="1"/>
  <c r="V545" i="94" s="1"/>
  <c r="V581" i="94" a="1"/>
  <c r="V581" i="94" s="1"/>
  <c r="V586" i="94" a="1"/>
  <c r="V586" i="94" s="1"/>
  <c r="V593" i="94" a="1"/>
  <c r="V593" i="94" s="1"/>
  <c r="V582" i="94" a="1"/>
  <c r="V582" i="94" s="1"/>
  <c r="V373" i="94" a="1"/>
  <c r="V373" i="94" s="1"/>
  <c r="V635" i="94" a="1"/>
  <c r="V635" i="94" s="1"/>
  <c r="V495" i="94" a="1"/>
  <c r="V495" i="94" s="1"/>
  <c r="V388" i="94" a="1"/>
  <c r="V388" i="94" s="1"/>
  <c r="V546" i="94" a="1"/>
  <c r="V546" i="94" s="1"/>
  <c r="V389" i="94" a="1"/>
  <c r="V389" i="94" s="1"/>
  <c r="V380" i="94" a="1"/>
  <c r="V380" i="94" s="1"/>
  <c r="V376" i="94" a="1"/>
  <c r="V376" i="94" s="1"/>
  <c r="V421" i="94" a="1"/>
  <c r="V421" i="94" s="1"/>
  <c r="V529" i="94" a="1"/>
  <c r="V529" i="94" s="1"/>
  <c r="V405" i="94" a="1"/>
  <c r="V405" i="94" s="1"/>
  <c r="V498" i="94" a="1"/>
  <c r="V498" i="94" s="1"/>
  <c r="V622" i="94" a="1"/>
  <c r="V622" i="94" s="1"/>
  <c r="V541" i="94" a="1"/>
  <c r="V541" i="94" s="1"/>
  <c r="V569" i="94" a="1"/>
  <c r="V569" i="94" s="1"/>
  <c r="V352" i="94" a="1"/>
  <c r="V352" i="94" s="1"/>
  <c r="V486" i="94" a="1"/>
  <c r="V486" i="94" s="1"/>
  <c r="V375" i="94" a="1"/>
  <c r="V375" i="94" s="1"/>
  <c r="V523" i="94" a="1"/>
  <c r="V523" i="94" s="1"/>
  <c r="V592" i="94" a="1"/>
  <c r="V592" i="94" s="1"/>
  <c r="V637" i="94" a="1"/>
  <c r="V637" i="94" s="1"/>
  <c r="V549" i="94" a="1"/>
  <c r="V549" i="94" s="1"/>
  <c r="V384" i="94" a="1"/>
  <c r="V384" i="94" s="1"/>
  <c r="V445" i="94" a="1"/>
  <c r="V445" i="94" s="1"/>
  <c r="V641" i="94" a="1"/>
  <c r="V641" i="94" s="1"/>
  <c r="V446" i="94" a="1"/>
  <c r="V446" i="94" s="1"/>
  <c r="V587" i="94" a="1"/>
  <c r="V587" i="94" s="1"/>
  <c r="V369" i="94" a="1"/>
  <c r="V369" i="94" s="1"/>
  <c r="V381" i="94" a="1"/>
  <c r="V381" i="94" s="1"/>
  <c r="V472" i="94" a="1"/>
  <c r="V472" i="94" s="1"/>
  <c r="V563" i="94" a="1"/>
  <c r="V563" i="94" s="1"/>
  <c r="V496" i="94" a="1"/>
  <c r="V496" i="94" s="1"/>
  <c r="V524" i="94" a="1"/>
  <c r="V524" i="94" s="1"/>
  <c r="V542" i="94" a="1"/>
  <c r="V542" i="94" s="1"/>
  <c r="V590" i="94" a="1"/>
  <c r="V590" i="94" s="1"/>
  <c r="V483" i="94" a="1"/>
  <c r="V483" i="94" s="1"/>
  <c r="V484" i="94" a="1"/>
  <c r="V484" i="94" s="1"/>
  <c r="V350" i="94" a="1"/>
  <c r="V350" i="94" s="1"/>
  <c r="V473" i="94" a="1"/>
  <c r="V473" i="94" s="1"/>
  <c r="V456" i="94" a="1"/>
  <c r="V456" i="94" s="1"/>
  <c r="V447" i="94" a="1"/>
  <c r="V447" i="94" s="1"/>
  <c r="V487" i="94" a="1"/>
  <c r="V487" i="94" s="1"/>
  <c r="V525" i="94" a="1"/>
  <c r="V525" i="94" s="1"/>
  <c r="V347" i="94" a="1"/>
  <c r="V347" i="94" s="1"/>
  <c r="V406" i="94" a="1"/>
  <c r="V406" i="94" s="1"/>
  <c r="V466" i="94" a="1"/>
  <c r="V466" i="94" s="1"/>
  <c r="V547" i="94" a="1"/>
  <c r="V547" i="94" s="1"/>
  <c r="V488" i="94" a="1"/>
  <c r="V488" i="94" s="1"/>
  <c r="V530" i="94" a="1"/>
  <c r="V530" i="94" s="1"/>
  <c r="V645" i="94" a="1"/>
  <c r="V645" i="94" s="1"/>
  <c r="V679" i="94" a="1"/>
  <c r="V679" i="94" s="1"/>
  <c r="V642" i="94" a="1"/>
  <c r="V642" i="94" s="1"/>
  <c r="V532" i="94" a="1"/>
  <c r="V532" i="94" s="1"/>
  <c r="V448" i="94" a="1"/>
  <c r="V448" i="94" s="1"/>
  <c r="V583" i="94" a="1"/>
  <c r="V583" i="94" s="1"/>
  <c r="V407" i="94" a="1"/>
  <c r="V407" i="94" s="1"/>
  <c r="V474" i="94" a="1"/>
  <c r="V474" i="94" s="1"/>
  <c r="V353" i="94" a="1"/>
  <c r="V353" i="94" s="1"/>
  <c r="V526" i="94" a="1"/>
  <c r="V526" i="94" s="1"/>
  <c r="V591" i="94" a="1"/>
  <c r="V591" i="94" s="1"/>
  <c r="V898" i="94" a="1"/>
  <c r="V898" i="94" s="1"/>
  <c r="V904" i="94" a="1"/>
  <c r="V904" i="94" s="1"/>
  <c r="V913" i="94" a="1"/>
  <c r="V913" i="94" s="1"/>
  <c r="V908" i="94" a="1"/>
  <c r="V908" i="94" s="1"/>
  <c r="V899" i="94" a="1"/>
  <c r="V899" i="94" s="1"/>
  <c r="V900" i="94" a="1"/>
  <c r="V900" i="94" s="1"/>
  <c r="V906" i="94" a="1"/>
  <c r="V906" i="94" s="1"/>
  <c r="V901" i="94" a="1"/>
  <c r="V901" i="94" s="1"/>
  <c r="V893" i="94" a="1"/>
  <c r="V893" i="94" s="1"/>
  <c r="V909" i="94" a="1"/>
  <c r="V909" i="94" s="1"/>
  <c r="V912" i="94" a="1"/>
  <c r="V912" i="94" s="1"/>
  <c r="V911" i="94" a="1"/>
  <c r="V911" i="94" s="1"/>
  <c r="V907" i="94" a="1"/>
  <c r="V907" i="94" s="1"/>
  <c r="V903" i="94" a="1"/>
  <c r="V903" i="94" s="1"/>
  <c r="V914" i="94" a="1"/>
  <c r="V914" i="94" s="1"/>
  <c r="V905" i="94" a="1"/>
  <c r="V905" i="94" s="1"/>
  <c r="V902" i="94" a="1"/>
  <c r="V902" i="94" s="1"/>
  <c r="V892" i="94" a="1"/>
  <c r="V892" i="94" s="1"/>
  <c r="V897" i="94" a="1"/>
  <c r="V897" i="94" s="1"/>
  <c r="V910" i="94" a="1"/>
  <c r="V910" i="94" s="1"/>
  <c r="V895" i="94" a="1"/>
  <c r="V895" i="94" s="1"/>
  <c r="V896" i="94" a="1"/>
  <c r="V896" i="94" s="1"/>
  <c r="V894" i="94" a="1"/>
  <c r="V894" i="94" s="1"/>
  <c r="V915" i="94" a="1"/>
  <c r="V915" i="94" s="1"/>
  <c r="V916" i="94" a="1"/>
  <c r="V916" i="94" s="1"/>
  <c r="V917" i="94" a="1"/>
  <c r="V917" i="94" s="1"/>
  <c r="V1144" i="94" a="1"/>
  <c r="V1144" i="94" s="1"/>
  <c r="V946" i="94" a="1"/>
  <c r="V946" i="94" s="1"/>
  <c r="V947" i="94" a="1"/>
  <c r="V947" i="94" s="1"/>
  <c r="V948" i="94" a="1"/>
  <c r="V948" i="94" s="1"/>
  <c r="V992" i="94" a="1"/>
  <c r="V992" i="94" s="1"/>
  <c r="V1193" i="94" a="1"/>
  <c r="V1193" i="94" s="1"/>
  <c r="V1021" i="94" a="1"/>
  <c r="V1021" i="94" s="1"/>
  <c r="V1123" i="94" a="1"/>
  <c r="V1123" i="94" s="1"/>
  <c r="V1135" i="94" a="1"/>
  <c r="V1135" i="94" s="1"/>
  <c r="V1041" i="94" a="1"/>
  <c r="V1041" i="94" s="1"/>
  <c r="V1032" i="94" a="1"/>
  <c r="V1032" i="94" s="1"/>
  <c r="V1156" i="94" a="1"/>
  <c r="V1156" i="94" s="1"/>
  <c r="V1078" i="94" a="1"/>
  <c r="V1078" i="94" s="1"/>
  <c r="V1194" i="94" a="1"/>
  <c r="V1194" i="94" s="1"/>
  <c r="V949" i="94" a="1"/>
  <c r="V949" i="94" s="1"/>
  <c r="V1003" i="94" a="1"/>
  <c r="V1003" i="94" s="1"/>
  <c r="V1124" i="94" a="1"/>
  <c r="V1124" i="94" s="1"/>
  <c r="V1116" i="94" a="1"/>
  <c r="V1116" i="94" s="1"/>
  <c r="V1117" i="94" a="1"/>
  <c r="V1117" i="94" s="1"/>
  <c r="V967" i="94" a="1"/>
  <c r="V967" i="94" s="1"/>
  <c r="V1086" i="94" a="1"/>
  <c r="V1086" i="94" s="1"/>
  <c r="V1109" i="94" a="1"/>
  <c r="V1109" i="94" s="1"/>
  <c r="V955" i="94" a="1"/>
  <c r="V955" i="94" s="1"/>
  <c r="V1136" i="94" a="1"/>
  <c r="V1136" i="94" s="1"/>
  <c r="V1115" i="94" a="1"/>
  <c r="V1115" i="94" s="1"/>
  <c r="V1042" i="94" a="1"/>
  <c r="V1042" i="94" s="1"/>
  <c r="V1026" i="94" a="1"/>
  <c r="V1026" i="94" s="1"/>
  <c r="V1038" i="94" a="1"/>
  <c r="V1038" i="94" s="1"/>
  <c r="V1059" i="94" a="1"/>
  <c r="V1059" i="94" s="1"/>
  <c r="V1195" i="94" a="1"/>
  <c r="V1195" i="94" s="1"/>
  <c r="V1008" i="94" a="1"/>
  <c r="V1008" i="94" s="1"/>
  <c r="V950" i="94" a="1"/>
  <c r="V950" i="94" s="1"/>
  <c r="V1175" i="94" a="1"/>
  <c r="V1175" i="94" s="1"/>
  <c r="V1030" i="94" a="1"/>
  <c r="V1030" i="94" s="1"/>
  <c r="V1118" i="94" a="1"/>
  <c r="V1118" i="94" s="1"/>
  <c r="V1082" i="94" a="1"/>
  <c r="V1082" i="94" s="1"/>
  <c r="V956" i="94" a="1"/>
  <c r="V956" i="94" s="1"/>
  <c r="V979" i="94" a="1"/>
  <c r="V979" i="94" s="1"/>
  <c r="V1202" i="94" a="1"/>
  <c r="V1202" i="94" s="1"/>
  <c r="V1074" i="94" a="1"/>
  <c r="V1074" i="94" s="1"/>
  <c r="V1091" i="94" a="1"/>
  <c r="V1091" i="94" s="1"/>
  <c r="V1113" i="94" a="1"/>
  <c r="V1113" i="94" s="1"/>
  <c r="V1154" i="94" a="1"/>
  <c r="V1154" i="94" s="1"/>
  <c r="V1022" i="94" a="1"/>
  <c r="V1022" i="94" s="1"/>
  <c r="V1182" i="94" a="1"/>
  <c r="V1182" i="94" s="1"/>
  <c r="V1157" i="94" a="1"/>
  <c r="V1157" i="94" s="1"/>
  <c r="V1151" i="94" a="1"/>
  <c r="V1151" i="94" s="1"/>
  <c r="V1027" i="94" a="1"/>
  <c r="V1027" i="94" s="1"/>
  <c r="V1067" i="94" a="1"/>
  <c r="V1067" i="94" s="1"/>
  <c r="V1152" i="94" a="1"/>
  <c r="V1152" i="94" s="1"/>
  <c r="V1143" i="94" a="1"/>
  <c r="V1143" i="94" s="1"/>
  <c r="V970" i="94" a="1"/>
  <c r="V970" i="94" s="1"/>
  <c r="V982" i="94" a="1"/>
  <c r="V982" i="94" s="1"/>
  <c r="V976" i="94" a="1"/>
  <c r="V976" i="94" s="1"/>
  <c r="V1168" i="94" a="1"/>
  <c r="V1168" i="94" s="1"/>
  <c r="V1075" i="94" a="1"/>
  <c r="V1075" i="94" s="1"/>
  <c r="V1044" i="94" a="1"/>
  <c r="V1044" i="94" s="1"/>
  <c r="V1094" i="94" a="1"/>
  <c r="V1094" i="94" s="1"/>
  <c r="V1069" i="94" a="1"/>
  <c r="V1069" i="94" s="1"/>
  <c r="V1179" i="94" a="1"/>
  <c r="V1179" i="94" s="1"/>
  <c r="V927" i="94" a="1"/>
  <c r="V927" i="94" s="1"/>
  <c r="V1160" i="94" a="1"/>
  <c r="V1160" i="94" s="1"/>
  <c r="V983" i="94" a="1"/>
  <c r="V983" i="94" s="1"/>
  <c r="V1189" i="94" a="1"/>
  <c r="V1189" i="94" s="1"/>
  <c r="V980" i="94" a="1"/>
  <c r="V980" i="94" s="1"/>
  <c r="V1139" i="94" a="1"/>
  <c r="V1139" i="94" s="1"/>
  <c r="V1170" i="94" a="1"/>
  <c r="V1170" i="94" s="1"/>
  <c r="V1127" i="94" a="1"/>
  <c r="V1127" i="94" s="1"/>
  <c r="V988" i="94" a="1"/>
  <c r="V988" i="94" s="1"/>
  <c r="V1172" i="94" a="1"/>
  <c r="V1172" i="94" s="1"/>
  <c r="V1060" i="94" a="1"/>
  <c r="V1060" i="94" s="1"/>
  <c r="V951" i="94" a="1"/>
  <c r="V951" i="94" s="1"/>
  <c r="V1051" i="94" a="1"/>
  <c r="V1051" i="94" s="1"/>
  <c r="V1061" i="94" a="1"/>
  <c r="V1061" i="94" s="1"/>
  <c r="V986" i="94" a="1"/>
  <c r="V986" i="94" s="1"/>
  <c r="V1190" i="94" a="1"/>
  <c r="V1190" i="94" s="1"/>
  <c r="V1019" i="94" a="1"/>
  <c r="V1019" i="94" s="1"/>
  <c r="V1184" i="94" a="1"/>
  <c r="V1184" i="94" s="1"/>
  <c r="V1047" i="94" a="1"/>
  <c r="V1047" i="94" s="1"/>
  <c r="V1121" i="94" a="1"/>
  <c r="V1121" i="94" s="1"/>
  <c r="V1088" i="94" a="1"/>
  <c r="V1088" i="94" s="1"/>
  <c r="V1040" i="94" a="1"/>
  <c r="V1040" i="94" s="1"/>
  <c r="V929" i="94" a="1"/>
  <c r="V929" i="94" s="1"/>
  <c r="V961" i="94" a="1"/>
  <c r="V961" i="94" s="1"/>
  <c r="V1112" i="94" a="1"/>
  <c r="V1112" i="94" s="1"/>
  <c r="V1164" i="94" a="1"/>
  <c r="V1164" i="94" s="1"/>
  <c r="V957" i="94" a="1"/>
  <c r="V957" i="94" s="1"/>
  <c r="V924" i="94" a="1"/>
  <c r="V924" i="94" s="1"/>
  <c r="V993" i="94" a="1"/>
  <c r="V993" i="94" s="1"/>
  <c r="V918" i="94" a="1"/>
  <c r="V918" i="94" s="1"/>
  <c r="V934" i="94" a="1"/>
  <c r="V934" i="94" s="1"/>
  <c r="V1176" i="94" a="1"/>
  <c r="V1176" i="94" s="1"/>
  <c r="V971" i="94" a="1"/>
  <c r="V971" i="94" s="1"/>
  <c r="V1166" i="94" a="1"/>
  <c r="V1166" i="94" s="1"/>
  <c r="V1009" i="94" a="1"/>
  <c r="V1009" i="94" s="1"/>
  <c r="V1122" i="94" a="1"/>
  <c r="V1122" i="94" s="1"/>
  <c r="V1028" i="94" a="1"/>
  <c r="V1028" i="94" s="1"/>
  <c r="V1183" i="94" a="1"/>
  <c r="V1183" i="94" s="1"/>
  <c r="V1126" i="94" a="1"/>
  <c r="V1126" i="94" s="1"/>
  <c r="V1167" i="94" a="1"/>
  <c r="V1167" i="94" s="1"/>
  <c r="V928" i="94" a="1"/>
  <c r="V928" i="94" s="1"/>
  <c r="V996" i="94" a="1"/>
  <c r="V996" i="94" s="1"/>
  <c r="V935" i="94" a="1"/>
  <c r="V935" i="94" s="1"/>
  <c r="V920" i="94" a="1"/>
  <c r="V920" i="94" s="1"/>
  <c r="V968" i="94" a="1"/>
  <c r="V968" i="94" s="1"/>
  <c r="V942" i="94" a="1"/>
  <c r="V942" i="94" s="1"/>
  <c r="V936" i="94" a="1"/>
  <c r="V936" i="94" s="1"/>
  <c r="V1150" i="94" a="1"/>
  <c r="V1150" i="94" s="1"/>
  <c r="V1196" i="94" a="1"/>
  <c r="V1196" i="94" s="1"/>
  <c r="V1012" i="94" a="1"/>
  <c r="V1012" i="94" s="1"/>
  <c r="V997" i="94" a="1"/>
  <c r="V997" i="94" s="1"/>
  <c r="V960" i="94" a="1"/>
  <c r="V960" i="94" s="1"/>
  <c r="V1111" i="94" a="1"/>
  <c r="V1111" i="94" s="1"/>
  <c r="V1070" i="94" a="1"/>
  <c r="V1070" i="94" s="1"/>
  <c r="V925" i="94" a="1"/>
  <c r="V925" i="94" s="1"/>
  <c r="V1197" i="94" a="1"/>
  <c r="V1197" i="94" s="1"/>
  <c r="V991" i="94" a="1"/>
  <c r="V991" i="94" s="1"/>
  <c r="V1161" i="94" a="1"/>
  <c r="V1161" i="94" s="1"/>
  <c r="V1097" i="94" a="1"/>
  <c r="V1097" i="94" s="1"/>
  <c r="V1046" i="94" a="1"/>
  <c r="V1046" i="94" s="1"/>
  <c r="V1092" i="94" a="1"/>
  <c r="V1092" i="94" s="1"/>
  <c r="V1013" i="94" a="1"/>
  <c r="V1013" i="94" s="1"/>
  <c r="V1079" i="94" a="1"/>
  <c r="V1079" i="94" s="1"/>
  <c r="V1089" i="94" a="1"/>
  <c r="V1089" i="94" s="1"/>
  <c r="V922" i="94" a="1"/>
  <c r="V922" i="94" s="1"/>
  <c r="V1025" i="94" a="1"/>
  <c r="V1025" i="94" s="1"/>
  <c r="V1129" i="94" a="1"/>
  <c r="V1129" i="94" s="1"/>
  <c r="V1073" i="94" a="1"/>
  <c r="V1073" i="94" s="1"/>
  <c r="V958" i="94" a="1"/>
  <c r="V958" i="94" s="1"/>
  <c r="V940" i="94" a="1"/>
  <c r="V940" i="94" s="1"/>
  <c r="V932" i="94" a="1"/>
  <c r="V932" i="94" s="1"/>
  <c r="V1100" i="94" a="1"/>
  <c r="V1100" i="94" s="1"/>
  <c r="V977" i="94" a="1"/>
  <c r="V977" i="94" s="1"/>
  <c r="V1169" i="94" a="1"/>
  <c r="V1169" i="94" s="1"/>
  <c r="V1081" i="94" a="1"/>
  <c r="V1081" i="94" s="1"/>
  <c r="V1071" i="94" a="1"/>
  <c r="V1071" i="94" s="1"/>
  <c r="V1068" i="94" a="1"/>
  <c r="V1068" i="94" s="1"/>
  <c r="V1105" i="94" a="1"/>
  <c r="V1105" i="94" s="1"/>
  <c r="V998" i="94" a="1"/>
  <c r="V998" i="94" s="1"/>
  <c r="V1043" i="94" a="1"/>
  <c r="V1043" i="94" s="1"/>
  <c r="V962" i="94" a="1"/>
  <c r="V962" i="94" s="1"/>
  <c r="V944" i="94" a="1"/>
  <c r="V944" i="94" s="1"/>
  <c r="V952" i="94" a="1"/>
  <c r="V952" i="94" s="1"/>
  <c r="V1039" i="94" a="1"/>
  <c r="V1039" i="94" s="1"/>
  <c r="V1140" i="94" a="1"/>
  <c r="V1140" i="94" s="1"/>
  <c r="V1186" i="94" a="1"/>
  <c r="V1186" i="94" s="1"/>
  <c r="V1057" i="94" a="1"/>
  <c r="V1057" i="94" s="1"/>
  <c r="V994" i="94" a="1"/>
  <c r="V994" i="94" s="1"/>
  <c r="V1181" i="94" a="1"/>
  <c r="V1181" i="94" s="1"/>
  <c r="V1023" i="94" a="1"/>
  <c r="V1023" i="94" s="1"/>
  <c r="V1062" i="94" a="1"/>
  <c r="V1062" i="94" s="1"/>
  <c r="V984" i="94" a="1"/>
  <c r="V984" i="94" s="1"/>
  <c r="V1114" i="94" a="1"/>
  <c r="V1114" i="94" s="1"/>
  <c r="V1035" i="94" a="1"/>
  <c r="V1035" i="94" s="1"/>
  <c r="V1052" i="94" a="1"/>
  <c r="V1052" i="94" s="1"/>
  <c r="V1106" i="94" a="1"/>
  <c r="V1106" i="94" s="1"/>
  <c r="V1033" i="94" a="1"/>
  <c r="V1033" i="94" s="1"/>
  <c r="V1005" i="94" a="1"/>
  <c r="V1005" i="94" s="1"/>
  <c r="V989" i="94" a="1"/>
  <c r="V989" i="94" s="1"/>
  <c r="V1108" i="94" a="1"/>
  <c r="V1108" i="94" s="1"/>
  <c r="V1049" i="94" a="1"/>
  <c r="V1049" i="94" s="1"/>
  <c r="V1076" i="94" a="1"/>
  <c r="V1076" i="94" s="1"/>
  <c r="V1104" i="94" a="1"/>
  <c r="V1104" i="94" s="1"/>
  <c r="V1063" i="94" a="1"/>
  <c r="V1063" i="94" s="1"/>
  <c r="V978" i="94" a="1"/>
  <c r="V978" i="94" s="1"/>
  <c r="V921" i="94" a="1"/>
  <c r="V921" i="94" s="1"/>
  <c r="V1080" i="94" a="1"/>
  <c r="V1080" i="94" s="1"/>
  <c r="V1045" i="94" a="1"/>
  <c r="V1045" i="94" s="1"/>
  <c r="V1191" i="94" a="1"/>
  <c r="V1191" i="94" s="1"/>
  <c r="V945" i="94" a="1"/>
  <c r="V945" i="94" s="1"/>
  <c r="V1085" i="94" a="1"/>
  <c r="V1085" i="94" s="1"/>
  <c r="V1198" i="94" a="1"/>
  <c r="V1198" i="94" s="1"/>
  <c r="V963" i="94" a="1"/>
  <c r="V963" i="94" s="1"/>
  <c r="V1148" i="94" a="1"/>
  <c r="V1148" i="94" s="1"/>
  <c r="V1002" i="94" a="1"/>
  <c r="V1002" i="94" s="1"/>
  <c r="V1010" i="94" a="1"/>
  <c r="V1010" i="94" s="1"/>
  <c r="V1006" i="94" a="1"/>
  <c r="V1006" i="94" s="1"/>
  <c r="V1098" i="94" a="1"/>
  <c r="V1098" i="94" s="1"/>
  <c r="V1095" i="94" a="1"/>
  <c r="V1095" i="94" s="1"/>
  <c r="V995" i="94" a="1"/>
  <c r="V995" i="94" s="1"/>
  <c r="V1141" i="94" a="1"/>
  <c r="V1141" i="94" s="1"/>
  <c r="V964" i="94" a="1"/>
  <c r="V964" i="94" s="1"/>
  <c r="V1158" i="94" a="1"/>
  <c r="V1158" i="94" s="1"/>
  <c r="V1004" i="94" a="1"/>
  <c r="V1004" i="94" s="1"/>
  <c r="V1130" i="94" a="1"/>
  <c r="V1130" i="94" s="1"/>
  <c r="V1084" i="94" a="1"/>
  <c r="V1084" i="94" s="1"/>
  <c r="V1131" i="94" a="1"/>
  <c r="V1131" i="94" s="1"/>
  <c r="V1187" i="94" a="1"/>
  <c r="V1187" i="94" s="1"/>
  <c r="V1132" i="94" a="1"/>
  <c r="V1132" i="94" s="1"/>
  <c r="V1014" i="94" a="1"/>
  <c r="V1014" i="94" s="1"/>
  <c r="V999" i="94" a="1"/>
  <c r="V999" i="94" s="1"/>
  <c r="V1083" i="94" a="1"/>
  <c r="V1083" i="94" s="1"/>
  <c r="V1096" i="94" a="1"/>
  <c r="V1096" i="94" s="1"/>
  <c r="V990" i="94" a="1"/>
  <c r="V990" i="94" s="1"/>
  <c r="V1024" i="94" a="1"/>
  <c r="V1024" i="94" s="1"/>
  <c r="V1048" i="94" a="1"/>
  <c r="V1048" i="94" s="1"/>
  <c r="V1119" i="94" a="1"/>
  <c r="V1119" i="94" s="1"/>
  <c r="V1050" i="94" a="1"/>
  <c r="V1050" i="94" s="1"/>
  <c r="V1162" i="94" a="1"/>
  <c r="V1162" i="94" s="1"/>
  <c r="V1201" i="94" a="1"/>
  <c r="V1201" i="94" s="1"/>
  <c r="V1036" i="94" a="1"/>
  <c r="V1036" i="94" s="1"/>
  <c r="V923" i="94" a="1"/>
  <c r="V923" i="94" s="1"/>
  <c r="V1093" i="94" a="1"/>
  <c r="V1093" i="94" s="1"/>
  <c r="V1064" i="94" a="1"/>
  <c r="V1064" i="94" s="1"/>
  <c r="V1155" i="94" a="1"/>
  <c r="V1155" i="94" s="1"/>
  <c r="V1128" i="94" a="1"/>
  <c r="V1128" i="94" s="1"/>
  <c r="V1058" i="94" a="1"/>
  <c r="V1058" i="94" s="1"/>
  <c r="V1165" i="94" a="1"/>
  <c r="V1165" i="94" s="1"/>
  <c r="V985" i="94" a="1"/>
  <c r="V985" i="94" s="1"/>
  <c r="V972" i="94" a="1"/>
  <c r="V972" i="94" s="1"/>
  <c r="V930" i="94" a="1"/>
  <c r="V930" i="94" s="1"/>
  <c r="V965" i="94" a="1"/>
  <c r="V965" i="94" s="1"/>
  <c r="V1016" i="94" a="1"/>
  <c r="V1016" i="94" s="1"/>
  <c r="V981" i="94" a="1"/>
  <c r="V981" i="94" s="1"/>
  <c r="V1055" i="94" a="1"/>
  <c r="V1055" i="94" s="1"/>
  <c r="V1153" i="94" a="1"/>
  <c r="V1153" i="94" s="1"/>
  <c r="V1053" i="94" a="1"/>
  <c r="V1053" i="94" s="1"/>
  <c r="V1171" i="94" a="1"/>
  <c r="V1171" i="94" s="1"/>
  <c r="V933" i="94" a="1"/>
  <c r="V933" i="94" s="1"/>
  <c r="V1188" i="94" a="1"/>
  <c r="V1188" i="94" s="1"/>
  <c r="V1102" i="94" a="1"/>
  <c r="V1102" i="94" s="1"/>
  <c r="V1015" i="94" a="1"/>
  <c r="V1015" i="94" s="1"/>
  <c r="V1029" i="94" a="1"/>
  <c r="V1029" i="94" s="1"/>
  <c r="V1020" i="94" a="1"/>
  <c r="V1020" i="94" s="1"/>
  <c r="V1133" i="94" a="1"/>
  <c r="V1133" i="94" s="1"/>
  <c r="V926" i="94" a="1"/>
  <c r="V926" i="94" s="1"/>
  <c r="V1001" i="94" a="1"/>
  <c r="V1001" i="94" s="1"/>
  <c r="V1000" i="94" a="1"/>
  <c r="V1000" i="94" s="1"/>
  <c r="V1134" i="94" a="1"/>
  <c r="V1134" i="94" s="1"/>
  <c r="V1031" i="94" a="1"/>
  <c r="V1031" i="94" s="1"/>
  <c r="V931" i="94" a="1"/>
  <c r="V931" i="94" s="1"/>
  <c r="V1159" i="94" a="1"/>
  <c r="V1159" i="94" s="1"/>
  <c r="V987" i="94" a="1"/>
  <c r="V987" i="94" s="1"/>
  <c r="V1174" i="94" a="1"/>
  <c r="V1174" i="94" s="1"/>
  <c r="V1146" i="94" a="1"/>
  <c r="V1146" i="94" s="1"/>
  <c r="V1137" i="94" a="1"/>
  <c r="V1137" i="94" s="1"/>
  <c r="V969" i="94" a="1"/>
  <c r="V969" i="94" s="1"/>
  <c r="V1037" i="94" a="1"/>
  <c r="V1037" i="94" s="1"/>
  <c r="V1149" i="94" a="1"/>
  <c r="V1149" i="94" s="1"/>
  <c r="V1007" i="94" a="1"/>
  <c r="V1007" i="94" s="1"/>
  <c r="V1077" i="94" a="1"/>
  <c r="V1077" i="94" s="1"/>
  <c r="V1199" i="94" a="1"/>
  <c r="V1199" i="94" s="1"/>
  <c r="V1177" i="94" a="1"/>
  <c r="V1177" i="94" s="1"/>
  <c r="V953" i="94" a="1"/>
  <c r="V953" i="94" s="1"/>
  <c r="V1180" i="94" a="1"/>
  <c r="V1180" i="94" s="1"/>
  <c r="V1011" i="94" a="1"/>
  <c r="V1011" i="94" s="1"/>
  <c r="V943" i="94" a="1"/>
  <c r="V943" i="94" s="1"/>
  <c r="V1017" i="94" a="1"/>
  <c r="V1017" i="94" s="1"/>
  <c r="V1054" i="94" a="1"/>
  <c r="V1054" i="94" s="1"/>
  <c r="V1125" i="94" a="1"/>
  <c r="V1125" i="94" s="1"/>
  <c r="V1101" i="94" a="1"/>
  <c r="V1101" i="94" s="1"/>
  <c r="V937" i="94" a="1"/>
  <c r="V937" i="94" s="1"/>
  <c r="V1099" i="94" a="1"/>
  <c r="V1099" i="94" s="1"/>
  <c r="V954" i="94" a="1"/>
  <c r="V954" i="94" s="1"/>
  <c r="V941" i="94" a="1"/>
  <c r="V941" i="94" s="1"/>
  <c r="V1107" i="94" a="1"/>
  <c r="V1107" i="94" s="1"/>
  <c r="V1018" i="94" a="1"/>
  <c r="V1018" i="94" s="1"/>
  <c r="V1145" i="94" a="1"/>
  <c r="V1145" i="94" s="1"/>
  <c r="V1200" i="94" a="1"/>
  <c r="V1200" i="94" s="1"/>
  <c r="V938" i="94" a="1"/>
  <c r="V938" i="94" s="1"/>
  <c r="V974" i="94" a="1"/>
  <c r="V974" i="94" s="1"/>
  <c r="V1142" i="94" a="1"/>
  <c r="V1142" i="94" s="1"/>
  <c r="V1065" i="94" a="1"/>
  <c r="V1065" i="94" s="1"/>
  <c r="V975" i="94" a="1"/>
  <c r="V975" i="94" s="1"/>
  <c r="V966" i="94" a="1"/>
  <c r="V966" i="94" s="1"/>
  <c r="V1066" i="94" a="1"/>
  <c r="V1066" i="94" s="1"/>
  <c r="V1087" i="94" a="1"/>
  <c r="V1087" i="94" s="1"/>
  <c r="V1072" i="94" a="1"/>
  <c r="V1072" i="94" s="1"/>
  <c r="V1056" i="94" a="1"/>
  <c r="V1056" i="94" s="1"/>
  <c r="V1090" i="94" a="1"/>
  <c r="V1090" i="94" s="1"/>
  <c r="V959" i="94" a="1"/>
  <c r="V959" i="94" s="1"/>
  <c r="V1103" i="94" a="1"/>
  <c r="V1103" i="94" s="1"/>
  <c r="V1192" i="94" a="1"/>
  <c r="V1192" i="94" s="1"/>
  <c r="V1034" i="94" a="1"/>
  <c r="V1034" i="94" s="1"/>
  <c r="V1147" i="94" a="1"/>
  <c r="V1147" i="94" s="1"/>
  <c r="V973" i="94" a="1"/>
  <c r="V973" i="94" s="1"/>
  <c r="V919" i="94" a="1"/>
  <c r="V919" i="94" s="1"/>
  <c r="V1163" i="94" a="1"/>
  <c r="V1163" i="94" s="1"/>
  <c r="V1173" i="94" a="1"/>
  <c r="V1173" i="94" s="1"/>
  <c r="V1120" i="94" a="1"/>
  <c r="V1120" i="94" s="1"/>
  <c r="V1178" i="94" a="1"/>
  <c r="V1178" i="94" s="1"/>
  <c r="V939" i="94" a="1"/>
  <c r="V939" i="94" s="1"/>
  <c r="V1110" i="94" a="1"/>
  <c r="V1110" i="94" s="1"/>
  <c r="V1138" i="94" a="1"/>
  <c r="V1138" i="94" s="1"/>
  <c r="V1185" i="94" a="1"/>
  <c r="V1185" i="94" s="1"/>
  <c r="V1203" i="94" a="1"/>
  <c r="V1203" i="94" s="1"/>
  <c r="V1204" i="94" a="1"/>
  <c r="V1204" i="94" s="1"/>
  <c r="V1205" i="94" a="1"/>
  <c r="V1205" i="94" s="1"/>
  <c r="V1207" i="94" a="1"/>
  <c r="V1207" i="94" s="1"/>
  <c r="V1206" i="94" a="1"/>
  <c r="V1206" i="94" s="1"/>
  <c r="V1208" i="94" a="1"/>
  <c r="V1208" i="94" s="1"/>
  <c r="V1210" i="94" a="1"/>
  <c r="V1210" i="94" s="1"/>
  <c r="V1219" i="94" a="1"/>
  <c r="V1219" i="94" s="1"/>
  <c r="V1228" i="94" a="1"/>
  <c r="V1228" i="94" s="1"/>
  <c r="V1232" i="94" a="1"/>
  <c r="V1232" i="94" s="1"/>
  <c r="V1224" i="94" a="1"/>
  <c r="V1224" i="94" s="1"/>
  <c r="V1227" i="94" a="1"/>
  <c r="V1227" i="94" s="1"/>
  <c r="V1213" i="94" a="1"/>
  <c r="V1213" i="94" s="1"/>
  <c r="V1229" i="94" a="1"/>
  <c r="V1229" i="94" s="1"/>
  <c r="V1209" i="94" a="1"/>
  <c r="V1209" i="94" s="1"/>
  <c r="V1217" i="94" a="1"/>
  <c r="V1217" i="94" s="1"/>
  <c r="V1211" i="94" a="1"/>
  <c r="V1211" i="94" s="1"/>
  <c r="V1218" i="94" a="1"/>
  <c r="V1218" i="94" s="1"/>
  <c r="V1225" i="94" a="1"/>
  <c r="V1225" i="94" s="1"/>
  <c r="V1216" i="94" a="1"/>
  <c r="V1216" i="94" s="1"/>
  <c r="V1222" i="94" a="1"/>
  <c r="V1222" i="94" s="1"/>
  <c r="V1214" i="94" a="1"/>
  <c r="V1214" i="94" s="1"/>
  <c r="V1235" i="94" a="1"/>
  <c r="V1235" i="94" s="1"/>
  <c r="V1221" i="94" a="1"/>
  <c r="V1221" i="94" s="1"/>
  <c r="V1223" i="94" a="1"/>
  <c r="V1223" i="94" s="1"/>
  <c r="V1230" i="94" a="1"/>
  <c r="V1230" i="94" s="1"/>
  <c r="V1212" i="94" a="1"/>
  <c r="V1212" i="94" s="1"/>
  <c r="V1231" i="94" a="1"/>
  <c r="V1231" i="94" s="1"/>
  <c r="V1215" i="94" a="1"/>
  <c r="V1215" i="94" s="1"/>
  <c r="V1233" i="94" a="1"/>
  <c r="V1233" i="94" s="1"/>
  <c r="V1220" i="94" a="1"/>
  <c r="V1220" i="94" s="1"/>
  <c r="V1234" i="94" a="1"/>
  <c r="V1234" i="94" s="1"/>
  <c r="V1226" i="94" a="1"/>
  <c r="V1226" i="94" s="1"/>
  <c r="V1236" i="94" a="1"/>
  <c r="V1236" i="94" s="1"/>
  <c r="V1244" i="94" a="1"/>
  <c r="V1244" i="94" s="1"/>
  <c r="V1243" i="94" a="1"/>
  <c r="V1243" i="94" s="1"/>
  <c r="V1237" i="94" a="1"/>
  <c r="V1237" i="94" s="1"/>
  <c r="V1238" i="94" a="1"/>
  <c r="V1238" i="94" s="1"/>
  <c r="V1239" i="94" a="1"/>
  <c r="V1239" i="94" s="1"/>
  <c r="V1248" i="94" a="1"/>
  <c r="V1248" i="94" s="1"/>
  <c r="V1240" i="94" a="1"/>
  <c r="V1240" i="94" s="1"/>
  <c r="V1241" i="94" a="1"/>
  <c r="V1241" i="94" s="1"/>
  <c r="V1242" i="94" a="1"/>
  <c r="V1242" i="94" s="1"/>
  <c r="V1246" i="94" a="1"/>
  <c r="V1246" i="94" s="1"/>
  <c r="V1247" i="94" a="1"/>
  <c r="V1247" i="94" s="1"/>
  <c r="V1245" i="94" a="1"/>
  <c r="V1245" i="94" s="1"/>
  <c r="V1253" i="94" a="1"/>
  <c r="V1253" i="94" s="1"/>
  <c r="V1254" i="94" a="1"/>
  <c r="V1254" i="94" s="1"/>
  <c r="V1250" i="94" a="1"/>
  <c r="V1250" i="94" s="1"/>
  <c r="V1249" i="94" a="1"/>
  <c r="V1249" i="94" s="1"/>
  <c r="V1252" i="94" a="1"/>
  <c r="V1252" i="94" s="1"/>
  <c r="V1255" i="94" a="1"/>
  <c r="V1255" i="94" s="1"/>
  <c r="V1251" i="94" a="1"/>
  <c r="V1251" i="94" s="1"/>
  <c r="V1256" i="94" a="1"/>
  <c r="V1256" i="94" s="1"/>
  <c r="V1258" i="94" a="1"/>
  <c r="V1258" i="94" s="1"/>
  <c r="V1257" i="94" a="1"/>
  <c r="V1257" i="94" s="1"/>
  <c r="V1304" i="94" a="1"/>
  <c r="V1304" i="94" s="1"/>
  <c r="V1305" i="94" a="1"/>
  <c r="V1305" i="94" s="1"/>
  <c r="V1306" i="94" a="1"/>
  <c r="V1306" i="94" s="1"/>
  <c r="V1408" i="94" a="1"/>
  <c r="V1408" i="94" s="1"/>
  <c r="V1281" i="94" a="1"/>
  <c r="V1281" i="94" s="1"/>
  <c r="V1307" i="94" a="1"/>
  <c r="V1307" i="94" s="1"/>
  <c r="V1308" i="94" a="1"/>
  <c r="V1308" i="94" s="1"/>
  <c r="V1309" i="94" a="1"/>
  <c r="V1309" i="94" s="1"/>
  <c r="V1411" i="94" a="1"/>
  <c r="V1411" i="94" s="1"/>
  <c r="V1310" i="94" a="1"/>
  <c r="V1310" i="94" s="1"/>
  <c r="V1311" i="94" a="1"/>
  <c r="V1311" i="94" s="1"/>
  <c r="V1312" i="94" a="1"/>
  <c r="V1312" i="94" s="1"/>
  <c r="V1313" i="94" a="1"/>
  <c r="V1313" i="94" s="1"/>
  <c r="V1314" i="94" a="1"/>
  <c r="V1314" i="94" s="1"/>
  <c r="V1315" i="94" a="1"/>
  <c r="V1315" i="94" s="1"/>
  <c r="V1271" i="94" a="1"/>
  <c r="V1271" i="94" s="1"/>
  <c r="V1316" i="94" a="1"/>
  <c r="V1316" i="94" s="1"/>
  <c r="V1282" i="94" a="1"/>
  <c r="V1282" i="94" s="1"/>
  <c r="V1317" i="94" a="1"/>
  <c r="V1317" i="94" s="1"/>
  <c r="V1318" i="94" a="1"/>
  <c r="V1318" i="94" s="1"/>
  <c r="V1319" i="94" a="1"/>
  <c r="V1319" i="94" s="1"/>
  <c r="V1320" i="94" a="1"/>
  <c r="V1320" i="94" s="1"/>
  <c r="V1321" i="94" a="1"/>
  <c r="V1321" i="94" s="1"/>
  <c r="V1322" i="94" a="1"/>
  <c r="V1322" i="94" s="1"/>
  <c r="V1279" i="94" a="1"/>
  <c r="V1279" i="94" s="1"/>
  <c r="V1323" i="94" a="1"/>
  <c r="V1323" i="94" s="1"/>
  <c r="V1283" i="94" a="1"/>
  <c r="V1283" i="94" s="1"/>
  <c r="V1324" i="94" a="1"/>
  <c r="V1324" i="94" s="1"/>
  <c r="V1325" i="94" a="1"/>
  <c r="V1325" i="94" s="1"/>
  <c r="V1326" i="94" a="1"/>
  <c r="V1326" i="94" s="1"/>
  <c r="V1327" i="94" a="1"/>
  <c r="V1327" i="94" s="1"/>
  <c r="V1263" i="94" a="1"/>
  <c r="V1263" i="94" s="1"/>
  <c r="V1284" i="94" a="1"/>
  <c r="V1284" i="94" s="1"/>
  <c r="V1328" i="94" a="1"/>
  <c r="V1328" i="94" s="1"/>
  <c r="V1329" i="94" a="1"/>
  <c r="V1329" i="94" s="1"/>
  <c r="V1330" i="94" a="1"/>
  <c r="V1330" i="94" s="1"/>
  <c r="V1331" i="94" a="1"/>
  <c r="V1331" i="94" s="1"/>
  <c r="V1332" i="94" a="1"/>
  <c r="V1332" i="94" s="1"/>
  <c r="V1333" i="94" a="1"/>
  <c r="V1333" i="94" s="1"/>
  <c r="V1259" i="94" a="1"/>
  <c r="V1259" i="94" s="1"/>
  <c r="V1334" i="94" a="1"/>
  <c r="V1334" i="94" s="1"/>
  <c r="V1272" i="94" a="1"/>
  <c r="V1272" i="94" s="1"/>
  <c r="V1273" i="94" a="1"/>
  <c r="V1273" i="94" s="1"/>
  <c r="V1335" i="94" a="1"/>
  <c r="V1335" i="94" s="1"/>
  <c r="V1264" i="94" a="1"/>
  <c r="V1264" i="94" s="1"/>
  <c r="V1336" i="94" a="1"/>
  <c r="V1336" i="94" s="1"/>
  <c r="V1337" i="94" a="1"/>
  <c r="V1337" i="94" s="1"/>
  <c r="V1338" i="94" a="1"/>
  <c r="V1338" i="94" s="1"/>
  <c r="V1339" i="94" a="1"/>
  <c r="V1339" i="94" s="1"/>
  <c r="V1274" i="94" a="1"/>
  <c r="V1274" i="94" s="1"/>
  <c r="V1340" i="94" a="1"/>
  <c r="V1340" i="94" s="1"/>
  <c r="V1285" i="94" a="1"/>
  <c r="V1285" i="94" s="1"/>
  <c r="V1341" i="94" a="1"/>
  <c r="V1341" i="94" s="1"/>
  <c r="V1342" i="94" a="1"/>
  <c r="V1342" i="94" s="1"/>
  <c r="V1262" i="94" a="1"/>
  <c r="V1262" i="94" s="1"/>
  <c r="V1275" i="94" a="1"/>
  <c r="V1275" i="94" s="1"/>
  <c r="V1343" i="94" a="1"/>
  <c r="V1343" i="94" s="1"/>
  <c r="V1344" i="94" a="1"/>
  <c r="V1344" i="94" s="1"/>
  <c r="V1345" i="94" a="1"/>
  <c r="V1345" i="94" s="1"/>
  <c r="V1412" i="94" a="1"/>
  <c r="V1412" i="94" s="1"/>
  <c r="V1346" i="94" a="1"/>
  <c r="V1346" i="94" s="1"/>
  <c r="V1268" i="94" a="1"/>
  <c r="V1268" i="94" s="1"/>
  <c r="V1347" i="94" a="1"/>
  <c r="V1347" i="94" s="1"/>
  <c r="V1348" i="94" a="1"/>
  <c r="V1348" i="94" s="1"/>
  <c r="V1409" i="94" a="1"/>
  <c r="V1409" i="94" s="1"/>
  <c r="V1349" i="94" a="1"/>
  <c r="V1349" i="94" s="1"/>
  <c r="V1280" i="94" a="1"/>
  <c r="V1280" i="94" s="1"/>
  <c r="V1413" i="94" a="1"/>
  <c r="V1413" i="94" s="1"/>
  <c r="V1350" i="94" a="1"/>
  <c r="V1350" i="94" s="1"/>
  <c r="V1260" i="94" a="1"/>
  <c r="V1260" i="94" s="1"/>
  <c r="V1351" i="94" a="1"/>
  <c r="V1351" i="94" s="1"/>
  <c r="V1352" i="94" a="1"/>
  <c r="V1352" i="94" s="1"/>
  <c r="V1353" i="94" a="1"/>
  <c r="V1353" i="94" s="1"/>
  <c r="V1354" i="94" a="1"/>
  <c r="V1354" i="94" s="1"/>
  <c r="V1355" i="94" a="1"/>
  <c r="V1355" i="94" s="1"/>
  <c r="V1356" i="94" a="1"/>
  <c r="V1356" i="94" s="1"/>
  <c r="V1357" i="94" a="1"/>
  <c r="V1357" i="94" s="1"/>
  <c r="V1358" i="94" a="1"/>
  <c r="V1358" i="94" s="1"/>
  <c r="V1359" i="94" a="1"/>
  <c r="V1359" i="94" s="1"/>
  <c r="V1360" i="94" a="1"/>
  <c r="V1360" i="94" s="1"/>
  <c r="V1361" i="94" a="1"/>
  <c r="V1361" i="94" s="1"/>
  <c r="V1362" i="94" a="1"/>
  <c r="V1362" i="94" s="1"/>
  <c r="V1407" i="94" a="1"/>
  <c r="V1407" i="94" s="1"/>
  <c r="V1363" i="94" a="1"/>
  <c r="V1363" i="94" s="1"/>
  <c r="V1364" i="94" a="1"/>
  <c r="V1364" i="94" s="1"/>
  <c r="V1365" i="94" a="1"/>
  <c r="V1365" i="94" s="1"/>
  <c r="V1286" i="94" a="1"/>
  <c r="V1286" i="94" s="1"/>
  <c r="V1287" i="94" a="1"/>
  <c r="V1287" i="94" s="1"/>
  <c r="V1366" i="94" a="1"/>
  <c r="V1366" i="94" s="1"/>
  <c r="V1288" i="94" a="1"/>
  <c r="V1288" i="94" s="1"/>
  <c r="V1367" i="94" a="1"/>
  <c r="V1367" i="94" s="1"/>
  <c r="V1368" i="94" a="1"/>
  <c r="V1368" i="94" s="1"/>
  <c r="V1369" i="94" a="1"/>
  <c r="V1369" i="94" s="1"/>
  <c r="V1265" i="94" a="1"/>
  <c r="V1265" i="94" s="1"/>
  <c r="V1370" i="94" a="1"/>
  <c r="V1370" i="94" s="1"/>
  <c r="V1261" i="94" a="1"/>
  <c r="V1261" i="94" s="1"/>
  <c r="V1414" i="94" a="1"/>
  <c r="V1414" i="94" s="1"/>
  <c r="V1371" i="94" a="1"/>
  <c r="V1371" i="94" s="1"/>
  <c r="V1372" i="94" a="1"/>
  <c r="V1372" i="94" s="1"/>
  <c r="V1416" i="94" a="1"/>
  <c r="V1416" i="94" s="1"/>
  <c r="V1373" i="94" a="1"/>
  <c r="V1373" i="94" s="1"/>
  <c r="V1374" i="94" a="1"/>
  <c r="V1374" i="94" s="1"/>
  <c r="V1277" i="94" a="1"/>
  <c r="V1277" i="94" s="1"/>
  <c r="V1375" i="94" a="1"/>
  <c r="V1375" i="94" s="1"/>
  <c r="V1376" i="94" a="1"/>
  <c r="V1376" i="94" s="1"/>
  <c r="V1303" i="94" a="1"/>
  <c r="V1303" i="94" s="1"/>
  <c r="V1289" i="94" a="1"/>
  <c r="V1289" i="94" s="1"/>
  <c r="V1377" i="94" a="1"/>
  <c r="V1377" i="94" s="1"/>
  <c r="V1290" i="94" a="1"/>
  <c r="V1290" i="94" s="1"/>
  <c r="V1378" i="94" a="1"/>
  <c r="V1378" i="94" s="1"/>
  <c r="V1379" i="94" a="1"/>
  <c r="V1379" i="94" s="1"/>
  <c r="V1291" i="94" a="1"/>
  <c r="V1291" i="94" s="1"/>
  <c r="V1380" i="94" a="1"/>
  <c r="V1380" i="94" s="1"/>
  <c r="V1381" i="94" a="1"/>
  <c r="V1381" i="94" s="1"/>
  <c r="V1292" i="94" a="1"/>
  <c r="V1292" i="94" s="1"/>
  <c r="V1269" i="94" a="1"/>
  <c r="V1269" i="94" s="1"/>
  <c r="V1382" i="94" a="1"/>
  <c r="V1382" i="94" s="1"/>
  <c r="V1383" i="94" a="1"/>
  <c r="V1383" i="94" s="1"/>
  <c r="V1384" i="94" a="1"/>
  <c r="V1384" i="94" s="1"/>
  <c r="V1385" i="94" a="1"/>
  <c r="V1385" i="94" s="1"/>
  <c r="V1417" i="94" a="1"/>
  <c r="V1417" i="94" s="1"/>
  <c r="V1267" i="94" a="1"/>
  <c r="V1267" i="94" s="1"/>
  <c r="V1293" i="94" a="1"/>
  <c r="V1293" i="94" s="1"/>
  <c r="V1270" i="94" a="1"/>
  <c r="V1270" i="94" s="1"/>
  <c r="V1386" i="94" a="1"/>
  <c r="V1386" i="94" s="1"/>
  <c r="V1410" i="94" a="1"/>
  <c r="V1410" i="94" s="1"/>
  <c r="V1387" i="94" a="1"/>
  <c r="V1387" i="94" s="1"/>
  <c r="V1294" i="94" a="1"/>
  <c r="V1294" i="94" s="1"/>
  <c r="V1388" i="94" a="1"/>
  <c r="V1388" i="94" s="1"/>
  <c r="V1295" i="94" a="1"/>
  <c r="V1295" i="94" s="1"/>
  <c r="V1389" i="94" a="1"/>
  <c r="V1389" i="94" s="1"/>
  <c r="V1390" i="94" a="1"/>
  <c r="V1390" i="94" s="1"/>
  <c r="V1296" i="94" a="1"/>
  <c r="V1296" i="94" s="1"/>
  <c r="V1391" i="94" a="1"/>
  <c r="V1391" i="94" s="1"/>
  <c r="V1415" i="94" a="1"/>
  <c r="V1415" i="94" s="1"/>
  <c r="V1297" i="94" a="1"/>
  <c r="V1297" i="94" s="1"/>
  <c r="V1392" i="94" a="1"/>
  <c r="V1392" i="94" s="1"/>
  <c r="V1298" i="94" a="1"/>
  <c r="V1298" i="94" s="1"/>
  <c r="V1299" i="94" a="1"/>
  <c r="V1299" i="94" s="1"/>
  <c r="V1393" i="94" a="1"/>
  <c r="V1393" i="94" s="1"/>
  <c r="V1394" i="94" a="1"/>
  <c r="V1394" i="94" s="1"/>
  <c r="V1266" i="94" a="1"/>
  <c r="V1266" i="94" s="1"/>
  <c r="V1395" i="94" a="1"/>
  <c r="V1395" i="94" s="1"/>
  <c r="V1396" i="94" a="1"/>
  <c r="V1396" i="94" s="1"/>
  <c r="V1397" i="94" a="1"/>
  <c r="V1397" i="94" s="1"/>
  <c r="V1398" i="94" a="1"/>
  <c r="V1398" i="94" s="1"/>
  <c r="V1300" i="94" a="1"/>
  <c r="V1300" i="94" s="1"/>
  <c r="V1278" i="94" a="1"/>
  <c r="V1278" i="94" s="1"/>
  <c r="V1276" i="94" a="1"/>
  <c r="V1276" i="94" s="1"/>
  <c r="V1399" i="94" a="1"/>
  <c r="V1399" i="94" s="1"/>
  <c r="V1400" i="94" a="1"/>
  <c r="V1400" i="94" s="1"/>
  <c r="V1401" i="94" a="1"/>
  <c r="V1401" i="94" s="1"/>
  <c r="V1402" i="94" a="1"/>
  <c r="V1402" i="94" s="1"/>
  <c r="V1403" i="94" a="1"/>
  <c r="V1403" i="94" s="1"/>
  <c r="V1404" i="94" a="1"/>
  <c r="V1404" i="94" s="1"/>
  <c r="V1405" i="94" a="1"/>
  <c r="V1405" i="94" s="1"/>
  <c r="V1406" i="94" a="1"/>
  <c r="V1406" i="94" s="1"/>
  <c r="V1301" i="94" a="1"/>
  <c r="V1301" i="94" s="1"/>
  <c r="V1302" i="94" a="1"/>
  <c r="V1302" i="94" s="1"/>
  <c r="J1302" i="94"/>
  <c r="W1302" i="94" s="1"/>
  <c r="J1301" i="94"/>
  <c r="W1301" i="94" s="1"/>
  <c r="J1406" i="94"/>
  <c r="W1406" i="94" s="1"/>
  <c r="J1405" i="94"/>
  <c r="W1405" i="94" s="1"/>
  <c r="J1404" i="94"/>
  <c r="W1404" i="94" s="1"/>
  <c r="J1403" i="94"/>
  <c r="W1403" i="94" s="1"/>
  <c r="J1402" i="94"/>
  <c r="W1402" i="94" s="1"/>
  <c r="J1401" i="94"/>
  <c r="W1401" i="94" s="1"/>
  <c r="J1400" i="94"/>
  <c r="W1400" i="94" s="1"/>
  <c r="J1399" i="94"/>
  <c r="W1399" i="94" s="1"/>
  <c r="J1276" i="94"/>
  <c r="W1276" i="94" s="1"/>
  <c r="J1278" i="94"/>
  <c r="W1278" i="94" s="1"/>
  <c r="J1300" i="94"/>
  <c r="W1300" i="94" s="1"/>
  <c r="J1398" i="94"/>
  <c r="W1398" i="94" s="1"/>
  <c r="J1397" i="94"/>
  <c r="W1397" i="94" s="1"/>
  <c r="J1396" i="94"/>
  <c r="W1396" i="94" s="1"/>
  <c r="J1395" i="94"/>
  <c r="W1395" i="94" s="1"/>
  <c r="J1266" i="94"/>
  <c r="W1266" i="94" s="1"/>
  <c r="J1394" i="94"/>
  <c r="W1394" i="94" s="1"/>
  <c r="J1393" i="94"/>
  <c r="W1393" i="94" s="1"/>
  <c r="J1299" i="94"/>
  <c r="W1299" i="94" s="1"/>
  <c r="J1298" i="94"/>
  <c r="W1298" i="94" s="1"/>
  <c r="J1392" i="94"/>
  <c r="W1392" i="94" s="1"/>
  <c r="J1297" i="94"/>
  <c r="W1297" i="94" s="1"/>
  <c r="J1415" i="94"/>
  <c r="W1415" i="94" s="1"/>
  <c r="J1391" i="94"/>
  <c r="W1391" i="94" s="1"/>
  <c r="J1296" i="94"/>
  <c r="W1296" i="94" s="1"/>
  <c r="J1390" i="94"/>
  <c r="W1390" i="94" s="1"/>
  <c r="J1389" i="94"/>
  <c r="W1389" i="94" s="1"/>
  <c r="J1295" i="94"/>
  <c r="W1295" i="94" s="1"/>
  <c r="J1388" i="94"/>
  <c r="W1388" i="94" s="1"/>
  <c r="J1294" i="94"/>
  <c r="W1294" i="94" s="1"/>
  <c r="J1387" i="94"/>
  <c r="W1387" i="94" s="1"/>
  <c r="J1410" i="94"/>
  <c r="W1410" i="94" s="1"/>
  <c r="J1386" i="94"/>
  <c r="W1386" i="94" s="1"/>
  <c r="J1270" i="94"/>
  <c r="W1270" i="94" s="1"/>
  <c r="J1293" i="94"/>
  <c r="W1293" i="94" s="1"/>
  <c r="J1267" i="94"/>
  <c r="W1267" i="94" s="1"/>
  <c r="J1417" i="94"/>
  <c r="W1417" i="94" s="1"/>
  <c r="J1385" i="94"/>
  <c r="W1385" i="94" s="1"/>
  <c r="J1384" i="94"/>
  <c r="W1384" i="94" s="1"/>
  <c r="J1383" i="94"/>
  <c r="W1383" i="94" s="1"/>
  <c r="J1382" i="94"/>
  <c r="W1382" i="94" s="1"/>
  <c r="J1269" i="94"/>
  <c r="W1269" i="94" s="1"/>
  <c r="J1292" i="94"/>
  <c r="W1292" i="94" s="1"/>
  <c r="J1381" i="94"/>
  <c r="W1381" i="94" s="1"/>
  <c r="J1380" i="94"/>
  <c r="W1380" i="94" s="1"/>
  <c r="J1291" i="94"/>
  <c r="W1291" i="94" s="1"/>
  <c r="J1379" i="94"/>
  <c r="W1379" i="94" s="1"/>
  <c r="J1378" i="94"/>
  <c r="W1378" i="94" s="1"/>
  <c r="J1290" i="94"/>
  <c r="W1290" i="94" s="1"/>
  <c r="J1377" i="94"/>
  <c r="W1377" i="94" s="1"/>
  <c r="J1289" i="94"/>
  <c r="W1289" i="94" s="1"/>
  <c r="J1303" i="94"/>
  <c r="W1303" i="94" s="1"/>
  <c r="J1376" i="94"/>
  <c r="W1376" i="94" s="1"/>
  <c r="J1375" i="94"/>
  <c r="W1375" i="94" s="1"/>
  <c r="J1277" i="94"/>
  <c r="W1277" i="94" s="1"/>
  <c r="J1374" i="94"/>
  <c r="W1374" i="94" s="1"/>
  <c r="J1373" i="94"/>
  <c r="W1373" i="94" s="1"/>
  <c r="J1416" i="94"/>
  <c r="W1416" i="94" s="1"/>
  <c r="J1372" i="94"/>
  <c r="W1372" i="94" s="1"/>
  <c r="J1371" i="94"/>
  <c r="W1371" i="94" s="1"/>
  <c r="J1414" i="94"/>
  <c r="W1414" i="94" s="1"/>
  <c r="J1261" i="94"/>
  <c r="W1261" i="94" s="1"/>
  <c r="J1370" i="94"/>
  <c r="W1370" i="94" s="1"/>
  <c r="J1265" i="94"/>
  <c r="W1265" i="94" s="1"/>
  <c r="J1369" i="94"/>
  <c r="W1369" i="94" s="1"/>
  <c r="J1368" i="94"/>
  <c r="W1368" i="94" s="1"/>
  <c r="J1367" i="94"/>
  <c r="W1367" i="94" s="1"/>
  <c r="J1288" i="94"/>
  <c r="W1288" i="94" s="1"/>
  <c r="J1366" i="94"/>
  <c r="W1366" i="94" s="1"/>
  <c r="J1287" i="94"/>
  <c r="W1287" i="94" s="1"/>
  <c r="J1286" i="94"/>
  <c r="W1286" i="94" s="1"/>
  <c r="J1365" i="94"/>
  <c r="W1365" i="94" s="1"/>
  <c r="J1364" i="94"/>
  <c r="W1364" i="94" s="1"/>
  <c r="J1363" i="94"/>
  <c r="W1363" i="94" s="1"/>
  <c r="J1407" i="94"/>
  <c r="W1407" i="94" s="1"/>
  <c r="J1362" i="94"/>
  <c r="W1362" i="94" s="1"/>
  <c r="J1361" i="94"/>
  <c r="W1361" i="94" s="1"/>
  <c r="J1360" i="94"/>
  <c r="W1360" i="94" s="1"/>
  <c r="J1359" i="94"/>
  <c r="W1359" i="94" s="1"/>
  <c r="J1358" i="94"/>
  <c r="W1358" i="94" s="1"/>
  <c r="J1357" i="94"/>
  <c r="W1357" i="94" s="1"/>
  <c r="J1356" i="94"/>
  <c r="W1356" i="94" s="1"/>
  <c r="J1355" i="94"/>
  <c r="W1355" i="94" s="1"/>
  <c r="J1354" i="94"/>
  <c r="W1354" i="94" s="1"/>
  <c r="J1353" i="94"/>
  <c r="W1353" i="94" s="1"/>
  <c r="J1352" i="94"/>
  <c r="W1352" i="94" s="1"/>
  <c r="J1351" i="94"/>
  <c r="W1351" i="94" s="1"/>
  <c r="J1260" i="94"/>
  <c r="W1260" i="94" s="1"/>
  <c r="J1350" i="94"/>
  <c r="W1350" i="94" s="1"/>
  <c r="J1413" i="94"/>
  <c r="W1413" i="94" s="1"/>
  <c r="J1280" i="94"/>
  <c r="W1280" i="94" s="1"/>
  <c r="J1349" i="94"/>
  <c r="W1349" i="94" s="1"/>
  <c r="J1409" i="94"/>
  <c r="W1409" i="94" s="1"/>
  <c r="J1348" i="94"/>
  <c r="W1348" i="94" s="1"/>
  <c r="J1347" i="94"/>
  <c r="W1347" i="94" s="1"/>
  <c r="J1268" i="94"/>
  <c r="W1268" i="94" s="1"/>
  <c r="J1346" i="94"/>
  <c r="W1346" i="94" s="1"/>
  <c r="J1412" i="94"/>
  <c r="W1412" i="94" s="1"/>
  <c r="J1345" i="94"/>
  <c r="W1345" i="94" s="1"/>
  <c r="J1344" i="94"/>
  <c r="W1344" i="94" s="1"/>
  <c r="J1343" i="94"/>
  <c r="W1343" i="94" s="1"/>
  <c r="J1275" i="94"/>
  <c r="W1275" i="94" s="1"/>
  <c r="J1262" i="94"/>
  <c r="W1262" i="94" s="1"/>
  <c r="J1342" i="94"/>
  <c r="W1342" i="94" s="1"/>
  <c r="J1341" i="94"/>
  <c r="W1341" i="94" s="1"/>
  <c r="J1285" i="94"/>
  <c r="W1285" i="94" s="1"/>
  <c r="J1340" i="94"/>
  <c r="W1340" i="94" s="1"/>
  <c r="J1274" i="94"/>
  <c r="W1274" i="94" s="1"/>
  <c r="J1339" i="94"/>
  <c r="W1339" i="94" s="1"/>
  <c r="J1338" i="94"/>
  <c r="W1338" i="94" s="1"/>
  <c r="J1337" i="94"/>
  <c r="W1337" i="94" s="1"/>
  <c r="J1336" i="94"/>
  <c r="W1336" i="94" s="1"/>
  <c r="J1264" i="94"/>
  <c r="W1264" i="94" s="1"/>
  <c r="J1335" i="94"/>
  <c r="W1335" i="94" s="1"/>
  <c r="J1273" i="94"/>
  <c r="W1273" i="94" s="1"/>
  <c r="J1272" i="94"/>
  <c r="W1272" i="94" s="1"/>
  <c r="J1334" i="94"/>
  <c r="W1334" i="94" s="1"/>
  <c r="J1259" i="94"/>
  <c r="W1259" i="94" s="1"/>
  <c r="J1333" i="94"/>
  <c r="W1333" i="94" s="1"/>
  <c r="J1332" i="94"/>
  <c r="W1332" i="94" s="1"/>
  <c r="J1331" i="94"/>
  <c r="W1331" i="94" s="1"/>
  <c r="J1330" i="94"/>
  <c r="W1330" i="94" s="1"/>
  <c r="J1329" i="94"/>
  <c r="W1329" i="94" s="1"/>
  <c r="J1328" i="94"/>
  <c r="W1328" i="94" s="1"/>
  <c r="J1284" i="94"/>
  <c r="W1284" i="94" s="1"/>
  <c r="J1263" i="94"/>
  <c r="W1263" i="94" s="1"/>
  <c r="J1327" i="94"/>
  <c r="W1327" i="94" s="1"/>
  <c r="J1326" i="94"/>
  <c r="W1326" i="94" s="1"/>
  <c r="J1325" i="94"/>
  <c r="W1325" i="94" s="1"/>
  <c r="J1324" i="94"/>
  <c r="W1324" i="94" s="1"/>
  <c r="J1283" i="94"/>
  <c r="W1283" i="94" s="1"/>
  <c r="J1323" i="94"/>
  <c r="W1323" i="94" s="1"/>
  <c r="J1279" i="94"/>
  <c r="W1279" i="94" s="1"/>
  <c r="J1322" i="94"/>
  <c r="W1322" i="94" s="1"/>
  <c r="J1321" i="94"/>
  <c r="W1321" i="94" s="1"/>
  <c r="J1320" i="94"/>
  <c r="W1320" i="94" s="1"/>
  <c r="J1319" i="94"/>
  <c r="W1319" i="94" s="1"/>
  <c r="J1318" i="94"/>
  <c r="W1318" i="94" s="1"/>
  <c r="J1317" i="94"/>
  <c r="W1317" i="94" s="1"/>
  <c r="J1282" i="94"/>
  <c r="W1282" i="94" s="1"/>
  <c r="J1316" i="94"/>
  <c r="W1316" i="94" s="1"/>
  <c r="J1271" i="94"/>
  <c r="W1271" i="94" s="1"/>
  <c r="J1315" i="94"/>
  <c r="W1315" i="94" s="1"/>
  <c r="J1314" i="94"/>
  <c r="W1314" i="94" s="1"/>
  <c r="J1313" i="94"/>
  <c r="W1313" i="94" s="1"/>
  <c r="J1312" i="94"/>
  <c r="W1312" i="94" s="1"/>
  <c r="J1311" i="94"/>
  <c r="W1311" i="94" s="1"/>
  <c r="J1310" i="94"/>
  <c r="W1310" i="94" s="1"/>
  <c r="J1411" i="94"/>
  <c r="W1411" i="94" s="1"/>
  <c r="J1309" i="94"/>
  <c r="W1309" i="94" s="1"/>
  <c r="J1308" i="94"/>
  <c r="W1308" i="94" s="1"/>
  <c r="J1307" i="94"/>
  <c r="W1307" i="94" s="1"/>
  <c r="J1281" i="94"/>
  <c r="W1281" i="94" s="1"/>
  <c r="J1408" i="94"/>
  <c r="W1408" i="94" s="1"/>
  <c r="J1306" i="94"/>
  <c r="W1306" i="94" s="1"/>
  <c r="J1305" i="94"/>
  <c r="W1305" i="94" s="1"/>
  <c r="J1304" i="94"/>
  <c r="W1304" i="94" s="1"/>
  <c r="J1257" i="94"/>
  <c r="W1257" i="94" s="1"/>
  <c r="J1258" i="94"/>
  <c r="W1258" i="94" s="1"/>
  <c r="J1256" i="94"/>
  <c r="W1256" i="94" s="1"/>
  <c r="J1251" i="94"/>
  <c r="W1251" i="94" s="1"/>
  <c r="J1255" i="94"/>
  <c r="W1255" i="94" s="1"/>
  <c r="J1252" i="94"/>
  <c r="W1252" i="94" s="1"/>
  <c r="J1249" i="94"/>
  <c r="W1249" i="94" s="1"/>
  <c r="J1250" i="94"/>
  <c r="W1250" i="94" s="1"/>
  <c r="J1254" i="94"/>
  <c r="W1254" i="94" s="1"/>
  <c r="J1253" i="94"/>
  <c r="W1253" i="94" s="1"/>
  <c r="J1245" i="94"/>
  <c r="W1245" i="94" s="1"/>
  <c r="J1247" i="94"/>
  <c r="W1247" i="94" s="1"/>
  <c r="J1246" i="94"/>
  <c r="W1246" i="94" s="1"/>
  <c r="J1242" i="94"/>
  <c r="W1242" i="94" s="1"/>
  <c r="J1241" i="94"/>
  <c r="W1241" i="94" s="1"/>
  <c r="J1240" i="94"/>
  <c r="W1240" i="94" s="1"/>
  <c r="J1248" i="94"/>
  <c r="W1248" i="94" s="1"/>
  <c r="J1239" i="94"/>
  <c r="W1239" i="94" s="1"/>
  <c r="J1238" i="94"/>
  <c r="W1238" i="94" s="1"/>
  <c r="J1237" i="94"/>
  <c r="W1237" i="94" s="1"/>
  <c r="J1243" i="94"/>
  <c r="W1243" i="94" s="1"/>
  <c r="J1244" i="94"/>
  <c r="W1244" i="94" s="1"/>
  <c r="J1236" i="94"/>
  <c r="W1236" i="94" s="1"/>
  <c r="J1226" i="94"/>
  <c r="W1226" i="94" s="1"/>
  <c r="J1234" i="94"/>
  <c r="W1234" i="94" s="1"/>
  <c r="J1220" i="94"/>
  <c r="W1220" i="94" s="1"/>
  <c r="J1233" i="94"/>
  <c r="W1233" i="94" s="1"/>
  <c r="J1215" i="94"/>
  <c r="W1215" i="94" s="1"/>
  <c r="J1231" i="94"/>
  <c r="W1231" i="94" s="1"/>
  <c r="J1212" i="94"/>
  <c r="W1212" i="94" s="1"/>
  <c r="J1230" i="94"/>
  <c r="W1230" i="94" s="1"/>
  <c r="J1223" i="94"/>
  <c r="W1223" i="94" s="1"/>
  <c r="J1221" i="94"/>
  <c r="W1221" i="94" s="1"/>
  <c r="J1235" i="94"/>
  <c r="W1235" i="94" s="1"/>
  <c r="J1214" i="94"/>
  <c r="W1214" i="94" s="1"/>
  <c r="J1222" i="94"/>
  <c r="W1222" i="94" s="1"/>
  <c r="J1216" i="94"/>
  <c r="W1216" i="94" s="1"/>
  <c r="J1225" i="94"/>
  <c r="W1225" i="94" s="1"/>
  <c r="J1218" i="94"/>
  <c r="W1218" i="94" s="1"/>
  <c r="J1211" i="94"/>
  <c r="W1211" i="94" s="1"/>
  <c r="J1217" i="94"/>
  <c r="W1217" i="94" s="1"/>
  <c r="J1209" i="94"/>
  <c r="W1209" i="94" s="1"/>
  <c r="J1229" i="94"/>
  <c r="W1229" i="94" s="1"/>
  <c r="J1213" i="94"/>
  <c r="W1213" i="94" s="1"/>
  <c r="J1227" i="94"/>
  <c r="W1227" i="94" s="1"/>
  <c r="J1224" i="94"/>
  <c r="W1224" i="94" s="1"/>
  <c r="J1232" i="94"/>
  <c r="W1232" i="94" s="1"/>
  <c r="J1228" i="94"/>
  <c r="W1228" i="94" s="1"/>
  <c r="J1219" i="94"/>
  <c r="W1219" i="94" s="1"/>
  <c r="J1210" i="94"/>
  <c r="W1210" i="94" s="1"/>
  <c r="J1208" i="94"/>
  <c r="W1208" i="94" s="1"/>
  <c r="J1206" i="94"/>
  <c r="W1206" i="94" s="1"/>
  <c r="J1207" i="94"/>
  <c r="W1207" i="94" s="1"/>
  <c r="J1205" i="94"/>
  <c r="W1205" i="94" s="1"/>
  <c r="J1204" i="94"/>
  <c r="W1204" i="94" s="1"/>
  <c r="J1203" i="94"/>
  <c r="W1203" i="94" s="1"/>
  <c r="J1185" i="94"/>
  <c r="W1185" i="94" s="1"/>
  <c r="J1138" i="94"/>
  <c r="W1138" i="94" s="1"/>
  <c r="J1110" i="94"/>
  <c r="W1110" i="94" s="1"/>
  <c r="J939" i="94"/>
  <c r="W939" i="94" s="1"/>
  <c r="J1178" i="94"/>
  <c r="W1178" i="94" s="1"/>
  <c r="J1120" i="94"/>
  <c r="W1120" i="94" s="1"/>
  <c r="J1173" i="94"/>
  <c r="W1173" i="94" s="1"/>
  <c r="J1163" i="94"/>
  <c r="W1163" i="94" s="1"/>
  <c r="J919" i="94"/>
  <c r="W919" i="94" s="1"/>
  <c r="J973" i="94"/>
  <c r="W973" i="94" s="1"/>
  <c r="J1147" i="94"/>
  <c r="W1147" i="94" s="1"/>
  <c r="J1034" i="94"/>
  <c r="W1034" i="94" s="1"/>
  <c r="J1192" i="94"/>
  <c r="W1192" i="94" s="1"/>
  <c r="J1103" i="94"/>
  <c r="W1103" i="94" s="1"/>
  <c r="J959" i="94"/>
  <c r="W959" i="94" s="1"/>
  <c r="J1090" i="94"/>
  <c r="W1090" i="94" s="1"/>
  <c r="J1056" i="94"/>
  <c r="W1056" i="94" s="1"/>
  <c r="J1072" i="94"/>
  <c r="W1072" i="94" s="1"/>
  <c r="J1087" i="94"/>
  <c r="W1087" i="94" s="1"/>
  <c r="J1066" i="94"/>
  <c r="W1066" i="94" s="1"/>
  <c r="J966" i="94"/>
  <c r="W966" i="94" s="1"/>
  <c r="J975" i="94"/>
  <c r="W975" i="94" s="1"/>
  <c r="J1065" i="94"/>
  <c r="W1065" i="94" s="1"/>
  <c r="J1142" i="94"/>
  <c r="W1142" i="94" s="1"/>
  <c r="J974" i="94"/>
  <c r="W974" i="94" s="1"/>
  <c r="J938" i="94"/>
  <c r="W938" i="94" s="1"/>
  <c r="J1200" i="94"/>
  <c r="W1200" i="94" s="1"/>
  <c r="J1145" i="94"/>
  <c r="W1145" i="94" s="1"/>
  <c r="J1018" i="94"/>
  <c r="W1018" i="94" s="1"/>
  <c r="J1107" i="94"/>
  <c r="W1107" i="94" s="1"/>
  <c r="J941" i="94"/>
  <c r="W941" i="94" s="1"/>
  <c r="J954" i="94"/>
  <c r="W954" i="94" s="1"/>
  <c r="J1099" i="94"/>
  <c r="W1099" i="94" s="1"/>
  <c r="J937" i="94"/>
  <c r="W937" i="94" s="1"/>
  <c r="J1101" i="94"/>
  <c r="W1101" i="94" s="1"/>
  <c r="J1125" i="94"/>
  <c r="W1125" i="94" s="1"/>
  <c r="J1054" i="94"/>
  <c r="W1054" i="94" s="1"/>
  <c r="J1017" i="94"/>
  <c r="W1017" i="94" s="1"/>
  <c r="J943" i="94"/>
  <c r="W943" i="94" s="1"/>
  <c r="J1011" i="94"/>
  <c r="W1011" i="94" s="1"/>
  <c r="J1180" i="94"/>
  <c r="W1180" i="94" s="1"/>
  <c r="J953" i="94"/>
  <c r="W953" i="94" s="1"/>
  <c r="J1177" i="94"/>
  <c r="W1177" i="94" s="1"/>
  <c r="J1199" i="94"/>
  <c r="W1199" i="94" s="1"/>
  <c r="J1077" i="94"/>
  <c r="W1077" i="94" s="1"/>
  <c r="J1007" i="94"/>
  <c r="W1007" i="94" s="1"/>
  <c r="J1149" i="94"/>
  <c r="W1149" i="94" s="1"/>
  <c r="J1037" i="94"/>
  <c r="W1037" i="94" s="1"/>
  <c r="J969" i="94"/>
  <c r="W969" i="94" s="1"/>
  <c r="J1137" i="94"/>
  <c r="W1137" i="94" s="1"/>
  <c r="J1146" i="94"/>
  <c r="W1146" i="94" s="1"/>
  <c r="J1174" i="94"/>
  <c r="W1174" i="94" s="1"/>
  <c r="J987" i="94"/>
  <c r="W987" i="94" s="1"/>
  <c r="J1159" i="94"/>
  <c r="W1159" i="94" s="1"/>
  <c r="J931" i="94"/>
  <c r="W931" i="94" s="1"/>
  <c r="J1031" i="94"/>
  <c r="W1031" i="94" s="1"/>
  <c r="J1134" i="94"/>
  <c r="W1134" i="94" s="1"/>
  <c r="J1000" i="94"/>
  <c r="W1000" i="94" s="1"/>
  <c r="J1001" i="94"/>
  <c r="W1001" i="94" s="1"/>
  <c r="J926" i="94"/>
  <c r="W926" i="94" s="1"/>
  <c r="J1133" i="94"/>
  <c r="W1133" i="94" s="1"/>
  <c r="J1020" i="94"/>
  <c r="W1020" i="94" s="1"/>
  <c r="J1029" i="94"/>
  <c r="W1029" i="94" s="1"/>
  <c r="J1015" i="94"/>
  <c r="W1015" i="94" s="1"/>
  <c r="J1102" i="94"/>
  <c r="W1102" i="94" s="1"/>
  <c r="J1188" i="94"/>
  <c r="W1188" i="94" s="1"/>
  <c r="J933" i="94"/>
  <c r="W933" i="94" s="1"/>
  <c r="J1171" i="94"/>
  <c r="W1171" i="94" s="1"/>
  <c r="J1053" i="94"/>
  <c r="W1053" i="94" s="1"/>
  <c r="J1153" i="94"/>
  <c r="W1153" i="94" s="1"/>
  <c r="J1055" i="94"/>
  <c r="W1055" i="94" s="1"/>
  <c r="J981" i="94"/>
  <c r="W981" i="94" s="1"/>
  <c r="J1016" i="94"/>
  <c r="W1016" i="94" s="1"/>
  <c r="J965" i="94"/>
  <c r="W965" i="94" s="1"/>
  <c r="J930" i="94"/>
  <c r="W930" i="94" s="1"/>
  <c r="J972" i="94"/>
  <c r="W972" i="94" s="1"/>
  <c r="J985" i="94"/>
  <c r="W985" i="94" s="1"/>
  <c r="J1165" i="94"/>
  <c r="W1165" i="94" s="1"/>
  <c r="J1058" i="94"/>
  <c r="W1058" i="94" s="1"/>
  <c r="J1128" i="94"/>
  <c r="W1128" i="94" s="1"/>
  <c r="J1155" i="94"/>
  <c r="W1155" i="94" s="1"/>
  <c r="J1064" i="94"/>
  <c r="W1064" i="94" s="1"/>
  <c r="J1093" i="94"/>
  <c r="W1093" i="94" s="1"/>
  <c r="J923" i="94"/>
  <c r="W923" i="94" s="1"/>
  <c r="J1036" i="94"/>
  <c r="W1036" i="94" s="1"/>
  <c r="J1201" i="94"/>
  <c r="W1201" i="94" s="1"/>
  <c r="J1162" i="94"/>
  <c r="W1162" i="94" s="1"/>
  <c r="J1050" i="94"/>
  <c r="W1050" i="94" s="1"/>
  <c r="J1119" i="94"/>
  <c r="W1119" i="94" s="1"/>
  <c r="J1048" i="94"/>
  <c r="W1048" i="94" s="1"/>
  <c r="J1024" i="94"/>
  <c r="W1024" i="94" s="1"/>
  <c r="J990" i="94"/>
  <c r="W990" i="94" s="1"/>
  <c r="J1096" i="94"/>
  <c r="W1096" i="94" s="1"/>
  <c r="J1083" i="94"/>
  <c r="W1083" i="94" s="1"/>
  <c r="J999" i="94"/>
  <c r="W999" i="94" s="1"/>
  <c r="J1014" i="94"/>
  <c r="W1014" i="94" s="1"/>
  <c r="J1132" i="94"/>
  <c r="W1132" i="94" s="1"/>
  <c r="J1187" i="94"/>
  <c r="W1187" i="94" s="1"/>
  <c r="J1131" i="94"/>
  <c r="W1131" i="94" s="1"/>
  <c r="J1084" i="94"/>
  <c r="W1084" i="94" s="1"/>
  <c r="J1130" i="94"/>
  <c r="W1130" i="94" s="1"/>
  <c r="J1004" i="94"/>
  <c r="W1004" i="94" s="1"/>
  <c r="J1158" i="94"/>
  <c r="W1158" i="94" s="1"/>
  <c r="J964" i="94"/>
  <c r="W964" i="94" s="1"/>
  <c r="J1141" i="94"/>
  <c r="W1141" i="94" s="1"/>
  <c r="J995" i="94"/>
  <c r="W995" i="94" s="1"/>
  <c r="J1095" i="94"/>
  <c r="W1095" i="94" s="1"/>
  <c r="J1098" i="94"/>
  <c r="W1098" i="94" s="1"/>
  <c r="J1006" i="94"/>
  <c r="W1006" i="94" s="1"/>
  <c r="J1010" i="94"/>
  <c r="W1010" i="94" s="1"/>
  <c r="J1002" i="94"/>
  <c r="W1002" i="94" s="1"/>
  <c r="J1148" i="94"/>
  <c r="W1148" i="94" s="1"/>
  <c r="J963" i="94"/>
  <c r="W963" i="94" s="1"/>
  <c r="J1198" i="94"/>
  <c r="W1198" i="94" s="1"/>
  <c r="J1085" i="94"/>
  <c r="W1085" i="94" s="1"/>
  <c r="J945" i="94"/>
  <c r="W945" i="94" s="1"/>
  <c r="J1191" i="94"/>
  <c r="W1191" i="94" s="1"/>
  <c r="J1045" i="94"/>
  <c r="W1045" i="94" s="1"/>
  <c r="J1080" i="94"/>
  <c r="W1080" i="94" s="1"/>
  <c r="J921" i="94"/>
  <c r="W921" i="94" s="1"/>
  <c r="J978" i="94"/>
  <c r="W978" i="94" s="1"/>
  <c r="J1063" i="94"/>
  <c r="W1063" i="94" s="1"/>
  <c r="J1104" i="94"/>
  <c r="W1104" i="94" s="1"/>
  <c r="J1076" i="94"/>
  <c r="W1076" i="94" s="1"/>
  <c r="J1049" i="94"/>
  <c r="W1049" i="94" s="1"/>
  <c r="J1108" i="94"/>
  <c r="W1108" i="94" s="1"/>
  <c r="J989" i="94"/>
  <c r="W989" i="94" s="1"/>
  <c r="J1005" i="94"/>
  <c r="W1005" i="94" s="1"/>
  <c r="J1033" i="94"/>
  <c r="W1033" i="94" s="1"/>
  <c r="J1106" i="94"/>
  <c r="W1106" i="94" s="1"/>
  <c r="J1052" i="94"/>
  <c r="W1052" i="94" s="1"/>
  <c r="J1035" i="94"/>
  <c r="W1035" i="94" s="1"/>
  <c r="J1114" i="94"/>
  <c r="W1114" i="94" s="1"/>
  <c r="J984" i="94"/>
  <c r="W984" i="94" s="1"/>
  <c r="J1062" i="94"/>
  <c r="W1062" i="94" s="1"/>
  <c r="J1023" i="94"/>
  <c r="W1023" i="94" s="1"/>
  <c r="J1181" i="94"/>
  <c r="W1181" i="94" s="1"/>
  <c r="J994" i="94"/>
  <c r="W994" i="94" s="1"/>
  <c r="J1057" i="94"/>
  <c r="W1057" i="94" s="1"/>
  <c r="J1186" i="94"/>
  <c r="W1186" i="94" s="1"/>
  <c r="J1140" i="94"/>
  <c r="W1140" i="94" s="1"/>
  <c r="J1039" i="94"/>
  <c r="W1039" i="94" s="1"/>
  <c r="J952" i="94"/>
  <c r="W952" i="94" s="1"/>
  <c r="J944" i="94"/>
  <c r="W944" i="94" s="1"/>
  <c r="J962" i="94"/>
  <c r="W962" i="94" s="1"/>
  <c r="J1043" i="94"/>
  <c r="W1043" i="94" s="1"/>
  <c r="J998" i="94"/>
  <c r="W998" i="94" s="1"/>
  <c r="J1105" i="94"/>
  <c r="W1105" i="94" s="1"/>
  <c r="J1068" i="94"/>
  <c r="W1068" i="94" s="1"/>
  <c r="J1071" i="94"/>
  <c r="W1071" i="94" s="1"/>
  <c r="J1081" i="94"/>
  <c r="W1081" i="94" s="1"/>
  <c r="J1169" i="94"/>
  <c r="W1169" i="94" s="1"/>
  <c r="J977" i="94"/>
  <c r="W977" i="94" s="1"/>
  <c r="J1100" i="94"/>
  <c r="W1100" i="94" s="1"/>
  <c r="J932" i="94"/>
  <c r="W932" i="94" s="1"/>
  <c r="J940" i="94"/>
  <c r="W940" i="94" s="1"/>
  <c r="J958" i="94"/>
  <c r="W958" i="94" s="1"/>
  <c r="J1073" i="94"/>
  <c r="W1073" i="94" s="1"/>
  <c r="J1129" i="94"/>
  <c r="W1129" i="94" s="1"/>
  <c r="J1025" i="94"/>
  <c r="W1025" i="94" s="1"/>
  <c r="J922" i="94"/>
  <c r="W922" i="94" s="1"/>
  <c r="J1089" i="94"/>
  <c r="W1089" i="94" s="1"/>
  <c r="J1079" i="94"/>
  <c r="W1079" i="94" s="1"/>
  <c r="J1013" i="94"/>
  <c r="W1013" i="94" s="1"/>
  <c r="J1092" i="94"/>
  <c r="W1092" i="94" s="1"/>
  <c r="J1046" i="94"/>
  <c r="W1046" i="94" s="1"/>
  <c r="J1097" i="94"/>
  <c r="W1097" i="94" s="1"/>
  <c r="J1161" i="94"/>
  <c r="W1161" i="94" s="1"/>
  <c r="J991" i="94"/>
  <c r="W991" i="94" s="1"/>
  <c r="J1197" i="94"/>
  <c r="W1197" i="94" s="1"/>
  <c r="J925" i="94"/>
  <c r="W925" i="94" s="1"/>
  <c r="J1070" i="94"/>
  <c r="W1070" i="94" s="1"/>
  <c r="J1111" i="94"/>
  <c r="W1111" i="94" s="1"/>
  <c r="J960" i="94"/>
  <c r="W960" i="94" s="1"/>
  <c r="J997" i="94"/>
  <c r="W997" i="94" s="1"/>
  <c r="J1012" i="94"/>
  <c r="W1012" i="94" s="1"/>
  <c r="J1196" i="94"/>
  <c r="W1196" i="94" s="1"/>
  <c r="J1150" i="94"/>
  <c r="W1150" i="94" s="1"/>
  <c r="J936" i="94"/>
  <c r="W936" i="94" s="1"/>
  <c r="J942" i="94"/>
  <c r="W942" i="94" s="1"/>
  <c r="J968" i="94"/>
  <c r="W968" i="94" s="1"/>
  <c r="J920" i="94"/>
  <c r="W920" i="94" s="1"/>
  <c r="J935" i="94"/>
  <c r="W935" i="94" s="1"/>
  <c r="J996" i="94"/>
  <c r="W996" i="94" s="1"/>
  <c r="J928" i="94"/>
  <c r="W928" i="94" s="1"/>
  <c r="J1167" i="94"/>
  <c r="W1167" i="94" s="1"/>
  <c r="J1126" i="94"/>
  <c r="W1126" i="94" s="1"/>
  <c r="J1183" i="94"/>
  <c r="W1183" i="94" s="1"/>
  <c r="J1028" i="94"/>
  <c r="W1028" i="94" s="1"/>
  <c r="J1122" i="94"/>
  <c r="W1122" i="94" s="1"/>
  <c r="J1009" i="94"/>
  <c r="W1009" i="94" s="1"/>
  <c r="J1166" i="94"/>
  <c r="W1166" i="94" s="1"/>
  <c r="J971" i="94"/>
  <c r="W971" i="94" s="1"/>
  <c r="J1176" i="94"/>
  <c r="W1176" i="94" s="1"/>
  <c r="J934" i="94"/>
  <c r="W934" i="94" s="1"/>
  <c r="J918" i="94"/>
  <c r="W918" i="94" s="1"/>
  <c r="J993" i="94"/>
  <c r="W993" i="94" s="1"/>
  <c r="J924" i="94"/>
  <c r="W924" i="94" s="1"/>
  <c r="J957" i="94"/>
  <c r="W957" i="94" s="1"/>
  <c r="J1164" i="94"/>
  <c r="W1164" i="94" s="1"/>
  <c r="J1112" i="94"/>
  <c r="W1112" i="94" s="1"/>
  <c r="J961" i="94"/>
  <c r="W961" i="94" s="1"/>
  <c r="J929" i="94"/>
  <c r="W929" i="94" s="1"/>
  <c r="J1040" i="94"/>
  <c r="W1040" i="94" s="1"/>
  <c r="J1088" i="94"/>
  <c r="W1088" i="94" s="1"/>
  <c r="J1121" i="94"/>
  <c r="W1121" i="94" s="1"/>
  <c r="J1047" i="94"/>
  <c r="W1047" i="94" s="1"/>
  <c r="J1184" i="94"/>
  <c r="W1184" i="94" s="1"/>
  <c r="J1019" i="94"/>
  <c r="W1019" i="94" s="1"/>
  <c r="J1190" i="94"/>
  <c r="W1190" i="94" s="1"/>
  <c r="J986" i="94"/>
  <c r="W986" i="94" s="1"/>
  <c r="J1061" i="94"/>
  <c r="W1061" i="94" s="1"/>
  <c r="J1051" i="94"/>
  <c r="W1051" i="94" s="1"/>
  <c r="J951" i="94"/>
  <c r="W951" i="94" s="1"/>
  <c r="J1060" i="94"/>
  <c r="W1060" i="94" s="1"/>
  <c r="J1172" i="94"/>
  <c r="W1172" i="94" s="1"/>
  <c r="J988" i="94"/>
  <c r="W988" i="94" s="1"/>
  <c r="J1127" i="94"/>
  <c r="W1127" i="94" s="1"/>
  <c r="J1170" i="94"/>
  <c r="W1170" i="94" s="1"/>
  <c r="J1139" i="94"/>
  <c r="W1139" i="94" s="1"/>
  <c r="J980" i="94"/>
  <c r="W980" i="94" s="1"/>
  <c r="J1189" i="94"/>
  <c r="W1189" i="94" s="1"/>
  <c r="J983" i="94"/>
  <c r="W983" i="94" s="1"/>
  <c r="J1160" i="94"/>
  <c r="W1160" i="94" s="1"/>
  <c r="J927" i="94"/>
  <c r="W927" i="94" s="1"/>
  <c r="J1179" i="94"/>
  <c r="W1179" i="94" s="1"/>
  <c r="J1069" i="94"/>
  <c r="W1069" i="94" s="1"/>
  <c r="J1094" i="94"/>
  <c r="W1094" i="94" s="1"/>
  <c r="J1044" i="94"/>
  <c r="W1044" i="94" s="1"/>
  <c r="J1075" i="94"/>
  <c r="W1075" i="94" s="1"/>
  <c r="J1168" i="94"/>
  <c r="W1168" i="94" s="1"/>
  <c r="J976" i="94"/>
  <c r="W976" i="94" s="1"/>
  <c r="J982" i="94"/>
  <c r="W982" i="94" s="1"/>
  <c r="J970" i="94"/>
  <c r="W970" i="94" s="1"/>
  <c r="J1143" i="94"/>
  <c r="W1143" i="94" s="1"/>
  <c r="J1152" i="94"/>
  <c r="W1152" i="94" s="1"/>
  <c r="J1067" i="94"/>
  <c r="W1067" i="94" s="1"/>
  <c r="J1027" i="94"/>
  <c r="W1027" i="94" s="1"/>
  <c r="J1151" i="94"/>
  <c r="W1151" i="94" s="1"/>
  <c r="J1157" i="94"/>
  <c r="W1157" i="94" s="1"/>
  <c r="J1182" i="94"/>
  <c r="W1182" i="94" s="1"/>
  <c r="J1022" i="94"/>
  <c r="W1022" i="94" s="1"/>
  <c r="J1154" i="94"/>
  <c r="W1154" i="94" s="1"/>
  <c r="J1113" i="94"/>
  <c r="W1113" i="94" s="1"/>
  <c r="J1091" i="94"/>
  <c r="W1091" i="94" s="1"/>
  <c r="J1074" i="94"/>
  <c r="W1074" i="94" s="1"/>
  <c r="J1202" i="94"/>
  <c r="W1202" i="94" s="1"/>
  <c r="J979" i="94"/>
  <c r="W979" i="94" s="1"/>
  <c r="J956" i="94"/>
  <c r="W956" i="94" s="1"/>
  <c r="J1082" i="94"/>
  <c r="W1082" i="94" s="1"/>
  <c r="J1118" i="94"/>
  <c r="W1118" i="94" s="1"/>
  <c r="J1030" i="94"/>
  <c r="W1030" i="94" s="1"/>
  <c r="J1175" i="94"/>
  <c r="W1175" i="94" s="1"/>
  <c r="J950" i="94"/>
  <c r="W950" i="94" s="1"/>
  <c r="J1008" i="94"/>
  <c r="W1008" i="94" s="1"/>
  <c r="J1195" i="94"/>
  <c r="W1195" i="94" s="1"/>
  <c r="J1059" i="94"/>
  <c r="W1059" i="94" s="1"/>
  <c r="J1038" i="94"/>
  <c r="W1038" i="94" s="1"/>
  <c r="J1026" i="94"/>
  <c r="W1026" i="94" s="1"/>
  <c r="J1042" i="94"/>
  <c r="W1042" i="94" s="1"/>
  <c r="J1115" i="94"/>
  <c r="W1115" i="94" s="1"/>
  <c r="J1136" i="94"/>
  <c r="W1136" i="94" s="1"/>
  <c r="J955" i="94"/>
  <c r="W955" i="94" s="1"/>
  <c r="J1109" i="94"/>
  <c r="W1109" i="94" s="1"/>
  <c r="J1086" i="94"/>
  <c r="W1086" i="94" s="1"/>
  <c r="J967" i="94"/>
  <c r="W967" i="94" s="1"/>
  <c r="J1117" i="94"/>
  <c r="W1117" i="94" s="1"/>
  <c r="J1116" i="94"/>
  <c r="W1116" i="94" s="1"/>
  <c r="J1124" i="94"/>
  <c r="W1124" i="94" s="1"/>
  <c r="J1003" i="94"/>
  <c r="W1003" i="94" s="1"/>
  <c r="J949" i="94"/>
  <c r="W949" i="94" s="1"/>
  <c r="J1194" i="94"/>
  <c r="W1194" i="94" s="1"/>
  <c r="J1078" i="94"/>
  <c r="W1078" i="94" s="1"/>
  <c r="J1156" i="94"/>
  <c r="W1156" i="94" s="1"/>
  <c r="J1032" i="94"/>
  <c r="W1032" i="94" s="1"/>
  <c r="J1041" i="94"/>
  <c r="W1041" i="94" s="1"/>
  <c r="J1135" i="94"/>
  <c r="W1135" i="94" s="1"/>
  <c r="J1123" i="94"/>
  <c r="W1123" i="94" s="1"/>
  <c r="J1021" i="94"/>
  <c r="W1021" i="94" s="1"/>
  <c r="J1193" i="94"/>
  <c r="W1193" i="94" s="1"/>
  <c r="J992" i="94"/>
  <c r="W992" i="94" s="1"/>
  <c r="J948" i="94"/>
  <c r="W948" i="94" s="1"/>
  <c r="J947" i="94"/>
  <c r="W947" i="94" s="1"/>
  <c r="J946" i="94"/>
  <c r="W946" i="94" s="1"/>
  <c r="J1144" i="94"/>
  <c r="W1144" i="94" s="1"/>
  <c r="J917" i="94"/>
  <c r="W917" i="94" s="1"/>
  <c r="J916" i="94"/>
  <c r="W916" i="94" s="1"/>
  <c r="J915" i="94"/>
  <c r="W915" i="94" s="1"/>
  <c r="J894" i="94"/>
  <c r="W894" i="94" s="1"/>
  <c r="J896" i="94"/>
  <c r="W896" i="94" s="1"/>
  <c r="J895" i="94"/>
  <c r="W895" i="94" s="1"/>
  <c r="J910" i="94"/>
  <c r="W910" i="94" s="1"/>
  <c r="J897" i="94"/>
  <c r="W897" i="94" s="1"/>
  <c r="J892" i="94"/>
  <c r="W892" i="94" s="1"/>
  <c r="J902" i="94"/>
  <c r="W902" i="94" s="1"/>
  <c r="J905" i="94"/>
  <c r="W905" i="94" s="1"/>
  <c r="J914" i="94"/>
  <c r="W914" i="94" s="1"/>
  <c r="J903" i="94"/>
  <c r="W903" i="94" s="1"/>
  <c r="J907" i="94"/>
  <c r="W907" i="94" s="1"/>
  <c r="J911" i="94"/>
  <c r="W911" i="94" s="1"/>
  <c r="J912" i="94"/>
  <c r="W912" i="94" s="1"/>
  <c r="J909" i="94"/>
  <c r="W909" i="94" s="1"/>
  <c r="J893" i="94"/>
  <c r="W893" i="94" s="1"/>
  <c r="J901" i="94"/>
  <c r="W901" i="94" s="1"/>
  <c r="J906" i="94"/>
  <c r="W906" i="94" s="1"/>
  <c r="J900" i="94"/>
  <c r="W900" i="94" s="1"/>
  <c r="J899" i="94"/>
  <c r="W899" i="94" s="1"/>
  <c r="J908" i="94"/>
  <c r="W908" i="94" s="1"/>
  <c r="J913" i="94"/>
  <c r="W913" i="94" s="1"/>
  <c r="J904" i="94"/>
  <c r="W904" i="94" s="1"/>
  <c r="J898" i="94"/>
  <c r="W898" i="94" s="1"/>
  <c r="J591" i="94"/>
  <c r="W591" i="94" s="1"/>
  <c r="J526" i="94"/>
  <c r="W526" i="94" s="1"/>
  <c r="J353" i="94"/>
  <c r="W353" i="94" s="1"/>
  <c r="J474" i="94"/>
  <c r="W474" i="94" s="1"/>
  <c r="J407" i="94"/>
  <c r="W407" i="94" s="1"/>
  <c r="J583" i="94"/>
  <c r="W583" i="94" s="1"/>
  <c r="J448" i="94"/>
  <c r="W448" i="94" s="1"/>
  <c r="J532" i="94"/>
  <c r="W532" i="94" s="1"/>
  <c r="J642" i="94"/>
  <c r="W642" i="94" s="1"/>
  <c r="J679" i="94"/>
  <c r="W679" i="94" s="1"/>
  <c r="J645" i="94"/>
  <c r="W645" i="94" s="1"/>
  <c r="J530" i="94"/>
  <c r="W530" i="94" s="1"/>
  <c r="J488" i="94"/>
  <c r="W488" i="94" s="1"/>
  <c r="J547" i="94"/>
  <c r="W547" i="94" s="1"/>
  <c r="J466" i="94"/>
  <c r="W466" i="94" s="1"/>
  <c r="J406" i="94"/>
  <c r="W406" i="94" s="1"/>
  <c r="J347" i="94"/>
  <c r="W347" i="94" s="1"/>
  <c r="J525" i="94"/>
  <c r="W525" i="94" s="1"/>
  <c r="J487" i="94"/>
  <c r="W487" i="94" s="1"/>
  <c r="J447" i="94"/>
  <c r="W447" i="94" s="1"/>
  <c r="J456" i="94"/>
  <c r="W456" i="94" s="1"/>
  <c r="J473" i="94"/>
  <c r="W473" i="94" s="1"/>
  <c r="J350" i="94"/>
  <c r="W350" i="94" s="1"/>
  <c r="J484" i="94"/>
  <c r="W484" i="94" s="1"/>
  <c r="J483" i="94"/>
  <c r="W483" i="94" s="1"/>
  <c r="J590" i="94"/>
  <c r="W590" i="94" s="1"/>
  <c r="J542" i="94"/>
  <c r="W542" i="94" s="1"/>
  <c r="J524" i="94"/>
  <c r="W524" i="94" s="1"/>
  <c r="J496" i="94"/>
  <c r="W496" i="94" s="1"/>
  <c r="J563" i="94"/>
  <c r="W563" i="94" s="1"/>
  <c r="J472" i="94"/>
  <c r="W472" i="94" s="1"/>
  <c r="J381" i="94"/>
  <c r="W381" i="94" s="1"/>
  <c r="J369" i="94"/>
  <c r="W369" i="94" s="1"/>
  <c r="J587" i="94"/>
  <c r="W587" i="94" s="1"/>
  <c r="J446" i="94"/>
  <c r="W446" i="94" s="1"/>
  <c r="J641" i="94"/>
  <c r="W641" i="94" s="1"/>
  <c r="J445" i="94"/>
  <c r="W445" i="94" s="1"/>
  <c r="J384" i="94"/>
  <c r="W384" i="94" s="1"/>
  <c r="J549" i="94"/>
  <c r="W549" i="94" s="1"/>
  <c r="J637" i="94"/>
  <c r="W637" i="94" s="1"/>
  <c r="J592" i="94"/>
  <c r="W592" i="94" s="1"/>
  <c r="J523" i="94"/>
  <c r="W523" i="94" s="1"/>
  <c r="J375" i="94"/>
  <c r="W375" i="94" s="1"/>
  <c r="J486" i="94"/>
  <c r="W486" i="94" s="1"/>
  <c r="J352" i="94"/>
  <c r="W352" i="94" s="1"/>
  <c r="J569" i="94"/>
  <c r="W569" i="94" s="1"/>
  <c r="J541" i="94"/>
  <c r="W541" i="94" s="1"/>
  <c r="J622" i="94"/>
  <c r="W622" i="94" s="1"/>
  <c r="J498" i="94"/>
  <c r="W498" i="94" s="1"/>
  <c r="J405" i="94"/>
  <c r="W405" i="94" s="1"/>
  <c r="J529" i="94"/>
  <c r="W529" i="94" s="1"/>
  <c r="J421" i="94"/>
  <c r="W421" i="94" s="1"/>
  <c r="J376" i="94"/>
  <c r="W376" i="94" s="1"/>
  <c r="J380" i="94"/>
  <c r="W380" i="94" s="1"/>
  <c r="J389" i="94"/>
  <c r="W389" i="94" s="1"/>
  <c r="J546" i="94"/>
  <c r="W546" i="94" s="1"/>
  <c r="J388" i="94"/>
  <c r="W388" i="94" s="1"/>
  <c r="J495" i="94"/>
  <c r="W495" i="94" s="1"/>
  <c r="J635" i="94"/>
  <c r="W635" i="94" s="1"/>
  <c r="J373" i="94"/>
  <c r="W373" i="94" s="1"/>
  <c r="J582" i="94"/>
  <c r="W582" i="94" s="1"/>
  <c r="J593" i="94"/>
  <c r="W593" i="94" s="1"/>
  <c r="J586" i="94"/>
  <c r="W586" i="94" s="1"/>
  <c r="J581" i="94"/>
  <c r="W581" i="94" s="1"/>
  <c r="J545" i="94"/>
  <c r="W545" i="94" s="1"/>
  <c r="J540" i="94"/>
  <c r="W540" i="94" s="1"/>
  <c r="J678" i="94"/>
  <c r="W678" i="94" s="1"/>
  <c r="J512" i="94"/>
  <c r="W512" i="94" s="1"/>
  <c r="J677" i="94"/>
  <c r="W677" i="94" s="1"/>
  <c r="J620" i="94"/>
  <c r="W620" i="94" s="1"/>
  <c r="J528" i="94"/>
  <c r="W528" i="94" s="1"/>
  <c r="J585" i="94"/>
  <c r="W585" i="94" s="1"/>
  <c r="J539" i="94"/>
  <c r="W539" i="94" s="1"/>
  <c r="J482" i="94"/>
  <c r="W482" i="94" s="1"/>
  <c r="J598" i="94"/>
  <c r="W598" i="94" s="1"/>
  <c r="J576" i="94"/>
  <c r="W576" i="94" s="1"/>
  <c r="J627" i="94"/>
  <c r="W627" i="94" s="1"/>
  <c r="J634" i="94"/>
  <c r="W634" i="94" s="1"/>
  <c r="J621" i="94"/>
  <c r="W621" i="94" s="1"/>
  <c r="J613" i="94"/>
  <c r="W613" i="94" s="1"/>
  <c r="J522" i="94"/>
  <c r="W522" i="94" s="1"/>
  <c r="J575" i="94"/>
  <c r="W575" i="94" s="1"/>
  <c r="J676" i="94"/>
  <c r="W676" i="94" s="1"/>
  <c r="J673" i="94"/>
  <c r="W673" i="94" s="1"/>
  <c r="J458" i="94"/>
  <c r="W458" i="94" s="1"/>
  <c r="J444" i="94"/>
  <c r="W444" i="94" s="1"/>
  <c r="J443" i="94"/>
  <c r="W443" i="94" s="1"/>
  <c r="J442" i="94"/>
  <c r="W442" i="94" s="1"/>
  <c r="J441" i="94"/>
  <c r="W441" i="94" s="1"/>
  <c r="J636" i="94"/>
  <c r="W636" i="94" s="1"/>
  <c r="J521" i="94"/>
  <c r="W521" i="94" s="1"/>
  <c r="J372" i="94"/>
  <c r="W372" i="94" s="1"/>
  <c r="J562" i="94"/>
  <c r="W562" i="94" s="1"/>
  <c r="J383" i="94"/>
  <c r="W383" i="94" s="1"/>
  <c r="J387" i="94"/>
  <c r="W387" i="94" s="1"/>
  <c r="J639" i="94"/>
  <c r="W639" i="94" s="1"/>
  <c r="J457" i="94"/>
  <c r="W457" i="94" s="1"/>
  <c r="J414" i="94"/>
  <c r="W414" i="94" s="1"/>
  <c r="J505" i="94"/>
  <c r="W505" i="94" s="1"/>
  <c r="J481" i="94"/>
  <c r="W481" i="94" s="1"/>
  <c r="J465" i="94"/>
  <c r="W465" i="94" s="1"/>
  <c r="J612" i="94"/>
  <c r="W612" i="94" s="1"/>
  <c r="J404" i="94"/>
  <c r="W404" i="94" s="1"/>
  <c r="J578" i="94"/>
  <c r="W578" i="94" s="1"/>
  <c r="J643" i="94"/>
  <c r="W643" i="94" s="1"/>
  <c r="J561" i="94"/>
  <c r="W561" i="94" s="1"/>
  <c r="J683" i="94"/>
  <c r="W683" i="94" s="1"/>
  <c r="J455" i="94"/>
  <c r="W455" i="94" s="1"/>
  <c r="J374" i="94"/>
  <c r="W374" i="94" s="1"/>
  <c r="J615" i="94"/>
  <c r="W615" i="94" s="1"/>
  <c r="J501" i="94"/>
  <c r="W501" i="94" s="1"/>
  <c r="J494" i="94"/>
  <c r="W494" i="94" s="1"/>
  <c r="J440" i="94"/>
  <c r="W440" i="94" s="1"/>
  <c r="J538" i="94"/>
  <c r="W538" i="94" s="1"/>
  <c r="J560" i="94"/>
  <c r="W560" i="94" s="1"/>
  <c r="J409" i="94"/>
  <c r="W409" i="94" s="1"/>
  <c r="J451" i="94"/>
  <c r="W451" i="94" s="1"/>
  <c r="J527" i="94"/>
  <c r="W527" i="94" s="1"/>
  <c r="J559" i="94"/>
  <c r="W559" i="94" s="1"/>
  <c r="J672" i="94"/>
  <c r="W672" i="94" s="1"/>
  <c r="J480" i="94"/>
  <c r="W480" i="94" s="1"/>
  <c r="J403" i="94"/>
  <c r="W403" i="94" s="1"/>
  <c r="J479" i="94"/>
  <c r="W479" i="94" s="1"/>
  <c r="J464" i="94"/>
  <c r="W464" i="94" s="1"/>
  <c r="J544" i="94"/>
  <c r="W544" i="94" s="1"/>
  <c r="J439" i="94"/>
  <c r="W439" i="94" s="1"/>
  <c r="J454" i="94"/>
  <c r="W454" i="94" s="1"/>
  <c r="J511" i="94"/>
  <c r="W511" i="94" s="1"/>
  <c r="J453" i="94"/>
  <c r="W453" i="94" s="1"/>
  <c r="J675" i="94"/>
  <c r="W675" i="94" s="1"/>
  <c r="J597" i="94"/>
  <c r="W597" i="94" s="1"/>
  <c r="J568" i="94"/>
  <c r="W568" i="94" s="1"/>
  <c r="J419" i="94"/>
  <c r="W419" i="94" s="1"/>
  <c r="J438" i="94"/>
  <c r="W438" i="94" s="1"/>
  <c r="J626" i="94"/>
  <c r="W626" i="94" s="1"/>
  <c r="J687" i="94"/>
  <c r="W687" i="94" s="1"/>
  <c r="J402" i="94"/>
  <c r="W402" i="94" s="1"/>
  <c r="J617" i="94"/>
  <c r="W617" i="94" s="1"/>
  <c r="J452" i="94"/>
  <c r="W452" i="94" s="1"/>
  <c r="J537" i="94"/>
  <c r="W537" i="94" s="1"/>
  <c r="J638" i="94"/>
  <c r="W638" i="94" s="1"/>
  <c r="J504" i="94"/>
  <c r="W504" i="94" s="1"/>
  <c r="J503" i="94"/>
  <c r="W503" i="94" s="1"/>
  <c r="J485" i="94"/>
  <c r="W485" i="94" s="1"/>
  <c r="J574" i="94"/>
  <c r="W574" i="94" s="1"/>
  <c r="J671" i="94"/>
  <c r="W671" i="94" s="1"/>
  <c r="J437" i="94"/>
  <c r="W437" i="94" s="1"/>
  <c r="J378" i="94"/>
  <c r="W378" i="94" s="1"/>
  <c r="J567" i="94"/>
  <c r="W567" i="94" s="1"/>
  <c r="J573" i="94"/>
  <c r="W573" i="94" s="1"/>
  <c r="J436" i="94"/>
  <c r="W436" i="94" s="1"/>
  <c r="J611" i="94"/>
  <c r="W611" i="94" s="1"/>
  <c r="J435" i="94"/>
  <c r="W435" i="94" s="1"/>
  <c r="J640" i="94"/>
  <c r="W640" i="94" s="1"/>
  <c r="J471" i="94"/>
  <c r="W471" i="94" s="1"/>
  <c r="J520" i="94"/>
  <c r="W520" i="94" s="1"/>
  <c r="J502" i="94"/>
  <c r="W502" i="94" s="1"/>
  <c r="J510" i="94"/>
  <c r="W510" i="94" s="1"/>
  <c r="J519" i="94"/>
  <c r="W519" i="94" s="1"/>
  <c r="J509" i="94"/>
  <c r="W509" i="94" s="1"/>
  <c r="J536" i="94"/>
  <c r="W536" i="94" s="1"/>
  <c r="J478" i="94"/>
  <c r="W478" i="94" s="1"/>
  <c r="J566" i="94"/>
  <c r="W566" i="94" s="1"/>
  <c r="J434" i="94"/>
  <c r="W434" i="94" s="1"/>
  <c r="J433" i="94"/>
  <c r="W433" i="94" s="1"/>
  <c r="J432" i="94"/>
  <c r="W432" i="94" s="1"/>
  <c r="J469" i="94"/>
  <c r="W469" i="94" s="1"/>
  <c r="J450" i="94"/>
  <c r="W450" i="94" s="1"/>
  <c r="J633" i="94"/>
  <c r="W633" i="94" s="1"/>
  <c r="J682" i="94"/>
  <c r="W682" i="94" s="1"/>
  <c r="J670" i="94"/>
  <c r="W670" i="94" s="1"/>
  <c r="J558" i="94"/>
  <c r="W558" i="94" s="1"/>
  <c r="J394" i="94"/>
  <c r="W394" i="94" s="1"/>
  <c r="J518" i="94"/>
  <c r="W518" i="94" s="1"/>
  <c r="J500" i="94"/>
  <c r="W500" i="94" s="1"/>
  <c r="J508" i="94"/>
  <c r="W508" i="94" s="1"/>
  <c r="J401" i="94"/>
  <c r="W401" i="94" s="1"/>
  <c r="J625" i="94"/>
  <c r="W625" i="94" s="1"/>
  <c r="J681" i="94"/>
  <c r="W681" i="94" s="1"/>
  <c r="J610" i="94"/>
  <c r="W610" i="94" s="1"/>
  <c r="J619" i="94"/>
  <c r="W619" i="94" s="1"/>
  <c r="J600" i="94"/>
  <c r="W600" i="94" s="1"/>
  <c r="J599" i="94"/>
  <c r="W599" i="94" s="1"/>
  <c r="J348" i="94"/>
  <c r="W348" i="94" s="1"/>
  <c r="J400" i="94"/>
  <c r="W400" i="94" s="1"/>
  <c r="J420" i="94"/>
  <c r="W420" i="94" s="1"/>
  <c r="J550" i="94"/>
  <c r="W550" i="94" s="1"/>
  <c r="J601" i="94"/>
  <c r="W601" i="94" s="1"/>
  <c r="J379" i="94"/>
  <c r="W379" i="94" s="1"/>
  <c r="J674" i="94"/>
  <c r="W674" i="94" s="1"/>
  <c r="J623" i="94"/>
  <c r="W623" i="94" s="1"/>
  <c r="J470" i="94"/>
  <c r="W470" i="94" s="1"/>
  <c r="J431" i="94"/>
  <c r="W431" i="94" s="1"/>
  <c r="J616" i="94"/>
  <c r="W616" i="94" s="1"/>
  <c r="J468" i="94"/>
  <c r="W468" i="94" s="1"/>
  <c r="J680" i="94"/>
  <c r="W680" i="94" s="1"/>
  <c r="J517" i="94"/>
  <c r="W517" i="94" s="1"/>
  <c r="J463" i="94"/>
  <c r="W463" i="94" s="1"/>
  <c r="J684" i="94"/>
  <c r="W684" i="94" s="1"/>
  <c r="J430" i="94"/>
  <c r="W430" i="94" s="1"/>
  <c r="J507" i="94"/>
  <c r="W507" i="94" s="1"/>
  <c r="J413" i="94"/>
  <c r="W413" i="94" s="1"/>
  <c r="J462" i="94"/>
  <c r="W462" i="94" s="1"/>
  <c r="J632" i="94"/>
  <c r="W632" i="94" s="1"/>
  <c r="J411" i="94"/>
  <c r="W411" i="94" s="1"/>
  <c r="J349" i="94"/>
  <c r="W349" i="94" s="1"/>
  <c r="J686" i="94"/>
  <c r="W686" i="94" s="1"/>
  <c r="J477" i="94"/>
  <c r="W477" i="94" s="1"/>
  <c r="J664" i="94"/>
  <c r="W664" i="94" s="1"/>
  <c r="J552" i="94"/>
  <c r="W552" i="94" s="1"/>
  <c r="J499" i="94"/>
  <c r="W499" i="94" s="1"/>
  <c r="J580" i="94"/>
  <c r="W580" i="94" s="1"/>
  <c r="J588" i="94"/>
  <c r="W588" i="94" s="1"/>
  <c r="J429" i="94"/>
  <c r="W429" i="94" s="1"/>
  <c r="J428" i="94"/>
  <c r="W428" i="94" s="1"/>
  <c r="J377" i="94"/>
  <c r="W377" i="94" s="1"/>
  <c r="J557" i="94"/>
  <c r="W557" i="94" s="1"/>
  <c r="J393" i="94"/>
  <c r="W393" i="94" s="1"/>
  <c r="J665" i="94"/>
  <c r="W665" i="94" s="1"/>
  <c r="J516" i="94"/>
  <c r="W516" i="94" s="1"/>
  <c r="J556" i="94"/>
  <c r="W556" i="94" s="1"/>
  <c r="J351" i="94"/>
  <c r="W351" i="94" s="1"/>
  <c r="J577" i="94"/>
  <c r="W577" i="94" s="1"/>
  <c r="J427" i="94"/>
  <c r="W427" i="94" s="1"/>
  <c r="J399" i="94"/>
  <c r="W399" i="94" s="1"/>
  <c r="J385" i="94"/>
  <c r="W385" i="94" s="1"/>
  <c r="J398" i="94"/>
  <c r="W398" i="94" s="1"/>
  <c r="J572" i="94"/>
  <c r="W572" i="94" s="1"/>
  <c r="J602" i="94"/>
  <c r="W602" i="94" s="1"/>
  <c r="J371" i="94"/>
  <c r="W371" i="94" s="1"/>
  <c r="J535" i="94"/>
  <c r="W535" i="94" s="1"/>
  <c r="J531" i="94"/>
  <c r="W531" i="94" s="1"/>
  <c r="J397" i="94"/>
  <c r="W397" i="94" s="1"/>
  <c r="J426" i="94"/>
  <c r="W426" i="94" s="1"/>
  <c r="J425" i="94"/>
  <c r="W425" i="94" s="1"/>
  <c r="J449" i="94"/>
  <c r="W449" i="94" s="1"/>
  <c r="J497" i="94"/>
  <c r="W497" i="94" s="1"/>
  <c r="J644" i="94"/>
  <c r="W644" i="94" s="1"/>
  <c r="J555" i="94"/>
  <c r="W555" i="94" s="1"/>
  <c r="J595" i="94"/>
  <c r="W595" i="94" s="1"/>
  <c r="J392" i="94"/>
  <c r="W392" i="94" s="1"/>
  <c r="J685" i="94"/>
  <c r="W685" i="94" s="1"/>
  <c r="J534" i="94"/>
  <c r="W534" i="94" s="1"/>
  <c r="J551" i="94"/>
  <c r="W551" i="94" s="1"/>
  <c r="J666" i="94"/>
  <c r="W666" i="94" s="1"/>
  <c r="J493" i="94"/>
  <c r="W493" i="94" s="1"/>
  <c r="J476" i="94"/>
  <c r="W476" i="94" s="1"/>
  <c r="J424" i="94"/>
  <c r="W424" i="94" s="1"/>
  <c r="J408" i="94"/>
  <c r="W408" i="94" s="1"/>
  <c r="J492" i="94"/>
  <c r="W492" i="94" s="1"/>
  <c r="J548" i="94"/>
  <c r="W548" i="94" s="1"/>
  <c r="J423" i="94"/>
  <c r="W423" i="94" s="1"/>
  <c r="J565" i="94"/>
  <c r="W565" i="94" s="1"/>
  <c r="J614" i="94"/>
  <c r="W614" i="94" s="1"/>
  <c r="J416" i="94"/>
  <c r="W416" i="94" s="1"/>
  <c r="J515" i="94"/>
  <c r="W515" i="94" s="1"/>
  <c r="J418" i="94"/>
  <c r="W418" i="94" s="1"/>
  <c r="J491" i="94"/>
  <c r="W491" i="94" s="1"/>
  <c r="J631" i="94"/>
  <c r="W631" i="94" s="1"/>
  <c r="J467" i="94"/>
  <c r="W467" i="94" s="1"/>
  <c r="J391" i="94"/>
  <c r="W391" i="94" s="1"/>
  <c r="J514" i="94"/>
  <c r="W514" i="94" s="1"/>
  <c r="J630" i="94"/>
  <c r="W630" i="94" s="1"/>
  <c r="J554" i="94"/>
  <c r="W554" i="94" s="1"/>
  <c r="J417" i="94"/>
  <c r="W417" i="94" s="1"/>
  <c r="J669" i="94"/>
  <c r="W669" i="94" s="1"/>
  <c r="J589" i="94"/>
  <c r="W589" i="94" s="1"/>
  <c r="J410" i="94"/>
  <c r="W410" i="94" s="1"/>
  <c r="J396" i="94"/>
  <c r="W396" i="94" s="1"/>
  <c r="J395" i="94"/>
  <c r="W395" i="94" s="1"/>
  <c r="J668" i="94"/>
  <c r="W668" i="94" s="1"/>
  <c r="J366" i="94"/>
  <c r="W366" i="94" s="1"/>
  <c r="J382" i="94"/>
  <c r="W382" i="94" s="1"/>
  <c r="J461" i="94"/>
  <c r="W461" i="94" s="1"/>
  <c r="J386" i="94"/>
  <c r="W386" i="94" s="1"/>
  <c r="J553" i="94"/>
  <c r="W553" i="94" s="1"/>
  <c r="J506" i="94"/>
  <c r="W506" i="94" s="1"/>
  <c r="J490" i="94"/>
  <c r="W490" i="94" s="1"/>
  <c r="J460" i="94"/>
  <c r="W460" i="94" s="1"/>
  <c r="J422" i="94"/>
  <c r="W422" i="94" s="1"/>
  <c r="J570" i="94"/>
  <c r="W570" i="94" s="1"/>
  <c r="J415" i="94"/>
  <c r="W415" i="94" s="1"/>
  <c r="J489" i="94"/>
  <c r="W489" i="94" s="1"/>
  <c r="J663" i="94"/>
  <c r="W663" i="94" s="1"/>
  <c r="J459" i="94"/>
  <c r="W459" i="94" s="1"/>
  <c r="J475" i="94"/>
  <c r="W475" i="94" s="1"/>
  <c r="J579" i="94"/>
  <c r="W579" i="94" s="1"/>
  <c r="J667" i="94"/>
  <c r="W667" i="94" s="1"/>
  <c r="J618" i="94"/>
  <c r="W618" i="94" s="1"/>
  <c r="J629" i="94"/>
  <c r="W629" i="94" s="1"/>
  <c r="J513" i="94"/>
  <c r="W513" i="94" s="1"/>
  <c r="J624" i="94"/>
  <c r="W624" i="94" s="1"/>
  <c r="J571" i="94"/>
  <c r="W571" i="94" s="1"/>
  <c r="J390" i="94"/>
  <c r="W390" i="94" s="1"/>
  <c r="J368" i="94"/>
  <c r="W368" i="94" s="1"/>
  <c r="J533" i="94"/>
  <c r="W533" i="94" s="1"/>
  <c r="J543" i="94"/>
  <c r="W543" i="94" s="1"/>
  <c r="J596" i="94"/>
  <c r="W596" i="94" s="1"/>
  <c r="J370" i="94"/>
  <c r="W370" i="94" s="1"/>
  <c r="J594" i="94"/>
  <c r="W594" i="94" s="1"/>
  <c r="J367" i="94"/>
  <c r="W367" i="94" s="1"/>
  <c r="J412" i="94"/>
  <c r="W412" i="94" s="1"/>
  <c r="J346" i="94"/>
  <c r="W346" i="94" s="1"/>
  <c r="J628" i="94"/>
  <c r="W628" i="94" s="1"/>
  <c r="J564" i="94"/>
  <c r="W564" i="94" s="1"/>
  <c r="J584" i="94"/>
  <c r="W584" i="94" s="1"/>
  <c r="J784" i="94"/>
  <c r="W784" i="94" s="1"/>
  <c r="J260" i="94"/>
  <c r="W260" i="94" s="1"/>
  <c r="J318" i="94"/>
  <c r="W318" i="94" s="1"/>
  <c r="J284" i="94"/>
  <c r="W284" i="94" s="1"/>
  <c r="J772" i="94"/>
  <c r="W772" i="94" s="1"/>
  <c r="J283" i="94"/>
  <c r="W283" i="94" s="1"/>
  <c r="J282" i="94"/>
  <c r="W282" i="94" s="1"/>
  <c r="J780" i="94"/>
  <c r="W780" i="94" s="1"/>
  <c r="J281" i="94"/>
  <c r="W281" i="94" s="1"/>
  <c r="J343" i="94"/>
  <c r="W343" i="94" s="1"/>
  <c r="J783" i="94"/>
  <c r="W783" i="94" s="1"/>
  <c r="J280" i="94"/>
  <c r="W280" i="94" s="1"/>
  <c r="J279" i="94"/>
  <c r="W279" i="94" s="1"/>
  <c r="J345" i="94"/>
  <c r="W345" i="94" s="1"/>
  <c r="J278" i="94"/>
  <c r="W278" i="94" s="1"/>
  <c r="J290" i="94"/>
  <c r="W290" i="94" s="1"/>
  <c r="J263" i="94"/>
  <c r="W263" i="94" s="1"/>
  <c r="J779" i="94"/>
  <c r="W779" i="94" s="1"/>
  <c r="J265" i="94"/>
  <c r="W265" i="94" s="1"/>
  <c r="J336" i="94"/>
  <c r="W336" i="94" s="1"/>
  <c r="J256" i="94"/>
  <c r="W256" i="94" s="1"/>
  <c r="J340" i="94"/>
  <c r="W340" i="94" s="1"/>
  <c r="J323" i="94"/>
  <c r="W323" i="94" s="1"/>
  <c r="J775" i="94"/>
  <c r="W775" i="94" s="1"/>
  <c r="J258" i="94"/>
  <c r="W258" i="94" s="1"/>
  <c r="J334" i="94"/>
  <c r="W334" i="94" s="1"/>
  <c r="J296" i="94"/>
  <c r="W296" i="94" s="1"/>
  <c r="J771" i="94"/>
  <c r="W771" i="94" s="1"/>
  <c r="J333" i="94"/>
  <c r="W333" i="94" s="1"/>
  <c r="J292" i="94"/>
  <c r="W292" i="94" s="1"/>
  <c r="J289" i="94"/>
  <c r="W289" i="94" s="1"/>
  <c r="J332" i="94"/>
  <c r="W332" i="94" s="1"/>
  <c r="J317" i="94"/>
  <c r="W317" i="94" s="1"/>
  <c r="J322" i="94"/>
  <c r="W322" i="94" s="1"/>
  <c r="J338" i="94"/>
  <c r="W338" i="94" s="1"/>
  <c r="J777" i="94"/>
  <c r="W777" i="94" s="1"/>
  <c r="J316" i="94"/>
  <c r="W316" i="94" s="1"/>
  <c r="J295" i="94"/>
  <c r="W295" i="94" s="1"/>
  <c r="J277" i="94"/>
  <c r="W277" i="94" s="1"/>
  <c r="J331" i="94"/>
  <c r="W331" i="94" s="1"/>
  <c r="J315" i="94"/>
  <c r="W315" i="94" s="1"/>
  <c r="J782" i="94"/>
  <c r="W782" i="94" s="1"/>
  <c r="J276" i="94"/>
  <c r="W276" i="94" s="1"/>
  <c r="J275" i="94"/>
  <c r="W275" i="94" s="1"/>
  <c r="J314" i="94"/>
  <c r="W314" i="94" s="1"/>
  <c r="J774" i="94"/>
  <c r="W774" i="94" s="1"/>
  <c r="J274" i="94"/>
  <c r="W274" i="94" s="1"/>
  <c r="J273" i="94"/>
  <c r="W273" i="94" s="1"/>
  <c r="J330" i="94"/>
  <c r="W330" i="94" s="1"/>
  <c r="J259" i="94"/>
  <c r="W259" i="94" s="1"/>
  <c r="J365" i="94"/>
  <c r="W365" i="94" s="1"/>
  <c r="J313" i="94"/>
  <c r="W313" i="94" s="1"/>
  <c r="J788" i="94"/>
  <c r="W788" i="94" s="1"/>
  <c r="J272" i="94"/>
  <c r="W272" i="94" s="1"/>
  <c r="J257" i="94"/>
  <c r="W257" i="94" s="1"/>
  <c r="J312" i="94"/>
  <c r="W312" i="94" s="1"/>
  <c r="J337" i="94"/>
  <c r="W337" i="94" s="1"/>
  <c r="J311" i="94"/>
  <c r="W311" i="94" s="1"/>
  <c r="J254" i="94"/>
  <c r="W254" i="94" s="1"/>
  <c r="J310" i="94"/>
  <c r="W310" i="94" s="1"/>
  <c r="J309" i="94"/>
  <c r="W309" i="94" s="1"/>
  <c r="J786" i="94"/>
  <c r="W786" i="94" s="1"/>
  <c r="J266" i="94"/>
  <c r="W266" i="94" s="1"/>
  <c r="J308" i="94"/>
  <c r="W308" i="94" s="1"/>
  <c r="J288" i="94"/>
  <c r="W288" i="94" s="1"/>
  <c r="J307" i="94"/>
  <c r="W307" i="94" s="1"/>
  <c r="J306" i="94"/>
  <c r="W306" i="94" s="1"/>
  <c r="J287" i="94"/>
  <c r="W287" i="94" s="1"/>
  <c r="J305" i="94"/>
  <c r="W305" i="94" s="1"/>
  <c r="J785" i="94"/>
  <c r="W785" i="94" s="1"/>
  <c r="J294" i="94"/>
  <c r="W294" i="94" s="1"/>
  <c r="J304" i="94"/>
  <c r="W304" i="94" s="1"/>
  <c r="J303" i="94"/>
  <c r="W303" i="94" s="1"/>
  <c r="J339" i="94"/>
  <c r="W339" i="94" s="1"/>
  <c r="J344" i="94"/>
  <c r="W344" i="94" s="1"/>
  <c r="J271" i="94"/>
  <c r="W271" i="94" s="1"/>
  <c r="J302" i="94"/>
  <c r="W302" i="94" s="1"/>
  <c r="J329" i="94"/>
  <c r="W329" i="94" s="1"/>
  <c r="J286" i="94"/>
  <c r="W286" i="94" s="1"/>
  <c r="J321" i="94"/>
  <c r="W321" i="94" s="1"/>
  <c r="J301" i="94"/>
  <c r="W301" i="94" s="1"/>
  <c r="J291" i="94"/>
  <c r="W291" i="94" s="1"/>
  <c r="J262" i="94"/>
  <c r="W262" i="94" s="1"/>
  <c r="J776" i="94"/>
  <c r="W776" i="94" s="1"/>
  <c r="J285" i="94"/>
  <c r="W285" i="94" s="1"/>
  <c r="J773" i="94"/>
  <c r="W773" i="94" s="1"/>
  <c r="J778" i="94"/>
  <c r="W778" i="94" s="1"/>
  <c r="J264" i="94"/>
  <c r="W264" i="94" s="1"/>
  <c r="J328" i="94"/>
  <c r="W328" i="94" s="1"/>
  <c r="J270" i="94"/>
  <c r="W270" i="94" s="1"/>
  <c r="J342" i="94"/>
  <c r="W342" i="94" s="1"/>
  <c r="J787" i="94"/>
  <c r="W787" i="94" s="1"/>
  <c r="J269" i="94"/>
  <c r="W269" i="94" s="1"/>
  <c r="J293" i="94"/>
  <c r="W293" i="94" s="1"/>
  <c r="J300" i="94"/>
  <c r="W300" i="94" s="1"/>
  <c r="J327" i="94"/>
  <c r="W327" i="94" s="1"/>
  <c r="J299" i="94"/>
  <c r="W299" i="94" s="1"/>
  <c r="J335" i="94"/>
  <c r="W335" i="94" s="1"/>
  <c r="J268" i="94"/>
  <c r="W268" i="94" s="1"/>
  <c r="J326" i="94"/>
  <c r="W326" i="94" s="1"/>
  <c r="J298" i="94"/>
  <c r="W298" i="94" s="1"/>
  <c r="J320" i="94"/>
  <c r="W320" i="94" s="1"/>
  <c r="J325" i="94"/>
  <c r="W325" i="94" s="1"/>
  <c r="J319" i="94"/>
  <c r="W319" i="94" s="1"/>
  <c r="J261" i="94"/>
  <c r="W261" i="94" s="1"/>
  <c r="J341" i="94"/>
  <c r="W341" i="94" s="1"/>
  <c r="J324" i="94"/>
  <c r="W324" i="94" s="1"/>
  <c r="J267" i="94"/>
  <c r="W267" i="94" s="1"/>
  <c r="J781" i="94"/>
  <c r="W781" i="94" s="1"/>
  <c r="J297" i="94"/>
  <c r="W297" i="94" s="1"/>
  <c r="J255" i="94"/>
  <c r="W255" i="94" s="1"/>
  <c r="J888" i="94"/>
  <c r="W888" i="94" s="1"/>
  <c r="J190" i="94"/>
  <c r="W190" i="94" s="1"/>
  <c r="J78" i="94"/>
  <c r="W78" i="94" s="1"/>
  <c r="J816" i="94"/>
  <c r="W816" i="94" s="1"/>
  <c r="J647" i="94"/>
  <c r="W647" i="94" s="1"/>
  <c r="J720" i="94"/>
  <c r="W720" i="94" s="1"/>
  <c r="J143" i="94"/>
  <c r="W143" i="94" s="1"/>
  <c r="J177" i="94"/>
  <c r="W177" i="94" s="1"/>
  <c r="J216" i="94"/>
  <c r="W216" i="94" s="1"/>
  <c r="J142" i="94"/>
  <c r="W142" i="94" s="1"/>
  <c r="J123" i="94"/>
  <c r="W123" i="94" s="1"/>
  <c r="J93" i="94"/>
  <c r="W93" i="94" s="1"/>
  <c r="J809" i="94"/>
  <c r="W809" i="94" s="1"/>
  <c r="J752" i="94"/>
  <c r="W752" i="94" s="1"/>
  <c r="J68" i="94"/>
  <c r="W68" i="94" s="1"/>
  <c r="J9" i="94"/>
  <c r="W9" i="94" s="1"/>
  <c r="J146" i="94"/>
  <c r="W146" i="94" s="1"/>
  <c r="J209" i="94"/>
  <c r="W209" i="94" s="1"/>
  <c r="J805" i="94"/>
  <c r="W805" i="94" s="1"/>
  <c r="J156" i="94"/>
  <c r="W156" i="94" s="1"/>
  <c r="J73" i="94"/>
  <c r="W73" i="94" s="1"/>
  <c r="J796" i="94"/>
  <c r="W796" i="94" s="1"/>
  <c r="J713" i="94"/>
  <c r="W713" i="94" s="1"/>
  <c r="J646" i="94"/>
  <c r="W646" i="94" s="1"/>
  <c r="J699" i="94"/>
  <c r="W699" i="94" s="1"/>
  <c r="J698" i="94"/>
  <c r="W698" i="94" s="1"/>
  <c r="J253" i="94"/>
  <c r="W253" i="94" s="1"/>
  <c r="J130" i="94"/>
  <c r="W130" i="94" s="1"/>
  <c r="J17" i="94"/>
  <c r="W17" i="94" s="1"/>
  <c r="J161" i="94"/>
  <c r="W161" i="94" s="1"/>
  <c r="J855" i="94"/>
  <c r="W855" i="94" s="1"/>
  <c r="J808" i="94"/>
  <c r="W808" i="94" s="1"/>
  <c r="J874" i="94"/>
  <c r="W874" i="94" s="1"/>
  <c r="J861" i="94"/>
  <c r="W861" i="94" s="1"/>
  <c r="J736" i="94"/>
  <c r="W736" i="94" s="1"/>
  <c r="J207" i="94"/>
  <c r="W207" i="94" s="1"/>
  <c r="J117" i="94"/>
  <c r="W117" i="94" s="1"/>
  <c r="J800" i="94"/>
  <c r="W800" i="94" s="1"/>
  <c r="J362" i="94"/>
  <c r="W362" i="94" s="1"/>
  <c r="J653" i="94"/>
  <c r="W653" i="94" s="1"/>
  <c r="J11" i="94"/>
  <c r="W11" i="94" s="1"/>
  <c r="J67" i="94"/>
  <c r="W67" i="94" s="1"/>
  <c r="J875" i="94"/>
  <c r="W875" i="94" s="1"/>
  <c r="J651" i="94"/>
  <c r="W651" i="94" s="1"/>
  <c r="J57" i="94"/>
  <c r="W57" i="94" s="1"/>
  <c r="J129" i="94"/>
  <c r="W129" i="94" s="1"/>
  <c r="J730" i="94"/>
  <c r="W730" i="94" s="1"/>
  <c r="J359" i="94"/>
  <c r="W359" i="94" s="1"/>
  <c r="J189" i="94"/>
  <c r="W189" i="94" s="1"/>
  <c r="J884" i="94"/>
  <c r="W884" i="94" s="1"/>
  <c r="J873" i="94"/>
  <c r="W873" i="94" s="1"/>
  <c r="J729" i="94"/>
  <c r="W729" i="94" s="1"/>
  <c r="J650" i="94"/>
  <c r="W650" i="94" s="1"/>
  <c r="J804" i="94"/>
  <c r="W804" i="94" s="1"/>
  <c r="J66" i="94"/>
  <c r="W66" i="94" s="1"/>
  <c r="J863" i="94"/>
  <c r="W863" i="94" s="1"/>
  <c r="J214" i="94"/>
  <c r="W214" i="94" s="1"/>
  <c r="J176" i="94"/>
  <c r="W176" i="94" s="1"/>
  <c r="J858" i="94"/>
  <c r="W858" i="94" s="1"/>
  <c r="J854" i="94"/>
  <c r="W854" i="94" s="1"/>
  <c r="J12" i="94"/>
  <c r="W12" i="94" s="1"/>
  <c r="J694" i="94"/>
  <c r="W694" i="94" s="1"/>
  <c r="J217" i="94"/>
  <c r="W217" i="94" s="1"/>
  <c r="J45" i="94"/>
  <c r="W45" i="94" s="1"/>
  <c r="J144" i="94"/>
  <c r="W144" i="94" s="1"/>
  <c r="J697" i="94"/>
  <c r="W697" i="94" s="1"/>
  <c r="J224" i="94"/>
  <c r="W224" i="94" s="1"/>
  <c r="J719" i="94"/>
  <c r="W719" i="94" s="1"/>
  <c r="J193" i="94"/>
  <c r="W193" i="94" s="1"/>
  <c r="J164" i="94"/>
  <c r="W164" i="94" s="1"/>
  <c r="J709" i="94"/>
  <c r="W709" i="94" s="1"/>
  <c r="J827" i="94"/>
  <c r="W827" i="94" s="1"/>
  <c r="J219" i="94"/>
  <c r="W219" i="94" s="1"/>
  <c r="J227" i="94"/>
  <c r="W227" i="94" s="1"/>
  <c r="J113" i="94"/>
  <c r="W113" i="94" s="1"/>
  <c r="J766" i="94"/>
  <c r="W766" i="94" s="1"/>
  <c r="J112" i="94"/>
  <c r="W112" i="94" s="1"/>
  <c r="J99" i="94"/>
  <c r="W99" i="94" s="1"/>
  <c r="J163" i="94"/>
  <c r="W163" i="94" s="1"/>
  <c r="J65" i="94"/>
  <c r="W65" i="94" s="1"/>
  <c r="J88" i="94"/>
  <c r="W88" i="94" s="1"/>
  <c r="J853" i="94"/>
  <c r="W853" i="94" s="1"/>
  <c r="J141" i="94"/>
  <c r="W141" i="94" s="1"/>
  <c r="J64" i="94"/>
  <c r="W64" i="94" s="1"/>
  <c r="J4" i="94"/>
  <c r="W4" i="94" s="1"/>
  <c r="J734" i="94"/>
  <c r="W734" i="94" s="1"/>
  <c r="J205" i="94"/>
  <c r="W205" i="94" s="1"/>
  <c r="J63" i="94"/>
  <c r="W63" i="94" s="1"/>
  <c r="J210" i="94"/>
  <c r="W210" i="94" s="1"/>
  <c r="J364" i="94"/>
  <c r="W364" i="94" s="1"/>
  <c r="J56" i="94"/>
  <c r="W56" i="94" s="1"/>
  <c r="J155" i="94"/>
  <c r="W155" i="94" s="1"/>
  <c r="J44" i="94"/>
  <c r="W44" i="94" s="1"/>
  <c r="J55" i="94"/>
  <c r="W55" i="94" s="1"/>
  <c r="J178" i="94"/>
  <c r="W178" i="94" s="1"/>
  <c r="J212" i="94"/>
  <c r="W212" i="94" s="1"/>
  <c r="J652" i="94"/>
  <c r="W652" i="94" s="1"/>
  <c r="J194" i="94"/>
  <c r="W194" i="94" s="1"/>
  <c r="J111" i="94"/>
  <c r="W111" i="94" s="1"/>
  <c r="J354" i="94"/>
  <c r="W354" i="94" s="1"/>
  <c r="J883" i="94"/>
  <c r="W883" i="94" s="1"/>
  <c r="J223" i="94"/>
  <c r="W223" i="94" s="1"/>
  <c r="J882" i="94"/>
  <c r="W882" i="94" s="1"/>
  <c r="J662" i="94"/>
  <c r="W662" i="94" s="1"/>
  <c r="J881" i="94"/>
  <c r="W881" i="94" s="1"/>
  <c r="J206" i="94"/>
  <c r="W206" i="94" s="1"/>
  <c r="J54" i="94"/>
  <c r="W54" i="94" s="1"/>
  <c r="J764" i="94"/>
  <c r="W764" i="94" s="1"/>
  <c r="J606" i="94"/>
  <c r="W606" i="94" s="1"/>
  <c r="J53" i="94"/>
  <c r="W53" i="94" s="1"/>
  <c r="J71" i="94"/>
  <c r="W71" i="94" s="1"/>
  <c r="J39" i="94"/>
  <c r="W39" i="94" s="1"/>
  <c r="J749" i="94"/>
  <c r="W749" i="94" s="1"/>
  <c r="J857" i="94"/>
  <c r="W857" i="94" s="1"/>
  <c r="J140" i="94"/>
  <c r="W140" i="94" s="1"/>
  <c r="J115" i="94"/>
  <c r="W115" i="94" s="1"/>
  <c r="J852" i="94"/>
  <c r="W852" i="94" s="1"/>
  <c r="J361" i="94"/>
  <c r="W361" i="94" s="1"/>
  <c r="J225" i="94"/>
  <c r="W225" i="94" s="1"/>
  <c r="J228" i="94"/>
  <c r="W228" i="94" s="1"/>
  <c r="J767" i="94"/>
  <c r="W767" i="94" s="1"/>
  <c r="J110" i="94"/>
  <c r="W110" i="94" s="1"/>
  <c r="J867" i="94"/>
  <c r="W867" i="94" s="1"/>
  <c r="J737" i="94"/>
  <c r="W737" i="94" s="1"/>
  <c r="J90" i="94"/>
  <c r="W90" i="94" s="1"/>
  <c r="J25" i="94"/>
  <c r="W25" i="94" s="1"/>
  <c r="J91" i="94"/>
  <c r="W91" i="94" s="1"/>
  <c r="J62" i="94"/>
  <c r="W62" i="94" s="1"/>
  <c r="J765" i="94"/>
  <c r="W765" i="94" s="1"/>
  <c r="J166" i="94"/>
  <c r="W166" i="94" s="1"/>
  <c r="J826" i="94"/>
  <c r="W826" i="94" s="1"/>
  <c r="J724" i="94"/>
  <c r="W724" i="94" s="1"/>
  <c r="J160" i="94"/>
  <c r="W160" i="94" s="1"/>
  <c r="J188" i="94"/>
  <c r="W188" i="94" s="1"/>
  <c r="J851" i="94"/>
  <c r="W851" i="94" s="1"/>
  <c r="J705" i="94"/>
  <c r="W705" i="94" s="1"/>
  <c r="J94" i="94"/>
  <c r="W94" i="94" s="1"/>
  <c r="J733" i="94"/>
  <c r="W733" i="94" s="1"/>
  <c r="J109" i="94"/>
  <c r="W109" i="94" s="1"/>
  <c r="J158" i="94"/>
  <c r="W158" i="94" s="1"/>
  <c r="J128" i="94"/>
  <c r="W128" i="94" s="1"/>
  <c r="J757" i="94"/>
  <c r="W757" i="94" s="1"/>
  <c r="J148" i="94"/>
  <c r="W148" i="94" s="1"/>
  <c r="J175" i="94"/>
  <c r="W175" i="94" s="1"/>
  <c r="J856" i="94"/>
  <c r="W856" i="94" s="1"/>
  <c r="J831" i="94"/>
  <c r="W831" i="94" s="1"/>
  <c r="J52" i="94"/>
  <c r="W52" i="94" s="1"/>
  <c r="J355" i="94"/>
  <c r="W355" i="94" s="1"/>
  <c r="J232" i="94"/>
  <c r="W232" i="94" s="1"/>
  <c r="J139" i="94"/>
  <c r="W139" i="94" s="1"/>
  <c r="J151" i="94"/>
  <c r="W151" i="94" s="1"/>
  <c r="J753" i="94"/>
  <c r="W753" i="94" s="1"/>
  <c r="J127" i="94"/>
  <c r="W127" i="94" s="1"/>
  <c r="J51" i="94"/>
  <c r="W51" i="94" s="1"/>
  <c r="J154" i="94"/>
  <c r="W154" i="94" s="1"/>
  <c r="J108" i="94"/>
  <c r="W108" i="94" s="1"/>
  <c r="J38" i="94"/>
  <c r="W38" i="94" s="1"/>
  <c r="J760" i="94"/>
  <c r="W760" i="94" s="1"/>
  <c r="J81" i="94"/>
  <c r="W81" i="94" s="1"/>
  <c r="J187" i="94"/>
  <c r="W187" i="94" s="1"/>
  <c r="J728" i="94"/>
  <c r="W728" i="94" s="1"/>
  <c r="J791" i="94"/>
  <c r="W791" i="94" s="1"/>
  <c r="J107" i="94"/>
  <c r="W107" i="94" s="1"/>
  <c r="J157" i="94"/>
  <c r="W157" i="94" s="1"/>
  <c r="J803" i="94"/>
  <c r="W803" i="94" s="1"/>
  <c r="J825" i="94"/>
  <c r="W825" i="94" s="1"/>
  <c r="J86" i="94"/>
  <c r="W86" i="94" s="1"/>
  <c r="J841" i="94"/>
  <c r="W841" i="94" s="1"/>
  <c r="J824" i="94"/>
  <c r="W824" i="94" s="1"/>
  <c r="J866" i="94"/>
  <c r="W866" i="94" s="1"/>
  <c r="J654" i="94"/>
  <c r="W654" i="94" s="1"/>
  <c r="J61" i="94"/>
  <c r="W61" i="94" s="1"/>
  <c r="J723" i="94"/>
  <c r="W723" i="94" s="1"/>
  <c r="J92" i="94"/>
  <c r="W92" i="94" s="1"/>
  <c r="J740" i="94"/>
  <c r="W740" i="94" s="1"/>
  <c r="J106" i="94"/>
  <c r="W106" i="94" s="1"/>
  <c r="J609" i="94"/>
  <c r="W609" i="94" s="1"/>
  <c r="J83" i="94"/>
  <c r="W83" i="94" s="1"/>
  <c r="J850" i="94"/>
  <c r="W850" i="94" s="1"/>
  <c r="J693" i="94"/>
  <c r="W693" i="94" s="1"/>
  <c r="J98" i="94"/>
  <c r="W98" i="94" s="1"/>
  <c r="J174" i="94"/>
  <c r="W174" i="94" s="1"/>
  <c r="J173" i="94"/>
  <c r="W173" i="94" s="1"/>
  <c r="J147" i="94"/>
  <c r="W147" i="94" s="1"/>
  <c r="J849" i="94"/>
  <c r="W849" i="94" s="1"/>
  <c r="J743" i="94"/>
  <c r="W743" i="94" s="1"/>
  <c r="J211" i="94"/>
  <c r="W211" i="94" s="1"/>
  <c r="J880" i="94"/>
  <c r="W880" i="94" s="1"/>
  <c r="J77" i="94"/>
  <c r="W77" i="94" s="1"/>
  <c r="J712" i="94"/>
  <c r="W712" i="94" s="1"/>
  <c r="J87" i="94"/>
  <c r="W87" i="94" s="1"/>
  <c r="J823" i="94"/>
  <c r="W823" i="94" s="1"/>
  <c r="J40" i="94"/>
  <c r="W40" i="94" s="1"/>
  <c r="J122" i="94"/>
  <c r="W122" i="94" s="1"/>
  <c r="J35" i="94"/>
  <c r="W35" i="94" s="1"/>
  <c r="J85" i="94"/>
  <c r="W85" i="94" s="1"/>
  <c r="J237" i="94"/>
  <c r="W237" i="94" s="1"/>
  <c r="J848" i="94"/>
  <c r="W848" i="94" s="1"/>
  <c r="J252" i="94"/>
  <c r="W252" i="94" s="1"/>
  <c r="J869" i="94"/>
  <c r="W869" i="94" s="1"/>
  <c r="J758" i="94"/>
  <c r="W758" i="94" s="1"/>
  <c r="J22" i="94"/>
  <c r="W22" i="94" s="1"/>
  <c r="J789" i="94"/>
  <c r="W789" i="94" s="1"/>
  <c r="J689" i="94"/>
  <c r="W689" i="94" s="1"/>
  <c r="J661" i="94"/>
  <c r="W661" i="94" s="1"/>
  <c r="J793" i="94"/>
  <c r="W793" i="94" s="1"/>
  <c r="J762" i="94"/>
  <c r="W762" i="94" s="1"/>
  <c r="J138" i="94"/>
  <c r="W138" i="94" s="1"/>
  <c r="J847" i="94"/>
  <c r="W847" i="94" s="1"/>
  <c r="J755" i="94"/>
  <c r="W755" i="94" s="1"/>
  <c r="J739" i="94"/>
  <c r="W739" i="94" s="1"/>
  <c r="J839" i="94"/>
  <c r="W839" i="94" s="1"/>
  <c r="J218" i="94"/>
  <c r="W218" i="94" s="1"/>
  <c r="J97" i="94"/>
  <c r="W97" i="94" s="1"/>
  <c r="J792" i="94"/>
  <c r="W792" i="94" s="1"/>
  <c r="J794" i="94"/>
  <c r="W794" i="94" s="1"/>
  <c r="J121" i="94"/>
  <c r="W121" i="94" s="1"/>
  <c r="J153" i="94"/>
  <c r="W153" i="94" s="1"/>
  <c r="J126" i="94"/>
  <c r="W126" i="94" s="1"/>
  <c r="J747" i="94"/>
  <c r="W747" i="94" s="1"/>
  <c r="J358" i="94"/>
  <c r="W358" i="94" s="1"/>
  <c r="J356" i="94"/>
  <c r="W356" i="94" s="1"/>
  <c r="J656" i="94"/>
  <c r="W656" i="94" s="1"/>
  <c r="J742" i="94"/>
  <c r="W742" i="94" s="1"/>
  <c r="J60" i="94"/>
  <c r="W60" i="94" s="1"/>
  <c r="J186" i="94"/>
  <c r="W186" i="94" s="1"/>
  <c r="J716" i="94"/>
  <c r="W716" i="94" s="1"/>
  <c r="J43" i="94"/>
  <c r="W43" i="94" s="1"/>
  <c r="J105" i="94"/>
  <c r="W105" i="94" s="1"/>
  <c r="J865" i="94"/>
  <c r="W865" i="94" s="1"/>
  <c r="J657" i="94"/>
  <c r="W657" i="94" s="1"/>
  <c r="J822" i="94"/>
  <c r="W822" i="94" s="1"/>
  <c r="J191" i="94"/>
  <c r="W191" i="94" s="1"/>
  <c r="J821" i="94"/>
  <c r="W821" i="94" s="1"/>
  <c r="J116" i="94"/>
  <c r="W116" i="94" s="1"/>
  <c r="J820" i="94"/>
  <c r="W820" i="94" s="1"/>
  <c r="J837" i="94"/>
  <c r="W837" i="94" s="1"/>
  <c r="J72" i="94"/>
  <c r="W72" i="94" s="1"/>
  <c r="J830" i="94"/>
  <c r="W830" i="94" s="1"/>
  <c r="J605" i="94"/>
  <c r="W605" i="94" s="1"/>
  <c r="J172" i="94"/>
  <c r="W172" i="94" s="1"/>
  <c r="J708" i="94"/>
  <c r="W708" i="94" s="1"/>
  <c r="J137" i="94"/>
  <c r="W137" i="94" s="1"/>
  <c r="J21" i="94"/>
  <c r="W21" i="94" s="1"/>
  <c r="J696" i="94"/>
  <c r="W696" i="94" s="1"/>
  <c r="J887" i="94"/>
  <c r="W887" i="94" s="1"/>
  <c r="J886" i="94"/>
  <c r="W886" i="94" s="1"/>
  <c r="J204" i="94"/>
  <c r="W204" i="94" s="1"/>
  <c r="J721" i="94"/>
  <c r="W721" i="94" s="1"/>
  <c r="J872" i="94"/>
  <c r="W872" i="94" s="1"/>
  <c r="J34" i="94"/>
  <c r="W34" i="94" s="1"/>
  <c r="J89" i="94"/>
  <c r="W89" i="94" s="1"/>
  <c r="J660" i="94"/>
  <c r="W660" i="94" s="1"/>
  <c r="J246" i="94"/>
  <c r="W246" i="94" s="1"/>
  <c r="J243" i="94"/>
  <c r="W243" i="94" s="1"/>
  <c r="J36" i="94"/>
  <c r="W36" i="94" s="1"/>
  <c r="J245" i="94"/>
  <c r="W245" i="94" s="1"/>
  <c r="J846" i="94"/>
  <c r="W846" i="94" s="1"/>
  <c r="J357" i="94"/>
  <c r="W357" i="94" s="1"/>
  <c r="J746" i="94"/>
  <c r="W746" i="94" s="1"/>
  <c r="J658" i="94"/>
  <c r="W658" i="94" s="1"/>
  <c r="J751" i="94"/>
  <c r="W751" i="94" s="1"/>
  <c r="J7" i="94"/>
  <c r="W7" i="94" s="1"/>
  <c r="J33" i="94"/>
  <c r="W33" i="94" s="1"/>
  <c r="J718" i="94"/>
  <c r="W718" i="94" s="1"/>
  <c r="J815" i="94"/>
  <c r="W815" i="94" s="1"/>
  <c r="J711" i="94"/>
  <c r="W711" i="94" s="1"/>
  <c r="J203" i="94"/>
  <c r="W203" i="94" s="1"/>
  <c r="J150" i="94"/>
  <c r="W150" i="94" s="1"/>
  <c r="J242" i="94"/>
  <c r="W242" i="94" s="1"/>
  <c r="J722" i="94"/>
  <c r="W722" i="94" s="1"/>
  <c r="J120" i="94"/>
  <c r="W120" i="94" s="1"/>
  <c r="J32" i="94"/>
  <c r="W32" i="94" s="1"/>
  <c r="J119" i="94"/>
  <c r="W119" i="94" s="1"/>
  <c r="J860" i="94"/>
  <c r="W860" i="94" s="1"/>
  <c r="J879" i="94"/>
  <c r="W879" i="94" s="1"/>
  <c r="J114" i="94"/>
  <c r="W114" i="94" s="1"/>
  <c r="J70" i="94"/>
  <c r="W70" i="94" s="1"/>
  <c r="J248" i="94"/>
  <c r="W248" i="94" s="1"/>
  <c r="J250" i="94"/>
  <c r="W250" i="94" s="1"/>
  <c r="J136" i="94"/>
  <c r="W136" i="94" s="1"/>
  <c r="J165" i="94"/>
  <c r="W165" i="94" s="1"/>
  <c r="J104" i="94"/>
  <c r="W104" i="94" s="1"/>
  <c r="J859" i="94"/>
  <c r="W859" i="94" s="1"/>
  <c r="J135" i="94"/>
  <c r="W135" i="94" s="1"/>
  <c r="J819" i="94"/>
  <c r="W819" i="94" s="1"/>
  <c r="J836" i="94"/>
  <c r="W836" i="94" s="1"/>
  <c r="J198" i="94"/>
  <c r="W198" i="94" s="1"/>
  <c r="J202" i="94"/>
  <c r="W202" i="94" s="1"/>
  <c r="J759" i="94"/>
  <c r="W759" i="94" s="1"/>
  <c r="J75" i="94"/>
  <c r="W75" i="94" s="1"/>
  <c r="J868" i="94"/>
  <c r="W868" i="94" s="1"/>
  <c r="J167" i="94"/>
  <c r="W167" i="94" s="1"/>
  <c r="J80" i="94"/>
  <c r="W80" i="94" s="1"/>
  <c r="J241" i="94"/>
  <c r="W241" i="94" s="1"/>
  <c r="J37" i="94"/>
  <c r="W37" i="94" s="1"/>
  <c r="J240" i="94"/>
  <c r="W240" i="94" s="1"/>
  <c r="J845" i="94"/>
  <c r="W845" i="94" s="1"/>
  <c r="J833" i="94"/>
  <c r="W833" i="94" s="1"/>
  <c r="J50" i="94"/>
  <c r="W50" i="94" s="1"/>
  <c r="J727" i="94"/>
  <c r="W727" i="94" s="1"/>
  <c r="J171" i="94"/>
  <c r="W171" i="94" s="1"/>
  <c r="J818" i="94"/>
  <c r="W818" i="94" s="1"/>
  <c r="J655" i="94"/>
  <c r="W655" i="94" s="1"/>
  <c r="J96" i="94"/>
  <c r="W96" i="94" s="1"/>
  <c r="J49" i="94"/>
  <c r="W49" i="94" s="1"/>
  <c r="J807" i="94"/>
  <c r="W807" i="94" s="1"/>
  <c r="J235" i="94"/>
  <c r="W235" i="94" s="1"/>
  <c r="J185" i="94"/>
  <c r="W185" i="94" s="1"/>
  <c r="J891" i="94"/>
  <c r="W891" i="94" s="1"/>
  <c r="J20" i="94"/>
  <c r="W20" i="94" s="1"/>
  <c r="J195" i="94"/>
  <c r="W195" i="94" s="1"/>
  <c r="J201" i="94"/>
  <c r="W201" i="94" s="1"/>
  <c r="J82" i="94"/>
  <c r="W82" i="94" s="1"/>
  <c r="J885" i="94"/>
  <c r="W885" i="94" s="1"/>
  <c r="J15" i="94"/>
  <c r="W15" i="94" s="1"/>
  <c r="J14" i="94"/>
  <c r="W14" i="94" s="1"/>
  <c r="J215" i="94"/>
  <c r="W215" i="94" s="1"/>
  <c r="J707" i="94"/>
  <c r="W707" i="94" s="1"/>
  <c r="J710" i="94"/>
  <c r="W710" i="94" s="1"/>
  <c r="J84" i="94"/>
  <c r="W84" i="94" s="1"/>
  <c r="J814" i="94"/>
  <c r="W814" i="94" s="1"/>
  <c r="J829" i="94"/>
  <c r="W829" i="94" s="1"/>
  <c r="J149" i="94"/>
  <c r="W149" i="94" s="1"/>
  <c r="J744" i="94"/>
  <c r="W744" i="94" s="1"/>
  <c r="J79" i="94"/>
  <c r="W79" i="94" s="1"/>
  <c r="J704" i="94"/>
  <c r="W704" i="94" s="1"/>
  <c r="J8" i="94"/>
  <c r="W8" i="94" s="1"/>
  <c r="J101" i="94"/>
  <c r="W101" i="94" s="1"/>
  <c r="J795" i="94"/>
  <c r="W795" i="94" s="1"/>
  <c r="J363" i="94"/>
  <c r="W363" i="94" s="1"/>
  <c r="J125" i="94"/>
  <c r="W125" i="94" s="1"/>
  <c r="J231" i="94"/>
  <c r="W231" i="94" s="1"/>
  <c r="J247" i="94"/>
  <c r="W247" i="94" s="1"/>
  <c r="J31" i="94"/>
  <c r="W31" i="94" s="1"/>
  <c r="J756" i="94"/>
  <c r="W756" i="94" s="1"/>
  <c r="J828" i="94"/>
  <c r="W828" i="94" s="1"/>
  <c r="J714" i="94"/>
  <c r="W714" i="94" s="1"/>
  <c r="J42" i="94"/>
  <c r="W42" i="94" s="1"/>
  <c r="J19" i="94"/>
  <c r="W19" i="94" s="1"/>
  <c r="J835" i="94"/>
  <c r="W835" i="94" s="1"/>
  <c r="J763" i="94"/>
  <c r="W763" i="94" s="1"/>
  <c r="J717" i="94"/>
  <c r="W717" i="94" s="1"/>
  <c r="J239" i="94"/>
  <c r="W239" i="94" s="1"/>
  <c r="J184" i="94"/>
  <c r="W184" i="94" s="1"/>
  <c r="J608" i="94"/>
  <c r="W608" i="94" s="1"/>
  <c r="J199" i="94"/>
  <c r="W199" i="94" s="1"/>
  <c r="J732" i="94"/>
  <c r="W732" i="94" s="1"/>
  <c r="J24" i="94"/>
  <c r="W24" i="94" s="1"/>
  <c r="J832" i="94"/>
  <c r="W832" i="94" s="1"/>
  <c r="J692" i="94"/>
  <c r="W692" i="94" s="1"/>
  <c r="J30" i="94"/>
  <c r="W30" i="94" s="1"/>
  <c r="J754" i="94"/>
  <c r="W754" i="94" s="1"/>
  <c r="J844" i="94"/>
  <c r="W844" i="94" s="1"/>
  <c r="J183" i="94"/>
  <c r="W183" i="94" s="1"/>
  <c r="J251" i="94"/>
  <c r="W251" i="94" s="1"/>
  <c r="J59" i="94"/>
  <c r="W59" i="94" s="1"/>
  <c r="J230" i="94"/>
  <c r="W230" i="94" s="1"/>
  <c r="J813" i="94"/>
  <c r="W813" i="94" s="1"/>
  <c r="J703" i="94"/>
  <c r="W703" i="94" s="1"/>
  <c r="J890" i="94"/>
  <c r="W890" i="94" s="1"/>
  <c r="J607" i="94"/>
  <c r="W607" i="94" s="1"/>
  <c r="J48" i="94"/>
  <c r="W48" i="94" s="1"/>
  <c r="J812" i="94"/>
  <c r="W812" i="94" s="1"/>
  <c r="J29" i="94"/>
  <c r="W29" i="94" s="1"/>
  <c r="J690" i="94"/>
  <c r="W690" i="94" s="1"/>
  <c r="J799" i="94"/>
  <c r="W799" i="94" s="1"/>
  <c r="J798" i="94"/>
  <c r="W798" i="94" s="1"/>
  <c r="J840" i="94"/>
  <c r="W840" i="94" s="1"/>
  <c r="J731" i="94"/>
  <c r="W731" i="94" s="1"/>
  <c r="J702" i="94"/>
  <c r="W702" i="94" s="1"/>
  <c r="J162" i="94"/>
  <c r="W162" i="94" s="1"/>
  <c r="J236" i="94"/>
  <c r="W236" i="94" s="1"/>
  <c r="J864" i="94"/>
  <c r="W864" i="94" s="1"/>
  <c r="J745" i="94"/>
  <c r="W745" i="94" s="1"/>
  <c r="J118" i="94"/>
  <c r="W118" i="94" s="1"/>
  <c r="J152" i="94"/>
  <c r="W152" i="94" s="1"/>
  <c r="J769" i="94"/>
  <c r="W769" i="94" s="1"/>
  <c r="J220" i="94"/>
  <c r="W220" i="94" s="1"/>
  <c r="J659" i="94"/>
  <c r="W659" i="94" s="1"/>
  <c r="J229" i="94"/>
  <c r="W229" i="94" s="1"/>
  <c r="J182" i="94"/>
  <c r="W182" i="94" s="1"/>
  <c r="J768" i="94"/>
  <c r="W768" i="94" s="1"/>
  <c r="J134" i="94"/>
  <c r="W134" i="94" s="1"/>
  <c r="J100" i="94"/>
  <c r="W100" i="94" s="1"/>
  <c r="J28" i="94"/>
  <c r="W28" i="94" s="1"/>
  <c r="J244" i="94"/>
  <c r="W244" i="94" s="1"/>
  <c r="J226" i="94"/>
  <c r="W226" i="94" s="1"/>
  <c r="J843" i="94"/>
  <c r="W843" i="94" s="1"/>
  <c r="J889" i="94"/>
  <c r="W889" i="94" s="1"/>
  <c r="J47" i="94"/>
  <c r="W47" i="94" s="1"/>
  <c r="J197" i="94"/>
  <c r="W197" i="94" s="1"/>
  <c r="J360" i="94"/>
  <c r="W360" i="94" s="1"/>
  <c r="J196" i="94"/>
  <c r="W196" i="94" s="1"/>
  <c r="J6" i="94"/>
  <c r="W6" i="94" s="1"/>
  <c r="J715" i="94"/>
  <c r="W715" i="94" s="1"/>
  <c r="J842" i="94"/>
  <c r="W842" i="94" s="1"/>
  <c r="J238" i="94"/>
  <c r="W238" i="94" s="1"/>
  <c r="J738" i="94"/>
  <c r="W738" i="94" s="1"/>
  <c r="J878" i="94"/>
  <c r="W878" i="94" s="1"/>
  <c r="J604" i="94"/>
  <c r="W604" i="94" s="1"/>
  <c r="J862" i="94"/>
  <c r="W862" i="94" s="1"/>
  <c r="J213" i="94"/>
  <c r="W213" i="94" s="1"/>
  <c r="J817" i="94"/>
  <c r="W817" i="94" s="1"/>
  <c r="J27" i="94"/>
  <c r="W27" i="94" s="1"/>
  <c r="J649" i="94"/>
  <c r="W649" i="94" s="1"/>
  <c r="J41" i="94"/>
  <c r="W41" i="94" s="1"/>
  <c r="J23" i="94"/>
  <c r="W23" i="94" s="1"/>
  <c r="J95" i="94"/>
  <c r="W95" i="94" s="1"/>
  <c r="J133" i="94"/>
  <c r="W133" i="94" s="1"/>
  <c r="J132" i="94"/>
  <c r="W132" i="94" s="1"/>
  <c r="J222" i="94"/>
  <c r="W222" i="94" s="1"/>
  <c r="J5" i="94"/>
  <c r="W5" i="94" s="1"/>
  <c r="J181" i="94"/>
  <c r="W181" i="94" s="1"/>
  <c r="J726" i="94"/>
  <c r="W726" i="94" s="1"/>
  <c r="J180" i="94"/>
  <c r="W180" i="94" s="1"/>
  <c r="J725" i="94"/>
  <c r="W725" i="94" s="1"/>
  <c r="J221" i="94"/>
  <c r="W221" i="94" s="1"/>
  <c r="J700" i="94"/>
  <c r="W700" i="94" s="1"/>
  <c r="J811" i="94"/>
  <c r="W811" i="94" s="1"/>
  <c r="J706" i="94"/>
  <c r="W706" i="94" s="1"/>
  <c r="J877" i="94"/>
  <c r="W877" i="94" s="1"/>
  <c r="J701" i="94"/>
  <c r="W701" i="94" s="1"/>
  <c r="J145" i="94"/>
  <c r="W145" i="94" s="1"/>
  <c r="J131" i="94"/>
  <c r="W131" i="94" s="1"/>
  <c r="J69" i="94"/>
  <c r="W69" i="94" s="1"/>
  <c r="J691" i="94"/>
  <c r="W691" i="94" s="1"/>
  <c r="J159" i="94"/>
  <c r="W159" i="94" s="1"/>
  <c r="J810" i="94"/>
  <c r="W810" i="94" s="1"/>
  <c r="J695" i="94"/>
  <c r="W695" i="94" s="1"/>
  <c r="J76" i="94"/>
  <c r="W76" i="94" s="1"/>
  <c r="J806" i="94"/>
  <c r="W806" i="94" s="1"/>
  <c r="J200" i="94"/>
  <c r="W200" i="94" s="1"/>
  <c r="J46" i="94"/>
  <c r="W46" i="94" s="1"/>
  <c r="J797" i="94"/>
  <c r="W797" i="94" s="1"/>
  <c r="J750" i="94"/>
  <c r="W750" i="94" s="1"/>
  <c r="J802" i="94"/>
  <c r="W802" i="94" s="1"/>
  <c r="J770" i="94"/>
  <c r="W770" i="94" s="1"/>
  <c r="J838" i="94"/>
  <c r="W838" i="94" s="1"/>
  <c r="J74" i="94"/>
  <c r="W74" i="94" s="1"/>
  <c r="J58" i="94"/>
  <c r="W58" i="94" s="1"/>
  <c r="J735" i="94"/>
  <c r="W735" i="94" s="1"/>
  <c r="J170" i="94"/>
  <c r="W170" i="94" s="1"/>
  <c r="J18" i="94"/>
  <c r="W18" i="94" s="1"/>
  <c r="J688" i="94"/>
  <c r="W688" i="94" s="1"/>
  <c r="J871" i="94"/>
  <c r="W871" i="94" s="1"/>
  <c r="J761" i="94"/>
  <c r="W761" i="94" s="1"/>
  <c r="J103" i="94"/>
  <c r="W103" i="94" s="1"/>
  <c r="J741" i="94"/>
  <c r="W741" i="94" s="1"/>
  <c r="J16" i="94"/>
  <c r="W16" i="94" s="1"/>
  <c r="J233" i="94"/>
  <c r="W233" i="94" s="1"/>
  <c r="J169" i="94"/>
  <c r="W169" i="94" s="1"/>
  <c r="J249" i="94"/>
  <c r="W249" i="94" s="1"/>
  <c r="J192" i="94"/>
  <c r="W192" i="94" s="1"/>
  <c r="J234" i="94"/>
  <c r="W234" i="94" s="1"/>
  <c r="J208" i="94"/>
  <c r="W208" i="94" s="1"/>
  <c r="J876" i="94"/>
  <c r="W876" i="94" s="1"/>
  <c r="J801" i="94"/>
  <c r="W801" i="94" s="1"/>
  <c r="J648" i="94"/>
  <c r="W648" i="94" s="1"/>
  <c r="J748" i="94"/>
  <c r="W748" i="94" s="1"/>
  <c r="J834" i="94"/>
  <c r="W834" i="94" s="1"/>
  <c r="J102" i="94"/>
  <c r="W102" i="94" s="1"/>
  <c r="J790" i="94"/>
  <c r="W790" i="94" s="1"/>
  <c r="J26" i="94"/>
  <c r="W26" i="94" s="1"/>
  <c r="J13" i="94"/>
  <c r="W13" i="94" s="1"/>
  <c r="J124" i="94"/>
  <c r="W124" i="94" s="1"/>
  <c r="J10" i="94"/>
  <c r="W10" i="94" s="1"/>
  <c r="J603" i="94"/>
  <c r="W603" i="94" s="1"/>
  <c r="J179" i="94"/>
  <c r="W179" i="94" s="1"/>
  <c r="J168" i="94"/>
  <c r="W168" i="94" s="1"/>
  <c r="J870" i="94"/>
  <c r="W870" i="94" s="1"/>
  <c r="A1151" i="94" l="1"/>
  <c r="A1084" i="94"/>
  <c r="A1131" i="94"/>
  <c r="A1187" i="94"/>
  <c r="A1132" i="94"/>
  <c r="A1014" i="94"/>
  <c r="A999" i="94"/>
  <c r="A1172" i="94"/>
  <c r="A1083" i="94"/>
  <c r="L14" i="98"/>
  <c r="K14" i="98"/>
  <c r="J14" i="98"/>
  <c r="I14" i="98"/>
  <c r="H14" i="98"/>
  <c r="G14" i="98"/>
  <c r="B14" i="98"/>
  <c r="N241" i="94"/>
  <c r="N819" i="94"/>
  <c r="N461" i="94"/>
  <c r="N192" i="94"/>
  <c r="N42" i="94"/>
  <c r="N169" i="94"/>
  <c r="N200" i="94"/>
  <c r="N407" i="94"/>
  <c r="N443" i="94"/>
  <c r="N890" i="94"/>
  <c r="N375" i="94"/>
  <c r="N544" i="94"/>
  <c r="N602" i="94"/>
  <c r="N576" i="94"/>
  <c r="N716" i="94"/>
  <c r="N119" i="94"/>
  <c r="N839" i="94"/>
  <c r="N80" i="94"/>
  <c r="N43" i="94"/>
  <c r="N741" i="94"/>
  <c r="N568" i="94"/>
  <c r="N703" i="94"/>
  <c r="N440" i="94"/>
  <c r="N474" i="94"/>
  <c r="N550" i="94"/>
  <c r="N871" i="94"/>
  <c r="N167" i="94"/>
  <c r="N617" i="94"/>
  <c r="N878" i="94"/>
  <c r="N702" i="94"/>
  <c r="N549" i="94"/>
  <c r="N452" i="94"/>
  <c r="N598" i="94"/>
  <c r="N479" i="94"/>
  <c r="N613" i="94"/>
  <c r="N222" i="94"/>
  <c r="N711" i="94"/>
  <c r="N660" i="94"/>
  <c r="N229" i="94"/>
  <c r="N681" i="94"/>
  <c r="N678" i="94"/>
  <c r="N655" i="94"/>
  <c r="N599" i="94"/>
  <c r="N843" i="94"/>
  <c r="N125" i="94"/>
  <c r="N887" i="94"/>
  <c r="N748" i="94"/>
  <c r="N215" i="94"/>
  <c r="N394" i="94"/>
  <c r="N469" i="94"/>
  <c r="N659" i="94"/>
  <c r="N540" i="94"/>
  <c r="N518" i="94"/>
  <c r="N605" i="94"/>
  <c r="N567" i="94"/>
  <c r="N135" i="94"/>
  <c r="N378" i="94"/>
  <c r="N806" i="94"/>
  <c r="N790" i="94"/>
  <c r="N830" i="94"/>
  <c r="N363" i="94"/>
  <c r="N795" i="94"/>
  <c r="N799" i="94"/>
  <c r="N58" i="94"/>
  <c r="N725" i="94"/>
  <c r="N572" i="94"/>
  <c r="N76" i="94"/>
  <c r="N635" i="94"/>
  <c r="N246" i="94"/>
  <c r="N466" i="94"/>
  <c r="N382" i="94"/>
  <c r="N626" i="94"/>
  <c r="N358" i="94"/>
  <c r="N446" i="94"/>
  <c r="N558" i="94"/>
  <c r="N834" i="94"/>
  <c r="N883" i="94"/>
  <c r="N150" i="94"/>
  <c r="N132" i="94"/>
  <c r="N587" i="94"/>
  <c r="N116" i="94"/>
  <c r="N794" i="94"/>
  <c r="N695" i="94"/>
  <c r="N48" i="94"/>
  <c r="N137" i="94"/>
  <c r="N101" i="94"/>
  <c r="N561" i="94"/>
  <c r="N859" i="94"/>
  <c r="N822" i="94"/>
  <c r="N377" i="94"/>
  <c r="N204" i="94"/>
  <c r="N643" i="94"/>
  <c r="N20" i="94"/>
  <c r="N184" i="94"/>
  <c r="N511" i="94"/>
  <c r="N488" i="94"/>
  <c r="N60" i="94"/>
  <c r="N50" i="94"/>
  <c r="N670" i="94"/>
  <c r="N503" i="94"/>
  <c r="N445" i="94"/>
  <c r="N621" i="94"/>
  <c r="N634" i="94"/>
  <c r="N556" i="94"/>
  <c r="N348" i="94"/>
  <c r="N810" i="94"/>
  <c r="N545" i="94"/>
  <c r="N133" i="94"/>
  <c r="N395" i="94"/>
  <c r="N682" i="94"/>
  <c r="N581" i="94"/>
  <c r="N657" i="94"/>
  <c r="N738" i="94"/>
  <c r="N755" i="94"/>
  <c r="N530" i="94"/>
  <c r="N369" i="94"/>
  <c r="N559" i="94"/>
  <c r="N159" i="94"/>
  <c r="N600" i="94"/>
  <c r="N622" i="94"/>
  <c r="N504" i="94"/>
  <c r="N203" i="94"/>
  <c r="N396" i="94"/>
  <c r="N696" i="94"/>
  <c r="N165" i="94"/>
  <c r="N747" i="94"/>
  <c r="N502" i="94"/>
  <c r="N501" i="94"/>
  <c r="N523" i="94"/>
  <c r="N688" i="94"/>
  <c r="N516" i="94"/>
  <c r="N180" i="94"/>
  <c r="N519" i="94"/>
  <c r="N541" i="94"/>
  <c r="N527" i="94"/>
  <c r="N691" i="94"/>
  <c r="N792" i="94"/>
  <c r="N865" i="94"/>
  <c r="N714" i="94"/>
  <c r="N393" i="94"/>
  <c r="N575" i="94"/>
  <c r="N607" i="94"/>
  <c r="N208" i="94"/>
  <c r="N633" i="94"/>
  <c r="N453" i="94"/>
  <c r="N82" i="94"/>
  <c r="N569" i="94"/>
  <c r="N586" i="94"/>
  <c r="N118" i="94"/>
  <c r="N566" i="94"/>
  <c r="N432" i="94"/>
  <c r="N54" i="94"/>
  <c r="N233" i="94"/>
  <c r="N815" i="94"/>
  <c r="N708" i="94"/>
  <c r="N420" i="94"/>
  <c r="N18" i="94"/>
  <c r="N136" i="94"/>
  <c r="N186" i="94"/>
  <c r="N89" i="94"/>
  <c r="N95" i="94"/>
  <c r="N802" i="94"/>
  <c r="N351" i="94"/>
  <c r="N495" i="94"/>
  <c r="N868" i="94"/>
  <c r="N437" i="94"/>
  <c r="N23" i="94"/>
  <c r="N486" i="94"/>
  <c r="N381" i="94"/>
  <c r="N126" i="94"/>
  <c r="N706" i="94"/>
  <c r="N37" i="94"/>
  <c r="N448" i="94"/>
  <c r="N182" i="94"/>
  <c r="N560" i="94"/>
  <c r="N718" i="94"/>
  <c r="N592" i="94"/>
  <c r="N388" i="94"/>
  <c r="N8" i="94"/>
  <c r="N525" i="94"/>
  <c r="N813" i="94"/>
  <c r="N845" i="94"/>
  <c r="N704" i="94"/>
  <c r="N739" i="94"/>
  <c r="N226" i="94"/>
  <c r="N24" i="94"/>
  <c r="N347" i="94"/>
  <c r="N239" i="94"/>
  <c r="N69" i="94"/>
  <c r="N717" i="94"/>
  <c r="N611" i="94"/>
  <c r="N153" i="94"/>
  <c r="N201" i="94"/>
  <c r="N33" i="94"/>
  <c r="N478" i="94"/>
  <c r="N593" i="94"/>
  <c r="N520" i="94"/>
  <c r="N131" i="94"/>
  <c r="N876" i="94"/>
  <c r="N403" i="94"/>
  <c r="N74" i="94"/>
  <c r="N557" i="94"/>
  <c r="N454" i="94"/>
  <c r="N662" i="94"/>
  <c r="N472" i="94"/>
  <c r="N877" i="94"/>
  <c r="N121" i="94"/>
  <c r="N656" i="94"/>
  <c r="N429" i="94"/>
  <c r="N236" i="94"/>
  <c r="N145" i="94"/>
  <c r="N721" i="94"/>
  <c r="N353" i="94"/>
  <c r="N435" i="94"/>
  <c r="N7" i="94"/>
  <c r="N170" i="94"/>
  <c r="N79" i="94"/>
  <c r="N433" i="94"/>
  <c r="N75" i="94"/>
  <c r="N528" i="94"/>
  <c r="N366" i="94"/>
  <c r="N352" i="94"/>
  <c r="N28" i="94"/>
  <c r="N637" i="94"/>
  <c r="N546" i="94"/>
  <c r="N389" i="94"/>
  <c r="N860" i="94"/>
  <c r="N380" i="94"/>
  <c r="N645" i="94"/>
  <c r="N230" i="94"/>
  <c r="N726" i="94"/>
  <c r="N510" i="94"/>
  <c r="N250" i="94"/>
  <c r="N238" i="94"/>
  <c r="N597" i="94"/>
  <c r="N665" i="94"/>
  <c r="N881" i="94"/>
  <c r="N882" i="94"/>
  <c r="N439" i="94"/>
  <c r="N828" i="94"/>
  <c r="N891" i="94"/>
  <c r="N676" i="94"/>
  <c r="N458" i="94"/>
  <c r="N690" i="94"/>
  <c r="N34" i="94"/>
  <c r="N384" i="94"/>
  <c r="N438" i="94"/>
  <c r="N648" i="94"/>
  <c r="N563" i="94"/>
  <c r="N744" i="94"/>
  <c r="N494" i="94"/>
  <c r="N673" i="94"/>
  <c r="N886" i="94"/>
  <c r="N588" i="94"/>
  <c r="N442" i="94"/>
  <c r="N735" i="94"/>
  <c r="N583" i="94"/>
  <c r="N847" i="94"/>
  <c r="N496" i="94"/>
  <c r="N701" i="94"/>
  <c r="N835" i="94"/>
  <c r="N221" i="94"/>
  <c r="N376" i="94"/>
  <c r="N801" i="94"/>
  <c r="N536" i="94"/>
  <c r="N220" i="94"/>
  <c r="N245" i="94"/>
  <c r="N675" i="94"/>
  <c r="N524" i="94"/>
  <c r="N15" i="94"/>
  <c r="N759" i="94"/>
  <c r="N202" i="94"/>
  <c r="N29" i="94"/>
  <c r="N619" i="94"/>
  <c r="N542" i="94"/>
  <c r="N652" i="94"/>
  <c r="N410" i="94"/>
  <c r="N59" i="94"/>
  <c r="N419" i="94"/>
  <c r="N731" i="94"/>
  <c r="N436" i="94"/>
  <c r="N842" i="94"/>
  <c r="N577" i="94"/>
  <c r="N679" i="94"/>
  <c r="N421" i="94"/>
  <c r="N641" i="94"/>
  <c r="N529" i="94"/>
  <c r="N482" i="94"/>
  <c r="N49" i="94"/>
  <c r="N251" i="94"/>
  <c r="N642" i="94"/>
  <c r="N444" i="94"/>
  <c r="N671" i="94"/>
  <c r="N248" i="94"/>
  <c r="N152" i="94"/>
  <c r="N538" i="94"/>
  <c r="N811" i="94"/>
  <c r="N183" i="94"/>
  <c r="N185" i="94"/>
  <c r="N41" i="94"/>
  <c r="N672" i="94"/>
  <c r="N149" i="94"/>
  <c r="N105" i="94"/>
  <c r="N206" i="94"/>
  <c r="N649" i="94"/>
  <c r="N512" i="94"/>
  <c r="N456" i="94"/>
  <c r="N198" i="94"/>
  <c r="N885" i="94"/>
  <c r="N451" i="94"/>
  <c r="N96" i="94"/>
  <c r="N844" i="94"/>
  <c r="N638" i="94"/>
  <c r="N798" i="94"/>
  <c r="N450" i="94"/>
  <c r="N590" i="94"/>
  <c r="N70" i="94"/>
  <c r="N818" i="94"/>
  <c r="N573" i="94"/>
  <c r="N134" i="94"/>
  <c r="N405" i="94"/>
  <c r="N374" i="94"/>
  <c r="N715" i="94"/>
  <c r="N162" i="94"/>
  <c r="N750" i="94"/>
  <c r="N16" i="94"/>
  <c r="N687" i="94"/>
  <c r="N532" i="94"/>
  <c r="N683" i="94"/>
  <c r="N191" i="94"/>
  <c r="N820" i="94"/>
  <c r="N354" i="94"/>
  <c r="N483" i="94"/>
  <c r="N732" i="94"/>
  <c r="N797" i="94"/>
  <c r="N829" i="94"/>
  <c r="N447" i="94"/>
  <c r="N464" i="94"/>
  <c r="N700" i="94"/>
  <c r="N244" i="94"/>
  <c r="N27" i="94"/>
  <c r="N668" i="94"/>
  <c r="N615" i="94"/>
  <c r="N817" i="94"/>
  <c r="N32" i="94"/>
  <c r="N658" i="94"/>
  <c r="N428" i="94"/>
  <c r="N72" i="94"/>
  <c r="N30" i="94"/>
  <c r="N722" i="94"/>
  <c r="N399" i="94"/>
  <c r="N46" i="94"/>
  <c r="N213" i="94"/>
  <c r="N181" i="94"/>
  <c r="N235" i="94"/>
  <c r="N862" i="94"/>
  <c r="N194" i="94"/>
  <c r="N846" i="94"/>
  <c r="N6" i="94"/>
  <c r="N537" i="94"/>
  <c r="N870" i="94"/>
  <c r="N196" i="94"/>
  <c r="N582" i="94"/>
  <c r="N814" i="94"/>
  <c r="N484" i="94"/>
  <c r="N864" i="94"/>
  <c r="N360" i="94"/>
  <c r="N833" i="94"/>
  <c r="N812" i="94"/>
  <c r="N692" i="94"/>
  <c r="N455" i="94"/>
  <c r="N832" i="94"/>
  <c r="N821" i="94"/>
  <c r="N872" i="94"/>
  <c r="N498" i="94"/>
  <c r="N838" i="94"/>
  <c r="N434" i="94"/>
  <c r="N103" i="94"/>
  <c r="N120" i="94"/>
  <c r="N471" i="94"/>
  <c r="N837" i="94"/>
  <c r="N401" i="94"/>
  <c r="N707" i="94"/>
  <c r="N5" i="94"/>
  <c r="N400" i="94"/>
  <c r="N610" i="94"/>
  <c r="N171" i="94"/>
  <c r="N350" i="94"/>
  <c r="N487" i="94"/>
  <c r="N172" i="94"/>
  <c r="N36" i="94"/>
  <c r="N547" i="94"/>
  <c r="N197" i="94"/>
  <c r="N539" i="94"/>
  <c r="N398" i="94"/>
  <c r="N574" i="94"/>
  <c r="N526" i="94"/>
  <c r="N909" i="94"/>
  <c r="N114" i="94"/>
  <c r="N485" i="94"/>
  <c r="N247" i="94"/>
  <c r="N385" i="94"/>
  <c r="N47" i="94"/>
  <c r="N249" i="94"/>
  <c r="N427" i="94"/>
  <c r="N111" i="94"/>
  <c r="N627" i="94"/>
  <c r="N608" i="94"/>
  <c r="N746" i="94"/>
  <c r="N402" i="94"/>
  <c r="N406" i="94"/>
  <c r="N591" i="94"/>
  <c r="N620" i="94"/>
  <c r="N473" i="94"/>
  <c r="N727" i="94"/>
  <c r="N231" i="94"/>
  <c r="N138" i="94"/>
  <c r="N508" i="94"/>
  <c r="N500" i="94"/>
  <c r="N535" i="94"/>
  <c r="N509" i="94"/>
  <c r="N522" i="94"/>
  <c r="N100" i="94"/>
  <c r="N807" i="94"/>
  <c r="N585" i="94"/>
  <c r="N14" i="94"/>
  <c r="N889" i="94"/>
  <c r="N480" i="94"/>
  <c r="N677" i="94"/>
  <c r="N840" i="94"/>
  <c r="N19" i="94"/>
  <c r="N84" i="94"/>
  <c r="N21" i="94"/>
  <c r="N836" i="94"/>
  <c r="N710" i="94"/>
  <c r="N640" i="94"/>
  <c r="N371" i="94"/>
  <c r="N373" i="94"/>
  <c r="N879" i="94"/>
  <c r="N793" i="94"/>
  <c r="N157" i="94"/>
  <c r="N639" i="94"/>
  <c r="N122" i="94"/>
  <c r="N228" i="94"/>
  <c r="N705" i="94"/>
  <c r="N128" i="94"/>
  <c r="N107" i="94"/>
  <c r="N851" i="94"/>
  <c r="N40" i="94"/>
  <c r="N25" i="94"/>
  <c r="N791" i="94"/>
  <c r="N188" i="94"/>
  <c r="N728" i="94"/>
  <c r="N841" i="94"/>
  <c r="N823" i="94"/>
  <c r="N636" i="94"/>
  <c r="N225" i="94"/>
  <c r="N87" i="94"/>
  <c r="N160" i="94"/>
  <c r="N237" i="94"/>
  <c r="N505" i="94"/>
  <c r="N612" i="94"/>
  <c r="N106" i="94"/>
  <c r="N481" i="94"/>
  <c r="N252" i="94"/>
  <c r="N866" i="94"/>
  <c r="N187" i="94"/>
  <c r="N158" i="94"/>
  <c r="N724" i="94"/>
  <c r="N712" i="94"/>
  <c r="N852" i="94"/>
  <c r="N110" i="94"/>
  <c r="N760" i="94"/>
  <c r="N38" i="94"/>
  <c r="N86" i="94"/>
  <c r="N372" i="94"/>
  <c r="N108" i="94"/>
  <c r="N92" i="94"/>
  <c r="N154" i="94"/>
  <c r="N51" i="94"/>
  <c r="N723" i="94"/>
  <c r="N127" i="94"/>
  <c r="N35" i="94"/>
  <c r="N521" i="94"/>
  <c r="N753" i="94"/>
  <c r="N151" i="94"/>
  <c r="N139" i="94"/>
  <c r="N737" i="94"/>
  <c r="N689" i="94"/>
  <c r="N77" i="94"/>
  <c r="N441" i="94"/>
  <c r="N355" i="94"/>
  <c r="N212" i="94"/>
  <c r="N22" i="94"/>
  <c r="N826" i="94"/>
  <c r="N880" i="94"/>
  <c r="N211" i="94"/>
  <c r="N465" i="94"/>
  <c r="N52" i="94"/>
  <c r="N849" i="94"/>
  <c r="N387" i="94"/>
  <c r="N831" i="94"/>
  <c r="N166" i="94"/>
  <c r="N147" i="94"/>
  <c r="N825" i="94"/>
  <c r="N856" i="94"/>
  <c r="N867" i="94"/>
  <c r="N109" i="94"/>
  <c r="N175" i="94"/>
  <c r="N765" i="94"/>
  <c r="N61" i="94"/>
  <c r="N824" i="94"/>
  <c r="N62" i="94"/>
  <c r="N578" i="94"/>
  <c r="N803" i="94"/>
  <c r="N91" i="94"/>
  <c r="N789" i="94"/>
  <c r="N733" i="94"/>
  <c r="N767" i="94"/>
  <c r="N661" i="94"/>
  <c r="N90" i="94"/>
  <c r="N85" i="94"/>
  <c r="N414" i="94"/>
  <c r="N848" i="94"/>
  <c r="N654" i="94"/>
  <c r="N173" i="94"/>
  <c r="N115" i="94"/>
  <c r="N174" i="94"/>
  <c r="N98" i="94"/>
  <c r="N383" i="94"/>
  <c r="N361" i="94"/>
  <c r="N457" i="94"/>
  <c r="N850" i="94"/>
  <c r="N83" i="94"/>
  <c r="N609" i="94"/>
  <c r="N148" i="94"/>
  <c r="N562" i="94"/>
  <c r="N571" i="94"/>
  <c r="N282" i="94"/>
  <c r="N408" i="94"/>
  <c r="N140" i="94"/>
  <c r="N189" i="94"/>
  <c r="N55" i="94"/>
  <c r="N489" i="94"/>
  <c r="N56" i="94"/>
  <c r="N570" i="94"/>
  <c r="N333" i="94"/>
  <c r="N277" i="94"/>
  <c r="N44" i="94"/>
  <c r="N709" i="94"/>
  <c r="N584" i="94"/>
  <c r="N565" i="94"/>
  <c r="N254" i="94"/>
  <c r="N424" i="94"/>
  <c r="N631" i="94"/>
  <c r="N477" i="94"/>
  <c r="N596" i="94"/>
  <c r="N299" i="94"/>
  <c r="N190" i="94"/>
  <c r="N580" i="94"/>
  <c r="N262" i="94"/>
  <c r="N129" i="94"/>
  <c r="N784" i="94"/>
  <c r="N888" i="94"/>
  <c r="N291" i="94"/>
  <c r="N307" i="94"/>
  <c r="N779" i="94"/>
  <c r="N113" i="94"/>
  <c r="N255" i="94"/>
  <c r="N163" i="94"/>
  <c r="N178" i="94"/>
  <c r="N686" i="94"/>
  <c r="N697" i="94"/>
  <c r="N144" i="94"/>
  <c r="N873" i="94"/>
  <c r="N667" i="94"/>
  <c r="N349" i="94"/>
  <c r="N651" i="94"/>
  <c r="N263" i="94"/>
  <c r="N476" i="94"/>
  <c r="N311" i="94"/>
  <c r="N164" i="94"/>
  <c r="N261" i="94"/>
  <c r="N493" i="94"/>
  <c r="N301" i="94"/>
  <c r="N875" i="94"/>
  <c r="N337" i="94"/>
  <c r="N57" i="94"/>
  <c r="N630" i="94"/>
  <c r="N283" i="94"/>
  <c r="N800" i="94"/>
  <c r="N323" i="94"/>
  <c r="N321" i="94"/>
  <c r="N650" i="94"/>
  <c r="N117" i="94"/>
  <c r="N327" i="94"/>
  <c r="N286" i="94"/>
  <c r="N664" i="94"/>
  <c r="N336" i="94"/>
  <c r="N295" i="94"/>
  <c r="N674" i="94"/>
  <c r="N193" i="94"/>
  <c r="N415" i="94"/>
  <c r="N290" i="94"/>
  <c r="N397" i="94"/>
  <c r="N344" i="94"/>
  <c r="N93" i="94"/>
  <c r="N207" i="94"/>
  <c r="N736" i="94"/>
  <c r="N45" i="94"/>
  <c r="N315" i="94"/>
  <c r="N316" i="94"/>
  <c r="N364" i="94"/>
  <c r="N386" i="94"/>
  <c r="N564" i="94"/>
  <c r="N217" i="94"/>
  <c r="N694" i="94"/>
  <c r="N861" i="94"/>
  <c r="N594" i="94"/>
  <c r="N71" i="94"/>
  <c r="N278" i="94"/>
  <c r="N312" i="94"/>
  <c r="N552" i="94"/>
  <c r="N719" i="94"/>
  <c r="N345" i="94"/>
  <c r="N64" i="94"/>
  <c r="N874" i="94"/>
  <c r="N857" i="94"/>
  <c r="N808" i="94"/>
  <c r="N618" i="94"/>
  <c r="N543" i="94"/>
  <c r="N303" i="94"/>
  <c r="N265" i="94"/>
  <c r="N499" i="94"/>
  <c r="N300" i="94"/>
  <c r="N379" i="94"/>
  <c r="N749" i="94"/>
  <c r="N884" i="94"/>
  <c r="N666" i="94"/>
  <c r="N297" i="94"/>
  <c r="N359" i="94"/>
  <c r="N288" i="94"/>
  <c r="N855" i="94"/>
  <c r="N623" i="94"/>
  <c r="N781" i="94"/>
  <c r="N257" i="94"/>
  <c r="N468" i="94"/>
  <c r="N319" i="94"/>
  <c r="N391" i="94"/>
  <c r="N161" i="94"/>
  <c r="N320" i="94"/>
  <c r="N614" i="94"/>
  <c r="N507" i="94"/>
  <c r="N853" i="94"/>
  <c r="N553" i="94"/>
  <c r="N256" i="94"/>
  <c r="N11" i="94"/>
  <c r="N12" i="94"/>
  <c r="N490" i="94"/>
  <c r="N506" i="94"/>
  <c r="N491" i="94"/>
  <c r="N589" i="94"/>
  <c r="N616" i="94"/>
  <c r="N423" i="94"/>
  <c r="N854" i="94"/>
  <c r="N308" i="94"/>
  <c r="N304" i="94"/>
  <c r="N272" i="94"/>
  <c r="N279" i="94"/>
  <c r="N411" i="94"/>
  <c r="N431" i="94"/>
  <c r="N551" i="94"/>
  <c r="N123" i="94"/>
  <c r="N325" i="94"/>
  <c r="N17" i="94"/>
  <c r="N130" i="94"/>
  <c r="N253" i="94"/>
  <c r="N772" i="94"/>
  <c r="N293" i="94"/>
  <c r="N777" i="94"/>
  <c r="N266" i="94"/>
  <c r="N788" i="94"/>
  <c r="N786" i="94"/>
  <c r="N785" i="94"/>
  <c r="N313" i="94"/>
  <c r="N298" i="94"/>
  <c r="N497" i="94"/>
  <c r="N698" i="94"/>
  <c r="N669" i="94"/>
  <c r="N699" i="94"/>
  <c r="N628" i="94"/>
  <c r="N284" i="94"/>
  <c r="N141" i="94"/>
  <c r="N646" i="94"/>
  <c r="N632" i="94"/>
  <c r="N346" i="94"/>
  <c r="N778" i="94"/>
  <c r="N305" i="94"/>
  <c r="N287" i="94"/>
  <c r="N555" i="94"/>
  <c r="N338" i="94"/>
  <c r="N216" i="94"/>
  <c r="N467" i="94"/>
  <c r="N858" i="94"/>
  <c r="N601" i="94"/>
  <c r="N548" i="94"/>
  <c r="N713" i="94"/>
  <c r="N67" i="94"/>
  <c r="N318" i="94"/>
  <c r="N422" i="94"/>
  <c r="N430" i="94"/>
  <c r="N177" i="94"/>
  <c r="N309" i="94"/>
  <c r="N143" i="94"/>
  <c r="N796" i="94"/>
  <c r="N771" i="94"/>
  <c r="N267" i="94"/>
  <c r="N269" i="94"/>
  <c r="N176" i="94"/>
  <c r="N787" i="94"/>
  <c r="N462" i="94"/>
  <c r="N280" i="94"/>
  <c r="N314" i="94"/>
  <c r="N142" i="94"/>
  <c r="N729" i="94"/>
  <c r="N783" i="94"/>
  <c r="N322" i="94"/>
  <c r="N73" i="94"/>
  <c r="N329" i="94"/>
  <c r="N294" i="94"/>
  <c r="N514" i="94"/>
  <c r="N205" i="94"/>
  <c r="N720" i="94"/>
  <c r="N470" i="94"/>
  <c r="N343" i="94"/>
  <c r="N426" i="94"/>
  <c r="N370" i="94"/>
  <c r="N214" i="94"/>
  <c r="N417" i="94"/>
  <c r="N324" i="94"/>
  <c r="N342" i="94"/>
  <c r="N306" i="94"/>
  <c r="N730" i="94"/>
  <c r="N816" i="94"/>
  <c r="N644" i="94"/>
  <c r="N227" i="94"/>
  <c r="N281" i="94"/>
  <c r="N210" i="94"/>
  <c r="N392" i="94"/>
  <c r="N156" i="94"/>
  <c r="N209" i="94"/>
  <c r="N146" i="94"/>
  <c r="N296" i="94"/>
  <c r="N78" i="94"/>
  <c r="N413" i="94"/>
  <c r="N684" i="94"/>
  <c r="N412" i="94"/>
  <c r="N259" i="94"/>
  <c r="N554" i="94"/>
  <c r="N515" i="94"/>
  <c r="N534" i="94"/>
  <c r="N492" i="94"/>
  <c r="N367" i="94"/>
  <c r="N460" i="94"/>
  <c r="N270" i="94"/>
  <c r="N317" i="94"/>
  <c r="N624" i="94"/>
  <c r="N275" i="94"/>
  <c r="N418" i="94"/>
  <c r="N463" i="94"/>
  <c r="N310" i="94"/>
  <c r="N517" i="94"/>
  <c r="N332" i="94"/>
  <c r="N334" i="94"/>
  <c r="N533" i="94"/>
  <c r="N513" i="94"/>
  <c r="N663" i="94"/>
  <c r="N368" i="94"/>
  <c r="N63" i="94"/>
  <c r="N685" i="94"/>
  <c r="N302" i="94"/>
  <c r="N219" i="94"/>
  <c r="N258" i="94"/>
  <c r="N827" i="94"/>
  <c r="N88" i="94"/>
  <c r="N4" i="94"/>
  <c r="N653" i="94"/>
  <c r="N276" i="94"/>
  <c r="N863" i="94"/>
  <c r="N339" i="94"/>
  <c r="N416" i="94"/>
  <c r="N289" i="94"/>
  <c r="N260" i="94"/>
  <c r="N53" i="94"/>
  <c r="N773" i="94"/>
  <c r="N734" i="94"/>
  <c r="N330" i="94"/>
  <c r="N459" i="94"/>
  <c r="N595" i="94"/>
  <c r="N340" i="94"/>
  <c r="N9" i="94"/>
  <c r="N449" i="94"/>
  <c r="N68" i="94"/>
  <c r="N629" i="94"/>
  <c r="N155" i="94"/>
  <c r="N65" i="94"/>
  <c r="N326" i="94"/>
  <c r="N780" i="94"/>
  <c r="N271" i="94"/>
  <c r="N273" i="94"/>
  <c r="N292" i="94"/>
  <c r="N579" i="94"/>
  <c r="N328" i="94"/>
  <c r="N39" i="94"/>
  <c r="N647" i="94"/>
  <c r="N285" i="94"/>
  <c r="N274" i="94"/>
  <c r="N66" i="94"/>
  <c r="N341" i="94"/>
  <c r="N775" i="94"/>
  <c r="N776" i="94"/>
  <c r="N782" i="94"/>
  <c r="N531" i="94"/>
  <c r="N680" i="94"/>
  <c r="N425" i="94"/>
  <c r="N331" i="94"/>
  <c r="N809" i="94"/>
  <c r="N390" i="94"/>
  <c r="N335" i="94"/>
  <c r="N606" i="94"/>
  <c r="N475" i="94"/>
  <c r="N926" i="94"/>
  <c r="N1031" i="94"/>
  <c r="N981" i="94"/>
  <c r="N1375" i="94"/>
  <c r="N1402" i="94"/>
  <c r="N1240" i="94"/>
  <c r="N1365" i="94"/>
  <c r="N1261" i="94"/>
  <c r="N1281" i="94"/>
  <c r="N1269" i="94"/>
  <c r="N1259" i="94"/>
  <c r="N1403" i="94"/>
  <c r="N1286" i="94"/>
  <c r="N1359" i="94"/>
  <c r="N1360" i="94"/>
  <c r="N1335" i="94"/>
  <c r="N1274" i="94"/>
  <c r="N1352" i="94"/>
  <c r="N1414" i="94"/>
  <c r="N1358" i="94"/>
  <c r="N1307" i="94"/>
  <c r="N1305" i="94"/>
  <c r="N1320" i="94"/>
  <c r="N1404" i="94"/>
  <c r="N1415" i="94"/>
  <c r="N1245" i="94"/>
  <c r="N1361" i="94"/>
  <c r="N1336" i="94"/>
  <c r="N1331" i="94"/>
  <c r="N1262" i="94"/>
  <c r="N1356" i="94"/>
  <c r="N1381" i="94"/>
  <c r="N1241" i="94"/>
  <c r="N1394" i="94"/>
  <c r="N1382" i="94"/>
  <c r="N1379" i="94"/>
  <c r="N1253" i="94"/>
  <c r="N1326" i="94"/>
  <c r="N1291" i="94"/>
  <c r="N1277" i="94"/>
  <c r="N1388" i="94"/>
  <c r="N1332" i="94"/>
  <c r="N1309" i="94"/>
  <c r="N1344" i="94"/>
  <c r="N1263" i="94"/>
  <c r="N1298" i="94"/>
  <c r="N1399" i="94"/>
  <c r="N1417" i="94"/>
  <c r="N1278" i="94"/>
  <c r="N1416" i="94"/>
  <c r="N1389" i="94"/>
  <c r="N1288" i="94"/>
  <c r="N1296" i="94"/>
  <c r="N1321" i="94"/>
  <c r="N1314" i="94"/>
  <c r="N1322" i="94"/>
  <c r="N1276" i="94"/>
  <c r="N1239" i="94"/>
  <c r="N1395" i="94"/>
  <c r="N1311" i="94"/>
  <c r="N1255" i="94"/>
  <c r="N1285" i="94"/>
  <c r="N1408" i="94"/>
  <c r="N1355" i="94"/>
  <c r="N1386" i="94"/>
  <c r="N1272" i="94"/>
  <c r="N1297" i="94"/>
  <c r="N1387" i="94"/>
  <c r="N1364" i="94"/>
  <c r="N1254" i="94"/>
  <c r="N1266" i="94"/>
  <c r="N1366" i="94"/>
  <c r="N1294" i="94"/>
  <c r="N1363" i="94"/>
  <c r="N1405" i="94"/>
  <c r="N1354" i="94"/>
  <c r="N1284" i="94"/>
  <c r="N1406" i="94"/>
  <c r="N1267" i="94"/>
  <c r="N1346" i="94"/>
  <c r="N1310" i="94"/>
  <c r="N1275" i="94"/>
  <c r="N1273" i="94"/>
  <c r="N1341" i="94"/>
  <c r="N1247" i="94"/>
  <c r="N1330" i="94"/>
  <c r="N1348" i="94"/>
  <c r="N1295" i="94"/>
  <c r="N1264" i="94"/>
  <c r="N1328" i="94"/>
  <c r="N1327" i="94"/>
  <c r="N1350" i="94"/>
  <c r="N1308" i="94"/>
  <c r="N1306" i="94"/>
  <c r="N1397" i="94"/>
  <c r="N1318" i="94"/>
  <c r="N1393" i="94"/>
  <c r="N1242" i="94"/>
  <c r="N1279" i="94"/>
  <c r="N1357" i="94"/>
  <c r="N1258" i="94"/>
  <c r="N1315" i="94"/>
  <c r="N1260" i="94"/>
  <c r="N1251" i="94"/>
  <c r="N1351" i="94"/>
  <c r="N1333" i="94"/>
  <c r="N1413" i="94"/>
  <c r="N1323" i="94"/>
  <c r="N1256" i="94"/>
  <c r="N1411" i="94"/>
  <c r="N1400" i="94"/>
  <c r="N1339" i="94"/>
  <c r="N1301" i="94"/>
  <c r="N1377" i="94"/>
  <c r="N1268" i="94"/>
  <c r="N1345" i="94"/>
  <c r="N1373" i="94"/>
  <c r="N1384" i="94"/>
  <c r="N1367" i="94"/>
  <c r="N1338" i="94"/>
  <c r="N1368" i="94"/>
  <c r="N1398" i="94"/>
  <c r="N1369" i="94"/>
  <c r="N1236" i="94"/>
  <c r="N1337" i="94"/>
  <c r="N1412" i="94"/>
  <c r="N1246" i="94"/>
  <c r="N1312" i="94"/>
  <c r="N1362" i="94"/>
  <c r="N1313" i="94"/>
  <c r="N1293" i="94"/>
  <c r="N1257" i="94"/>
  <c r="N1343" i="94"/>
  <c r="N1283" i="94"/>
  <c r="N1292" i="94"/>
  <c r="N1319" i="94"/>
  <c r="N1410" i="94"/>
  <c r="N1378" i="94"/>
  <c r="N1243" i="94"/>
  <c r="N1383" i="94"/>
  <c r="N1282" i="94"/>
  <c r="N1380" i="94"/>
  <c r="N1271" i="94"/>
  <c r="N1390" i="94"/>
  <c r="N1300" i="94"/>
  <c r="N1349" i="94"/>
  <c r="N1244" i="94"/>
  <c r="N1250" i="94"/>
  <c r="N1248" i="94"/>
  <c r="N1265" i="94"/>
  <c r="N1370" i="94"/>
  <c r="N1249" i="94"/>
  <c r="N1334" i="94"/>
  <c r="N1385" i="94"/>
  <c r="N1391" i="94"/>
  <c r="N1303" i="94"/>
  <c r="N1371" i="94"/>
  <c r="N1304" i="94"/>
  <c r="N1290" i="94"/>
  <c r="N1252" i="94"/>
  <c r="N1302" i="94"/>
  <c r="N1299" i="94"/>
  <c r="N1287" i="94"/>
  <c r="N1237" i="94"/>
  <c r="N1316" i="94"/>
  <c r="N1409" i="94"/>
  <c r="N1347" i="94"/>
  <c r="N1238" i="94"/>
  <c r="N1376" i="94"/>
  <c r="N937" i="94"/>
  <c r="N1374" i="94"/>
  <c r="N1324" i="94"/>
  <c r="N1325" i="94"/>
  <c r="N1340" i="94"/>
  <c r="N1329" i="94"/>
  <c r="N1317" i="94"/>
  <c r="N1342" i="94"/>
  <c r="N1280" i="94"/>
  <c r="N1401" i="94"/>
  <c r="N1289" i="94"/>
  <c r="N1270" i="94"/>
  <c r="N1407" i="94"/>
  <c r="N1392" i="94"/>
  <c r="N1353" i="94"/>
  <c r="N1372" i="94"/>
  <c r="N1396" i="94"/>
  <c r="N179" i="94"/>
  <c r="N603" i="94"/>
  <c r="N10" i="94"/>
  <c r="N168" i="94"/>
  <c r="N13" i="94"/>
  <c r="N124" i="94"/>
  <c r="N26" i="94"/>
  <c r="N1032" i="94"/>
  <c r="N1026" i="94"/>
  <c r="N1008" i="94"/>
  <c r="N928" i="94"/>
  <c r="N997" i="94"/>
  <c r="N991" i="94"/>
  <c r="N994" i="94"/>
  <c r="N923" i="94"/>
  <c r="N978" i="94"/>
  <c r="N985" i="94"/>
  <c r="N979" i="94"/>
  <c r="N980" i="94"/>
  <c r="N1010" i="94"/>
  <c r="N988" i="94"/>
  <c r="A907" i="94"/>
  <c r="A69" i="94"/>
  <c r="A510" i="94"/>
  <c r="A769" i="94"/>
  <c r="A911" i="94"/>
  <c r="A80" i="94"/>
  <c r="A296" i="94"/>
  <c r="A511" i="94"/>
  <c r="A430" i="94"/>
  <c r="A460" i="94"/>
  <c r="A666" i="94"/>
  <c r="A741" i="94"/>
  <c r="A37" i="94"/>
  <c r="A699" i="94"/>
  <c r="A795" i="94"/>
  <c r="A150" i="94"/>
  <c r="A48" i="94"/>
  <c r="A533" i="94"/>
  <c r="A12" i="94"/>
  <c r="A320" i="94"/>
  <c r="A146" i="94"/>
  <c r="A698" i="94"/>
  <c r="A469" i="94"/>
  <c r="A706" i="94"/>
  <c r="A8" i="94"/>
  <c r="A188" i="94"/>
  <c r="A576" i="94"/>
  <c r="A530" i="94"/>
  <c r="A357" i="94"/>
  <c r="A549" i="94"/>
  <c r="A367" i="94"/>
  <c r="A256" i="94"/>
  <c r="A184" i="94"/>
  <c r="A310" i="94"/>
  <c r="A805" i="94"/>
  <c r="A712" i="94"/>
  <c r="A161" i="94"/>
  <c r="A66" i="94"/>
  <c r="A118" i="94"/>
  <c r="A478" i="94"/>
  <c r="A914" i="94"/>
  <c r="A176" i="94"/>
  <c r="A112" i="94"/>
  <c r="A802" i="94"/>
  <c r="A796" i="94"/>
  <c r="A358" i="94"/>
  <c r="A770" i="94"/>
  <c r="A131" i="94"/>
  <c r="A443" i="94"/>
  <c r="A541" i="94"/>
  <c r="A729" i="94"/>
  <c r="A341" i="94"/>
  <c r="A304" i="94"/>
  <c r="A908" i="94"/>
  <c r="A9" i="94"/>
  <c r="A142" i="94"/>
  <c r="A828" i="94"/>
  <c r="A730" i="94"/>
  <c r="A525" i="94"/>
  <c r="A816" i="94"/>
  <c r="A452" i="94"/>
  <c r="A891" i="94"/>
  <c r="A504" i="94"/>
  <c r="A203" i="94"/>
  <c r="A859" i="94"/>
  <c r="A550" i="94"/>
  <c r="A887" i="94"/>
  <c r="A852" i="94"/>
  <c r="A598" i="94"/>
  <c r="A65" i="94"/>
  <c r="A330" i="94"/>
  <c r="A728" i="94"/>
  <c r="A775" i="94"/>
  <c r="A141" i="94"/>
  <c r="A528" i="94"/>
  <c r="A63" i="94"/>
  <c r="A589" i="94"/>
  <c r="A82" i="94"/>
  <c r="A187" i="94"/>
  <c r="A569" i="94"/>
  <c r="A659" i="94"/>
  <c r="A606" i="94"/>
  <c r="A685" i="94"/>
  <c r="A690" i="94"/>
  <c r="A546" i="94"/>
  <c r="A479" i="94"/>
  <c r="A643" i="94"/>
  <c r="A662" i="94"/>
  <c r="A396" i="94"/>
  <c r="A266" i="94"/>
  <c r="A813" i="94"/>
  <c r="A721" i="94"/>
  <c r="A300" i="94"/>
  <c r="A472" i="94"/>
  <c r="A855" i="94"/>
  <c r="A788" i="94"/>
  <c r="A575" i="94"/>
  <c r="A905" i="94"/>
  <c r="A288" i="94"/>
  <c r="A259" i="94"/>
  <c r="A170" i="94"/>
  <c r="A437" i="94"/>
  <c r="A616" i="94"/>
  <c r="A210" i="94"/>
  <c r="A663" i="94"/>
  <c r="A468" i="94"/>
  <c r="A319" i="94"/>
  <c r="A110" i="94"/>
  <c r="A143" i="94"/>
  <c r="A613" i="94"/>
  <c r="A540" i="94"/>
  <c r="A636" i="94"/>
  <c r="A774" i="94"/>
  <c r="A423" i="94"/>
  <c r="A449" i="94"/>
  <c r="A353" i="94"/>
  <c r="A799" i="94"/>
  <c r="A380" i="94"/>
  <c r="A554" i="94"/>
  <c r="A845" i="94"/>
  <c r="A302" i="94"/>
  <c r="A669" i="94"/>
  <c r="A222" i="94"/>
  <c r="A771" i="94"/>
  <c r="A647" i="94"/>
  <c r="A365" i="94"/>
  <c r="A586" i="94"/>
  <c r="A225" i="94"/>
  <c r="A876" i="94"/>
  <c r="A704" i="94"/>
  <c r="A366" i="94"/>
  <c r="A343" i="94"/>
  <c r="A322" i="94"/>
  <c r="A517" i="94"/>
  <c r="A568" i="94"/>
  <c r="A760" i="94"/>
  <c r="A748" i="94"/>
  <c r="A325" i="94"/>
  <c r="A752" i="94"/>
  <c r="A293" i="94"/>
  <c r="A711" i="94"/>
  <c r="A199" i="94"/>
  <c r="A435" i="94"/>
  <c r="A104" i="94"/>
  <c r="A684" i="94"/>
  <c r="A298" i="94"/>
  <c r="A20" i="94"/>
  <c r="A854" i="94"/>
  <c r="A359" i="94"/>
  <c r="A865" i="94"/>
  <c r="A285" i="94"/>
  <c r="A68" i="94"/>
  <c r="A429" i="94"/>
  <c r="A411" i="94"/>
  <c r="A272" i="94"/>
  <c r="A201" i="94"/>
  <c r="A639" i="94"/>
  <c r="A716" i="94"/>
  <c r="A809" i="94"/>
  <c r="A566" i="94"/>
  <c r="A742" i="94"/>
  <c r="A177" i="94"/>
  <c r="A703" i="94"/>
  <c r="A475" i="94"/>
  <c r="A739" i="94"/>
  <c r="A625" i="94"/>
  <c r="A593" i="94"/>
  <c r="A518" i="94"/>
  <c r="A617" i="94"/>
  <c r="A154" i="94"/>
  <c r="A326" i="94"/>
  <c r="A448" i="94"/>
  <c r="A644" i="94"/>
  <c r="A605" i="94"/>
  <c r="A463" i="94"/>
  <c r="A219" i="94"/>
  <c r="A352" i="94"/>
  <c r="A599" i="94"/>
  <c r="A656" i="94"/>
  <c r="A126" i="94"/>
  <c r="A492" i="94"/>
  <c r="A132" i="94"/>
  <c r="A294" i="94"/>
  <c r="A432" i="94"/>
  <c r="A332" i="94"/>
  <c r="A780" i="94"/>
  <c r="A696" i="94"/>
  <c r="A488" i="94"/>
  <c r="A486" i="94"/>
  <c r="A165" i="94"/>
  <c r="A860" i="94"/>
  <c r="A389" i="94"/>
  <c r="A446" i="94"/>
  <c r="A810" i="94"/>
  <c r="A776" i="94"/>
  <c r="A734" i="94"/>
  <c r="A682" i="94"/>
  <c r="A581" i="94"/>
  <c r="A324" i="94"/>
  <c r="A28" i="94"/>
  <c r="A717" i="94"/>
  <c r="A714" i="94"/>
  <c r="A54" i="94"/>
  <c r="A431" i="94"/>
  <c r="A629" i="94"/>
  <c r="A426" i="94"/>
  <c r="A660" i="94"/>
  <c r="A257" i="94"/>
  <c r="A871" i="94"/>
  <c r="A499" i="94"/>
  <c r="A623" i="94"/>
  <c r="A265" i="94"/>
  <c r="A228" i="94"/>
  <c r="A258" i="94"/>
  <c r="A79" i="94"/>
  <c r="A655" i="94"/>
  <c r="A637" i="94"/>
  <c r="A433" i="94"/>
  <c r="A749" i="94"/>
  <c r="A794" i="94"/>
  <c r="A229" i="94"/>
  <c r="A33" i="94"/>
  <c r="A270" i="94"/>
  <c r="A417" i="94"/>
  <c r="A233" i="94"/>
  <c r="A390" i="94"/>
  <c r="A804" i="94"/>
  <c r="A787" i="94"/>
  <c r="A440" i="94"/>
  <c r="A747" i="94"/>
  <c r="A224" i="94"/>
  <c r="A182" i="94"/>
  <c r="A121" i="94"/>
  <c r="A17" i="94"/>
  <c r="A841" i="94"/>
  <c r="A274" i="94"/>
  <c r="A587" i="94"/>
  <c r="A834" i="94"/>
  <c r="A334" i="94"/>
  <c r="A271" i="94"/>
  <c r="A133" i="94"/>
  <c r="A273" i="94"/>
  <c r="A239" i="94"/>
  <c r="A292" i="94"/>
  <c r="A515" i="94"/>
  <c r="A60" i="94"/>
  <c r="A215" i="94"/>
  <c r="A470" i="94"/>
  <c r="A97" i="94"/>
  <c r="A58" i="94"/>
  <c r="A78" i="94"/>
  <c r="A297" i="94"/>
  <c r="A94" i="94"/>
  <c r="A869" i="94"/>
  <c r="A781" i="94"/>
  <c r="A369" i="94"/>
  <c r="A607" i="94"/>
  <c r="A657" i="94"/>
  <c r="A313" i="94"/>
  <c r="A786" i="94"/>
  <c r="A822" i="94"/>
  <c r="A403" i="94"/>
  <c r="A513" i="94"/>
  <c r="A490" i="94"/>
  <c r="A839" i="94"/>
  <c r="A890" i="94"/>
  <c r="A827" i="94"/>
  <c r="A502" i="94"/>
  <c r="A783" i="94"/>
  <c r="A785" i="94"/>
  <c r="A74" i="94"/>
  <c r="A884" i="94"/>
  <c r="A553" i="94"/>
  <c r="A474" i="94"/>
  <c r="A726" i="94"/>
  <c r="A329" i="94"/>
  <c r="A418" i="94"/>
  <c r="A645" i="94"/>
  <c r="A88" i="94"/>
  <c r="A75" i="94"/>
  <c r="A681" i="94"/>
  <c r="A738" i="94"/>
  <c r="A125" i="94"/>
  <c r="A579" i="94"/>
  <c r="A375" i="94"/>
  <c r="A551" i="94"/>
  <c r="A782" i="94"/>
  <c r="A18" i="94"/>
  <c r="A413" i="94"/>
  <c r="A4" i="94"/>
  <c r="A691" i="94"/>
  <c r="A560" i="94"/>
  <c r="A718" i="94"/>
  <c r="A377" i="94"/>
  <c r="A267" i="94"/>
  <c r="A653" i="94"/>
  <c r="A237" i="94"/>
  <c r="A87" i="94"/>
  <c r="A50" i="94"/>
  <c r="A506" i="94"/>
  <c r="A137" i="94"/>
  <c r="A342" i="94"/>
  <c r="A725" i="94"/>
  <c r="A92" i="94"/>
  <c r="A534" i="94"/>
  <c r="A328" i="94"/>
  <c r="A368" i="94"/>
  <c r="A407" i="94"/>
  <c r="A264" i="94"/>
  <c r="A614" i="94"/>
  <c r="A89" i="94"/>
  <c r="A670" i="94"/>
  <c r="A459" i="94"/>
  <c r="A11" i="94"/>
  <c r="A227" i="94"/>
  <c r="A226" i="94"/>
  <c r="A520" i="94"/>
  <c r="A514" i="94"/>
  <c r="A503" i="94"/>
  <c r="A208" i="94"/>
  <c r="A567" i="94"/>
  <c r="A559" i="94"/>
  <c r="A772" i="94"/>
  <c r="A393" i="94"/>
  <c r="A544" i="94"/>
  <c r="A501" i="94"/>
  <c r="A7" i="94"/>
  <c r="A122" i="94"/>
  <c r="A135" i="94"/>
  <c r="A340" i="94"/>
  <c r="A260" i="94"/>
  <c r="A592" i="94"/>
  <c r="A792" i="94"/>
  <c r="A491" i="94"/>
  <c r="A159" i="94"/>
  <c r="A95" i="94"/>
  <c r="A445" i="94"/>
  <c r="A392" i="94"/>
  <c r="A561" i="94"/>
  <c r="A308" i="94"/>
  <c r="A276" i="94"/>
  <c r="A24" i="94"/>
  <c r="A351" i="94"/>
  <c r="A306" i="94"/>
  <c r="A678" i="94"/>
  <c r="A39" i="94"/>
  <c r="A381" i="94"/>
  <c r="A205" i="94"/>
  <c r="A572" i="94"/>
  <c r="A695" i="94"/>
  <c r="A878" i="94"/>
  <c r="A119" i="94"/>
  <c r="A284" i="94"/>
  <c r="A595" i="94"/>
  <c r="A621" i="94"/>
  <c r="A777" i="94"/>
  <c r="A145" i="94"/>
  <c r="A458" i="94"/>
  <c r="A158" i="94"/>
  <c r="A863" i="94"/>
  <c r="A545" i="94"/>
  <c r="A768" i="94"/>
  <c r="A523" i="94"/>
  <c r="A53" i="94"/>
  <c r="A209" i="94"/>
  <c r="A843" i="94"/>
  <c r="A558" i="94"/>
  <c r="A378" i="94"/>
  <c r="A823" i="94"/>
  <c r="A73" i="94"/>
  <c r="A806" i="94"/>
  <c r="A611" i="94"/>
  <c r="A815" i="94"/>
  <c r="A531" i="94"/>
  <c r="A379" i="94"/>
  <c r="A680" i="94"/>
  <c r="A763" i="94"/>
  <c r="A425" i="94"/>
  <c r="A157" i="94"/>
  <c r="A634" i="94"/>
  <c r="A453" i="94"/>
  <c r="A372" i="94"/>
  <c r="A136" i="94"/>
  <c r="A702" i="94"/>
  <c r="A790" i="94"/>
  <c r="A394" i="94"/>
  <c r="A633" i="94"/>
  <c r="A830" i="94"/>
  <c r="A160" i="94"/>
  <c r="A420" i="94"/>
  <c r="A76" i="94"/>
  <c r="A912" i="94"/>
  <c r="A156" i="94"/>
  <c r="A635" i="94"/>
  <c r="A155" i="94"/>
  <c r="A688" i="94"/>
  <c r="A339" i="94"/>
  <c r="A116" i="94"/>
  <c r="A246" i="94"/>
  <c r="A23" i="94"/>
  <c r="A204" i="94"/>
  <c r="A556" i="94"/>
  <c r="A720" i="94"/>
  <c r="A348" i="94"/>
  <c r="A236" i="94"/>
  <c r="A557" i="94"/>
  <c r="A268" i="94"/>
  <c r="A167" i="94"/>
  <c r="A279" i="94"/>
  <c r="A242" i="94"/>
  <c r="A43" i="94"/>
  <c r="A153" i="94"/>
  <c r="A370" i="94"/>
  <c r="A676" i="94"/>
  <c r="A462" i="94"/>
  <c r="A519" i="94"/>
  <c r="A913" i="94"/>
  <c r="A309" i="94"/>
  <c r="A269" i="94"/>
  <c r="A495" i="94"/>
  <c r="A416" i="94"/>
  <c r="A773" i="94"/>
  <c r="A877" i="94"/>
  <c r="A902" i="94"/>
  <c r="A412" i="94"/>
  <c r="A466" i="94"/>
  <c r="A507" i="94"/>
  <c r="A38" i="94"/>
  <c r="A99" i="94"/>
  <c r="A317" i="94"/>
  <c r="A331" i="94"/>
  <c r="A899" i="94"/>
  <c r="A866" i="94"/>
  <c r="A281" i="94"/>
  <c r="A600" i="94"/>
  <c r="A363" i="94"/>
  <c r="A86" i="94"/>
  <c r="A275" i="94"/>
  <c r="A382" i="94"/>
  <c r="A904" i="94"/>
  <c r="A108" i="94"/>
  <c r="A602" i="94"/>
  <c r="A740" i="94"/>
  <c r="A391" i="94"/>
  <c r="A395" i="94"/>
  <c r="A708" i="94"/>
  <c r="A628" i="94"/>
  <c r="A624" i="94"/>
  <c r="A130" i="94"/>
  <c r="A289" i="94"/>
  <c r="A868" i="94"/>
  <c r="A622" i="94"/>
  <c r="A230" i="94"/>
  <c r="A280" i="94"/>
  <c r="A314" i="94"/>
  <c r="A724" i="94"/>
  <c r="A123" i="94"/>
  <c r="A497" i="94"/>
  <c r="A883" i="94"/>
  <c r="A186" i="94"/>
  <c r="A853" i="94"/>
  <c r="A527" i="94"/>
  <c r="A626" i="94"/>
  <c r="A422" i="94"/>
  <c r="A253" i="94"/>
  <c r="A101" i="94"/>
  <c r="A755" i="94"/>
  <c r="A516" i="94"/>
  <c r="A454" i="94"/>
  <c r="A388" i="94"/>
  <c r="A180" i="94"/>
  <c r="A214" i="94"/>
  <c r="A81" i="94"/>
  <c r="A347" i="94"/>
  <c r="A335" i="94"/>
  <c r="A384" i="94"/>
  <c r="A577" i="94"/>
  <c r="A216" i="94"/>
  <c r="A409" i="94"/>
  <c r="A456" i="94"/>
  <c r="A374" i="94"/>
  <c r="A673" i="94"/>
  <c r="A149" i="94"/>
  <c r="A198" i="94"/>
  <c r="A105" i="94"/>
  <c r="A679" i="94"/>
  <c r="A885" i="94"/>
  <c r="A583" i="94"/>
  <c r="A70" i="94"/>
  <c r="A421" i="94"/>
  <c r="A451" i="94"/>
  <c r="A641" i="94"/>
  <c r="A419" i="94"/>
  <c r="A847" i="94"/>
  <c r="A67" i="94"/>
  <c r="A715" i="94"/>
  <c r="A496" i="94"/>
  <c r="A31" i="94"/>
  <c r="A442" i="94"/>
  <c r="A287" i="94"/>
  <c r="A346" i="94"/>
  <c r="A759" i="94"/>
  <c r="A305" i="94"/>
  <c r="A886" i="94"/>
  <c r="A410" i="94"/>
  <c r="A102" i="94"/>
  <c r="A206" i="94"/>
  <c r="A202" i="94"/>
  <c r="A96" i="94"/>
  <c r="A529" i="94"/>
  <c r="A356" i="94"/>
  <c r="A750" i="94"/>
  <c r="A405" i="94"/>
  <c r="A482" i="94"/>
  <c r="A49" i="94"/>
  <c r="A731" i="94"/>
  <c r="A548" i="94"/>
  <c r="A251" i="94"/>
  <c r="A29" i="94"/>
  <c r="A642" i="94"/>
  <c r="A444" i="94"/>
  <c r="A619" i="94"/>
  <c r="A671" i="94"/>
  <c r="A218" i="94"/>
  <c r="A713" i="94"/>
  <c r="A248" i="94"/>
  <c r="A152" i="94"/>
  <c r="A34" i="94"/>
  <c r="A538" i="94"/>
  <c r="A573" i="94"/>
  <c r="A811" i="94"/>
  <c r="A648" i="94"/>
  <c r="A745" i="94"/>
  <c r="A318" i="94"/>
  <c r="A183" i="94"/>
  <c r="A40" i="94"/>
  <c r="A744" i="94"/>
  <c r="A844" i="94"/>
  <c r="A701" i="94"/>
  <c r="A835" i="94"/>
  <c r="A778" i="94"/>
  <c r="A185" i="94"/>
  <c r="A221" i="94"/>
  <c r="A376" i="94"/>
  <c r="A467" i="94"/>
  <c r="A41" i="94"/>
  <c r="A638" i="94"/>
  <c r="A801" i="94"/>
  <c r="A436" i="94"/>
  <c r="A756" i="94"/>
  <c r="A134" i="94"/>
  <c r="A649" i="94"/>
  <c r="A672" i="94"/>
  <c r="A798" i="94"/>
  <c r="A542" i="94"/>
  <c r="A59" i="94"/>
  <c r="A450" i="94"/>
  <c r="A646" i="94"/>
  <c r="A842" i="94"/>
  <c r="A590" i="94"/>
  <c r="A563" i="94"/>
  <c r="A512" i="94"/>
  <c r="A240" i="94"/>
  <c r="A438" i="94"/>
  <c r="A818" i="94"/>
  <c r="A735" i="94"/>
  <c r="A555" i="94"/>
  <c r="A588" i="94"/>
  <c r="A652" i="94"/>
  <c r="A536" i="94"/>
  <c r="A16" i="94"/>
  <c r="A220" i="94"/>
  <c r="A900" i="94"/>
  <c r="A858" i="94"/>
  <c r="A162" i="94"/>
  <c r="A245" i="94"/>
  <c r="A338" i="94"/>
  <c r="A675" i="94"/>
  <c r="A524" i="94"/>
  <c r="A632" i="94"/>
  <c r="A15" i="94"/>
  <c r="A195" i="94"/>
  <c r="A494" i="94"/>
  <c r="A601" i="94"/>
  <c r="A406" i="94"/>
  <c r="A398" i="94"/>
  <c r="A585" i="94"/>
  <c r="A250" i="94"/>
  <c r="A255" i="94"/>
  <c r="A174" i="94"/>
  <c r="A532" i="94"/>
  <c r="A361" i="94"/>
  <c r="A483" i="94"/>
  <c r="A821" i="94"/>
  <c r="A582" i="94"/>
  <c r="A98" i="94"/>
  <c r="A277" i="94"/>
  <c r="A485" i="94"/>
  <c r="A509" i="94"/>
  <c r="A901" i="94"/>
  <c r="A14" i="94"/>
  <c r="A481" i="94"/>
  <c r="A364" i="94"/>
  <c r="A111" i="94"/>
  <c r="A831" i="94"/>
  <c r="A139" i="94"/>
  <c r="A736" i="94"/>
  <c r="A91" i="94"/>
  <c r="A686" i="94"/>
  <c r="A223" i="94"/>
  <c r="A263" i="94"/>
  <c r="A737" i="94"/>
  <c r="A789" i="94"/>
  <c r="A668" i="94"/>
  <c r="A5" i="94"/>
  <c r="A489" i="94"/>
  <c r="A232" i="94"/>
  <c r="A408" i="94"/>
  <c r="A115" i="94"/>
  <c r="A386" i="94"/>
  <c r="A254" i="94"/>
  <c r="A424" i="94"/>
  <c r="A779" i="94"/>
  <c r="A761" i="94"/>
  <c r="A564" i="94"/>
  <c r="A144" i="94"/>
  <c r="A400" i="94"/>
  <c r="A234" i="94"/>
  <c r="A72" i="94"/>
  <c r="A44" i="94"/>
  <c r="A826" i="94"/>
  <c r="A889" i="94"/>
  <c r="A733" i="94"/>
  <c r="A873" i="94"/>
  <c r="A893" i="94"/>
  <c r="A697" i="94"/>
  <c r="A851" i="94"/>
  <c r="A476" i="94"/>
  <c r="A120" i="94"/>
  <c r="A767" i="94"/>
  <c r="A291" i="94"/>
  <c r="A311" i="94"/>
  <c r="A166" i="94"/>
  <c r="A661" i="94"/>
  <c r="A316" i="94"/>
  <c r="A401" i="94"/>
  <c r="A814" i="94"/>
  <c r="A618" i="94"/>
  <c r="A709" i="94"/>
  <c r="A754" i="94"/>
  <c r="A610" i="94"/>
  <c r="A903" i="94"/>
  <c r="A848" i="94"/>
  <c r="A93" i="94"/>
  <c r="A164" i="94"/>
  <c r="A261" i="94"/>
  <c r="A631" i="94"/>
  <c r="A870" i="94"/>
  <c r="A484" i="94"/>
  <c r="A693" i="94"/>
  <c r="A354" i="94"/>
  <c r="A247" i="94"/>
  <c r="A477" i="94"/>
  <c r="A55" i="94"/>
  <c r="A596" i="94"/>
  <c r="A493" i="94"/>
  <c r="A249" i="94"/>
  <c r="A881" i="94"/>
  <c r="A171" i="94"/>
  <c r="A764" i="94"/>
  <c r="A315" i="94"/>
  <c r="A584" i="94"/>
  <c r="A350" i="94"/>
  <c r="A148" i="94"/>
  <c r="A301" i="94"/>
  <c r="A238" i="94"/>
  <c r="A875" i="94"/>
  <c r="A727" i="94"/>
  <c r="A627" i="94"/>
  <c r="A173" i="94"/>
  <c r="A707" i="94"/>
  <c r="A45" i="94"/>
  <c r="A147" i="94"/>
  <c r="A543" i="94"/>
  <c r="A597" i="94"/>
  <c r="A113" i="94"/>
  <c r="A480" i="94"/>
  <c r="A689" i="94"/>
  <c r="A163" i="94"/>
  <c r="A615" i="94"/>
  <c r="A337" i="94"/>
  <c r="A808" i="94"/>
  <c r="A77" i="94"/>
  <c r="A30" i="94"/>
  <c r="A345" i="94"/>
  <c r="A880" i="94"/>
  <c r="A612" i="94"/>
  <c r="A57" i="94"/>
  <c r="A465" i="94"/>
  <c r="A535" i="94"/>
  <c r="A594" i="94"/>
  <c r="A562" i="94"/>
  <c r="A820" i="94"/>
  <c r="A837" i="94"/>
  <c r="A349" i="94"/>
  <c r="A299" i="94"/>
  <c r="A683" i="94"/>
  <c r="A191" i="94"/>
  <c r="A252" i="94"/>
  <c r="A757" i="94"/>
  <c r="A64" i="94"/>
  <c r="A522" i="94"/>
  <c r="A190" i="94"/>
  <c r="A817" i="94"/>
  <c r="A829" i="94"/>
  <c r="A722" i="94"/>
  <c r="A565" i="94"/>
  <c r="A487" i="94"/>
  <c r="A217" i="94"/>
  <c r="A874" i="94"/>
  <c r="A677" i="94"/>
  <c r="A207" i="94"/>
  <c r="A211" i="94"/>
  <c r="A630" i="94"/>
  <c r="A283" i="94"/>
  <c r="A800" i="94"/>
  <c r="A574" i="94"/>
  <c r="A825" i="94"/>
  <c r="A864" i="94"/>
  <c r="A32" i="94"/>
  <c r="A399" i="94"/>
  <c r="A658" i="94"/>
  <c r="A464" i="94"/>
  <c r="A243" i="94"/>
  <c r="A52" i="94"/>
  <c r="A640" i="94"/>
  <c r="A323" i="94"/>
  <c r="A705" i="94"/>
  <c r="A321" i="94"/>
  <c r="A604" i="94"/>
  <c r="A526" i="94"/>
  <c r="A758" i="94"/>
  <c r="A650" i="94"/>
  <c r="A766" i="94"/>
  <c r="A385" i="94"/>
  <c r="A824" i="94"/>
  <c r="A700" i="94"/>
  <c r="A244" i="94"/>
  <c r="A836" i="94"/>
  <c r="A360" i="94"/>
  <c r="A723" i="94"/>
  <c r="A106" i="94"/>
  <c r="A580" i="94"/>
  <c r="A303" i="94"/>
  <c r="A100" i="94"/>
  <c r="A117" i="94"/>
  <c r="A667" i="94"/>
  <c r="A909" i="94"/>
  <c r="A732" i="94"/>
  <c r="A71" i="94"/>
  <c r="A127" i="94"/>
  <c r="A906" i="94"/>
  <c r="A35" i="94"/>
  <c r="A327" i="94"/>
  <c r="A872" i="94"/>
  <c r="A441" i="94"/>
  <c r="A856" i="94"/>
  <c r="A262" i="94"/>
  <c r="A867" i="94"/>
  <c r="A694" i="94"/>
  <c r="A172" i="94"/>
  <c r="A846" i="94"/>
  <c r="A51" i="94"/>
  <c r="A307" i="94"/>
  <c r="A36" i="94"/>
  <c r="A833" i="94"/>
  <c r="A286" i="94"/>
  <c r="A90" i="94"/>
  <c r="A447" i="94"/>
  <c r="A664" i="94"/>
  <c r="A505" i="94"/>
  <c r="A83" i="94"/>
  <c r="A521" i="94"/>
  <c r="A857" i="94"/>
  <c r="A547" i="94"/>
  <c r="A879" i="94"/>
  <c r="A427" i="94"/>
  <c r="A129" i="94"/>
  <c r="A128" i="94"/>
  <c r="A355" i="94"/>
  <c r="A109" i="94"/>
  <c r="A27" i="94"/>
  <c r="A178" i="94"/>
  <c r="A151" i="94"/>
  <c r="A710" i="94"/>
  <c r="A56" i="94"/>
  <c r="A140" i="94"/>
  <c r="A197" i="94"/>
  <c r="A457" i="94"/>
  <c r="A46" i="94"/>
  <c r="A84" i="94"/>
  <c r="A336" i="94"/>
  <c r="A295" i="94"/>
  <c r="A674" i="94"/>
  <c r="A193" i="94"/>
  <c r="A498" i="94"/>
  <c r="A762" i="94"/>
  <c r="A861" i="94"/>
  <c r="A278" i="94"/>
  <c r="A898" i="94"/>
  <c r="A213" i="94"/>
  <c r="A107" i="94"/>
  <c r="A791" i="94"/>
  <c r="A840" i="94"/>
  <c r="A807" i="94"/>
  <c r="A47" i="94"/>
  <c r="A797" i="94"/>
  <c r="A175" i="94"/>
  <c r="A812" i="94"/>
  <c r="A591" i="94"/>
  <c r="A6" i="94"/>
  <c r="A25" i="94"/>
  <c r="A312" i="94"/>
  <c r="A428" i="94"/>
  <c r="A552" i="94"/>
  <c r="A692" i="94"/>
  <c r="A838" i="94"/>
  <c r="A608" i="94"/>
  <c r="A620" i="94"/>
  <c r="A687" i="94"/>
  <c r="A746" i="94"/>
  <c r="A850" i="94"/>
  <c r="A19" i="94"/>
  <c r="A85" i="94"/>
  <c r="A570" i="94"/>
  <c r="A434" i="94"/>
  <c r="A333" i="94"/>
  <c r="A571" i="94"/>
  <c r="A609" i="94"/>
  <c r="A651" i="94"/>
  <c r="A751" i="94"/>
  <c r="A784" i="94"/>
  <c r="A654" i="94"/>
  <c r="A500" i="94"/>
  <c r="A455" i="94"/>
  <c r="A114" i="94"/>
  <c r="A882" i="94"/>
  <c r="A62" i="94"/>
  <c r="A404" i="94"/>
  <c r="A181" i="94"/>
  <c r="A508" i="94"/>
  <c r="A21" i="94"/>
  <c r="A471" i="94"/>
  <c r="A189" i="94"/>
  <c r="A415" i="94"/>
  <c r="A212" i="94"/>
  <c r="A371" i="94"/>
  <c r="A290" i="94"/>
  <c r="A473" i="94"/>
  <c r="A383" i="94"/>
  <c r="A282" i="94"/>
  <c r="A743" i="94"/>
  <c r="A539" i="94"/>
  <c r="A414" i="94"/>
  <c r="A235" i="94"/>
  <c r="A832" i="94"/>
  <c r="A231" i="94"/>
  <c r="A765" i="94"/>
  <c r="A61" i="94"/>
  <c r="A665" i="94"/>
  <c r="A849" i="94"/>
  <c r="A753" i="94"/>
  <c r="A397" i="94"/>
  <c r="A578" i="94"/>
  <c r="A862" i="94"/>
  <c r="A362" i="94"/>
  <c r="A22" i="94"/>
  <c r="A103" i="94"/>
  <c r="A803" i="94"/>
  <c r="A537" i="94"/>
  <c r="A793" i="94"/>
  <c r="A719" i="94"/>
  <c r="A373" i="94"/>
  <c r="A196" i="94"/>
  <c r="A344" i="94"/>
  <c r="A402" i="94"/>
  <c r="A888" i="94"/>
  <c r="A387" i="94"/>
  <c r="A439" i="94"/>
  <c r="A194" i="94"/>
  <c r="A138" i="94"/>
  <c r="A1300" i="94"/>
  <c r="A1243" i="94"/>
  <c r="A1271" i="94"/>
  <c r="A1248" i="94"/>
  <c r="A1250" i="94"/>
  <c r="A1383" i="94"/>
  <c r="A1282" i="94"/>
  <c r="A1370" i="94"/>
  <c r="A1380" i="94"/>
  <c r="A1319" i="94"/>
  <c r="A1214" i="94"/>
  <c r="A1222" i="94"/>
  <c r="A1249" i="94"/>
  <c r="A1054" i="94"/>
  <c r="A1265" i="94"/>
  <c r="A1349" i="94"/>
  <c r="A1390" i="94"/>
  <c r="A1138" i="94"/>
  <c r="A1011" i="94"/>
  <c r="A1244" i="94"/>
  <c r="A1378" i="94"/>
  <c r="A1163" i="94"/>
  <c r="A1410" i="94"/>
  <c r="A1200" i="94"/>
  <c r="A974" i="94"/>
  <c r="A938" i="94"/>
  <c r="A1073" i="94"/>
  <c r="A1316" i="94"/>
  <c r="A1409" i="94"/>
  <c r="A1347" i="94"/>
  <c r="A1124" i="94"/>
  <c r="A1139" i="94"/>
  <c r="A1060" i="94"/>
  <c r="A977" i="94"/>
  <c r="A960" i="94"/>
  <c r="A1175" i="94"/>
  <c r="A910" i="94"/>
  <c r="A1009" i="94"/>
  <c r="A963" i="94"/>
  <c r="A1087" i="94"/>
  <c r="A1144" i="94"/>
  <c r="A1035" i="94"/>
  <c r="A1097" i="94"/>
  <c r="A950" i="94"/>
  <c r="A971" i="94"/>
  <c r="A1183" i="94"/>
  <c r="A1143" i="94"/>
  <c r="A1203" i="94"/>
  <c r="A1096" i="94"/>
  <c r="A1044" i="94"/>
  <c r="A1111" i="94"/>
  <c r="A1161" i="94"/>
  <c r="A1061" i="94"/>
  <c r="A1093" i="94"/>
  <c r="A954" i="94"/>
  <c r="A1094" i="94"/>
  <c r="A895" i="94"/>
  <c r="A1046" i="94"/>
  <c r="A1088" i="94"/>
  <c r="A1374" i="94"/>
  <c r="A1045" i="94"/>
  <c r="A1176" i="94"/>
  <c r="A1126" i="94"/>
  <c r="A1152" i="94"/>
  <c r="A1023" i="94"/>
  <c r="A923" i="94"/>
  <c r="A1106" i="94"/>
  <c r="A1043" i="94"/>
  <c r="A1194" i="94"/>
  <c r="A1119" i="94"/>
  <c r="A994" i="94"/>
  <c r="A1129" i="94"/>
  <c r="A1407" i="94"/>
  <c r="A1372" i="94"/>
  <c r="A1185" i="94"/>
  <c r="A1076" i="94"/>
  <c r="A1112" i="94"/>
  <c r="A1022" i="94"/>
  <c r="A996" i="94"/>
  <c r="A955" i="94"/>
  <c r="A983" i="94"/>
  <c r="A26" i="94"/>
  <c r="A945" i="94"/>
  <c r="A1036" i="94"/>
  <c r="A1396" i="94"/>
  <c r="A1191" i="94"/>
  <c r="A1155" i="94"/>
  <c r="A998" i="94"/>
  <c r="A1179" i="94"/>
  <c r="A932" i="94"/>
  <c r="A986" i="94"/>
  <c r="A1238" i="94"/>
  <c r="A1115" i="94"/>
  <c r="A990" i="94"/>
  <c r="A603" i="94"/>
  <c r="A980" i="94"/>
  <c r="A1189" i="94"/>
  <c r="A925" i="94"/>
  <c r="A1122" i="94"/>
  <c r="A1050" i="94"/>
  <c r="A1113" i="94"/>
  <c r="A946" i="94"/>
  <c r="A1340" i="94"/>
  <c r="A922" i="94"/>
  <c r="A989" i="94"/>
  <c r="A1324" i="94"/>
  <c r="A168" i="94"/>
  <c r="A1135" i="94"/>
  <c r="A1334" i="94"/>
  <c r="A957" i="94"/>
  <c r="A1058" i="94"/>
  <c r="A1392" i="94"/>
  <c r="A1160" i="94"/>
  <c r="A1228" i="94"/>
  <c r="A1114" i="94"/>
  <c r="A915" i="94"/>
  <c r="A978" i="94"/>
  <c r="A1071" i="94"/>
  <c r="A1049" i="94"/>
  <c r="A1021" i="94"/>
  <c r="A1290" i="94"/>
  <c r="A1391" i="94"/>
  <c r="A1270" i="94"/>
  <c r="A1299" i="94"/>
  <c r="A1025" i="94"/>
  <c r="A1252" i="94"/>
  <c r="A984" i="94"/>
  <c r="A1170" i="94"/>
  <c r="A1325" i="94"/>
  <c r="A1089" i="94"/>
  <c r="A1026" i="94"/>
  <c r="A13" i="94"/>
  <c r="A1148" i="94"/>
  <c r="A1140" i="94"/>
  <c r="A1067" i="94"/>
  <c r="A1075" i="94"/>
  <c r="A1167" i="94"/>
  <c r="A924" i="94"/>
  <c r="A1118" i="94"/>
  <c r="A1371" i="94"/>
  <c r="A1027" i="94"/>
  <c r="A1204" i="94"/>
  <c r="A1178" i="94"/>
  <c r="A1217" i="94"/>
  <c r="A968" i="94"/>
  <c r="A1137" i="94"/>
  <c r="A1100" i="94"/>
  <c r="A1121" i="94"/>
  <c r="A918" i="94"/>
  <c r="A1042" i="94"/>
  <c r="A1012" i="94"/>
  <c r="A1041" i="94"/>
  <c r="A1070" i="94"/>
  <c r="A1329" i="94"/>
  <c r="A1107" i="94"/>
  <c r="A1376" i="94"/>
  <c r="A1078" i="94"/>
  <c r="A1030" i="94"/>
  <c r="A985" i="94"/>
  <c r="A951" i="94"/>
  <c r="A1063" i="94"/>
  <c r="A982" i="94"/>
  <c r="A179" i="94"/>
  <c r="A1201" i="94"/>
  <c r="A993" i="94"/>
  <c r="A1038" i="94"/>
  <c r="A1032" i="94"/>
  <c r="A997" i="94"/>
  <c r="A1028" i="94"/>
  <c r="A992" i="94"/>
  <c r="A948" i="94"/>
  <c r="A1104" i="94"/>
  <c r="A124" i="94"/>
  <c r="A1166" i="94"/>
  <c r="A1196" i="94"/>
  <c r="A1190" i="94"/>
  <c r="A976" i="94"/>
  <c r="A1303" i="94"/>
  <c r="A1162" i="94"/>
  <c r="A1085" i="94"/>
  <c r="A1237" i="94"/>
  <c r="A961" i="94"/>
  <c r="A1002" i="94"/>
  <c r="A1317" i="94"/>
  <c r="A917" i="94"/>
  <c r="A894" i="94"/>
  <c r="A1091" i="94"/>
  <c r="A935" i="94"/>
  <c r="A949" i="94"/>
  <c r="A1033" i="94"/>
  <c r="A1342" i="94"/>
  <c r="A1123" i="94"/>
  <c r="A962" i="94"/>
  <c r="A929" i="94"/>
  <c r="A944" i="94"/>
  <c r="A921" i="94"/>
  <c r="A1082" i="94"/>
  <c r="A896" i="94"/>
  <c r="A1040" i="94"/>
  <c r="A1074" i="94"/>
  <c r="A1193" i="94"/>
  <c r="A1197" i="94"/>
  <c r="A1092" i="94"/>
  <c r="A1109" i="94"/>
  <c r="A1186" i="94"/>
  <c r="A1006" i="94"/>
  <c r="A991" i="94"/>
  <c r="A928" i="94"/>
  <c r="A1019" i="94"/>
  <c r="A1052" i="94"/>
  <c r="A1051" i="94"/>
  <c r="A1108" i="94"/>
  <c r="A1062" i="94"/>
  <c r="A1099" i="94"/>
  <c r="A897" i="94"/>
  <c r="A1103" i="94"/>
  <c r="A1069" i="94"/>
  <c r="A1008" i="94"/>
  <c r="A1181" i="94"/>
  <c r="A1136" i="94"/>
  <c r="A940" i="94"/>
  <c r="A1304" i="94"/>
  <c r="A1048" i="94"/>
  <c r="A936" i="94"/>
  <c r="A1003" i="94"/>
  <c r="A952" i="94"/>
  <c r="A892" i="94"/>
  <c r="A1156" i="94"/>
  <c r="A1039" i="94"/>
  <c r="A1164" i="94"/>
  <c r="A1182" i="94"/>
  <c r="A10" i="94"/>
  <c r="A1068" i="94"/>
  <c r="A1128" i="94"/>
  <c r="A1169" i="94"/>
  <c r="A1212" i="94"/>
  <c r="A947" i="94"/>
  <c r="A1024" i="94"/>
  <c r="A1057" i="94"/>
  <c r="A1202" i="94"/>
  <c r="A1116" i="94"/>
  <c r="A1127" i="94"/>
  <c r="A979" i="94"/>
  <c r="A927" i="94"/>
  <c r="A1287" i="94"/>
  <c r="A1059" i="94"/>
  <c r="A942" i="94"/>
  <c r="A920" i="94"/>
  <c r="A937" i="94"/>
  <c r="A1066" i="94"/>
  <c r="A958" i="94"/>
  <c r="A1010" i="94"/>
  <c r="A1220" i="94"/>
  <c r="A1401" i="94"/>
  <c r="A1005" i="94"/>
  <c r="A1184" i="94"/>
  <c r="A1289" i="94"/>
  <c r="A1280" i="94"/>
  <c r="A1047" i="94"/>
  <c r="A1064" i="94"/>
  <c r="A934" i="94"/>
  <c r="A1195" i="94"/>
  <c r="A1168" i="94"/>
  <c r="A1173" i="94"/>
  <c r="A1150" i="94"/>
  <c r="A1198" i="94"/>
  <c r="A1105" i="94"/>
  <c r="A1353" i="94"/>
  <c r="A1385" i="94"/>
  <c r="A1165" i="94"/>
  <c r="A916" i="94"/>
  <c r="A1013" i="94"/>
  <c r="A930" i="94"/>
  <c r="A1302" i="94"/>
  <c r="A1079" i="94"/>
  <c r="A1081" i="94"/>
  <c r="A1080" i="94"/>
  <c r="A819" i="94"/>
  <c r="A461" i="94"/>
  <c r="A192" i="94"/>
  <c r="A241" i="94"/>
  <c r="A169" i="94"/>
  <c r="A42" i="94"/>
  <c r="A200" i="94"/>
  <c r="A1171" i="94"/>
  <c r="A1016" i="94"/>
  <c r="A1153" i="94"/>
  <c r="A1053" i="94"/>
  <c r="A1174" i="94"/>
  <c r="A1031" i="94"/>
  <c r="A1134" i="94"/>
  <c r="A1117" i="94"/>
  <c r="A1133" i="94"/>
  <c r="A1001" i="94"/>
  <c r="A1020" i="94"/>
  <c r="A1102" i="94"/>
  <c r="A926" i="94"/>
  <c r="A1188" i="94"/>
  <c r="A931" i="94"/>
  <c r="A933" i="94"/>
  <c r="A1375" i="94"/>
  <c r="A1000" i="94"/>
  <c r="A981" i="94"/>
  <c r="A967" i="94"/>
  <c r="A987" i="94"/>
  <c r="A1086" i="94"/>
  <c r="A1159" i="94"/>
  <c r="A1015" i="94"/>
  <c r="A1029" i="94"/>
  <c r="A965" i="94"/>
  <c r="A1055" i="94"/>
  <c r="A1098" i="94"/>
  <c r="A988" i="94"/>
  <c r="A995" i="94"/>
  <c r="A970" i="94"/>
  <c r="A956" i="94"/>
  <c r="A1095" i="94"/>
  <c r="A1130" i="94"/>
  <c r="A1141" i="94"/>
  <c r="A964" i="94"/>
  <c r="A1158" i="94"/>
  <c r="A972" i="94"/>
  <c r="A1154" i="94"/>
  <c r="A1004" i="94"/>
  <c r="A1157" i="94"/>
  <c r="A1261" i="94"/>
  <c r="A1281" i="94"/>
  <c r="A1402" i="94"/>
  <c r="A1213" i="94"/>
  <c r="A1365" i="94"/>
  <c r="A1269" i="94"/>
  <c r="A1240" i="94"/>
  <c r="A1221" i="94"/>
  <c r="A1403" i="94"/>
  <c r="A1259" i="94"/>
  <c r="A1263" i="94"/>
  <c r="A1298" i="94"/>
  <c r="A1180" i="94"/>
  <c r="A1367" i="94"/>
  <c r="A1331" i="94"/>
  <c r="A1399" i="94"/>
  <c r="A1417" i="94"/>
  <c r="A1208" i="94"/>
  <c r="A1278" i="94"/>
  <c r="A1398" i="94"/>
  <c r="A1416" i="94"/>
  <c r="A1389" i="94"/>
  <c r="A1288" i="94"/>
  <c r="A1296" i="94"/>
  <c r="A1321" i="94"/>
  <c r="A1352" i="94"/>
  <c r="A975" i="94"/>
  <c r="A1262" i="94"/>
  <c r="A1314" i="94"/>
  <c r="A1322" i="94"/>
  <c r="A1219" i="94"/>
  <c r="A1276" i="94"/>
  <c r="A1239" i="94"/>
  <c r="A1395" i="94"/>
  <c r="A1415" i="94"/>
  <c r="A1311" i="94"/>
  <c r="A1255" i="94"/>
  <c r="A1285" i="94"/>
  <c r="A1408" i="94"/>
  <c r="A943" i="94"/>
  <c r="A1034" i="94"/>
  <c r="A1355" i="94"/>
  <c r="A1386" i="94"/>
  <c r="A1356" i="94"/>
  <c r="A1359" i="94"/>
  <c r="A1381" i="94"/>
  <c r="A1090" i="94"/>
  <c r="A1199" i="94"/>
  <c r="A1229" i="94"/>
  <c r="A1146" i="94"/>
  <c r="A1272" i="94"/>
  <c r="A1297" i="94"/>
  <c r="A1110" i="94"/>
  <c r="A1387" i="94"/>
  <c r="A1072" i="94"/>
  <c r="A1245" i="94"/>
  <c r="A1414" i="94"/>
  <c r="A969" i="94"/>
  <c r="A1312" i="94"/>
  <c r="A1364" i="94"/>
  <c r="A1362" i="94"/>
  <c r="A1254" i="94"/>
  <c r="A1266" i="94"/>
  <c r="A1366" i="94"/>
  <c r="A1369" i="94"/>
  <c r="A1294" i="94"/>
  <c r="A1218" i="94"/>
  <c r="A1286" i="94"/>
  <c r="A1358" i="94"/>
  <c r="A1125" i="94"/>
  <c r="A1037" i="94"/>
  <c r="A1120" i="94"/>
  <c r="A1338" i="94"/>
  <c r="A1305" i="94"/>
  <c r="A1236" i="94"/>
  <c r="A941" i="94"/>
  <c r="A1101" i="94"/>
  <c r="A1363" i="94"/>
  <c r="A1368" i="94"/>
  <c r="A1405" i="94"/>
  <c r="A1361" i="94"/>
  <c r="A1216" i="94"/>
  <c r="A1241" i="94"/>
  <c r="A1234" i="94"/>
  <c r="A1142" i="94"/>
  <c r="A1192" i="94"/>
  <c r="A1354" i="94"/>
  <c r="A1336" i="94"/>
  <c r="A1284" i="94"/>
  <c r="A1177" i="94"/>
  <c r="A1406" i="94"/>
  <c r="A1227" i="94"/>
  <c r="A1267" i="94"/>
  <c r="A1346" i="94"/>
  <c r="A1310" i="94"/>
  <c r="A1275" i="94"/>
  <c r="A1226" i="94"/>
  <c r="A1273" i="94"/>
  <c r="A1341" i="94"/>
  <c r="A1230" i="94"/>
  <c r="A1007" i="94"/>
  <c r="A1247" i="94"/>
  <c r="A1313" i="94"/>
  <c r="A1330" i="94"/>
  <c r="A959" i="94"/>
  <c r="A1394" i="94"/>
  <c r="A1077" i="94"/>
  <c r="A1382" i="94"/>
  <c r="A1017" i="94"/>
  <c r="A1348" i="94"/>
  <c r="A1207" i="94"/>
  <c r="A1295" i="94"/>
  <c r="A1360" i="94"/>
  <c r="A1264" i="94"/>
  <c r="A1328" i="94"/>
  <c r="A1337" i="94"/>
  <c r="A1327" i="94"/>
  <c r="A1350" i="94"/>
  <c r="A1225" i="94"/>
  <c r="A1293" i="94"/>
  <c r="A1308" i="94"/>
  <c r="A1320" i="94"/>
  <c r="A1147" i="94"/>
  <c r="A1018" i="94"/>
  <c r="A966" i="94"/>
  <c r="A1344" i="94"/>
  <c r="A1412" i="94"/>
  <c r="A1306" i="94"/>
  <c r="A1397" i="94"/>
  <c r="A1223" i="94"/>
  <c r="A1318" i="94"/>
  <c r="A1379" i="94"/>
  <c r="A1393" i="94"/>
  <c r="A1242" i="94"/>
  <c r="A1253" i="94"/>
  <c r="A1257" i="94"/>
  <c r="A1056" i="94"/>
  <c r="A1279" i="94"/>
  <c r="A1326" i="94"/>
  <c r="A1210" i="94"/>
  <c r="A1357" i="94"/>
  <c r="A1258" i="94"/>
  <c r="A1315" i="94"/>
  <c r="A1224" i="94"/>
  <c r="A1231" i="94"/>
  <c r="A1260" i="94"/>
  <c r="A1343" i="94"/>
  <c r="A1251" i="94"/>
  <c r="A1292" i="94"/>
  <c r="A1291" i="94"/>
  <c r="A1274" i="94"/>
  <c r="A1277" i="94"/>
  <c r="A1215" i="94"/>
  <c r="A1232" i="94"/>
  <c r="A939" i="94"/>
  <c r="A1351" i="94"/>
  <c r="A953" i="94"/>
  <c r="A1206" i="94"/>
  <c r="A1333" i="94"/>
  <c r="A1246" i="94"/>
  <c r="A1205" i="94"/>
  <c r="A1413" i="94"/>
  <c r="A1323" i="94"/>
  <c r="A1388" i="94"/>
  <c r="A1256" i="94"/>
  <c r="A1332" i="94"/>
  <c r="A1149" i="94"/>
  <c r="A1209" i="94"/>
  <c r="A1411" i="94"/>
  <c r="A1335" i="94"/>
  <c r="A1400" i="94"/>
  <c r="A1283" i="94"/>
  <c r="A1145" i="94"/>
  <c r="A1339" i="94"/>
  <c r="A1301" i="94"/>
  <c r="A1404" i="94"/>
  <c r="A1307" i="94"/>
  <c r="A973" i="94"/>
  <c r="A1377" i="94"/>
  <c r="A1065" i="94"/>
  <c r="A1235" i="94"/>
  <c r="A1233" i="94"/>
  <c r="A1268" i="94"/>
  <c r="A1345" i="94"/>
  <c r="A1211" i="94"/>
  <c r="A1373" i="94"/>
  <c r="A919" i="94"/>
  <c r="A1309" i="94"/>
  <c r="A138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N1204" i="94"/>
  <c r="N1197" i="94"/>
  <c r="N1160" i="94"/>
  <c r="N1208" i="94"/>
  <c r="N1207" i="94"/>
  <c r="N1203" i="94"/>
  <c r="N1234" i="94"/>
  <c r="N1218" i="94"/>
  <c r="N234" i="94"/>
  <c r="N917" i="94"/>
  <c r="N1159" i="94"/>
  <c r="N1015" i="94"/>
  <c r="N930" i="94"/>
  <c r="N1092" i="94"/>
  <c r="N1126" i="94"/>
  <c r="N1164" i="94"/>
  <c r="N1091" i="94"/>
  <c r="N1030" i="94"/>
  <c r="N362" i="94"/>
  <c r="N224" i="94"/>
  <c r="N869" i="94"/>
  <c r="N218" i="94"/>
  <c r="N104" i="94"/>
  <c r="N31" i="94"/>
  <c r="N754" i="94"/>
  <c r="N745" i="94"/>
  <c r="N1232" i="94"/>
  <c r="N1180" i="94"/>
  <c r="N1183" i="94"/>
  <c r="N955" i="94"/>
  <c r="N223" i="94"/>
  <c r="N365" i="94"/>
  <c r="N1217" i="94"/>
  <c r="N763" i="94"/>
  <c r="N1145" i="94"/>
  <c r="N1130" i="94"/>
  <c r="N1045" i="94"/>
  <c r="N1012" i="94"/>
  <c r="N1116" i="94"/>
  <c r="N1124" i="94"/>
  <c r="N915" i="94"/>
  <c r="N243" i="94"/>
  <c r="N1205" i="94"/>
  <c r="N935" i="94"/>
  <c r="N916" i="94"/>
  <c r="N1231" i="94"/>
  <c r="N112" i="94"/>
  <c r="N761" i="94"/>
  <c r="N1210" i="94"/>
  <c r="N1018" i="94"/>
  <c r="N1093" i="94"/>
  <c r="N1028" i="94"/>
  <c r="N1157" i="94"/>
  <c r="N1136" i="94"/>
  <c r="N1233" i="94"/>
  <c r="N1222" i="94"/>
  <c r="N939" i="94"/>
  <c r="N1173" i="94"/>
  <c r="N1014" i="94"/>
  <c r="N1006" i="94"/>
  <c r="N1070" i="94"/>
  <c r="N968" i="94"/>
  <c r="N993" i="94"/>
  <c r="N1190" i="94"/>
  <c r="N1154" i="94"/>
  <c r="N967" i="94"/>
  <c r="N1123" i="94"/>
  <c r="N990" i="94"/>
  <c r="N1075" i="94"/>
  <c r="N1151" i="94"/>
  <c r="N1178" i="94"/>
  <c r="N1187" i="94"/>
  <c r="N1033" i="94"/>
  <c r="N996" i="94"/>
  <c r="N982" i="94"/>
  <c r="N1152" i="94"/>
  <c r="N1182" i="94"/>
  <c r="N99" i="94"/>
  <c r="N1174" i="94"/>
  <c r="N1043" i="94"/>
  <c r="N920" i="94"/>
  <c r="N1082" i="94"/>
  <c r="N1175" i="94"/>
  <c r="N1225" i="94"/>
  <c r="N1138" i="94"/>
  <c r="N1147" i="94"/>
  <c r="N1149" i="94"/>
  <c r="N1137" i="94"/>
  <c r="N1141" i="94"/>
  <c r="N945" i="94"/>
  <c r="N921" i="94"/>
  <c r="N1035" i="94"/>
  <c r="N1181" i="94"/>
  <c r="N1186" i="94"/>
  <c r="N1013" i="94"/>
  <c r="N1111" i="94"/>
  <c r="N1060" i="94"/>
  <c r="N1139" i="94"/>
  <c r="N1179" i="94"/>
  <c r="N956" i="94"/>
  <c r="N1086" i="94"/>
  <c r="N1135" i="94"/>
  <c r="N897" i="94"/>
  <c r="N268" i="94"/>
  <c r="N1185" i="94"/>
  <c r="N1188" i="94"/>
  <c r="N1050" i="94"/>
  <c r="N1039" i="94"/>
  <c r="N1105" i="94"/>
  <c r="N1088" i="94"/>
  <c r="N195" i="94"/>
  <c r="N1184" i="94"/>
  <c r="N1044" i="94"/>
  <c r="N1143" i="94"/>
  <c r="N1067" i="94"/>
  <c r="N1230" i="94"/>
  <c r="N973" i="94"/>
  <c r="N959" i="94"/>
  <c r="N953" i="94"/>
  <c r="N1007" i="94"/>
  <c r="N1001" i="94"/>
  <c r="N1133" i="94"/>
  <c r="N1053" i="94"/>
  <c r="N972" i="94"/>
  <c r="N1063" i="94"/>
  <c r="N989" i="94"/>
  <c r="N1005" i="94"/>
  <c r="N984" i="94"/>
  <c r="N1023" i="94"/>
  <c r="N944" i="94"/>
  <c r="N1081" i="94"/>
  <c r="N971" i="94"/>
  <c r="N957" i="94"/>
  <c r="N1061" i="94"/>
  <c r="N1127" i="94"/>
  <c r="N950" i="94"/>
  <c r="N1059" i="94"/>
  <c r="N992" i="94"/>
  <c r="N1144" i="94"/>
  <c r="N906" i="94"/>
  <c r="N1163" i="94"/>
  <c r="N1192" i="94"/>
  <c r="N1103" i="94"/>
  <c r="N1056" i="94"/>
  <c r="N1072" i="94"/>
  <c r="N1066" i="94"/>
  <c r="N1065" i="94"/>
  <c r="N1142" i="94"/>
  <c r="N974" i="94"/>
  <c r="N938" i="94"/>
  <c r="N1200" i="94"/>
  <c r="N941" i="94"/>
  <c r="N954" i="94"/>
  <c r="N1099" i="94"/>
  <c r="N1101" i="94"/>
  <c r="N969" i="94"/>
  <c r="N987" i="94"/>
  <c r="N1134" i="94"/>
  <c r="N1000" i="94"/>
  <c r="N1020" i="94"/>
  <c r="N1029" i="94"/>
  <c r="N1102" i="94"/>
  <c r="N1171" i="94"/>
  <c r="N1153" i="94"/>
  <c r="N1016" i="94"/>
  <c r="N1165" i="94"/>
  <c r="N1058" i="94"/>
  <c r="N1064" i="94"/>
  <c r="N1201" i="94"/>
  <c r="N1162" i="94"/>
  <c r="N1048" i="94"/>
  <c r="N1083" i="94"/>
  <c r="N999" i="94"/>
  <c r="N1084" i="94"/>
  <c r="N1004" i="94"/>
  <c r="N964" i="94"/>
  <c r="N1095" i="94"/>
  <c r="N1098" i="94"/>
  <c r="N963" i="94"/>
  <c r="N1104" i="94"/>
  <c r="N1108" i="94"/>
  <c r="N1106" i="94"/>
  <c r="N1114" i="94"/>
  <c r="N1062" i="94"/>
  <c r="N1057" i="94"/>
  <c r="N962" i="94"/>
  <c r="N998" i="94"/>
  <c r="N1068" i="94"/>
  <c r="N1071" i="94"/>
  <c r="N1169" i="94"/>
  <c r="N977" i="94"/>
  <c r="N1100" i="94"/>
  <c r="N932" i="94"/>
  <c r="N940" i="94"/>
  <c r="N958" i="94"/>
  <c r="N1073" i="94"/>
  <c r="N922" i="94"/>
  <c r="N1089" i="94"/>
  <c r="N1079" i="94"/>
  <c r="N1046" i="94"/>
  <c r="N1097" i="94"/>
  <c r="N1161" i="94"/>
  <c r="N960" i="94"/>
  <c r="N1196" i="94"/>
  <c r="N1150" i="94"/>
  <c r="N936" i="94"/>
  <c r="N942" i="94"/>
  <c r="N1167" i="94"/>
  <c r="N1122" i="94"/>
  <c r="N1009" i="94"/>
  <c r="N1166" i="94"/>
  <c r="N1176" i="94"/>
  <c r="N934" i="94"/>
  <c r="N924" i="94"/>
  <c r="N961" i="94"/>
  <c r="N929" i="94"/>
  <c r="N1040" i="94"/>
  <c r="N1047" i="94"/>
  <c r="N986" i="94"/>
  <c r="N1051" i="94"/>
  <c r="N951" i="94"/>
  <c r="N1172" i="94"/>
  <c r="N1170" i="94"/>
  <c r="N1189" i="94"/>
  <c r="N983" i="94"/>
  <c r="N927" i="94"/>
  <c r="N1094" i="94"/>
  <c r="N976" i="94"/>
  <c r="N1027" i="94"/>
  <c r="N1022" i="94"/>
  <c r="N1113" i="94"/>
  <c r="N1074" i="94"/>
  <c r="N1038" i="94"/>
  <c r="N1003" i="94"/>
  <c r="N1078" i="94"/>
  <c r="N1156" i="94"/>
  <c r="N1021" i="94"/>
  <c r="N947" i="94"/>
  <c r="N946" i="94"/>
  <c r="N899" i="94"/>
  <c r="N919" i="94"/>
  <c r="N1199" i="94"/>
  <c r="N1146" i="94"/>
  <c r="N933" i="94"/>
  <c r="N965" i="94"/>
  <c r="N1036" i="94"/>
  <c r="N1024" i="94"/>
  <c r="N995" i="94"/>
  <c r="N1002" i="94"/>
  <c r="N1198" i="94"/>
  <c r="N1052" i="94"/>
  <c r="N952" i="94"/>
  <c r="N1069" i="94"/>
  <c r="N1168" i="94"/>
  <c r="N1202" i="94"/>
  <c r="N1195" i="94"/>
  <c r="N1109" i="94"/>
  <c r="N949" i="94"/>
  <c r="N1194" i="94"/>
  <c r="N1193" i="94"/>
  <c r="N948" i="94"/>
  <c r="N752" i="94"/>
  <c r="N1223" i="94"/>
  <c r="N199" i="94"/>
  <c r="N975" i="94"/>
  <c r="N1017" i="94"/>
  <c r="N1011" i="94"/>
  <c r="N1055" i="94"/>
  <c r="N1155" i="94"/>
  <c r="N1131" i="94"/>
  <c r="N1191" i="94"/>
  <c r="N1076" i="94"/>
  <c r="N970" i="94"/>
  <c r="N1042" i="94"/>
  <c r="N1041" i="94"/>
  <c r="N912" i="94"/>
  <c r="N1110" i="94"/>
  <c r="N1120" i="94"/>
  <c r="N1090" i="94"/>
  <c r="N1087" i="94"/>
  <c r="N966" i="94"/>
  <c r="N1054" i="94"/>
  <c r="N943" i="94"/>
  <c r="N1037" i="94"/>
  <c r="N931" i="94"/>
  <c r="N1119" i="94"/>
  <c r="N1096" i="94"/>
  <c r="N1132" i="94"/>
  <c r="N1085" i="94"/>
  <c r="N1049" i="94"/>
  <c r="N1025" i="94"/>
  <c r="N925" i="94"/>
  <c r="N918" i="94"/>
  <c r="N1112" i="94"/>
  <c r="N1019" i="94"/>
  <c r="N1118" i="94"/>
  <c r="N1115" i="94"/>
  <c r="N1117" i="94"/>
  <c r="N914" i="94"/>
  <c r="N97" i="94"/>
  <c r="N895" i="94"/>
  <c r="N910" i="94"/>
  <c r="N81" i="94"/>
  <c r="N404" i="94"/>
  <c r="N740" i="94"/>
  <c r="N409" i="94"/>
  <c r="N907" i="94"/>
  <c r="N901" i="94"/>
  <c r="N357" i="94"/>
  <c r="N756" i="94"/>
  <c r="N769" i="94"/>
  <c r="N758" i="94"/>
  <c r="N604" i="94"/>
  <c r="N770" i="94"/>
  <c r="N894" i="94" l="1"/>
  <c r="N1213" i="94"/>
  <c r="N102" i="94"/>
  <c r="N913" i="94"/>
  <c r="N900" i="94"/>
  <c r="N768" i="94"/>
  <c r="N1216" i="94"/>
  <c r="N892" i="94"/>
  <c r="N1220" i="94"/>
  <c r="N240" i="94"/>
  <c r="N1215" i="94"/>
  <c r="N1219" i="94"/>
  <c r="N766" i="94"/>
  <c r="N1211" i="94"/>
  <c r="N625" i="94"/>
  <c r="N804" i="94"/>
  <c r="N1214" i="94"/>
  <c r="N1227" i="94"/>
  <c r="N1228" i="94"/>
  <c r="N774" i="94"/>
  <c r="N751" i="94"/>
  <c r="N905" i="94"/>
  <c r="N1221" i="94"/>
  <c r="N264" i="94"/>
  <c r="N762" i="94"/>
  <c r="N908" i="94"/>
  <c r="N904" i="94"/>
  <c r="N911" i="94"/>
  <c r="N805" i="94"/>
  <c r="N743" i="94"/>
  <c r="N757" i="94"/>
  <c r="N1235" i="94"/>
  <c r="N902" i="94"/>
  <c r="N1224" i="94"/>
  <c r="N1229" i="94"/>
  <c r="N94" i="94"/>
  <c r="N896" i="94"/>
  <c r="N1212" i="94"/>
  <c r="N693" i="94"/>
  <c r="N764" i="94"/>
  <c r="N903" i="94"/>
  <c r="N898" i="94"/>
  <c r="N893" i="94"/>
  <c r="N356" i="94"/>
  <c r="N1209" i="94"/>
  <c r="N242" i="94"/>
  <c r="N742" i="94"/>
  <c r="N1226" i="94"/>
  <c r="N232" i="94"/>
  <c r="H919" i="94"/>
  <c r="H973" i="94"/>
  <c r="H1293" i="94"/>
  <c r="H943" i="94"/>
  <c r="H987" i="94"/>
  <c r="H1107" i="94"/>
  <c r="I1071" i="94"/>
  <c r="K1071" i="94" s="1"/>
  <c r="I21" i="94"/>
  <c r="K21" i="94" s="1"/>
  <c r="I27" i="94"/>
  <c r="K27" i="94" s="1"/>
  <c r="H522" i="94"/>
  <c r="I808" i="94"/>
  <c r="K808" i="94" s="1"/>
  <c r="I584" i="94"/>
  <c r="K584" i="94" s="1"/>
  <c r="H220" i="94"/>
  <c r="H912" i="94"/>
  <c r="H611" i="94"/>
  <c r="I560" i="94"/>
  <c r="K560" i="94" s="1"/>
  <c r="I265" i="94"/>
  <c r="K265" i="94" s="1"/>
  <c r="H68" i="94"/>
  <c r="I343" i="94"/>
  <c r="K343" i="94" s="1"/>
  <c r="H256" i="94"/>
  <c r="I1350" i="94"/>
  <c r="K1350" i="94" s="1"/>
  <c r="H536" i="94"/>
  <c r="H1257" i="94"/>
  <c r="H910" i="94"/>
  <c r="I1399" i="94"/>
  <c r="K1399" i="94" s="1"/>
  <c r="I991" i="94"/>
  <c r="K991" i="94" s="1"/>
  <c r="H1012" i="94"/>
  <c r="H62" i="94"/>
  <c r="H801" i="94"/>
  <c r="I583" i="94"/>
  <c r="K583" i="94" s="1"/>
  <c r="H830" i="94"/>
  <c r="H225" i="94"/>
  <c r="H110" i="94"/>
  <c r="H662" i="94"/>
  <c r="T1131" i="94"/>
  <c r="H1019" i="94"/>
  <c r="H665" i="94"/>
  <c r="I42" i="94"/>
  <c r="K42" i="94" s="1"/>
  <c r="I169" i="94"/>
  <c r="K169" i="94" s="1"/>
  <c r="H981" i="94"/>
  <c r="H1104" i="94"/>
  <c r="H1046" i="94"/>
  <c r="I181" i="94"/>
  <c r="K181" i="94" s="1"/>
  <c r="I44" i="94"/>
  <c r="K44" i="94" s="1"/>
  <c r="H573" i="94"/>
  <c r="I317" i="94"/>
  <c r="K317" i="94" s="1"/>
  <c r="H340" i="94"/>
  <c r="I549" i="94"/>
  <c r="K549" i="94" s="1"/>
  <c r="I1301" i="94"/>
  <c r="K1301" i="94" s="1"/>
  <c r="H1101" i="94"/>
  <c r="I1255" i="94"/>
  <c r="K1255" i="94" s="1"/>
  <c r="I1000" i="94"/>
  <c r="K1000" i="94" s="1"/>
  <c r="I927" i="94"/>
  <c r="K927" i="94" s="1"/>
  <c r="H895" i="94"/>
  <c r="R1187" i="94"/>
  <c r="H1056" i="94"/>
  <c r="H1285" i="94"/>
  <c r="H1168" i="94"/>
  <c r="I1342" i="94"/>
  <c r="K1342" i="94" s="1"/>
  <c r="H1067" i="94"/>
  <c r="H615" i="94"/>
  <c r="H223" i="94"/>
  <c r="I756" i="94"/>
  <c r="K756" i="94" s="1"/>
  <c r="I420" i="94"/>
  <c r="K420" i="94" s="1"/>
  <c r="I1414" i="94"/>
  <c r="K1414" i="94" s="1"/>
  <c r="H252" i="94"/>
  <c r="H454" i="94"/>
  <c r="H160" i="94"/>
  <c r="H572" i="94"/>
  <c r="I598" i="94"/>
  <c r="K598" i="94" s="1"/>
  <c r="H1148" i="94"/>
  <c r="H1133" i="94"/>
  <c r="H1178" i="94"/>
  <c r="H1380" i="94"/>
  <c r="H46" i="94"/>
  <c r="I664" i="94"/>
  <c r="K664" i="94" s="1"/>
  <c r="H874" i="94"/>
  <c r="H835" i="94"/>
  <c r="H186" i="94"/>
  <c r="I634" i="94"/>
  <c r="K634" i="94" s="1"/>
  <c r="H308" i="94"/>
  <c r="H208" i="94"/>
  <c r="H506" i="94"/>
  <c r="H1206" i="94"/>
  <c r="I200" i="94"/>
  <c r="K200" i="94" s="1"/>
  <c r="I356" i="94"/>
  <c r="K356" i="94" s="1"/>
  <c r="I1177" i="94"/>
  <c r="K1177" i="94" s="1"/>
  <c r="H556" i="94"/>
  <c r="H1212" i="94"/>
  <c r="I285" i="94"/>
  <c r="K285" i="94" s="1"/>
  <c r="I1279" i="94"/>
  <c r="K1279" i="94" s="1"/>
  <c r="I963" i="94"/>
  <c r="K963" i="94" s="1"/>
  <c r="I89" i="94"/>
  <c r="K89" i="94" s="1"/>
  <c r="H74" i="94"/>
  <c r="H224" i="94"/>
  <c r="H1014" i="94"/>
  <c r="I968" i="94"/>
  <c r="K968" i="94" s="1"/>
  <c r="H562" i="94"/>
  <c r="I512" i="94"/>
  <c r="K512" i="94" s="1"/>
  <c r="H372" i="94"/>
  <c r="H342" i="94"/>
  <c r="H891" i="94"/>
  <c r="H69" i="94"/>
  <c r="H1314" i="94"/>
  <c r="I1181" i="94"/>
  <c r="K1181" i="94" s="1"/>
  <c r="I168" i="94"/>
  <c r="K168" i="94" s="1"/>
  <c r="H254" i="94"/>
  <c r="I778" i="94"/>
  <c r="K778" i="94" s="1"/>
  <c r="H717" i="94"/>
  <c r="I452" i="94"/>
  <c r="K452" i="94" s="1"/>
  <c r="H1013" i="94"/>
  <c r="H1085" i="94"/>
  <c r="H989" i="94"/>
  <c r="H923" i="94"/>
  <c r="H484" i="94"/>
  <c r="H701" i="94"/>
  <c r="I442" i="94"/>
  <c r="K442" i="94" s="1"/>
  <c r="H503" i="94"/>
  <c r="H334" i="94"/>
  <c r="I752" i="94"/>
  <c r="K752" i="94" s="1"/>
  <c r="I12" i="94"/>
  <c r="K12" i="94" s="1"/>
  <c r="H1225" i="94"/>
  <c r="H1020" i="94"/>
  <c r="H1002" i="94"/>
  <c r="I336" i="94"/>
  <c r="K336" i="94" s="1"/>
  <c r="H995" i="94"/>
  <c r="H1401" i="94"/>
  <c r="I6" i="94"/>
  <c r="K6" i="94" s="1"/>
  <c r="H346" i="94"/>
  <c r="I133" i="94"/>
  <c r="K133" i="94" s="1"/>
  <c r="H1286" i="94"/>
  <c r="H1220" i="94"/>
  <c r="I1008" i="94"/>
  <c r="K1008" i="94" s="1"/>
  <c r="I632" i="94"/>
  <c r="K632" i="94" s="1"/>
  <c r="H1211" i="94"/>
  <c r="H1240" i="94"/>
  <c r="H321" i="94"/>
  <c r="I1278" i="94"/>
  <c r="K1278" i="94" s="1"/>
  <c r="I451" i="94"/>
  <c r="K451" i="94" s="1"/>
  <c r="H177" i="94"/>
  <c r="H1397" i="94"/>
  <c r="H1001" i="94"/>
  <c r="H1043" i="94"/>
  <c r="H127" i="94"/>
  <c r="I594" i="94"/>
  <c r="K594" i="94" s="1"/>
  <c r="H14" i="94"/>
  <c r="I302" i="94"/>
  <c r="K302" i="94" s="1"/>
  <c r="H1149" i="94"/>
  <c r="H1306" i="94"/>
  <c r="I930" i="94"/>
  <c r="K930" i="94" s="1"/>
  <c r="I1117" i="94"/>
  <c r="K1117" i="94" s="1"/>
  <c r="H1069" i="94"/>
  <c r="H1143" i="94"/>
  <c r="H803" i="94"/>
  <c r="I409" i="94"/>
  <c r="K409" i="94" s="1"/>
  <c r="H118" i="94"/>
  <c r="S1132" i="94"/>
  <c r="I192" i="94"/>
  <c r="K192" i="94" s="1"/>
  <c r="H856" i="94"/>
  <c r="H574" i="94"/>
  <c r="H585" i="94"/>
  <c r="H319" i="94"/>
  <c r="T1084" i="94"/>
  <c r="I1346" i="94"/>
  <c r="K1346" i="94" s="1"/>
  <c r="I1367" i="94"/>
  <c r="K1367" i="94" s="1"/>
  <c r="H1141" i="94"/>
  <c r="H1047" i="94"/>
  <c r="I1091" i="94"/>
  <c r="K1091" i="94" s="1"/>
  <c r="H918" i="94"/>
  <c r="H1115" i="94"/>
  <c r="H824" i="94"/>
  <c r="H800" i="94"/>
  <c r="I735" i="94"/>
  <c r="K735" i="94" s="1"/>
  <c r="H248" i="94"/>
  <c r="I39" i="94"/>
  <c r="K39" i="94" s="1"/>
  <c r="H390" i="94"/>
  <c r="I80" i="94"/>
  <c r="K80" i="94" s="1"/>
  <c r="R1151" i="94"/>
  <c r="H1328" i="94"/>
  <c r="H1331" i="94"/>
  <c r="H933" i="94"/>
  <c r="H838" i="94"/>
  <c r="H700" i="94"/>
  <c r="I814" i="94"/>
  <c r="K814" i="94" s="1"/>
  <c r="I885" i="94"/>
  <c r="K885" i="94" s="1"/>
  <c r="H586" i="94"/>
  <c r="H1400" i="94"/>
  <c r="H1277" i="94"/>
  <c r="H1360" i="94"/>
  <c r="H1338" i="94"/>
  <c r="I1280" i="94"/>
  <c r="K1280" i="94" s="1"/>
  <c r="H1048" i="94"/>
  <c r="H1032" i="94"/>
  <c r="I1129" i="94"/>
  <c r="K1129" i="94" s="1"/>
  <c r="I1061" i="94"/>
  <c r="K1061" i="94" s="1"/>
  <c r="I455" i="94"/>
  <c r="K455" i="94" s="1"/>
  <c r="H547" i="94"/>
  <c r="H872" i="94"/>
  <c r="H283" i="94"/>
  <c r="I818" i="94"/>
  <c r="K818" i="94" s="1"/>
  <c r="I467" i="94"/>
  <c r="K467" i="94" s="1"/>
  <c r="H790" i="94"/>
  <c r="I647" i="94"/>
  <c r="K647" i="94" s="1"/>
  <c r="H663" i="94"/>
  <c r="H1072" i="94"/>
  <c r="I196" i="94"/>
  <c r="K196" i="94" s="1"/>
  <c r="I507" i="94"/>
  <c r="K507" i="94" s="1"/>
  <c r="H1335" i="94"/>
  <c r="I1274" i="94"/>
  <c r="K1274" i="94" s="1"/>
  <c r="H1295" i="94"/>
  <c r="I1120" i="94"/>
  <c r="K1120" i="94" s="1"/>
  <c r="I1276" i="94"/>
  <c r="K1276" i="94" s="1"/>
  <c r="I1298" i="94"/>
  <c r="K1298" i="94" s="1"/>
  <c r="H1080" i="94"/>
  <c r="H1092" i="94"/>
  <c r="H1038" i="94"/>
  <c r="I1100" i="94"/>
  <c r="K1100" i="94" s="1"/>
  <c r="I1325" i="94"/>
  <c r="K1325" i="94" s="1"/>
  <c r="I986" i="94"/>
  <c r="K986" i="94" s="1"/>
  <c r="I1161" i="94"/>
  <c r="K1161" i="94" s="1"/>
  <c r="I1249" i="94"/>
  <c r="K1249" i="94" s="1"/>
  <c r="I414" i="94"/>
  <c r="K414" i="94" s="1"/>
  <c r="H327" i="94"/>
  <c r="I55" i="94"/>
  <c r="K55" i="94" s="1"/>
  <c r="I761" i="94"/>
  <c r="K761" i="94" s="1"/>
  <c r="H376" i="94"/>
  <c r="I218" i="94"/>
  <c r="K218" i="94" s="1"/>
  <c r="I902" i="94"/>
  <c r="K902" i="94" s="1"/>
  <c r="H92" i="94"/>
  <c r="I490" i="94"/>
  <c r="K490" i="94" s="1"/>
  <c r="H475" i="94"/>
  <c r="I104" i="94"/>
  <c r="K104" i="94" s="1"/>
  <c r="H771" i="94"/>
  <c r="H210" i="94"/>
  <c r="I203" i="94"/>
  <c r="K203" i="94" s="1"/>
  <c r="H1318" i="94"/>
  <c r="I1219" i="94"/>
  <c r="K1219" i="94" s="1"/>
  <c r="H1263" i="94"/>
  <c r="I1197" i="94"/>
  <c r="K1197" i="94" s="1"/>
  <c r="H993" i="94"/>
  <c r="I1334" i="94"/>
  <c r="K1334" i="94" s="1"/>
  <c r="H1119" i="94"/>
  <c r="H1139" i="94"/>
  <c r="H312" i="94"/>
  <c r="I295" i="94"/>
  <c r="K295" i="94" s="1"/>
  <c r="H147" i="94"/>
  <c r="H166" i="94"/>
  <c r="H221" i="94"/>
  <c r="I513" i="94"/>
  <c r="K513" i="94" s="1"/>
  <c r="H239" i="94"/>
  <c r="H54" i="94"/>
  <c r="I685" i="94"/>
  <c r="K685" i="94" s="1"/>
  <c r="H510" i="94"/>
  <c r="I1256" i="94"/>
  <c r="K1256" i="94" s="1"/>
  <c r="I1192" i="94"/>
  <c r="K1192" i="94" s="1"/>
  <c r="H1134" i="94"/>
  <c r="I958" i="94"/>
  <c r="K958" i="94" s="1"/>
  <c r="H1027" i="94"/>
  <c r="I1073" i="94"/>
  <c r="K1073" i="94" s="1"/>
  <c r="H1282" i="94"/>
  <c r="H103" i="94"/>
  <c r="H175" i="94"/>
  <c r="H909" i="94"/>
  <c r="H487" i="94"/>
  <c r="H57" i="94"/>
  <c r="I727" i="94"/>
  <c r="K727" i="94" s="1"/>
  <c r="H485" i="94"/>
  <c r="H646" i="94"/>
  <c r="H216" i="94"/>
  <c r="H275" i="94"/>
  <c r="I309" i="94"/>
  <c r="K309" i="94" s="1"/>
  <c r="I116" i="94"/>
  <c r="K116" i="94" s="1"/>
  <c r="H87" i="94"/>
  <c r="I657" i="94"/>
  <c r="K657" i="94" s="1"/>
  <c r="H82" i="94"/>
  <c r="I66" i="94"/>
  <c r="K66" i="94" s="1"/>
  <c r="H533" i="94"/>
  <c r="H1388" i="94"/>
  <c r="H1383" i="94"/>
  <c r="I286" i="94"/>
  <c r="K286" i="94" s="1"/>
  <c r="I631" i="94"/>
  <c r="K631" i="94" s="1"/>
  <c r="I496" i="94"/>
  <c r="K496" i="94" s="1"/>
  <c r="I339" i="94"/>
  <c r="K339" i="94" s="1"/>
  <c r="H520" i="94"/>
  <c r="I589" i="94"/>
  <c r="K589" i="94" s="1"/>
  <c r="I1323" i="94"/>
  <c r="K1323" i="94" s="1"/>
  <c r="H1018" i="94"/>
  <c r="H1029" i="94"/>
  <c r="I10" i="94"/>
  <c r="K10" i="94" s="1"/>
  <c r="I1303" i="94"/>
  <c r="K1303" i="94" s="1"/>
  <c r="I1391" i="94"/>
  <c r="K1391" i="94" s="1"/>
  <c r="H974" i="94"/>
  <c r="H56" i="94"/>
  <c r="H697" i="94"/>
  <c r="I59" i="94"/>
  <c r="K59" i="94" s="1"/>
  <c r="I219" i="94"/>
  <c r="K219" i="94" s="1"/>
  <c r="H142" i="94"/>
  <c r="I150" i="94"/>
  <c r="K150" i="94" s="1"/>
  <c r="H1235" i="94"/>
  <c r="I1413" i="94"/>
  <c r="K1413" i="94" s="1"/>
  <c r="H1258" i="94"/>
  <c r="H1313" i="94"/>
  <c r="H1386" i="94"/>
  <c r="H1402" i="94"/>
  <c r="H1015" i="94"/>
  <c r="H1053" i="94"/>
  <c r="I1353" i="94"/>
  <c r="K1353" i="94" s="1"/>
  <c r="I1182" i="94"/>
  <c r="K1182" i="94" s="1"/>
  <c r="I1118" i="94"/>
  <c r="K1118" i="94" s="1"/>
  <c r="H1290" i="94"/>
  <c r="H26" i="94"/>
  <c r="H1097" i="94"/>
  <c r="H1200" i="94"/>
  <c r="H415" i="94"/>
  <c r="H570" i="94"/>
  <c r="I807" i="94"/>
  <c r="K807" i="94" s="1"/>
  <c r="I100" i="94"/>
  <c r="K100" i="94" s="1"/>
  <c r="H52" i="94"/>
  <c r="I345" i="94"/>
  <c r="K345" i="94" s="1"/>
  <c r="I301" i="94"/>
  <c r="K301" i="94" s="1"/>
  <c r="I164" i="94"/>
  <c r="K164" i="94" s="1"/>
  <c r="H49" i="94"/>
  <c r="I314" i="94"/>
  <c r="K314" i="94" s="1"/>
  <c r="H600" i="94"/>
  <c r="H462" i="94"/>
  <c r="I155" i="94"/>
  <c r="K155" i="94" s="1"/>
  <c r="H379" i="94"/>
  <c r="H621" i="94"/>
  <c r="I159" i="94"/>
  <c r="K159" i="94" s="1"/>
  <c r="H79" i="94"/>
  <c r="I463" i="94"/>
  <c r="K463" i="94" s="1"/>
  <c r="I568" i="94"/>
  <c r="K568" i="94" s="1"/>
  <c r="I449" i="94"/>
  <c r="K449" i="94" s="1"/>
  <c r="H1165" i="94"/>
  <c r="I951" i="94"/>
  <c r="K951" i="94" s="1"/>
  <c r="I1023" i="94"/>
  <c r="K1023" i="94" s="1"/>
  <c r="I371" i="94"/>
  <c r="K371" i="94" s="1"/>
  <c r="H612" i="94"/>
  <c r="I744" i="94"/>
  <c r="K744" i="94" s="1"/>
  <c r="I237" i="94"/>
  <c r="K237" i="94" s="1"/>
  <c r="I1315" i="94"/>
  <c r="K1315" i="94" s="1"/>
  <c r="I1174" i="94"/>
  <c r="K1174" i="94" s="1"/>
  <c r="H1066" i="94"/>
  <c r="H1082" i="94"/>
  <c r="I985" i="94"/>
  <c r="K985" i="94" s="1"/>
  <c r="H946" i="94"/>
  <c r="I950" i="94"/>
  <c r="K950" i="94" s="1"/>
  <c r="H434" i="94"/>
  <c r="I722" i="94"/>
  <c r="K722" i="94" s="1"/>
  <c r="H245" i="94"/>
  <c r="I653" i="94"/>
  <c r="K653" i="94" s="1"/>
  <c r="I369" i="94"/>
  <c r="K369" i="94" s="1"/>
  <c r="H734" i="94"/>
  <c r="I482" i="94"/>
  <c r="K482" i="94" s="1"/>
  <c r="H347" i="94"/>
  <c r="H531" i="94"/>
  <c r="I11" i="94"/>
  <c r="K11" i="94" s="1"/>
  <c r="I605" i="94"/>
  <c r="K605" i="94" s="1"/>
  <c r="H423" i="94"/>
  <c r="H310" i="94"/>
  <c r="I1083" i="94"/>
  <c r="H1142" i="94"/>
  <c r="H1103" i="94"/>
  <c r="H763" i="94"/>
  <c r="I445" i="94"/>
  <c r="K445" i="94" s="1"/>
  <c r="I587" i="94"/>
  <c r="K587" i="94" s="1"/>
  <c r="H799" i="94"/>
  <c r="H1234" i="94"/>
  <c r="H1213" i="94"/>
  <c r="I1385" i="94"/>
  <c r="K1385" i="94" s="1"/>
  <c r="H680" i="94"/>
  <c r="I1246" i="94"/>
  <c r="K1246" i="94" s="1"/>
  <c r="I1007" i="94"/>
  <c r="K1007" i="94" s="1"/>
  <c r="H1362" i="94"/>
  <c r="I1198" i="94"/>
  <c r="K1198" i="94" s="1"/>
  <c r="I942" i="94"/>
  <c r="K942" i="94" s="1"/>
  <c r="H1039" i="94"/>
  <c r="H1196" i="94"/>
  <c r="I955" i="94"/>
  <c r="K955" i="94" s="1"/>
  <c r="H1144" i="94"/>
  <c r="H350" i="94"/>
  <c r="H900" i="94"/>
  <c r="H553" i="94"/>
  <c r="I37" i="94"/>
  <c r="K37" i="94" s="1"/>
  <c r="S1172" i="94"/>
  <c r="I629" i="94"/>
  <c r="K629" i="94" s="1"/>
  <c r="H601" i="94"/>
  <c r="I579" i="94"/>
  <c r="K579" i="94" s="1"/>
  <c r="I517" i="94"/>
  <c r="K517" i="94" s="1"/>
  <c r="H302" i="94"/>
  <c r="H713" i="94"/>
  <c r="H219" i="94"/>
  <c r="I1252" i="94"/>
  <c r="K1252" i="94" s="1"/>
  <c r="H517" i="94"/>
  <c r="I1322" i="94"/>
  <c r="K1322" i="94" s="1"/>
  <c r="S1083" i="94"/>
  <c r="Q1172" i="94"/>
  <c r="I92" i="94"/>
  <c r="K92" i="94" s="1"/>
  <c r="Q1014" i="94"/>
  <c r="I904" i="94"/>
  <c r="K904" i="94" s="1"/>
  <c r="H685" i="94"/>
  <c r="I117" i="94"/>
  <c r="K117" i="94" s="1"/>
  <c r="R1083" i="94"/>
  <c r="Q1132" i="94"/>
  <c r="H1217" i="94"/>
  <c r="H567" i="94"/>
  <c r="U1083" i="94"/>
  <c r="H117" i="94"/>
  <c r="H1083" i="94"/>
  <c r="I1227" i="94"/>
  <c r="K1227" i="94" s="1"/>
  <c r="I112" i="94"/>
  <c r="K112" i="94" s="1"/>
  <c r="H650" i="94"/>
  <c r="I1302" i="94"/>
  <c r="K1302" i="94" s="1"/>
  <c r="H1184" i="94"/>
  <c r="H449" i="94"/>
  <c r="H345" i="94"/>
  <c r="U1131" i="94"/>
  <c r="Q1151" i="94"/>
  <c r="U1084" i="94"/>
  <c r="P1083" i="94"/>
  <c r="H1187" i="94"/>
  <c r="H917" i="94"/>
  <c r="H1219" i="94"/>
  <c r="H418" i="94"/>
  <c r="H489" i="94"/>
  <c r="H893" i="94"/>
  <c r="I418" i="94"/>
  <c r="K418" i="94" s="1"/>
  <c r="I56" i="94"/>
  <c r="K56" i="94" s="1"/>
  <c r="U1187" i="94"/>
  <c r="Q1131" i="94"/>
  <c r="H722" i="94"/>
  <c r="U1151" i="94"/>
  <c r="P1187" i="94"/>
  <c r="H1131" i="94"/>
  <c r="H1379" i="94"/>
  <c r="H281" i="94"/>
  <c r="H408" i="94"/>
  <c r="I1149" i="94"/>
  <c r="K1149" i="94" s="1"/>
  <c r="I281" i="94"/>
  <c r="K281" i="94" s="1"/>
  <c r="I489" i="94"/>
  <c r="K489" i="94" s="1"/>
  <c r="T1083" i="94"/>
  <c r="P1131" i="94"/>
  <c r="H1151" i="94"/>
  <c r="H1241" i="94"/>
  <c r="H227" i="94"/>
  <c r="H571" i="94"/>
  <c r="H844" i="94"/>
  <c r="H682" i="94"/>
  <c r="I227" i="94"/>
  <c r="K227" i="94" s="1"/>
  <c r="I408" i="94"/>
  <c r="K408" i="94" s="1"/>
  <c r="I682" i="94"/>
  <c r="K682" i="94" s="1"/>
  <c r="H1093" i="94"/>
  <c r="H1287" i="94"/>
  <c r="I713" i="94"/>
  <c r="K713" i="94" s="1"/>
  <c r="I571" i="94"/>
  <c r="K571" i="94" s="1"/>
  <c r="T1151" i="94"/>
  <c r="H1304" i="94"/>
  <c r="H548" i="94"/>
  <c r="I1267" i="94"/>
  <c r="K1267" i="94" s="1"/>
  <c r="I601" i="94"/>
  <c r="K601" i="94" s="1"/>
  <c r="I372" i="94"/>
  <c r="K372" i="94" s="1"/>
  <c r="H1036" i="94"/>
  <c r="I141" i="94"/>
  <c r="K141" i="94" s="1"/>
  <c r="I86" i="94"/>
  <c r="K86" i="94" s="1"/>
  <c r="H445" i="94"/>
  <c r="H952" i="94"/>
  <c r="H141" i="94"/>
  <c r="H363" i="94"/>
  <c r="I699" i="94"/>
  <c r="K699" i="94" s="1"/>
  <c r="I640" i="94"/>
  <c r="K640" i="94" s="1"/>
  <c r="S1187" i="94"/>
  <c r="H1073" i="94"/>
  <c r="H17" i="94"/>
  <c r="I710" i="94"/>
  <c r="K710" i="94" s="1"/>
  <c r="S1151" i="94"/>
  <c r="H237" i="94"/>
  <c r="I964" i="94"/>
  <c r="K964" i="94" s="1"/>
  <c r="I1241" i="94"/>
  <c r="K1241" i="94" s="1"/>
  <c r="I84" i="94"/>
  <c r="K84" i="94" s="1"/>
  <c r="H841" i="94"/>
  <c r="H637" i="94"/>
  <c r="I1002" i="94"/>
  <c r="K1002" i="94" s="1"/>
  <c r="I1352" i="94"/>
  <c r="K1352" i="94" s="1"/>
  <c r="I853" i="94"/>
  <c r="K853" i="94" s="1"/>
  <c r="Q1187" i="94"/>
  <c r="H963" i="94"/>
  <c r="H1091" i="94"/>
  <c r="H84" i="94"/>
  <c r="I1048" i="94"/>
  <c r="K1048" i="94" s="1"/>
  <c r="I484" i="94"/>
  <c r="K484" i="94" s="1"/>
  <c r="H1345" i="94"/>
  <c r="H274" i="94"/>
  <c r="H853" i="94"/>
  <c r="H807" i="94"/>
  <c r="I379" i="94"/>
  <c r="K379" i="94" s="1"/>
  <c r="I893" i="94"/>
  <c r="K893" i="94" s="1"/>
  <c r="I645" i="94"/>
  <c r="K645" i="94" s="1"/>
  <c r="I548" i="94"/>
  <c r="K548" i="94" s="1"/>
  <c r="Q1083" i="94"/>
  <c r="H155" i="94"/>
  <c r="H543" i="94"/>
  <c r="H100" i="94"/>
  <c r="I1113" i="94"/>
  <c r="K1113" i="94" s="1"/>
  <c r="I274" i="94"/>
  <c r="K274" i="94" s="1"/>
  <c r="I857" i="94"/>
  <c r="K857" i="94" s="1"/>
  <c r="I1065" i="94"/>
  <c r="K1065" i="94" s="1"/>
  <c r="H1065" i="94"/>
  <c r="H1254" i="94"/>
  <c r="I1254" i="94"/>
  <c r="K1254" i="94" s="1"/>
  <c r="H1062" i="94"/>
  <c r="I1062" i="94"/>
  <c r="K1062" i="94" s="1"/>
  <c r="H578" i="94"/>
  <c r="I578" i="94"/>
  <c r="K578" i="94" s="1"/>
  <c r="I1247" i="94"/>
  <c r="K1247" i="94" s="1"/>
  <c r="H1247" i="94"/>
  <c r="H1153" i="94"/>
  <c r="I1153" i="94"/>
  <c r="K1153" i="94" s="1"/>
  <c r="I924" i="94"/>
  <c r="K924" i="94" s="1"/>
  <c r="H924" i="94"/>
  <c r="H151" i="94"/>
  <c r="I151" i="94"/>
  <c r="K151" i="94" s="1"/>
  <c r="I1320" i="94"/>
  <c r="K1320" i="94" s="1"/>
  <c r="H1320" i="94"/>
  <c r="I1389" i="94"/>
  <c r="K1389" i="94" s="1"/>
  <c r="H1389" i="94"/>
  <c r="I920" i="94"/>
  <c r="K920" i="94" s="1"/>
  <c r="H920" i="94"/>
  <c r="I1078" i="94"/>
  <c r="K1078" i="94" s="1"/>
  <c r="H1078" i="94"/>
  <c r="H983" i="94"/>
  <c r="I983" i="94"/>
  <c r="K983" i="94" s="1"/>
  <c r="H1410" i="94"/>
  <c r="I1410" i="94"/>
  <c r="K1410" i="94" s="1"/>
  <c r="H189" i="94"/>
  <c r="I189" i="94"/>
  <c r="K189" i="94" s="1"/>
  <c r="I303" i="94"/>
  <c r="K303" i="94" s="1"/>
  <c r="H303" i="94"/>
  <c r="I30" i="94"/>
  <c r="K30" i="94" s="1"/>
  <c r="H30" i="94"/>
  <c r="I873" i="94"/>
  <c r="K873" i="94" s="1"/>
  <c r="H873" i="94"/>
  <c r="I858" i="94"/>
  <c r="K858" i="94" s="1"/>
  <c r="H858" i="94"/>
  <c r="H318" i="94"/>
  <c r="I318" i="94"/>
  <c r="K318" i="94" s="1"/>
  <c r="H1308" i="94"/>
  <c r="I1308" i="94"/>
  <c r="K1308" i="94" s="1"/>
  <c r="H1205" i="94"/>
  <c r="I1205" i="94"/>
  <c r="K1205" i="94" s="1"/>
  <c r="H1216" i="94"/>
  <c r="I1216" i="94"/>
  <c r="K1216" i="94" s="1"/>
  <c r="I1355" i="94"/>
  <c r="K1355" i="94" s="1"/>
  <c r="H1355" i="94"/>
  <c r="I1159" i="94"/>
  <c r="K1159" i="94" s="1"/>
  <c r="H1159" i="94"/>
  <c r="I1105" i="94"/>
  <c r="K1105" i="94" s="1"/>
  <c r="H1105" i="94"/>
  <c r="I1164" i="94"/>
  <c r="K1164" i="94" s="1"/>
  <c r="H1164" i="94"/>
  <c r="H944" i="94"/>
  <c r="I944" i="94"/>
  <c r="K944" i="94" s="1"/>
  <c r="I1021" i="94"/>
  <c r="K1021" i="94" s="1"/>
  <c r="H1021" i="94"/>
  <c r="I1050" i="94"/>
  <c r="K1050" i="94" s="1"/>
  <c r="H1050" i="94"/>
  <c r="I1176" i="94"/>
  <c r="K1176" i="94" s="1"/>
  <c r="H1176" i="94"/>
  <c r="H1035" i="94"/>
  <c r="I1035" i="94"/>
  <c r="K1035" i="94" s="1"/>
  <c r="I1271" i="94"/>
  <c r="K1271" i="94" s="1"/>
  <c r="H1271" i="94"/>
  <c r="H85" i="94"/>
  <c r="I85" i="94"/>
  <c r="K85" i="94" s="1"/>
  <c r="I307" i="94"/>
  <c r="K307" i="94" s="1"/>
  <c r="H307" i="94"/>
  <c r="H243" i="94"/>
  <c r="I243" i="94"/>
  <c r="K243" i="94" s="1"/>
  <c r="I817" i="94"/>
  <c r="K817" i="94" s="1"/>
  <c r="H817" i="94"/>
  <c r="I148" i="94"/>
  <c r="K148" i="94" s="1"/>
  <c r="H148" i="94"/>
  <c r="I93" i="94"/>
  <c r="K93" i="94" s="1"/>
  <c r="H93" i="94"/>
  <c r="I668" i="94"/>
  <c r="K668" i="94" s="1"/>
  <c r="H668" i="94"/>
  <c r="I821" i="94"/>
  <c r="K821" i="94" s="1"/>
  <c r="H821" i="94"/>
  <c r="I798" i="94"/>
  <c r="K798" i="94" s="1"/>
  <c r="H798" i="94"/>
  <c r="I1210" i="94"/>
  <c r="K1210" i="94" s="1"/>
  <c r="H1210" i="94"/>
  <c r="T999" i="94"/>
  <c r="H999" i="94"/>
  <c r="U999" i="94"/>
  <c r="R999" i="94"/>
  <c r="X999" i="94"/>
  <c r="Y999" i="94" s="1" a="1"/>
  <c r="Y999" i="94" s="1"/>
  <c r="I999" i="94"/>
  <c r="Q999" i="94"/>
  <c r="S999" i="94"/>
  <c r="P999" i="94"/>
  <c r="H1357" i="94"/>
  <c r="I1357" i="94"/>
  <c r="K1357" i="94" s="1"/>
  <c r="I1281" i="94"/>
  <c r="K1281" i="94" s="1"/>
  <c r="H1281" i="94"/>
  <c r="H1190" i="94"/>
  <c r="I1190" i="94"/>
  <c r="K1190" i="94" s="1"/>
  <c r="I840" i="94"/>
  <c r="K840" i="94" s="1"/>
  <c r="H840" i="94"/>
  <c r="I1034" i="94"/>
  <c r="K1034" i="94" s="1"/>
  <c r="H1034" i="94"/>
  <c r="I1287" i="94"/>
  <c r="K1287" i="94" s="1"/>
  <c r="I99" i="94"/>
  <c r="K99" i="94" s="1"/>
  <c r="I471" i="94"/>
  <c r="K471" i="94" s="1"/>
  <c r="I972" i="94"/>
  <c r="K972" i="94" s="1"/>
  <c r="H429" i="94"/>
  <c r="I322" i="94"/>
  <c r="K322" i="94" s="1"/>
  <c r="H774" i="94"/>
  <c r="I774" i="94"/>
  <c r="K774" i="94" s="1"/>
  <c r="I775" i="94"/>
  <c r="K775" i="94" s="1"/>
  <c r="H775" i="94"/>
  <c r="I304" i="94"/>
  <c r="K304" i="94" s="1"/>
  <c r="I184" i="94"/>
  <c r="K184" i="94" s="1"/>
  <c r="H184" i="94"/>
  <c r="H37" i="94"/>
  <c r="I721" i="94"/>
  <c r="K721" i="94" s="1"/>
  <c r="H721" i="94"/>
  <c r="H728" i="94"/>
  <c r="I728" i="94"/>
  <c r="K728" i="94" s="1"/>
  <c r="H1368" i="94"/>
  <c r="I1368" i="94"/>
  <c r="K1368" i="94" s="1"/>
  <c r="I1408" i="94"/>
  <c r="K1408" i="94" s="1"/>
  <c r="H1278" i="94"/>
  <c r="H967" i="94"/>
  <c r="I1173" i="94"/>
  <c r="K1173" i="94" s="1"/>
  <c r="I892" i="94"/>
  <c r="K892" i="94" s="1"/>
  <c r="I1123" i="94"/>
  <c r="K1123" i="94" s="1"/>
  <c r="H124" i="94"/>
  <c r="H1329" i="94"/>
  <c r="I1329" i="94"/>
  <c r="K1329" i="94" s="1"/>
  <c r="I1075" i="94"/>
  <c r="K1075" i="94" s="1"/>
  <c r="H1075" i="94"/>
  <c r="H978" i="94"/>
  <c r="I978" i="94"/>
  <c r="K978" i="94" s="1"/>
  <c r="H1189" i="94"/>
  <c r="H1022" i="94"/>
  <c r="I1022" i="94"/>
  <c r="K1022" i="94" s="1"/>
  <c r="H1088" i="94"/>
  <c r="I1088" i="94"/>
  <c r="K1088" i="94" s="1"/>
  <c r="I1244" i="94"/>
  <c r="K1244" i="94" s="1"/>
  <c r="H1244" i="94"/>
  <c r="H138" i="94"/>
  <c r="I138" i="94"/>
  <c r="K138" i="94" s="1"/>
  <c r="I849" i="94"/>
  <c r="K849" i="94" s="1"/>
  <c r="H849" i="94"/>
  <c r="H508" i="94"/>
  <c r="I508" i="94"/>
  <c r="K508" i="94" s="1"/>
  <c r="H746" i="94"/>
  <c r="I746" i="94"/>
  <c r="K746" i="94" s="1"/>
  <c r="I213" i="94"/>
  <c r="K213" i="94" s="1"/>
  <c r="H213" i="94"/>
  <c r="H109" i="94"/>
  <c r="I109" i="94"/>
  <c r="K109" i="94" s="1"/>
  <c r="I172" i="94"/>
  <c r="K172" i="94" s="1"/>
  <c r="H172" i="94"/>
  <c r="I723" i="94"/>
  <c r="K723" i="94" s="1"/>
  <c r="H723" i="94"/>
  <c r="I399" i="94"/>
  <c r="K399" i="94" s="1"/>
  <c r="I64" i="94"/>
  <c r="K64" i="94" s="1"/>
  <c r="I337" i="94"/>
  <c r="K337" i="94" s="1"/>
  <c r="I315" i="94"/>
  <c r="K315" i="94" s="1"/>
  <c r="H315" i="94"/>
  <c r="I610" i="94"/>
  <c r="K610" i="94" s="1"/>
  <c r="H610" i="94"/>
  <c r="I826" i="94"/>
  <c r="K826" i="94" s="1"/>
  <c r="H826" i="94"/>
  <c r="H263" i="94"/>
  <c r="I263" i="94"/>
  <c r="K263" i="94" s="1"/>
  <c r="I532" i="94"/>
  <c r="K532" i="94" s="1"/>
  <c r="H532" i="94"/>
  <c r="H16" i="94"/>
  <c r="I16" i="94"/>
  <c r="K16" i="94" s="1"/>
  <c r="I134" i="94"/>
  <c r="K134" i="94" s="1"/>
  <c r="H134" i="94"/>
  <c r="I811" i="94"/>
  <c r="K811" i="94" s="1"/>
  <c r="H356" i="94"/>
  <c r="I180" i="94"/>
  <c r="K180" i="94" s="1"/>
  <c r="H180" i="94"/>
  <c r="I868" i="94"/>
  <c r="K868" i="94" s="1"/>
  <c r="H868" i="94"/>
  <c r="I331" i="94"/>
  <c r="K331" i="94" s="1"/>
  <c r="H331" i="94"/>
  <c r="I43" i="94"/>
  <c r="K43" i="94" s="1"/>
  <c r="H43" i="94"/>
  <c r="I76" i="94"/>
  <c r="K76" i="94" s="1"/>
  <c r="H76" i="94"/>
  <c r="I806" i="94"/>
  <c r="K806" i="94" s="1"/>
  <c r="I260" i="94"/>
  <c r="K260" i="94" s="1"/>
  <c r="H260" i="94"/>
  <c r="H89" i="94"/>
  <c r="I691" i="94"/>
  <c r="K691" i="94" s="1"/>
  <c r="H691" i="94"/>
  <c r="I74" i="94"/>
  <c r="K74" i="94" s="1"/>
  <c r="I78" i="94"/>
  <c r="K78" i="94" s="1"/>
  <c r="H78" i="94"/>
  <c r="I224" i="94"/>
  <c r="K224" i="94" s="1"/>
  <c r="I623" i="94"/>
  <c r="K623" i="94" s="1"/>
  <c r="H623" i="94"/>
  <c r="H860" i="94"/>
  <c r="I326" i="94"/>
  <c r="K326" i="94" s="1"/>
  <c r="H285" i="94"/>
  <c r="I366" i="94"/>
  <c r="K366" i="94" s="1"/>
  <c r="H366" i="94"/>
  <c r="H540" i="94"/>
  <c r="I813" i="94"/>
  <c r="K813" i="94" s="1"/>
  <c r="H330" i="94"/>
  <c r="I729" i="94"/>
  <c r="K729" i="94" s="1"/>
  <c r="H729" i="94"/>
  <c r="H367" i="94"/>
  <c r="I666" i="94"/>
  <c r="K666" i="94" s="1"/>
  <c r="H666" i="94"/>
  <c r="H1198" i="94"/>
  <c r="H936" i="94"/>
  <c r="H892" i="94"/>
  <c r="H1302" i="94"/>
  <c r="H322" i="94"/>
  <c r="I1148" i="94"/>
  <c r="K1148" i="94" s="1"/>
  <c r="I1304" i="94"/>
  <c r="K1304" i="94" s="1"/>
  <c r="I816" i="94"/>
  <c r="K816" i="94" s="1"/>
  <c r="I319" i="94"/>
  <c r="K319" i="94" s="1"/>
  <c r="I277" i="94"/>
  <c r="K277" i="94" s="1"/>
  <c r="I110" i="94"/>
  <c r="K110" i="94" s="1"/>
  <c r="I878" i="94"/>
  <c r="K878" i="94" s="1"/>
  <c r="H1333" i="94"/>
  <c r="I1333" i="94"/>
  <c r="K1333" i="94" s="1"/>
  <c r="H1071" i="94"/>
  <c r="H942" i="94"/>
  <c r="H1059" i="94"/>
  <c r="H1156" i="94"/>
  <c r="H1398" i="94"/>
  <c r="H1147" i="94"/>
  <c r="H1408" i="94"/>
  <c r="H1414" i="94"/>
  <c r="H513" i="94"/>
  <c r="H12" i="94"/>
  <c r="H323" i="94"/>
  <c r="H203" i="94"/>
  <c r="I1170" i="94"/>
  <c r="K1170" i="94" s="1"/>
  <c r="I1217" i="94"/>
  <c r="K1217" i="94" s="1"/>
  <c r="I1147" i="94"/>
  <c r="K1147" i="94" s="1"/>
  <c r="I1263" i="94"/>
  <c r="K1263" i="94" s="1"/>
  <c r="I796" i="94"/>
  <c r="K796" i="94" s="1"/>
  <c r="I333" i="94"/>
  <c r="K333" i="94" s="1"/>
  <c r="I504" i="94"/>
  <c r="K504" i="94" s="1"/>
  <c r="I703" i="94"/>
  <c r="K703" i="94" s="1"/>
  <c r="I1108" i="94"/>
  <c r="K1108" i="94" s="1"/>
  <c r="I987" i="94"/>
  <c r="K987" i="94" s="1"/>
  <c r="H753" i="94"/>
  <c r="I1417" i="94"/>
  <c r="K1417" i="94" s="1"/>
  <c r="H1417" i="94"/>
  <c r="I1033" i="94"/>
  <c r="K1033" i="94" s="1"/>
  <c r="I823" i="94"/>
  <c r="K823" i="94" s="1"/>
  <c r="H264" i="94"/>
  <c r="I264" i="94"/>
  <c r="K264" i="94" s="1"/>
  <c r="I783" i="94"/>
  <c r="K783" i="94" s="1"/>
  <c r="H783" i="94"/>
  <c r="I440" i="94"/>
  <c r="K440" i="94" s="1"/>
  <c r="I617" i="94"/>
  <c r="K617" i="94" s="1"/>
  <c r="I143" i="94"/>
  <c r="K143" i="94" s="1"/>
  <c r="H143" i="94"/>
  <c r="H598" i="94"/>
  <c r="I357" i="94"/>
  <c r="K357" i="94" s="1"/>
  <c r="H357" i="94"/>
  <c r="I430" i="94"/>
  <c r="K430" i="94" s="1"/>
  <c r="H430" i="94"/>
  <c r="X1084" i="94"/>
  <c r="Y1084" i="94" s="1" a="1"/>
  <c r="Y1084" i="94" s="1"/>
  <c r="P1084" i="94"/>
  <c r="Q1084" i="94"/>
  <c r="I1084" i="94"/>
  <c r="R1084" i="94"/>
  <c r="H1084" i="94"/>
  <c r="S1084" i="94"/>
  <c r="H968" i="94"/>
  <c r="H1252" i="94"/>
  <c r="H796" i="94"/>
  <c r="H590" i="94"/>
  <c r="H504" i="94"/>
  <c r="H806" i="94"/>
  <c r="I1093" i="94"/>
  <c r="K1093" i="94" s="1"/>
  <c r="I1059" i="94"/>
  <c r="K1059" i="94" s="1"/>
  <c r="I1371" i="94"/>
  <c r="K1371" i="94" s="1"/>
  <c r="I268" i="94"/>
  <c r="K268" i="94" s="1"/>
  <c r="I543" i="94"/>
  <c r="K543" i="94" s="1"/>
  <c r="I770" i="94"/>
  <c r="K770" i="94" s="1"/>
  <c r="I1049" i="94"/>
  <c r="K1049" i="94" s="1"/>
  <c r="H903" i="94"/>
  <c r="I903" i="94"/>
  <c r="K903" i="94" s="1"/>
  <c r="I737" i="94"/>
  <c r="K737" i="94" s="1"/>
  <c r="H737" i="94"/>
  <c r="I361" i="94"/>
  <c r="K361" i="94" s="1"/>
  <c r="H361" i="94"/>
  <c r="H649" i="94"/>
  <c r="I750" i="94"/>
  <c r="K750" i="94" s="1"/>
  <c r="H750" i="94"/>
  <c r="I641" i="94"/>
  <c r="K641" i="94" s="1"/>
  <c r="H641" i="94"/>
  <c r="I622" i="94"/>
  <c r="K622" i="94" s="1"/>
  <c r="I153" i="94"/>
  <c r="K153" i="94" s="1"/>
  <c r="H153" i="94"/>
  <c r="I611" i="94"/>
  <c r="K611" i="94" s="1"/>
  <c r="I119" i="94"/>
  <c r="K119" i="94" s="1"/>
  <c r="H119" i="94"/>
  <c r="I884" i="94"/>
  <c r="K884" i="94" s="1"/>
  <c r="H884" i="94"/>
  <c r="I182" i="94"/>
  <c r="K182" i="94" s="1"/>
  <c r="H182" i="94"/>
  <c r="I448" i="94"/>
  <c r="K448" i="94" s="1"/>
  <c r="H448" i="94"/>
  <c r="I341" i="94"/>
  <c r="K341" i="94" s="1"/>
  <c r="H341" i="94"/>
  <c r="I910" i="94"/>
  <c r="K910" i="94" s="1"/>
  <c r="H1138" i="94"/>
  <c r="I1138" i="94"/>
  <c r="K1138" i="94" s="1"/>
  <c r="I439" i="94"/>
  <c r="K439" i="94" s="1"/>
  <c r="H61" i="94"/>
  <c r="I61" i="94"/>
  <c r="K61" i="94" s="1"/>
  <c r="H404" i="94"/>
  <c r="H620" i="94"/>
  <c r="I620" i="94"/>
  <c r="K620" i="94" s="1"/>
  <c r="I278" i="94"/>
  <c r="K278" i="94" s="1"/>
  <c r="I128" i="94"/>
  <c r="K128" i="94" s="1"/>
  <c r="H128" i="94"/>
  <c r="H867" i="94"/>
  <c r="H836" i="94"/>
  <c r="H864" i="94"/>
  <c r="I864" i="94"/>
  <c r="K864" i="94" s="1"/>
  <c r="I252" i="94"/>
  <c r="K252" i="94" s="1"/>
  <c r="I163" i="94"/>
  <c r="K163" i="94" s="1"/>
  <c r="H163" i="94"/>
  <c r="I171" i="94"/>
  <c r="K171" i="94" s="1"/>
  <c r="H171" i="94"/>
  <c r="I709" i="94"/>
  <c r="K709" i="94" s="1"/>
  <c r="H709" i="94"/>
  <c r="I72" i="94"/>
  <c r="K72" i="94" s="1"/>
  <c r="H72" i="94"/>
  <c r="I686" i="94"/>
  <c r="K686" i="94" s="1"/>
  <c r="I255" i="94"/>
  <c r="K255" i="94" s="1"/>
  <c r="H255" i="94"/>
  <c r="I652" i="94"/>
  <c r="K652" i="94" s="1"/>
  <c r="H652" i="94"/>
  <c r="I436" i="94"/>
  <c r="K436" i="94" s="1"/>
  <c r="I538" i="94"/>
  <c r="K538" i="94" s="1"/>
  <c r="H538" i="94"/>
  <c r="H70" i="94"/>
  <c r="I454" i="94"/>
  <c r="K454" i="94" s="1"/>
  <c r="I130" i="94"/>
  <c r="K130" i="94" s="1"/>
  <c r="I279" i="94"/>
  <c r="K279" i="94" s="1"/>
  <c r="I160" i="94"/>
  <c r="K160" i="94" s="1"/>
  <c r="I572" i="94"/>
  <c r="K572" i="94" s="1"/>
  <c r="H135" i="94"/>
  <c r="I135" i="94"/>
  <c r="K135" i="94" s="1"/>
  <c r="I413" i="94"/>
  <c r="K413" i="94" s="1"/>
  <c r="H413" i="94"/>
  <c r="H97" i="94"/>
  <c r="I871" i="94"/>
  <c r="K871" i="94" s="1"/>
  <c r="H486" i="94"/>
  <c r="I486" i="94"/>
  <c r="K486" i="94" s="1"/>
  <c r="I359" i="94"/>
  <c r="K359" i="94" s="1"/>
  <c r="H359" i="94"/>
  <c r="I876" i="94"/>
  <c r="K876" i="94" s="1"/>
  <c r="H876" i="94"/>
  <c r="H396" i="94"/>
  <c r="I396" i="94"/>
  <c r="K396" i="94" s="1"/>
  <c r="I443" i="94"/>
  <c r="K443" i="94" s="1"/>
  <c r="H443" i="94"/>
  <c r="I1339" i="94"/>
  <c r="K1339" i="94" s="1"/>
  <c r="I939" i="94"/>
  <c r="K939" i="94" s="1"/>
  <c r="I1253" i="94"/>
  <c r="K1253" i="94" s="1"/>
  <c r="H1337" i="94"/>
  <c r="H1275" i="94"/>
  <c r="I1275" i="94"/>
  <c r="K1275" i="94" s="1"/>
  <c r="I941" i="94"/>
  <c r="K941" i="94" s="1"/>
  <c r="I1245" i="94"/>
  <c r="K1245" i="94" s="1"/>
  <c r="H1245" i="94"/>
  <c r="H1399" i="94"/>
  <c r="I1158" i="94"/>
  <c r="K1158" i="94" s="1"/>
  <c r="H1158" i="94"/>
  <c r="H1375" i="94"/>
  <c r="I241" i="94"/>
  <c r="K241" i="94" s="1"/>
  <c r="H241" i="94"/>
  <c r="H934" i="94"/>
  <c r="I934" i="94"/>
  <c r="K934" i="94" s="1"/>
  <c r="I979" i="94"/>
  <c r="K979" i="94" s="1"/>
  <c r="H979" i="94"/>
  <c r="I1003" i="94"/>
  <c r="K1003" i="94" s="1"/>
  <c r="H1003" i="94"/>
  <c r="H991" i="94"/>
  <c r="H949" i="94"/>
  <c r="I949" i="94"/>
  <c r="K949" i="94" s="1"/>
  <c r="I992" i="94"/>
  <c r="K992" i="94" s="1"/>
  <c r="I1012" i="94"/>
  <c r="K1012" i="94" s="1"/>
  <c r="H603" i="94"/>
  <c r="I1185" i="94"/>
  <c r="K1185" i="94" s="1"/>
  <c r="I1094" i="94"/>
  <c r="K1094" i="94" s="1"/>
  <c r="I1175" i="94"/>
  <c r="K1175" i="94" s="1"/>
  <c r="H1175" i="94"/>
  <c r="I1390" i="94"/>
  <c r="K1390" i="94" s="1"/>
  <c r="I387" i="94"/>
  <c r="K387" i="94" s="1"/>
  <c r="H765" i="94"/>
  <c r="I765" i="94"/>
  <c r="K765" i="94" s="1"/>
  <c r="I62" i="94"/>
  <c r="K62" i="94" s="1"/>
  <c r="I608" i="94"/>
  <c r="K608" i="94" s="1"/>
  <c r="H608" i="94"/>
  <c r="I861" i="94"/>
  <c r="K861" i="94" s="1"/>
  <c r="H129" i="94"/>
  <c r="I129" i="94"/>
  <c r="K129" i="94" s="1"/>
  <c r="I262" i="94"/>
  <c r="K262" i="94" s="1"/>
  <c r="H244" i="94"/>
  <c r="I244" i="94"/>
  <c r="K244" i="94" s="1"/>
  <c r="H825" i="94"/>
  <c r="H191" i="94"/>
  <c r="I191" i="94"/>
  <c r="K191" i="94" s="1"/>
  <c r="H689" i="94"/>
  <c r="I881" i="94"/>
  <c r="K881" i="94" s="1"/>
  <c r="H881" i="94"/>
  <c r="I234" i="94"/>
  <c r="K234" i="94" s="1"/>
  <c r="I91" i="94"/>
  <c r="K91" i="94" s="1"/>
  <c r="H91" i="94"/>
  <c r="I250" i="94"/>
  <c r="K250" i="94" s="1"/>
  <c r="H588" i="94"/>
  <c r="I588" i="94"/>
  <c r="K588" i="94" s="1"/>
  <c r="I801" i="94"/>
  <c r="K801" i="94" s="1"/>
  <c r="I34" i="94"/>
  <c r="K34" i="94" s="1"/>
  <c r="H34" i="94"/>
  <c r="H202" i="94"/>
  <c r="I202" i="94"/>
  <c r="K202" i="94" s="1"/>
  <c r="H583" i="94"/>
  <c r="I516" i="94"/>
  <c r="K516" i="94" s="1"/>
  <c r="H516" i="94"/>
  <c r="I38" i="94"/>
  <c r="K38" i="94" s="1"/>
  <c r="H38" i="94"/>
  <c r="I167" i="94"/>
  <c r="K167" i="94" s="1"/>
  <c r="I830" i="94"/>
  <c r="K830" i="94" s="1"/>
  <c r="I378" i="94"/>
  <c r="K378" i="94" s="1"/>
  <c r="H205" i="94"/>
  <c r="I205" i="94"/>
  <c r="K205" i="94" s="1"/>
  <c r="I122" i="94"/>
  <c r="K122" i="94" s="1"/>
  <c r="H122" i="94"/>
  <c r="H407" i="94"/>
  <c r="I407" i="94"/>
  <c r="K407" i="94" s="1"/>
  <c r="I18" i="94"/>
  <c r="K18" i="94" s="1"/>
  <c r="I502" i="94"/>
  <c r="K502" i="94" s="1"/>
  <c r="H502" i="94"/>
  <c r="I470" i="94"/>
  <c r="K470" i="94" s="1"/>
  <c r="H470" i="94"/>
  <c r="I787" i="94"/>
  <c r="K787" i="94" s="1"/>
  <c r="H787" i="94"/>
  <c r="H257" i="94"/>
  <c r="I257" i="94"/>
  <c r="K257" i="94" s="1"/>
  <c r="I488" i="94"/>
  <c r="K488" i="94" s="1"/>
  <c r="H488" i="94"/>
  <c r="I518" i="94"/>
  <c r="K518" i="94" s="1"/>
  <c r="H518" i="94"/>
  <c r="H854" i="94"/>
  <c r="I854" i="94"/>
  <c r="K854" i="94" s="1"/>
  <c r="I225" i="94"/>
  <c r="K225" i="94" s="1"/>
  <c r="I662" i="94"/>
  <c r="K662" i="94" s="1"/>
  <c r="H852" i="94"/>
  <c r="I852" i="94"/>
  <c r="K852" i="94" s="1"/>
  <c r="H131" i="94"/>
  <c r="I131" i="94"/>
  <c r="K131" i="94" s="1"/>
  <c r="H530" i="94"/>
  <c r="I511" i="94"/>
  <c r="K511" i="94" s="1"/>
  <c r="H511" i="94"/>
  <c r="H955" i="94"/>
  <c r="H1384" i="94"/>
  <c r="H1255" i="94"/>
  <c r="H1352" i="94"/>
  <c r="H823" i="94"/>
  <c r="H837" i="94"/>
  <c r="H450" i="94"/>
  <c r="H770" i="94"/>
  <c r="H378" i="94"/>
  <c r="I1085" i="94"/>
  <c r="K1085" i="94" s="1"/>
  <c r="I1038" i="94"/>
  <c r="K1038" i="94" s="1"/>
  <c r="I1379" i="94"/>
  <c r="K1379" i="94" s="1"/>
  <c r="I618" i="94"/>
  <c r="K618" i="94" s="1"/>
  <c r="I178" i="94"/>
  <c r="K178" i="94" s="1"/>
  <c r="H178" i="94"/>
  <c r="I464" i="94"/>
  <c r="K464" i="94" s="1"/>
  <c r="H464" i="94"/>
  <c r="I848" i="94"/>
  <c r="K848" i="94" s="1"/>
  <c r="H848" i="94"/>
  <c r="I483" i="94"/>
  <c r="K483" i="94" s="1"/>
  <c r="H483" i="94"/>
  <c r="I745" i="94"/>
  <c r="K745" i="94" s="1"/>
  <c r="H745" i="94"/>
  <c r="H230" i="94"/>
  <c r="I815" i="94"/>
  <c r="K815" i="94" s="1"/>
  <c r="I121" i="94"/>
  <c r="K121" i="94" s="1"/>
  <c r="H121" i="94"/>
  <c r="I943" i="94"/>
  <c r="K943" i="94" s="1"/>
  <c r="I1028" i="94"/>
  <c r="K1028" i="94" s="1"/>
  <c r="H1028" i="94"/>
  <c r="I954" i="94"/>
  <c r="K954" i="94" s="1"/>
  <c r="H954" i="94"/>
  <c r="I700" i="94"/>
  <c r="K700" i="94" s="1"/>
  <c r="H636" i="94"/>
  <c r="I636" i="94"/>
  <c r="K636" i="94" s="1"/>
  <c r="I256" i="94"/>
  <c r="K256" i="94" s="1"/>
  <c r="I736" i="94"/>
  <c r="K736" i="94" s="1"/>
  <c r="H736" i="94"/>
  <c r="H152" i="94"/>
  <c r="I152" i="94"/>
  <c r="K152" i="94" s="1"/>
  <c r="I755" i="94"/>
  <c r="K755" i="94" s="1"/>
  <c r="H755" i="94"/>
  <c r="I633" i="94"/>
  <c r="K633" i="94" s="1"/>
  <c r="H633" i="94"/>
  <c r="H368" i="94"/>
  <c r="I368" i="94"/>
  <c r="K368" i="94" s="1"/>
  <c r="I782" i="94"/>
  <c r="K782" i="94" s="1"/>
  <c r="H782" i="94"/>
  <c r="I827" i="94"/>
  <c r="K827" i="94" s="1"/>
  <c r="H827" i="94"/>
  <c r="H804" i="94"/>
  <c r="I804" i="94"/>
  <c r="K804" i="94" s="1"/>
  <c r="H593" i="94"/>
  <c r="I586" i="94"/>
  <c r="K586" i="94" s="1"/>
  <c r="I1107" i="94"/>
  <c r="K1107" i="94" s="1"/>
  <c r="I997" i="94"/>
  <c r="K997" i="94" s="1"/>
  <c r="H997" i="94"/>
  <c r="I1407" i="94"/>
  <c r="K1407" i="94" s="1"/>
  <c r="H402" i="94"/>
  <c r="I402" i="94"/>
  <c r="K402" i="94" s="1"/>
  <c r="H498" i="94"/>
  <c r="I498" i="94"/>
  <c r="K498" i="94" s="1"/>
  <c r="I441" i="94"/>
  <c r="K441" i="94" s="1"/>
  <c r="H299" i="94"/>
  <c r="I299" i="94"/>
  <c r="K299" i="94" s="1"/>
  <c r="I144" i="94"/>
  <c r="K144" i="94" s="1"/>
  <c r="H139" i="94"/>
  <c r="I139" i="94"/>
  <c r="K139" i="94" s="1"/>
  <c r="I41" i="94"/>
  <c r="K41" i="94" s="1"/>
  <c r="H41" i="94"/>
  <c r="I679" i="94"/>
  <c r="K679" i="94" s="1"/>
  <c r="H101" i="94"/>
  <c r="I101" i="94"/>
  <c r="K101" i="94" s="1"/>
  <c r="I466" i="94"/>
  <c r="K466" i="94" s="1"/>
  <c r="H466" i="94"/>
  <c r="I557" i="94"/>
  <c r="K557" i="94" s="1"/>
  <c r="H557" i="94"/>
  <c r="H39" i="94"/>
  <c r="I328" i="94"/>
  <c r="K328" i="94" s="1"/>
  <c r="H551" i="94"/>
  <c r="I551" i="94"/>
  <c r="K551" i="94" s="1"/>
  <c r="I60" i="94"/>
  <c r="K60" i="94" s="1"/>
  <c r="H60" i="94"/>
  <c r="I390" i="94"/>
  <c r="K390" i="94" s="1"/>
  <c r="I426" i="94"/>
  <c r="K426" i="94" s="1"/>
  <c r="H426" i="94"/>
  <c r="I625" i="94"/>
  <c r="K625" i="94" s="1"/>
  <c r="H298" i="94"/>
  <c r="I298" i="94"/>
  <c r="K298" i="94" s="1"/>
  <c r="I550" i="94"/>
  <c r="K550" i="94" s="1"/>
  <c r="I1089" i="94"/>
  <c r="K1089" i="94" s="1"/>
  <c r="I51" i="94"/>
  <c r="K51" i="94" s="1"/>
  <c r="H51" i="94"/>
  <c r="I77" i="94"/>
  <c r="K77" i="94" s="1"/>
  <c r="H733" i="94"/>
  <c r="I733" i="94"/>
  <c r="K733" i="94" s="1"/>
  <c r="H672" i="94"/>
  <c r="I672" i="94"/>
  <c r="K672" i="94" s="1"/>
  <c r="H419" i="94"/>
  <c r="I419" i="94"/>
  <c r="K419" i="94" s="1"/>
  <c r="I370" i="94"/>
  <c r="K370" i="94" s="1"/>
  <c r="I459" i="94"/>
  <c r="K459" i="94" s="1"/>
  <c r="H459" i="94"/>
  <c r="I446" i="94"/>
  <c r="K446" i="94" s="1"/>
  <c r="H304" i="94"/>
  <c r="I1114" i="94"/>
  <c r="K1114" i="94" s="1"/>
  <c r="H1114" i="94"/>
  <c r="I1072" i="94"/>
  <c r="K1072" i="94" s="1"/>
  <c r="I1064" i="94"/>
  <c r="K1064" i="94" s="1"/>
  <c r="H1064" i="94"/>
  <c r="I13" i="94"/>
  <c r="K13" i="94" s="1"/>
  <c r="H13" i="94"/>
  <c r="H882" i="94"/>
  <c r="I882" i="94"/>
  <c r="K882" i="94" s="1"/>
  <c r="I555" i="94"/>
  <c r="K555" i="94" s="1"/>
  <c r="H555" i="94"/>
  <c r="H8" i="94"/>
  <c r="H911" i="94"/>
  <c r="I911" i="94"/>
  <c r="K911" i="94" s="1"/>
  <c r="S1014" i="94"/>
  <c r="H1108" i="94"/>
  <c r="H1089" i="94"/>
  <c r="H1371" i="94"/>
  <c r="H1227" i="94"/>
  <c r="H1322" i="94"/>
  <c r="H1403" i="94"/>
  <c r="H328" i="94"/>
  <c r="H618" i="94"/>
  <c r="H451" i="94"/>
  <c r="H439" i="94"/>
  <c r="H813" i="94"/>
  <c r="H167" i="94"/>
  <c r="I916" i="94"/>
  <c r="K916" i="94" s="1"/>
  <c r="I1406" i="94"/>
  <c r="K1406" i="94" s="1"/>
  <c r="I1335" i="94"/>
  <c r="K1335" i="94" s="1"/>
  <c r="I340" i="94"/>
  <c r="K340" i="94" s="1"/>
  <c r="I19" i="94"/>
  <c r="K19" i="94" s="1"/>
  <c r="I590" i="94"/>
  <c r="K590" i="94" s="1"/>
  <c r="I860" i="94"/>
  <c r="K860" i="94" s="1"/>
  <c r="I973" i="94"/>
  <c r="K973" i="94" s="1"/>
  <c r="I1326" i="94"/>
  <c r="K1326" i="94" s="1"/>
  <c r="I1230" i="94"/>
  <c r="K1230" i="94" s="1"/>
  <c r="H1230" i="94"/>
  <c r="I1364" i="94"/>
  <c r="K1364" i="94" s="1"/>
  <c r="H1364" i="94"/>
  <c r="H1171" i="94"/>
  <c r="I1171" i="94"/>
  <c r="K1171" i="94" s="1"/>
  <c r="H962" i="94"/>
  <c r="I962" i="94"/>
  <c r="K962" i="94" s="1"/>
  <c r="I850" i="94"/>
  <c r="K850" i="94" s="1"/>
  <c r="H850" i="94"/>
  <c r="I1145" i="94"/>
  <c r="K1145" i="94" s="1"/>
  <c r="I1264" i="94"/>
  <c r="K1264" i="94" s="1"/>
  <c r="H1264" i="94"/>
  <c r="I931" i="94"/>
  <c r="K931" i="94" s="1"/>
  <c r="I977" i="94"/>
  <c r="K977" i="94" s="1"/>
  <c r="H977" i="94"/>
  <c r="H735" i="94"/>
  <c r="I1032" i="94"/>
  <c r="K1032" i="94" s="1"/>
  <c r="I1060" i="94"/>
  <c r="K1060" i="94" s="1"/>
  <c r="H1060" i="94"/>
  <c r="I235" i="94"/>
  <c r="K235" i="94" s="1"/>
  <c r="H235" i="94"/>
  <c r="I547" i="94"/>
  <c r="K547" i="94" s="1"/>
  <c r="I597" i="94"/>
  <c r="K597" i="94" s="1"/>
  <c r="I831" i="94"/>
  <c r="K831" i="94" s="1"/>
  <c r="H410" i="94"/>
  <c r="I410" i="94"/>
  <c r="K410" i="94" s="1"/>
  <c r="H534" i="94"/>
  <c r="I534" i="94"/>
  <c r="K534" i="94" s="1"/>
  <c r="I1295" i="94"/>
  <c r="K1295" i="94" s="1"/>
  <c r="H1289" i="94"/>
  <c r="I1289" i="94"/>
  <c r="K1289" i="94" s="1"/>
  <c r="I327" i="94"/>
  <c r="K327" i="94" s="1"/>
  <c r="H1272" i="94"/>
  <c r="I1272" i="94"/>
  <c r="K1272" i="94" s="1"/>
  <c r="H1185" i="94"/>
  <c r="H1228" i="94"/>
  <c r="H1301" i="94"/>
  <c r="H1406" i="94"/>
  <c r="H579" i="94"/>
  <c r="H624" i="94"/>
  <c r="H778" i="94"/>
  <c r="H808" i="94"/>
  <c r="H686" i="94"/>
  <c r="H831" i="94"/>
  <c r="H677" i="94"/>
  <c r="H512" i="94"/>
  <c r="H525" i="94"/>
  <c r="H634" i="94"/>
  <c r="H871" i="94"/>
  <c r="I917" i="94"/>
  <c r="K917" i="94" s="1"/>
  <c r="I1403" i="94"/>
  <c r="K1403" i="94" s="1"/>
  <c r="I330" i="94"/>
  <c r="K330" i="94" s="1"/>
  <c r="I450" i="94"/>
  <c r="K450" i="94" s="1"/>
  <c r="I389" i="94"/>
  <c r="K389" i="94" s="1"/>
  <c r="I1157" i="94"/>
  <c r="K1157" i="94" s="1"/>
  <c r="H1157" i="94"/>
  <c r="I643" i="94"/>
  <c r="K643" i="94" s="1"/>
  <c r="H643" i="94"/>
  <c r="I887" i="94"/>
  <c r="K887" i="94" s="1"/>
  <c r="H887" i="94"/>
  <c r="I296" i="94"/>
  <c r="K296" i="94" s="1"/>
  <c r="H296" i="94"/>
  <c r="I1392" i="94"/>
  <c r="K1392" i="94" s="1"/>
  <c r="I692" i="94"/>
  <c r="K692" i="94" s="1"/>
  <c r="H692" i="94"/>
  <c r="I113" i="94"/>
  <c r="K113" i="94" s="1"/>
  <c r="H113" i="94"/>
  <c r="I102" i="94"/>
  <c r="K102" i="94" s="1"/>
  <c r="H102" i="94"/>
  <c r="H890" i="94"/>
  <c r="I890" i="94"/>
  <c r="K890" i="94" s="1"/>
  <c r="I894" i="94"/>
  <c r="K894" i="94" s="1"/>
  <c r="H894" i="94"/>
  <c r="I957" i="94"/>
  <c r="K957" i="94" s="1"/>
  <c r="I630" i="94"/>
  <c r="K630" i="94" s="1"/>
  <c r="H630" i="94"/>
  <c r="I1037" i="94"/>
  <c r="K1037" i="94" s="1"/>
  <c r="H1102" i="94"/>
  <c r="I1102" i="94"/>
  <c r="K1102" i="94" s="1"/>
  <c r="I940" i="94"/>
  <c r="K940" i="94" s="1"/>
  <c r="H940" i="94"/>
  <c r="H1137" i="94"/>
  <c r="I1119" i="94"/>
  <c r="K1119" i="94" s="1"/>
  <c r="I1222" i="94"/>
  <c r="K1222" i="94" s="1"/>
  <c r="H1222" i="94"/>
  <c r="H654" i="94"/>
  <c r="I654" i="94"/>
  <c r="K654" i="94" s="1"/>
  <c r="H35" i="94"/>
  <c r="H477" i="94"/>
  <c r="I477" i="94"/>
  <c r="K477" i="94" s="1"/>
  <c r="H494" i="94"/>
  <c r="I494" i="94"/>
  <c r="K494" i="94" s="1"/>
  <c r="H305" i="94"/>
  <c r="I877" i="94"/>
  <c r="K877" i="94" s="1"/>
  <c r="H877" i="94"/>
  <c r="I351" i="94"/>
  <c r="K351" i="94" s="1"/>
  <c r="H351" i="94"/>
  <c r="I239" i="94"/>
  <c r="K239" i="94" s="1"/>
  <c r="I1309" i="94"/>
  <c r="K1309" i="94" s="1"/>
  <c r="H1292" i="94"/>
  <c r="I1292" i="94"/>
  <c r="K1292" i="94" s="1"/>
  <c r="H1223" i="94"/>
  <c r="I1223" i="94"/>
  <c r="K1223" i="94" s="1"/>
  <c r="I1348" i="94"/>
  <c r="K1348" i="94" s="1"/>
  <c r="H1348" i="94"/>
  <c r="H1177" i="94"/>
  <c r="I1125" i="94"/>
  <c r="K1125" i="94" s="1"/>
  <c r="H1125" i="94"/>
  <c r="I1146" i="94"/>
  <c r="K1146" i="94" s="1"/>
  <c r="H1146" i="94"/>
  <c r="I1259" i="94"/>
  <c r="K1259" i="94" s="1"/>
  <c r="H1259" i="94"/>
  <c r="H970" i="94"/>
  <c r="I970" i="94"/>
  <c r="K970" i="94" s="1"/>
  <c r="I1020" i="94"/>
  <c r="K1020" i="94" s="1"/>
  <c r="H1079" i="94"/>
  <c r="I1079" i="94"/>
  <c r="K1079" i="94" s="1"/>
  <c r="I1005" i="94"/>
  <c r="K1005" i="94" s="1"/>
  <c r="I1024" i="94"/>
  <c r="K1024" i="94" s="1"/>
  <c r="H1024" i="94"/>
  <c r="I1136" i="94"/>
  <c r="K1136" i="94" s="1"/>
  <c r="H1136" i="94"/>
  <c r="I1201" i="94"/>
  <c r="K1201" i="94" s="1"/>
  <c r="H1135" i="94"/>
  <c r="I1135" i="94"/>
  <c r="K1135" i="94" s="1"/>
  <c r="I1179" i="94"/>
  <c r="K1179" i="94" s="1"/>
  <c r="H1179" i="94"/>
  <c r="I1194" i="94"/>
  <c r="K1194" i="94" s="1"/>
  <c r="H1194" i="94"/>
  <c r="I1044" i="94"/>
  <c r="K1044" i="94" s="1"/>
  <c r="I1124" i="94"/>
  <c r="K1124" i="94" s="1"/>
  <c r="H1124" i="94"/>
  <c r="H1214" i="94"/>
  <c r="I1214" i="94"/>
  <c r="K1214" i="94" s="1"/>
  <c r="H719" i="94"/>
  <c r="I719" i="94"/>
  <c r="K719" i="94" s="1"/>
  <c r="I743" i="94"/>
  <c r="K743" i="94" s="1"/>
  <c r="H743" i="94"/>
  <c r="I784" i="94"/>
  <c r="K784" i="94" s="1"/>
  <c r="H784" i="94"/>
  <c r="H25" i="94"/>
  <c r="I25" i="94"/>
  <c r="K25" i="94" s="1"/>
  <c r="H336" i="94"/>
  <c r="H83" i="94"/>
  <c r="I83" i="94"/>
  <c r="K83" i="94" s="1"/>
  <c r="I906" i="94"/>
  <c r="K906" i="94" s="1"/>
  <c r="H758" i="94"/>
  <c r="I758" i="94"/>
  <c r="K758" i="94" s="1"/>
  <c r="I207" i="94"/>
  <c r="K207" i="94" s="1"/>
  <c r="H207" i="94"/>
  <c r="I562" i="94"/>
  <c r="K562" i="94" s="1"/>
  <c r="H45" i="94"/>
  <c r="I45" i="94"/>
  <c r="K45" i="94" s="1"/>
  <c r="H247" i="94"/>
  <c r="I247" i="94"/>
  <c r="K247" i="94" s="1"/>
  <c r="H311" i="94"/>
  <c r="I311" i="94"/>
  <c r="K311" i="94" s="1"/>
  <c r="I424" i="94"/>
  <c r="K424" i="94" s="1"/>
  <c r="H424" i="94"/>
  <c r="H481" i="94"/>
  <c r="I481" i="94"/>
  <c r="K481" i="94" s="1"/>
  <c r="I195" i="94"/>
  <c r="K195" i="94" s="1"/>
  <c r="H195" i="94"/>
  <c r="H619" i="94"/>
  <c r="I619" i="94"/>
  <c r="K619" i="94" s="1"/>
  <c r="H759" i="94"/>
  <c r="I759" i="94"/>
  <c r="K759" i="94" s="1"/>
  <c r="I673" i="94"/>
  <c r="K673" i="94" s="1"/>
  <c r="H673" i="94"/>
  <c r="I527" i="94"/>
  <c r="K527" i="94" s="1"/>
  <c r="H527" i="94"/>
  <c r="H602" i="94"/>
  <c r="I602" i="94"/>
  <c r="K602" i="94" s="1"/>
  <c r="I773" i="94"/>
  <c r="K773" i="94" s="1"/>
  <c r="H773" i="94"/>
  <c r="I556" i="94"/>
  <c r="K556" i="94" s="1"/>
  <c r="H768" i="94"/>
  <c r="I768" i="94"/>
  <c r="K768" i="94" s="1"/>
  <c r="H24" i="94"/>
  <c r="I24" i="94"/>
  <c r="K24" i="94" s="1"/>
  <c r="I559" i="94"/>
  <c r="K559" i="94" s="1"/>
  <c r="H559" i="94"/>
  <c r="I342" i="94"/>
  <c r="K342" i="94" s="1"/>
  <c r="I738" i="94"/>
  <c r="K738" i="94" s="1"/>
  <c r="H738" i="94"/>
  <c r="I403" i="94"/>
  <c r="K403" i="94" s="1"/>
  <c r="H403" i="94"/>
  <c r="I273" i="94"/>
  <c r="K273" i="94" s="1"/>
  <c r="I33" i="94"/>
  <c r="K33" i="94" s="1"/>
  <c r="H33" i="94"/>
  <c r="I714" i="94"/>
  <c r="K714" i="94" s="1"/>
  <c r="H714" i="94"/>
  <c r="H132" i="94"/>
  <c r="I132" i="94"/>
  <c r="K132" i="94" s="1"/>
  <c r="I177" i="94"/>
  <c r="K177" i="94" s="1"/>
  <c r="H199" i="94"/>
  <c r="I199" i="94"/>
  <c r="K199" i="94" s="1"/>
  <c r="H669" i="94"/>
  <c r="I669" i="94"/>
  <c r="K669" i="94" s="1"/>
  <c r="I437" i="94"/>
  <c r="K437" i="94" s="1"/>
  <c r="H437" i="94"/>
  <c r="H606" i="94"/>
  <c r="I606" i="94"/>
  <c r="K606" i="94" s="1"/>
  <c r="I891" i="94"/>
  <c r="K891" i="94" s="1"/>
  <c r="H176" i="94"/>
  <c r="I176" i="94"/>
  <c r="K176" i="94" s="1"/>
  <c r="H698" i="94"/>
  <c r="I698" i="94"/>
  <c r="K698" i="94" s="1"/>
  <c r="I69" i="94"/>
  <c r="K69" i="94" s="1"/>
  <c r="H964" i="94"/>
  <c r="H1390" i="94"/>
  <c r="H1339" i="94"/>
  <c r="H1354" i="94"/>
  <c r="H1309" i="94"/>
  <c r="H273" i="94"/>
  <c r="H365" i="94"/>
  <c r="H857" i="94"/>
  <c r="H262" i="94"/>
  <c r="H387" i="94"/>
  <c r="H480" i="94"/>
  <c r="H756" i="94"/>
  <c r="H597" i="94"/>
  <c r="H550" i="94"/>
  <c r="I1067" i="94"/>
  <c r="K1067" i="94" s="1"/>
  <c r="I1156" i="94"/>
  <c r="K1156" i="94" s="1"/>
  <c r="I1354" i="94"/>
  <c r="K1354" i="94" s="1"/>
  <c r="I1375" i="94"/>
  <c r="K1375" i="94" s="1"/>
  <c r="I216" i="94"/>
  <c r="K216" i="94" s="1"/>
  <c r="I867" i="94"/>
  <c r="K867" i="94" s="1"/>
  <c r="I677" i="94"/>
  <c r="K677" i="94" s="1"/>
  <c r="I638" i="94"/>
  <c r="K638" i="94" s="1"/>
  <c r="I429" i="94"/>
  <c r="K429" i="94" s="1"/>
  <c r="I1168" i="94"/>
  <c r="K1168" i="94" s="1"/>
  <c r="I660" i="94"/>
  <c r="K660" i="94" s="1"/>
  <c r="H660" i="94"/>
  <c r="H1061" i="94"/>
  <c r="H986" i="94"/>
  <c r="H1161" i="94"/>
  <c r="H414" i="94"/>
  <c r="H674" i="94"/>
  <c r="I674" i="94"/>
  <c r="K674" i="94" s="1"/>
  <c r="H348" i="94"/>
  <c r="I348" i="94"/>
  <c r="K348" i="94" s="1"/>
  <c r="I793" i="94"/>
  <c r="K793" i="94" s="1"/>
  <c r="H793" i="94"/>
  <c r="H927" i="94"/>
  <c r="H1280" i="94"/>
  <c r="H1145" i="94"/>
  <c r="H326" i="94"/>
  <c r="H632" i="94"/>
  <c r="H234" i="94"/>
  <c r="H399" i="94"/>
  <c r="H185" i="94"/>
  <c r="H250" i="94"/>
  <c r="H18" i="94"/>
  <c r="H440" i="94"/>
  <c r="I996" i="94"/>
  <c r="K996" i="94" s="1"/>
  <c r="I1337" i="94"/>
  <c r="K1337" i="94" s="1"/>
  <c r="I967" i="94"/>
  <c r="K967" i="94" s="1"/>
  <c r="I305" i="94"/>
  <c r="K305" i="94" s="1"/>
  <c r="I856" i="94"/>
  <c r="K856" i="94" s="1"/>
  <c r="I480" i="94"/>
  <c r="K480" i="94" s="1"/>
  <c r="I844" i="94"/>
  <c r="K844" i="94" s="1"/>
  <c r="I593" i="94"/>
  <c r="K593" i="94" s="1"/>
  <c r="I670" i="94"/>
  <c r="K670" i="94" s="1"/>
  <c r="I404" i="94"/>
  <c r="K404" i="94" s="1"/>
  <c r="I530" i="94"/>
  <c r="K530" i="94" s="1"/>
  <c r="H1274" i="94"/>
  <c r="I1080" i="94"/>
  <c r="K1080" i="94" s="1"/>
  <c r="H428" i="94"/>
  <c r="I428" i="94"/>
  <c r="K428" i="94" s="1"/>
  <c r="I1207" i="94"/>
  <c r="K1207" i="94" s="1"/>
  <c r="H1207" i="94"/>
  <c r="H295" i="94"/>
  <c r="I1001" i="94"/>
  <c r="K1001" i="94" s="1"/>
  <c r="I1237" i="94"/>
  <c r="K1237" i="94" s="1"/>
  <c r="H1237" i="94"/>
  <c r="H71" i="94"/>
  <c r="I71" i="94"/>
  <c r="K71" i="94" s="1"/>
  <c r="I495" i="94"/>
  <c r="K495" i="94" s="1"/>
  <c r="H495" i="94"/>
  <c r="I23" i="94"/>
  <c r="K23" i="94" s="1"/>
  <c r="H23" i="94"/>
  <c r="I208" i="94"/>
  <c r="K208" i="94" s="1"/>
  <c r="H293" i="94"/>
  <c r="I293" i="94"/>
  <c r="K293" i="94" s="1"/>
  <c r="H1005" i="94"/>
  <c r="H1405" i="94"/>
  <c r="H64" i="94"/>
  <c r="H277" i="94"/>
  <c r="H441" i="94"/>
  <c r="H811" i="94"/>
  <c r="H420" i="94"/>
  <c r="H703" i="94"/>
  <c r="I124" i="94"/>
  <c r="K124" i="94" s="1"/>
  <c r="I1405" i="94"/>
  <c r="K1405" i="94" s="1"/>
  <c r="I825" i="94"/>
  <c r="K825" i="94" s="1"/>
  <c r="I585" i="94"/>
  <c r="K585" i="94" s="1"/>
  <c r="I96" i="94"/>
  <c r="K96" i="94" s="1"/>
  <c r="I97" i="94"/>
  <c r="K97" i="94" s="1"/>
  <c r="I644" i="94"/>
  <c r="K644" i="94" s="1"/>
  <c r="H1307" i="94"/>
  <c r="I1307" i="94"/>
  <c r="K1307" i="94" s="1"/>
  <c r="I1004" i="94"/>
  <c r="K1004" i="94" s="1"/>
  <c r="H1004" i="94"/>
  <c r="I1154" i="94"/>
  <c r="K1154" i="94" s="1"/>
  <c r="H1154" i="94"/>
  <c r="I1006" i="94"/>
  <c r="K1006" i="94" s="1"/>
  <c r="I1160" i="94"/>
  <c r="K1160" i="94" s="1"/>
  <c r="I960" i="94"/>
  <c r="K960" i="94" s="1"/>
  <c r="H960" i="94"/>
  <c r="I231" i="94"/>
  <c r="K231" i="94" s="1"/>
  <c r="H231" i="94"/>
  <c r="H762" i="94"/>
  <c r="I762" i="94"/>
  <c r="K762" i="94" s="1"/>
  <c r="H427" i="94"/>
  <c r="I427" i="94"/>
  <c r="K427" i="94" s="1"/>
  <c r="I683" i="94"/>
  <c r="K683" i="94" s="1"/>
  <c r="H683" i="94"/>
  <c r="H814" i="94"/>
  <c r="I628" i="94"/>
  <c r="K628" i="94" s="1"/>
  <c r="H628" i="94"/>
  <c r="P1014" i="94"/>
  <c r="I836" i="94"/>
  <c r="K836" i="94" s="1"/>
  <c r="I1393" i="94"/>
  <c r="K1393" i="94" s="1"/>
  <c r="H1305" i="94"/>
  <c r="I1305" i="94"/>
  <c r="K1305" i="94" s="1"/>
  <c r="I1141" i="94"/>
  <c r="K1141" i="94" s="1"/>
  <c r="I1127" i="94"/>
  <c r="K1127" i="94" s="1"/>
  <c r="H1127" i="94"/>
  <c r="I1026" i="94"/>
  <c r="K1026" i="94" s="1"/>
  <c r="H1026" i="94"/>
  <c r="I832" i="94"/>
  <c r="K832" i="94" s="1"/>
  <c r="H832" i="94"/>
  <c r="H493" i="94"/>
  <c r="I493" i="94"/>
  <c r="K493" i="94" s="1"/>
  <c r="I394" i="94"/>
  <c r="K394" i="94" s="1"/>
  <c r="H394" i="94"/>
  <c r="H1049" i="94"/>
  <c r="I1189" i="94"/>
  <c r="K1189" i="94" s="1"/>
  <c r="I230" i="94"/>
  <c r="K230" i="94" s="1"/>
  <c r="I1400" i="94"/>
  <c r="K1400" i="94" s="1"/>
  <c r="I1360" i="94"/>
  <c r="K1360" i="94" s="1"/>
  <c r="I1110" i="94"/>
  <c r="K1110" i="94" s="1"/>
  <c r="H1110" i="94"/>
  <c r="I1180" i="94"/>
  <c r="K1180" i="94" s="1"/>
  <c r="H1180" i="94"/>
  <c r="H1188" i="94"/>
  <c r="I1188" i="94"/>
  <c r="K1188" i="94" s="1"/>
  <c r="I819" i="94"/>
  <c r="K819" i="94" s="1"/>
  <c r="H819" i="94"/>
  <c r="H1109" i="94"/>
  <c r="I1109" i="94"/>
  <c r="K1109" i="94" s="1"/>
  <c r="I1058" i="94"/>
  <c r="K1058" i="94" s="1"/>
  <c r="H1058" i="94"/>
  <c r="I1054" i="94"/>
  <c r="K1054" i="94" s="1"/>
  <c r="H1054" i="94"/>
  <c r="H193" i="94"/>
  <c r="I193" i="94"/>
  <c r="K193" i="94" s="1"/>
  <c r="I385" i="94"/>
  <c r="K385" i="94" s="1"/>
  <c r="H385" i="94"/>
  <c r="I596" i="94"/>
  <c r="K596" i="94" s="1"/>
  <c r="H596" i="94"/>
  <c r="H406" i="94"/>
  <c r="I406" i="94"/>
  <c r="K406" i="94" s="1"/>
  <c r="I395" i="94"/>
  <c r="K395" i="94" s="1"/>
  <c r="H395" i="94"/>
  <c r="I839" i="94"/>
  <c r="K839" i="94" s="1"/>
  <c r="H839" i="94"/>
  <c r="H1407" i="94"/>
  <c r="H268" i="94"/>
  <c r="H144" i="94"/>
  <c r="H704" i="94"/>
  <c r="I1297" i="94"/>
  <c r="K1297" i="94" s="1"/>
  <c r="H1297" i="94"/>
  <c r="H1298" i="94"/>
  <c r="I1095" i="94"/>
  <c r="K1095" i="94" s="1"/>
  <c r="H1095" i="94"/>
  <c r="I1202" i="94"/>
  <c r="K1202" i="94" s="1"/>
  <c r="H1202" i="94"/>
  <c r="H1249" i="94"/>
  <c r="I500" i="94"/>
  <c r="K500" i="94" s="1"/>
  <c r="H500" i="94"/>
  <c r="I766" i="94"/>
  <c r="K766" i="94" s="1"/>
  <c r="H766" i="94"/>
  <c r="I376" i="94"/>
  <c r="K376" i="94" s="1"/>
  <c r="H198" i="94"/>
  <c r="I198" i="94"/>
  <c r="K198" i="94" s="1"/>
  <c r="H902" i="94"/>
  <c r="H53" i="94"/>
  <c r="I53" i="94"/>
  <c r="K53" i="94" s="1"/>
  <c r="I1411" i="94"/>
  <c r="K1411" i="94" s="1"/>
  <c r="I1318" i="94"/>
  <c r="K1318" i="94" s="1"/>
  <c r="I1317" i="94"/>
  <c r="K1317" i="94" s="1"/>
  <c r="I932" i="94"/>
  <c r="K932" i="94" s="1"/>
  <c r="H932" i="94"/>
  <c r="I1139" i="94"/>
  <c r="K1139" i="94" s="1"/>
  <c r="H539" i="94"/>
  <c r="I521" i="94"/>
  <c r="K521" i="94" s="1"/>
  <c r="H521" i="94"/>
  <c r="I820" i="94"/>
  <c r="K820" i="94" s="1"/>
  <c r="H820" i="94"/>
  <c r="I779" i="94"/>
  <c r="K779" i="94" s="1"/>
  <c r="H779" i="94"/>
  <c r="I221" i="94"/>
  <c r="K221" i="94" s="1"/>
  <c r="I740" i="94"/>
  <c r="K740" i="94" s="1"/>
  <c r="H740" i="94"/>
  <c r="I725" i="94"/>
  <c r="K725" i="94" s="1"/>
  <c r="H725" i="94"/>
  <c r="I1209" i="94"/>
  <c r="K1209" i="94" s="1"/>
  <c r="H1209" i="94"/>
  <c r="I1017" i="94"/>
  <c r="K1017" i="94" s="1"/>
  <c r="H1017" i="94"/>
  <c r="I1284" i="94"/>
  <c r="K1284" i="94" s="1"/>
  <c r="H1284" i="94"/>
  <c r="I1229" i="94"/>
  <c r="K1229" i="94" s="1"/>
  <c r="H1229" i="94"/>
  <c r="I1314" i="94"/>
  <c r="K1314" i="94" s="1"/>
  <c r="H998" i="94"/>
  <c r="I998" i="94"/>
  <c r="K998" i="94" s="1"/>
  <c r="H1319" i="94"/>
  <c r="I1319" i="94"/>
  <c r="K1319" i="94" s="1"/>
  <c r="I526" i="94"/>
  <c r="K526" i="94" s="1"/>
  <c r="H526" i="94"/>
  <c r="H594" i="94"/>
  <c r="I354" i="94"/>
  <c r="K354" i="94" s="1"/>
  <c r="H354" i="94"/>
  <c r="I291" i="94"/>
  <c r="K291" i="94" s="1"/>
  <c r="H291" i="94"/>
  <c r="I14" i="94"/>
  <c r="K14" i="94" s="1"/>
  <c r="H15" i="94"/>
  <c r="I15" i="94"/>
  <c r="K15" i="94" s="1"/>
  <c r="I563" i="94"/>
  <c r="K563" i="94" s="1"/>
  <c r="H563" i="94"/>
  <c r="I444" i="94"/>
  <c r="K444" i="94" s="1"/>
  <c r="H444" i="94"/>
  <c r="H146" i="94"/>
  <c r="I146" i="94"/>
  <c r="K146" i="94" s="1"/>
  <c r="I1218" i="94"/>
  <c r="K1218" i="94" s="1"/>
  <c r="H1218" i="94"/>
  <c r="I1090" i="94"/>
  <c r="K1090" i="94" s="1"/>
  <c r="H1090" i="94"/>
  <c r="I975" i="94"/>
  <c r="K975" i="94" s="1"/>
  <c r="H975" i="94"/>
  <c r="I1240" i="94"/>
  <c r="K1240" i="94" s="1"/>
  <c r="H1098" i="94"/>
  <c r="I1098" i="94"/>
  <c r="K1098" i="94" s="1"/>
  <c r="H1117" i="94"/>
  <c r="I1013" i="94"/>
  <c r="K1013" i="94" s="1"/>
  <c r="I1010" i="94"/>
  <c r="K1010" i="94" s="1"/>
  <c r="H1010" i="94"/>
  <c r="I1169" i="94"/>
  <c r="K1169" i="94" s="1"/>
  <c r="H1169" i="94"/>
  <c r="I1069" i="94"/>
  <c r="K1069" i="94" s="1"/>
  <c r="I1040" i="94"/>
  <c r="K1040" i="94" s="1"/>
  <c r="I1204" i="94"/>
  <c r="K1204" i="94" s="1"/>
  <c r="H1204" i="94"/>
  <c r="I1025" i="94"/>
  <c r="K1025" i="94" s="1"/>
  <c r="H1025" i="94"/>
  <c r="I989" i="94"/>
  <c r="K989" i="94" s="1"/>
  <c r="I1191" i="94"/>
  <c r="K1191" i="94" s="1"/>
  <c r="H1191" i="94"/>
  <c r="I923" i="94"/>
  <c r="K923" i="94" s="1"/>
  <c r="I1143" i="94"/>
  <c r="K1143" i="94" s="1"/>
  <c r="I1316" i="94"/>
  <c r="K1316" i="94" s="1"/>
  <c r="H1316" i="94"/>
  <c r="I1370" i="94"/>
  <c r="K1370" i="94" s="1"/>
  <c r="H1370" i="94"/>
  <c r="I803" i="94"/>
  <c r="K803" i="94" s="1"/>
  <c r="H473" i="94"/>
  <c r="I473" i="94"/>
  <c r="K473" i="94" s="1"/>
  <c r="I609" i="94"/>
  <c r="K609" i="94" s="1"/>
  <c r="H609" i="94"/>
  <c r="I812" i="94"/>
  <c r="K812" i="94" s="1"/>
  <c r="H812" i="94"/>
  <c r="H457" i="94"/>
  <c r="I457" i="94"/>
  <c r="K457" i="94" s="1"/>
  <c r="H447" i="94"/>
  <c r="I447" i="94"/>
  <c r="K447" i="94" s="1"/>
  <c r="H732" i="94"/>
  <c r="I732" i="94"/>
  <c r="K732" i="94" s="1"/>
  <c r="I321" i="94"/>
  <c r="K321" i="94" s="1"/>
  <c r="I217" i="94"/>
  <c r="K217" i="94" s="1"/>
  <c r="H217" i="94"/>
  <c r="I465" i="94"/>
  <c r="K465" i="94" s="1"/>
  <c r="H465" i="94"/>
  <c r="I627" i="94"/>
  <c r="K627" i="94" s="1"/>
  <c r="H627" i="94"/>
  <c r="H120" i="94"/>
  <c r="I120" i="94"/>
  <c r="K120" i="94" s="1"/>
  <c r="I115" i="94"/>
  <c r="K115" i="94" s="1"/>
  <c r="H115" i="94"/>
  <c r="I509" i="94"/>
  <c r="K509" i="94" s="1"/>
  <c r="H509" i="94"/>
  <c r="I524" i="94"/>
  <c r="K524" i="94" s="1"/>
  <c r="H524" i="94"/>
  <c r="I842" i="94"/>
  <c r="K842" i="94" s="1"/>
  <c r="H842" i="94"/>
  <c r="I701" i="94"/>
  <c r="K701" i="94" s="1"/>
  <c r="H29" i="94"/>
  <c r="I29" i="94"/>
  <c r="K29" i="94" s="1"/>
  <c r="H442" i="94"/>
  <c r="H409" i="94"/>
  <c r="H883" i="94"/>
  <c r="I883" i="94"/>
  <c r="K883" i="94" s="1"/>
  <c r="I382" i="94"/>
  <c r="K382" i="94" s="1"/>
  <c r="I269" i="94"/>
  <c r="K269" i="94" s="1"/>
  <c r="H269" i="94"/>
  <c r="I246" i="94"/>
  <c r="K246" i="94" s="1"/>
  <c r="I157" i="94"/>
  <c r="K157" i="94" s="1"/>
  <c r="H157" i="94"/>
  <c r="I158" i="94"/>
  <c r="K158" i="94" s="1"/>
  <c r="H158" i="94"/>
  <c r="H561" i="94"/>
  <c r="I561" i="94"/>
  <c r="K561" i="94" s="1"/>
  <c r="I503" i="94"/>
  <c r="K503" i="94" s="1"/>
  <c r="I50" i="94"/>
  <c r="K50" i="94" s="1"/>
  <c r="H50" i="94"/>
  <c r="H88" i="94"/>
  <c r="I88" i="94"/>
  <c r="K88" i="94" s="1"/>
  <c r="I313" i="94"/>
  <c r="K313" i="94" s="1"/>
  <c r="H313" i="94"/>
  <c r="I334" i="94"/>
  <c r="K334" i="94" s="1"/>
  <c r="I749" i="94"/>
  <c r="K749" i="94" s="1"/>
  <c r="H749" i="94"/>
  <c r="I324" i="94"/>
  <c r="K324" i="94" s="1"/>
  <c r="H324" i="94"/>
  <c r="H656" i="94"/>
  <c r="I656" i="94"/>
  <c r="K656" i="94" s="1"/>
  <c r="I809" i="94"/>
  <c r="K809" i="94" s="1"/>
  <c r="H809" i="94"/>
  <c r="H752" i="94"/>
  <c r="H554" i="94"/>
  <c r="I554" i="94"/>
  <c r="K554" i="94" s="1"/>
  <c r="H288" i="94"/>
  <c r="I288" i="94"/>
  <c r="K288" i="94" s="1"/>
  <c r="I187" i="94"/>
  <c r="K187" i="94" s="1"/>
  <c r="H187" i="94"/>
  <c r="I118" i="94"/>
  <c r="K118" i="94" s="1"/>
  <c r="H972" i="94"/>
  <c r="H1033" i="94"/>
  <c r="H950" i="94"/>
  <c r="H1342" i="94"/>
  <c r="H1411" i="94"/>
  <c r="H1363" i="94"/>
  <c r="H939" i="94"/>
  <c r="H629" i="94"/>
  <c r="H99" i="94"/>
  <c r="H333" i="94"/>
  <c r="H77" i="94"/>
  <c r="H645" i="94"/>
  <c r="H815" i="94"/>
  <c r="H670" i="94"/>
  <c r="H904" i="94"/>
  <c r="I1128" i="94"/>
  <c r="K1128" i="94" s="1"/>
  <c r="I1398" i="94"/>
  <c r="K1398" i="94" s="1"/>
  <c r="I1363" i="94"/>
  <c r="K1363" i="94" s="1"/>
  <c r="I981" i="94"/>
  <c r="K981" i="94" s="1"/>
  <c r="I624" i="94"/>
  <c r="K624" i="94" s="1"/>
  <c r="I650" i="94"/>
  <c r="K650" i="94" s="1"/>
  <c r="I689" i="94"/>
  <c r="K689" i="94" s="1"/>
  <c r="I704" i="94"/>
  <c r="K704" i="94" s="1"/>
  <c r="I1045" i="94"/>
  <c r="K1045" i="94" s="1"/>
  <c r="H1045" i="94"/>
  <c r="I1144" i="94"/>
  <c r="K1144" i="94" s="1"/>
  <c r="I1163" i="94"/>
  <c r="K1163" i="94" s="1"/>
  <c r="I1243" i="94"/>
  <c r="K1243" i="94" s="1"/>
  <c r="I397" i="94"/>
  <c r="K397" i="94" s="1"/>
  <c r="H397" i="94"/>
  <c r="I791" i="94"/>
  <c r="K791" i="94" s="1"/>
  <c r="H791" i="94"/>
  <c r="H580" i="94"/>
  <c r="I580" i="94"/>
  <c r="K580" i="94" s="1"/>
  <c r="I350" i="94"/>
  <c r="K350" i="94" s="1"/>
  <c r="I789" i="94"/>
  <c r="K789" i="94" s="1"/>
  <c r="H789" i="94"/>
  <c r="I900" i="94"/>
  <c r="K900" i="94" s="1"/>
  <c r="I405" i="94"/>
  <c r="K405" i="94" s="1"/>
  <c r="H405" i="94"/>
  <c r="I81" i="94"/>
  <c r="K81" i="94" s="1"/>
  <c r="H866" i="94"/>
  <c r="I866" i="94"/>
  <c r="K866" i="94" s="1"/>
  <c r="H156" i="94"/>
  <c r="I156" i="94"/>
  <c r="K156" i="94" s="1"/>
  <c r="I284" i="94"/>
  <c r="K284" i="94" s="1"/>
  <c r="H284" i="94"/>
  <c r="H792" i="94"/>
  <c r="I792" i="94"/>
  <c r="K792" i="94" s="1"/>
  <c r="I718" i="94"/>
  <c r="K718" i="94" s="1"/>
  <c r="H718" i="94"/>
  <c r="I553" i="94"/>
  <c r="K553" i="94" s="1"/>
  <c r="I94" i="94"/>
  <c r="K94" i="94" s="1"/>
  <c r="H94" i="94"/>
  <c r="I228" i="94"/>
  <c r="K228" i="94" s="1"/>
  <c r="H228" i="94"/>
  <c r="I300" i="94"/>
  <c r="K300" i="94" s="1"/>
  <c r="H300" i="94"/>
  <c r="I1206" i="94"/>
  <c r="K1206" i="94" s="1"/>
  <c r="I1225" i="94"/>
  <c r="K1225" i="94" s="1"/>
  <c r="I1312" i="94"/>
  <c r="K1312" i="94" s="1"/>
  <c r="H1312" i="94"/>
  <c r="I1052" i="94"/>
  <c r="K1052" i="94" s="1"/>
  <c r="H1052" i="94"/>
  <c r="H953" i="94"/>
  <c r="I953" i="94"/>
  <c r="K953" i="94" s="1"/>
  <c r="I1056" i="94"/>
  <c r="K1056" i="94" s="1"/>
  <c r="H1350" i="94"/>
  <c r="I1273" i="94"/>
  <c r="K1273" i="94" s="1"/>
  <c r="H1273" i="94"/>
  <c r="I969" i="94"/>
  <c r="K969" i="94" s="1"/>
  <c r="H969" i="94"/>
  <c r="I1208" i="94"/>
  <c r="K1208" i="94" s="1"/>
  <c r="H1208" i="94"/>
  <c r="I1070" i="94"/>
  <c r="K1070" i="94" s="1"/>
  <c r="H1070" i="94"/>
  <c r="H1112" i="94"/>
  <c r="I1112" i="94"/>
  <c r="K1112" i="94" s="1"/>
  <c r="H1009" i="94"/>
  <c r="I1009" i="94"/>
  <c r="K1009" i="94" s="1"/>
  <c r="I1011" i="94"/>
  <c r="K1011" i="94" s="1"/>
  <c r="H181" i="94"/>
  <c r="I898" i="94"/>
  <c r="K898" i="94" s="1"/>
  <c r="H898" i="94"/>
  <c r="I355" i="94"/>
  <c r="K355" i="94" s="1"/>
  <c r="H355" i="94"/>
  <c r="I360" i="94"/>
  <c r="K360" i="94" s="1"/>
  <c r="H360" i="94"/>
  <c r="I757" i="94"/>
  <c r="K757" i="94" s="1"/>
  <c r="H757" i="94"/>
  <c r="I764" i="94"/>
  <c r="K764" i="94" s="1"/>
  <c r="I223" i="94"/>
  <c r="K223" i="94" s="1"/>
  <c r="I695" i="94"/>
  <c r="K695" i="94" s="1"/>
  <c r="H695" i="94"/>
  <c r="H58" i="94"/>
  <c r="I58" i="94"/>
  <c r="K58" i="94" s="1"/>
  <c r="I266" i="94"/>
  <c r="K266" i="94" s="1"/>
  <c r="H266" i="94"/>
  <c r="I65" i="94"/>
  <c r="K65" i="94" s="1"/>
  <c r="H65" i="94"/>
  <c r="H541" i="94"/>
  <c r="I541" i="94"/>
  <c r="K541" i="94" s="1"/>
  <c r="H549" i="94"/>
  <c r="I460" i="94"/>
  <c r="K460" i="94" s="1"/>
  <c r="H460" i="94"/>
  <c r="I1226" i="94"/>
  <c r="K1226" i="94" s="1"/>
  <c r="H1226" i="94"/>
  <c r="I948" i="94"/>
  <c r="K948" i="94" s="1"/>
  <c r="I980" i="94"/>
  <c r="K980" i="94" s="1"/>
  <c r="H980" i="94"/>
  <c r="I1242" i="94"/>
  <c r="K1242" i="94" s="1"/>
  <c r="H1242" i="94"/>
  <c r="I1310" i="94"/>
  <c r="K1310" i="94" s="1"/>
  <c r="I1415" i="94"/>
  <c r="K1415" i="94" s="1"/>
  <c r="H1415" i="94"/>
  <c r="H1042" i="94"/>
  <c r="I1042" i="94"/>
  <c r="K1042" i="94" s="1"/>
  <c r="I1349" i="94"/>
  <c r="K1349" i="94" s="1"/>
  <c r="H1349" i="94"/>
  <c r="I574" i="94"/>
  <c r="K574" i="94" s="1"/>
  <c r="H558" i="94"/>
  <c r="I558" i="94"/>
  <c r="K558" i="94" s="1"/>
  <c r="I696" i="94"/>
  <c r="K696" i="94" s="1"/>
  <c r="H696" i="94"/>
  <c r="H337" i="94"/>
  <c r="H1283" i="94"/>
  <c r="I1283" i="94"/>
  <c r="K1283" i="94" s="1"/>
  <c r="H1346" i="94"/>
  <c r="I1387" i="94"/>
  <c r="K1387" i="94" s="1"/>
  <c r="H1387" i="94"/>
  <c r="I1047" i="94"/>
  <c r="K1047" i="94" s="1"/>
  <c r="I918" i="94"/>
  <c r="K918" i="94" s="1"/>
  <c r="I1265" i="94"/>
  <c r="K1265" i="94" s="1"/>
  <c r="H1265" i="94"/>
  <c r="I879" i="94"/>
  <c r="K879" i="94" s="1"/>
  <c r="H879" i="94"/>
  <c r="I401" i="94"/>
  <c r="K401" i="94" s="1"/>
  <c r="H401" i="94"/>
  <c r="I248" i="94"/>
  <c r="K248" i="94" s="1"/>
  <c r="I843" i="94"/>
  <c r="K843" i="94" s="1"/>
  <c r="H843" i="94"/>
  <c r="I468" i="94"/>
  <c r="K468" i="94" s="1"/>
  <c r="H468" i="94"/>
  <c r="I479" i="94"/>
  <c r="K479" i="94" s="1"/>
  <c r="H479" i="94"/>
  <c r="I358" i="94"/>
  <c r="K358" i="94" s="1"/>
  <c r="H188" i="94"/>
  <c r="I188" i="94"/>
  <c r="K188" i="94" s="1"/>
  <c r="H80" i="94"/>
  <c r="H1392" i="94"/>
  <c r="H1310" i="94"/>
  <c r="H265" i="94"/>
  <c r="I1338" i="94"/>
  <c r="K1338" i="94" s="1"/>
  <c r="H344" i="94"/>
  <c r="H552" i="94"/>
  <c r="I552" i="94"/>
  <c r="K552" i="94" s="1"/>
  <c r="I872" i="94"/>
  <c r="K872" i="94" s="1"/>
  <c r="H349" i="94"/>
  <c r="I349" i="94"/>
  <c r="K349" i="94" s="1"/>
  <c r="I316" i="94"/>
  <c r="K316" i="94" s="1"/>
  <c r="H316" i="94"/>
  <c r="H818" i="94"/>
  <c r="I105" i="94"/>
  <c r="K105" i="94" s="1"/>
  <c r="H105" i="94"/>
  <c r="I209" i="94"/>
  <c r="K209" i="94" s="1"/>
  <c r="H209" i="94"/>
  <c r="H332" i="94"/>
  <c r="I332" i="94"/>
  <c r="K332" i="94" s="1"/>
  <c r="I739" i="94"/>
  <c r="K739" i="94" s="1"/>
  <c r="H739" i="94"/>
  <c r="H684" i="94"/>
  <c r="I684" i="94"/>
  <c r="K684" i="94" s="1"/>
  <c r="H647" i="94"/>
  <c r="I663" i="94"/>
  <c r="K663" i="94" s="1"/>
  <c r="I546" i="94"/>
  <c r="K546" i="94" s="1"/>
  <c r="H546" i="94"/>
  <c r="I859" i="94"/>
  <c r="K859" i="94" s="1"/>
  <c r="H859" i="94"/>
  <c r="H96" i="94"/>
  <c r="I1092" i="94"/>
  <c r="K1092" i="94" s="1"/>
  <c r="H1100" i="94"/>
  <c r="H218" i="94"/>
  <c r="I1291" i="94"/>
  <c r="K1291" i="94" s="1"/>
  <c r="I147" i="94"/>
  <c r="K147" i="94" s="1"/>
  <c r="I166" i="94"/>
  <c r="K166" i="94" s="1"/>
  <c r="I240" i="94"/>
  <c r="K240" i="94" s="1"/>
  <c r="H240" i="94"/>
  <c r="H671" i="94"/>
  <c r="I671" i="94"/>
  <c r="K671" i="94" s="1"/>
  <c r="I626" i="94"/>
  <c r="K626" i="94" s="1"/>
  <c r="H626" i="94"/>
  <c r="H720" i="94"/>
  <c r="I720" i="94"/>
  <c r="K720" i="94" s="1"/>
  <c r="I136" i="94"/>
  <c r="K136" i="94" s="1"/>
  <c r="H136" i="94"/>
  <c r="I523" i="94"/>
  <c r="K523" i="94" s="1"/>
  <c r="H523" i="94"/>
  <c r="H772" i="94"/>
  <c r="I772" i="94"/>
  <c r="K772" i="94" s="1"/>
  <c r="I125" i="94"/>
  <c r="K125" i="94" s="1"/>
  <c r="H125" i="94"/>
  <c r="H469" i="94"/>
  <c r="I469" i="94"/>
  <c r="K469" i="94" s="1"/>
  <c r="I510" i="94"/>
  <c r="K510" i="94" s="1"/>
  <c r="I1397" i="94"/>
  <c r="K1397" i="94" s="1"/>
  <c r="I995" i="94"/>
  <c r="K995" i="94" s="1"/>
  <c r="I1401" i="94"/>
  <c r="K1401" i="94" s="1"/>
  <c r="H1181" i="94"/>
  <c r="I961" i="94"/>
  <c r="K961" i="94" s="1"/>
  <c r="H961" i="94"/>
  <c r="I984" i="94"/>
  <c r="K984" i="94" s="1"/>
  <c r="H984" i="94"/>
  <c r="I1096" i="94"/>
  <c r="K1096" i="94" s="1"/>
  <c r="H1096" i="94"/>
  <c r="I505" i="94"/>
  <c r="K505" i="94" s="1"/>
  <c r="H505" i="94"/>
  <c r="H707" i="94"/>
  <c r="I346" i="94"/>
  <c r="K346" i="94" s="1"/>
  <c r="I374" i="94"/>
  <c r="K374" i="94" s="1"/>
  <c r="H374" i="94"/>
  <c r="I108" i="94"/>
  <c r="K108" i="94" s="1"/>
  <c r="I416" i="94"/>
  <c r="K416" i="94" s="1"/>
  <c r="H416" i="94"/>
  <c r="I453" i="94"/>
  <c r="K453" i="94" s="1"/>
  <c r="H453" i="94"/>
  <c r="I545" i="94"/>
  <c r="K545" i="94" s="1"/>
  <c r="H545" i="94"/>
  <c r="I276" i="94"/>
  <c r="K276" i="94" s="1"/>
  <c r="H276" i="94"/>
  <c r="I681" i="94"/>
  <c r="K681" i="94" s="1"/>
  <c r="H681" i="94"/>
  <c r="H1343" i="94"/>
  <c r="I1343" i="94"/>
  <c r="K1343" i="94" s="1"/>
  <c r="I1382" i="94"/>
  <c r="K1382" i="94" s="1"/>
  <c r="H1382" i="94"/>
  <c r="I1336" i="94"/>
  <c r="K1336" i="94" s="1"/>
  <c r="H1336" i="94"/>
  <c r="H1199" i="94"/>
  <c r="I1199" i="94"/>
  <c r="K1199" i="94" s="1"/>
  <c r="H1262" i="94"/>
  <c r="I1262" i="94"/>
  <c r="K1262" i="94" s="1"/>
  <c r="H1221" i="94"/>
  <c r="I1221" i="94"/>
  <c r="K1221" i="94" s="1"/>
  <c r="I988" i="94"/>
  <c r="K988" i="94" s="1"/>
  <c r="H988" i="94"/>
  <c r="H930" i="94"/>
  <c r="I1220" i="94"/>
  <c r="K1220" i="94" s="1"/>
  <c r="I1212" i="94"/>
  <c r="K1212" i="94" s="1"/>
  <c r="H1008" i="94"/>
  <c r="I1074" i="94"/>
  <c r="K1074" i="94" s="1"/>
  <c r="H1074" i="94"/>
  <c r="H982" i="94"/>
  <c r="I1178" i="94"/>
  <c r="K1178" i="94" s="1"/>
  <c r="I1324" i="94"/>
  <c r="K1324" i="94" s="1"/>
  <c r="H1324" i="94"/>
  <c r="I1106" i="94"/>
  <c r="K1106" i="94" s="1"/>
  <c r="H1106" i="94"/>
  <c r="I1409" i="94"/>
  <c r="K1409" i="94" s="1"/>
  <c r="H1409" i="94"/>
  <c r="I537" i="94"/>
  <c r="K537" i="94" s="1"/>
  <c r="H537" i="94"/>
  <c r="I383" i="94"/>
  <c r="K383" i="94" s="1"/>
  <c r="H383" i="94"/>
  <c r="I651" i="94"/>
  <c r="K651" i="94" s="1"/>
  <c r="H651" i="94"/>
  <c r="I591" i="94"/>
  <c r="K591" i="94" s="1"/>
  <c r="H591" i="94"/>
  <c r="H664" i="94"/>
  <c r="I604" i="94"/>
  <c r="K604" i="94" s="1"/>
  <c r="H604" i="94"/>
  <c r="I874" i="94"/>
  <c r="K874" i="94" s="1"/>
  <c r="I535" i="94"/>
  <c r="K535" i="94" s="1"/>
  <c r="H535" i="94"/>
  <c r="I173" i="94"/>
  <c r="K173" i="94" s="1"/>
  <c r="H173" i="94"/>
  <c r="I693" i="94"/>
  <c r="K693" i="94" s="1"/>
  <c r="H693" i="94"/>
  <c r="I767" i="94"/>
  <c r="K767" i="94" s="1"/>
  <c r="H767" i="94"/>
  <c r="I386" i="94"/>
  <c r="K386" i="94" s="1"/>
  <c r="H386" i="94"/>
  <c r="H901" i="94"/>
  <c r="I901" i="94"/>
  <c r="K901" i="94" s="1"/>
  <c r="I835" i="94"/>
  <c r="K835" i="94" s="1"/>
  <c r="I642" i="94"/>
  <c r="K642" i="94" s="1"/>
  <c r="H642" i="94"/>
  <c r="H456" i="94"/>
  <c r="I186" i="94"/>
  <c r="K186" i="94" s="1"/>
  <c r="H863" i="94"/>
  <c r="I863" i="94"/>
  <c r="K863" i="94" s="1"/>
  <c r="I308" i="94"/>
  <c r="K308" i="94" s="1"/>
  <c r="I75" i="94"/>
  <c r="K75" i="94" s="1"/>
  <c r="H75" i="94"/>
  <c r="H786" i="94"/>
  <c r="I786" i="94"/>
  <c r="K786" i="94" s="1"/>
  <c r="I271" i="94"/>
  <c r="K271" i="94" s="1"/>
  <c r="H271" i="94"/>
  <c r="I794" i="94"/>
  <c r="K794" i="94" s="1"/>
  <c r="H794" i="94"/>
  <c r="I28" i="94"/>
  <c r="K28" i="94" s="1"/>
  <c r="H28" i="94"/>
  <c r="I126" i="94"/>
  <c r="K126" i="94" s="1"/>
  <c r="H126" i="94"/>
  <c r="H566" i="94"/>
  <c r="I566" i="94"/>
  <c r="K566" i="94" s="1"/>
  <c r="H845" i="94"/>
  <c r="I259" i="94"/>
  <c r="K259" i="94" s="1"/>
  <c r="H259" i="94"/>
  <c r="I569" i="94"/>
  <c r="K569" i="94" s="1"/>
  <c r="H569" i="94"/>
  <c r="H478" i="94"/>
  <c r="I478" i="94"/>
  <c r="K478" i="94" s="1"/>
  <c r="I320" i="94"/>
  <c r="K320" i="94" s="1"/>
  <c r="H320" i="94"/>
  <c r="I1412" i="94"/>
  <c r="K1412" i="94" s="1"/>
  <c r="H1412" i="94"/>
  <c r="I1231" i="94"/>
  <c r="K1231" i="94" s="1"/>
  <c r="H1231" i="94"/>
  <c r="I1344" i="94"/>
  <c r="K1344" i="94" s="1"/>
  <c r="H1344" i="94"/>
  <c r="I1394" i="94"/>
  <c r="K1394" i="94" s="1"/>
  <c r="H1394" i="94"/>
  <c r="H1192" i="94"/>
  <c r="I1294" i="94"/>
  <c r="K1294" i="94" s="1"/>
  <c r="H1294" i="94"/>
  <c r="I1381" i="94"/>
  <c r="K1381" i="94" s="1"/>
  <c r="H1381" i="94"/>
  <c r="I1269" i="94"/>
  <c r="K1269" i="94" s="1"/>
  <c r="H1269" i="94"/>
  <c r="I1134" i="94"/>
  <c r="K1134" i="94" s="1"/>
  <c r="I1162" i="94"/>
  <c r="K1162" i="94" s="1"/>
  <c r="H1162" i="94"/>
  <c r="I1063" i="94"/>
  <c r="K1063" i="94" s="1"/>
  <c r="H1063" i="94"/>
  <c r="I1027" i="94"/>
  <c r="K1027" i="94" s="1"/>
  <c r="H1299" i="94"/>
  <c r="I1299" i="94"/>
  <c r="K1299" i="94" s="1"/>
  <c r="H922" i="94"/>
  <c r="I922" i="94"/>
  <c r="K922" i="94" s="1"/>
  <c r="I1396" i="94"/>
  <c r="K1396" i="94" s="1"/>
  <c r="H1396" i="94"/>
  <c r="I1282" i="94"/>
  <c r="K1282" i="94" s="1"/>
  <c r="I103" i="94"/>
  <c r="K103" i="94" s="1"/>
  <c r="H290" i="94"/>
  <c r="I290" i="94"/>
  <c r="K290" i="94" s="1"/>
  <c r="I90" i="94"/>
  <c r="K90" i="94" s="1"/>
  <c r="H90" i="94"/>
  <c r="I675" i="94"/>
  <c r="K675" i="94" s="1"/>
  <c r="I646" i="94"/>
  <c r="K646" i="94" s="1"/>
  <c r="I275" i="94"/>
  <c r="K275" i="94" s="1"/>
  <c r="H309" i="94"/>
  <c r="I425" i="94"/>
  <c r="K425" i="94" s="1"/>
  <c r="H425" i="94"/>
  <c r="I458" i="94"/>
  <c r="K458" i="94" s="1"/>
  <c r="H458" i="94"/>
  <c r="I392" i="94"/>
  <c r="K392" i="94" s="1"/>
  <c r="H392" i="94"/>
  <c r="I514" i="94"/>
  <c r="K514" i="94" s="1"/>
  <c r="H514" i="94"/>
  <c r="H657" i="94"/>
  <c r="H834" i="94"/>
  <c r="I834" i="94"/>
  <c r="K834" i="94" s="1"/>
  <c r="I433" i="94"/>
  <c r="K433" i="94" s="1"/>
  <c r="H433" i="94"/>
  <c r="I581" i="94"/>
  <c r="K581" i="94" s="1"/>
  <c r="H581" i="94"/>
  <c r="I599" i="94"/>
  <c r="K599" i="94" s="1"/>
  <c r="H599" i="94"/>
  <c r="I716" i="94"/>
  <c r="K716" i="94" s="1"/>
  <c r="H716" i="94"/>
  <c r="I325" i="94"/>
  <c r="K325" i="94" s="1"/>
  <c r="I380" i="94"/>
  <c r="K380" i="94" s="1"/>
  <c r="H380" i="94"/>
  <c r="I905" i="94"/>
  <c r="K905" i="94" s="1"/>
  <c r="H905" i="94"/>
  <c r="I82" i="94"/>
  <c r="K82" i="94" s="1"/>
  <c r="I730" i="94"/>
  <c r="K730" i="94" s="1"/>
  <c r="H66" i="94"/>
  <c r="I533" i="94"/>
  <c r="K533" i="94" s="1"/>
  <c r="H1006" i="94"/>
  <c r="H1128" i="94"/>
  <c r="H957" i="94"/>
  <c r="H948" i="94"/>
  <c r="H1317" i="94"/>
  <c r="H1315" i="94"/>
  <c r="H1174" i="94"/>
  <c r="H130" i="94"/>
  <c r="H764" i="94"/>
  <c r="H679" i="94"/>
  <c r="H389" i="94"/>
  <c r="H446" i="94"/>
  <c r="H200" i="94"/>
  <c r="I1057" i="94"/>
  <c r="K1057" i="94" s="1"/>
  <c r="I1184" i="94"/>
  <c r="K1184" i="94" s="1"/>
  <c r="I1311" i="94"/>
  <c r="K1311" i="94" s="1"/>
  <c r="I323" i="94"/>
  <c r="K323" i="94" s="1"/>
  <c r="I539" i="94"/>
  <c r="K539" i="94" s="1"/>
  <c r="I456" i="94"/>
  <c r="K456" i="94" s="1"/>
  <c r="I845" i="94"/>
  <c r="K845" i="94" s="1"/>
  <c r="I567" i="94"/>
  <c r="K567" i="94" s="1"/>
  <c r="I929" i="94"/>
  <c r="K929" i="94" s="1"/>
  <c r="H929" i="94"/>
  <c r="I1293" i="94"/>
  <c r="K1293" i="94" s="1"/>
  <c r="T1132" i="94"/>
  <c r="X1132" i="94"/>
  <c r="Y1132" i="94" s="1" a="1"/>
  <c r="Y1132" i="94" s="1"/>
  <c r="H1132" i="94"/>
  <c r="I1132" i="94"/>
  <c r="H343" i="94"/>
  <c r="I665" i="94"/>
  <c r="K665" i="94" s="1"/>
  <c r="H529" i="94"/>
  <c r="I529" i="94"/>
  <c r="K529" i="94" s="1"/>
  <c r="I421" i="94"/>
  <c r="K421" i="94" s="1"/>
  <c r="H421" i="94"/>
  <c r="H289" i="94"/>
  <c r="I289" i="94"/>
  <c r="K289" i="94" s="1"/>
  <c r="H317" i="94"/>
  <c r="I242" i="94"/>
  <c r="K242" i="94" s="1"/>
  <c r="H242" i="94"/>
  <c r="I73" i="94"/>
  <c r="K73" i="94" s="1"/>
  <c r="H73" i="94"/>
  <c r="H4" i="94"/>
  <c r="I4" i="94"/>
  <c r="K4" i="94" s="1"/>
  <c r="I785" i="94"/>
  <c r="K785" i="94" s="1"/>
  <c r="H785" i="94"/>
  <c r="I747" i="94"/>
  <c r="K747" i="94" s="1"/>
  <c r="H747" i="94"/>
  <c r="I499" i="94"/>
  <c r="K499" i="94" s="1"/>
  <c r="H499" i="94"/>
  <c r="I165" i="94"/>
  <c r="K165" i="94" s="1"/>
  <c r="H165" i="94"/>
  <c r="I154" i="94"/>
  <c r="K154" i="94" s="1"/>
  <c r="H154" i="94"/>
  <c r="H865" i="94"/>
  <c r="I865" i="94"/>
  <c r="K865" i="94" s="1"/>
  <c r="I613" i="94"/>
  <c r="K613" i="94" s="1"/>
  <c r="H613" i="94"/>
  <c r="I1232" i="94"/>
  <c r="K1232" i="94" s="1"/>
  <c r="H1232" i="94"/>
  <c r="I1236" i="94"/>
  <c r="K1236" i="94" s="1"/>
  <c r="H1236" i="94"/>
  <c r="I933" i="94"/>
  <c r="K933" i="94" s="1"/>
  <c r="I935" i="94"/>
  <c r="K935" i="94" s="1"/>
  <c r="H935" i="94"/>
  <c r="I1372" i="94"/>
  <c r="K1372" i="94" s="1"/>
  <c r="H1372" i="94"/>
  <c r="H888" i="94"/>
  <c r="I888" i="94"/>
  <c r="K888" i="94" s="1"/>
  <c r="I838" i="94"/>
  <c r="K838" i="94" s="1"/>
  <c r="I249" i="94"/>
  <c r="K249" i="94" s="1"/>
  <c r="H249" i="94"/>
  <c r="H206" i="94"/>
  <c r="H507" i="94"/>
  <c r="I381" i="94"/>
  <c r="K381" i="94" s="1"/>
  <c r="H381" i="94"/>
  <c r="I215" i="94"/>
  <c r="K215" i="94" s="1"/>
  <c r="H215" i="94"/>
  <c r="I576" i="94"/>
  <c r="K576" i="94" s="1"/>
  <c r="H576" i="94"/>
  <c r="H1311" i="94"/>
  <c r="H622" i="94"/>
  <c r="H1215" i="94"/>
  <c r="I1215" i="94"/>
  <c r="K1215" i="94" s="1"/>
  <c r="I1395" i="94"/>
  <c r="K1395" i="94" s="1"/>
  <c r="I1186" i="94"/>
  <c r="K1186" i="94" s="1"/>
  <c r="I1115" i="94"/>
  <c r="K1115" i="94" s="1"/>
  <c r="H114" i="94"/>
  <c r="I114" i="94"/>
  <c r="K114" i="94" s="1"/>
  <c r="I800" i="94"/>
  <c r="K800" i="94" s="1"/>
  <c r="H398" i="94"/>
  <c r="I398" i="94"/>
  <c r="K398" i="94" s="1"/>
  <c r="I708" i="94"/>
  <c r="K708" i="94" s="1"/>
  <c r="H708" i="94"/>
  <c r="I501" i="94"/>
  <c r="K501" i="94" s="1"/>
  <c r="H501" i="94"/>
  <c r="I780" i="94"/>
  <c r="K780" i="94" s="1"/>
  <c r="H780" i="94"/>
  <c r="I1277" i="94"/>
  <c r="K1277" i="94" s="1"/>
  <c r="H1239" i="94"/>
  <c r="H1116" i="94"/>
  <c r="I1238" i="94"/>
  <c r="K1238" i="94" s="1"/>
  <c r="H1238" i="94"/>
  <c r="H455" i="94"/>
  <c r="I283" i="94"/>
  <c r="K283" i="94" s="1"/>
  <c r="I564" i="94"/>
  <c r="K564" i="94" s="1"/>
  <c r="H564" i="94"/>
  <c r="H467" i="94"/>
  <c r="I253" i="94"/>
  <c r="K253" i="94" s="1"/>
  <c r="H253" i="94"/>
  <c r="I236" i="94"/>
  <c r="K236" i="94" s="1"/>
  <c r="H236" i="94"/>
  <c r="I678" i="94"/>
  <c r="K678" i="94" s="1"/>
  <c r="H678" i="94"/>
  <c r="I375" i="94"/>
  <c r="K375" i="94" s="1"/>
  <c r="H375" i="94"/>
  <c r="I233" i="94"/>
  <c r="K233" i="94" s="1"/>
  <c r="I422" i="94"/>
  <c r="K422" i="94" s="1"/>
  <c r="H422" i="94"/>
  <c r="H108" i="94"/>
  <c r="H436" i="94"/>
  <c r="H233" i="94"/>
  <c r="H358" i="94"/>
  <c r="H169" i="94"/>
  <c r="I1140" i="94"/>
  <c r="K1140" i="94" s="1"/>
  <c r="I603" i="94"/>
  <c r="K603" i="94" s="1"/>
  <c r="I1384" i="94"/>
  <c r="K1384" i="94" s="1"/>
  <c r="I1239" i="94"/>
  <c r="K1239" i="94" s="1"/>
  <c r="I1053" i="94"/>
  <c r="K1053" i="94" s="1"/>
  <c r="I367" i="94"/>
  <c r="K367" i="94" s="1"/>
  <c r="I506" i="94"/>
  <c r="K506" i="94" s="1"/>
  <c r="I57" i="94"/>
  <c r="K57" i="94" s="1"/>
  <c r="I753" i="94"/>
  <c r="K753" i="94" s="1"/>
  <c r="I487" i="94"/>
  <c r="K487" i="94" s="1"/>
  <c r="I649" i="94"/>
  <c r="K649" i="94" s="1"/>
  <c r="I525" i="94"/>
  <c r="K525" i="94" s="1"/>
  <c r="T1014" i="94"/>
  <c r="X1014" i="94"/>
  <c r="Y1014" i="94" s="1" a="1"/>
  <c r="Y1014" i="94" s="1"/>
  <c r="I1014" i="94"/>
  <c r="R1014" i="94"/>
  <c r="U1014" i="94"/>
  <c r="H370" i="94"/>
  <c r="H1378" i="94"/>
  <c r="I1378" i="94"/>
  <c r="K1378" i="94" s="1"/>
  <c r="H107" i="94"/>
  <c r="I107" i="94"/>
  <c r="K107" i="94" s="1"/>
  <c r="H27" i="94"/>
  <c r="I1341" i="94"/>
  <c r="K1341" i="94" s="1"/>
  <c r="H1341" i="94"/>
  <c r="I1404" i="94"/>
  <c r="K1404" i="94" s="1"/>
  <c r="H1404" i="94"/>
  <c r="I1019" i="94"/>
  <c r="K1019" i="94" s="1"/>
  <c r="I1104" i="94"/>
  <c r="K1104" i="94" s="1"/>
  <c r="I915" i="94"/>
  <c r="K915" i="94" s="1"/>
  <c r="H915" i="94"/>
  <c r="I1046" i="94"/>
  <c r="K1046" i="94" s="1"/>
  <c r="I194" i="94"/>
  <c r="K194" i="94" s="1"/>
  <c r="H194" i="94"/>
  <c r="I687" i="94"/>
  <c r="K687" i="94" s="1"/>
  <c r="H687" i="94"/>
  <c r="I694" i="94"/>
  <c r="K694" i="94" s="1"/>
  <c r="H32" i="94"/>
  <c r="I32" i="94"/>
  <c r="K32" i="94" s="1"/>
  <c r="I615" i="94"/>
  <c r="K615" i="94" s="1"/>
  <c r="H754" i="94"/>
  <c r="I754" i="94"/>
  <c r="K754" i="94" s="1"/>
  <c r="H44" i="94"/>
  <c r="H174" i="94"/>
  <c r="I174" i="94"/>
  <c r="K174" i="94" s="1"/>
  <c r="I536" i="94"/>
  <c r="K536" i="94" s="1"/>
  <c r="I573" i="94"/>
  <c r="K573" i="94" s="1"/>
  <c r="I388" i="94"/>
  <c r="K388" i="94" s="1"/>
  <c r="H388" i="94"/>
  <c r="I614" i="94"/>
  <c r="K614" i="94" s="1"/>
  <c r="H614" i="94"/>
  <c r="H1351" i="94"/>
  <c r="I1351" i="94"/>
  <c r="K1351" i="94" s="1"/>
  <c r="I1257" i="94"/>
  <c r="K1257" i="94" s="1"/>
  <c r="I1101" i="94"/>
  <c r="K1101" i="94" s="1"/>
  <c r="H885" i="94"/>
  <c r="I7" i="94"/>
  <c r="K7" i="94" s="1"/>
  <c r="H7" i="94"/>
  <c r="H20" i="94"/>
  <c r="I20" i="94"/>
  <c r="K20" i="94" s="1"/>
  <c r="I461" i="94"/>
  <c r="K461" i="94" s="1"/>
  <c r="H461" i="94"/>
  <c r="H878" i="94"/>
  <c r="I1150" i="94"/>
  <c r="K1150" i="94" s="1"/>
  <c r="I895" i="94"/>
  <c r="K895" i="94" s="1"/>
  <c r="I1228" i="94"/>
  <c r="K1228" i="94" s="1"/>
  <c r="I1130" i="94"/>
  <c r="K1130" i="94" s="1"/>
  <c r="H1130" i="94"/>
  <c r="I1121" i="94"/>
  <c r="K1121" i="94" s="1"/>
  <c r="I412" i="94"/>
  <c r="K412" i="94" s="1"/>
  <c r="H412" i="94"/>
  <c r="I790" i="94"/>
  <c r="K790" i="94" s="1"/>
  <c r="I544" i="94"/>
  <c r="K544" i="94" s="1"/>
  <c r="H544" i="94"/>
  <c r="I515" i="94"/>
  <c r="K515" i="94" s="1"/>
  <c r="H515" i="94"/>
  <c r="H1186" i="94"/>
  <c r="H1201" i="94"/>
  <c r="H1040" i="94"/>
  <c r="H916" i="94"/>
  <c r="H1325" i="94"/>
  <c r="H1163" i="94"/>
  <c r="H1279" i="94"/>
  <c r="H1120" i="94"/>
  <c r="H1326" i="94"/>
  <c r="H1000" i="94"/>
  <c r="H112" i="94"/>
  <c r="H816" i="94"/>
  <c r="H325" i="94"/>
  <c r="H861" i="94"/>
  <c r="H55" i="94"/>
  <c r="H86" i="94"/>
  <c r="H906" i="94"/>
  <c r="H675" i="94"/>
  <c r="H382" i="94"/>
  <c r="H42" i="94"/>
  <c r="I1036" i="94"/>
  <c r="K1036" i="94" s="1"/>
  <c r="I982" i="94"/>
  <c r="K982" i="94" s="1"/>
  <c r="I919" i="94"/>
  <c r="K919" i="94" s="1"/>
  <c r="I1015" i="94"/>
  <c r="K1015" i="94" s="1"/>
  <c r="I365" i="94"/>
  <c r="K365" i="94" s="1"/>
  <c r="I35" i="94"/>
  <c r="K35" i="94" s="1"/>
  <c r="I707" i="94"/>
  <c r="K707" i="94" s="1"/>
  <c r="I206" i="94"/>
  <c r="K206" i="94" s="1"/>
  <c r="I8" i="94"/>
  <c r="K8" i="94" s="1"/>
  <c r="I540" i="94"/>
  <c r="K540" i="94" s="1"/>
  <c r="I1377" i="94"/>
  <c r="K1377" i="94" s="1"/>
  <c r="H1377" i="94"/>
  <c r="H1246" i="94"/>
  <c r="H1007" i="94"/>
  <c r="H1361" i="94"/>
  <c r="I1361" i="94"/>
  <c r="K1361" i="94" s="1"/>
  <c r="I1362" i="94"/>
  <c r="K1362" i="94" s="1"/>
  <c r="I1416" i="94"/>
  <c r="K1416" i="94" s="1"/>
  <c r="H1416" i="94"/>
  <c r="I1261" i="94"/>
  <c r="K1261" i="94" s="1"/>
  <c r="H1261" i="94"/>
  <c r="I1086" i="94"/>
  <c r="K1086" i="94" s="1"/>
  <c r="H1086" i="94"/>
  <c r="I1016" i="94"/>
  <c r="K1016" i="94" s="1"/>
  <c r="H1016" i="94"/>
  <c r="I1039" i="94"/>
  <c r="K1039" i="94" s="1"/>
  <c r="I1196" i="94"/>
  <c r="K1196" i="94" s="1"/>
  <c r="I1376" i="94"/>
  <c r="K1376" i="94" s="1"/>
  <c r="H1376" i="94"/>
  <c r="H1122" i="94"/>
  <c r="I1122" i="94"/>
  <c r="K1122" i="94" s="1"/>
  <c r="H190" i="94"/>
  <c r="I190" i="94"/>
  <c r="K190" i="94" s="1"/>
  <c r="H1051" i="94"/>
  <c r="H1166" i="94"/>
  <c r="I1166" i="94"/>
  <c r="K1166" i="94" s="1"/>
  <c r="I1167" i="94"/>
  <c r="K1167" i="94" s="1"/>
  <c r="H1167" i="94"/>
  <c r="I925" i="94"/>
  <c r="K925" i="94" s="1"/>
  <c r="H925" i="94"/>
  <c r="H1374" i="94"/>
  <c r="I1374" i="94"/>
  <c r="K1374" i="94" s="1"/>
  <c r="I1087" i="94"/>
  <c r="K1087" i="94" s="1"/>
  <c r="H1087" i="94"/>
  <c r="I1300" i="94"/>
  <c r="K1300" i="94" s="1"/>
  <c r="H1300" i="94"/>
  <c r="H21" i="94"/>
  <c r="I846" i="94"/>
  <c r="K846" i="94" s="1"/>
  <c r="H846" i="94"/>
  <c r="I106" i="94"/>
  <c r="K106" i="94" s="1"/>
  <c r="H106" i="94"/>
  <c r="H658" i="94"/>
  <c r="I658" i="94"/>
  <c r="K658" i="94" s="1"/>
  <c r="I522" i="94"/>
  <c r="K522" i="94" s="1"/>
  <c r="H584" i="94"/>
  <c r="H889" i="94"/>
  <c r="I889" i="94"/>
  <c r="K889" i="94" s="1"/>
  <c r="I220" i="94"/>
  <c r="K220" i="94" s="1"/>
  <c r="I648" i="94"/>
  <c r="K648" i="94" s="1"/>
  <c r="H648" i="94"/>
  <c r="H214" i="94"/>
  <c r="I214" i="94"/>
  <c r="K214" i="94" s="1"/>
  <c r="I899" i="94"/>
  <c r="K899" i="94" s="1"/>
  <c r="H899" i="94"/>
  <c r="I912" i="94"/>
  <c r="K912" i="94" s="1"/>
  <c r="H592" i="94"/>
  <c r="H560" i="94"/>
  <c r="H297" i="94"/>
  <c r="I297" i="94"/>
  <c r="K297" i="94" s="1"/>
  <c r="I68" i="94"/>
  <c r="K68" i="94" s="1"/>
  <c r="I741" i="94"/>
  <c r="K741" i="94" s="1"/>
  <c r="H741" i="94"/>
  <c r="H1150" i="94"/>
  <c r="I1051" i="94"/>
  <c r="K1051" i="94" s="1"/>
  <c r="I1285" i="94"/>
  <c r="K1285" i="94" s="1"/>
  <c r="H1327" i="94"/>
  <c r="I1327" i="94"/>
  <c r="K1327" i="94" s="1"/>
  <c r="I1195" i="94"/>
  <c r="K1195" i="94" s="1"/>
  <c r="H1195" i="94"/>
  <c r="I928" i="94"/>
  <c r="K928" i="94" s="1"/>
  <c r="H928" i="94"/>
  <c r="H1041" i="94"/>
  <c r="I1041" i="94"/>
  <c r="K1041" i="94" s="1"/>
  <c r="I1076" i="94"/>
  <c r="K1076" i="94" s="1"/>
  <c r="I1328" i="94"/>
  <c r="K1328" i="94" s="1"/>
  <c r="I1331" i="94"/>
  <c r="K1331" i="94" s="1"/>
  <c r="H990" i="94"/>
  <c r="I400" i="94"/>
  <c r="K400" i="94" s="1"/>
  <c r="H400" i="94"/>
  <c r="H1076" i="94"/>
  <c r="H1094" i="94"/>
  <c r="H471" i="94"/>
  <c r="H638" i="94"/>
  <c r="H1367" i="94"/>
  <c r="I824" i="94"/>
  <c r="K824" i="94" s="1"/>
  <c r="P1132" i="94"/>
  <c r="H1395" i="94"/>
  <c r="H1160" i="94"/>
  <c r="H1129" i="94"/>
  <c r="H996" i="94"/>
  <c r="H1267" i="94"/>
  <c r="H19" i="94"/>
  <c r="H617" i="94"/>
  <c r="I936" i="94"/>
  <c r="K936" i="94" s="1"/>
  <c r="I1116" i="94"/>
  <c r="K1116" i="94" s="1"/>
  <c r="I344" i="94"/>
  <c r="K344" i="94" s="1"/>
  <c r="I70" i="94"/>
  <c r="K70" i="94" s="1"/>
  <c r="H1276" i="94"/>
  <c r="H926" i="94"/>
  <c r="I994" i="94"/>
  <c r="K994" i="94" s="1"/>
  <c r="H994" i="94"/>
  <c r="H196" i="94"/>
  <c r="I661" i="94"/>
  <c r="K661" i="94" s="1"/>
  <c r="H661" i="94"/>
  <c r="H761" i="94"/>
  <c r="H111" i="94"/>
  <c r="I111" i="94"/>
  <c r="K111" i="94" s="1"/>
  <c r="I438" i="94"/>
  <c r="K438" i="94" s="1"/>
  <c r="H438" i="94"/>
  <c r="I886" i="94"/>
  <c r="K886" i="94" s="1"/>
  <c r="H886" i="94"/>
  <c r="I391" i="94"/>
  <c r="K391" i="94" s="1"/>
  <c r="H391" i="94"/>
  <c r="I702" i="94"/>
  <c r="K702" i="94" s="1"/>
  <c r="H702" i="94"/>
  <c r="H306" i="94"/>
  <c r="I306" i="94"/>
  <c r="K306" i="94" s="1"/>
  <c r="H393" i="94"/>
  <c r="I393" i="94"/>
  <c r="K393" i="94" s="1"/>
  <c r="H490" i="94"/>
  <c r="H292" i="94"/>
  <c r="I292" i="94"/>
  <c r="K292" i="94" s="1"/>
  <c r="H417" i="94"/>
  <c r="I417" i="94"/>
  <c r="K417" i="94" s="1"/>
  <c r="I431" i="94"/>
  <c r="K431" i="94" s="1"/>
  <c r="H431" i="94"/>
  <c r="I432" i="94"/>
  <c r="K432" i="94" s="1"/>
  <c r="I475" i="94"/>
  <c r="K475" i="94" s="1"/>
  <c r="H104" i="94"/>
  <c r="I771" i="94"/>
  <c r="K771" i="94" s="1"/>
  <c r="I210" i="94"/>
  <c r="K210" i="94" s="1"/>
  <c r="I690" i="94"/>
  <c r="K690" i="94" s="1"/>
  <c r="H690" i="94"/>
  <c r="H802" i="94"/>
  <c r="I802" i="94"/>
  <c r="K802" i="94" s="1"/>
  <c r="I706" i="94"/>
  <c r="K706" i="94" s="1"/>
  <c r="H706" i="94"/>
  <c r="I769" i="94"/>
  <c r="K769" i="94" s="1"/>
  <c r="H769" i="94"/>
  <c r="I956" i="94"/>
  <c r="K956" i="94" s="1"/>
  <c r="H956" i="94"/>
  <c r="I1081" i="94"/>
  <c r="K1081" i="94" s="1"/>
  <c r="H1081" i="94"/>
  <c r="H1197" i="94"/>
  <c r="I993" i="94"/>
  <c r="K993" i="94" s="1"/>
  <c r="H1334" i="94"/>
  <c r="I1111" i="94"/>
  <c r="K1111" i="94" s="1"/>
  <c r="H1111" i="94"/>
  <c r="I373" i="94"/>
  <c r="K373" i="94" s="1"/>
  <c r="H373" i="94"/>
  <c r="I312" i="94"/>
  <c r="K312" i="94" s="1"/>
  <c r="I211" i="94"/>
  <c r="K211" i="94" s="1"/>
  <c r="H211" i="94"/>
  <c r="I364" i="94"/>
  <c r="K364" i="94" s="1"/>
  <c r="H364" i="94"/>
  <c r="I149" i="94"/>
  <c r="K149" i="94" s="1"/>
  <c r="H149" i="94"/>
  <c r="I270" i="94"/>
  <c r="K270" i="94" s="1"/>
  <c r="H270" i="94"/>
  <c r="I54" i="94"/>
  <c r="K54" i="94" s="1"/>
  <c r="H294" i="94"/>
  <c r="I294" i="94"/>
  <c r="K294" i="94" s="1"/>
  <c r="I435" i="94"/>
  <c r="K435" i="94" s="1"/>
  <c r="H435" i="94"/>
  <c r="I222" i="94"/>
  <c r="K222" i="94" s="1"/>
  <c r="H222" i="94"/>
  <c r="H616" i="94"/>
  <c r="I616" i="94"/>
  <c r="K616" i="94" s="1"/>
  <c r="H1251" i="94"/>
  <c r="I1251" i="94"/>
  <c r="K1251" i="94" s="1"/>
  <c r="I1358" i="94"/>
  <c r="K1358" i="94" s="1"/>
  <c r="H1358" i="94"/>
  <c r="H947" i="94"/>
  <c r="I947" i="94"/>
  <c r="K947" i="94" s="1"/>
  <c r="I1193" i="94"/>
  <c r="K1193" i="94" s="1"/>
  <c r="H1193" i="94"/>
  <c r="I179" i="94"/>
  <c r="K179" i="94" s="1"/>
  <c r="H179" i="94"/>
  <c r="H168" i="94"/>
  <c r="I1043" i="94"/>
  <c r="K1043" i="94" s="1"/>
  <c r="I1347" i="94"/>
  <c r="K1347" i="94" s="1"/>
  <c r="H1347" i="94"/>
  <c r="I282" i="94"/>
  <c r="K282" i="94" s="1"/>
  <c r="H282" i="94"/>
  <c r="H751" i="94"/>
  <c r="I751" i="94"/>
  <c r="K751" i="94" s="1"/>
  <c r="H6" i="94"/>
  <c r="I254" i="94"/>
  <c r="K254" i="94" s="1"/>
  <c r="I204" i="94"/>
  <c r="K204" i="94" s="1"/>
  <c r="H204" i="94"/>
  <c r="I137" i="94"/>
  <c r="K137" i="94" s="1"/>
  <c r="H137" i="94"/>
  <c r="I822" i="94"/>
  <c r="K822" i="94" s="1"/>
  <c r="H822" i="94"/>
  <c r="H133" i="94"/>
  <c r="I229" i="94"/>
  <c r="K229" i="94" s="1"/>
  <c r="H229" i="94"/>
  <c r="I717" i="94"/>
  <c r="K717" i="94" s="1"/>
  <c r="I492" i="94"/>
  <c r="K492" i="94" s="1"/>
  <c r="H492" i="94"/>
  <c r="I742" i="94"/>
  <c r="K742" i="94" s="1"/>
  <c r="H742" i="94"/>
  <c r="H711" i="94"/>
  <c r="I711" i="94"/>
  <c r="K711" i="94" s="1"/>
  <c r="I170" i="94"/>
  <c r="K170" i="94" s="1"/>
  <c r="H170" i="94"/>
  <c r="I659" i="94"/>
  <c r="K659" i="94" s="1"/>
  <c r="H659" i="94"/>
  <c r="H452" i="94"/>
  <c r="H914" i="94"/>
  <c r="I914" i="94"/>
  <c r="K914" i="94" s="1"/>
  <c r="I907" i="94"/>
  <c r="K907" i="94" s="1"/>
  <c r="H907" i="94"/>
  <c r="H1373" i="94"/>
  <c r="I1373" i="94"/>
  <c r="K1373" i="94" s="1"/>
  <c r="I1306" i="94"/>
  <c r="K1306" i="94" s="1"/>
  <c r="I1286" i="94"/>
  <c r="K1286" i="94" s="1"/>
  <c r="I1133" i="94"/>
  <c r="K1133" i="94" s="1"/>
  <c r="I1155" i="94"/>
  <c r="K1155" i="94" s="1"/>
  <c r="H1155" i="94"/>
  <c r="H1203" i="94"/>
  <c r="I1203" i="94"/>
  <c r="K1203" i="94" s="1"/>
  <c r="I1380" i="94"/>
  <c r="K1380" i="94" s="1"/>
  <c r="I46" i="94"/>
  <c r="K46" i="94" s="1"/>
  <c r="H287" i="94"/>
  <c r="I287" i="94"/>
  <c r="K287" i="94" s="1"/>
  <c r="I1211" i="94"/>
  <c r="K1211" i="94" s="1"/>
  <c r="H1332" i="94"/>
  <c r="I1332" i="94"/>
  <c r="K1332" i="94" s="1"/>
  <c r="I1260" i="94"/>
  <c r="K1260" i="94" s="1"/>
  <c r="H1260" i="94"/>
  <c r="I1077" i="94"/>
  <c r="K1077" i="94" s="1"/>
  <c r="H1077" i="94"/>
  <c r="H1256" i="94"/>
  <c r="I1055" i="94"/>
  <c r="K1055" i="94" s="1"/>
  <c r="H1055" i="94"/>
  <c r="H958" i="94"/>
  <c r="H896" i="94"/>
  <c r="I896" i="94"/>
  <c r="K896" i="94" s="1"/>
  <c r="H1183" i="94"/>
  <c r="I1183" i="94"/>
  <c r="K1183" i="94" s="1"/>
  <c r="I175" i="94"/>
  <c r="K175" i="94" s="1"/>
  <c r="H197" i="94"/>
  <c r="I197" i="94"/>
  <c r="K197" i="94" s="1"/>
  <c r="I909" i="94"/>
  <c r="K909" i="94" s="1"/>
  <c r="I705" i="94"/>
  <c r="K705" i="94" s="1"/>
  <c r="H705" i="94"/>
  <c r="I870" i="94"/>
  <c r="K870" i="94" s="1"/>
  <c r="H870" i="94"/>
  <c r="I476" i="94"/>
  <c r="K476" i="94" s="1"/>
  <c r="H476" i="94"/>
  <c r="I485" i="94"/>
  <c r="K485" i="94" s="1"/>
  <c r="H251" i="94"/>
  <c r="I251" i="94"/>
  <c r="K251" i="94" s="1"/>
  <c r="H31" i="94"/>
  <c r="I31" i="94"/>
  <c r="K31" i="94" s="1"/>
  <c r="I497" i="94"/>
  <c r="K497" i="94" s="1"/>
  <c r="H497" i="94"/>
  <c r="H116" i="94"/>
  <c r="I87" i="94"/>
  <c r="K87" i="94" s="1"/>
  <c r="I1268" i="94"/>
  <c r="K1268" i="94" s="1"/>
  <c r="H1268" i="94"/>
  <c r="I1388" i="94"/>
  <c r="K1388" i="94" s="1"/>
  <c r="I1224" i="94"/>
  <c r="K1224" i="94" s="1"/>
  <c r="H1224" i="94"/>
  <c r="H966" i="94"/>
  <c r="I966" i="94"/>
  <c r="K966" i="94" s="1"/>
  <c r="I959" i="94"/>
  <c r="K959" i="94" s="1"/>
  <c r="H959" i="94"/>
  <c r="I1142" i="94"/>
  <c r="K1142" i="94" s="1"/>
  <c r="I1369" i="94"/>
  <c r="K1369" i="94" s="1"/>
  <c r="H1369" i="94"/>
  <c r="I1359" i="94"/>
  <c r="K1359" i="94" s="1"/>
  <c r="H1359" i="94"/>
  <c r="I1321" i="94"/>
  <c r="K1321" i="94" s="1"/>
  <c r="H1321" i="94"/>
  <c r="I1365" i="94"/>
  <c r="K1365" i="94" s="1"/>
  <c r="H1365" i="94"/>
  <c r="I965" i="94"/>
  <c r="K965" i="94" s="1"/>
  <c r="H965" i="94"/>
  <c r="H1031" i="94"/>
  <c r="I1031" i="94"/>
  <c r="K1031" i="94" s="1"/>
  <c r="I1165" i="94"/>
  <c r="K1165" i="94" s="1"/>
  <c r="I1068" i="94"/>
  <c r="K1068" i="94" s="1"/>
  <c r="H1068" i="94"/>
  <c r="I1103" i="94"/>
  <c r="K1103" i="94" s="1"/>
  <c r="H951" i="94"/>
  <c r="I1270" i="94"/>
  <c r="K1270" i="94" s="1"/>
  <c r="H1270" i="94"/>
  <c r="I1340" i="94"/>
  <c r="K1340" i="94" s="1"/>
  <c r="H1023" i="94"/>
  <c r="H971" i="94"/>
  <c r="I971" i="94"/>
  <c r="K971" i="94" s="1"/>
  <c r="I938" i="94"/>
  <c r="K938" i="94" s="1"/>
  <c r="H938" i="94"/>
  <c r="I1383" i="94"/>
  <c r="K1383" i="94" s="1"/>
  <c r="H22" i="94"/>
  <c r="I22" i="94"/>
  <c r="K22" i="94" s="1"/>
  <c r="H371" i="94"/>
  <c r="I797" i="94"/>
  <c r="K797" i="94" s="1"/>
  <c r="H797" i="94"/>
  <c r="I140" i="94"/>
  <c r="K140" i="94" s="1"/>
  <c r="H286" i="94"/>
  <c r="I667" i="94"/>
  <c r="K667" i="94" s="1"/>
  <c r="H667" i="94"/>
  <c r="I565" i="94"/>
  <c r="K565" i="94" s="1"/>
  <c r="H565" i="94"/>
  <c r="I612" i="94"/>
  <c r="K612" i="94" s="1"/>
  <c r="I875" i="94"/>
  <c r="K875" i="94" s="1"/>
  <c r="H875" i="94"/>
  <c r="H631" i="94"/>
  <c r="I851" i="94"/>
  <c r="K851" i="94" s="1"/>
  <c r="H851" i="94"/>
  <c r="I232" i="94"/>
  <c r="K232" i="94" s="1"/>
  <c r="H232" i="94"/>
  <c r="I338" i="94"/>
  <c r="K338" i="94" s="1"/>
  <c r="H338" i="94"/>
  <c r="H744" i="94"/>
  <c r="H496" i="94"/>
  <c r="I577" i="94"/>
  <c r="K577" i="94" s="1"/>
  <c r="H577" i="94"/>
  <c r="I123" i="94"/>
  <c r="K123" i="94" s="1"/>
  <c r="H123" i="94"/>
  <c r="H913" i="94"/>
  <c r="H1057" i="94"/>
  <c r="H1044" i="94"/>
  <c r="H992" i="94"/>
  <c r="H1340" i="94"/>
  <c r="H1243" i="94"/>
  <c r="H941" i="94"/>
  <c r="H1291" i="94"/>
  <c r="H644" i="94"/>
  <c r="H278" i="94"/>
  <c r="I1233" i="94"/>
  <c r="K1233" i="94" s="1"/>
  <c r="H1233" i="94"/>
  <c r="H1323" i="94"/>
  <c r="I1018" i="94"/>
  <c r="K1018" i="94" s="1"/>
  <c r="I1330" i="94"/>
  <c r="K1330" i="94" s="1"/>
  <c r="H1330" i="94"/>
  <c r="I1234" i="94"/>
  <c r="K1234" i="94" s="1"/>
  <c r="I1366" i="94"/>
  <c r="K1366" i="94" s="1"/>
  <c r="H1366" i="94"/>
  <c r="H1356" i="94"/>
  <c r="I1356" i="94"/>
  <c r="K1356" i="94" s="1"/>
  <c r="I1296" i="94"/>
  <c r="K1296" i="94" s="1"/>
  <c r="H1296" i="94"/>
  <c r="I1213" i="94"/>
  <c r="K1213" i="94" s="1"/>
  <c r="I1029" i="94"/>
  <c r="K1029" i="94" s="1"/>
  <c r="H1385" i="94"/>
  <c r="I1066" i="94"/>
  <c r="K1066" i="94" s="1"/>
  <c r="H10" i="94"/>
  <c r="I897" i="94"/>
  <c r="K897" i="94" s="1"/>
  <c r="H897" i="94"/>
  <c r="I1082" i="94"/>
  <c r="K1082" i="94" s="1"/>
  <c r="H1303" i="94"/>
  <c r="H985" i="94"/>
  <c r="H1391" i="94"/>
  <c r="I946" i="94"/>
  <c r="K946" i="94" s="1"/>
  <c r="I945" i="94"/>
  <c r="K945" i="94" s="1"/>
  <c r="H945" i="94"/>
  <c r="I1152" i="94"/>
  <c r="K1152" i="94" s="1"/>
  <c r="I974" i="94"/>
  <c r="K974" i="94" s="1"/>
  <c r="I1250" i="94"/>
  <c r="K1250" i="94" s="1"/>
  <c r="H1250" i="94"/>
  <c r="H362" i="94"/>
  <c r="I362" i="94"/>
  <c r="K362" i="94" s="1"/>
  <c r="H212" i="94"/>
  <c r="I212" i="94"/>
  <c r="K212" i="94" s="1"/>
  <c r="I434" i="94"/>
  <c r="K434" i="94" s="1"/>
  <c r="H47" i="94"/>
  <c r="I47" i="94"/>
  <c r="K47" i="94" s="1"/>
  <c r="I1235" i="94"/>
  <c r="K1235" i="94" s="1"/>
  <c r="H1413" i="94"/>
  <c r="I1258" i="94"/>
  <c r="K1258" i="94" s="1"/>
  <c r="I1313" i="94"/>
  <c r="K1313" i="94" s="1"/>
  <c r="H1266" i="94"/>
  <c r="I1266" i="94"/>
  <c r="K1266" i="94" s="1"/>
  <c r="I1386" i="94"/>
  <c r="K1386" i="94" s="1"/>
  <c r="I1288" i="94"/>
  <c r="K1288" i="94" s="1"/>
  <c r="H1288" i="94"/>
  <c r="I1402" i="94"/>
  <c r="K1402" i="94" s="1"/>
  <c r="H1353" i="94"/>
  <c r="I937" i="94"/>
  <c r="K937" i="94" s="1"/>
  <c r="H937" i="94"/>
  <c r="H1182" i="94"/>
  <c r="I1099" i="94"/>
  <c r="K1099" i="94" s="1"/>
  <c r="H1099" i="94"/>
  <c r="H921" i="94"/>
  <c r="I921" i="94"/>
  <c r="K921" i="94" s="1"/>
  <c r="I976" i="94"/>
  <c r="K976" i="94" s="1"/>
  <c r="H976" i="94"/>
  <c r="I1030" i="94"/>
  <c r="K1030" i="94" s="1"/>
  <c r="H1030" i="94"/>
  <c r="H1118" i="94"/>
  <c r="I1290" i="94"/>
  <c r="K1290" i="94" s="1"/>
  <c r="T1172" i="94"/>
  <c r="H1172" i="94"/>
  <c r="U1172" i="94"/>
  <c r="X1172" i="94"/>
  <c r="Y1172" i="94" s="1" a="1"/>
  <c r="Y1172" i="94" s="1"/>
  <c r="I1172" i="94"/>
  <c r="H1170" i="94"/>
  <c r="H1140" i="94"/>
  <c r="H1152" i="94"/>
  <c r="H1121" i="94"/>
  <c r="H1123" i="94"/>
  <c r="H1173" i="94"/>
  <c r="H1011" i="94"/>
  <c r="H1393" i="94"/>
  <c r="H1037" i="94"/>
  <c r="H1253" i="94"/>
  <c r="H931" i="94"/>
  <c r="H730" i="94"/>
  <c r="H279" i="94"/>
  <c r="H694" i="94"/>
  <c r="H140" i="94"/>
  <c r="H81" i="94"/>
  <c r="H727" i="94"/>
  <c r="H625" i="94"/>
  <c r="H432" i="94"/>
  <c r="H246" i="94"/>
  <c r="H192" i="94"/>
  <c r="I952" i="94"/>
  <c r="K952" i="94" s="1"/>
  <c r="I990" i="94"/>
  <c r="K990" i="94" s="1"/>
  <c r="I1137" i="94"/>
  <c r="K1137" i="94" s="1"/>
  <c r="I1345" i="94"/>
  <c r="K1345" i="94" s="1"/>
  <c r="I926" i="94"/>
  <c r="K926" i="94" s="1"/>
  <c r="I127" i="94"/>
  <c r="K127" i="94" s="1"/>
  <c r="I837" i="94"/>
  <c r="K837" i="94" s="1"/>
  <c r="I185" i="94"/>
  <c r="K185" i="94" s="1"/>
  <c r="I592" i="94"/>
  <c r="K592" i="94" s="1"/>
  <c r="I913" i="94"/>
  <c r="K913" i="94" s="1"/>
  <c r="H40" i="94"/>
  <c r="I637" i="94"/>
  <c r="K637" i="94" s="1"/>
  <c r="H699" i="94"/>
  <c r="H339" i="94"/>
  <c r="I763" i="94"/>
  <c r="K763" i="94" s="1"/>
  <c r="I520" i="94"/>
  <c r="K520" i="94" s="1"/>
  <c r="I607" i="94"/>
  <c r="K607" i="94" s="1"/>
  <c r="H607" i="94"/>
  <c r="H587" i="94"/>
  <c r="I352" i="94"/>
  <c r="K352" i="94" s="1"/>
  <c r="H352" i="94"/>
  <c r="I639" i="94"/>
  <c r="K639" i="94" s="1"/>
  <c r="H639" i="94"/>
  <c r="H748" i="94"/>
  <c r="I748" i="94"/>
  <c r="K748" i="94" s="1"/>
  <c r="I799" i="94"/>
  <c r="K799" i="94" s="1"/>
  <c r="I575" i="94"/>
  <c r="K575" i="94" s="1"/>
  <c r="H575" i="94"/>
  <c r="H589" i="94"/>
  <c r="H828" i="94"/>
  <c r="I828" i="94"/>
  <c r="K828" i="94" s="1"/>
  <c r="I161" i="94"/>
  <c r="K161" i="94" s="1"/>
  <c r="I48" i="94"/>
  <c r="K48" i="94" s="1"/>
  <c r="H48" i="94"/>
  <c r="H314" i="94"/>
  <c r="H161" i="94"/>
  <c r="H482" i="94"/>
  <c r="H353" i="94"/>
  <c r="H833" i="94"/>
  <c r="I833" i="94"/>
  <c r="K833" i="94" s="1"/>
  <c r="I880" i="94"/>
  <c r="K880" i="94" s="1"/>
  <c r="H880" i="94"/>
  <c r="H238" i="94"/>
  <c r="I238" i="94"/>
  <c r="K238" i="94" s="1"/>
  <c r="I261" i="94"/>
  <c r="K261" i="94" s="1"/>
  <c r="H261" i="94"/>
  <c r="I697" i="94"/>
  <c r="K697" i="94" s="1"/>
  <c r="I98" i="94"/>
  <c r="K98" i="94" s="1"/>
  <c r="H98" i="94"/>
  <c r="I245" i="94"/>
  <c r="K245" i="94" s="1"/>
  <c r="H59" i="94"/>
  <c r="I731" i="94"/>
  <c r="K731" i="94" s="1"/>
  <c r="H731" i="94"/>
  <c r="I715" i="94"/>
  <c r="K715" i="94" s="1"/>
  <c r="H715" i="94"/>
  <c r="H384" i="94"/>
  <c r="I384" i="94"/>
  <c r="K384" i="94" s="1"/>
  <c r="H724" i="94"/>
  <c r="I724" i="94"/>
  <c r="K724" i="94" s="1"/>
  <c r="I519" i="94"/>
  <c r="K519" i="94" s="1"/>
  <c r="H519" i="94"/>
  <c r="H688" i="94"/>
  <c r="I688" i="94"/>
  <c r="K688" i="94" s="1"/>
  <c r="I680" i="94"/>
  <c r="K680" i="94" s="1"/>
  <c r="I777" i="94"/>
  <c r="K777" i="94" s="1"/>
  <c r="I95" i="94"/>
  <c r="K95" i="94" s="1"/>
  <c r="H95" i="94"/>
  <c r="H226" i="94"/>
  <c r="I226" i="94"/>
  <c r="K226" i="94" s="1"/>
  <c r="H653" i="94"/>
  <c r="H329" i="94"/>
  <c r="I329" i="94"/>
  <c r="K329" i="94" s="1"/>
  <c r="H369" i="94"/>
  <c r="I655" i="94"/>
  <c r="K655" i="94" s="1"/>
  <c r="H655" i="94"/>
  <c r="I734" i="94"/>
  <c r="K734" i="94" s="1"/>
  <c r="H201" i="94"/>
  <c r="I201" i="94"/>
  <c r="K201" i="94" s="1"/>
  <c r="H760" i="94"/>
  <c r="I760" i="94"/>
  <c r="K760" i="94" s="1"/>
  <c r="H788" i="94"/>
  <c r="I788" i="94"/>
  <c r="K788" i="94" s="1"/>
  <c r="H63" i="94"/>
  <c r="I63" i="94"/>
  <c r="K63" i="94" s="1"/>
  <c r="I142" i="94"/>
  <c r="K142" i="94" s="1"/>
  <c r="H712" i="94"/>
  <c r="I712" i="94"/>
  <c r="K712" i="94" s="1"/>
  <c r="H150" i="94"/>
  <c r="I17" i="94"/>
  <c r="K17" i="94" s="1"/>
  <c r="I26" i="94"/>
  <c r="K26" i="94" s="1"/>
  <c r="I1126" i="94"/>
  <c r="K1126" i="94" s="1"/>
  <c r="H1126" i="94"/>
  <c r="I1097" i="94"/>
  <c r="K1097" i="94" s="1"/>
  <c r="I1200" i="94"/>
  <c r="K1200" i="94" s="1"/>
  <c r="H1248" i="94"/>
  <c r="I1248" i="94"/>
  <c r="K1248" i="94" s="1"/>
  <c r="I862" i="94"/>
  <c r="K862" i="94" s="1"/>
  <c r="H862" i="94"/>
  <c r="I415" i="94"/>
  <c r="K415" i="94" s="1"/>
  <c r="I570" i="94"/>
  <c r="K570" i="94" s="1"/>
  <c r="H36" i="94"/>
  <c r="I36" i="94"/>
  <c r="K36" i="94" s="1"/>
  <c r="I52" i="94"/>
  <c r="K52" i="94" s="1"/>
  <c r="I829" i="94"/>
  <c r="K829" i="94" s="1"/>
  <c r="H829" i="94"/>
  <c r="H301" i="94"/>
  <c r="H164" i="94"/>
  <c r="H5" i="94"/>
  <c r="I5" i="94"/>
  <c r="K5" i="94" s="1"/>
  <c r="I582" i="94"/>
  <c r="K582" i="94" s="1"/>
  <c r="I162" i="94"/>
  <c r="K162" i="94" s="1"/>
  <c r="H162" i="94"/>
  <c r="H542" i="94"/>
  <c r="H183" i="94"/>
  <c r="I183" i="94"/>
  <c r="K183" i="94" s="1"/>
  <c r="I49" i="94"/>
  <c r="K49" i="94" s="1"/>
  <c r="H67" i="94"/>
  <c r="I67" i="94"/>
  <c r="K67" i="94" s="1"/>
  <c r="I335" i="94"/>
  <c r="K335" i="94" s="1"/>
  <c r="H335" i="94"/>
  <c r="I600" i="94"/>
  <c r="K600" i="94" s="1"/>
  <c r="I462" i="94"/>
  <c r="K462" i="94" s="1"/>
  <c r="I621" i="94"/>
  <c r="K621" i="94" s="1"/>
  <c r="H159" i="94"/>
  <c r="I267" i="94"/>
  <c r="K267" i="94" s="1"/>
  <c r="I726" i="94"/>
  <c r="K726" i="94" s="1"/>
  <c r="H726" i="94"/>
  <c r="I781" i="94"/>
  <c r="K781" i="94" s="1"/>
  <c r="H781" i="94"/>
  <c r="I79" i="94"/>
  <c r="K79" i="94" s="1"/>
  <c r="I776" i="94"/>
  <c r="K776" i="94" s="1"/>
  <c r="H776" i="94"/>
  <c r="H463" i="94"/>
  <c r="H272" i="94"/>
  <c r="I272" i="94"/>
  <c r="K272" i="94" s="1"/>
  <c r="H568" i="94"/>
  <c r="H855" i="94"/>
  <c r="I855" i="94"/>
  <c r="K855" i="94" s="1"/>
  <c r="I528" i="94"/>
  <c r="K528" i="94" s="1"/>
  <c r="H528" i="94"/>
  <c r="H9" i="94"/>
  <c r="I9" i="94"/>
  <c r="K9" i="94" s="1"/>
  <c r="I805" i="94"/>
  <c r="K805" i="94" s="1"/>
  <c r="H795" i="94"/>
  <c r="I795" i="94"/>
  <c r="K795" i="94" s="1"/>
  <c r="H1113" i="94"/>
  <c r="H777" i="94"/>
  <c r="H145" i="94"/>
  <c r="I841" i="94"/>
  <c r="K841" i="94" s="1"/>
  <c r="I542" i="94"/>
  <c r="K542" i="94" s="1"/>
  <c r="I353" i="94"/>
  <c r="K353" i="94" s="1"/>
  <c r="X1083" i="94"/>
  <c r="Y1083" i="94" s="1" a="1"/>
  <c r="Y1083" i="94" s="1"/>
  <c r="I847" i="94"/>
  <c r="K847" i="94" s="1"/>
  <c r="H847" i="94"/>
  <c r="I347" i="94"/>
  <c r="K347" i="94" s="1"/>
  <c r="H280" i="94"/>
  <c r="I280" i="94"/>
  <c r="K280" i="94" s="1"/>
  <c r="I676" i="94"/>
  <c r="K676" i="94" s="1"/>
  <c r="I635" i="94"/>
  <c r="K635" i="94" s="1"/>
  <c r="H635" i="94"/>
  <c r="I531" i="94"/>
  <c r="K531" i="94" s="1"/>
  <c r="H595" i="94"/>
  <c r="I595" i="94"/>
  <c r="K595" i="94" s="1"/>
  <c r="I491" i="94"/>
  <c r="K491" i="94" s="1"/>
  <c r="H491" i="94"/>
  <c r="H11" i="94"/>
  <c r="I377" i="94"/>
  <c r="K377" i="94" s="1"/>
  <c r="H377" i="94"/>
  <c r="I474" i="94"/>
  <c r="K474" i="94" s="1"/>
  <c r="H474" i="94"/>
  <c r="H869" i="94"/>
  <c r="I258" i="94"/>
  <c r="K258" i="94" s="1"/>
  <c r="H258" i="94"/>
  <c r="H810" i="94"/>
  <c r="I810" i="94"/>
  <c r="K810" i="94" s="1"/>
  <c r="H605" i="94"/>
  <c r="I411" i="94"/>
  <c r="K411" i="94" s="1"/>
  <c r="H411" i="94"/>
  <c r="I423" i="94"/>
  <c r="K423" i="94" s="1"/>
  <c r="H472" i="94"/>
  <c r="I472" i="94"/>
  <c r="K472" i="94" s="1"/>
  <c r="H908" i="94"/>
  <c r="I908" i="94"/>
  <c r="K908" i="94" s="1"/>
  <c r="I310" i="94"/>
  <c r="K310" i="94" s="1"/>
  <c r="H805" i="94"/>
  <c r="H640" i="94"/>
  <c r="H582" i="94"/>
  <c r="I40" i="94"/>
  <c r="K40" i="94" s="1"/>
  <c r="H267" i="94"/>
  <c r="H710" i="94"/>
  <c r="H676" i="94"/>
  <c r="I869" i="94"/>
  <c r="K869" i="94" s="1"/>
  <c r="I145" i="94"/>
  <c r="K145" i="94" s="1"/>
  <c r="I363" i="94"/>
  <c r="K363" i="94" s="1"/>
  <c r="T1187" i="94"/>
  <c r="X1187" i="94"/>
  <c r="Y1187" i="94" s="1" a="1"/>
  <c r="Y1187" i="94" s="1"/>
  <c r="I1187" i="94"/>
  <c r="I1131" i="94"/>
  <c r="X1131" i="94"/>
  <c r="Y1131" i="94" s="1" a="1"/>
  <c r="Y1131" i="94" s="1"/>
  <c r="P1151" i="94"/>
  <c r="X1151" i="94"/>
  <c r="Y1151" i="94" s="1" a="1"/>
  <c r="Y1151" i="94" s="1"/>
  <c r="I1151" i="94"/>
  <c r="U1132" i="94"/>
  <c r="S1131" i="94"/>
  <c r="P1172" i="94"/>
  <c r="R1172" i="94"/>
  <c r="R1132" i="94"/>
  <c r="R1131" i="94"/>
  <c r="Q1386" i="94"/>
  <c r="Q19" i="94"/>
  <c r="Q1243" i="94"/>
  <c r="R1163" i="94"/>
  <c r="R789" i="94"/>
  <c r="Q257" i="94"/>
  <c r="Q900" i="94"/>
  <c r="Q178" i="94"/>
  <c r="R1241" i="94"/>
  <c r="Q937" i="94"/>
  <c r="S921" i="94"/>
  <c r="Q1118" i="94"/>
  <c r="R568" i="94"/>
  <c r="R745" i="94"/>
  <c r="Q1413" i="94"/>
  <c r="Q1266" i="94"/>
  <c r="Q1053" i="94"/>
  <c r="Q1126" i="94"/>
  <c r="Q1248" i="94"/>
  <c r="R829" i="94"/>
  <c r="R162" i="94"/>
  <c r="S1357" i="94"/>
  <c r="Q350" i="94"/>
  <c r="Q1147" i="94"/>
  <c r="Q1288" i="94"/>
  <c r="Q1113" i="94"/>
  <c r="Q1097" i="94"/>
  <c r="S100" i="94"/>
  <c r="Q893" i="94"/>
  <c r="Q1246" i="94"/>
  <c r="Q1308" i="94"/>
  <c r="Q1361" i="94"/>
  <c r="Q1034" i="94"/>
  <c r="Q1416" i="94"/>
  <c r="Q1086" i="94"/>
  <c r="Q1198" i="94"/>
  <c r="U942" i="94"/>
  <c r="Q1108" i="94"/>
  <c r="Q1196" i="94"/>
  <c r="Q1122" i="94"/>
  <c r="R1144" i="94"/>
  <c r="Q1402" i="94"/>
  <c r="R26" i="94"/>
  <c r="Q1377" i="94"/>
  <c r="Q1210" i="94"/>
  <c r="Q1007" i="94"/>
  <c r="Q1362" i="94"/>
  <c r="Q1261" i="94"/>
  <c r="R1016" i="94"/>
  <c r="Q1039" i="94"/>
  <c r="S929" i="94"/>
  <c r="Q1376" i="94"/>
  <c r="S1049" i="94"/>
  <c r="Q955" i="94"/>
  <c r="S1045" i="94"/>
  <c r="R429" i="94"/>
  <c r="Q580" i="94"/>
  <c r="Q672" i="94"/>
  <c r="R644" i="94"/>
  <c r="R775" i="94"/>
  <c r="S1157" i="94"/>
  <c r="T200" i="94"/>
  <c r="R1123" i="94"/>
  <c r="U723" i="94"/>
  <c r="S826" i="94"/>
  <c r="S969" i="94"/>
  <c r="R1019" i="94"/>
  <c r="R1009" i="94"/>
  <c r="R1011" i="94"/>
  <c r="R181" i="94"/>
  <c r="T355" i="94"/>
  <c r="R360" i="94"/>
  <c r="R757" i="94"/>
  <c r="R615" i="94"/>
  <c r="R756" i="94"/>
  <c r="R573" i="94"/>
  <c r="R529" i="94"/>
  <c r="Q421" i="94"/>
  <c r="R388" i="94"/>
  <c r="R289" i="94"/>
  <c r="R317" i="94"/>
  <c r="R420" i="94"/>
  <c r="Q73" i="94"/>
  <c r="Q695" i="94"/>
  <c r="Q4" i="94"/>
  <c r="Q785" i="94"/>
  <c r="Q58" i="94"/>
  <c r="Q499" i="94"/>
  <c r="Q165" i="94"/>
  <c r="Q154" i="94"/>
  <c r="Q541" i="94"/>
  <c r="Q549" i="94"/>
  <c r="Q460" i="94"/>
  <c r="R1279" i="94"/>
  <c r="R553" i="94"/>
  <c r="R228" i="94"/>
  <c r="R322" i="94"/>
  <c r="R304" i="94"/>
  <c r="R1150" i="94"/>
  <c r="R850" i="94"/>
  <c r="R1206" i="94"/>
  <c r="R1004" i="94"/>
  <c r="R892" i="94"/>
  <c r="S213" i="94"/>
  <c r="S399" i="94"/>
  <c r="R337" i="94"/>
  <c r="R263" i="94"/>
  <c r="R356" i="94"/>
  <c r="R1257" i="94"/>
  <c r="S1226" i="94"/>
  <c r="U927" i="94"/>
  <c r="R928" i="94"/>
  <c r="R1033" i="94"/>
  <c r="R1114" i="94"/>
  <c r="S895" i="94"/>
  <c r="U620" i="94"/>
  <c r="R686" i="94"/>
  <c r="Q538" i="94"/>
  <c r="Q279" i="94"/>
  <c r="Q783" i="94"/>
  <c r="Q396" i="94"/>
  <c r="S1228" i="94"/>
  <c r="Q190" i="94"/>
  <c r="Q483" i="94"/>
  <c r="R37" i="94"/>
  <c r="T1075" i="94"/>
  <c r="R260" i="94"/>
  <c r="R1351" i="94"/>
  <c r="S1417" i="94"/>
  <c r="R169" i="94"/>
  <c r="S948" i="94"/>
  <c r="T1140" i="94"/>
  <c r="Q910" i="94"/>
  <c r="T404" i="94"/>
  <c r="T128" i="94"/>
  <c r="Q130" i="94"/>
  <c r="T160" i="94"/>
  <c r="Q876" i="94"/>
  <c r="R618" i="94"/>
  <c r="R939" i="94"/>
  <c r="U1375" i="94"/>
  <c r="S979" i="94"/>
  <c r="R1012" i="94"/>
  <c r="R1185" i="94"/>
  <c r="R1390" i="94"/>
  <c r="R608" i="94"/>
  <c r="R588" i="94"/>
  <c r="Q34" i="94"/>
  <c r="Q624" i="94"/>
  <c r="R38" i="94"/>
  <c r="Q122" i="94"/>
  <c r="Q18" i="94"/>
  <c r="Q470" i="94"/>
  <c r="Q422" i="94"/>
  <c r="Q488" i="94"/>
  <c r="R1244" i="94"/>
  <c r="S980" i="94"/>
  <c r="S1245" i="94"/>
  <c r="S992" i="94"/>
  <c r="R387" i="94"/>
  <c r="R244" i="94"/>
  <c r="R1056" i="94"/>
  <c r="U163" i="94"/>
  <c r="R1003" i="94"/>
  <c r="R941" i="94"/>
  <c r="Q167" i="94"/>
  <c r="Q205" i="94"/>
  <c r="Q225" i="94"/>
  <c r="R51" i="94"/>
  <c r="Q464" i="94"/>
  <c r="Q733" i="94"/>
  <c r="R405" i="94"/>
  <c r="R866" i="94"/>
  <c r="R121" i="94"/>
  <c r="S1059" i="94"/>
  <c r="S1374" i="94"/>
  <c r="S1341" i="94"/>
  <c r="S1278" i="94"/>
  <c r="U124" i="94"/>
  <c r="S978" i="94"/>
  <c r="R963" i="94"/>
  <c r="S746" i="94"/>
  <c r="S610" i="94"/>
  <c r="R811" i="94"/>
  <c r="R331" i="94"/>
  <c r="R729" i="94"/>
  <c r="S1414" i="94"/>
  <c r="R1138" i="94"/>
  <c r="R171" i="94"/>
  <c r="U255" i="94"/>
  <c r="Q70" i="94"/>
  <c r="R99" i="94"/>
  <c r="R572" i="94"/>
  <c r="R617" i="94"/>
  <c r="Q143" i="94"/>
  <c r="Q443" i="94"/>
  <c r="R430" i="94"/>
  <c r="R1339" i="94"/>
  <c r="R1253" i="94"/>
  <c r="T1275" i="94"/>
  <c r="S1158" i="94"/>
  <c r="R934" i="94"/>
  <c r="R949" i="94"/>
  <c r="Q248" i="94"/>
  <c r="Q1264" i="94"/>
  <c r="Q1127" i="94"/>
  <c r="Q493" i="94"/>
  <c r="Q53" i="94"/>
  <c r="R1242" i="94"/>
  <c r="R1236" i="94"/>
  <c r="S1331" i="94"/>
  <c r="U933" i="94"/>
  <c r="S954" i="94"/>
  <c r="S700" i="94"/>
  <c r="S814" i="94"/>
  <c r="U152" i="94"/>
  <c r="Q7" i="94"/>
  <c r="Q827" i="94"/>
  <c r="Q660" i="94"/>
  <c r="Q319" i="94"/>
  <c r="Q296" i="94"/>
  <c r="U1283" i="94"/>
  <c r="Q1305" i="94"/>
  <c r="Q1367" i="94"/>
  <c r="Q1047" i="94"/>
  <c r="Q1091" i="94"/>
  <c r="Q918" i="94"/>
  <c r="Q1392" i="94"/>
  <c r="Q977" i="94"/>
  <c r="Q832" i="94"/>
  <c r="T498" i="94"/>
  <c r="Q824" i="94"/>
  <c r="Q113" i="94"/>
  <c r="Q139" i="94"/>
  <c r="Q735" i="94"/>
  <c r="Q101" i="94"/>
  <c r="S557" i="94"/>
  <c r="Q39" i="94"/>
  <c r="Q551" i="94"/>
  <c r="Q390" i="94"/>
  <c r="Q625" i="94"/>
  <c r="Q468" i="94"/>
  <c r="Q358" i="94"/>
  <c r="Q1360" i="94"/>
  <c r="Q1338" i="94"/>
  <c r="Q1180" i="94"/>
  <c r="Q819" i="94"/>
  <c r="Q1048" i="94"/>
  <c r="Q1032" i="94"/>
  <c r="Q1089" i="94"/>
  <c r="Q1238" i="94"/>
  <c r="Q1060" i="94"/>
  <c r="Q235" i="94"/>
  <c r="U193" i="94"/>
  <c r="Q385" i="94"/>
  <c r="Q597" i="94"/>
  <c r="Q831" i="94"/>
  <c r="Q467" i="94"/>
  <c r="Q105" i="94"/>
  <c r="Q412" i="94"/>
  <c r="Q790" i="94"/>
  <c r="Q544" i="94"/>
  <c r="Q839" i="94"/>
  <c r="Q629" i="94"/>
  <c r="Q684" i="94"/>
  <c r="S546" i="94"/>
  <c r="Q911" i="94"/>
  <c r="R1295" i="94"/>
  <c r="R1297" i="94"/>
  <c r="Q1095" i="94"/>
  <c r="Q1289" i="94"/>
  <c r="Q1092" i="94"/>
  <c r="Q1100" i="94"/>
  <c r="Q986" i="94"/>
  <c r="Q1249" i="94"/>
  <c r="Q327" i="94"/>
  <c r="Q391" i="94"/>
  <c r="Q530" i="94"/>
  <c r="R1232" i="94"/>
  <c r="R1310" i="94"/>
  <c r="S1028" i="94"/>
  <c r="Q885" i="94"/>
  <c r="Q507" i="94"/>
  <c r="Q558" i="94"/>
  <c r="T368" i="94"/>
  <c r="T215" i="94"/>
  <c r="S696" i="94"/>
  <c r="Q586" i="94"/>
  <c r="Q770" i="94"/>
  <c r="R1393" i="94"/>
  <c r="R1395" i="94"/>
  <c r="S931" i="94"/>
  <c r="Q1186" i="94"/>
  <c r="Q1026" i="94"/>
  <c r="T1093" i="94"/>
  <c r="Q402" i="94"/>
  <c r="Q692" i="94"/>
  <c r="Q441" i="94"/>
  <c r="Q299" i="94"/>
  <c r="Q401" i="94"/>
  <c r="Q398" i="94"/>
  <c r="Q679" i="94"/>
  <c r="Q466" i="94"/>
  <c r="Q843" i="94"/>
  <c r="Q328" i="94"/>
  <c r="Q60" i="94"/>
  <c r="Q298" i="94"/>
  <c r="S479" i="94"/>
  <c r="Q188" i="94"/>
  <c r="Q1277" i="94"/>
  <c r="T1110" i="94"/>
  <c r="Q1130" i="94"/>
  <c r="Q1280" i="94"/>
  <c r="Q1109" i="94"/>
  <c r="Q1121" i="94"/>
  <c r="U1129" i="94"/>
  <c r="Q1054" i="94"/>
  <c r="Q455" i="94"/>
  <c r="Q547" i="94"/>
  <c r="Q283" i="94"/>
  <c r="Q316" i="94"/>
  <c r="Q818" i="94"/>
  <c r="T410" i="94"/>
  <c r="Q395" i="94"/>
  <c r="Q209" i="94"/>
  <c r="Q534" i="94"/>
  <c r="Q515" i="94"/>
  <c r="S332" i="94"/>
  <c r="Q647" i="94"/>
  <c r="Q859" i="94"/>
  <c r="Q796" i="94"/>
  <c r="R1379" i="94"/>
  <c r="Q771" i="94"/>
  <c r="S131" i="94"/>
  <c r="R1145" i="94"/>
  <c r="R1072" i="94"/>
  <c r="U1064" i="94"/>
  <c r="R1006" i="94"/>
  <c r="T882" i="94"/>
  <c r="S574" i="94"/>
  <c r="S400" i="94"/>
  <c r="Q206" i="94"/>
  <c r="Q628" i="94"/>
  <c r="Q268" i="94"/>
  <c r="Q381" i="94"/>
  <c r="S782" i="94"/>
  <c r="Q576" i="94"/>
  <c r="R1215" i="94"/>
  <c r="U1387" i="94"/>
  <c r="Q1141" i="94"/>
  <c r="Q936" i="94"/>
  <c r="Q997" i="94"/>
  <c r="U1407" i="94"/>
  <c r="Q1265" i="94"/>
  <c r="U114" i="94"/>
  <c r="Q879" i="94"/>
  <c r="Q800" i="94"/>
  <c r="Q144" i="94"/>
  <c r="Q41" i="94"/>
  <c r="Q708" i="94"/>
  <c r="Q394" i="94"/>
  <c r="Q501" i="94"/>
  <c r="Q890" i="94"/>
  <c r="Q426" i="94"/>
  <c r="Q780" i="94"/>
  <c r="Q365" i="94"/>
  <c r="Q550" i="94"/>
  <c r="S1400" i="94"/>
  <c r="Q1267" i="94"/>
  <c r="Q1239" i="94"/>
  <c r="U1188" i="94"/>
  <c r="Q1116" i="94"/>
  <c r="Q894" i="94"/>
  <c r="Q1058" i="94"/>
  <c r="T1061" i="94"/>
  <c r="Q344" i="94"/>
  <c r="Q552" i="94"/>
  <c r="Q872" i="94"/>
  <c r="Q349" i="94"/>
  <c r="Q596" i="94"/>
  <c r="Q406" i="94"/>
  <c r="Q713" i="94"/>
  <c r="Q253" i="94"/>
  <c r="Q236" i="94"/>
  <c r="Q678" i="94"/>
  <c r="Q375" i="94"/>
  <c r="Q233" i="94"/>
  <c r="S739" i="94"/>
  <c r="Q663" i="94"/>
  <c r="Q8" i="94"/>
  <c r="S1335" i="94"/>
  <c r="R1227" i="94"/>
  <c r="R1276" i="94"/>
  <c r="Q926" i="94"/>
  <c r="Q1202" i="94"/>
  <c r="Q1038" i="94"/>
  <c r="Q957" i="94"/>
  <c r="Q1161" i="94"/>
  <c r="Q196" i="94"/>
  <c r="Q428" i="94"/>
  <c r="Q857" i="94"/>
  <c r="Q630" i="94"/>
  <c r="Q543" i="94"/>
  <c r="Q761" i="94"/>
  <c r="Q376" i="94"/>
  <c r="S348" i="94"/>
  <c r="T1346" i="94"/>
  <c r="Q461" i="94"/>
  <c r="Q1115" i="94"/>
  <c r="Q102" i="94"/>
  <c r="Q564" i="94"/>
  <c r="U1274" i="94"/>
  <c r="Q1120" i="94"/>
  <c r="R1298" i="94"/>
  <c r="Q1080" i="94"/>
  <c r="Q1304" i="94"/>
  <c r="Q917" i="94"/>
  <c r="Q1325" i="94"/>
  <c r="T994" i="94"/>
  <c r="Q414" i="94"/>
  <c r="Q500" i="94"/>
  <c r="Q674" i="94"/>
  <c r="Q766" i="94"/>
  <c r="Q837" i="94"/>
  <c r="Q55" i="94"/>
  <c r="Q661" i="94"/>
  <c r="Q111" i="94"/>
  <c r="Q601" i="94"/>
  <c r="Q438" i="94"/>
  <c r="Q218" i="94"/>
  <c r="Q886" i="94"/>
  <c r="Q198" i="94"/>
  <c r="Q902" i="94"/>
  <c r="Q702" i="94"/>
  <c r="Q306" i="94"/>
  <c r="Q393" i="94"/>
  <c r="Q92" i="94"/>
  <c r="Q579" i="94"/>
  <c r="S490" i="94"/>
  <c r="Q292" i="94"/>
  <c r="Q417" i="94"/>
  <c r="Q431" i="94"/>
  <c r="Q432" i="94"/>
  <c r="Q475" i="94"/>
  <c r="Q104" i="94"/>
  <c r="Q210" i="94"/>
  <c r="T690" i="94"/>
  <c r="Q203" i="94"/>
  <c r="Q802" i="94"/>
  <c r="Q706" i="94"/>
  <c r="Q769" i="94"/>
  <c r="Q1384" i="94"/>
  <c r="R1318" i="94"/>
  <c r="T1219" i="94"/>
  <c r="Q956" i="94"/>
  <c r="Q1081" i="94"/>
  <c r="Q932" i="94"/>
  <c r="Q211" i="94"/>
  <c r="Q147" i="94"/>
  <c r="Q779" i="94"/>
  <c r="Q494" i="94"/>
  <c r="Q239" i="94"/>
  <c r="Q270" i="94"/>
  <c r="Q1256" i="94"/>
  <c r="Q1344" i="94"/>
  <c r="Q1192" i="94"/>
  <c r="Q1381" i="94"/>
  <c r="Q1269" i="94"/>
  <c r="Q1134" i="94"/>
  <c r="Q958" i="94"/>
  <c r="Q1063" i="94"/>
  <c r="Q1299" i="94"/>
  <c r="Q1396" i="94"/>
  <c r="Q1183" i="94"/>
  <c r="R116" i="94"/>
  <c r="Q425" i="94"/>
  <c r="Q87" i="94"/>
  <c r="R325" i="94"/>
  <c r="Q1345" i="94"/>
  <c r="Q1394" i="94"/>
  <c r="Q1294" i="94"/>
  <c r="Q1352" i="94"/>
  <c r="Q1162" i="94"/>
  <c r="Q922" i="94"/>
  <c r="Q1388" i="94"/>
  <c r="Q1224" i="94"/>
  <c r="Q966" i="94"/>
  <c r="Q959" i="94"/>
  <c r="Q1142" i="94"/>
  <c r="R1365" i="94"/>
  <c r="R1031" i="94"/>
  <c r="R1165" i="94"/>
  <c r="R1068" i="94"/>
  <c r="Q1103" i="94"/>
  <c r="Q951" i="94"/>
  <c r="Q1270" i="94"/>
  <c r="Q1340" i="94"/>
  <c r="Q1023" i="94"/>
  <c r="Q971" i="94"/>
  <c r="Q938" i="94"/>
  <c r="Q1383" i="94"/>
  <c r="Q797" i="94"/>
  <c r="Q565" i="94"/>
  <c r="Q612" i="94"/>
  <c r="Q851" i="94"/>
  <c r="Q277" i="94"/>
  <c r="Q744" i="94"/>
  <c r="Q1146" i="94"/>
  <c r="Q1002" i="94"/>
  <c r="R1194" i="94"/>
  <c r="Q743" i="94"/>
  <c r="Q25" i="94"/>
  <c r="Q83" i="94"/>
  <c r="Q919" i="94"/>
  <c r="Q1209" i="94"/>
  <c r="Q1017" i="94"/>
  <c r="Q1284" i="94"/>
  <c r="Q1229" i="94"/>
  <c r="R1403" i="94"/>
  <c r="Q1001" i="94"/>
  <c r="Q1181" i="94"/>
  <c r="Q961" i="94"/>
  <c r="R179" i="94"/>
  <c r="R1043" i="94"/>
  <c r="Q282" i="94"/>
  <c r="Q505" i="94"/>
  <c r="R526" i="94"/>
  <c r="R563" i="94"/>
  <c r="R416" i="94"/>
  <c r="Q545" i="94"/>
  <c r="Q1382" i="94"/>
  <c r="Q1336" i="94"/>
  <c r="Q1286" i="94"/>
  <c r="Q1262" i="94"/>
  <c r="Q1221" i="94"/>
  <c r="Q1133" i="94"/>
  <c r="Q1220" i="94"/>
  <c r="Q1212" i="94"/>
  <c r="Q1008" i="94"/>
  <c r="Q982" i="94"/>
  <c r="Q1252" i="94"/>
  <c r="R1324" i="94"/>
  <c r="Q1409" i="94"/>
  <c r="Q1380" i="94"/>
  <c r="R651" i="94"/>
  <c r="Q591" i="94"/>
  <c r="Q46" i="94"/>
  <c r="Q874" i="94"/>
  <c r="Q386" i="94"/>
  <c r="Q186" i="94"/>
  <c r="Q863" i="94"/>
  <c r="Q208" i="94"/>
  <c r="Q271" i="94"/>
  <c r="Q816" i="94"/>
  <c r="Q510" i="94"/>
  <c r="Q1412" i="94"/>
  <c r="Q1354" i="94"/>
  <c r="R1240" i="94"/>
  <c r="R1117" i="94"/>
  <c r="Q1010" i="94"/>
  <c r="Q1069" i="94"/>
  <c r="R923" i="94"/>
  <c r="Q473" i="94"/>
  <c r="Q812" i="94"/>
  <c r="R321" i="94"/>
  <c r="Q748" i="94"/>
  <c r="S1315" i="94"/>
  <c r="R1385" i="94"/>
  <c r="Q519" i="94"/>
  <c r="Q219" i="94"/>
  <c r="Q593" i="94"/>
  <c r="Q643" i="94"/>
  <c r="Q80" i="94"/>
  <c r="Q289" i="94"/>
  <c r="Q518" i="94"/>
  <c r="Q704" i="94"/>
  <c r="Q662" i="94"/>
  <c r="Q511" i="94"/>
  <c r="Q583" i="94"/>
  <c r="Q110" i="94"/>
  <c r="Q486" i="94"/>
  <c r="U652" i="94"/>
  <c r="Q290" i="94"/>
  <c r="Q175" i="94"/>
  <c r="Q485" i="94"/>
  <c r="R338" i="94"/>
  <c r="Q763" i="94"/>
  <c r="Q415" i="94"/>
  <c r="Q542" i="94"/>
  <c r="Q77" i="94"/>
  <c r="R774" i="94"/>
  <c r="R540" i="94"/>
  <c r="R665" i="94"/>
  <c r="R687" i="94"/>
  <c r="R223" i="94"/>
  <c r="Q242" i="94"/>
  <c r="Q613" i="94"/>
  <c r="Q266" i="94"/>
  <c r="R836" i="94"/>
  <c r="S72" i="94"/>
  <c r="Q97" i="94"/>
  <c r="Q871" i="94"/>
  <c r="U765" i="94"/>
  <c r="R825" i="94"/>
  <c r="R881" i="94"/>
  <c r="R202" i="94"/>
  <c r="Q371" i="94"/>
  <c r="R352" i="94"/>
  <c r="Q471" i="94"/>
  <c r="U508" i="94"/>
  <c r="Q340" i="94"/>
  <c r="R96" i="94"/>
  <c r="R135" i="94"/>
  <c r="R598" i="94"/>
  <c r="Q357" i="94"/>
  <c r="S787" i="94"/>
  <c r="Q6" i="94"/>
  <c r="R742" i="94"/>
  <c r="Q848" i="94"/>
  <c r="R806" i="94"/>
  <c r="R666" i="94"/>
  <c r="Q378" i="94"/>
  <c r="Q383" i="94"/>
  <c r="R604" i="94"/>
  <c r="Q535" i="94"/>
  <c r="Q642" i="94"/>
  <c r="R456" i="94"/>
  <c r="Q75" i="94"/>
  <c r="Q573" i="94"/>
  <c r="Q730" i="94"/>
  <c r="Q828" i="94"/>
  <c r="Q788" i="94"/>
  <c r="Q570" i="94"/>
  <c r="Q710" i="94"/>
  <c r="Q582" i="94"/>
  <c r="U397" i="94"/>
  <c r="Q791" i="94"/>
  <c r="Q823" i="94"/>
  <c r="Q413" i="94"/>
  <c r="P407" i="94"/>
  <c r="Q502" i="94"/>
  <c r="Q71" i="94"/>
  <c r="Q118" i="94"/>
  <c r="Q529" i="94"/>
  <c r="Q617" i="94"/>
  <c r="Q202" i="94"/>
  <c r="Q1276" i="94"/>
  <c r="Q317" i="94"/>
  <c r="Q99" i="94"/>
  <c r="P1226" i="94"/>
  <c r="R538" i="94"/>
  <c r="Q479" i="94"/>
  <c r="Q1016" i="94"/>
  <c r="Q430" i="94"/>
  <c r="S1072" i="94"/>
  <c r="Q498" i="94"/>
  <c r="Q215" i="94"/>
  <c r="R1275" i="94"/>
  <c r="Q696" i="94"/>
  <c r="S152" i="94"/>
  <c r="Q38" i="94"/>
  <c r="R1305" i="94"/>
  <c r="S769" i="94"/>
  <c r="Q1283" i="94"/>
  <c r="Q1298" i="94"/>
  <c r="Q546" i="94"/>
  <c r="R1120" i="94"/>
  <c r="R163" i="94"/>
  <c r="S1261" i="94"/>
  <c r="T1277" i="94"/>
  <c r="Q1335" i="94"/>
  <c r="Q1031" i="94"/>
  <c r="Q193" i="94"/>
  <c r="S1114" i="94"/>
  <c r="T1393" i="94"/>
  <c r="Q1129" i="94"/>
  <c r="T1276" i="94"/>
  <c r="T1239" i="94"/>
  <c r="Q1274" i="94"/>
  <c r="Q994" i="94"/>
  <c r="Q572" i="94"/>
  <c r="R948" i="94"/>
  <c r="T814" i="94"/>
  <c r="Q1045" i="94"/>
  <c r="R992" i="94"/>
  <c r="R583" i="94"/>
  <c r="S1138" i="94"/>
  <c r="T255" i="94"/>
  <c r="Q1346" i="94"/>
  <c r="Q1093" i="94"/>
  <c r="S811" i="94"/>
  <c r="S663" i="94"/>
  <c r="S1141" i="94"/>
  <c r="T702" i="94"/>
  <c r="Q1227" i="94"/>
  <c r="Q739" i="94"/>
  <c r="R130" i="94"/>
  <c r="S628" i="94"/>
  <c r="T572" i="94"/>
  <c r="S236" i="94"/>
  <c r="P1283" i="94"/>
  <c r="S823" i="94"/>
  <c r="T328" i="94"/>
  <c r="S544" i="94"/>
  <c r="R1346" i="94"/>
  <c r="S393" i="94"/>
  <c r="Q1400" i="94"/>
  <c r="Q690" i="94"/>
  <c r="R936" i="94"/>
  <c r="T1274" i="94"/>
  <c r="Q1215" i="94"/>
  <c r="Q1407" i="94"/>
  <c r="Q332" i="94"/>
  <c r="R1092" i="94"/>
  <c r="Q1061" i="94"/>
  <c r="Q1395" i="94"/>
  <c r="S558" i="94"/>
  <c r="T92" i="94"/>
  <c r="Q397" i="94"/>
  <c r="R1226" i="94"/>
  <c r="R404" i="94"/>
  <c r="R143" i="94"/>
  <c r="S501" i="94"/>
  <c r="T490" i="94"/>
  <c r="R929" i="94"/>
  <c r="R77" i="94"/>
  <c r="S1004" i="94"/>
  <c r="Q789" i="94"/>
  <c r="R1034" i="94"/>
  <c r="R19" i="94"/>
  <c r="T124" i="94"/>
  <c r="S942" i="94"/>
  <c r="S471" i="94"/>
  <c r="Q1365" i="94"/>
  <c r="Q96" i="94"/>
  <c r="Q135" i="94"/>
  <c r="R1049" i="94"/>
  <c r="R746" i="94"/>
  <c r="R443" i="94"/>
  <c r="S508" i="94"/>
  <c r="Q1393" i="94"/>
  <c r="Q921" i="94"/>
  <c r="Q1049" i="94"/>
  <c r="Q1144" i="94"/>
  <c r="R1283" i="94"/>
  <c r="R978" i="94"/>
  <c r="Q929" i="94"/>
  <c r="Q114" i="94"/>
  <c r="R1335" i="94"/>
  <c r="R1221" i="94"/>
  <c r="R620" i="94"/>
  <c r="S780" i="94"/>
  <c r="U1400" i="94"/>
  <c r="Q1379" i="94"/>
  <c r="Q51" i="94"/>
  <c r="Q410" i="94"/>
  <c r="S1127" i="94"/>
  <c r="S580" i="94"/>
  <c r="S432" i="94"/>
  <c r="Q1387" i="94"/>
  <c r="R355" i="94"/>
  <c r="S723" i="94"/>
  <c r="S319" i="94"/>
  <c r="T1054" i="94"/>
  <c r="Q1110" i="94"/>
  <c r="Q1163" i="94"/>
  <c r="Q557" i="94"/>
  <c r="Q131" i="94"/>
  <c r="S1274" i="94"/>
  <c r="S1123" i="94"/>
  <c r="S468" i="94"/>
  <c r="T508" i="94"/>
  <c r="Q1297" i="94"/>
  <c r="Q942" i="94"/>
  <c r="R580" i="94"/>
  <c r="S124" i="94"/>
  <c r="Q931" i="94"/>
  <c r="Q100" i="94"/>
  <c r="Q348" i="94"/>
  <c r="R1198" i="94"/>
  <c r="R723" i="94"/>
  <c r="S1379" i="94"/>
  <c r="S210" i="94"/>
  <c r="Q1188" i="94"/>
  <c r="S997" i="94"/>
  <c r="R1039" i="94"/>
  <c r="R910" i="94"/>
  <c r="T193" i="94"/>
  <c r="Q1295" i="94"/>
  <c r="S1310" i="94"/>
  <c r="S770" i="94"/>
  <c r="Q325" i="94"/>
  <c r="U1291" i="94"/>
  <c r="T1291" i="94"/>
  <c r="S1291" i="94"/>
  <c r="R1291" i="94"/>
  <c r="U1119" i="94"/>
  <c r="S1119" i="94"/>
  <c r="R1119" i="94"/>
  <c r="T1119" i="94"/>
  <c r="Q1119" i="94"/>
  <c r="U125" i="94"/>
  <c r="T125" i="94"/>
  <c r="R125" i="94"/>
  <c r="S125" i="94"/>
  <c r="Q125" i="94"/>
  <c r="U1309" i="94"/>
  <c r="S1309" i="94"/>
  <c r="T1309" i="94"/>
  <c r="U1292" i="94"/>
  <c r="S1292" i="94"/>
  <c r="R1292" i="94"/>
  <c r="T1292" i="94"/>
  <c r="U1223" i="94"/>
  <c r="T1223" i="94"/>
  <c r="R1223" i="94"/>
  <c r="S1223" i="94"/>
  <c r="U1348" i="94"/>
  <c r="S1348" i="94"/>
  <c r="T1348" i="94"/>
  <c r="R1348" i="94"/>
  <c r="U1177" i="94"/>
  <c r="S1177" i="94"/>
  <c r="T1177" i="94"/>
  <c r="R1177" i="94"/>
  <c r="U1125" i="94"/>
  <c r="S1125" i="94"/>
  <c r="T1125" i="94"/>
  <c r="U1146" i="94"/>
  <c r="S1146" i="94"/>
  <c r="T1146" i="94"/>
  <c r="R1146" i="94"/>
  <c r="U1322" i="94"/>
  <c r="S1322" i="94"/>
  <c r="R1322" i="94"/>
  <c r="T1322" i="94"/>
  <c r="U1259" i="94"/>
  <c r="S1259" i="94"/>
  <c r="T1259" i="94"/>
  <c r="U970" i="94"/>
  <c r="S970" i="94"/>
  <c r="R970" i="94"/>
  <c r="T970" i="94"/>
  <c r="T1020" i="94"/>
  <c r="U1020" i="94"/>
  <c r="S1020" i="94"/>
  <c r="R1020" i="94"/>
  <c r="U1079" i="94"/>
  <c r="T1079" i="94"/>
  <c r="S1079" i="94"/>
  <c r="R1079" i="94"/>
  <c r="U1005" i="94"/>
  <c r="T1005" i="94"/>
  <c r="S1005" i="94"/>
  <c r="R1005" i="94"/>
  <c r="U1024" i="94"/>
  <c r="T1024" i="94"/>
  <c r="S1024" i="94"/>
  <c r="R1024" i="94"/>
  <c r="U1136" i="94"/>
  <c r="S1136" i="94"/>
  <c r="R1136" i="94"/>
  <c r="T1136" i="94"/>
  <c r="U1002" i="94"/>
  <c r="T1002" i="94"/>
  <c r="S1002" i="94"/>
  <c r="R1002" i="94"/>
  <c r="U1201" i="94"/>
  <c r="T1201" i="94"/>
  <c r="S1201" i="94"/>
  <c r="R1201" i="94"/>
  <c r="T968" i="94"/>
  <c r="S968" i="94"/>
  <c r="U968" i="94"/>
  <c r="R968" i="94"/>
  <c r="U1170" i="94"/>
  <c r="T1170" i="94"/>
  <c r="S1170" i="94"/>
  <c r="R1170" i="94"/>
  <c r="U1135" i="94"/>
  <c r="S1135" i="94"/>
  <c r="T1135" i="94"/>
  <c r="R1135" i="94"/>
  <c r="U1179" i="94"/>
  <c r="T1179" i="94"/>
  <c r="S1179" i="94"/>
  <c r="R1179" i="94"/>
  <c r="S1194" i="94"/>
  <c r="U1194" i="94"/>
  <c r="T1194" i="94"/>
  <c r="U1044" i="94"/>
  <c r="S1044" i="94"/>
  <c r="T1044" i="94"/>
  <c r="R1044" i="94"/>
  <c r="U1124" i="94"/>
  <c r="S1124" i="94"/>
  <c r="T1124" i="94"/>
  <c r="U1214" i="94"/>
  <c r="T1214" i="94"/>
  <c r="S1214" i="94"/>
  <c r="R1214" i="94"/>
  <c r="U719" i="94"/>
  <c r="S719" i="94"/>
  <c r="T719" i="94"/>
  <c r="U743" i="94"/>
  <c r="T743" i="94"/>
  <c r="S743" i="94"/>
  <c r="R743" i="94"/>
  <c r="U784" i="94"/>
  <c r="T784" i="94"/>
  <c r="S784" i="94"/>
  <c r="R784" i="94"/>
  <c r="Q784" i="94"/>
  <c r="U25" i="94"/>
  <c r="S25" i="94"/>
  <c r="T25" i="94"/>
  <c r="R25" i="94"/>
  <c r="U336" i="94"/>
  <c r="T336" i="94"/>
  <c r="S336" i="94"/>
  <c r="R336" i="94"/>
  <c r="Q336" i="94"/>
  <c r="U83" i="94"/>
  <c r="S83" i="94"/>
  <c r="R83" i="94"/>
  <c r="T83" i="94"/>
  <c r="U906" i="94"/>
  <c r="T906" i="94"/>
  <c r="S906" i="94"/>
  <c r="R906" i="94"/>
  <c r="T758" i="94"/>
  <c r="U758" i="94"/>
  <c r="S758" i="94"/>
  <c r="Q758" i="94"/>
  <c r="U207" i="94"/>
  <c r="S207" i="94"/>
  <c r="T207" i="94"/>
  <c r="R207" i="94"/>
  <c r="T562" i="94"/>
  <c r="U562" i="94"/>
  <c r="S562" i="94"/>
  <c r="R562" i="94"/>
  <c r="Q562" i="94"/>
  <c r="U45" i="94"/>
  <c r="S45" i="94"/>
  <c r="T45" i="94"/>
  <c r="R45" i="94"/>
  <c r="U247" i="94"/>
  <c r="T247" i="94"/>
  <c r="S247" i="94"/>
  <c r="R247" i="94"/>
  <c r="T311" i="94"/>
  <c r="S311" i="94"/>
  <c r="U311" i="94"/>
  <c r="Q311" i="94"/>
  <c r="R311" i="94"/>
  <c r="S424" i="94"/>
  <c r="U424" i="94"/>
  <c r="R424" i="94"/>
  <c r="T424" i="94"/>
  <c r="U481" i="94"/>
  <c r="T481" i="94"/>
  <c r="S481" i="94"/>
  <c r="R481" i="94"/>
  <c r="Q481" i="94"/>
  <c r="U195" i="94"/>
  <c r="S195" i="94"/>
  <c r="T195" i="94"/>
  <c r="R195" i="94"/>
  <c r="U512" i="94"/>
  <c r="T512" i="94"/>
  <c r="S512" i="94"/>
  <c r="R512" i="94"/>
  <c r="U185" i="94"/>
  <c r="T185" i="94"/>
  <c r="S185" i="94"/>
  <c r="R185" i="94"/>
  <c r="Q185" i="94"/>
  <c r="U619" i="94"/>
  <c r="S619" i="94"/>
  <c r="Q619" i="94"/>
  <c r="T619" i="94"/>
  <c r="U759" i="94"/>
  <c r="T759" i="94"/>
  <c r="S759" i="94"/>
  <c r="R759" i="94"/>
  <c r="Q759" i="94"/>
  <c r="U673" i="94"/>
  <c r="T673" i="94"/>
  <c r="S673" i="94"/>
  <c r="U527" i="94"/>
  <c r="S527" i="94"/>
  <c r="T527" i="94"/>
  <c r="R527" i="94"/>
  <c r="U602" i="94"/>
  <c r="S602" i="94"/>
  <c r="T602" i="94"/>
  <c r="Q602" i="94"/>
  <c r="R602" i="94"/>
  <c r="U773" i="94"/>
  <c r="T773" i="94"/>
  <c r="S773" i="94"/>
  <c r="Q773" i="94"/>
  <c r="R773" i="94"/>
  <c r="U556" i="94"/>
  <c r="T556" i="94"/>
  <c r="R556" i="94"/>
  <c r="S556" i="94"/>
  <c r="Q556" i="94"/>
  <c r="U372" i="94"/>
  <c r="S372" i="94"/>
  <c r="T372" i="94"/>
  <c r="R372" i="94"/>
  <c r="U768" i="94"/>
  <c r="T768" i="94"/>
  <c r="S768" i="94"/>
  <c r="Q768" i="94"/>
  <c r="R768" i="94"/>
  <c r="U24" i="94"/>
  <c r="T24" i="94"/>
  <c r="S24" i="94"/>
  <c r="Q24" i="94"/>
  <c r="R24" i="94"/>
  <c r="U559" i="94"/>
  <c r="T559" i="94"/>
  <c r="R559" i="94"/>
  <c r="S559" i="94"/>
  <c r="U342" i="94"/>
  <c r="S342" i="94"/>
  <c r="R342" i="94"/>
  <c r="T342" i="94"/>
  <c r="Q342" i="94"/>
  <c r="U738" i="94"/>
  <c r="T738" i="94"/>
  <c r="S738" i="94"/>
  <c r="Q738" i="94"/>
  <c r="R738" i="94"/>
  <c r="U403" i="94"/>
  <c r="R403" i="94"/>
  <c r="T403" i="94"/>
  <c r="S403" i="94"/>
  <c r="Q403" i="94"/>
  <c r="U273" i="94"/>
  <c r="T273" i="94"/>
  <c r="R273" i="94"/>
  <c r="S273" i="94"/>
  <c r="U33" i="94"/>
  <c r="T33" i="94"/>
  <c r="S33" i="94"/>
  <c r="R33" i="94"/>
  <c r="U714" i="94"/>
  <c r="T714" i="94"/>
  <c r="S714" i="94"/>
  <c r="Q714" i="94"/>
  <c r="R714" i="94"/>
  <c r="U132" i="94"/>
  <c r="T132" i="94"/>
  <c r="S132" i="94"/>
  <c r="Q132" i="94"/>
  <c r="R132" i="94"/>
  <c r="U177" i="94"/>
  <c r="S177" i="94"/>
  <c r="T177" i="94"/>
  <c r="R177" i="94"/>
  <c r="Q177" i="94"/>
  <c r="U199" i="94"/>
  <c r="T199" i="94"/>
  <c r="S199" i="94"/>
  <c r="R199" i="94"/>
  <c r="U669" i="94"/>
  <c r="T669" i="94"/>
  <c r="S669" i="94"/>
  <c r="R669" i="94"/>
  <c r="Q669" i="94"/>
  <c r="U437" i="94"/>
  <c r="T437" i="94"/>
  <c r="Q437" i="94"/>
  <c r="R437" i="94"/>
  <c r="S437" i="94"/>
  <c r="U606" i="94"/>
  <c r="T606" i="94"/>
  <c r="S606" i="94"/>
  <c r="R606" i="94"/>
  <c r="Q606" i="94"/>
  <c r="U891" i="94"/>
  <c r="T891" i="94"/>
  <c r="S891" i="94"/>
  <c r="R891" i="94"/>
  <c r="Q891" i="94"/>
  <c r="U176" i="94"/>
  <c r="S176" i="94"/>
  <c r="T176" i="94"/>
  <c r="Q176" i="94"/>
  <c r="R176" i="94"/>
  <c r="U698" i="94"/>
  <c r="T698" i="94"/>
  <c r="R698" i="94"/>
  <c r="S698" i="94"/>
  <c r="Q698" i="94"/>
  <c r="U69" i="94"/>
  <c r="T69" i="94"/>
  <c r="S69" i="94"/>
  <c r="R69" i="94"/>
  <c r="Q207" i="94"/>
  <c r="Q45" i="94"/>
  <c r="S1224" i="94"/>
  <c r="U1411" i="94"/>
  <c r="T1411" i="94"/>
  <c r="S1411" i="94"/>
  <c r="Q1411" i="94"/>
  <c r="R1411" i="94"/>
  <c r="U373" i="94"/>
  <c r="S373" i="94"/>
  <c r="T373" i="94"/>
  <c r="R373" i="94"/>
  <c r="U513" i="94"/>
  <c r="R513" i="94"/>
  <c r="S513" i="94"/>
  <c r="Q513" i="94"/>
  <c r="T513" i="94"/>
  <c r="U1358" i="94"/>
  <c r="S1358" i="94"/>
  <c r="T1358" i="94"/>
  <c r="U1403" i="94"/>
  <c r="S1403" i="94"/>
  <c r="T1403" i="94"/>
  <c r="Q1403" i="94"/>
  <c r="U995" i="94"/>
  <c r="S995" i="94"/>
  <c r="T995" i="94"/>
  <c r="R995" i="94"/>
  <c r="S1001" i="94"/>
  <c r="T1001" i="94"/>
  <c r="U1001" i="94"/>
  <c r="U1302" i="94"/>
  <c r="T1302" i="94"/>
  <c r="S1302" i="94"/>
  <c r="R1302" i="94"/>
  <c r="U984" i="94"/>
  <c r="T984" i="94"/>
  <c r="S984" i="94"/>
  <c r="R984" i="94"/>
  <c r="T168" i="94"/>
  <c r="U168" i="94"/>
  <c r="S168" i="94"/>
  <c r="R168" i="94"/>
  <c r="U998" i="94"/>
  <c r="S998" i="94"/>
  <c r="T998" i="94"/>
  <c r="R998" i="94"/>
  <c r="S1043" i="94"/>
  <c r="U1043" i="94"/>
  <c r="T1043" i="94"/>
  <c r="U1096" i="94"/>
  <c r="T1096" i="94"/>
  <c r="S1096" i="94"/>
  <c r="R1096" i="94"/>
  <c r="Q1096" i="94"/>
  <c r="T1347" i="94"/>
  <c r="U1347" i="94"/>
  <c r="S1347" i="94"/>
  <c r="R1347" i="94"/>
  <c r="U1319" i="94"/>
  <c r="T1319" i="94"/>
  <c r="S1319" i="94"/>
  <c r="R1319" i="94"/>
  <c r="U793" i="94"/>
  <c r="T793" i="94"/>
  <c r="S793" i="94"/>
  <c r="U282" i="94"/>
  <c r="T282" i="94"/>
  <c r="S282" i="94"/>
  <c r="R282" i="94"/>
  <c r="T751" i="94"/>
  <c r="U751" i="94"/>
  <c r="S751" i="94"/>
  <c r="R751" i="94"/>
  <c r="Q751" i="94"/>
  <c r="U6" i="94"/>
  <c r="T6" i="94"/>
  <c r="S6" i="94"/>
  <c r="T84" i="94"/>
  <c r="U84" i="94"/>
  <c r="S84" i="94"/>
  <c r="R84" i="94"/>
  <c r="T505" i="94"/>
  <c r="S505" i="94"/>
  <c r="U505" i="94"/>
  <c r="R505" i="94"/>
  <c r="U127" i="94"/>
  <c r="T127" i="94"/>
  <c r="S127" i="94"/>
  <c r="R127" i="94"/>
  <c r="T526" i="94"/>
  <c r="U526" i="94"/>
  <c r="S526" i="94"/>
  <c r="Q526" i="94"/>
  <c r="U677" i="94"/>
  <c r="T677" i="94"/>
  <c r="S677" i="94"/>
  <c r="R677" i="94"/>
  <c r="U594" i="94"/>
  <c r="T594" i="94"/>
  <c r="S594" i="94"/>
  <c r="R594" i="94"/>
  <c r="T707" i="94"/>
  <c r="U707" i="94"/>
  <c r="S707" i="94"/>
  <c r="R707" i="94"/>
  <c r="T354" i="94"/>
  <c r="U354" i="94"/>
  <c r="S354" i="94"/>
  <c r="T291" i="94"/>
  <c r="U291" i="94"/>
  <c r="S291" i="94"/>
  <c r="R291" i="94"/>
  <c r="Q291" i="94"/>
  <c r="T254" i="94"/>
  <c r="U254" i="94"/>
  <c r="S254" i="94"/>
  <c r="R254" i="94"/>
  <c r="T14" i="94"/>
  <c r="U14" i="94"/>
  <c r="S14" i="94"/>
  <c r="R14" i="94"/>
  <c r="U15" i="94"/>
  <c r="T15" i="94"/>
  <c r="S15" i="94"/>
  <c r="R15" i="94"/>
  <c r="U563" i="94"/>
  <c r="T563" i="94"/>
  <c r="S563" i="94"/>
  <c r="U778" i="94"/>
  <c r="T778" i="94"/>
  <c r="S778" i="94"/>
  <c r="R778" i="94"/>
  <c r="Q778" i="94"/>
  <c r="U444" i="94"/>
  <c r="S444" i="94"/>
  <c r="R444" i="94"/>
  <c r="T444" i="94"/>
  <c r="U346" i="94"/>
  <c r="S346" i="94"/>
  <c r="T346" i="94"/>
  <c r="R346" i="94"/>
  <c r="Q346" i="94"/>
  <c r="U374" i="94"/>
  <c r="T374" i="94"/>
  <c r="S374" i="94"/>
  <c r="Q374" i="94"/>
  <c r="R374" i="94"/>
  <c r="U853" i="94"/>
  <c r="T853" i="94"/>
  <c r="S853" i="94"/>
  <c r="R853" i="94"/>
  <c r="U108" i="94"/>
  <c r="S108" i="94"/>
  <c r="T108" i="94"/>
  <c r="R108" i="94"/>
  <c r="Q108" i="94"/>
  <c r="U416" i="94"/>
  <c r="T416" i="94"/>
  <c r="S416" i="94"/>
  <c r="Q416" i="94"/>
  <c r="U204" i="94"/>
  <c r="T204" i="94"/>
  <c r="R204" i="94"/>
  <c r="S204" i="94"/>
  <c r="Q204" i="94"/>
  <c r="U453" i="94"/>
  <c r="T453" i="94"/>
  <c r="S453" i="94"/>
  <c r="R453" i="94"/>
  <c r="U545" i="94"/>
  <c r="S545" i="94"/>
  <c r="T545" i="94"/>
  <c r="R545" i="94"/>
  <c r="U276" i="94"/>
  <c r="T276" i="94"/>
  <c r="S276" i="94"/>
  <c r="Q276" i="94"/>
  <c r="R276" i="94"/>
  <c r="U567" i="94"/>
  <c r="T567" i="94"/>
  <c r="R567" i="94"/>
  <c r="Q567" i="94"/>
  <c r="S567" i="94"/>
  <c r="U137" i="94"/>
  <c r="T137" i="94"/>
  <c r="S137" i="94"/>
  <c r="Q137" i="94"/>
  <c r="R137" i="94"/>
  <c r="U681" i="94"/>
  <c r="T681" i="94"/>
  <c r="S681" i="94"/>
  <c r="R681" i="94"/>
  <c r="U822" i="94"/>
  <c r="T822" i="94"/>
  <c r="S822" i="94"/>
  <c r="R822" i="94"/>
  <c r="Q822" i="94"/>
  <c r="U133" i="94"/>
  <c r="T133" i="94"/>
  <c r="Q133" i="94"/>
  <c r="R133" i="94"/>
  <c r="S133" i="94"/>
  <c r="U229" i="94"/>
  <c r="T229" i="94"/>
  <c r="R229" i="94"/>
  <c r="S229" i="94"/>
  <c r="U717" i="94"/>
  <c r="T717" i="94"/>
  <c r="S717" i="94"/>
  <c r="R717" i="94"/>
  <c r="Q717" i="94"/>
  <c r="U492" i="94"/>
  <c r="T492" i="94"/>
  <c r="S492" i="94"/>
  <c r="Q492" i="94"/>
  <c r="R492" i="94"/>
  <c r="U742" i="94"/>
  <c r="T742" i="94"/>
  <c r="S742" i="94"/>
  <c r="Q742" i="94"/>
  <c r="U711" i="94"/>
  <c r="T711" i="94"/>
  <c r="S711" i="94"/>
  <c r="R711" i="94"/>
  <c r="U302" i="94"/>
  <c r="T302" i="94"/>
  <c r="S302" i="94"/>
  <c r="R302" i="94"/>
  <c r="Q302" i="94"/>
  <c r="U170" i="94"/>
  <c r="T170" i="94"/>
  <c r="S170" i="94"/>
  <c r="Q170" i="94"/>
  <c r="R170" i="94"/>
  <c r="U659" i="94"/>
  <c r="T659" i="94"/>
  <c r="R659" i="94"/>
  <c r="S659" i="94"/>
  <c r="Q659" i="94"/>
  <c r="U452" i="94"/>
  <c r="T452" i="94"/>
  <c r="S452" i="94"/>
  <c r="Q452" i="94"/>
  <c r="U914" i="94"/>
  <c r="T914" i="94"/>
  <c r="S914" i="94"/>
  <c r="R914" i="94"/>
  <c r="U146" i="94"/>
  <c r="T146" i="94"/>
  <c r="R146" i="94"/>
  <c r="S146" i="94"/>
  <c r="Q146" i="94"/>
  <c r="U907" i="94"/>
  <c r="T907" i="94"/>
  <c r="Q907" i="94"/>
  <c r="R907" i="94"/>
  <c r="S907" i="94"/>
  <c r="Q1214" i="94"/>
  <c r="Q677" i="94"/>
  <c r="Q707" i="94"/>
  <c r="Q69" i="94"/>
  <c r="R1001" i="94"/>
  <c r="Q1044" i="94"/>
  <c r="Q1319" i="94"/>
  <c r="Q906" i="94"/>
  <c r="Q673" i="94"/>
  <c r="Q273" i="94"/>
  <c r="Q914" i="94"/>
  <c r="R1309" i="94"/>
  <c r="U1037" i="94"/>
  <c r="S1037" i="94"/>
  <c r="T1037" i="94"/>
  <c r="Q1037" i="94"/>
  <c r="U993" i="94"/>
  <c r="S993" i="94"/>
  <c r="R993" i="94"/>
  <c r="T993" i="94"/>
  <c r="Q993" i="94"/>
  <c r="U654" i="94"/>
  <c r="S654" i="94"/>
  <c r="R654" i="94"/>
  <c r="T654" i="94"/>
  <c r="Q654" i="94"/>
  <c r="U166" i="94"/>
  <c r="S166" i="94"/>
  <c r="R166" i="94"/>
  <c r="T166" i="94"/>
  <c r="Q166" i="94"/>
  <c r="U671" i="94"/>
  <c r="T671" i="94"/>
  <c r="S671" i="94"/>
  <c r="R671" i="94"/>
  <c r="Q671" i="94"/>
  <c r="U720" i="94"/>
  <c r="R720" i="94"/>
  <c r="T720" i="94"/>
  <c r="S720" i="94"/>
  <c r="Q720" i="94"/>
  <c r="U703" i="94"/>
  <c r="T703" i="94"/>
  <c r="R703" i="94"/>
  <c r="S703" i="94"/>
  <c r="Q703" i="94"/>
  <c r="U510" i="94"/>
  <c r="T510" i="94"/>
  <c r="R510" i="94"/>
  <c r="S510" i="94"/>
  <c r="U1251" i="94"/>
  <c r="T1251" i="94"/>
  <c r="S1251" i="94"/>
  <c r="R1251" i="94"/>
  <c r="U947" i="94"/>
  <c r="S947" i="94"/>
  <c r="T947" i="94"/>
  <c r="R947" i="94"/>
  <c r="Q947" i="94"/>
  <c r="U1373" i="94"/>
  <c r="T1373" i="94"/>
  <c r="R1373" i="94"/>
  <c r="S1373" i="94"/>
  <c r="U930" i="94"/>
  <c r="T930" i="94"/>
  <c r="R930" i="94"/>
  <c r="S930" i="94"/>
  <c r="Q930" i="94"/>
  <c r="U1074" i="94"/>
  <c r="T1074" i="94"/>
  <c r="R1074" i="94"/>
  <c r="S1074" i="94"/>
  <c r="U1203" i="94"/>
  <c r="S1203" i="94"/>
  <c r="R1203" i="94"/>
  <c r="T1203" i="94"/>
  <c r="Q1203" i="94"/>
  <c r="T591" i="94"/>
  <c r="S591" i="94"/>
  <c r="U591" i="94"/>
  <c r="R591" i="94"/>
  <c r="T604" i="94"/>
  <c r="U604" i="94"/>
  <c r="S604" i="94"/>
  <c r="Q604" i="94"/>
  <c r="U632" i="94"/>
  <c r="T632" i="94"/>
  <c r="S632" i="94"/>
  <c r="R632" i="94"/>
  <c r="Q632" i="94"/>
  <c r="U904" i="94"/>
  <c r="S904" i="94"/>
  <c r="T904" i="94"/>
  <c r="Q904" i="94"/>
  <c r="U506" i="94"/>
  <c r="T506" i="94"/>
  <c r="S506" i="94"/>
  <c r="Q506" i="94"/>
  <c r="R506" i="94"/>
  <c r="T478" i="94"/>
  <c r="U478" i="94"/>
  <c r="S478" i="94"/>
  <c r="R478" i="94"/>
  <c r="U1211" i="94"/>
  <c r="T1211" i="94"/>
  <c r="S1211" i="94"/>
  <c r="R1211" i="94"/>
  <c r="T1332" i="94"/>
  <c r="S1332" i="94"/>
  <c r="Q1332" i="94"/>
  <c r="U1332" i="94"/>
  <c r="R1332" i="94"/>
  <c r="U1260" i="94"/>
  <c r="T1260" i="94"/>
  <c r="S1260" i="94"/>
  <c r="Q1260" i="94"/>
  <c r="U1412" i="94"/>
  <c r="T1412" i="94"/>
  <c r="S1412" i="94"/>
  <c r="R1412" i="94"/>
  <c r="U1077" i="94"/>
  <c r="T1077" i="94"/>
  <c r="S1077" i="94"/>
  <c r="R1077" i="94"/>
  <c r="Q1077" i="94"/>
  <c r="U1354" i="94"/>
  <c r="T1354" i="94"/>
  <c r="S1354" i="94"/>
  <c r="R1354" i="94"/>
  <c r="U1218" i="94"/>
  <c r="T1218" i="94"/>
  <c r="S1218" i="94"/>
  <c r="Q1218" i="94"/>
  <c r="U1090" i="94"/>
  <c r="T1090" i="94"/>
  <c r="S1090" i="94"/>
  <c r="R1090" i="94"/>
  <c r="Q1090" i="94"/>
  <c r="U975" i="94"/>
  <c r="T975" i="94"/>
  <c r="S975" i="94"/>
  <c r="R975" i="94"/>
  <c r="T1240" i="94"/>
  <c r="S1240" i="94"/>
  <c r="U1240" i="94"/>
  <c r="Q1240" i="94"/>
  <c r="U1098" i="94"/>
  <c r="T1098" i="94"/>
  <c r="S1098" i="94"/>
  <c r="R1098" i="94"/>
  <c r="U1117" i="94"/>
  <c r="T1117" i="94"/>
  <c r="S1117" i="94"/>
  <c r="Q1117" i="94"/>
  <c r="U1013" i="94"/>
  <c r="T1013" i="94"/>
  <c r="R1013" i="94"/>
  <c r="S1013" i="94"/>
  <c r="Q1013" i="94"/>
  <c r="T1010" i="94"/>
  <c r="S1010" i="94"/>
  <c r="U1010" i="94"/>
  <c r="R1010" i="94"/>
  <c r="U1169" i="94"/>
  <c r="T1169" i="94"/>
  <c r="S1169" i="94"/>
  <c r="R1169" i="94"/>
  <c r="Q1169" i="94"/>
  <c r="U1069" i="94"/>
  <c r="T1069" i="94"/>
  <c r="R1069" i="94"/>
  <c r="S1069" i="94"/>
  <c r="U1040" i="94"/>
  <c r="T1040" i="94"/>
  <c r="R1040" i="94"/>
  <c r="Q1040" i="94"/>
  <c r="U1085" i="94"/>
  <c r="S1085" i="94"/>
  <c r="R1085" i="94"/>
  <c r="T1085" i="94"/>
  <c r="Q1085" i="94"/>
  <c r="U1204" i="94"/>
  <c r="T1204" i="94"/>
  <c r="S1204" i="94"/>
  <c r="R1204" i="94"/>
  <c r="Q1204" i="94"/>
  <c r="U1025" i="94"/>
  <c r="T1025" i="94"/>
  <c r="S1025" i="94"/>
  <c r="R1025" i="94"/>
  <c r="U989" i="94"/>
  <c r="T989" i="94"/>
  <c r="S989" i="94"/>
  <c r="R989" i="94"/>
  <c r="Q989" i="94"/>
  <c r="U1191" i="94"/>
  <c r="T1191" i="94"/>
  <c r="S1191" i="94"/>
  <c r="Q1191" i="94"/>
  <c r="T923" i="94"/>
  <c r="S923" i="94"/>
  <c r="U923" i="94"/>
  <c r="U1143" i="94"/>
  <c r="T1143" i="94"/>
  <c r="R1143" i="94"/>
  <c r="S1143" i="94"/>
  <c r="Q1143" i="94"/>
  <c r="T1316" i="94"/>
  <c r="U1316" i="94"/>
  <c r="R1316" i="94"/>
  <c r="S1316" i="94"/>
  <c r="T1370" i="94"/>
  <c r="U1370" i="94"/>
  <c r="S1370" i="94"/>
  <c r="R1370" i="94"/>
  <c r="Q1370" i="94"/>
  <c r="U803" i="94"/>
  <c r="T803" i="94"/>
  <c r="S803" i="94"/>
  <c r="R803" i="94"/>
  <c r="Q803" i="94"/>
  <c r="U473" i="94"/>
  <c r="T473" i="94"/>
  <c r="R473" i="94"/>
  <c r="S473" i="94"/>
  <c r="U609" i="94"/>
  <c r="T609" i="94"/>
  <c r="R609" i="94"/>
  <c r="S609" i="94"/>
  <c r="Q609" i="94"/>
  <c r="T812" i="94"/>
  <c r="U812" i="94"/>
  <c r="S812" i="94"/>
  <c r="R812" i="94"/>
  <c r="T457" i="94"/>
  <c r="U457" i="94"/>
  <c r="S457" i="94"/>
  <c r="Q457" i="94"/>
  <c r="T447" i="94"/>
  <c r="U447" i="94"/>
  <c r="R447" i="94"/>
  <c r="S447" i="94"/>
  <c r="Q447" i="94"/>
  <c r="T732" i="94"/>
  <c r="U732" i="94"/>
  <c r="S732" i="94"/>
  <c r="R732" i="94"/>
  <c r="T321" i="94"/>
  <c r="U321" i="94"/>
  <c r="Q321" i="94"/>
  <c r="S321" i="94"/>
  <c r="T217" i="94"/>
  <c r="U217" i="94"/>
  <c r="R217" i="94"/>
  <c r="S217" i="94"/>
  <c r="U465" i="94"/>
  <c r="T465" i="94"/>
  <c r="S465" i="94"/>
  <c r="R465" i="94"/>
  <c r="Q465" i="94"/>
  <c r="T627" i="94"/>
  <c r="U627" i="94"/>
  <c r="R627" i="94"/>
  <c r="S627" i="94"/>
  <c r="Q627" i="94"/>
  <c r="U484" i="94"/>
  <c r="T484" i="94"/>
  <c r="S484" i="94"/>
  <c r="T120" i="94"/>
  <c r="U120" i="94"/>
  <c r="R120" i="94"/>
  <c r="S120" i="94"/>
  <c r="Q120" i="94"/>
  <c r="T115" i="94"/>
  <c r="U115" i="94"/>
  <c r="R115" i="94"/>
  <c r="S115" i="94"/>
  <c r="T509" i="94"/>
  <c r="U509" i="94"/>
  <c r="S509" i="94"/>
  <c r="R509" i="94"/>
  <c r="Q509" i="94"/>
  <c r="T524" i="94"/>
  <c r="U524" i="94"/>
  <c r="S524" i="94"/>
  <c r="Q524" i="94"/>
  <c r="U842" i="94"/>
  <c r="T842" i="94"/>
  <c r="S842" i="94"/>
  <c r="R842" i="94"/>
  <c r="T701" i="94"/>
  <c r="S701" i="94"/>
  <c r="R701" i="94"/>
  <c r="U701" i="94"/>
  <c r="Q701" i="94"/>
  <c r="U29" i="94"/>
  <c r="T29" i="94"/>
  <c r="R29" i="94"/>
  <c r="S29" i="94"/>
  <c r="T442" i="94"/>
  <c r="U442" i="94"/>
  <c r="S442" i="94"/>
  <c r="R442" i="94"/>
  <c r="Q442" i="94"/>
  <c r="U409" i="94"/>
  <c r="T409" i="94"/>
  <c r="Q409" i="94"/>
  <c r="S409" i="94"/>
  <c r="R409" i="94"/>
  <c r="U883" i="94"/>
  <c r="T883" i="94"/>
  <c r="R883" i="94"/>
  <c r="S883" i="94"/>
  <c r="U382" i="94"/>
  <c r="S382" i="94"/>
  <c r="T382" i="94"/>
  <c r="R382" i="94"/>
  <c r="Q382" i="94"/>
  <c r="U269" i="94"/>
  <c r="T269" i="94"/>
  <c r="S269" i="94"/>
  <c r="Q269" i="94"/>
  <c r="R269" i="94"/>
  <c r="T246" i="94"/>
  <c r="U246" i="94"/>
  <c r="S246" i="94"/>
  <c r="Q246" i="94"/>
  <c r="R246" i="94"/>
  <c r="U157" i="94"/>
  <c r="T157" i="94"/>
  <c r="S157" i="94"/>
  <c r="R157" i="94"/>
  <c r="U158" i="94"/>
  <c r="S158" i="94"/>
  <c r="T158" i="94"/>
  <c r="R158" i="94"/>
  <c r="Q158" i="94"/>
  <c r="U561" i="94"/>
  <c r="T561" i="94"/>
  <c r="S561" i="94"/>
  <c r="Q561" i="94"/>
  <c r="R561" i="94"/>
  <c r="T503" i="94"/>
  <c r="R503" i="94"/>
  <c r="U503" i="94"/>
  <c r="Q503" i="94"/>
  <c r="S503" i="94"/>
  <c r="T50" i="94"/>
  <c r="U50" i="94"/>
  <c r="S50" i="94"/>
  <c r="R50" i="94"/>
  <c r="Q50" i="94"/>
  <c r="T88" i="94"/>
  <c r="S88" i="94"/>
  <c r="U88" i="94"/>
  <c r="R88" i="94"/>
  <c r="U313" i="94"/>
  <c r="T313" i="94"/>
  <c r="S313" i="94"/>
  <c r="R313" i="94"/>
  <c r="Q313" i="94"/>
  <c r="U334" i="94"/>
  <c r="T334" i="94"/>
  <c r="Q334" i="94"/>
  <c r="S334" i="94"/>
  <c r="U749" i="94"/>
  <c r="T749" i="94"/>
  <c r="S749" i="94"/>
  <c r="R749" i="94"/>
  <c r="Q749" i="94"/>
  <c r="U324" i="94"/>
  <c r="S324" i="94"/>
  <c r="T324" i="94"/>
  <c r="R324" i="94"/>
  <c r="U656" i="94"/>
  <c r="T656" i="94"/>
  <c r="S656" i="94"/>
  <c r="Q656" i="94"/>
  <c r="R656" i="94"/>
  <c r="T809" i="94"/>
  <c r="U809" i="94"/>
  <c r="S809" i="94"/>
  <c r="R809" i="94"/>
  <c r="Q809" i="94"/>
  <c r="U752" i="94"/>
  <c r="S752" i="94"/>
  <c r="R752" i="94"/>
  <c r="T752" i="94"/>
  <c r="U554" i="94"/>
  <c r="T554" i="94"/>
  <c r="S554" i="94"/>
  <c r="R554" i="94"/>
  <c r="Q554" i="94"/>
  <c r="T288" i="94"/>
  <c r="U288" i="94"/>
  <c r="S288" i="94"/>
  <c r="Q288" i="94"/>
  <c r="R288" i="94"/>
  <c r="T187" i="94"/>
  <c r="U187" i="94"/>
  <c r="S187" i="94"/>
  <c r="R187" i="94"/>
  <c r="Q187" i="94"/>
  <c r="U525" i="94"/>
  <c r="T525" i="94"/>
  <c r="R525" i="94"/>
  <c r="S525" i="94"/>
  <c r="Q525" i="94"/>
  <c r="T118" i="94"/>
  <c r="U118" i="94"/>
  <c r="S118" i="94"/>
  <c r="R118" i="94"/>
  <c r="T12" i="94"/>
  <c r="U12" i="94"/>
  <c r="R12" i="94"/>
  <c r="S12" i="94"/>
  <c r="Q12" i="94"/>
  <c r="Q1309" i="94"/>
  <c r="Q1291" i="94"/>
  <c r="Q1201" i="94"/>
  <c r="Q1170" i="94"/>
  <c r="Q127" i="94"/>
  <c r="Q217" i="94"/>
  <c r="Q456" i="94"/>
  <c r="Q681" i="94"/>
  <c r="Q478" i="94"/>
  <c r="S1040" i="94"/>
  <c r="U1102" i="94"/>
  <c r="T1102" i="94"/>
  <c r="S1102" i="94"/>
  <c r="R1102" i="94"/>
  <c r="Q1102" i="94"/>
  <c r="U539" i="94"/>
  <c r="T539" i="94"/>
  <c r="S539" i="94"/>
  <c r="R539" i="94"/>
  <c r="Q539" i="94"/>
  <c r="U523" i="94"/>
  <c r="T523" i="94"/>
  <c r="R523" i="94"/>
  <c r="S523" i="94"/>
  <c r="Q523" i="94"/>
  <c r="U1314" i="94"/>
  <c r="S1314" i="94"/>
  <c r="T1314" i="94"/>
  <c r="R1314" i="94"/>
  <c r="U1336" i="94"/>
  <c r="S1336" i="94"/>
  <c r="T1336" i="94"/>
  <c r="R1336" i="94"/>
  <c r="T1155" i="94"/>
  <c r="U1155" i="94"/>
  <c r="S1155" i="94"/>
  <c r="R1155" i="94"/>
  <c r="Q1155" i="94"/>
  <c r="U1192" i="94"/>
  <c r="T1192" i="94"/>
  <c r="S1192" i="94"/>
  <c r="R1192" i="94"/>
  <c r="T916" i="94"/>
  <c r="U916" i="94"/>
  <c r="S916" i="94"/>
  <c r="R916" i="94"/>
  <c r="T1128" i="94"/>
  <c r="U1128" i="94"/>
  <c r="S1128" i="94"/>
  <c r="R1128" i="94"/>
  <c r="T896" i="94"/>
  <c r="U896" i="94"/>
  <c r="R896" i="94"/>
  <c r="S896" i="94"/>
  <c r="U1162" i="94"/>
  <c r="T1162" i="94"/>
  <c r="S1162" i="94"/>
  <c r="R1162" i="94"/>
  <c r="U1183" i="94"/>
  <c r="T1183" i="94"/>
  <c r="S1183" i="94"/>
  <c r="R1183" i="94"/>
  <c r="T1073" i="94"/>
  <c r="U1073" i="94"/>
  <c r="R1073" i="94"/>
  <c r="S1073" i="94"/>
  <c r="T1282" i="94"/>
  <c r="U1282" i="94"/>
  <c r="S1282" i="94"/>
  <c r="R1282" i="94"/>
  <c r="U103" i="94"/>
  <c r="T103" i="94"/>
  <c r="S103" i="94"/>
  <c r="Q103" i="94"/>
  <c r="U290" i="94"/>
  <c r="T290" i="94"/>
  <c r="S290" i="94"/>
  <c r="R290" i="94"/>
  <c r="T571" i="94"/>
  <c r="U571" i="94"/>
  <c r="S571" i="94"/>
  <c r="R571" i="94"/>
  <c r="Q571" i="94"/>
  <c r="T175" i="94"/>
  <c r="S175" i="94"/>
  <c r="R175" i="94"/>
  <c r="U175" i="94"/>
  <c r="T197" i="94"/>
  <c r="S197" i="94"/>
  <c r="U197" i="94"/>
  <c r="T90" i="94"/>
  <c r="U90" i="94"/>
  <c r="S90" i="94"/>
  <c r="R90" i="94"/>
  <c r="Q90" i="94"/>
  <c r="T909" i="94"/>
  <c r="U909" i="94"/>
  <c r="S909" i="94"/>
  <c r="R909" i="94"/>
  <c r="T705" i="94"/>
  <c r="S705" i="94"/>
  <c r="U705" i="94"/>
  <c r="R705" i="94"/>
  <c r="Q705" i="94"/>
  <c r="T487" i="94"/>
  <c r="U487" i="94"/>
  <c r="S487" i="94"/>
  <c r="R487" i="94"/>
  <c r="U57" i="94"/>
  <c r="T57" i="94"/>
  <c r="S57" i="94"/>
  <c r="R57" i="94"/>
  <c r="U727" i="94"/>
  <c r="T727" i="94"/>
  <c r="S727" i="94"/>
  <c r="R727" i="94"/>
  <c r="Q727" i="94"/>
  <c r="T870" i="94"/>
  <c r="U870" i="94"/>
  <c r="S870" i="94"/>
  <c r="R870" i="94"/>
  <c r="T476" i="94"/>
  <c r="U476" i="94"/>
  <c r="S476" i="94"/>
  <c r="R476" i="94"/>
  <c r="Q476" i="94"/>
  <c r="T408" i="94"/>
  <c r="U408" i="94"/>
  <c r="S408" i="94"/>
  <c r="R408" i="94"/>
  <c r="T485" i="94"/>
  <c r="U485" i="94"/>
  <c r="S485" i="94"/>
  <c r="R485" i="94"/>
  <c r="T675" i="94"/>
  <c r="U675" i="94"/>
  <c r="S675" i="94"/>
  <c r="R675" i="94"/>
  <c r="Q675" i="94"/>
  <c r="U646" i="94"/>
  <c r="T646" i="94"/>
  <c r="S646" i="94"/>
  <c r="R646" i="94"/>
  <c r="T844" i="94"/>
  <c r="U844" i="94"/>
  <c r="S844" i="94"/>
  <c r="R844" i="94"/>
  <c r="Q844" i="94"/>
  <c r="T251" i="94"/>
  <c r="U251" i="94"/>
  <c r="R251" i="94"/>
  <c r="S251" i="94"/>
  <c r="T31" i="94"/>
  <c r="U31" i="94"/>
  <c r="S31" i="94"/>
  <c r="R31" i="94"/>
  <c r="Q31" i="94"/>
  <c r="T216" i="94"/>
  <c r="U216" i="94"/>
  <c r="S216" i="94"/>
  <c r="Q216" i="94"/>
  <c r="R216" i="94"/>
  <c r="T497" i="94"/>
  <c r="U497" i="94"/>
  <c r="R497" i="94"/>
  <c r="S497" i="94"/>
  <c r="Q497" i="94"/>
  <c r="T275" i="94"/>
  <c r="U275" i="94"/>
  <c r="S275" i="94"/>
  <c r="R275" i="94"/>
  <c r="T309" i="94"/>
  <c r="U309" i="94"/>
  <c r="S309" i="94"/>
  <c r="R309" i="94"/>
  <c r="Q309" i="94"/>
  <c r="T116" i="94"/>
  <c r="U116" i="94"/>
  <c r="S116" i="94"/>
  <c r="Q116" i="94"/>
  <c r="T425" i="94"/>
  <c r="U425" i="94"/>
  <c r="S425" i="94"/>
  <c r="R425" i="94"/>
  <c r="T458" i="94"/>
  <c r="U458" i="94"/>
  <c r="S458" i="94"/>
  <c r="R458" i="94"/>
  <c r="Q458" i="94"/>
  <c r="T392" i="94"/>
  <c r="S392" i="94"/>
  <c r="U392" i="94"/>
  <c r="Q392" i="94"/>
  <c r="T514" i="94"/>
  <c r="U514" i="94"/>
  <c r="R514" i="94"/>
  <c r="Q514" i="94"/>
  <c r="S514" i="94"/>
  <c r="T87" i="94"/>
  <c r="U87" i="94"/>
  <c r="S87" i="94"/>
  <c r="R87" i="94"/>
  <c r="T645" i="94"/>
  <c r="U645" i="94"/>
  <c r="S645" i="94"/>
  <c r="R645" i="94"/>
  <c r="T657" i="94"/>
  <c r="U657" i="94"/>
  <c r="S657" i="94"/>
  <c r="R657" i="94"/>
  <c r="Q657" i="94"/>
  <c r="U834" i="94"/>
  <c r="T834" i="94"/>
  <c r="Q834" i="94"/>
  <c r="S834" i="94"/>
  <c r="U433" i="94"/>
  <c r="T433" i="94"/>
  <c r="S433" i="94"/>
  <c r="Q433" i="94"/>
  <c r="R433" i="94"/>
  <c r="S581" i="94"/>
  <c r="T581" i="94"/>
  <c r="U581" i="94"/>
  <c r="R581" i="94"/>
  <c r="Q581" i="94"/>
  <c r="U599" i="94"/>
  <c r="T599" i="94"/>
  <c r="Q599" i="94"/>
  <c r="S599" i="94"/>
  <c r="R599" i="94"/>
  <c r="U716" i="94"/>
  <c r="T716" i="94"/>
  <c r="R716" i="94"/>
  <c r="S716" i="94"/>
  <c r="Q716" i="94"/>
  <c r="U325" i="94"/>
  <c r="S325" i="94"/>
  <c r="T325" i="94"/>
  <c r="T380" i="94"/>
  <c r="S380" i="94"/>
  <c r="U380" i="94"/>
  <c r="Q380" i="94"/>
  <c r="R380" i="94"/>
  <c r="U905" i="94"/>
  <c r="T905" i="94"/>
  <c r="R905" i="94"/>
  <c r="Q905" i="94"/>
  <c r="S905" i="94"/>
  <c r="T82" i="94"/>
  <c r="U82" i="94"/>
  <c r="S82" i="94"/>
  <c r="Q82" i="94"/>
  <c r="R82" i="94"/>
  <c r="T730" i="94"/>
  <c r="U730" i="94"/>
  <c r="R730" i="94"/>
  <c r="S730" i="94"/>
  <c r="U66" i="94"/>
  <c r="T66" i="94"/>
  <c r="S66" i="94"/>
  <c r="R66" i="94"/>
  <c r="T533" i="94"/>
  <c r="U533" i="94"/>
  <c r="S533" i="94"/>
  <c r="Q533" i="94"/>
  <c r="Q1292" i="94"/>
  <c r="Q1348" i="94"/>
  <c r="Q1322" i="94"/>
  <c r="Q179" i="94"/>
  <c r="Q984" i="94"/>
  <c r="Q1179" i="94"/>
  <c r="Q1282" i="94"/>
  <c r="Q487" i="94"/>
  <c r="Q424" i="94"/>
  <c r="Q195" i="94"/>
  <c r="Q444" i="94"/>
  <c r="R6" i="94"/>
  <c r="R619" i="94"/>
  <c r="U1406" i="94"/>
  <c r="S1406" i="94"/>
  <c r="T1406" i="94"/>
  <c r="R1406" i="94"/>
  <c r="U932" i="94"/>
  <c r="S932" i="94"/>
  <c r="T932" i="94"/>
  <c r="R932" i="94"/>
  <c r="U240" i="94"/>
  <c r="T240" i="94"/>
  <c r="S240" i="94"/>
  <c r="R240" i="94"/>
  <c r="Q240" i="94"/>
  <c r="U634" i="94"/>
  <c r="S634" i="94"/>
  <c r="T634" i="94"/>
  <c r="R634" i="94"/>
  <c r="U1269" i="94"/>
  <c r="T1269" i="94"/>
  <c r="S1269" i="94"/>
  <c r="R1269" i="94"/>
  <c r="U1268" i="94"/>
  <c r="T1268" i="94"/>
  <c r="S1268" i="94"/>
  <c r="R1268" i="94"/>
  <c r="U965" i="94"/>
  <c r="T965" i="94"/>
  <c r="S965" i="94"/>
  <c r="R965" i="94"/>
  <c r="T1023" i="94"/>
  <c r="U1023" i="94"/>
  <c r="S1023" i="94"/>
  <c r="R1023" i="94"/>
  <c r="U333" i="94"/>
  <c r="T333" i="94"/>
  <c r="S333" i="94"/>
  <c r="R333" i="94"/>
  <c r="U140" i="94"/>
  <c r="S140" i="94"/>
  <c r="T140" i="94"/>
  <c r="R140" i="94"/>
  <c r="U667" i="94"/>
  <c r="T667" i="94"/>
  <c r="S667" i="94"/>
  <c r="R667" i="94"/>
  <c r="U232" i="94"/>
  <c r="T232" i="94"/>
  <c r="S232" i="94"/>
  <c r="R232" i="94"/>
  <c r="U277" i="94"/>
  <c r="T277" i="94"/>
  <c r="S277" i="94"/>
  <c r="R277" i="94"/>
  <c r="U338" i="94"/>
  <c r="T338" i="94"/>
  <c r="Q338" i="94"/>
  <c r="U450" i="94"/>
  <c r="T450" i="94"/>
  <c r="R450" i="94"/>
  <c r="S450" i="94"/>
  <c r="U744" i="94"/>
  <c r="T744" i="94"/>
  <c r="S744" i="94"/>
  <c r="R744" i="94"/>
  <c r="T548" i="94"/>
  <c r="R548" i="94"/>
  <c r="U548" i="94"/>
  <c r="S548" i="94"/>
  <c r="T496" i="94"/>
  <c r="U496" i="94"/>
  <c r="S496" i="94"/>
  <c r="Q496" i="94"/>
  <c r="R496" i="94"/>
  <c r="U577" i="94"/>
  <c r="T577" i="94"/>
  <c r="Q577" i="94"/>
  <c r="S577" i="94"/>
  <c r="R577" i="94"/>
  <c r="U123" i="94"/>
  <c r="T123" i="94"/>
  <c r="R123" i="94"/>
  <c r="S123" i="94"/>
  <c r="Q123" i="94"/>
  <c r="S86" i="94"/>
  <c r="U86" i="94"/>
  <c r="T86" i="94"/>
  <c r="R86" i="94"/>
  <c r="U913" i="94"/>
  <c r="T913" i="94"/>
  <c r="S913" i="94"/>
  <c r="Q913" i="94"/>
  <c r="R913" i="94"/>
  <c r="U339" i="94"/>
  <c r="T339" i="94"/>
  <c r="S339" i="94"/>
  <c r="Q339" i="94"/>
  <c r="R339" i="94"/>
  <c r="U763" i="94"/>
  <c r="T763" i="94"/>
  <c r="S763" i="94"/>
  <c r="R763" i="94"/>
  <c r="U145" i="94"/>
  <c r="S145" i="94"/>
  <c r="T145" i="94"/>
  <c r="R145" i="94"/>
  <c r="Q145" i="94"/>
  <c r="U445" i="94"/>
  <c r="T445" i="94"/>
  <c r="S445" i="94"/>
  <c r="Q445" i="94"/>
  <c r="T520" i="94"/>
  <c r="U520" i="94"/>
  <c r="R520" i="94"/>
  <c r="S520" i="94"/>
  <c r="Q520" i="94"/>
  <c r="T237" i="94"/>
  <c r="U237" i="94"/>
  <c r="S237" i="94"/>
  <c r="R237" i="94"/>
  <c r="Q237" i="94"/>
  <c r="T418" i="94"/>
  <c r="U418" i="94"/>
  <c r="S418" i="94"/>
  <c r="T607" i="94"/>
  <c r="U607" i="94"/>
  <c r="S607" i="94"/>
  <c r="R607" i="94"/>
  <c r="Q607" i="94"/>
  <c r="U587" i="94"/>
  <c r="T587" i="94"/>
  <c r="Q587" i="94"/>
  <c r="R587" i="94"/>
  <c r="S587" i="94"/>
  <c r="U637" i="94"/>
  <c r="T637" i="94"/>
  <c r="S637" i="94"/>
  <c r="Q637" i="94"/>
  <c r="R637" i="94"/>
  <c r="U682" i="94"/>
  <c r="T682" i="94"/>
  <c r="S682" i="94"/>
  <c r="R682" i="94"/>
  <c r="U352" i="94"/>
  <c r="T352" i="94"/>
  <c r="S352" i="94"/>
  <c r="Q352" i="94"/>
  <c r="U639" i="94"/>
  <c r="T639" i="94"/>
  <c r="R639" i="94"/>
  <c r="S639" i="94"/>
  <c r="Q639" i="94"/>
  <c r="T748" i="94"/>
  <c r="U748" i="94"/>
  <c r="S748" i="94"/>
  <c r="R748" i="94"/>
  <c r="U799" i="94"/>
  <c r="T799" i="94"/>
  <c r="S799" i="94"/>
  <c r="Q799" i="94"/>
  <c r="R799" i="94"/>
  <c r="U575" i="94"/>
  <c r="S575" i="94"/>
  <c r="Q575" i="94"/>
  <c r="T575" i="94"/>
  <c r="R575" i="94"/>
  <c r="T589" i="94"/>
  <c r="U589" i="94"/>
  <c r="S589" i="94"/>
  <c r="Q589" i="94"/>
  <c r="R589" i="94"/>
  <c r="T828" i="94"/>
  <c r="U828" i="94"/>
  <c r="R828" i="94"/>
  <c r="S828" i="94"/>
  <c r="U161" i="94"/>
  <c r="T161" i="94"/>
  <c r="S161" i="94"/>
  <c r="R161" i="94"/>
  <c r="U48" i="94"/>
  <c r="T48" i="94"/>
  <c r="S48" i="94"/>
  <c r="Q48" i="94"/>
  <c r="R48" i="94"/>
  <c r="Q1373" i="94"/>
  <c r="Q1251" i="94"/>
  <c r="Q1125" i="94"/>
  <c r="Q1314" i="94"/>
  <c r="Q970" i="94"/>
  <c r="Q1024" i="94"/>
  <c r="Q998" i="94"/>
  <c r="Q732" i="94"/>
  <c r="Q254" i="94"/>
  <c r="Q15" i="94"/>
  <c r="Q88" i="94"/>
  <c r="Q66" i="94"/>
  <c r="R1124" i="94"/>
  <c r="R457" i="94"/>
  <c r="R392" i="94"/>
  <c r="U1318" i="94"/>
  <c r="T1318" i="94"/>
  <c r="S1318" i="94"/>
  <c r="Q1318" i="94"/>
  <c r="U1317" i="94"/>
  <c r="T1317" i="94"/>
  <c r="S1317" i="94"/>
  <c r="R1317" i="94"/>
  <c r="U650" i="94"/>
  <c r="S650" i="94"/>
  <c r="R650" i="94"/>
  <c r="T650" i="94"/>
  <c r="Q650" i="94"/>
  <c r="U626" i="94"/>
  <c r="T626" i="94"/>
  <c r="S626" i="94"/>
  <c r="R626" i="94"/>
  <c r="U919" i="94"/>
  <c r="T919" i="94"/>
  <c r="S919" i="94"/>
  <c r="R919" i="94"/>
  <c r="U1193" i="94"/>
  <c r="S1193" i="94"/>
  <c r="T1193" i="94"/>
  <c r="R1193" i="94"/>
  <c r="U988" i="94"/>
  <c r="S988" i="94"/>
  <c r="T988" i="94"/>
  <c r="R988" i="94"/>
  <c r="U1237" i="94"/>
  <c r="S1237" i="94"/>
  <c r="R1237" i="94"/>
  <c r="T1237" i="94"/>
  <c r="Q1237" i="94"/>
  <c r="U71" i="94"/>
  <c r="T71" i="94"/>
  <c r="S71" i="94"/>
  <c r="R71" i="94"/>
  <c r="U590" i="94"/>
  <c r="T590" i="94"/>
  <c r="S590" i="94"/>
  <c r="R590" i="94"/>
  <c r="U23" i="94"/>
  <c r="T23" i="94"/>
  <c r="S23" i="94"/>
  <c r="R23" i="94"/>
  <c r="Q23" i="94"/>
  <c r="U786" i="94"/>
  <c r="S786" i="94"/>
  <c r="R786" i="94"/>
  <c r="Q786" i="94"/>
  <c r="T786" i="94"/>
  <c r="T293" i="94"/>
  <c r="U293" i="94"/>
  <c r="S293" i="94"/>
  <c r="R293" i="94"/>
  <c r="U1231" i="94"/>
  <c r="T1231" i="94"/>
  <c r="S1231" i="94"/>
  <c r="R1231" i="94"/>
  <c r="T1055" i="94"/>
  <c r="U1055" i="94"/>
  <c r="S1055" i="94"/>
  <c r="R1055" i="94"/>
  <c r="T1027" i="94"/>
  <c r="U1027" i="94"/>
  <c r="S1027" i="94"/>
  <c r="R1027" i="94"/>
  <c r="U1369" i="94"/>
  <c r="T1369" i="94"/>
  <c r="S1369" i="94"/>
  <c r="R1369" i="94"/>
  <c r="U371" i="94"/>
  <c r="T371" i="94"/>
  <c r="S371" i="94"/>
  <c r="R371" i="94"/>
  <c r="U323" i="94"/>
  <c r="T323" i="94"/>
  <c r="S323" i="94"/>
  <c r="R323" i="94"/>
  <c r="T1315" i="94"/>
  <c r="U1315" i="94"/>
  <c r="R1315" i="94"/>
  <c r="Q1315" i="94"/>
  <c r="U1213" i="94"/>
  <c r="S1213" i="94"/>
  <c r="T1213" i="94"/>
  <c r="Q1213" i="94"/>
  <c r="R1213" i="94"/>
  <c r="U897" i="94"/>
  <c r="T897" i="94"/>
  <c r="S897" i="94"/>
  <c r="R897" i="94"/>
  <c r="Q897" i="94"/>
  <c r="T1391" i="94"/>
  <c r="U1391" i="94"/>
  <c r="Q1391" i="94"/>
  <c r="S1391" i="94"/>
  <c r="R1391" i="94"/>
  <c r="T1152" i="94"/>
  <c r="U1152" i="94"/>
  <c r="S1152" i="94"/>
  <c r="Q1152" i="94"/>
  <c r="R1152" i="94"/>
  <c r="U974" i="94"/>
  <c r="T974" i="94"/>
  <c r="R974" i="94"/>
  <c r="Q974" i="94"/>
  <c r="S974" i="94"/>
  <c r="U362" i="94"/>
  <c r="T362" i="94"/>
  <c r="S362" i="94"/>
  <c r="Q362" i="94"/>
  <c r="R362" i="94"/>
  <c r="U434" i="94"/>
  <c r="T434" i="94"/>
  <c r="S434" i="94"/>
  <c r="R434" i="94"/>
  <c r="Q434" i="94"/>
  <c r="U833" i="94"/>
  <c r="S833" i="94"/>
  <c r="T833" i="94"/>
  <c r="R833" i="94"/>
  <c r="Q833" i="94"/>
  <c r="T640" i="94"/>
  <c r="S640" i="94"/>
  <c r="U640" i="94"/>
  <c r="R640" i="94"/>
  <c r="Q640" i="94"/>
  <c r="U722" i="94"/>
  <c r="T722" i="94"/>
  <c r="S722" i="94"/>
  <c r="R722" i="94"/>
  <c r="Q722" i="94"/>
  <c r="U261" i="94"/>
  <c r="T261" i="94"/>
  <c r="S261" i="94"/>
  <c r="R261" i="94"/>
  <c r="Q261" i="94"/>
  <c r="U489" i="94"/>
  <c r="S489" i="94"/>
  <c r="T489" i="94"/>
  <c r="Q489" i="94"/>
  <c r="R489" i="94"/>
  <c r="U59" i="94"/>
  <c r="T59" i="94"/>
  <c r="S59" i="94"/>
  <c r="Q59" i="94"/>
  <c r="R59" i="94"/>
  <c r="T519" i="94"/>
  <c r="U519" i="94"/>
  <c r="S519" i="94"/>
  <c r="R519" i="94"/>
  <c r="T680" i="94"/>
  <c r="U680" i="94"/>
  <c r="Q680" i="94"/>
  <c r="S680" i="94"/>
  <c r="R680" i="94"/>
  <c r="T777" i="94"/>
  <c r="U777" i="94"/>
  <c r="S777" i="94"/>
  <c r="R777" i="94"/>
  <c r="Q777" i="94"/>
  <c r="T226" i="94"/>
  <c r="U226" i="94"/>
  <c r="S226" i="94"/>
  <c r="Q226" i="94"/>
  <c r="R226" i="94"/>
  <c r="U274" i="94"/>
  <c r="T274" i="94"/>
  <c r="S274" i="94"/>
  <c r="R274" i="94"/>
  <c r="Q274" i="94"/>
  <c r="U219" i="94"/>
  <c r="T219" i="94"/>
  <c r="S219" i="94"/>
  <c r="R219" i="94"/>
  <c r="T353" i="94"/>
  <c r="U353" i="94"/>
  <c r="S353" i="94"/>
  <c r="Q353" i="94"/>
  <c r="R353" i="94"/>
  <c r="U63" i="94"/>
  <c r="T63" i="94"/>
  <c r="S63" i="94"/>
  <c r="Q63" i="94"/>
  <c r="U712" i="94"/>
  <c r="T712" i="94"/>
  <c r="S712" i="94"/>
  <c r="R712" i="94"/>
  <c r="U150" i="94"/>
  <c r="S150" i="94"/>
  <c r="T150" i="94"/>
  <c r="Q150" i="94"/>
  <c r="R150" i="94"/>
  <c r="Q1211" i="94"/>
  <c r="Q1231" i="94"/>
  <c r="Q1358" i="94"/>
  <c r="Q1079" i="94"/>
  <c r="Q1193" i="94"/>
  <c r="Q1025" i="94"/>
  <c r="Q84" i="94"/>
  <c r="Q909" i="94"/>
  <c r="Q247" i="94"/>
  <c r="Q29" i="94"/>
  <c r="Q645" i="94"/>
  <c r="Q161" i="94"/>
  <c r="R1037" i="94"/>
  <c r="R951" i="94"/>
  <c r="R197" i="94"/>
  <c r="R354" i="94"/>
  <c r="R445" i="94"/>
  <c r="U1219" i="94"/>
  <c r="S1219" i="94"/>
  <c r="Q1219" i="94"/>
  <c r="U940" i="94"/>
  <c r="S940" i="94"/>
  <c r="T940" i="94"/>
  <c r="R940" i="94"/>
  <c r="U1139" i="94"/>
  <c r="T1139" i="94"/>
  <c r="S1139" i="94"/>
  <c r="R1139" i="94"/>
  <c r="U521" i="94"/>
  <c r="S521" i="94"/>
  <c r="T521" i="94"/>
  <c r="R521" i="94"/>
  <c r="U779" i="94"/>
  <c r="S779" i="94"/>
  <c r="R779" i="94"/>
  <c r="T779" i="94"/>
  <c r="U364" i="94"/>
  <c r="T364" i="94"/>
  <c r="S364" i="94"/>
  <c r="R364" i="94"/>
  <c r="Q364" i="94"/>
  <c r="U305" i="94"/>
  <c r="S305" i="94"/>
  <c r="R305" i="94"/>
  <c r="T305" i="94"/>
  <c r="Q305" i="94"/>
  <c r="U740" i="94"/>
  <c r="R740" i="94"/>
  <c r="T740" i="94"/>
  <c r="S740" i="94"/>
  <c r="Q740" i="94"/>
  <c r="U772" i="94"/>
  <c r="R772" i="94"/>
  <c r="T772" i="94"/>
  <c r="S772" i="94"/>
  <c r="U616" i="94"/>
  <c r="T616" i="94"/>
  <c r="R616" i="94"/>
  <c r="Q616" i="94"/>
  <c r="S616" i="94"/>
  <c r="U1397" i="94"/>
  <c r="S1397" i="94"/>
  <c r="T1397" i="94"/>
  <c r="R1397" i="94"/>
  <c r="U1181" i="94"/>
  <c r="T1181" i="94"/>
  <c r="S1181" i="94"/>
  <c r="R1181" i="94"/>
  <c r="U1306" i="94"/>
  <c r="T1306" i="94"/>
  <c r="R1306" i="94"/>
  <c r="S1306" i="94"/>
  <c r="T1221" i="94"/>
  <c r="U1221" i="94"/>
  <c r="S1221" i="94"/>
  <c r="U1178" i="94"/>
  <c r="T1178" i="94"/>
  <c r="S1178" i="94"/>
  <c r="Q1178" i="94"/>
  <c r="U537" i="94"/>
  <c r="T537" i="94"/>
  <c r="S537" i="94"/>
  <c r="Q537" i="94"/>
  <c r="T664" i="94"/>
  <c r="U664" i="94"/>
  <c r="R664" i="94"/>
  <c r="S664" i="94"/>
  <c r="Q664" i="94"/>
  <c r="T874" i="94"/>
  <c r="U874" i="94"/>
  <c r="S874" i="94"/>
  <c r="R874" i="94"/>
  <c r="T693" i="94"/>
  <c r="U693" i="94"/>
  <c r="S693" i="94"/>
  <c r="T767" i="94"/>
  <c r="U767" i="94"/>
  <c r="S767" i="94"/>
  <c r="Q767" i="94"/>
  <c r="R767" i="94"/>
  <c r="T901" i="94"/>
  <c r="U901" i="94"/>
  <c r="S901" i="94"/>
  <c r="R901" i="94"/>
  <c r="U287" i="94"/>
  <c r="T287" i="94"/>
  <c r="S287" i="94"/>
  <c r="R287" i="94"/>
  <c r="Q287" i="94"/>
  <c r="U495" i="94"/>
  <c r="T495" i="94"/>
  <c r="S495" i="94"/>
  <c r="Q495" i="94"/>
  <c r="R495" i="94"/>
  <c r="U863" i="94"/>
  <c r="S863" i="94"/>
  <c r="R863" i="94"/>
  <c r="T863" i="94"/>
  <c r="T75" i="94"/>
  <c r="U75" i="94"/>
  <c r="S75" i="94"/>
  <c r="R75" i="94"/>
  <c r="T28" i="94"/>
  <c r="U28" i="94"/>
  <c r="S28" i="94"/>
  <c r="R28" i="94"/>
  <c r="Q28" i="94"/>
  <c r="T566" i="94"/>
  <c r="U566" i="94"/>
  <c r="S566" i="94"/>
  <c r="R566" i="94"/>
  <c r="Q566" i="94"/>
  <c r="T845" i="94"/>
  <c r="U845" i="94"/>
  <c r="S845" i="94"/>
  <c r="R845" i="94"/>
  <c r="Q845" i="94"/>
  <c r="T569" i="94"/>
  <c r="U569" i="94"/>
  <c r="S569" i="94"/>
  <c r="R569" i="94"/>
  <c r="Q569" i="94"/>
  <c r="T1256" i="94"/>
  <c r="U1256" i="94"/>
  <c r="S1256" i="94"/>
  <c r="R1256" i="94"/>
  <c r="U1381" i="94"/>
  <c r="T1381" i="94"/>
  <c r="S1381" i="94"/>
  <c r="R1381" i="94"/>
  <c r="T922" i="94"/>
  <c r="U922" i="94"/>
  <c r="R922" i="94"/>
  <c r="S922" i="94"/>
  <c r="U1321" i="94"/>
  <c r="T1321" i="94"/>
  <c r="S1321" i="94"/>
  <c r="R1321" i="94"/>
  <c r="U1165" i="94"/>
  <c r="T1165" i="94"/>
  <c r="S1165" i="94"/>
  <c r="Q1165" i="94"/>
  <c r="U1103" i="94"/>
  <c r="T1103" i="94"/>
  <c r="R1103" i="94"/>
  <c r="S1103" i="94"/>
  <c r="U971" i="94"/>
  <c r="T971" i="94"/>
  <c r="S971" i="94"/>
  <c r="R971" i="94"/>
  <c r="U797" i="94"/>
  <c r="T797" i="94"/>
  <c r="S797" i="94"/>
  <c r="R797" i="94"/>
  <c r="U631" i="94"/>
  <c r="T631" i="94"/>
  <c r="S631" i="94"/>
  <c r="U1233" i="94"/>
  <c r="T1233" i="94"/>
  <c r="S1233" i="94"/>
  <c r="R1233" i="94"/>
  <c r="Q1233" i="94"/>
  <c r="U1356" i="94"/>
  <c r="T1356" i="94"/>
  <c r="R1356" i="94"/>
  <c r="S1356" i="94"/>
  <c r="Q1356" i="94"/>
  <c r="U1296" i="94"/>
  <c r="S1296" i="94"/>
  <c r="R1296" i="94"/>
  <c r="Q1296" i="94"/>
  <c r="T1296" i="94"/>
  <c r="U1029" i="94"/>
  <c r="T1029" i="94"/>
  <c r="S1029" i="94"/>
  <c r="R1029" i="94"/>
  <c r="Q1029" i="94"/>
  <c r="U1174" i="94"/>
  <c r="S1174" i="94"/>
  <c r="R1174" i="94"/>
  <c r="Q1174" i="94"/>
  <c r="T1174" i="94"/>
  <c r="U1066" i="94"/>
  <c r="S1066" i="94"/>
  <c r="T1066" i="94"/>
  <c r="R1066" i="94"/>
  <c r="Q1066" i="94"/>
  <c r="U10" i="94"/>
  <c r="T10" i="94"/>
  <c r="S10" i="94"/>
  <c r="Q10" i="94"/>
  <c r="R10" i="94"/>
  <c r="U1082" i="94"/>
  <c r="T1082" i="94"/>
  <c r="Q1082" i="94"/>
  <c r="S1082" i="94"/>
  <c r="R1082" i="94"/>
  <c r="U1371" i="94"/>
  <c r="T1371" i="94"/>
  <c r="S1371" i="94"/>
  <c r="R1371" i="94"/>
  <c r="Q1371" i="94"/>
  <c r="U950" i="94"/>
  <c r="T950" i="94"/>
  <c r="S950" i="94"/>
  <c r="R950" i="94"/>
  <c r="Q950" i="94"/>
  <c r="U1250" i="94"/>
  <c r="T1250" i="94"/>
  <c r="R1250" i="94"/>
  <c r="S1250" i="94"/>
  <c r="Q1250" i="94"/>
  <c r="U212" i="94"/>
  <c r="T212" i="94"/>
  <c r="R212" i="94"/>
  <c r="Q212" i="94"/>
  <c r="S212" i="94"/>
  <c r="U47" i="94"/>
  <c r="T47" i="94"/>
  <c r="R47" i="94"/>
  <c r="Q47" i="94"/>
  <c r="S47" i="94"/>
  <c r="U56" i="94"/>
  <c r="T56" i="94"/>
  <c r="S56" i="94"/>
  <c r="Q56" i="94"/>
  <c r="T117" i="94"/>
  <c r="U117" i="94"/>
  <c r="R117" i="94"/>
  <c r="Q117" i="94"/>
  <c r="S117" i="94"/>
  <c r="U880" i="94"/>
  <c r="T880" i="94"/>
  <c r="S880" i="94"/>
  <c r="Q880" i="94"/>
  <c r="R880" i="94"/>
  <c r="U238" i="94"/>
  <c r="S238" i="94"/>
  <c r="R238" i="94"/>
  <c r="Q238" i="94"/>
  <c r="T238" i="94"/>
  <c r="U697" i="94"/>
  <c r="T697" i="94"/>
  <c r="S697" i="94"/>
  <c r="R697" i="94"/>
  <c r="Q697" i="94"/>
  <c r="U98" i="94"/>
  <c r="T98" i="94"/>
  <c r="R98" i="94"/>
  <c r="S98" i="94"/>
  <c r="Q98" i="94"/>
  <c r="S245" i="94"/>
  <c r="T245" i="94"/>
  <c r="R245" i="94"/>
  <c r="Q245" i="94"/>
  <c r="U245" i="94"/>
  <c r="T40" i="94"/>
  <c r="U40" i="94"/>
  <c r="S40" i="94"/>
  <c r="R40" i="94"/>
  <c r="Q40" i="94"/>
  <c r="T731" i="94"/>
  <c r="U731" i="94"/>
  <c r="R731" i="94"/>
  <c r="S731" i="94"/>
  <c r="T715" i="94"/>
  <c r="U715" i="94"/>
  <c r="S715" i="94"/>
  <c r="R715" i="94"/>
  <c r="Q715" i="94"/>
  <c r="T384" i="94"/>
  <c r="U384" i="94"/>
  <c r="S384" i="94"/>
  <c r="Q384" i="94"/>
  <c r="R384" i="94"/>
  <c r="T724" i="94"/>
  <c r="U724" i="94"/>
  <c r="R724" i="94"/>
  <c r="Q724" i="94"/>
  <c r="S724" i="94"/>
  <c r="T363" i="94"/>
  <c r="U363" i="94"/>
  <c r="S363" i="94"/>
  <c r="R363" i="94"/>
  <c r="Q363" i="94"/>
  <c r="T688" i="94"/>
  <c r="U688" i="94"/>
  <c r="S688" i="94"/>
  <c r="Q688" i="94"/>
  <c r="R688" i="94"/>
  <c r="T95" i="94"/>
  <c r="S95" i="94"/>
  <c r="U95" i="94"/>
  <c r="Q95" i="94"/>
  <c r="T653" i="94"/>
  <c r="U653" i="94"/>
  <c r="S653" i="94"/>
  <c r="Q653" i="94"/>
  <c r="R653" i="94"/>
  <c r="T329" i="94"/>
  <c r="U329" i="94"/>
  <c r="S329" i="94"/>
  <c r="R329" i="94"/>
  <c r="T369" i="94"/>
  <c r="U369" i="94"/>
  <c r="S369" i="94"/>
  <c r="R369" i="94"/>
  <c r="Q369" i="94"/>
  <c r="T655" i="94"/>
  <c r="U655" i="94"/>
  <c r="S655" i="94"/>
  <c r="R655" i="94"/>
  <c r="Q655" i="94"/>
  <c r="T734" i="94"/>
  <c r="U734" i="94"/>
  <c r="S734" i="94"/>
  <c r="R734" i="94"/>
  <c r="U201" i="94"/>
  <c r="T201" i="94"/>
  <c r="S201" i="94"/>
  <c r="R201" i="94"/>
  <c r="Q201" i="94"/>
  <c r="U760" i="94"/>
  <c r="T760" i="94"/>
  <c r="S760" i="94"/>
  <c r="R760" i="94"/>
  <c r="Q760" i="94"/>
  <c r="U788" i="94"/>
  <c r="S788" i="94"/>
  <c r="T788" i="94"/>
  <c r="R788" i="94"/>
  <c r="T142" i="94"/>
  <c r="U142" i="94"/>
  <c r="R142" i="94"/>
  <c r="S142" i="94"/>
  <c r="Q142" i="94"/>
  <c r="Q995" i="94"/>
  <c r="U1235" i="94"/>
  <c r="T1235" i="94"/>
  <c r="S1235" i="94"/>
  <c r="R1235" i="94"/>
  <c r="Q1235" i="94"/>
  <c r="U1413" i="94"/>
  <c r="T1413" i="94"/>
  <c r="S1413" i="94"/>
  <c r="R1413" i="94"/>
  <c r="T1258" i="94"/>
  <c r="U1258" i="94"/>
  <c r="S1258" i="94"/>
  <c r="R1258" i="94"/>
  <c r="T1147" i="94"/>
  <c r="U1147" i="94"/>
  <c r="S1147" i="94"/>
  <c r="R1147" i="94"/>
  <c r="T1313" i="94"/>
  <c r="U1313" i="94"/>
  <c r="R1313" i="94"/>
  <c r="S1313" i="94"/>
  <c r="U1241" i="94"/>
  <c r="T1241" i="94"/>
  <c r="S1241" i="94"/>
  <c r="Q1241" i="94"/>
  <c r="U1266" i="94"/>
  <c r="T1266" i="94"/>
  <c r="S1266" i="94"/>
  <c r="R1266" i="94"/>
  <c r="U1386" i="94"/>
  <c r="T1386" i="94"/>
  <c r="S1386" i="94"/>
  <c r="R1386" i="94"/>
  <c r="T1288" i="94"/>
  <c r="S1288" i="94"/>
  <c r="R1288" i="94"/>
  <c r="U1288" i="94"/>
  <c r="U1402" i="94"/>
  <c r="T1402" i="94"/>
  <c r="R1402" i="94"/>
  <c r="U1015" i="94"/>
  <c r="S1015" i="94"/>
  <c r="T1015" i="94"/>
  <c r="R1015" i="94"/>
  <c r="Q1015" i="94"/>
  <c r="U1053" i="94"/>
  <c r="S1053" i="94"/>
  <c r="T1053" i="94"/>
  <c r="R1053" i="94"/>
  <c r="U1353" i="94"/>
  <c r="T1353" i="94"/>
  <c r="S1353" i="94"/>
  <c r="U937" i="94"/>
  <c r="R937" i="94"/>
  <c r="T937" i="94"/>
  <c r="S937" i="94"/>
  <c r="U1182" i="94"/>
  <c r="T1182" i="94"/>
  <c r="S1182" i="94"/>
  <c r="U1099" i="94"/>
  <c r="T1099" i="94"/>
  <c r="S1099" i="94"/>
  <c r="R1099" i="94"/>
  <c r="Q1099" i="94"/>
  <c r="T921" i="94"/>
  <c r="U921" i="94"/>
  <c r="R921" i="94"/>
  <c r="R976" i="94"/>
  <c r="S976" i="94"/>
  <c r="U976" i="94"/>
  <c r="T976" i="94"/>
  <c r="Q976" i="94"/>
  <c r="T1030" i="94"/>
  <c r="S1030" i="94"/>
  <c r="U1030" i="94"/>
  <c r="U1118" i="94"/>
  <c r="T1118" i="94"/>
  <c r="S1118" i="94"/>
  <c r="R1118" i="94"/>
  <c r="U1290" i="94"/>
  <c r="T1290" i="94"/>
  <c r="S1290" i="94"/>
  <c r="R1290" i="94"/>
  <c r="Q1290" i="94"/>
  <c r="T1113" i="94"/>
  <c r="U1113" i="94"/>
  <c r="S1113" i="94"/>
  <c r="R1113" i="94"/>
  <c r="U26" i="94"/>
  <c r="T26" i="94"/>
  <c r="S26" i="94"/>
  <c r="Q26" i="94"/>
  <c r="U1126" i="94"/>
  <c r="T1126" i="94"/>
  <c r="S1126" i="94"/>
  <c r="R1126" i="94"/>
  <c r="T1097" i="94"/>
  <c r="U1097" i="94"/>
  <c r="S1097" i="94"/>
  <c r="R1097" i="94"/>
  <c r="U1200" i="94"/>
  <c r="T1200" i="94"/>
  <c r="R1200" i="94"/>
  <c r="S1200" i="94"/>
  <c r="Q1200" i="94"/>
  <c r="T1248" i="94"/>
  <c r="U1248" i="94"/>
  <c r="R1248" i="94"/>
  <c r="S1248" i="94"/>
  <c r="U862" i="94"/>
  <c r="T862" i="94"/>
  <c r="S862" i="94"/>
  <c r="Q862" i="94"/>
  <c r="R862" i="94"/>
  <c r="U415" i="94"/>
  <c r="T415" i="94"/>
  <c r="R415" i="94"/>
  <c r="S415" i="94"/>
  <c r="U570" i="94"/>
  <c r="T570" i="94"/>
  <c r="S570" i="94"/>
  <c r="R570" i="94"/>
  <c r="U807" i="94"/>
  <c r="T807" i="94"/>
  <c r="R807" i="94"/>
  <c r="S807" i="94"/>
  <c r="Q807" i="94"/>
  <c r="U710" i="94"/>
  <c r="T710" i="94"/>
  <c r="S710" i="94"/>
  <c r="R710" i="94"/>
  <c r="U36" i="94"/>
  <c r="T36" i="94"/>
  <c r="S36" i="94"/>
  <c r="R36" i="94"/>
  <c r="Q36" i="94"/>
  <c r="U100" i="94"/>
  <c r="T100" i="94"/>
  <c r="R100" i="94"/>
  <c r="U52" i="94"/>
  <c r="T52" i="94"/>
  <c r="S52" i="94"/>
  <c r="R52" i="94"/>
  <c r="U829" i="94"/>
  <c r="T829" i="94"/>
  <c r="S829" i="94"/>
  <c r="Q829" i="94"/>
  <c r="U345" i="94"/>
  <c r="T345" i="94"/>
  <c r="S345" i="94"/>
  <c r="R345" i="94"/>
  <c r="U301" i="94"/>
  <c r="T301" i="94"/>
  <c r="R301" i="94"/>
  <c r="S301" i="94"/>
  <c r="Q301" i="94"/>
  <c r="U164" i="94"/>
  <c r="T164" i="94"/>
  <c r="S164" i="94"/>
  <c r="R164" i="94"/>
  <c r="U893" i="94"/>
  <c r="T893" i="94"/>
  <c r="S893" i="94"/>
  <c r="R893" i="94"/>
  <c r="U5" i="94"/>
  <c r="T5" i="94"/>
  <c r="S5" i="94"/>
  <c r="R5" i="94"/>
  <c r="Q5" i="94"/>
  <c r="U582" i="94"/>
  <c r="T582" i="94"/>
  <c r="R582" i="94"/>
  <c r="S582" i="94"/>
  <c r="T162" i="94"/>
  <c r="U162" i="94"/>
  <c r="S162" i="94"/>
  <c r="Q162" i="94"/>
  <c r="U542" i="94"/>
  <c r="T542" i="94"/>
  <c r="R542" i="94"/>
  <c r="S542" i="94"/>
  <c r="U183" i="94"/>
  <c r="T183" i="94"/>
  <c r="S183" i="94"/>
  <c r="Q183" i="94"/>
  <c r="R183" i="94"/>
  <c r="U49" i="94"/>
  <c r="R49" i="94"/>
  <c r="Q49" i="94"/>
  <c r="S49" i="94"/>
  <c r="T49" i="94"/>
  <c r="T67" i="94"/>
  <c r="U67" i="94"/>
  <c r="Q67" i="94"/>
  <c r="S67" i="94"/>
  <c r="R67" i="94"/>
  <c r="U335" i="94"/>
  <c r="T335" i="94"/>
  <c r="Q335" i="94"/>
  <c r="S335" i="94"/>
  <c r="R335" i="94"/>
  <c r="U314" i="94"/>
  <c r="T314" i="94"/>
  <c r="Q314" i="94"/>
  <c r="R314" i="94"/>
  <c r="S314" i="94"/>
  <c r="S600" i="94"/>
  <c r="U600" i="94"/>
  <c r="T600" i="94"/>
  <c r="R600" i="94"/>
  <c r="Q600" i="94"/>
  <c r="U462" i="94"/>
  <c r="S462" i="94"/>
  <c r="T462" i="94"/>
  <c r="Q462" i="94"/>
  <c r="R462" i="94"/>
  <c r="U155" i="94"/>
  <c r="T155" i="94"/>
  <c r="S155" i="94"/>
  <c r="Q155" i="94"/>
  <c r="R155" i="94"/>
  <c r="U379" i="94"/>
  <c r="T379" i="94"/>
  <c r="S379" i="94"/>
  <c r="Q379" i="94"/>
  <c r="R379" i="94"/>
  <c r="U621" i="94"/>
  <c r="S621" i="94"/>
  <c r="T621" i="94"/>
  <c r="R621" i="94"/>
  <c r="Q621" i="94"/>
  <c r="U159" i="94"/>
  <c r="S159" i="94"/>
  <c r="T159" i="94"/>
  <c r="Q159" i="94"/>
  <c r="R159" i="94"/>
  <c r="U227" i="94"/>
  <c r="T227" i="94"/>
  <c r="S227" i="94"/>
  <c r="Q227" i="94"/>
  <c r="R227" i="94"/>
  <c r="U267" i="94"/>
  <c r="S267" i="94"/>
  <c r="T267" i="94"/>
  <c r="Q267" i="94"/>
  <c r="R267" i="94"/>
  <c r="T726" i="94"/>
  <c r="U726" i="94"/>
  <c r="S726" i="94"/>
  <c r="Q726" i="94"/>
  <c r="R726" i="94"/>
  <c r="T781" i="94"/>
  <c r="U781" i="94"/>
  <c r="S781" i="94"/>
  <c r="R781" i="94"/>
  <c r="Q781" i="94"/>
  <c r="U841" i="94"/>
  <c r="T841" i="94"/>
  <c r="S841" i="94"/>
  <c r="Q841" i="94"/>
  <c r="U79" i="94"/>
  <c r="T79" i="94"/>
  <c r="S79" i="94"/>
  <c r="Q79" i="94"/>
  <c r="R79" i="94"/>
  <c r="U776" i="94"/>
  <c r="S776" i="94"/>
  <c r="T776" i="94"/>
  <c r="R776" i="94"/>
  <c r="Q776" i="94"/>
  <c r="U463" i="94"/>
  <c r="T463" i="94"/>
  <c r="S463" i="94"/>
  <c r="Q463" i="94"/>
  <c r="R463" i="94"/>
  <c r="U272" i="94"/>
  <c r="S272" i="94"/>
  <c r="R272" i="94"/>
  <c r="T272" i="94"/>
  <c r="Q272" i="94"/>
  <c r="T568" i="94"/>
  <c r="S568" i="94"/>
  <c r="U568" i="94"/>
  <c r="Q568" i="94"/>
  <c r="U449" i="94"/>
  <c r="S449" i="94"/>
  <c r="T449" i="94"/>
  <c r="Q449" i="94"/>
  <c r="R449" i="94"/>
  <c r="U855" i="94"/>
  <c r="S855" i="94"/>
  <c r="T855" i="94"/>
  <c r="R855" i="94"/>
  <c r="Q855" i="94"/>
  <c r="T528" i="94"/>
  <c r="S528" i="94"/>
  <c r="U528" i="94"/>
  <c r="Q528" i="94"/>
  <c r="R528" i="94"/>
  <c r="T9" i="94"/>
  <c r="U9" i="94"/>
  <c r="S9" i="94"/>
  <c r="R9" i="94"/>
  <c r="Q9" i="94"/>
  <c r="U805" i="94"/>
  <c r="T805" i="94"/>
  <c r="S805" i="94"/>
  <c r="Q805" i="94"/>
  <c r="R805" i="94"/>
  <c r="U795" i="94"/>
  <c r="S795" i="94"/>
  <c r="T795" i="94"/>
  <c r="Q795" i="94"/>
  <c r="R795" i="94"/>
  <c r="Q975" i="94"/>
  <c r="Q988" i="94"/>
  <c r="Q1302" i="94"/>
  <c r="Q1128" i="94"/>
  <c r="Q1074" i="94"/>
  <c r="Q667" i="94"/>
  <c r="Q354" i="94"/>
  <c r="Q115" i="94"/>
  <c r="Q251" i="94"/>
  <c r="Q626" i="94"/>
  <c r="Q418" i="94"/>
  <c r="Q712" i="94"/>
  <c r="R1125" i="94"/>
  <c r="R1353" i="94"/>
  <c r="R1030" i="94"/>
  <c r="R56" i="94"/>
  <c r="R693" i="94"/>
  <c r="R95" i="94"/>
  <c r="R63" i="94"/>
  <c r="U1272" i="94"/>
  <c r="S1272" i="94"/>
  <c r="T1272" i="94"/>
  <c r="R1272" i="94"/>
  <c r="U1222" i="94"/>
  <c r="S1222" i="94"/>
  <c r="T1222" i="94"/>
  <c r="R1222" i="94"/>
  <c r="Q1222" i="94"/>
  <c r="U54" i="94"/>
  <c r="T54" i="94"/>
  <c r="S54" i="94"/>
  <c r="R54" i="94"/>
  <c r="Q54" i="94"/>
  <c r="U1142" i="94"/>
  <c r="S1142" i="94"/>
  <c r="T1142" i="94"/>
  <c r="R1142" i="94"/>
  <c r="U1234" i="94"/>
  <c r="T1234" i="94"/>
  <c r="S1234" i="94"/>
  <c r="R1234" i="94"/>
  <c r="Q1234" i="94"/>
  <c r="U1247" i="94"/>
  <c r="T1247" i="94"/>
  <c r="R1247" i="94"/>
  <c r="S1247" i="94"/>
  <c r="Q1247" i="94"/>
  <c r="U1355" i="94"/>
  <c r="T1355" i="94"/>
  <c r="S1355" i="94"/>
  <c r="Q1355" i="94"/>
  <c r="R1355" i="94"/>
  <c r="U1105" i="94"/>
  <c r="T1105" i="94"/>
  <c r="S1105" i="94"/>
  <c r="Q1105" i="94"/>
  <c r="R1105" i="94"/>
  <c r="T1164" i="94"/>
  <c r="U1164" i="94"/>
  <c r="S1164" i="94"/>
  <c r="Q1164" i="94"/>
  <c r="R1164" i="94"/>
  <c r="U944" i="94"/>
  <c r="T944" i="94"/>
  <c r="S944" i="94"/>
  <c r="Q944" i="94"/>
  <c r="R944" i="94"/>
  <c r="U924" i="94"/>
  <c r="S924" i="94"/>
  <c r="R924" i="94"/>
  <c r="Q924" i="94"/>
  <c r="T924" i="94"/>
  <c r="U1050" i="94"/>
  <c r="T1050" i="94"/>
  <c r="S1050" i="94"/>
  <c r="R1050" i="94"/>
  <c r="Q1050" i="94"/>
  <c r="U983" i="94"/>
  <c r="T983" i="94"/>
  <c r="S983" i="94"/>
  <c r="R983" i="94"/>
  <c r="Q983" i="94"/>
  <c r="T1035" i="94"/>
  <c r="U1035" i="94"/>
  <c r="S1035" i="94"/>
  <c r="Q1035" i="94"/>
  <c r="R1035" i="94"/>
  <c r="T1271" i="94"/>
  <c r="U1271" i="94"/>
  <c r="R1271" i="94"/>
  <c r="S1271" i="94"/>
  <c r="Q1271" i="94"/>
  <c r="U578" i="94"/>
  <c r="T578" i="94"/>
  <c r="S578" i="94"/>
  <c r="Q578" i="94"/>
  <c r="R578" i="94"/>
  <c r="U189" i="94"/>
  <c r="T189" i="94"/>
  <c r="R189" i="94"/>
  <c r="Q189" i="94"/>
  <c r="S189" i="94"/>
  <c r="U840" i="94"/>
  <c r="T840" i="94"/>
  <c r="S840" i="94"/>
  <c r="R840" i="94"/>
  <c r="Q840" i="94"/>
  <c r="U307" i="94"/>
  <c r="T307" i="94"/>
  <c r="S307" i="94"/>
  <c r="R307" i="94"/>
  <c r="Q307" i="94"/>
  <c r="U243" i="94"/>
  <c r="T243" i="94"/>
  <c r="S243" i="94"/>
  <c r="R243" i="94"/>
  <c r="Q243" i="94"/>
  <c r="U817" i="94"/>
  <c r="T817" i="94"/>
  <c r="S817" i="94"/>
  <c r="Q817" i="94"/>
  <c r="R817" i="94"/>
  <c r="U148" i="94"/>
  <c r="S148" i="94"/>
  <c r="T148" i="94"/>
  <c r="R148" i="94"/>
  <c r="Q148" i="94"/>
  <c r="U93" i="94"/>
  <c r="T93" i="94"/>
  <c r="S93" i="94"/>
  <c r="R93" i="94"/>
  <c r="Q93" i="94"/>
  <c r="U668" i="94"/>
  <c r="S668" i="94"/>
  <c r="Q668" i="94"/>
  <c r="T668" i="94"/>
  <c r="R668" i="94"/>
  <c r="U858" i="94"/>
  <c r="S858" i="94"/>
  <c r="T858" i="94"/>
  <c r="R858" i="94"/>
  <c r="Q858" i="94"/>
  <c r="T318" i="94"/>
  <c r="S318" i="94"/>
  <c r="U318" i="94"/>
  <c r="Q318" i="94"/>
  <c r="R318" i="94"/>
  <c r="U847" i="94"/>
  <c r="T847" i="94"/>
  <c r="Q847" i="94"/>
  <c r="S847" i="94"/>
  <c r="R847" i="94"/>
  <c r="T280" i="94"/>
  <c r="S280" i="94"/>
  <c r="U280" i="94"/>
  <c r="Q280" i="94"/>
  <c r="R280" i="94"/>
  <c r="U676" i="94"/>
  <c r="S676" i="94"/>
  <c r="T676" i="94"/>
  <c r="Q676" i="94"/>
  <c r="R676" i="94"/>
  <c r="U595" i="94"/>
  <c r="S595" i="94"/>
  <c r="T595" i="94"/>
  <c r="R595" i="94"/>
  <c r="Q595" i="94"/>
  <c r="T11" i="94"/>
  <c r="U11" i="94"/>
  <c r="S11" i="94"/>
  <c r="Q11" i="94"/>
  <c r="R11" i="94"/>
  <c r="U869" i="94"/>
  <c r="S869" i="94"/>
  <c r="Q869" i="94"/>
  <c r="T869" i="94"/>
  <c r="R869" i="94"/>
  <c r="T258" i="94"/>
  <c r="S258" i="94"/>
  <c r="U258" i="94"/>
  <c r="Q258" i="94"/>
  <c r="R258" i="94"/>
  <c r="U411" i="94"/>
  <c r="S411" i="94"/>
  <c r="T411" i="94"/>
  <c r="Q411" i="94"/>
  <c r="R411" i="94"/>
  <c r="U423" i="94"/>
  <c r="T423" i="94"/>
  <c r="S423" i="94"/>
  <c r="Q423" i="94"/>
  <c r="R423" i="94"/>
  <c r="U472" i="94"/>
  <c r="S472" i="94"/>
  <c r="T472" i="94"/>
  <c r="R472" i="94"/>
  <c r="Q472" i="94"/>
  <c r="U141" i="94"/>
  <c r="T141" i="94"/>
  <c r="S141" i="94"/>
  <c r="Q141" i="94"/>
  <c r="R141" i="94"/>
  <c r="U908" i="94"/>
  <c r="S908" i="94"/>
  <c r="T908" i="94"/>
  <c r="Q908" i="94"/>
  <c r="T699" i="94"/>
  <c r="U699" i="94"/>
  <c r="S699" i="94"/>
  <c r="Q699" i="94"/>
  <c r="R699" i="94"/>
  <c r="Q1268" i="94"/>
  <c r="Q1258" i="94"/>
  <c r="Q1098" i="94"/>
  <c r="Q916" i="94"/>
  <c r="Q1068" i="94"/>
  <c r="Q896" i="94"/>
  <c r="Q197" i="94"/>
  <c r="U1384" i="94"/>
  <c r="T1384" i="94"/>
  <c r="S1384" i="94"/>
  <c r="R1384" i="94"/>
  <c r="U1197" i="94"/>
  <c r="S1197" i="94"/>
  <c r="T1197" i="94"/>
  <c r="R1197" i="94"/>
  <c r="Q1197" i="94"/>
  <c r="U820" i="94"/>
  <c r="S820" i="94"/>
  <c r="R820" i="94"/>
  <c r="T820" i="94"/>
  <c r="Q820" i="94"/>
  <c r="U351" i="94"/>
  <c r="T351" i="94"/>
  <c r="R351" i="94"/>
  <c r="S351" i="94"/>
  <c r="Q351" i="94"/>
  <c r="U504" i="94"/>
  <c r="T504" i="94"/>
  <c r="S504" i="94"/>
  <c r="R504" i="94"/>
  <c r="Q504" i="94"/>
  <c r="U1229" i="94"/>
  <c r="S1229" i="94"/>
  <c r="T1229" i="94"/>
  <c r="R1229" i="94"/>
  <c r="U179" i="94"/>
  <c r="S179" i="94"/>
  <c r="T179" i="94"/>
  <c r="U1286" i="94"/>
  <c r="T1286" i="94"/>
  <c r="S1286" i="94"/>
  <c r="R1286" i="94"/>
  <c r="U1212" i="94"/>
  <c r="T1212" i="94"/>
  <c r="S1212" i="94"/>
  <c r="R1212" i="94"/>
  <c r="T383" i="94"/>
  <c r="U383" i="94"/>
  <c r="R383" i="94"/>
  <c r="S383" i="94"/>
  <c r="U173" i="94"/>
  <c r="T173" i="94"/>
  <c r="R173" i="94"/>
  <c r="S173" i="94"/>
  <c r="Q173" i="94"/>
  <c r="U642" i="94"/>
  <c r="T642" i="94"/>
  <c r="S642" i="94"/>
  <c r="R642" i="94"/>
  <c r="U308" i="94"/>
  <c r="T308" i="94"/>
  <c r="S308" i="94"/>
  <c r="Q308" i="94"/>
  <c r="R308" i="94"/>
  <c r="T126" i="94"/>
  <c r="U126" i="94"/>
  <c r="S126" i="94"/>
  <c r="Q126" i="94"/>
  <c r="R126" i="94"/>
  <c r="U1345" i="94"/>
  <c r="T1345" i="94"/>
  <c r="S1345" i="94"/>
  <c r="R1345" i="94"/>
  <c r="U1352" i="94"/>
  <c r="S1352" i="94"/>
  <c r="T1352" i="94"/>
  <c r="R1352" i="94"/>
  <c r="U1063" i="94"/>
  <c r="T1063" i="94"/>
  <c r="S1063" i="94"/>
  <c r="R1063" i="94"/>
  <c r="U966" i="94"/>
  <c r="T966" i="94"/>
  <c r="S966" i="94"/>
  <c r="R966" i="94"/>
  <c r="U951" i="94"/>
  <c r="T951" i="94"/>
  <c r="S951" i="94"/>
  <c r="U286" i="94"/>
  <c r="T286" i="94"/>
  <c r="S286" i="94"/>
  <c r="R286" i="94"/>
  <c r="Q286" i="94"/>
  <c r="U1330" i="94"/>
  <c r="T1330" i="94"/>
  <c r="S1330" i="94"/>
  <c r="Q1330" i="94"/>
  <c r="R1330" i="94"/>
  <c r="U985" i="94"/>
  <c r="T985" i="94"/>
  <c r="S985" i="94"/>
  <c r="R985" i="94"/>
  <c r="Q985" i="94"/>
  <c r="T1320" i="94"/>
  <c r="U1320" i="94"/>
  <c r="R1320" i="94"/>
  <c r="S1320" i="94"/>
  <c r="Q1320" i="94"/>
  <c r="U1254" i="94"/>
  <c r="T1254" i="94"/>
  <c r="S1254" i="94"/>
  <c r="R1254" i="94"/>
  <c r="Q1254" i="94"/>
  <c r="U1281" i="94"/>
  <c r="T1281" i="94"/>
  <c r="R1281" i="94"/>
  <c r="Q1281" i="94"/>
  <c r="S1281" i="94"/>
  <c r="U1153" i="94"/>
  <c r="T1153" i="94"/>
  <c r="S1153" i="94"/>
  <c r="R1153" i="94"/>
  <c r="Q1153" i="94"/>
  <c r="U1062" i="94"/>
  <c r="T1062" i="94"/>
  <c r="S1062" i="94"/>
  <c r="R1062" i="94"/>
  <c r="Q1062" i="94"/>
  <c r="U1190" i="94"/>
  <c r="T1190" i="94"/>
  <c r="R1190" i="94"/>
  <c r="S1190" i="94"/>
  <c r="Q1190" i="94"/>
  <c r="U1078" i="94"/>
  <c r="T1078" i="94"/>
  <c r="S1078" i="94"/>
  <c r="R1078" i="94"/>
  <c r="Q1078" i="94"/>
  <c r="U1021" i="94"/>
  <c r="T1021" i="94"/>
  <c r="Q1021" i="94"/>
  <c r="S1021" i="94"/>
  <c r="R1021" i="94"/>
  <c r="U1176" i="94"/>
  <c r="T1176" i="94"/>
  <c r="S1176" i="94"/>
  <c r="R1176" i="94"/>
  <c r="Q1176" i="94"/>
  <c r="U1410" i="94"/>
  <c r="T1410" i="94"/>
  <c r="R1410" i="94"/>
  <c r="Q1410" i="94"/>
  <c r="S1410" i="94"/>
  <c r="U85" i="94"/>
  <c r="T85" i="94"/>
  <c r="S85" i="94"/>
  <c r="R85" i="94"/>
  <c r="Q85" i="94"/>
  <c r="U151" i="94"/>
  <c r="T151" i="94"/>
  <c r="S151" i="94"/>
  <c r="Q151" i="94"/>
  <c r="R151" i="94"/>
  <c r="U303" i="94"/>
  <c r="T303" i="94"/>
  <c r="R303" i="94"/>
  <c r="Q303" i="94"/>
  <c r="S303" i="94"/>
  <c r="U30" i="94"/>
  <c r="T30" i="94"/>
  <c r="S30" i="94"/>
  <c r="Q30" i="94"/>
  <c r="R30" i="94"/>
  <c r="U873" i="94"/>
  <c r="T873" i="94"/>
  <c r="S873" i="94"/>
  <c r="R873" i="94"/>
  <c r="Q873" i="94"/>
  <c r="T821" i="94"/>
  <c r="U821" i="94"/>
  <c r="R821" i="94"/>
  <c r="S821" i="94"/>
  <c r="Q821" i="94"/>
  <c r="U798" i="94"/>
  <c r="T798" i="94"/>
  <c r="S798" i="94"/>
  <c r="R798" i="94"/>
  <c r="Q798" i="94"/>
  <c r="U482" i="94"/>
  <c r="S482" i="94"/>
  <c r="R482" i="94"/>
  <c r="Q482" i="94"/>
  <c r="T482" i="94"/>
  <c r="T347" i="94"/>
  <c r="U347" i="94"/>
  <c r="S347" i="94"/>
  <c r="Q347" i="94"/>
  <c r="R347" i="94"/>
  <c r="U281" i="94"/>
  <c r="S281" i="94"/>
  <c r="T281" i="94"/>
  <c r="R281" i="94"/>
  <c r="Q281" i="94"/>
  <c r="S635" i="94"/>
  <c r="U635" i="94"/>
  <c r="Q635" i="94"/>
  <c r="T635" i="94"/>
  <c r="R635" i="94"/>
  <c r="U531" i="94"/>
  <c r="T531" i="94"/>
  <c r="S531" i="94"/>
  <c r="Q531" i="94"/>
  <c r="R531" i="94"/>
  <c r="U491" i="94"/>
  <c r="S491" i="94"/>
  <c r="T491" i="94"/>
  <c r="Q491" i="94"/>
  <c r="U377" i="94"/>
  <c r="T377" i="94"/>
  <c r="S377" i="94"/>
  <c r="Q377" i="94"/>
  <c r="R377" i="94"/>
  <c r="T474" i="94"/>
  <c r="U474" i="94"/>
  <c r="S474" i="94"/>
  <c r="Q474" i="94"/>
  <c r="R474" i="94"/>
  <c r="T17" i="94"/>
  <c r="U17" i="94"/>
  <c r="S17" i="94"/>
  <c r="Q17" i="94"/>
  <c r="R17" i="94"/>
  <c r="U810" i="94"/>
  <c r="S810" i="94"/>
  <c r="T810" i="94"/>
  <c r="R810" i="94"/>
  <c r="Q810" i="94"/>
  <c r="T605" i="94"/>
  <c r="S605" i="94"/>
  <c r="U605" i="94"/>
  <c r="Q605" i="94"/>
  <c r="R605" i="94"/>
  <c r="U517" i="94"/>
  <c r="S517" i="94"/>
  <c r="T517" i="94"/>
  <c r="Q517" i="94"/>
  <c r="R517" i="94"/>
  <c r="T310" i="94"/>
  <c r="U310" i="94"/>
  <c r="S310" i="94"/>
  <c r="Q310" i="94"/>
  <c r="R310" i="94"/>
  <c r="Q693" i="94"/>
  <c r="Q408" i="94"/>
  <c r="Q548" i="94"/>
  <c r="Q527" i="94"/>
  <c r="Q329" i="94"/>
  <c r="Q33" i="94"/>
  <c r="R1260" i="94"/>
  <c r="R1358" i="94"/>
  <c r="R484" i="94"/>
  <c r="R491" i="94"/>
  <c r="Q1313" i="94"/>
  <c r="Q1369" i="94"/>
  <c r="Q1321" i="94"/>
  <c r="Q1055" i="94"/>
  <c r="Q1353" i="94"/>
  <c r="Q1182" i="94"/>
  <c r="Q1030" i="94"/>
  <c r="Q333" i="94"/>
  <c r="Q140" i="94"/>
  <c r="Q484" i="94"/>
  <c r="Q232" i="94"/>
  <c r="Q731" i="94"/>
  <c r="Q853" i="94"/>
  <c r="Q229" i="94"/>
  <c r="R1218" i="94"/>
  <c r="R1178" i="94"/>
  <c r="R631" i="94"/>
  <c r="R673" i="94"/>
  <c r="U1057" i="94"/>
  <c r="S1057" i="94"/>
  <c r="T1057" i="94"/>
  <c r="R1057" i="94"/>
  <c r="Q1057" i="94"/>
  <c r="U211" i="94"/>
  <c r="S211" i="94"/>
  <c r="T211" i="94"/>
  <c r="R211" i="94"/>
  <c r="U222" i="94"/>
  <c r="T222" i="94"/>
  <c r="R222" i="94"/>
  <c r="S222" i="94"/>
  <c r="Q222" i="94"/>
  <c r="U1343" i="94"/>
  <c r="S1343" i="94"/>
  <c r="R1343" i="94"/>
  <c r="T1343" i="94"/>
  <c r="Q1343" i="94"/>
  <c r="T816" i="94"/>
  <c r="U816" i="94"/>
  <c r="R816" i="94"/>
  <c r="S816" i="94"/>
  <c r="S1303" i="94"/>
  <c r="R1303" i="94"/>
  <c r="U1303" i="94"/>
  <c r="Q1303" i="94"/>
  <c r="T1303" i="94"/>
  <c r="Q965" i="94"/>
  <c r="Q1139" i="94"/>
  <c r="Q594" i="94"/>
  <c r="Q870" i="94"/>
  <c r="Q512" i="94"/>
  <c r="R719" i="94"/>
  <c r="R418" i="94"/>
  <c r="R452" i="94"/>
  <c r="U1081" i="94"/>
  <c r="T1081" i="94"/>
  <c r="S1081" i="94"/>
  <c r="R1081" i="94"/>
  <c r="U295" i="94"/>
  <c r="S295" i="94"/>
  <c r="R295" i="94"/>
  <c r="T295" i="94"/>
  <c r="Q295" i="94"/>
  <c r="U435" i="94"/>
  <c r="T435" i="94"/>
  <c r="S435" i="94"/>
  <c r="R435" i="94"/>
  <c r="T1149" i="94"/>
  <c r="U1149" i="94"/>
  <c r="S1149" i="94"/>
  <c r="R1149" i="94"/>
  <c r="T320" i="94"/>
  <c r="U320" i="94"/>
  <c r="S320" i="94"/>
  <c r="R320" i="94"/>
  <c r="Q320" i="94"/>
  <c r="T1018" i="94"/>
  <c r="U1018" i="94"/>
  <c r="R1018" i="94"/>
  <c r="S1018" i="94"/>
  <c r="Q1018" i="94"/>
  <c r="Q1194" i="94"/>
  <c r="Q631" i="94"/>
  <c r="Q435" i="94"/>
  <c r="R1182" i="94"/>
  <c r="R793" i="94"/>
  <c r="R908" i="94"/>
  <c r="U1137" i="94"/>
  <c r="T1137" i="94"/>
  <c r="S1137" i="94"/>
  <c r="R1137" i="94"/>
  <c r="Q1137" i="94"/>
  <c r="U239" i="94"/>
  <c r="T239" i="94"/>
  <c r="S239" i="94"/>
  <c r="R239" i="94"/>
  <c r="T271" i="94"/>
  <c r="U271" i="94"/>
  <c r="S271" i="94"/>
  <c r="U1294" i="94"/>
  <c r="T1294" i="94"/>
  <c r="S1294" i="94"/>
  <c r="R1294" i="94"/>
  <c r="T1388" i="94"/>
  <c r="R1388" i="94"/>
  <c r="U1388" i="94"/>
  <c r="S1388" i="94"/>
  <c r="U875" i="94"/>
  <c r="R875" i="94"/>
  <c r="S875" i="94"/>
  <c r="T875" i="94"/>
  <c r="Q875" i="94"/>
  <c r="T1357" i="94"/>
  <c r="U1357" i="94"/>
  <c r="R1357" i="94"/>
  <c r="Q1357" i="94"/>
  <c r="U1056" i="94"/>
  <c r="T1056" i="94"/>
  <c r="S1056" i="94"/>
  <c r="Q1056" i="94"/>
  <c r="T1285" i="94"/>
  <c r="U1285" i="94"/>
  <c r="S1285" i="94"/>
  <c r="R1285" i="94"/>
  <c r="Q1285" i="94"/>
  <c r="U42" i="94"/>
  <c r="T42" i="94"/>
  <c r="S42" i="94"/>
  <c r="R42" i="94"/>
  <c r="Q42" i="94"/>
  <c r="T915" i="94"/>
  <c r="U915" i="94"/>
  <c r="S915" i="94"/>
  <c r="Q915" i="94"/>
  <c r="Q1347" i="94"/>
  <c r="R915" i="94"/>
  <c r="R537" i="94"/>
  <c r="U1207" i="94"/>
  <c r="S1207" i="94"/>
  <c r="T1207" i="94"/>
  <c r="Q1207" i="94"/>
  <c r="R1207" i="94"/>
  <c r="U1184" i="94"/>
  <c r="T1184" i="94"/>
  <c r="S1184" i="94"/>
  <c r="R1184" i="94"/>
  <c r="Q1184" i="94"/>
  <c r="U312" i="94"/>
  <c r="S312" i="94"/>
  <c r="T312" i="94"/>
  <c r="R312" i="94"/>
  <c r="U477" i="94"/>
  <c r="T477" i="94"/>
  <c r="S477" i="94"/>
  <c r="R477" i="94"/>
  <c r="Q477" i="94"/>
  <c r="U221" i="94"/>
  <c r="S221" i="94"/>
  <c r="R221" i="94"/>
  <c r="T221" i="94"/>
  <c r="Q221" i="94"/>
  <c r="U877" i="94"/>
  <c r="T877" i="94"/>
  <c r="R877" i="94"/>
  <c r="S877" i="94"/>
  <c r="Q877" i="94"/>
  <c r="U725" i="94"/>
  <c r="S725" i="94"/>
  <c r="T725" i="94"/>
  <c r="R725" i="94"/>
  <c r="Q725" i="94"/>
  <c r="U685" i="94"/>
  <c r="T685" i="94"/>
  <c r="R685" i="94"/>
  <c r="S685" i="94"/>
  <c r="S1284" i="94"/>
  <c r="U1284" i="94"/>
  <c r="T1284" i="94"/>
  <c r="R1284" i="94"/>
  <c r="T1217" i="94"/>
  <c r="S1217" i="94"/>
  <c r="U1217" i="94"/>
  <c r="R1217" i="94"/>
  <c r="Q1217" i="94"/>
  <c r="U1382" i="94"/>
  <c r="T1382" i="94"/>
  <c r="S1382" i="94"/>
  <c r="R1382" i="94"/>
  <c r="U1133" i="94"/>
  <c r="T1133" i="94"/>
  <c r="S1133" i="94"/>
  <c r="R1133" i="94"/>
  <c r="U982" i="94"/>
  <c r="T982" i="94"/>
  <c r="S982" i="94"/>
  <c r="R982" i="94"/>
  <c r="S1106" i="94"/>
  <c r="U1106" i="94"/>
  <c r="T1106" i="94"/>
  <c r="R1106" i="94"/>
  <c r="T651" i="94"/>
  <c r="U651" i="94"/>
  <c r="S651" i="94"/>
  <c r="Q651" i="94"/>
  <c r="T386" i="94"/>
  <c r="U386" i="94"/>
  <c r="R386" i="94"/>
  <c r="S386" i="94"/>
  <c r="U186" i="94"/>
  <c r="T186" i="94"/>
  <c r="R186" i="94"/>
  <c r="S186" i="94"/>
  <c r="U208" i="94"/>
  <c r="T208" i="94"/>
  <c r="R208" i="94"/>
  <c r="S208" i="94"/>
  <c r="T259" i="94"/>
  <c r="U259" i="94"/>
  <c r="R259" i="94"/>
  <c r="Q259" i="94"/>
  <c r="S259" i="94"/>
  <c r="U1394" i="94"/>
  <c r="S1394" i="94"/>
  <c r="T1394" i="94"/>
  <c r="R1394" i="94"/>
  <c r="T958" i="94"/>
  <c r="S958" i="94"/>
  <c r="U958" i="94"/>
  <c r="R958" i="94"/>
  <c r="T1396" i="94"/>
  <c r="U1396" i="94"/>
  <c r="S1396" i="94"/>
  <c r="R1396" i="94"/>
  <c r="U1224" i="94"/>
  <c r="T1224" i="94"/>
  <c r="R1224" i="94"/>
  <c r="T1359" i="94"/>
  <c r="S1359" i="94"/>
  <c r="U1359" i="94"/>
  <c r="R1359" i="94"/>
  <c r="Q1359" i="94"/>
  <c r="U1031" i="94"/>
  <c r="T1031" i="94"/>
  <c r="S1031" i="94"/>
  <c r="U1068" i="94"/>
  <c r="T1068" i="94"/>
  <c r="S1068" i="94"/>
  <c r="T1270" i="94"/>
  <c r="U1270" i="94"/>
  <c r="S1270" i="94"/>
  <c r="R1270" i="94"/>
  <c r="U1383" i="94"/>
  <c r="S1383" i="94"/>
  <c r="T1383" i="94"/>
  <c r="R1383" i="94"/>
  <c r="U851" i="94"/>
  <c r="T851" i="94"/>
  <c r="S851" i="94"/>
  <c r="R851" i="94"/>
  <c r="U1366" i="94"/>
  <c r="T1366" i="94"/>
  <c r="S1366" i="94"/>
  <c r="Q1366" i="94"/>
  <c r="R1366" i="94"/>
  <c r="U945" i="94"/>
  <c r="T945" i="94"/>
  <c r="R945" i="94"/>
  <c r="S945" i="94"/>
  <c r="Q945" i="94"/>
  <c r="U1065" i="94"/>
  <c r="T1065" i="94"/>
  <c r="R1065" i="94"/>
  <c r="S1065" i="94"/>
  <c r="Q1065" i="94"/>
  <c r="U1205" i="94"/>
  <c r="T1205" i="94"/>
  <c r="R1205" i="94"/>
  <c r="S1205" i="94"/>
  <c r="Q1205" i="94"/>
  <c r="U1216" i="94"/>
  <c r="T1216" i="94"/>
  <c r="R1216" i="94"/>
  <c r="Q1216" i="94"/>
  <c r="S1216" i="94"/>
  <c r="U920" i="94"/>
  <c r="T920" i="94"/>
  <c r="R920" i="94"/>
  <c r="Q920" i="94"/>
  <c r="S920" i="94"/>
  <c r="Q373" i="94"/>
  <c r="Q883" i="94"/>
  <c r="T1404" i="94"/>
  <c r="U1404" i="94"/>
  <c r="S1404" i="94"/>
  <c r="R1404" i="94"/>
  <c r="Q1404" i="94"/>
  <c r="T1350" i="94"/>
  <c r="U1350" i="94"/>
  <c r="S1350" i="94"/>
  <c r="Q1350" i="94"/>
  <c r="R1350" i="94"/>
  <c r="T1273" i="94"/>
  <c r="U1273" i="94"/>
  <c r="S1273" i="94"/>
  <c r="R1273" i="94"/>
  <c r="Q1273" i="94"/>
  <c r="U1208" i="94"/>
  <c r="T1208" i="94"/>
  <c r="S1208" i="94"/>
  <c r="R1208" i="94"/>
  <c r="Q1208" i="94"/>
  <c r="T981" i="94"/>
  <c r="U981" i="94"/>
  <c r="S981" i="94"/>
  <c r="Q981" i="94"/>
  <c r="R981" i="94"/>
  <c r="U1168" i="94"/>
  <c r="T1168" i="94"/>
  <c r="S1168" i="94"/>
  <c r="Q1168" i="94"/>
  <c r="R1168" i="94"/>
  <c r="U1342" i="94"/>
  <c r="T1342" i="94"/>
  <c r="S1342" i="94"/>
  <c r="Q1342" i="94"/>
  <c r="R1342" i="94"/>
  <c r="U1067" i="94"/>
  <c r="S1067" i="94"/>
  <c r="T1067" i="94"/>
  <c r="R1067" i="94"/>
  <c r="Q1067" i="94"/>
  <c r="Q1043" i="94"/>
  <c r="Q719" i="94"/>
  <c r="Q57" i="94"/>
  <c r="R271" i="94"/>
  <c r="Q1135" i="94"/>
  <c r="Q1106" i="94"/>
  <c r="Q793" i="94"/>
  <c r="Q323" i="94"/>
  <c r="Q842" i="94"/>
  <c r="Q453" i="94"/>
  <c r="Q682" i="94"/>
  <c r="Q711" i="94"/>
  <c r="Q685" i="94"/>
  <c r="R1219" i="94"/>
  <c r="R103" i="94"/>
  <c r="R334" i="94"/>
  <c r="U956" i="94"/>
  <c r="S956" i="94"/>
  <c r="T956" i="94"/>
  <c r="R956" i="94"/>
  <c r="U1111" i="94"/>
  <c r="S1111" i="94"/>
  <c r="R1111" i="94"/>
  <c r="T1111" i="94"/>
  <c r="Q1111" i="94"/>
  <c r="U35" i="94"/>
  <c r="T35" i="94"/>
  <c r="S35" i="94"/>
  <c r="R35" i="94"/>
  <c r="Q35" i="94"/>
  <c r="U494" i="94"/>
  <c r="S494" i="94"/>
  <c r="R494" i="94"/>
  <c r="T494" i="94"/>
  <c r="U270" i="94"/>
  <c r="T270" i="94"/>
  <c r="S270" i="94"/>
  <c r="R270" i="94"/>
  <c r="U112" i="94"/>
  <c r="T112" i="94"/>
  <c r="R112" i="94"/>
  <c r="Q112" i="94"/>
  <c r="S112" i="94"/>
  <c r="U1017" i="94"/>
  <c r="S1017" i="94"/>
  <c r="T1017" i="94"/>
  <c r="R1017" i="94"/>
  <c r="U1401" i="94"/>
  <c r="T1401" i="94"/>
  <c r="S1401" i="94"/>
  <c r="R1401" i="94"/>
  <c r="U1199" i="94"/>
  <c r="T1199" i="94"/>
  <c r="S1199" i="94"/>
  <c r="R1199" i="94"/>
  <c r="Q1199" i="94"/>
  <c r="U1008" i="94"/>
  <c r="T1008" i="94"/>
  <c r="R1008" i="94"/>
  <c r="S1008" i="94"/>
  <c r="U1252" i="94"/>
  <c r="T1252" i="94"/>
  <c r="S1252" i="94"/>
  <c r="R1252" i="94"/>
  <c r="U1380" i="94"/>
  <c r="T1380" i="94"/>
  <c r="S1380" i="94"/>
  <c r="R1380" i="94"/>
  <c r="U535" i="94"/>
  <c r="T535" i="94"/>
  <c r="S535" i="94"/>
  <c r="R535" i="94"/>
  <c r="T835" i="94"/>
  <c r="S835" i="94"/>
  <c r="R835" i="94"/>
  <c r="U835" i="94"/>
  <c r="Q835" i="94"/>
  <c r="T794" i="94"/>
  <c r="U794" i="94"/>
  <c r="R794" i="94"/>
  <c r="S794" i="94"/>
  <c r="Q794" i="94"/>
  <c r="T1134" i="94"/>
  <c r="U1134" i="94"/>
  <c r="S1134" i="94"/>
  <c r="R1134" i="94"/>
  <c r="T1299" i="94"/>
  <c r="U1299" i="94"/>
  <c r="S1299" i="94"/>
  <c r="R1299" i="94"/>
  <c r="U959" i="94"/>
  <c r="S959" i="94"/>
  <c r="T959" i="94"/>
  <c r="R959" i="94"/>
  <c r="U1340" i="94"/>
  <c r="T1340" i="94"/>
  <c r="S1340" i="94"/>
  <c r="R1340" i="94"/>
  <c r="U938" i="94"/>
  <c r="R938" i="94"/>
  <c r="T938" i="94"/>
  <c r="S938" i="94"/>
  <c r="U612" i="94"/>
  <c r="S612" i="94"/>
  <c r="T612" i="94"/>
  <c r="R612" i="94"/>
  <c r="U1323" i="94"/>
  <c r="T1323" i="94"/>
  <c r="R1323" i="94"/>
  <c r="Q1323" i="94"/>
  <c r="S1323" i="94"/>
  <c r="U946" i="94"/>
  <c r="T946" i="94"/>
  <c r="S946" i="94"/>
  <c r="R946" i="94"/>
  <c r="Q946" i="94"/>
  <c r="U1159" i="94"/>
  <c r="T1159" i="94"/>
  <c r="S1159" i="94"/>
  <c r="Q1159" i="94"/>
  <c r="R1159" i="94"/>
  <c r="U953" i="94"/>
  <c r="T953" i="94"/>
  <c r="S953" i="94"/>
  <c r="Q953" i="94"/>
  <c r="R953" i="94"/>
  <c r="T969" i="94"/>
  <c r="U969" i="94"/>
  <c r="R969" i="94"/>
  <c r="Q969" i="94"/>
  <c r="T1154" i="94"/>
  <c r="U1154" i="94"/>
  <c r="R1154" i="94"/>
  <c r="Q1154" i="94"/>
  <c r="S1154" i="94"/>
  <c r="U952" i="94"/>
  <c r="T952" i="94"/>
  <c r="S952" i="94"/>
  <c r="Q952" i="94"/>
  <c r="U1104" i="94"/>
  <c r="T1104" i="94"/>
  <c r="R1104" i="94"/>
  <c r="Q1104" i="94"/>
  <c r="S1104" i="94"/>
  <c r="Q164" i="94"/>
  <c r="Q590" i="94"/>
  <c r="Q372" i="94"/>
  <c r="Q324" i="94"/>
  <c r="Q1223" i="94"/>
  <c r="Q1397" i="94"/>
  <c r="Q1406" i="94"/>
  <c r="Q1005" i="94"/>
  <c r="Q940" i="94"/>
  <c r="Q968" i="94"/>
  <c r="Q168" i="94"/>
  <c r="Q923" i="94"/>
  <c r="Q1316" i="94"/>
  <c r="Q52" i="94"/>
  <c r="Q345" i="94"/>
  <c r="Q14" i="94"/>
  <c r="Q646" i="94"/>
  <c r="Q275" i="94"/>
  <c r="Q634" i="94"/>
  <c r="Q772" i="94"/>
  <c r="Q734" i="94"/>
  <c r="Q293" i="94"/>
  <c r="R952" i="94"/>
  <c r="R904" i="94"/>
  <c r="R834" i="94"/>
  <c r="R533" i="94"/>
  <c r="S1402" i="94"/>
  <c r="S338" i="94"/>
  <c r="U1263" i="94"/>
  <c r="S1263" i="94"/>
  <c r="T1263" i="94"/>
  <c r="R1263" i="94"/>
  <c r="Q1263" i="94"/>
  <c r="U1334" i="94"/>
  <c r="T1334" i="94"/>
  <c r="S1334" i="94"/>
  <c r="R1334" i="94"/>
  <c r="Q1334" i="94"/>
  <c r="U147" i="94"/>
  <c r="S147" i="94"/>
  <c r="R147" i="94"/>
  <c r="T147" i="94"/>
  <c r="U149" i="94"/>
  <c r="T149" i="94"/>
  <c r="S149" i="94"/>
  <c r="R149" i="94"/>
  <c r="Q149" i="94"/>
  <c r="U136" i="94"/>
  <c r="T136" i="94"/>
  <c r="S136" i="94"/>
  <c r="R136" i="94"/>
  <c r="Q136" i="94"/>
  <c r="U294" i="94"/>
  <c r="T294" i="94"/>
  <c r="R294" i="94"/>
  <c r="Q294" i="94"/>
  <c r="S294" i="94"/>
  <c r="U469" i="94"/>
  <c r="T469" i="94"/>
  <c r="S469" i="94"/>
  <c r="R469" i="94"/>
  <c r="Q469" i="94"/>
  <c r="T1209" i="94"/>
  <c r="S1209" i="94"/>
  <c r="U1209" i="94"/>
  <c r="R1209" i="94"/>
  <c r="U961" i="94"/>
  <c r="S961" i="94"/>
  <c r="R961" i="94"/>
  <c r="T961" i="94"/>
  <c r="U1262" i="94"/>
  <c r="S1262" i="94"/>
  <c r="R1262" i="94"/>
  <c r="T1262" i="94"/>
  <c r="T1220" i="94"/>
  <c r="S1220" i="94"/>
  <c r="U1220" i="94"/>
  <c r="R1220" i="94"/>
  <c r="U1324" i="94"/>
  <c r="T1324" i="94"/>
  <c r="S1324" i="94"/>
  <c r="T1409" i="94"/>
  <c r="U1409" i="94"/>
  <c r="S1409" i="94"/>
  <c r="R1409" i="94"/>
  <c r="T46" i="94"/>
  <c r="U46" i="94"/>
  <c r="S46" i="94"/>
  <c r="R46" i="94"/>
  <c r="U456" i="94"/>
  <c r="T456" i="94"/>
  <c r="S456" i="94"/>
  <c r="U1344" i="94"/>
  <c r="T1344" i="94"/>
  <c r="R1344" i="94"/>
  <c r="S1344" i="94"/>
  <c r="U1365" i="94"/>
  <c r="T1365" i="94"/>
  <c r="S1365" i="94"/>
  <c r="T1036" i="94"/>
  <c r="U1036" i="94"/>
  <c r="S1036" i="94"/>
  <c r="R1036" i="94"/>
  <c r="Q1036" i="94"/>
  <c r="U22" i="94"/>
  <c r="T22" i="94"/>
  <c r="S22" i="94"/>
  <c r="Q22" i="94"/>
  <c r="R22" i="94"/>
  <c r="U565" i="94"/>
  <c r="T565" i="94"/>
  <c r="S565" i="94"/>
  <c r="R565" i="94"/>
  <c r="U1385" i="94"/>
  <c r="T1385" i="94"/>
  <c r="S1385" i="94"/>
  <c r="Q1385" i="94"/>
  <c r="U1389" i="94"/>
  <c r="T1389" i="94"/>
  <c r="S1389" i="94"/>
  <c r="R1389" i="94"/>
  <c r="Q1389" i="94"/>
  <c r="Q1124" i="94"/>
  <c r="Q563" i="94"/>
  <c r="U1363" i="94"/>
  <c r="T1363" i="94"/>
  <c r="R1363" i="94"/>
  <c r="Q1363" i="94"/>
  <c r="S1363" i="94"/>
  <c r="U1287" i="94"/>
  <c r="T1287" i="94"/>
  <c r="R1287" i="94"/>
  <c r="Q1287" i="94"/>
  <c r="S1287" i="94"/>
  <c r="U1019" i="94"/>
  <c r="T1019" i="94"/>
  <c r="S1019" i="94"/>
  <c r="Q1019" i="94"/>
  <c r="U1070" i="94"/>
  <c r="T1070" i="94"/>
  <c r="R1070" i="94"/>
  <c r="S1070" i="94"/>
  <c r="Q1070" i="94"/>
  <c r="Q199" i="94"/>
  <c r="Q1149" i="94"/>
  <c r="Q1306" i="94"/>
  <c r="Q1177" i="94"/>
  <c r="Q1272" i="94"/>
  <c r="Q1259" i="94"/>
  <c r="Q1020" i="94"/>
  <c r="Q1401" i="94"/>
  <c r="Q1136" i="94"/>
  <c r="Q1317" i="94"/>
  <c r="Q1027" i="94"/>
  <c r="Q1324" i="94"/>
  <c r="Q1073" i="94"/>
  <c r="Q312" i="94"/>
  <c r="Q521" i="94"/>
  <c r="Q901" i="94"/>
  <c r="Q450" i="94"/>
  <c r="Q86" i="94"/>
  <c r="Q157" i="94"/>
  <c r="Q559" i="94"/>
  <c r="Q752" i="94"/>
  <c r="R1259" i="94"/>
  <c r="R1191" i="94"/>
  <c r="R758" i="94"/>
  <c r="R524" i="94"/>
  <c r="R841" i="94"/>
  <c r="U973" i="94"/>
  <c r="S973" i="94"/>
  <c r="T973" i="94"/>
  <c r="R973" i="94"/>
  <c r="Q973" i="94"/>
  <c r="U1333" i="94"/>
  <c r="T1333" i="94"/>
  <c r="Q1333" i="94"/>
  <c r="T1326" i="94"/>
  <c r="U1326" i="94"/>
  <c r="R1326" i="94"/>
  <c r="Q1326" i="94"/>
  <c r="U1293" i="94"/>
  <c r="T1293" i="94"/>
  <c r="R1293" i="94"/>
  <c r="S1293" i="94"/>
  <c r="Q1293" i="94"/>
  <c r="U1230" i="94"/>
  <c r="T1230" i="94"/>
  <c r="R1230" i="94"/>
  <c r="Q1230" i="94"/>
  <c r="U1405" i="94"/>
  <c r="T1405" i="94"/>
  <c r="R1405" i="94"/>
  <c r="Q1405" i="94"/>
  <c r="T1364" i="94"/>
  <c r="S1364" i="94"/>
  <c r="U1364" i="94"/>
  <c r="R1364" i="94"/>
  <c r="Q1364" i="94"/>
  <c r="T943" i="94"/>
  <c r="R943" i="94"/>
  <c r="S943" i="94"/>
  <c r="Q943" i="94"/>
  <c r="U1398" i="94"/>
  <c r="T1398" i="94"/>
  <c r="R1398" i="94"/>
  <c r="Q1398" i="94"/>
  <c r="U1157" i="94"/>
  <c r="T1157" i="94"/>
  <c r="R1157" i="94"/>
  <c r="Q1157" i="94"/>
  <c r="U987" i="94"/>
  <c r="T987" i="94"/>
  <c r="S987" i="94"/>
  <c r="Q987" i="94"/>
  <c r="U1171" i="94"/>
  <c r="T1171" i="94"/>
  <c r="R1171" i="94"/>
  <c r="S1171" i="94"/>
  <c r="Q1171" i="94"/>
  <c r="U1150" i="94"/>
  <c r="T1150" i="94"/>
  <c r="S1150" i="94"/>
  <c r="Q1150" i="94"/>
  <c r="U1059" i="94"/>
  <c r="T1059" i="94"/>
  <c r="R1059" i="94"/>
  <c r="Q1059" i="94"/>
  <c r="U1156" i="94"/>
  <c r="S1156" i="94"/>
  <c r="T1156" i="94"/>
  <c r="Q1156" i="94"/>
  <c r="U1051" i="94"/>
  <c r="T1051" i="94"/>
  <c r="S1051" i="94"/>
  <c r="R1051" i="94"/>
  <c r="Q1051" i="94"/>
  <c r="T962" i="94"/>
  <c r="U962" i="94"/>
  <c r="S962" i="94"/>
  <c r="Q962" i="94"/>
  <c r="U1166" i="94"/>
  <c r="T1166" i="94"/>
  <c r="S1166" i="94"/>
  <c r="R1166" i="94"/>
  <c r="Q1166" i="94"/>
  <c r="U1107" i="94"/>
  <c r="T1107" i="94"/>
  <c r="S1107" i="94"/>
  <c r="R1107" i="94"/>
  <c r="Q1107" i="94"/>
  <c r="U1167" i="94"/>
  <c r="S1167" i="94"/>
  <c r="T1167" i="94"/>
  <c r="R1167" i="94"/>
  <c r="Q1167" i="94"/>
  <c r="U1071" i="94"/>
  <c r="T1071" i="94"/>
  <c r="Q1071" i="94"/>
  <c r="U925" i="94"/>
  <c r="S925" i="94"/>
  <c r="T925" i="94"/>
  <c r="R925" i="94"/>
  <c r="Q925" i="94"/>
  <c r="U996" i="94"/>
  <c r="T996" i="94"/>
  <c r="S996" i="94"/>
  <c r="R996" i="94"/>
  <c r="Q996" i="94"/>
  <c r="U1374" i="94"/>
  <c r="T1374" i="94"/>
  <c r="R1374" i="94"/>
  <c r="Q1374" i="94"/>
  <c r="T1087" i="94"/>
  <c r="U1087" i="94"/>
  <c r="S1087" i="94"/>
  <c r="Q1087" i="94"/>
  <c r="U1378" i="94"/>
  <c r="T1378" i="94"/>
  <c r="Q1378" i="94"/>
  <c r="S1378" i="94"/>
  <c r="U1300" i="94"/>
  <c r="T1300" i="94"/>
  <c r="R1300" i="94"/>
  <c r="S1300" i="94"/>
  <c r="Q1300" i="94"/>
  <c r="S753" i="94"/>
  <c r="T753" i="94"/>
  <c r="Q753" i="94"/>
  <c r="R753" i="94"/>
  <c r="U21" i="94"/>
  <c r="R21" i="94"/>
  <c r="Q21" i="94"/>
  <c r="T850" i="94"/>
  <c r="S850" i="94"/>
  <c r="Q850" i="94"/>
  <c r="U107" i="94"/>
  <c r="T107" i="94"/>
  <c r="S107" i="94"/>
  <c r="R107" i="94"/>
  <c r="Q107" i="94"/>
  <c r="U27" i="94"/>
  <c r="T27" i="94"/>
  <c r="S27" i="94"/>
  <c r="Q27" i="94"/>
  <c r="U846" i="94"/>
  <c r="T846" i="94"/>
  <c r="S846" i="94"/>
  <c r="R846" i="94"/>
  <c r="Q846" i="94"/>
  <c r="U106" i="94"/>
  <c r="T106" i="94"/>
  <c r="Q106" i="94"/>
  <c r="U658" i="94"/>
  <c r="T658" i="94"/>
  <c r="R658" i="94"/>
  <c r="Q658" i="94"/>
  <c r="S658" i="94"/>
  <c r="U522" i="94"/>
  <c r="T522" i="94"/>
  <c r="S522" i="94"/>
  <c r="Q522" i="94"/>
  <c r="T808" i="94"/>
  <c r="U808" i="94"/>
  <c r="S808" i="94"/>
  <c r="Q808" i="94"/>
  <c r="R808" i="94"/>
  <c r="U584" i="94"/>
  <c r="S584" i="94"/>
  <c r="R584" i="94"/>
  <c r="Q584" i="94"/>
  <c r="U903" i="94"/>
  <c r="T903" i="94"/>
  <c r="R903" i="94"/>
  <c r="Q903" i="94"/>
  <c r="U889" i="94"/>
  <c r="T889" i="94"/>
  <c r="R889" i="94"/>
  <c r="Q889" i="94"/>
  <c r="S889" i="94"/>
  <c r="U737" i="94"/>
  <c r="T737" i="94"/>
  <c r="S737" i="94"/>
  <c r="Q737" i="94"/>
  <c r="T361" i="94"/>
  <c r="U361" i="94"/>
  <c r="S361" i="94"/>
  <c r="Q361" i="94"/>
  <c r="R361" i="94"/>
  <c r="U220" i="94"/>
  <c r="S220" i="94"/>
  <c r="T220" i="94"/>
  <c r="R220" i="94"/>
  <c r="Q220" i="94"/>
  <c r="T649" i="94"/>
  <c r="S649" i="94"/>
  <c r="R649" i="94"/>
  <c r="Q649" i="94"/>
  <c r="U649" i="94"/>
  <c r="U648" i="94"/>
  <c r="T648" i="94"/>
  <c r="Q648" i="94"/>
  <c r="S648" i="94"/>
  <c r="U750" i="94"/>
  <c r="S750" i="94"/>
  <c r="Q750" i="94"/>
  <c r="T750" i="94"/>
  <c r="U641" i="94"/>
  <c r="T641" i="94"/>
  <c r="Q641" i="94"/>
  <c r="S641" i="94"/>
  <c r="R641" i="94"/>
  <c r="U214" i="94"/>
  <c r="T214" i="94"/>
  <c r="S214" i="94"/>
  <c r="Q214" i="94"/>
  <c r="R214" i="94"/>
  <c r="U622" i="94"/>
  <c r="T622" i="94"/>
  <c r="S622" i="94"/>
  <c r="Q622" i="94"/>
  <c r="R622" i="94"/>
  <c r="T899" i="94"/>
  <c r="U899" i="94"/>
  <c r="S899" i="94"/>
  <c r="Q899" i="94"/>
  <c r="U153" i="94"/>
  <c r="S153" i="94"/>
  <c r="T153" i="94"/>
  <c r="Q153" i="94"/>
  <c r="R153" i="94"/>
  <c r="S912" i="94"/>
  <c r="U912" i="94"/>
  <c r="Q912" i="94"/>
  <c r="T912" i="94"/>
  <c r="U611" i="94"/>
  <c r="T611" i="94"/>
  <c r="S611" i="94"/>
  <c r="R611" i="94"/>
  <c r="Q611" i="94"/>
  <c r="S119" i="94"/>
  <c r="T119" i="94"/>
  <c r="R119" i="94"/>
  <c r="Q119" i="94"/>
  <c r="U119" i="94"/>
  <c r="U592" i="94"/>
  <c r="S592" i="94"/>
  <c r="T592" i="94"/>
  <c r="R592" i="94"/>
  <c r="Q592" i="94"/>
  <c r="U670" i="94"/>
  <c r="T670" i="94"/>
  <c r="S670" i="94"/>
  <c r="R670" i="94"/>
  <c r="Q670" i="94"/>
  <c r="U560" i="94"/>
  <c r="T560" i="94"/>
  <c r="S560" i="94"/>
  <c r="R560" i="94"/>
  <c r="Q560" i="94"/>
  <c r="U884" i="94"/>
  <c r="S884" i="94"/>
  <c r="T884" i="94"/>
  <c r="R884" i="94"/>
  <c r="Q884" i="94"/>
  <c r="T297" i="94"/>
  <c r="S297" i="94"/>
  <c r="U297" i="94"/>
  <c r="R297" i="94"/>
  <c r="Q297" i="94"/>
  <c r="U182" i="94"/>
  <c r="S182" i="94"/>
  <c r="T182" i="94"/>
  <c r="R182" i="94"/>
  <c r="Q182" i="94"/>
  <c r="T265" i="94"/>
  <c r="U265" i="94"/>
  <c r="S265" i="94"/>
  <c r="R265" i="94"/>
  <c r="Q265" i="94"/>
  <c r="T389" i="94"/>
  <c r="U389" i="94"/>
  <c r="S389" i="94"/>
  <c r="R389" i="94"/>
  <c r="Q389" i="94"/>
  <c r="U448" i="94"/>
  <c r="T448" i="94"/>
  <c r="S448" i="94"/>
  <c r="R448" i="94"/>
  <c r="Q448" i="94"/>
  <c r="U68" i="94"/>
  <c r="S68" i="94"/>
  <c r="R68" i="94"/>
  <c r="T68" i="94"/>
  <c r="Q68" i="94"/>
  <c r="T343" i="94"/>
  <c r="S343" i="94"/>
  <c r="U343" i="94"/>
  <c r="R343" i="94"/>
  <c r="Q343" i="94"/>
  <c r="T636" i="94"/>
  <c r="U636" i="94"/>
  <c r="S636" i="94"/>
  <c r="R636" i="94"/>
  <c r="Q636" i="94"/>
  <c r="U721" i="94"/>
  <c r="S721" i="94"/>
  <c r="T721" i="94"/>
  <c r="R721" i="94"/>
  <c r="Q721" i="94"/>
  <c r="T728" i="94"/>
  <c r="U728" i="94"/>
  <c r="S728" i="94"/>
  <c r="R728" i="94"/>
  <c r="Q728" i="94"/>
  <c r="S341" i="94"/>
  <c r="U341" i="94"/>
  <c r="T341" i="94"/>
  <c r="R341" i="94"/>
  <c r="Q341" i="94"/>
  <c r="U256" i="94"/>
  <c r="T256" i="94"/>
  <c r="S256" i="94"/>
  <c r="R256" i="94"/>
  <c r="Q256" i="94"/>
  <c r="T741" i="94"/>
  <c r="U741" i="94"/>
  <c r="S741" i="94"/>
  <c r="R741" i="94"/>
  <c r="Q741" i="94"/>
  <c r="R522" i="94"/>
  <c r="R27" i="94"/>
  <c r="S1230" i="94"/>
  <c r="R1087" i="94"/>
  <c r="R912" i="94"/>
  <c r="R1333" i="94"/>
  <c r="R987" i="94"/>
  <c r="T584" i="94"/>
  <c r="R962" i="94"/>
  <c r="R1071" i="94"/>
  <c r="R648" i="94"/>
  <c r="U943" i="94"/>
  <c r="S903" i="94"/>
  <c r="R737" i="94"/>
  <c r="S1405" i="94"/>
  <c r="R106" i="94"/>
  <c r="S21" i="94"/>
  <c r="R1378" i="94"/>
  <c r="S1071" i="94"/>
  <c r="R899" i="94"/>
  <c r="R1156" i="94"/>
  <c r="R750" i="94"/>
  <c r="S1333" i="94"/>
  <c r="S1398" i="94"/>
  <c r="U753" i="94"/>
  <c r="T21" i="94"/>
  <c r="U850" i="94"/>
  <c r="S1326" i="94"/>
  <c r="S106" i="94"/>
  <c r="P527" i="94"/>
  <c r="U1377" i="94"/>
  <c r="T1377" i="94"/>
  <c r="S1377" i="94"/>
  <c r="U1246" i="94"/>
  <c r="T1246" i="94"/>
  <c r="S1246" i="94"/>
  <c r="R1246" i="94"/>
  <c r="T1210" i="94"/>
  <c r="U1210" i="94"/>
  <c r="S1210" i="94"/>
  <c r="R1210" i="94"/>
  <c r="T1308" i="94"/>
  <c r="U1308" i="94"/>
  <c r="S1308" i="94"/>
  <c r="R1308" i="94"/>
  <c r="U1007" i="94"/>
  <c r="T1007" i="94"/>
  <c r="R1007" i="94"/>
  <c r="U1361" i="94"/>
  <c r="T1361" i="94"/>
  <c r="R1361" i="94"/>
  <c r="S1361" i="94"/>
  <c r="T1362" i="94"/>
  <c r="S1362" i="94"/>
  <c r="U1362" i="94"/>
  <c r="R1362" i="94"/>
  <c r="U1034" i="94"/>
  <c r="T1034" i="94"/>
  <c r="S1034" i="94"/>
  <c r="U1416" i="94"/>
  <c r="T1416" i="94"/>
  <c r="S1416" i="94"/>
  <c r="U1261" i="94"/>
  <c r="T1261" i="94"/>
  <c r="U1086" i="94"/>
  <c r="S1086" i="94"/>
  <c r="T1086" i="94"/>
  <c r="R1086" i="94"/>
  <c r="U1016" i="94"/>
  <c r="S1016" i="94"/>
  <c r="T1198" i="94"/>
  <c r="S1198" i="94"/>
  <c r="T1039" i="94"/>
  <c r="S1039" i="94"/>
  <c r="U1039" i="94"/>
  <c r="U1108" i="94"/>
  <c r="T1108" i="94"/>
  <c r="S1108" i="94"/>
  <c r="T929" i="94"/>
  <c r="U929" i="94"/>
  <c r="U1196" i="94"/>
  <c r="T1196" i="94"/>
  <c r="S1196" i="94"/>
  <c r="U1376" i="94"/>
  <c r="T1376" i="94"/>
  <c r="S1376" i="94"/>
  <c r="R1376" i="94"/>
  <c r="U1049" i="94"/>
  <c r="T1049" i="94"/>
  <c r="U1122" i="94"/>
  <c r="T1122" i="94"/>
  <c r="S1122" i="94"/>
  <c r="U955" i="94"/>
  <c r="T955" i="94"/>
  <c r="R955" i="94"/>
  <c r="U1045" i="94"/>
  <c r="R1045" i="94"/>
  <c r="U1144" i="94"/>
  <c r="T1144" i="94"/>
  <c r="S1144" i="94"/>
  <c r="U1163" i="94"/>
  <c r="T1163" i="94"/>
  <c r="S1163" i="94"/>
  <c r="T1243" i="94"/>
  <c r="U1243" i="94"/>
  <c r="R1243" i="94"/>
  <c r="S397" i="94"/>
  <c r="T397" i="94"/>
  <c r="R397" i="94"/>
  <c r="U471" i="94"/>
  <c r="T471" i="94"/>
  <c r="T19" i="94"/>
  <c r="U19" i="94"/>
  <c r="S19" i="94"/>
  <c r="U791" i="94"/>
  <c r="T791" i="94"/>
  <c r="R791" i="94"/>
  <c r="U178" i="94"/>
  <c r="T178" i="94"/>
  <c r="R178" i="94"/>
  <c r="U51" i="94"/>
  <c r="T51" i="94"/>
  <c r="S51" i="94"/>
  <c r="U580" i="94"/>
  <c r="T580" i="94"/>
  <c r="U464" i="94"/>
  <c r="T464" i="94"/>
  <c r="S464" i="94"/>
  <c r="R464" i="94"/>
  <c r="U190" i="94"/>
  <c r="T190" i="94"/>
  <c r="S190" i="94"/>
  <c r="R190" i="94"/>
  <c r="U77" i="94"/>
  <c r="T77" i="94"/>
  <c r="U350" i="94"/>
  <c r="T350" i="94"/>
  <c r="S350" i="94"/>
  <c r="U848" i="94"/>
  <c r="T848" i="94"/>
  <c r="S848" i="94"/>
  <c r="R848" i="94"/>
  <c r="U733" i="94"/>
  <c r="T733" i="94"/>
  <c r="S733" i="94"/>
  <c r="R733" i="94"/>
  <c r="U789" i="94"/>
  <c r="T789" i="94"/>
  <c r="S789" i="94"/>
  <c r="U483" i="94"/>
  <c r="T483" i="94"/>
  <c r="S483" i="94"/>
  <c r="U900" i="94"/>
  <c r="S900" i="94"/>
  <c r="T900" i="94"/>
  <c r="R900" i="94"/>
  <c r="U672" i="94"/>
  <c r="T672" i="94"/>
  <c r="S672" i="94"/>
  <c r="R672" i="94"/>
  <c r="U745" i="94"/>
  <c r="T745" i="94"/>
  <c r="S745" i="94"/>
  <c r="Q745" i="94"/>
  <c r="U405" i="94"/>
  <c r="Q405" i="94"/>
  <c r="S405" i="94"/>
  <c r="U419" i="94"/>
  <c r="T419" i="94"/>
  <c r="Q419" i="94"/>
  <c r="S419" i="94"/>
  <c r="R419" i="94"/>
  <c r="U81" i="94"/>
  <c r="T81" i="94"/>
  <c r="S81" i="94"/>
  <c r="Q81" i="94"/>
  <c r="R81" i="94"/>
  <c r="U230" i="94"/>
  <c r="T230" i="94"/>
  <c r="S230" i="94"/>
  <c r="Q230" i="94"/>
  <c r="U866" i="94"/>
  <c r="S866" i="94"/>
  <c r="T866" i="94"/>
  <c r="Q866" i="94"/>
  <c r="U370" i="94"/>
  <c r="S370" i="94"/>
  <c r="T370" i="94"/>
  <c r="Q370" i="94"/>
  <c r="R370" i="94"/>
  <c r="U156" i="94"/>
  <c r="S156" i="94"/>
  <c r="Q156" i="94"/>
  <c r="T156" i="94"/>
  <c r="R156" i="94"/>
  <c r="U815" i="94"/>
  <c r="T815" i="94"/>
  <c r="S815" i="94"/>
  <c r="Q815" i="94"/>
  <c r="U284" i="94"/>
  <c r="S284" i="94"/>
  <c r="T284" i="94"/>
  <c r="R284" i="94"/>
  <c r="Q284" i="94"/>
  <c r="U792" i="94"/>
  <c r="S792" i="94"/>
  <c r="T792" i="94"/>
  <c r="Q792" i="94"/>
  <c r="R792" i="94"/>
  <c r="U459" i="94"/>
  <c r="T459" i="94"/>
  <c r="S459" i="94"/>
  <c r="Q459" i="94"/>
  <c r="U718" i="94"/>
  <c r="T718" i="94"/>
  <c r="S718" i="94"/>
  <c r="Q718" i="94"/>
  <c r="R718" i="94"/>
  <c r="U553" i="94"/>
  <c r="T553" i="94"/>
  <c r="S553" i="94"/>
  <c r="Q553" i="94"/>
  <c r="U94" i="94"/>
  <c r="T94" i="94"/>
  <c r="S94" i="94"/>
  <c r="Q94" i="94"/>
  <c r="U121" i="94"/>
  <c r="T121" i="94"/>
  <c r="S121" i="94"/>
  <c r="Q121" i="94"/>
  <c r="U228" i="94"/>
  <c r="T228" i="94"/>
  <c r="S228" i="94"/>
  <c r="Q228" i="94"/>
  <c r="U446" i="94"/>
  <c r="T446" i="94"/>
  <c r="S446" i="94"/>
  <c r="R446" i="94"/>
  <c r="Q446" i="94"/>
  <c r="U644" i="94"/>
  <c r="T644" i="94"/>
  <c r="S644" i="94"/>
  <c r="Q644" i="94"/>
  <c r="U429" i="94"/>
  <c r="T429" i="94"/>
  <c r="S429" i="94"/>
  <c r="Q429" i="94"/>
  <c r="U322" i="94"/>
  <c r="T322" i="94"/>
  <c r="S322" i="94"/>
  <c r="Q322" i="94"/>
  <c r="U774" i="94"/>
  <c r="T774" i="94"/>
  <c r="S774" i="94"/>
  <c r="Q774" i="94"/>
  <c r="U300" i="94"/>
  <c r="S300" i="94"/>
  <c r="T300" i="94"/>
  <c r="R300" i="94"/>
  <c r="Q300" i="94"/>
  <c r="U775" i="94"/>
  <c r="T775" i="94"/>
  <c r="S775" i="94"/>
  <c r="Q775" i="94"/>
  <c r="U304" i="94"/>
  <c r="S304" i="94"/>
  <c r="Q304" i="94"/>
  <c r="U184" i="94"/>
  <c r="T184" i="94"/>
  <c r="S184" i="94"/>
  <c r="Q184" i="94"/>
  <c r="U37" i="94"/>
  <c r="T37" i="94"/>
  <c r="S37" i="94"/>
  <c r="Q37" i="94"/>
  <c r="R1261" i="94"/>
  <c r="S927" i="94"/>
  <c r="S791" i="94"/>
  <c r="S538" i="94"/>
  <c r="S130" i="94"/>
  <c r="T1016" i="94"/>
  <c r="U1307" i="94"/>
  <c r="T1307" i="94"/>
  <c r="S1307" i="94"/>
  <c r="U1206" i="94"/>
  <c r="T1206" i="94"/>
  <c r="S1206" i="94"/>
  <c r="U1279" i="94"/>
  <c r="T1279" i="94"/>
  <c r="S1279" i="94"/>
  <c r="T1225" i="94"/>
  <c r="S1225" i="94"/>
  <c r="R1225" i="94"/>
  <c r="U1225" i="94"/>
  <c r="U1341" i="94"/>
  <c r="T1341" i="94"/>
  <c r="R1341" i="94"/>
  <c r="U1368" i="94"/>
  <c r="T1368" i="94"/>
  <c r="R1368" i="94"/>
  <c r="S1368" i="94"/>
  <c r="T1312" i="94"/>
  <c r="S1312" i="94"/>
  <c r="U1312" i="94"/>
  <c r="R1312" i="94"/>
  <c r="T1408" i="94"/>
  <c r="U1408" i="94"/>
  <c r="S1408" i="94"/>
  <c r="R1408" i="94"/>
  <c r="U1278" i="94"/>
  <c r="T1278" i="94"/>
  <c r="R1278" i="94"/>
  <c r="U1004" i="94"/>
  <c r="T1004" i="94"/>
  <c r="U967" i="94"/>
  <c r="T967" i="94"/>
  <c r="S967" i="94"/>
  <c r="R967" i="94"/>
  <c r="U200" i="94"/>
  <c r="S200" i="94"/>
  <c r="U1173" i="94"/>
  <c r="T1173" i="94"/>
  <c r="S1173" i="94"/>
  <c r="R1173" i="94"/>
  <c r="U892" i="94"/>
  <c r="T892" i="94"/>
  <c r="S892" i="94"/>
  <c r="U1052" i="94"/>
  <c r="T1052" i="94"/>
  <c r="S1052" i="94"/>
  <c r="T1123" i="94"/>
  <c r="U1123" i="94"/>
  <c r="U1329" i="94"/>
  <c r="T1329" i="94"/>
  <c r="S1329" i="94"/>
  <c r="R1329" i="94"/>
  <c r="U1075" i="94"/>
  <c r="S1075" i="94"/>
  <c r="R1075" i="94"/>
  <c r="T978" i="94"/>
  <c r="U978" i="94"/>
  <c r="U1189" i="94"/>
  <c r="T1189" i="94"/>
  <c r="S1189" i="94"/>
  <c r="U1022" i="94"/>
  <c r="T1022" i="94"/>
  <c r="R1022" i="94"/>
  <c r="U1088" i="94"/>
  <c r="T1088" i="94"/>
  <c r="R1088" i="94"/>
  <c r="S1088" i="94"/>
  <c r="U963" i="94"/>
  <c r="T963" i="94"/>
  <c r="S963" i="94"/>
  <c r="U1244" i="94"/>
  <c r="T1244" i="94"/>
  <c r="S1244" i="94"/>
  <c r="U138" i="94"/>
  <c r="T138" i="94"/>
  <c r="R138" i="94"/>
  <c r="U849" i="94"/>
  <c r="T849" i="94"/>
  <c r="S849" i="94"/>
  <c r="R849" i="94"/>
  <c r="U746" i="94"/>
  <c r="T746" i="94"/>
  <c r="T213" i="94"/>
  <c r="U213" i="94"/>
  <c r="R213" i="94"/>
  <c r="U109" i="94"/>
  <c r="T109" i="94"/>
  <c r="R109" i="94"/>
  <c r="U172" i="94"/>
  <c r="T172" i="94"/>
  <c r="S172" i="94"/>
  <c r="U399" i="94"/>
  <c r="T399" i="94"/>
  <c r="R399" i="94"/>
  <c r="T64" i="94"/>
  <c r="U64" i="94"/>
  <c r="S64" i="94"/>
  <c r="R64" i="94"/>
  <c r="T337" i="94"/>
  <c r="U337" i="94"/>
  <c r="U315" i="94"/>
  <c r="T315" i="94"/>
  <c r="S315" i="94"/>
  <c r="U610" i="94"/>
  <c r="T610" i="94"/>
  <c r="R610" i="94"/>
  <c r="U826" i="94"/>
  <c r="T826" i="94"/>
  <c r="R826" i="94"/>
  <c r="U263" i="94"/>
  <c r="T263" i="94"/>
  <c r="S263" i="94"/>
  <c r="T532" i="94"/>
  <c r="U532" i="94"/>
  <c r="U16" i="94"/>
  <c r="T16" i="94"/>
  <c r="S16" i="94"/>
  <c r="R16" i="94"/>
  <c r="U134" i="94"/>
  <c r="T134" i="94"/>
  <c r="S134" i="94"/>
  <c r="R134" i="94"/>
  <c r="U811" i="94"/>
  <c r="T811" i="94"/>
  <c r="Q811" i="94"/>
  <c r="U356" i="94"/>
  <c r="T356" i="94"/>
  <c r="Q356" i="94"/>
  <c r="U451" i="94"/>
  <c r="T451" i="94"/>
  <c r="Q451" i="94"/>
  <c r="S451" i="94"/>
  <c r="R451" i="94"/>
  <c r="U180" i="94"/>
  <c r="S180" i="94"/>
  <c r="Q180" i="94"/>
  <c r="R180" i="94"/>
  <c r="U868" i="94"/>
  <c r="T868" i="94"/>
  <c r="S868" i="94"/>
  <c r="Q868" i="94"/>
  <c r="U331" i="94"/>
  <c r="T331" i="94"/>
  <c r="S331" i="94"/>
  <c r="Q331" i="94"/>
  <c r="U43" i="94"/>
  <c r="S43" i="94"/>
  <c r="T43" i="94"/>
  <c r="Q43" i="94"/>
  <c r="R43" i="94"/>
  <c r="S76" i="94"/>
  <c r="U76" i="94"/>
  <c r="Q76" i="94"/>
  <c r="T76" i="94"/>
  <c r="R76" i="94"/>
  <c r="U806" i="94"/>
  <c r="T806" i="94"/>
  <c r="S806" i="94"/>
  <c r="Q806" i="94"/>
  <c r="U878" i="94"/>
  <c r="S878" i="94"/>
  <c r="T878" i="94"/>
  <c r="Q878" i="94"/>
  <c r="R878" i="94"/>
  <c r="U260" i="94"/>
  <c r="S260" i="94"/>
  <c r="T260" i="94"/>
  <c r="Q260" i="94"/>
  <c r="T89" i="94"/>
  <c r="S89" i="94"/>
  <c r="U89" i="94"/>
  <c r="Q89" i="94"/>
  <c r="U691" i="94"/>
  <c r="T691" i="94"/>
  <c r="S691" i="94"/>
  <c r="Q691" i="94"/>
  <c r="R691" i="94"/>
  <c r="U74" i="94"/>
  <c r="S74" i="94"/>
  <c r="T74" i="94"/>
  <c r="Q74" i="94"/>
  <c r="R74" i="94"/>
  <c r="T78" i="94"/>
  <c r="S78" i="94"/>
  <c r="U78" i="94"/>
  <c r="Q78" i="94"/>
  <c r="U224" i="94"/>
  <c r="S224" i="94"/>
  <c r="T224" i="94"/>
  <c r="Q224" i="94"/>
  <c r="R224" i="94"/>
  <c r="T623" i="94"/>
  <c r="U623" i="94"/>
  <c r="S623" i="94"/>
  <c r="Q623" i="94"/>
  <c r="T860" i="94"/>
  <c r="U860" i="94"/>
  <c r="S860" i="94"/>
  <c r="Q860" i="94"/>
  <c r="R860" i="94"/>
  <c r="U326" i="94"/>
  <c r="T326" i="94"/>
  <c r="S326" i="94"/>
  <c r="Q326" i="94"/>
  <c r="R326" i="94"/>
  <c r="U285" i="94"/>
  <c r="T285" i="94"/>
  <c r="S285" i="94"/>
  <c r="Q285" i="94"/>
  <c r="U366" i="94"/>
  <c r="T366" i="94"/>
  <c r="S366" i="94"/>
  <c r="Q366" i="94"/>
  <c r="R366" i="94"/>
  <c r="U540" i="94"/>
  <c r="T540" i="94"/>
  <c r="S540" i="94"/>
  <c r="Q540" i="94"/>
  <c r="U813" i="94"/>
  <c r="S813" i="94"/>
  <c r="T813" i="94"/>
  <c r="Q813" i="94"/>
  <c r="R813" i="94"/>
  <c r="U330" i="94"/>
  <c r="T330" i="94"/>
  <c r="S330" i="94"/>
  <c r="Q330" i="94"/>
  <c r="R330" i="94"/>
  <c r="T729" i="94"/>
  <c r="S729" i="94"/>
  <c r="U729" i="94"/>
  <c r="Q729" i="94"/>
  <c r="T367" i="94"/>
  <c r="U367" i="94"/>
  <c r="S367" i="94"/>
  <c r="Q367" i="94"/>
  <c r="R367" i="94"/>
  <c r="T666" i="94"/>
  <c r="U666" i="94"/>
  <c r="S666" i="94"/>
  <c r="Q666" i="94"/>
  <c r="Q490" i="94"/>
  <c r="R1122" i="94"/>
  <c r="R483" i="94"/>
  <c r="R815" i="94"/>
  <c r="S1387" i="94"/>
  <c r="T1129" i="94"/>
  <c r="T405" i="94"/>
  <c r="U1198" i="94"/>
  <c r="U1046" i="94"/>
  <c r="T1046" i="94"/>
  <c r="S1046" i="94"/>
  <c r="U194" i="94"/>
  <c r="T194" i="94"/>
  <c r="S194" i="94"/>
  <c r="R194" i="94"/>
  <c r="U687" i="94"/>
  <c r="T687" i="94"/>
  <c r="S687" i="94"/>
  <c r="U694" i="94"/>
  <c r="T694" i="94"/>
  <c r="S694" i="94"/>
  <c r="T754" i="94"/>
  <c r="S754" i="94"/>
  <c r="R754" i="94"/>
  <c r="U754" i="94"/>
  <c r="U174" i="94"/>
  <c r="S174" i="94"/>
  <c r="T174" i="94"/>
  <c r="U573" i="94"/>
  <c r="T573" i="94"/>
  <c r="S573" i="94"/>
  <c r="U388" i="94"/>
  <c r="S388" i="94"/>
  <c r="T317" i="94"/>
  <c r="U317" i="94"/>
  <c r="S317" i="94"/>
  <c r="U420" i="94"/>
  <c r="S420" i="94"/>
  <c r="T420" i="94"/>
  <c r="U73" i="94"/>
  <c r="T73" i="94"/>
  <c r="S73" i="94"/>
  <c r="T695" i="94"/>
  <c r="R695" i="94"/>
  <c r="S695" i="94"/>
  <c r="T614" i="94"/>
  <c r="U614" i="94"/>
  <c r="S614" i="94"/>
  <c r="U4" i="94"/>
  <c r="T4" i="94"/>
  <c r="S4" i="94"/>
  <c r="R4" i="94"/>
  <c r="T785" i="94"/>
  <c r="U785" i="94"/>
  <c r="R785" i="94"/>
  <c r="S785" i="94"/>
  <c r="T58" i="94"/>
  <c r="U58" i="94"/>
  <c r="S58" i="94"/>
  <c r="R58" i="94"/>
  <c r="U747" i="94"/>
  <c r="T747" i="94"/>
  <c r="R747" i="94"/>
  <c r="S747" i="94"/>
  <c r="U499" i="94"/>
  <c r="T499" i="94"/>
  <c r="S499" i="94"/>
  <c r="R499" i="94"/>
  <c r="T165" i="94"/>
  <c r="U165" i="94"/>
  <c r="R165" i="94"/>
  <c r="S165" i="94"/>
  <c r="T154" i="94"/>
  <c r="U154" i="94"/>
  <c r="S154" i="94"/>
  <c r="R154" i="94"/>
  <c r="T865" i="94"/>
  <c r="U865" i="94"/>
  <c r="R865" i="94"/>
  <c r="S865" i="94"/>
  <c r="U704" i="94"/>
  <c r="T704" i="94"/>
  <c r="R704" i="94"/>
  <c r="S704" i="94"/>
  <c r="T613" i="94"/>
  <c r="U613" i="94"/>
  <c r="S613" i="94"/>
  <c r="R613" i="94"/>
  <c r="U266" i="94"/>
  <c r="S266" i="94"/>
  <c r="R266" i="94"/>
  <c r="U65" i="94"/>
  <c r="T65" i="94"/>
  <c r="S65" i="94"/>
  <c r="R65" i="94"/>
  <c r="U541" i="94"/>
  <c r="T541" i="94"/>
  <c r="R541" i="94"/>
  <c r="S541" i="94"/>
  <c r="T549" i="94"/>
  <c r="U549" i="94"/>
  <c r="S549" i="94"/>
  <c r="R549" i="94"/>
  <c r="U460" i="94"/>
  <c r="T460" i="94"/>
  <c r="S460" i="94"/>
  <c r="R460" i="94"/>
  <c r="T652" i="94"/>
  <c r="S652" i="94"/>
  <c r="R652" i="94"/>
  <c r="U436" i="94"/>
  <c r="T436" i="94"/>
  <c r="S436" i="94"/>
  <c r="R436" i="94"/>
  <c r="U538" i="94"/>
  <c r="T538" i="94"/>
  <c r="U96" i="94"/>
  <c r="T96" i="94"/>
  <c r="S96" i="94"/>
  <c r="U70" i="94"/>
  <c r="T70" i="94"/>
  <c r="R70" i="94"/>
  <c r="S70" i="94"/>
  <c r="U454" i="94"/>
  <c r="S454" i="94"/>
  <c r="T454" i="94"/>
  <c r="R454" i="94"/>
  <c r="U130" i="94"/>
  <c r="T130" i="94"/>
  <c r="U99" i="94"/>
  <c r="T99" i="94"/>
  <c r="S99" i="94"/>
  <c r="U279" i="94"/>
  <c r="T279" i="94"/>
  <c r="S279" i="94"/>
  <c r="R279" i="94"/>
  <c r="U160" i="94"/>
  <c r="S160" i="94"/>
  <c r="R160" i="94"/>
  <c r="U823" i="94"/>
  <c r="T823" i="94"/>
  <c r="U572" i="94"/>
  <c r="S572" i="94"/>
  <c r="T135" i="94"/>
  <c r="S135" i="94"/>
  <c r="T264" i="94"/>
  <c r="U264" i="94"/>
  <c r="S264" i="94"/>
  <c r="U413" i="94"/>
  <c r="T413" i="94"/>
  <c r="S413" i="94"/>
  <c r="R413" i="94"/>
  <c r="U783" i="94"/>
  <c r="T783" i="94"/>
  <c r="S783" i="94"/>
  <c r="T97" i="94"/>
  <c r="U97" i="94"/>
  <c r="S97" i="94"/>
  <c r="U440" i="94"/>
  <c r="T440" i="94"/>
  <c r="S440" i="94"/>
  <c r="R440" i="94"/>
  <c r="U871" i="94"/>
  <c r="T871" i="94"/>
  <c r="S871" i="94"/>
  <c r="T486" i="94"/>
  <c r="U486" i="94"/>
  <c r="R486" i="94"/>
  <c r="S486" i="94"/>
  <c r="T617" i="94"/>
  <c r="U617" i="94"/>
  <c r="S617" i="94"/>
  <c r="U359" i="94"/>
  <c r="T359" i="94"/>
  <c r="S359" i="94"/>
  <c r="U876" i="94"/>
  <c r="S876" i="94"/>
  <c r="R876" i="94"/>
  <c r="U143" i="94"/>
  <c r="T143" i="94"/>
  <c r="S143" i="94"/>
  <c r="U396" i="94"/>
  <c r="S396" i="94"/>
  <c r="R396" i="94"/>
  <c r="U598" i="94"/>
  <c r="T598" i="94"/>
  <c r="S598" i="94"/>
  <c r="T443" i="94"/>
  <c r="U443" i="94"/>
  <c r="S443" i="94"/>
  <c r="U357" i="94"/>
  <c r="T357" i="94"/>
  <c r="R357" i="94"/>
  <c r="U430" i="94"/>
  <c r="T430" i="94"/>
  <c r="S430" i="94"/>
  <c r="Q152" i="94"/>
  <c r="Q782" i="94"/>
  <c r="R200" i="94"/>
  <c r="R1189" i="94"/>
  <c r="R532" i="94"/>
  <c r="R73" i="94"/>
  <c r="R783" i="94"/>
  <c r="R623" i="94"/>
  <c r="R285" i="94"/>
  <c r="S955" i="94"/>
  <c r="S1243" i="94"/>
  <c r="T876" i="94"/>
  <c r="T709" i="94"/>
  <c r="S709" i="94"/>
  <c r="R709" i="94"/>
  <c r="U709" i="94"/>
  <c r="U686" i="94"/>
  <c r="T686" i="94"/>
  <c r="S686" i="94"/>
  <c r="U1339" i="94"/>
  <c r="T1339" i="94"/>
  <c r="S1339" i="94"/>
  <c r="U939" i="94"/>
  <c r="S939" i="94"/>
  <c r="T939" i="94"/>
  <c r="U1253" i="94"/>
  <c r="T1253" i="94"/>
  <c r="S1253" i="94"/>
  <c r="U1337" i="94"/>
  <c r="T1337" i="94"/>
  <c r="S1337" i="94"/>
  <c r="U1275" i="94"/>
  <c r="S1275" i="94"/>
  <c r="U941" i="94"/>
  <c r="T941" i="94"/>
  <c r="S941" i="94"/>
  <c r="T1245" i="94"/>
  <c r="U1245" i="94"/>
  <c r="R1245" i="94"/>
  <c r="U1311" i="94"/>
  <c r="T1311" i="94"/>
  <c r="S1311" i="94"/>
  <c r="R1311" i="94"/>
  <c r="U1399" i="94"/>
  <c r="T1399" i="94"/>
  <c r="S1399" i="94"/>
  <c r="R1399" i="94"/>
  <c r="U1158" i="94"/>
  <c r="T1158" i="94"/>
  <c r="R1158" i="94"/>
  <c r="T1375" i="94"/>
  <c r="S1375" i="94"/>
  <c r="R1375" i="94"/>
  <c r="T241" i="94"/>
  <c r="U241" i="94"/>
  <c r="S241" i="94"/>
  <c r="R241" i="94"/>
  <c r="U934" i="94"/>
  <c r="T934" i="94"/>
  <c r="S934" i="94"/>
  <c r="U979" i="94"/>
  <c r="T979" i="94"/>
  <c r="R979" i="94"/>
  <c r="U1003" i="94"/>
  <c r="T1003" i="94"/>
  <c r="S1003" i="94"/>
  <c r="U991" i="94"/>
  <c r="T991" i="94"/>
  <c r="S991" i="94"/>
  <c r="R991" i="94"/>
  <c r="U949" i="94"/>
  <c r="T949" i="94"/>
  <c r="S949" i="94"/>
  <c r="U992" i="94"/>
  <c r="T992" i="94"/>
  <c r="U1012" i="94"/>
  <c r="T1012" i="94"/>
  <c r="S1012" i="94"/>
  <c r="U1148" i="94"/>
  <c r="T1148" i="94"/>
  <c r="S1148" i="94"/>
  <c r="R1148" i="94"/>
  <c r="U1228" i="94"/>
  <c r="T1228" i="94"/>
  <c r="R1228" i="94"/>
  <c r="U603" i="94"/>
  <c r="T603" i="94"/>
  <c r="S603" i="94"/>
  <c r="U1185" i="94"/>
  <c r="T1185" i="94"/>
  <c r="S1185" i="94"/>
  <c r="U1094" i="94"/>
  <c r="T1094" i="94"/>
  <c r="R1094" i="94"/>
  <c r="S1094" i="94"/>
  <c r="U1175" i="94"/>
  <c r="T1175" i="94"/>
  <c r="S1175" i="94"/>
  <c r="R1175" i="94"/>
  <c r="U1390" i="94"/>
  <c r="T1390" i="94"/>
  <c r="S1390" i="94"/>
  <c r="T387" i="94"/>
  <c r="U387" i="94"/>
  <c r="S387" i="94"/>
  <c r="S765" i="94"/>
  <c r="T765" i="94"/>
  <c r="R765" i="94"/>
  <c r="U62" i="94"/>
  <c r="S62" i="94"/>
  <c r="T62" i="94"/>
  <c r="R62" i="94"/>
  <c r="U608" i="94"/>
  <c r="T608" i="94"/>
  <c r="S608" i="94"/>
  <c r="T861" i="94"/>
  <c r="U861" i="94"/>
  <c r="S861" i="94"/>
  <c r="T129" i="94"/>
  <c r="U129" i="94"/>
  <c r="S129" i="94"/>
  <c r="R129" i="94"/>
  <c r="U262" i="94"/>
  <c r="T262" i="94"/>
  <c r="S262" i="94"/>
  <c r="R262" i="94"/>
  <c r="U244" i="94"/>
  <c r="S244" i="94"/>
  <c r="T244" i="94"/>
  <c r="U825" i="94"/>
  <c r="T825" i="94"/>
  <c r="S825" i="94"/>
  <c r="T191" i="94"/>
  <c r="S191" i="94"/>
  <c r="U191" i="94"/>
  <c r="R191" i="94"/>
  <c r="T689" i="94"/>
  <c r="U689" i="94"/>
  <c r="S689" i="94"/>
  <c r="R689" i="94"/>
  <c r="U881" i="94"/>
  <c r="T881" i="94"/>
  <c r="S881" i="94"/>
  <c r="S618" i="94"/>
  <c r="U618" i="94"/>
  <c r="T618" i="94"/>
  <c r="U234" i="94"/>
  <c r="T234" i="94"/>
  <c r="S234" i="94"/>
  <c r="R234" i="94"/>
  <c r="U91" i="94"/>
  <c r="T91" i="94"/>
  <c r="S91" i="94"/>
  <c r="R91" i="94"/>
  <c r="T250" i="94"/>
  <c r="U250" i="94"/>
  <c r="S250" i="94"/>
  <c r="U588" i="94"/>
  <c r="S588" i="94"/>
  <c r="T588" i="94"/>
  <c r="U801" i="94"/>
  <c r="T801" i="94"/>
  <c r="S801" i="94"/>
  <c r="R801" i="94"/>
  <c r="U34" i="94"/>
  <c r="T34" i="94"/>
  <c r="S34" i="94"/>
  <c r="R34" i="94"/>
  <c r="U202" i="94"/>
  <c r="T202" i="94"/>
  <c r="S202" i="94"/>
  <c r="U583" i="94"/>
  <c r="T583" i="94"/>
  <c r="S583" i="94"/>
  <c r="U516" i="94"/>
  <c r="S516" i="94"/>
  <c r="R516" i="94"/>
  <c r="T516" i="94"/>
  <c r="U624" i="94"/>
  <c r="T624" i="94"/>
  <c r="S624" i="94"/>
  <c r="R624" i="94"/>
  <c r="U38" i="94"/>
  <c r="T38" i="94"/>
  <c r="S38" i="94"/>
  <c r="T167" i="94"/>
  <c r="S167" i="94"/>
  <c r="U167" i="94"/>
  <c r="T830" i="94"/>
  <c r="U830" i="94"/>
  <c r="S830" i="94"/>
  <c r="R830" i="94"/>
  <c r="U378" i="94"/>
  <c r="T378" i="94"/>
  <c r="R378" i="94"/>
  <c r="S378" i="94"/>
  <c r="U205" i="94"/>
  <c r="T205" i="94"/>
  <c r="R205" i="94"/>
  <c r="S205" i="94"/>
  <c r="T122" i="94"/>
  <c r="S122" i="94"/>
  <c r="U122" i="94"/>
  <c r="R122" i="94"/>
  <c r="U407" i="94"/>
  <c r="T407" i="94"/>
  <c r="R407" i="94"/>
  <c r="S407" i="94"/>
  <c r="U18" i="94"/>
  <c r="T18" i="94"/>
  <c r="R18" i="94"/>
  <c r="S18" i="94"/>
  <c r="T502" i="94"/>
  <c r="U502" i="94"/>
  <c r="R502" i="94"/>
  <c r="S502" i="94"/>
  <c r="T470" i="94"/>
  <c r="U470" i="94"/>
  <c r="S470" i="94"/>
  <c r="R470" i="94"/>
  <c r="U787" i="94"/>
  <c r="T787" i="94"/>
  <c r="R787" i="94"/>
  <c r="T257" i="94"/>
  <c r="S257" i="94"/>
  <c r="R257" i="94"/>
  <c r="U257" i="94"/>
  <c r="U488" i="94"/>
  <c r="T488" i="94"/>
  <c r="R488" i="94"/>
  <c r="S488" i="94"/>
  <c r="T518" i="94"/>
  <c r="U518" i="94"/>
  <c r="S518" i="94"/>
  <c r="R518" i="94"/>
  <c r="T854" i="94"/>
  <c r="U854" i="94"/>
  <c r="R854" i="94"/>
  <c r="U225" i="94"/>
  <c r="T225" i="94"/>
  <c r="R225" i="94"/>
  <c r="S225" i="94"/>
  <c r="U110" i="94"/>
  <c r="T110" i="94"/>
  <c r="S110" i="94"/>
  <c r="R110" i="94"/>
  <c r="U662" i="94"/>
  <c r="T662" i="94"/>
  <c r="S662" i="94"/>
  <c r="R662" i="94"/>
  <c r="U852" i="94"/>
  <c r="T852" i="94"/>
  <c r="S852" i="94"/>
  <c r="R852" i="94"/>
  <c r="U131" i="94"/>
  <c r="T131" i="94"/>
  <c r="R131" i="94"/>
  <c r="U530" i="94"/>
  <c r="T530" i="94"/>
  <c r="S530" i="94"/>
  <c r="R530" i="94"/>
  <c r="U511" i="94"/>
  <c r="T511" i="94"/>
  <c r="S511" i="94"/>
  <c r="R511" i="94"/>
  <c r="Q1307" i="94"/>
  <c r="Q1206" i="94"/>
  <c r="Q1279" i="94"/>
  <c r="Q1225" i="94"/>
  <c r="Q1341" i="94"/>
  <c r="Q1368" i="94"/>
  <c r="Q1312" i="94"/>
  <c r="Q1408" i="94"/>
  <c r="Q1278" i="94"/>
  <c r="Q1004" i="94"/>
  <c r="Q967" i="94"/>
  <c r="Q200" i="94"/>
  <c r="Q1173" i="94"/>
  <c r="Q892" i="94"/>
  <c r="Q1052" i="94"/>
  <c r="Q1123" i="94"/>
  <c r="Q124" i="94"/>
  <c r="Q1329" i="94"/>
  <c r="Q1075" i="94"/>
  <c r="Q978" i="94"/>
  <c r="Q1189" i="94"/>
  <c r="Q1022" i="94"/>
  <c r="Q1088" i="94"/>
  <c r="Q963" i="94"/>
  <c r="Q1244" i="94"/>
  <c r="Q138" i="94"/>
  <c r="Q849" i="94"/>
  <c r="Q508" i="94"/>
  <c r="Q746" i="94"/>
  <c r="Q213" i="94"/>
  <c r="Q109" i="94"/>
  <c r="Q172" i="94"/>
  <c r="Q723" i="94"/>
  <c r="Q399" i="94"/>
  <c r="Q64" i="94"/>
  <c r="Q337" i="94"/>
  <c r="Q315" i="94"/>
  <c r="Q610" i="94"/>
  <c r="Q826" i="94"/>
  <c r="Q263" i="94"/>
  <c r="Q532" i="94"/>
  <c r="Q16" i="94"/>
  <c r="Q134" i="94"/>
  <c r="R1377" i="94"/>
  <c r="R1387" i="94"/>
  <c r="R942" i="94"/>
  <c r="R1046" i="94"/>
  <c r="R172" i="94"/>
  <c r="R174" i="94"/>
  <c r="R823" i="94"/>
  <c r="R459" i="94"/>
  <c r="R871" i="94"/>
  <c r="R359" i="94"/>
  <c r="S1022" i="94"/>
  <c r="S138" i="94"/>
  <c r="S178" i="94"/>
  <c r="S77" i="94"/>
  <c r="S357" i="94"/>
  <c r="T942" i="94"/>
  <c r="T723" i="94"/>
  <c r="U1112" i="94"/>
  <c r="T1112" i="94"/>
  <c r="S1112" i="94"/>
  <c r="R1112" i="94"/>
  <c r="T1009" i="94"/>
  <c r="S1009" i="94"/>
  <c r="U1009" i="94"/>
  <c r="T1011" i="94"/>
  <c r="U1011" i="94"/>
  <c r="S1011" i="94"/>
  <c r="U665" i="94"/>
  <c r="S665" i="94"/>
  <c r="T665" i="94"/>
  <c r="U181" i="94"/>
  <c r="S181" i="94"/>
  <c r="T181" i="94"/>
  <c r="T898" i="94"/>
  <c r="U898" i="94"/>
  <c r="S898" i="94"/>
  <c r="R898" i="94"/>
  <c r="U355" i="94"/>
  <c r="S355" i="94"/>
  <c r="U360" i="94"/>
  <c r="S360" i="94"/>
  <c r="T360" i="94"/>
  <c r="U32" i="94"/>
  <c r="S32" i="94"/>
  <c r="T32" i="94"/>
  <c r="R32" i="94"/>
  <c r="U757" i="94"/>
  <c r="T757" i="94"/>
  <c r="S757" i="94"/>
  <c r="S615" i="94"/>
  <c r="U615" i="94"/>
  <c r="U764" i="94"/>
  <c r="T764" i="94"/>
  <c r="S764" i="94"/>
  <c r="U44" i="94"/>
  <c r="S44" i="94"/>
  <c r="T44" i="94"/>
  <c r="U223" i="94"/>
  <c r="T223" i="94"/>
  <c r="S223" i="94"/>
  <c r="U536" i="94"/>
  <c r="T536" i="94"/>
  <c r="S536" i="94"/>
  <c r="R536" i="94"/>
  <c r="U756" i="94"/>
  <c r="T756" i="94"/>
  <c r="S756" i="94"/>
  <c r="T529" i="94"/>
  <c r="U529" i="94"/>
  <c r="S529" i="94"/>
  <c r="U421" i="94"/>
  <c r="T421" i="94"/>
  <c r="S421" i="94"/>
  <c r="R421" i="94"/>
  <c r="U289" i="94"/>
  <c r="T289" i="94"/>
  <c r="S289" i="94"/>
  <c r="U242" i="94"/>
  <c r="T242" i="94"/>
  <c r="S242" i="94"/>
  <c r="R242" i="94"/>
  <c r="T340" i="94"/>
  <c r="S340" i="94"/>
  <c r="U340" i="94"/>
  <c r="R340" i="94"/>
  <c r="U1301" i="94"/>
  <c r="S1301" i="94"/>
  <c r="T1301" i="94"/>
  <c r="U1351" i="94"/>
  <c r="S1351" i="94"/>
  <c r="T1351" i="94"/>
  <c r="U1257" i="94"/>
  <c r="T1257" i="94"/>
  <c r="S1257" i="94"/>
  <c r="U1327" i="94"/>
  <c r="T1327" i="94"/>
  <c r="S1327" i="94"/>
  <c r="T1226" i="94"/>
  <c r="U1226" i="94"/>
  <c r="U1101" i="94"/>
  <c r="T1101" i="94"/>
  <c r="R1101" i="94"/>
  <c r="S1101" i="94"/>
  <c r="T1414" i="94"/>
  <c r="U1414" i="94"/>
  <c r="R1414" i="94"/>
  <c r="T1255" i="94"/>
  <c r="U1255" i="94"/>
  <c r="S1255" i="94"/>
  <c r="R1255" i="94"/>
  <c r="U1417" i="94"/>
  <c r="T1417" i="94"/>
  <c r="R1417" i="94"/>
  <c r="U972" i="94"/>
  <c r="T972" i="94"/>
  <c r="R972" i="94"/>
  <c r="S972" i="94"/>
  <c r="T1000" i="94"/>
  <c r="U1000" i="94"/>
  <c r="S1000" i="94"/>
  <c r="R1000" i="94"/>
  <c r="U169" i="94"/>
  <c r="S169" i="94"/>
  <c r="T169" i="94"/>
  <c r="U1195" i="94"/>
  <c r="T1195" i="94"/>
  <c r="S1195" i="94"/>
  <c r="R1195" i="94"/>
  <c r="U928" i="94"/>
  <c r="T928" i="94"/>
  <c r="S928" i="94"/>
  <c r="T1033" i="94"/>
  <c r="U1033" i="94"/>
  <c r="S1033" i="94"/>
  <c r="U948" i="94"/>
  <c r="T948" i="94"/>
  <c r="U1041" i="94"/>
  <c r="T1041" i="94"/>
  <c r="R1041" i="94"/>
  <c r="U1140" i="94"/>
  <c r="S1140" i="94"/>
  <c r="R1140" i="94"/>
  <c r="T1114" i="94"/>
  <c r="U1114" i="94"/>
  <c r="U980" i="94"/>
  <c r="T980" i="94"/>
  <c r="U1076" i="94"/>
  <c r="T1076" i="94"/>
  <c r="S1076" i="94"/>
  <c r="R1076" i="94"/>
  <c r="U895" i="94"/>
  <c r="T895" i="94"/>
  <c r="R895" i="94"/>
  <c r="T1138" i="94"/>
  <c r="U1138" i="94"/>
  <c r="U439" i="94"/>
  <c r="R439" i="94"/>
  <c r="T439" i="94"/>
  <c r="S439" i="94"/>
  <c r="U61" i="94"/>
  <c r="T61" i="94"/>
  <c r="S61" i="94"/>
  <c r="R61" i="94"/>
  <c r="U404" i="94"/>
  <c r="S404" i="94"/>
  <c r="T620" i="94"/>
  <c r="S620" i="94"/>
  <c r="T278" i="94"/>
  <c r="U278" i="94"/>
  <c r="S278" i="94"/>
  <c r="R278" i="94"/>
  <c r="U128" i="94"/>
  <c r="R128" i="94"/>
  <c r="S128" i="94"/>
  <c r="U867" i="94"/>
  <c r="T867" i="94"/>
  <c r="S867" i="94"/>
  <c r="U836" i="94"/>
  <c r="S836" i="94"/>
  <c r="T836" i="94"/>
  <c r="U864" i="94"/>
  <c r="T864" i="94"/>
  <c r="R864" i="94"/>
  <c r="S864" i="94"/>
  <c r="U252" i="94"/>
  <c r="T252" i="94"/>
  <c r="S252" i="94"/>
  <c r="R252" i="94"/>
  <c r="U171" i="94"/>
  <c r="T171" i="94"/>
  <c r="S171" i="94"/>
  <c r="U72" i="94"/>
  <c r="T72" i="94"/>
  <c r="R72" i="94"/>
  <c r="U1145" i="94"/>
  <c r="S1145" i="94"/>
  <c r="T1145" i="94"/>
  <c r="U1232" i="94"/>
  <c r="S1232" i="94"/>
  <c r="T1232" i="94"/>
  <c r="U1242" i="94"/>
  <c r="T1242" i="94"/>
  <c r="S1242" i="94"/>
  <c r="U1328" i="94"/>
  <c r="T1328" i="94"/>
  <c r="S1328" i="94"/>
  <c r="U1310" i="94"/>
  <c r="T1310" i="94"/>
  <c r="U1236" i="94"/>
  <c r="T1236" i="94"/>
  <c r="S1236" i="94"/>
  <c r="T1072" i="94"/>
  <c r="U1072" i="94"/>
  <c r="U1415" i="94"/>
  <c r="T1415" i="94"/>
  <c r="S1415" i="94"/>
  <c r="R1415" i="94"/>
  <c r="U1331" i="94"/>
  <c r="T1331" i="94"/>
  <c r="R1331" i="94"/>
  <c r="U964" i="94"/>
  <c r="T964" i="94"/>
  <c r="R964" i="94"/>
  <c r="S964" i="94"/>
  <c r="T933" i="94"/>
  <c r="S933" i="94"/>
  <c r="R933" i="94"/>
  <c r="U192" i="94"/>
  <c r="T192" i="94"/>
  <c r="S192" i="94"/>
  <c r="R192" i="94"/>
  <c r="T1064" i="94"/>
  <c r="S1064" i="94"/>
  <c r="R1064" i="94"/>
  <c r="U1006" i="94"/>
  <c r="T1006" i="94"/>
  <c r="S1006" i="94"/>
  <c r="T935" i="94"/>
  <c r="U935" i="94"/>
  <c r="S935" i="94"/>
  <c r="R935" i="94"/>
  <c r="U1028" i="94"/>
  <c r="T1028" i="94"/>
  <c r="R1028" i="94"/>
  <c r="U1042" i="94"/>
  <c r="T1042" i="94"/>
  <c r="R1042" i="94"/>
  <c r="U13" i="94"/>
  <c r="T13" i="94"/>
  <c r="S13" i="94"/>
  <c r="R13" i="94"/>
  <c r="U1160" i="94"/>
  <c r="R1160" i="94"/>
  <c r="S1160" i="94"/>
  <c r="T1160" i="94"/>
  <c r="U990" i="94"/>
  <c r="T990" i="94"/>
  <c r="R990" i="94"/>
  <c r="S990" i="94"/>
  <c r="U1372" i="94"/>
  <c r="T1372" i="94"/>
  <c r="S1372" i="94"/>
  <c r="R1372" i="94"/>
  <c r="U954" i="94"/>
  <c r="T954" i="94"/>
  <c r="R954" i="94"/>
  <c r="U960" i="94"/>
  <c r="T960" i="94"/>
  <c r="R960" i="94"/>
  <c r="S960" i="94"/>
  <c r="U1349" i="94"/>
  <c r="T1349" i="94"/>
  <c r="S1349" i="94"/>
  <c r="R1349" i="94"/>
  <c r="U888" i="94"/>
  <c r="T888" i="94"/>
  <c r="R888" i="94"/>
  <c r="S888" i="94"/>
  <c r="U231" i="94"/>
  <c r="T231" i="94"/>
  <c r="S231" i="94"/>
  <c r="R231" i="94"/>
  <c r="U882" i="94"/>
  <c r="R882" i="94"/>
  <c r="S882" i="94"/>
  <c r="U838" i="94"/>
  <c r="T838" i="94"/>
  <c r="R838" i="94"/>
  <c r="S838" i="94"/>
  <c r="U762" i="94"/>
  <c r="T762" i="94"/>
  <c r="S762" i="94"/>
  <c r="R762" i="94"/>
  <c r="T427" i="94"/>
  <c r="R427" i="94"/>
  <c r="U427" i="94"/>
  <c r="U856" i="94"/>
  <c r="T856" i="94"/>
  <c r="S856" i="94"/>
  <c r="R856" i="94"/>
  <c r="U700" i="94"/>
  <c r="R700" i="94"/>
  <c r="T700" i="94"/>
  <c r="T574" i="94"/>
  <c r="R574" i="94"/>
  <c r="U574" i="94"/>
  <c r="U683" i="94"/>
  <c r="T683" i="94"/>
  <c r="S683" i="94"/>
  <c r="R683" i="94"/>
  <c r="T480" i="94"/>
  <c r="U480" i="94"/>
  <c r="R480" i="94"/>
  <c r="U249" i="94"/>
  <c r="T249" i="94"/>
  <c r="S249" i="94"/>
  <c r="R249" i="94"/>
  <c r="U814" i="94"/>
  <c r="R814" i="94"/>
  <c r="U400" i="94"/>
  <c r="T400" i="94"/>
  <c r="R400" i="94"/>
  <c r="U736" i="94"/>
  <c r="T736" i="94"/>
  <c r="S736" i="94"/>
  <c r="R736" i="94"/>
  <c r="U585" i="94"/>
  <c r="T585" i="94"/>
  <c r="R585" i="94"/>
  <c r="U555" i="94"/>
  <c r="T555" i="94"/>
  <c r="S555" i="94"/>
  <c r="R555" i="94"/>
  <c r="U638" i="94"/>
  <c r="T638" i="94"/>
  <c r="R638" i="94"/>
  <c r="S638" i="94"/>
  <c r="T152" i="94"/>
  <c r="R152" i="94"/>
  <c r="U206" i="94"/>
  <c r="T206" i="94"/>
  <c r="S206" i="94"/>
  <c r="R206" i="94"/>
  <c r="U885" i="94"/>
  <c r="T885" i="94"/>
  <c r="R885" i="94"/>
  <c r="S885" i="94"/>
  <c r="U755" i="94"/>
  <c r="S755" i="94"/>
  <c r="R755" i="94"/>
  <c r="T755" i="94"/>
  <c r="U628" i="94"/>
  <c r="T628" i="94"/>
  <c r="R628" i="94"/>
  <c r="U507" i="94"/>
  <c r="T507" i="94"/>
  <c r="S507" i="94"/>
  <c r="R507" i="94"/>
  <c r="T268" i="94"/>
  <c r="S268" i="94"/>
  <c r="U268" i="94"/>
  <c r="R268" i="94"/>
  <c r="T633" i="94"/>
  <c r="U633" i="94"/>
  <c r="S633" i="94"/>
  <c r="R633" i="94"/>
  <c r="U558" i="94"/>
  <c r="T558" i="94"/>
  <c r="R558" i="94"/>
  <c r="U381" i="94"/>
  <c r="T381" i="94"/>
  <c r="R381" i="94"/>
  <c r="S381" i="94"/>
  <c r="T7" i="94"/>
  <c r="S7" i="94"/>
  <c r="R7" i="94"/>
  <c r="U7" i="94"/>
  <c r="U368" i="94"/>
  <c r="S368" i="94"/>
  <c r="R368" i="94"/>
  <c r="U782" i="94"/>
  <c r="T782" i="94"/>
  <c r="R782" i="94"/>
  <c r="U827" i="94"/>
  <c r="T827" i="94"/>
  <c r="R827" i="94"/>
  <c r="U215" i="94"/>
  <c r="S215" i="94"/>
  <c r="R215" i="94"/>
  <c r="U804" i="94"/>
  <c r="T804" i="94"/>
  <c r="S804" i="94"/>
  <c r="R804" i="94"/>
  <c r="T660" i="94"/>
  <c r="S660" i="94"/>
  <c r="R660" i="94"/>
  <c r="U660" i="94"/>
  <c r="U696" i="94"/>
  <c r="T696" i="94"/>
  <c r="R696" i="94"/>
  <c r="T593" i="94"/>
  <c r="U593" i="94"/>
  <c r="S593" i="94"/>
  <c r="R593" i="94"/>
  <c r="T20" i="94"/>
  <c r="U20" i="94"/>
  <c r="S20" i="94"/>
  <c r="R20" i="94"/>
  <c r="T586" i="94"/>
  <c r="U586" i="94"/>
  <c r="R586" i="94"/>
  <c r="S586" i="94"/>
  <c r="U319" i="94"/>
  <c r="T319" i="94"/>
  <c r="R319" i="94"/>
  <c r="S643" i="94"/>
  <c r="U643" i="94"/>
  <c r="R643" i="94"/>
  <c r="T643" i="94"/>
  <c r="U887" i="94"/>
  <c r="T887" i="94"/>
  <c r="S887" i="94"/>
  <c r="R887" i="94"/>
  <c r="U770" i="94"/>
  <c r="T770" i="94"/>
  <c r="R770" i="94"/>
  <c r="U576" i="94"/>
  <c r="T576" i="94"/>
  <c r="S576" i="94"/>
  <c r="R576" i="94"/>
  <c r="U296" i="94"/>
  <c r="T296" i="94"/>
  <c r="S296" i="94"/>
  <c r="R296" i="94"/>
  <c r="Q1112" i="94"/>
  <c r="Q1046" i="94"/>
  <c r="Q1009" i="94"/>
  <c r="Q1011" i="94"/>
  <c r="Q194" i="94"/>
  <c r="Q665" i="94"/>
  <c r="Q181" i="94"/>
  <c r="Q687" i="94"/>
  <c r="Q898" i="94"/>
  <c r="Q355" i="94"/>
  <c r="Q694" i="94"/>
  <c r="Q360" i="94"/>
  <c r="Q32" i="94"/>
  <c r="Q757" i="94"/>
  <c r="Q615" i="94"/>
  <c r="Q764" i="94"/>
  <c r="Q754" i="94"/>
  <c r="Q44" i="94"/>
  <c r="Q223" i="94"/>
  <c r="Q174" i="94"/>
  <c r="Q536" i="94"/>
  <c r="Q756" i="94"/>
  <c r="Q388" i="94"/>
  <c r="Q420" i="94"/>
  <c r="Q614" i="94"/>
  <c r="Q747" i="94"/>
  <c r="Q865" i="94"/>
  <c r="Q65" i="94"/>
  <c r="R1274" i="94"/>
  <c r="R1327" i="94"/>
  <c r="R1196" i="94"/>
  <c r="R980" i="94"/>
  <c r="R861" i="94"/>
  <c r="R694" i="94"/>
  <c r="R350" i="94"/>
  <c r="R255" i="94"/>
  <c r="R167" i="94"/>
  <c r="R89" i="94"/>
  <c r="S827" i="94"/>
  <c r="T1387" i="94"/>
  <c r="T615" i="94"/>
  <c r="T180" i="94"/>
  <c r="T266" i="94"/>
  <c r="U1395" i="94"/>
  <c r="T1395" i="94"/>
  <c r="S1395" i="94"/>
  <c r="T1367" i="94"/>
  <c r="U1367" i="94"/>
  <c r="S1367" i="94"/>
  <c r="R1367" i="94"/>
  <c r="U1141" i="94"/>
  <c r="T1141" i="94"/>
  <c r="R1141" i="94"/>
  <c r="T931" i="94"/>
  <c r="U931" i="94"/>
  <c r="R931" i="94"/>
  <c r="U461" i="94"/>
  <c r="S461" i="94"/>
  <c r="T461" i="94"/>
  <c r="R461" i="94"/>
  <c r="U1047" i="94"/>
  <c r="T1047" i="94"/>
  <c r="S1047" i="94"/>
  <c r="R1047" i="94"/>
  <c r="U1127" i="94"/>
  <c r="T1127" i="94"/>
  <c r="R1127" i="94"/>
  <c r="U936" i="94"/>
  <c r="T936" i="94"/>
  <c r="S936" i="94"/>
  <c r="U1186" i="94"/>
  <c r="T1186" i="94"/>
  <c r="S1186" i="94"/>
  <c r="R1186" i="94"/>
  <c r="U1091" i="94"/>
  <c r="T1091" i="94"/>
  <c r="R1091" i="94"/>
  <c r="S1091" i="94"/>
  <c r="U997" i="94"/>
  <c r="T997" i="94"/>
  <c r="R997" i="94"/>
  <c r="U918" i="94"/>
  <c r="T918" i="94"/>
  <c r="S918" i="94"/>
  <c r="R918" i="94"/>
  <c r="U1026" i="94"/>
  <c r="T1026" i="94"/>
  <c r="S1026" i="94"/>
  <c r="R1026" i="94"/>
  <c r="U1392" i="94"/>
  <c r="S1392" i="94"/>
  <c r="R1392" i="94"/>
  <c r="T1392" i="94"/>
  <c r="U1115" i="94"/>
  <c r="S1115" i="94"/>
  <c r="T1115" i="94"/>
  <c r="R1115" i="94"/>
  <c r="T1407" i="94"/>
  <c r="S1407" i="94"/>
  <c r="R1407" i="94"/>
  <c r="U1093" i="94"/>
  <c r="S1093" i="94"/>
  <c r="R1093" i="94"/>
  <c r="U977" i="94"/>
  <c r="T977" i="94"/>
  <c r="S977" i="94"/>
  <c r="R977" i="94"/>
  <c r="U1265" i="94"/>
  <c r="S1265" i="94"/>
  <c r="R1265" i="94"/>
  <c r="T1265" i="94"/>
  <c r="U402" i="94"/>
  <c r="T402" i="94"/>
  <c r="S402" i="94"/>
  <c r="R402" i="94"/>
  <c r="U832" i="94"/>
  <c r="T832" i="94"/>
  <c r="S832" i="94"/>
  <c r="R832" i="94"/>
  <c r="S114" i="94"/>
  <c r="T114" i="94"/>
  <c r="R114" i="94"/>
  <c r="U692" i="94"/>
  <c r="T692" i="94"/>
  <c r="S692" i="94"/>
  <c r="R692" i="94"/>
  <c r="S498" i="94"/>
  <c r="R498" i="94"/>
  <c r="U498" i="94"/>
  <c r="T879" i="94"/>
  <c r="U879" i="94"/>
  <c r="S879" i="94"/>
  <c r="R879" i="94"/>
  <c r="U441" i="94"/>
  <c r="T441" i="94"/>
  <c r="S441" i="94"/>
  <c r="R441" i="94"/>
  <c r="U824" i="94"/>
  <c r="S824" i="94"/>
  <c r="R824" i="94"/>
  <c r="T824" i="94"/>
  <c r="U800" i="94"/>
  <c r="T800" i="94"/>
  <c r="S800" i="94"/>
  <c r="R800" i="94"/>
  <c r="U299" i="94"/>
  <c r="S299" i="94"/>
  <c r="R299" i="94"/>
  <c r="T299" i="94"/>
  <c r="T113" i="94"/>
  <c r="U113" i="94"/>
  <c r="S113" i="94"/>
  <c r="R113" i="94"/>
  <c r="U493" i="94"/>
  <c r="T493" i="94"/>
  <c r="S493" i="94"/>
  <c r="R493" i="94"/>
  <c r="S401" i="94"/>
  <c r="R401" i="94"/>
  <c r="T401" i="94"/>
  <c r="U401" i="94"/>
  <c r="U144" i="94"/>
  <c r="T144" i="94"/>
  <c r="S144" i="94"/>
  <c r="R144" i="94"/>
  <c r="U139" i="94"/>
  <c r="T139" i="94"/>
  <c r="S139" i="94"/>
  <c r="R139" i="94"/>
  <c r="T398" i="94"/>
  <c r="U398" i="94"/>
  <c r="S398" i="94"/>
  <c r="R398" i="94"/>
  <c r="U735" i="94"/>
  <c r="T735" i="94"/>
  <c r="S735" i="94"/>
  <c r="R735" i="94"/>
  <c r="U41" i="94"/>
  <c r="T41" i="94"/>
  <c r="S41" i="94"/>
  <c r="R41" i="94"/>
  <c r="U248" i="94"/>
  <c r="T248" i="94"/>
  <c r="S248" i="94"/>
  <c r="R248" i="94"/>
  <c r="U102" i="94"/>
  <c r="T102" i="94"/>
  <c r="S102" i="94"/>
  <c r="R102" i="94"/>
  <c r="U679" i="94"/>
  <c r="T679" i="94"/>
  <c r="S679" i="94"/>
  <c r="R679" i="94"/>
  <c r="S101" i="94"/>
  <c r="U101" i="94"/>
  <c r="R101" i="94"/>
  <c r="U708" i="94"/>
  <c r="T708" i="94"/>
  <c r="S708" i="94"/>
  <c r="R708" i="94"/>
  <c r="U466" i="94"/>
  <c r="T466" i="94"/>
  <c r="S466" i="94"/>
  <c r="R466" i="94"/>
  <c r="U557" i="94"/>
  <c r="T557" i="94"/>
  <c r="R557" i="94"/>
  <c r="T394" i="94"/>
  <c r="U394" i="94"/>
  <c r="S394" i="94"/>
  <c r="R394" i="94"/>
  <c r="T843" i="94"/>
  <c r="U843" i="94"/>
  <c r="S843" i="94"/>
  <c r="R843" i="94"/>
  <c r="U39" i="94"/>
  <c r="T39" i="94"/>
  <c r="R39" i="94"/>
  <c r="S39" i="94"/>
  <c r="U501" i="94"/>
  <c r="T501" i="94"/>
  <c r="R501" i="94"/>
  <c r="U328" i="94"/>
  <c r="S328" i="94"/>
  <c r="R328" i="94"/>
  <c r="U551" i="94"/>
  <c r="T551" i="94"/>
  <c r="S551" i="94"/>
  <c r="R551" i="94"/>
  <c r="U890" i="94"/>
  <c r="T890" i="94"/>
  <c r="R890" i="94"/>
  <c r="U60" i="94"/>
  <c r="T60" i="94"/>
  <c r="S60" i="94"/>
  <c r="R60" i="94"/>
  <c r="U390" i="94"/>
  <c r="S390" i="94"/>
  <c r="R390" i="94"/>
  <c r="T390" i="94"/>
  <c r="S426" i="94"/>
  <c r="R426" i="94"/>
  <c r="T426" i="94"/>
  <c r="U426" i="94"/>
  <c r="U780" i="94"/>
  <c r="T780" i="94"/>
  <c r="R780" i="94"/>
  <c r="U625" i="94"/>
  <c r="T625" i="94"/>
  <c r="R625" i="94"/>
  <c r="S625" i="94"/>
  <c r="U298" i="94"/>
  <c r="T298" i="94"/>
  <c r="S298" i="94"/>
  <c r="R298" i="94"/>
  <c r="U365" i="94"/>
  <c r="T365" i="94"/>
  <c r="S365" i="94"/>
  <c r="R365" i="94"/>
  <c r="U468" i="94"/>
  <c r="T468" i="94"/>
  <c r="R468" i="94"/>
  <c r="U479" i="94"/>
  <c r="T479" i="94"/>
  <c r="R479" i="94"/>
  <c r="U550" i="94"/>
  <c r="T550" i="94"/>
  <c r="S550" i="94"/>
  <c r="R550" i="94"/>
  <c r="U358" i="94"/>
  <c r="T358" i="94"/>
  <c r="S358" i="94"/>
  <c r="R358" i="94"/>
  <c r="U188" i="94"/>
  <c r="T188" i="94"/>
  <c r="S188" i="94"/>
  <c r="R188" i="94"/>
  <c r="U80" i="94"/>
  <c r="T80" i="94"/>
  <c r="S80" i="94"/>
  <c r="R80" i="94"/>
  <c r="Q1301" i="94"/>
  <c r="Q1351" i="94"/>
  <c r="Q1257" i="94"/>
  <c r="Q1327" i="94"/>
  <c r="Q1226" i="94"/>
  <c r="Q1101" i="94"/>
  <c r="Q1414" i="94"/>
  <c r="Q1255" i="94"/>
  <c r="Q1417" i="94"/>
  <c r="Q972" i="94"/>
  <c r="Q1000" i="94"/>
  <c r="Q169" i="94"/>
  <c r="Q1195" i="94"/>
  <c r="Q927" i="94"/>
  <c r="Q928" i="94"/>
  <c r="Q1033" i="94"/>
  <c r="Q948" i="94"/>
  <c r="Q1041" i="94"/>
  <c r="Q1140" i="94"/>
  <c r="Q1114" i="94"/>
  <c r="Q980" i="94"/>
  <c r="Q1076" i="94"/>
  <c r="Q895" i="94"/>
  <c r="Q1138" i="94"/>
  <c r="Q439" i="94"/>
  <c r="Q61" i="94"/>
  <c r="Q404" i="94"/>
  <c r="Q620" i="94"/>
  <c r="Q278" i="94"/>
  <c r="Q128" i="94"/>
  <c r="Q867" i="94"/>
  <c r="Q836" i="94"/>
  <c r="Q864" i="94"/>
  <c r="Q252" i="94"/>
  <c r="Q163" i="94"/>
  <c r="Q171" i="94"/>
  <c r="Q709" i="94"/>
  <c r="Q72" i="94"/>
  <c r="Q686" i="94"/>
  <c r="Q255" i="94"/>
  <c r="Q652" i="94"/>
  <c r="Q436" i="94"/>
  <c r="Q454" i="94"/>
  <c r="Q160" i="94"/>
  <c r="Q264" i="94"/>
  <c r="Q440" i="94"/>
  <c r="Q359" i="94"/>
  <c r="Q598" i="94"/>
  <c r="R1307" i="94"/>
  <c r="R1337" i="94"/>
  <c r="R1108" i="94"/>
  <c r="R603" i="94"/>
  <c r="R471" i="94"/>
  <c r="R867" i="94"/>
  <c r="R250" i="94"/>
  <c r="R230" i="94"/>
  <c r="R614" i="94"/>
  <c r="R94" i="94"/>
  <c r="S1041" i="94"/>
  <c r="S109" i="94"/>
  <c r="S337" i="94"/>
  <c r="S532" i="94"/>
  <c r="S890" i="94"/>
  <c r="T163" i="94"/>
  <c r="T388" i="94"/>
  <c r="T396" i="94"/>
  <c r="U695" i="94"/>
  <c r="U910" i="94"/>
  <c r="T910" i="94"/>
  <c r="S910" i="94"/>
  <c r="T1283" i="94"/>
  <c r="S1283" i="94"/>
  <c r="U1215" i="94"/>
  <c r="S1215" i="94"/>
  <c r="T1215" i="94"/>
  <c r="U1393" i="94"/>
  <c r="S1393" i="94"/>
  <c r="U1264" i="94"/>
  <c r="T1264" i="94"/>
  <c r="S1264" i="94"/>
  <c r="U1346" i="94"/>
  <c r="S1346" i="94"/>
  <c r="U1305" i="94"/>
  <c r="T1305" i="94"/>
  <c r="S1305" i="94"/>
  <c r="T1400" i="94"/>
  <c r="R1400" i="94"/>
  <c r="U1277" i="94"/>
  <c r="R1277" i="94"/>
  <c r="S1277" i="94"/>
  <c r="U1360" i="94"/>
  <c r="S1360" i="94"/>
  <c r="T1360" i="94"/>
  <c r="R1360" i="94"/>
  <c r="U1267" i="94"/>
  <c r="S1267" i="94"/>
  <c r="R1267" i="94"/>
  <c r="T1267" i="94"/>
  <c r="U1338" i="94"/>
  <c r="T1338" i="94"/>
  <c r="S1338" i="94"/>
  <c r="R1338" i="94"/>
  <c r="S1110" i="94"/>
  <c r="U1110" i="94"/>
  <c r="R1110" i="94"/>
  <c r="U1239" i="94"/>
  <c r="S1239" i="94"/>
  <c r="R1239" i="94"/>
  <c r="T1180" i="94"/>
  <c r="U1180" i="94"/>
  <c r="S1180" i="94"/>
  <c r="R1180" i="94"/>
  <c r="U1130" i="94"/>
  <c r="T1130" i="94"/>
  <c r="S1130" i="94"/>
  <c r="R1130" i="94"/>
  <c r="T1188" i="94"/>
  <c r="S1188" i="94"/>
  <c r="R1188" i="94"/>
  <c r="U819" i="94"/>
  <c r="T819" i="94"/>
  <c r="S819" i="94"/>
  <c r="R819" i="94"/>
  <c r="U1280" i="94"/>
  <c r="T1280" i="94"/>
  <c r="S1280" i="94"/>
  <c r="R1280" i="94"/>
  <c r="U1116" i="94"/>
  <c r="S1116" i="94"/>
  <c r="R1116" i="94"/>
  <c r="U1048" i="94"/>
  <c r="T1048" i="94"/>
  <c r="S1048" i="94"/>
  <c r="R1048" i="94"/>
  <c r="U1109" i="94"/>
  <c r="S1109" i="94"/>
  <c r="R1109" i="94"/>
  <c r="T1109" i="94"/>
  <c r="U894" i="94"/>
  <c r="T894" i="94"/>
  <c r="S894" i="94"/>
  <c r="R894" i="94"/>
  <c r="U1032" i="94"/>
  <c r="T1032" i="94"/>
  <c r="S1032" i="94"/>
  <c r="R1032" i="94"/>
  <c r="U1121" i="94"/>
  <c r="T1121" i="94"/>
  <c r="S1121" i="94"/>
  <c r="R1121" i="94"/>
  <c r="U1089" i="94"/>
  <c r="S1089" i="94"/>
  <c r="R1089" i="94"/>
  <c r="T1089" i="94"/>
  <c r="U1058" i="94"/>
  <c r="T1058" i="94"/>
  <c r="S1058" i="94"/>
  <c r="R1058" i="94"/>
  <c r="U1238" i="94"/>
  <c r="S1238" i="94"/>
  <c r="T1238" i="94"/>
  <c r="R1238" i="94"/>
  <c r="S1129" i="94"/>
  <c r="R1129" i="94"/>
  <c r="U1061" i="94"/>
  <c r="S1061" i="94"/>
  <c r="R1061" i="94"/>
  <c r="U1060" i="94"/>
  <c r="T1060" i="94"/>
  <c r="S1060" i="94"/>
  <c r="R1060" i="94"/>
  <c r="U1054" i="94"/>
  <c r="S1054" i="94"/>
  <c r="R1054" i="94"/>
  <c r="U344" i="94"/>
  <c r="T344" i="94"/>
  <c r="S344" i="94"/>
  <c r="R344" i="94"/>
  <c r="U235" i="94"/>
  <c r="T235" i="94"/>
  <c r="S235" i="94"/>
  <c r="R235" i="94"/>
  <c r="U455" i="94"/>
  <c r="S455" i="94"/>
  <c r="R455" i="94"/>
  <c r="T455" i="94"/>
  <c r="U552" i="94"/>
  <c r="T552" i="94"/>
  <c r="S552" i="94"/>
  <c r="R552" i="94"/>
  <c r="S193" i="94"/>
  <c r="R193" i="94"/>
  <c r="T547" i="94"/>
  <c r="S547" i="94"/>
  <c r="U547" i="94"/>
  <c r="R547" i="94"/>
  <c r="U872" i="94"/>
  <c r="T872" i="94"/>
  <c r="S872" i="94"/>
  <c r="R872" i="94"/>
  <c r="U385" i="94"/>
  <c r="S385" i="94"/>
  <c r="R385" i="94"/>
  <c r="T385" i="94"/>
  <c r="U283" i="94"/>
  <c r="T283" i="94"/>
  <c r="S283" i="94"/>
  <c r="R283" i="94"/>
  <c r="U349" i="94"/>
  <c r="S349" i="94"/>
  <c r="R349" i="94"/>
  <c r="T349" i="94"/>
  <c r="T597" i="94"/>
  <c r="U597" i="94"/>
  <c r="S597" i="94"/>
  <c r="R597" i="94"/>
  <c r="U596" i="94"/>
  <c r="T596" i="94"/>
  <c r="S596" i="94"/>
  <c r="R596" i="94"/>
  <c r="S316" i="94"/>
  <c r="U316" i="94"/>
  <c r="R316" i="94"/>
  <c r="T316" i="94"/>
  <c r="T564" i="94"/>
  <c r="U564" i="94"/>
  <c r="S564" i="94"/>
  <c r="R564" i="94"/>
  <c r="U831" i="94"/>
  <c r="T831" i="94"/>
  <c r="S831" i="94"/>
  <c r="R831" i="94"/>
  <c r="U406" i="94"/>
  <c r="T406" i="94"/>
  <c r="S406" i="94"/>
  <c r="R406" i="94"/>
  <c r="U818" i="94"/>
  <c r="T818" i="94"/>
  <c r="S818" i="94"/>
  <c r="R818" i="94"/>
  <c r="U467" i="94"/>
  <c r="T467" i="94"/>
  <c r="S467" i="94"/>
  <c r="R467" i="94"/>
  <c r="U713" i="94"/>
  <c r="T713" i="94"/>
  <c r="S713" i="94"/>
  <c r="R713" i="94"/>
  <c r="U410" i="94"/>
  <c r="S410" i="94"/>
  <c r="R410" i="94"/>
  <c r="U105" i="94"/>
  <c r="T105" i="94"/>
  <c r="S105" i="94"/>
  <c r="R105" i="94"/>
  <c r="T253" i="94"/>
  <c r="S253" i="94"/>
  <c r="R253" i="94"/>
  <c r="U253" i="94"/>
  <c r="U395" i="94"/>
  <c r="T395" i="94"/>
  <c r="R395" i="94"/>
  <c r="S395" i="94"/>
  <c r="U412" i="94"/>
  <c r="T412" i="94"/>
  <c r="S412" i="94"/>
  <c r="R412" i="94"/>
  <c r="U236" i="94"/>
  <c r="R236" i="94"/>
  <c r="T236" i="94"/>
  <c r="T790" i="94"/>
  <c r="U790" i="94"/>
  <c r="S790" i="94"/>
  <c r="R790" i="94"/>
  <c r="T209" i="94"/>
  <c r="U209" i="94"/>
  <c r="R209" i="94"/>
  <c r="S209" i="94"/>
  <c r="U678" i="94"/>
  <c r="T678" i="94"/>
  <c r="R678" i="94"/>
  <c r="S678" i="94"/>
  <c r="U544" i="94"/>
  <c r="T544" i="94"/>
  <c r="R544" i="94"/>
  <c r="U534" i="94"/>
  <c r="S534" i="94"/>
  <c r="T534" i="94"/>
  <c r="R534" i="94"/>
  <c r="U375" i="94"/>
  <c r="T375" i="94"/>
  <c r="R375" i="94"/>
  <c r="S375" i="94"/>
  <c r="U839" i="94"/>
  <c r="T839" i="94"/>
  <c r="R839" i="94"/>
  <c r="S839" i="94"/>
  <c r="T515" i="94"/>
  <c r="U515" i="94"/>
  <c r="S515" i="94"/>
  <c r="R515" i="94"/>
  <c r="U233" i="94"/>
  <c r="T233" i="94"/>
  <c r="S233" i="94"/>
  <c r="R233" i="94"/>
  <c r="T629" i="94"/>
  <c r="S629" i="94"/>
  <c r="R629" i="94"/>
  <c r="U629" i="94"/>
  <c r="U332" i="94"/>
  <c r="T332" i="94"/>
  <c r="R332" i="94"/>
  <c r="U739" i="94"/>
  <c r="T739" i="94"/>
  <c r="R739" i="94"/>
  <c r="T684" i="94"/>
  <c r="U684" i="94"/>
  <c r="S684" i="94"/>
  <c r="R684" i="94"/>
  <c r="T647" i="94"/>
  <c r="U647" i="94"/>
  <c r="R647" i="94"/>
  <c r="S647" i="94"/>
  <c r="U663" i="94"/>
  <c r="T663" i="94"/>
  <c r="R663" i="94"/>
  <c r="T546" i="94"/>
  <c r="U546" i="94"/>
  <c r="R546" i="94"/>
  <c r="U859" i="94"/>
  <c r="T859" i="94"/>
  <c r="S859" i="94"/>
  <c r="R859" i="94"/>
  <c r="U796" i="94"/>
  <c r="R796" i="94"/>
  <c r="T796" i="94"/>
  <c r="S796" i="94"/>
  <c r="T8" i="94"/>
  <c r="U8" i="94"/>
  <c r="S8" i="94"/>
  <c r="R8" i="94"/>
  <c r="U911" i="94"/>
  <c r="T911" i="94"/>
  <c r="S911" i="94"/>
  <c r="R911" i="94"/>
  <c r="Q1339" i="94"/>
  <c r="Q939" i="94"/>
  <c r="Q1253" i="94"/>
  <c r="Q1337" i="94"/>
  <c r="Q1275" i="94"/>
  <c r="Q941" i="94"/>
  <c r="Q1245" i="94"/>
  <c r="Q1311" i="94"/>
  <c r="Q1399" i="94"/>
  <c r="Q1158" i="94"/>
  <c r="Q1375" i="94"/>
  <c r="Q241" i="94"/>
  <c r="Q934" i="94"/>
  <c r="Q979" i="94"/>
  <c r="Q1003" i="94"/>
  <c r="Q991" i="94"/>
  <c r="Q949" i="94"/>
  <c r="Q992" i="94"/>
  <c r="Q1012" i="94"/>
  <c r="Q1148" i="94"/>
  <c r="Q1228" i="94"/>
  <c r="Q603" i="94"/>
  <c r="Q1185" i="94"/>
  <c r="Q1094" i="94"/>
  <c r="Q1175" i="94"/>
  <c r="Q1390" i="94"/>
  <c r="Q387" i="94"/>
  <c r="Q765" i="94"/>
  <c r="Q62" i="94"/>
  <c r="Q608" i="94"/>
  <c r="Q861" i="94"/>
  <c r="Q129" i="94"/>
  <c r="Q262" i="94"/>
  <c r="Q244" i="94"/>
  <c r="Q825" i="94"/>
  <c r="Q191" i="94"/>
  <c r="Q689" i="94"/>
  <c r="Q881" i="94"/>
  <c r="Q618" i="94"/>
  <c r="Q234" i="94"/>
  <c r="Q91" i="94"/>
  <c r="Q250" i="94"/>
  <c r="Q588" i="94"/>
  <c r="Q801" i="94"/>
  <c r="Q516" i="94"/>
  <c r="Q830" i="94"/>
  <c r="Q407" i="94"/>
  <c r="Q787" i="94"/>
  <c r="Q854" i="94"/>
  <c r="Q852" i="94"/>
  <c r="R1328" i="94"/>
  <c r="R1416" i="94"/>
  <c r="R927" i="94"/>
  <c r="R124" i="94"/>
  <c r="R315" i="94"/>
  <c r="R264" i="94"/>
  <c r="R78" i="94"/>
  <c r="S1042" i="94"/>
  <c r="S427" i="94"/>
  <c r="S163" i="94"/>
  <c r="S255" i="94"/>
  <c r="S356" i="94"/>
  <c r="S854" i="94"/>
  <c r="T927" i="94"/>
  <c r="T101" i="94"/>
  <c r="U1335" i="94"/>
  <c r="T1335" i="94"/>
  <c r="U1379" i="94"/>
  <c r="T1379" i="94"/>
  <c r="U1295" i="94"/>
  <c r="S1295" i="94"/>
  <c r="T1295" i="94"/>
  <c r="U1227" i="94"/>
  <c r="S1227" i="94"/>
  <c r="T1227" i="94"/>
  <c r="U1120" i="94"/>
  <c r="T1120" i="94"/>
  <c r="S1120" i="94"/>
  <c r="U1297" i="94"/>
  <c r="S1297" i="94"/>
  <c r="T1297" i="94"/>
  <c r="U1276" i="94"/>
  <c r="S1276" i="94"/>
  <c r="U1298" i="94"/>
  <c r="S1298" i="94"/>
  <c r="T1298" i="94"/>
  <c r="U1095" i="94"/>
  <c r="T1095" i="94"/>
  <c r="S1095" i="94"/>
  <c r="R1095" i="94"/>
  <c r="U926" i="94"/>
  <c r="T926" i="94"/>
  <c r="S926" i="94"/>
  <c r="R926" i="94"/>
  <c r="U1080" i="94"/>
  <c r="T1080" i="94"/>
  <c r="S1080" i="94"/>
  <c r="R1080" i="94"/>
  <c r="U1289" i="94"/>
  <c r="T1289" i="94"/>
  <c r="S1289" i="94"/>
  <c r="R1289" i="94"/>
  <c r="U1202" i="94"/>
  <c r="T1202" i="94"/>
  <c r="S1202" i="94"/>
  <c r="R1202" i="94"/>
  <c r="U1304" i="94"/>
  <c r="T1304" i="94"/>
  <c r="S1304" i="94"/>
  <c r="R1304" i="94"/>
  <c r="U1092" i="94"/>
  <c r="T1092" i="94"/>
  <c r="S1092" i="94"/>
  <c r="U917" i="94"/>
  <c r="T917" i="94"/>
  <c r="S917" i="94"/>
  <c r="R917" i="94"/>
  <c r="U1038" i="94"/>
  <c r="T1038" i="94"/>
  <c r="S1038" i="94"/>
  <c r="R1038" i="94"/>
  <c r="U1100" i="94"/>
  <c r="T1100" i="94"/>
  <c r="S1100" i="94"/>
  <c r="R1100" i="94"/>
  <c r="U1325" i="94"/>
  <c r="T1325" i="94"/>
  <c r="S1325" i="94"/>
  <c r="R1325" i="94"/>
  <c r="U957" i="94"/>
  <c r="S957" i="94"/>
  <c r="R957" i="94"/>
  <c r="T957" i="94"/>
  <c r="U986" i="94"/>
  <c r="S986" i="94"/>
  <c r="T986" i="94"/>
  <c r="R986" i="94"/>
  <c r="U994" i="94"/>
  <c r="S994" i="94"/>
  <c r="R994" i="94"/>
  <c r="U1161" i="94"/>
  <c r="S1161" i="94"/>
  <c r="T1161" i="94"/>
  <c r="R1161" i="94"/>
  <c r="U1249" i="94"/>
  <c r="T1249" i="94"/>
  <c r="S1249" i="94"/>
  <c r="R1249" i="94"/>
  <c r="U196" i="94"/>
  <c r="T196" i="94"/>
  <c r="S196" i="94"/>
  <c r="R196" i="94"/>
  <c r="U414" i="94"/>
  <c r="T414" i="94"/>
  <c r="S414" i="94"/>
  <c r="R414" i="94"/>
  <c r="U500" i="94"/>
  <c r="S500" i="94"/>
  <c r="T500" i="94"/>
  <c r="R500" i="94"/>
  <c r="U428" i="94"/>
  <c r="T428" i="94"/>
  <c r="S428" i="94"/>
  <c r="R428" i="94"/>
  <c r="U674" i="94"/>
  <c r="T674" i="94"/>
  <c r="S674" i="94"/>
  <c r="R674" i="94"/>
  <c r="U857" i="94"/>
  <c r="T857" i="94"/>
  <c r="S857" i="94"/>
  <c r="R857" i="94"/>
  <c r="U327" i="94"/>
  <c r="T327" i="94"/>
  <c r="S327" i="94"/>
  <c r="R327" i="94"/>
  <c r="U766" i="94"/>
  <c r="S766" i="94"/>
  <c r="R766" i="94"/>
  <c r="T766" i="94"/>
  <c r="U630" i="94"/>
  <c r="T630" i="94"/>
  <c r="S630" i="94"/>
  <c r="R630" i="94"/>
  <c r="U837" i="94"/>
  <c r="T837" i="94"/>
  <c r="S837" i="94"/>
  <c r="R837" i="94"/>
  <c r="U543" i="94"/>
  <c r="T543" i="94"/>
  <c r="S543" i="94"/>
  <c r="R543" i="94"/>
  <c r="U55" i="94"/>
  <c r="T55" i="94"/>
  <c r="S55" i="94"/>
  <c r="R55" i="94"/>
  <c r="U661" i="94"/>
  <c r="S661" i="94"/>
  <c r="R661" i="94"/>
  <c r="T661" i="94"/>
  <c r="U761" i="94"/>
  <c r="T761" i="94"/>
  <c r="S761" i="94"/>
  <c r="R761" i="94"/>
  <c r="U111" i="94"/>
  <c r="T111" i="94"/>
  <c r="S111" i="94"/>
  <c r="R111" i="94"/>
  <c r="U601" i="94"/>
  <c r="T601" i="94"/>
  <c r="S601" i="94"/>
  <c r="R601" i="94"/>
  <c r="U438" i="94"/>
  <c r="T438" i="94"/>
  <c r="S438" i="94"/>
  <c r="R438" i="94"/>
  <c r="U376" i="94"/>
  <c r="S376" i="94"/>
  <c r="R376" i="94"/>
  <c r="T376" i="94"/>
  <c r="U218" i="94"/>
  <c r="T218" i="94"/>
  <c r="S218" i="94"/>
  <c r="R218" i="94"/>
  <c r="U886" i="94"/>
  <c r="S886" i="94"/>
  <c r="T886" i="94"/>
  <c r="R886" i="94"/>
  <c r="U198" i="94"/>
  <c r="T198" i="94"/>
  <c r="S198" i="94"/>
  <c r="R198" i="94"/>
  <c r="U422" i="94"/>
  <c r="S422" i="94"/>
  <c r="R422" i="94"/>
  <c r="T422" i="94"/>
  <c r="U391" i="94"/>
  <c r="T391" i="94"/>
  <c r="S391" i="94"/>
  <c r="R391" i="94"/>
  <c r="U902" i="94"/>
  <c r="T902" i="94"/>
  <c r="S902" i="94"/>
  <c r="R902" i="94"/>
  <c r="U348" i="94"/>
  <c r="R348" i="94"/>
  <c r="U702" i="94"/>
  <c r="S702" i="94"/>
  <c r="R702" i="94"/>
  <c r="U53" i="94"/>
  <c r="T53" i="94"/>
  <c r="S53" i="94"/>
  <c r="R53" i="94"/>
  <c r="U306" i="94"/>
  <c r="T306" i="94"/>
  <c r="R306" i="94"/>
  <c r="S306" i="94"/>
  <c r="U393" i="94"/>
  <c r="T393" i="94"/>
  <c r="R393" i="94"/>
  <c r="U92" i="94"/>
  <c r="S92" i="94"/>
  <c r="R92" i="94"/>
  <c r="U579" i="94"/>
  <c r="T579" i="94"/>
  <c r="S579" i="94"/>
  <c r="R579" i="94"/>
  <c r="U490" i="94"/>
  <c r="R490" i="94"/>
  <c r="U292" i="94"/>
  <c r="T292" i="94"/>
  <c r="S292" i="94"/>
  <c r="R292" i="94"/>
  <c r="U417" i="94"/>
  <c r="S417" i="94"/>
  <c r="R417" i="94"/>
  <c r="T417" i="94"/>
  <c r="U431" i="94"/>
  <c r="S431" i="94"/>
  <c r="R431" i="94"/>
  <c r="T431" i="94"/>
  <c r="U432" i="94"/>
  <c r="T432" i="94"/>
  <c r="R432" i="94"/>
  <c r="U475" i="94"/>
  <c r="T475" i="94"/>
  <c r="R475" i="94"/>
  <c r="S475" i="94"/>
  <c r="U104" i="94"/>
  <c r="T104" i="94"/>
  <c r="S104" i="94"/>
  <c r="R104" i="94"/>
  <c r="U771" i="94"/>
  <c r="T771" i="94"/>
  <c r="S771" i="94"/>
  <c r="R771" i="94"/>
  <c r="U210" i="94"/>
  <c r="T210" i="94"/>
  <c r="R210" i="94"/>
  <c r="U690" i="94"/>
  <c r="R690" i="94"/>
  <c r="S690" i="94"/>
  <c r="U203" i="94"/>
  <c r="T203" i="94"/>
  <c r="S203" i="94"/>
  <c r="R203" i="94"/>
  <c r="U802" i="94"/>
  <c r="S802" i="94"/>
  <c r="R802" i="94"/>
  <c r="T802" i="94"/>
  <c r="U706" i="94"/>
  <c r="T706" i="94"/>
  <c r="S706" i="94"/>
  <c r="R706" i="94"/>
  <c r="U769" i="94"/>
  <c r="T769" i="94"/>
  <c r="R769" i="94"/>
  <c r="Q1145" i="94"/>
  <c r="Q1232" i="94"/>
  <c r="Q1242" i="94"/>
  <c r="Q1328" i="94"/>
  <c r="Q1310" i="94"/>
  <c r="Q1236" i="94"/>
  <c r="Q1072" i="94"/>
  <c r="Q1415" i="94"/>
  <c r="Q1331" i="94"/>
  <c r="Q964" i="94"/>
  <c r="Q933" i="94"/>
  <c r="Q192" i="94"/>
  <c r="Q1064" i="94"/>
  <c r="Q1006" i="94"/>
  <c r="Q935" i="94"/>
  <c r="Q1028" i="94"/>
  <c r="Q1042" i="94"/>
  <c r="Q13" i="94"/>
  <c r="Q1160" i="94"/>
  <c r="Q990" i="94"/>
  <c r="Q1372" i="94"/>
  <c r="Q954" i="94"/>
  <c r="Q960" i="94"/>
  <c r="Q1349" i="94"/>
  <c r="Q888" i="94"/>
  <c r="Q231" i="94"/>
  <c r="Q882" i="94"/>
  <c r="Q838" i="94"/>
  <c r="Q762" i="94"/>
  <c r="Q427" i="94"/>
  <c r="Q856" i="94"/>
  <c r="Q700" i="94"/>
  <c r="Q574" i="94"/>
  <c r="Q683" i="94"/>
  <c r="Q480" i="94"/>
  <c r="Q249" i="94"/>
  <c r="Q814" i="94"/>
  <c r="Q400" i="94"/>
  <c r="Q736" i="94"/>
  <c r="Q585" i="94"/>
  <c r="Q555" i="94"/>
  <c r="Q638" i="94"/>
  <c r="Q755" i="94"/>
  <c r="Q633" i="94"/>
  <c r="Q368" i="94"/>
  <c r="Q804" i="94"/>
  <c r="Q20" i="94"/>
  <c r="Q887" i="94"/>
  <c r="R1301" i="94"/>
  <c r="R1264" i="94"/>
  <c r="R1052" i="94"/>
  <c r="R508" i="94"/>
  <c r="R764" i="94"/>
  <c r="R44" i="94"/>
  <c r="R868" i="94"/>
  <c r="R97" i="94"/>
  <c r="R184" i="94"/>
  <c r="S1007" i="94"/>
  <c r="S480" i="94"/>
  <c r="S585" i="94"/>
  <c r="T1116" i="94"/>
  <c r="T1045" i="94"/>
  <c r="T348" i="94"/>
  <c r="T304" i="94"/>
  <c r="U135" i="94"/>
  <c r="P123" i="94"/>
  <c r="P232" i="94"/>
  <c r="P587" i="94"/>
  <c r="P1098" i="94"/>
  <c r="P873" i="94"/>
  <c r="P626" i="94"/>
  <c r="P1175" i="94"/>
  <c r="P336" i="94"/>
  <c r="P274" i="94"/>
  <c r="P1201" i="94"/>
  <c r="P386" i="94"/>
  <c r="P1339" i="94"/>
  <c r="P1013" i="94"/>
  <c r="P489" i="94"/>
  <c r="P370" i="94"/>
  <c r="P352" i="94"/>
  <c r="P1300" i="94"/>
  <c r="P977" i="94"/>
  <c r="P121" i="94"/>
  <c r="P733" i="94"/>
  <c r="P930" i="94"/>
  <c r="P982" i="94"/>
  <c r="P445" i="94"/>
  <c r="P1029" i="94"/>
  <c r="P413" i="94"/>
  <c r="P303" i="94"/>
  <c r="P1228" i="94"/>
  <c r="P724" i="94"/>
  <c r="P862" i="94"/>
  <c r="P1105" i="94"/>
  <c r="P475" i="94"/>
  <c r="P355" i="94"/>
  <c r="P1182" i="94"/>
  <c r="P233" i="94"/>
  <c r="P482" i="94"/>
  <c r="P434" i="94"/>
  <c r="P1329" i="94"/>
  <c r="P668" i="94"/>
  <c r="P1123" i="94"/>
  <c r="P259" i="94"/>
  <c r="P635" i="94"/>
  <c r="P191" i="94"/>
  <c r="P1185" i="94"/>
  <c r="P1398" i="94"/>
  <c r="P590" i="94"/>
  <c r="P881" i="94"/>
  <c r="P161" i="94"/>
  <c r="P1139" i="94"/>
  <c r="P358" i="94"/>
  <c r="P540" i="94"/>
  <c r="P326" i="94"/>
  <c r="P841" i="94"/>
  <c r="P377" i="94"/>
  <c r="P572" i="94"/>
  <c r="P339" i="94"/>
  <c r="P186" i="94"/>
  <c r="P443" i="94"/>
  <c r="P913" i="94"/>
  <c r="P1271" i="94"/>
  <c r="P667" i="94"/>
  <c r="P1170" i="94"/>
  <c r="P117" i="94"/>
  <c r="P429" i="94"/>
  <c r="P1116" i="94"/>
  <c r="P402" i="94"/>
  <c r="P617" i="94"/>
  <c r="P8" i="94"/>
  <c r="P1315" i="94"/>
  <c r="P1057" i="94"/>
  <c r="P1049" i="94"/>
  <c r="P196" i="94"/>
  <c r="P283" i="94"/>
  <c r="P338" i="94"/>
  <c r="P768" i="94"/>
  <c r="P449" i="94"/>
  <c r="P1357" i="94"/>
  <c r="P975" i="94"/>
  <c r="P1024" i="94"/>
  <c r="P1071" i="94"/>
  <c r="P373" i="94"/>
  <c r="P217" i="94"/>
  <c r="P858" i="94"/>
  <c r="P863" i="94"/>
  <c r="P423" i="94"/>
  <c r="P1210" i="94"/>
  <c r="P1321" i="94"/>
  <c r="P1212" i="94"/>
  <c r="P915" i="94"/>
  <c r="P62" i="94"/>
  <c r="P565" i="94"/>
  <c r="P536" i="94"/>
  <c r="P145" i="94"/>
  <c r="P774" i="94"/>
  <c r="P906" i="94"/>
  <c r="P71" i="94"/>
  <c r="P1107" i="94"/>
  <c r="P1411" i="94"/>
  <c r="P5" i="94"/>
  <c r="P494" i="94"/>
  <c r="P1149" i="94"/>
  <c r="P155" i="94"/>
  <c r="P1387" i="94"/>
  <c r="P455" i="94"/>
  <c r="P1165" i="94"/>
  <c r="P1326" i="94"/>
  <c r="P1296" i="94"/>
  <c r="P1169" i="94"/>
  <c r="P1114" i="94"/>
  <c r="P722" i="94"/>
  <c r="P652" i="94"/>
  <c r="P695" i="94"/>
  <c r="P636" i="94"/>
  <c r="P1288" i="94"/>
  <c r="P1068" i="94"/>
  <c r="P945" i="94"/>
  <c r="P500" i="94"/>
  <c r="P757" i="94"/>
  <c r="P218" i="94"/>
  <c r="P308" i="94"/>
  <c r="P143" i="94"/>
  <c r="P991" i="94"/>
  <c r="P27" i="94"/>
  <c r="P1125" i="94"/>
  <c r="P1335" i="94"/>
  <c r="P1366" i="94"/>
  <c r="P605" i="94"/>
  <c r="P1021" i="94"/>
  <c r="P26" i="94"/>
  <c r="P1318" i="94"/>
  <c r="P1186" i="94"/>
  <c r="P642" i="94"/>
  <c r="P1330" i="94"/>
  <c r="P1141" i="94"/>
  <c r="P921" i="94"/>
  <c r="P955" i="94"/>
  <c r="P609" i="94"/>
  <c r="P148" i="94"/>
  <c r="P548" i="94"/>
  <c r="P237" i="94"/>
  <c r="P541" i="94"/>
  <c r="P1247" i="94"/>
  <c r="P1130" i="94"/>
  <c r="P944" i="94"/>
  <c r="P1112" i="94"/>
  <c r="P278" i="94"/>
  <c r="P350" i="94"/>
  <c r="P731" i="94"/>
  <c r="P267" i="94"/>
  <c r="P802" i="94"/>
  <c r="P1275" i="94"/>
  <c r="P1060" i="94"/>
  <c r="P1385" i="94"/>
  <c r="P23" i="94"/>
  <c r="P632" i="94"/>
  <c r="P1379" i="94"/>
  <c r="P92" i="94"/>
  <c r="P169" i="94"/>
  <c r="P241" i="94"/>
  <c r="P1286" i="94"/>
  <c r="P1145" i="94"/>
  <c r="P985" i="94"/>
  <c r="P126" i="94"/>
  <c r="P1218" i="94"/>
  <c r="P732" i="94"/>
  <c r="P1041" i="94"/>
  <c r="P348" i="94"/>
  <c r="P1266" i="94"/>
  <c r="P138" i="94"/>
  <c r="P644" i="94"/>
  <c r="P1254" i="94"/>
  <c r="P100" i="94"/>
  <c r="P1389" i="94"/>
  <c r="P654" i="94"/>
  <c r="P252" i="94"/>
  <c r="P619" i="94"/>
  <c r="P908" i="94"/>
  <c r="P1416" i="94"/>
  <c r="P983" i="94"/>
  <c r="P651" i="94"/>
  <c r="P238" i="94"/>
  <c r="P506" i="94"/>
  <c r="P304" i="94"/>
  <c r="P1007" i="94"/>
  <c r="P1095" i="94"/>
  <c r="P929" i="94"/>
  <c r="P1076" i="94"/>
  <c r="P861" i="94"/>
  <c r="P315" i="94"/>
  <c r="P49" i="94"/>
  <c r="P718" i="94"/>
  <c r="P1341" i="94"/>
  <c r="P956" i="94"/>
  <c r="P962" i="94"/>
  <c r="P1009" i="94"/>
  <c r="P674" i="94"/>
  <c r="P764" i="94"/>
  <c r="P253" i="94"/>
  <c r="P273" i="94"/>
  <c r="P1273" i="94"/>
  <c r="P970" i="94"/>
  <c r="P993" i="94"/>
  <c r="P910" i="94"/>
  <c r="P295" i="94"/>
  <c r="P171" i="94"/>
  <c r="P422" i="94"/>
  <c r="P271" i="94"/>
  <c r="P1346" i="94"/>
  <c r="P789" i="94"/>
  <c r="P1150" i="94"/>
  <c r="P397" i="94"/>
  <c r="P836" i="94"/>
  <c r="P737" i="94"/>
  <c r="P59" i="94"/>
  <c r="P96" i="94"/>
  <c r="P230" i="94"/>
  <c r="P912" i="94"/>
  <c r="P159" i="94"/>
  <c r="P474" i="94"/>
  <c r="P228" i="94"/>
  <c r="P865" i="94"/>
  <c r="P396" i="94"/>
  <c r="P578" i="94"/>
  <c r="P1124" i="94"/>
  <c r="P1278" i="94"/>
  <c r="P1058" i="94"/>
  <c r="P55" i="94"/>
  <c r="P280" i="94"/>
  <c r="P266" i="94"/>
  <c r="P1194" i="94"/>
  <c r="P1391" i="94"/>
  <c r="P124" i="94"/>
  <c r="P1040" i="94"/>
  <c r="P937" i="94"/>
  <c r="P981" i="94"/>
  <c r="P1402" i="94"/>
  <c r="P969" i="94"/>
  <c r="P1348" i="94"/>
  <c r="P1206" i="94"/>
  <c r="P575" i="94"/>
  <c r="P81" i="94"/>
  <c r="P277" i="94"/>
  <c r="P1100" i="94"/>
  <c r="P1003" i="94"/>
  <c r="P1081" i="94"/>
  <c r="P1219" i="94"/>
  <c r="P1241" i="94"/>
  <c r="P1253" i="94"/>
  <c r="P1065" i="94"/>
  <c r="P712" i="94"/>
  <c r="P703" i="94"/>
  <c r="P389" i="94"/>
  <c r="P18" i="94"/>
  <c r="P153" i="94"/>
  <c r="P40" i="94"/>
  <c r="P343" i="94"/>
  <c r="P369" i="94"/>
  <c r="P136" i="94"/>
  <c r="P202" i="94"/>
  <c r="P889" i="94"/>
  <c r="P852" i="94"/>
  <c r="P226" i="94"/>
  <c r="P588" i="94"/>
  <c r="P511" i="94"/>
  <c r="P417" i="94"/>
  <c r="P740" i="94"/>
  <c r="P810" i="94"/>
  <c r="P440" i="94"/>
  <c r="P786" i="94"/>
  <c r="P4" i="94"/>
  <c r="P208" i="94"/>
  <c r="P284" i="94"/>
  <c r="P790" i="94"/>
  <c r="P676" i="94"/>
  <c r="P395" i="94"/>
  <c r="P577" i="94"/>
  <c r="P529" i="94"/>
  <c r="P1171" i="94"/>
  <c r="P988" i="94"/>
  <c r="P1367" i="94"/>
  <c r="P943" i="94"/>
  <c r="P1369" i="94"/>
  <c r="P1227" i="94"/>
  <c r="P1350" i="94"/>
  <c r="P1258" i="94"/>
  <c r="P1332" i="94"/>
  <c r="P1384" i="94"/>
  <c r="P19" i="94"/>
  <c r="P383" i="94"/>
  <c r="P194" i="94"/>
  <c r="P938" i="94"/>
  <c r="P1061" i="94"/>
  <c r="P996" i="94"/>
  <c r="P989" i="94"/>
  <c r="P1148" i="94"/>
  <c r="P1030" i="94"/>
  <c r="P917" i="94"/>
  <c r="P1052" i="94"/>
  <c r="P1280" i="94"/>
  <c r="P431" i="94"/>
  <c r="P17" i="94"/>
  <c r="P839" i="94"/>
  <c r="P1272" i="94"/>
  <c r="P968" i="94"/>
  <c r="P129" i="94"/>
  <c r="P1146" i="94"/>
  <c r="P1168" i="94"/>
  <c r="P1178" i="94"/>
  <c r="P753" i="94"/>
  <c r="P824" i="94"/>
  <c r="P263" i="94"/>
  <c r="P847" i="94"/>
  <c r="P491" i="94"/>
  <c r="P265" i="94"/>
  <c r="P359" i="94"/>
  <c r="P706" i="94"/>
  <c r="P201" i="94"/>
  <c r="P1351" i="94"/>
  <c r="P1018" i="94"/>
  <c r="P1177" i="94"/>
  <c r="P1199" i="94"/>
  <c r="P1399" i="94"/>
  <c r="P1188" i="94"/>
  <c r="P1195" i="94"/>
  <c r="P940" i="94"/>
  <c r="P1091" i="94"/>
  <c r="P1204" i="94"/>
  <c r="P1324" i="94"/>
  <c r="P1045" i="94"/>
  <c r="P1410" i="94"/>
  <c r="P849" i="94"/>
  <c r="P687" i="94"/>
  <c r="P547" i="94"/>
  <c r="P385" i="94"/>
  <c r="P562" i="94"/>
  <c r="P903" i="94"/>
  <c r="P223" i="94"/>
  <c r="P672" i="94"/>
  <c r="P419" i="94"/>
  <c r="P391" i="94"/>
  <c r="P420" i="94"/>
  <c r="P792" i="94"/>
  <c r="P74" i="94"/>
  <c r="P623" i="94"/>
  <c r="P298" i="94"/>
  <c r="P479" i="94"/>
  <c r="P698" i="94"/>
  <c r="P939" i="94"/>
  <c r="P1320" i="94"/>
  <c r="P1336" i="94"/>
  <c r="P1090" i="94"/>
  <c r="P1180" i="94"/>
  <c r="P926" i="94"/>
  <c r="P1047" i="94"/>
  <c r="P1136" i="94"/>
  <c r="P894" i="94"/>
  <c r="P946" i="94"/>
  <c r="P1374" i="94"/>
  <c r="P1163" i="94"/>
  <c r="P61" i="94"/>
  <c r="P620" i="94"/>
  <c r="P857" i="94"/>
  <c r="P640" i="94"/>
  <c r="P465" i="94"/>
  <c r="P754" i="94"/>
  <c r="P686" i="94"/>
  <c r="P756" i="94"/>
  <c r="P641" i="94"/>
  <c r="P281" i="94"/>
  <c r="P160" i="94"/>
  <c r="P592" i="94"/>
  <c r="P785" i="94"/>
  <c r="P499" i="94"/>
  <c r="P684" i="94"/>
  <c r="P546" i="94"/>
  <c r="P320" i="94"/>
  <c r="P1297" i="94"/>
  <c r="P405" i="94"/>
  <c r="P1409" i="94"/>
  <c r="P1048" i="94"/>
  <c r="P289" i="94"/>
  <c r="P1232" i="94"/>
  <c r="P1184" i="94"/>
  <c r="P521" i="94"/>
  <c r="P690" i="94"/>
  <c r="P1223" i="94"/>
  <c r="P299" i="94"/>
  <c r="P1039" i="94"/>
  <c r="P1413" i="94"/>
  <c r="P820" i="94"/>
  <c r="P111" i="94"/>
  <c r="P95" i="94"/>
  <c r="P957" i="94"/>
  <c r="P1406" i="94"/>
  <c r="P1135" i="94"/>
  <c r="P76" i="94"/>
  <c r="P1308" i="94"/>
  <c r="P1069" i="94"/>
  <c r="P1244" i="94"/>
  <c r="P709" i="94"/>
  <c r="P783" i="94"/>
  <c r="P1293" i="94"/>
  <c r="P1020" i="94"/>
  <c r="P1050" i="94"/>
  <c r="P83" i="94"/>
  <c r="P421" i="94"/>
  <c r="P1373" i="94"/>
  <c r="P1261" i="94"/>
  <c r="P895" i="94"/>
  <c r="P414" i="94"/>
  <c r="P664" i="94"/>
  <c r="P808" i="94"/>
  <c r="P316" i="94"/>
  <c r="P174" i="94"/>
  <c r="P467" i="94"/>
  <c r="P70" i="94"/>
  <c r="P317" i="94"/>
  <c r="P823" i="94"/>
  <c r="P544" i="94"/>
  <c r="P890" i="94"/>
  <c r="P629" i="94"/>
  <c r="P199" i="94"/>
  <c r="P569" i="94"/>
  <c r="P795" i="94"/>
  <c r="P1015" i="94"/>
  <c r="P1023" i="94"/>
  <c r="P450" i="94"/>
  <c r="P156" i="94"/>
  <c r="P357" i="94"/>
  <c r="P1267" i="94"/>
  <c r="P1033" i="94"/>
  <c r="P477" i="94"/>
  <c r="P1417" i="94"/>
  <c r="P949" i="94"/>
  <c r="P1316" i="94"/>
  <c r="P879" i="94"/>
  <c r="P247" i="94"/>
  <c r="P798" i="94"/>
  <c r="P662" i="94"/>
  <c r="P1361" i="94"/>
  <c r="P1298" i="94"/>
  <c r="P1237" i="94"/>
  <c r="P1113" i="94"/>
  <c r="P765" i="94"/>
  <c r="P52" i="94"/>
  <c r="P436" i="94"/>
  <c r="P866" i="94"/>
  <c r="P702" i="94"/>
  <c r="P340" i="94"/>
  <c r="P104" i="94"/>
  <c r="P48" i="94"/>
  <c r="P1309" i="94"/>
  <c r="P1368" i="94"/>
  <c r="P1263" i="94"/>
  <c r="P1005" i="94"/>
  <c r="P1085" i="94"/>
  <c r="P1046" i="94"/>
  <c r="P832" i="94"/>
  <c r="P243" i="94"/>
  <c r="P401" i="94"/>
  <c r="P41" i="94"/>
  <c r="P73" i="94"/>
  <c r="P502" i="94"/>
  <c r="P435" i="94"/>
  <c r="P150" i="94"/>
  <c r="P666" i="94"/>
  <c r="P1277" i="94"/>
  <c r="P1363" i="94"/>
  <c r="P1133" i="94"/>
  <c r="P897" i="94"/>
  <c r="P1115" i="94"/>
  <c r="P1214" i="94"/>
  <c r="P464" i="94"/>
  <c r="P1211" i="94"/>
  <c r="P1274" i="94"/>
  <c r="P1327" i="94"/>
  <c r="P941" i="94"/>
  <c r="P1355" i="94"/>
  <c r="P1157" i="94"/>
  <c r="P1031" i="94"/>
  <c r="P942" i="94"/>
  <c r="P1099" i="94"/>
  <c r="P948" i="94"/>
  <c r="P1167" i="94"/>
  <c r="P1238" i="94"/>
  <c r="P1094" i="94"/>
  <c r="P1380" i="94"/>
  <c r="P539" i="94"/>
  <c r="P807" i="94"/>
  <c r="P833" i="94"/>
  <c r="P658" i="94"/>
  <c r="P337" i="94"/>
  <c r="P661" i="94"/>
  <c r="P255" i="94"/>
  <c r="P376" i="94"/>
  <c r="P583" i="94"/>
  <c r="P99" i="94"/>
  <c r="P378" i="94"/>
  <c r="P520" i="94"/>
  <c r="P490" i="94"/>
  <c r="P28" i="94"/>
  <c r="P748" i="94"/>
  <c r="P141" i="94"/>
  <c r="P37" i="94"/>
  <c r="P1198" i="94"/>
  <c r="P570" i="94"/>
  <c r="P418" i="94"/>
  <c r="P1152" i="94"/>
  <c r="P966" i="94"/>
  <c r="P931" i="94"/>
  <c r="P1176" i="94"/>
  <c r="P746" i="94"/>
  <c r="P553" i="94"/>
  <c r="P1359" i="94"/>
  <c r="P1102" i="94"/>
  <c r="P1371" i="94"/>
  <c r="P1088" i="94"/>
  <c r="P591" i="94"/>
  <c r="P612" i="94"/>
  <c r="P451" i="94"/>
  <c r="P871" i="94"/>
  <c r="P1215" i="94"/>
  <c r="P1356" i="94"/>
  <c r="P1103" i="94"/>
  <c r="P1118" i="94"/>
  <c r="P1222" i="94"/>
  <c r="P812" i="94"/>
  <c r="P345" i="94"/>
  <c r="P901" i="94"/>
  <c r="P899" i="94"/>
  <c r="P135" i="94"/>
  <c r="P257" i="94"/>
  <c r="P685" i="94"/>
  <c r="P1225" i="94"/>
  <c r="P1386" i="94"/>
  <c r="P1220" i="94"/>
  <c r="P47" i="94"/>
  <c r="P973" i="94"/>
  <c r="P1292" i="94"/>
  <c r="P1337" i="94"/>
  <c r="P1305" i="94"/>
  <c r="P1034" i="94"/>
  <c r="P1004" i="94"/>
  <c r="P1174" i="94"/>
  <c r="P1062" i="94"/>
  <c r="P992" i="94"/>
  <c r="P1075" i="94"/>
  <c r="P986" i="94"/>
  <c r="P1093" i="94"/>
  <c r="P1370" i="94"/>
  <c r="P371" i="94"/>
  <c r="P791" i="94"/>
  <c r="P307" i="94"/>
  <c r="P399" i="94"/>
  <c r="P615" i="94"/>
  <c r="P166" i="94"/>
  <c r="P250" i="94"/>
  <c r="P835" i="94"/>
  <c r="P679" i="94"/>
  <c r="P412" i="94"/>
  <c r="P843" i="94"/>
  <c r="P614" i="94"/>
  <c r="P607" i="94"/>
  <c r="P446" i="94"/>
  <c r="P322" i="94"/>
  <c r="P598" i="94"/>
  <c r="P430" i="94"/>
  <c r="P1388" i="94"/>
  <c r="P1342" i="94"/>
  <c r="P128" i="94"/>
  <c r="P258" i="94"/>
  <c r="P1323" i="94"/>
  <c r="P1208" i="94"/>
  <c r="P85" i="94"/>
  <c r="P1343" i="94"/>
  <c r="P1338" i="94"/>
  <c r="P1154" i="94"/>
  <c r="P1287" i="94"/>
  <c r="P997" i="94"/>
  <c r="P1179" i="94"/>
  <c r="P1383" i="94"/>
  <c r="P107" i="94"/>
  <c r="P32" i="94"/>
  <c r="P311" i="94"/>
  <c r="P398" i="94"/>
  <c r="P744" i="94"/>
  <c r="P105" i="94"/>
  <c r="P209" i="94"/>
  <c r="P264" i="94"/>
  <c r="P515" i="94"/>
  <c r="P332" i="94"/>
  <c r="P845" i="94"/>
  <c r="P816" i="94"/>
  <c r="P1164" i="94"/>
  <c r="P580" i="94"/>
  <c r="P1306" i="94"/>
  <c r="P1375" i="94"/>
  <c r="P837" i="94"/>
  <c r="P1307" i="94"/>
  <c r="P1264" i="94"/>
  <c r="P1408" i="94"/>
  <c r="P1053" i="94"/>
  <c r="P1108" i="94"/>
  <c r="P1140" i="94"/>
  <c r="P1111" i="94"/>
  <c r="P212" i="94"/>
  <c r="P51" i="94"/>
  <c r="P147" i="94"/>
  <c r="P902" i="94"/>
  <c r="P1404" i="94"/>
  <c r="P1260" i="94"/>
  <c r="P1077" i="94"/>
  <c r="P1120" i="94"/>
  <c r="P1285" i="94"/>
  <c r="P972" i="94"/>
  <c r="P1016" i="94"/>
  <c r="P927" i="94"/>
  <c r="P1051" i="94"/>
  <c r="P1032" i="94"/>
  <c r="P1325" i="94"/>
  <c r="P1155" i="94"/>
  <c r="P1044" i="94"/>
  <c r="P1250" i="94"/>
  <c r="P415" i="94"/>
  <c r="P213" i="94"/>
  <c r="P327" i="94"/>
  <c r="P825" i="94"/>
  <c r="P173" i="94"/>
  <c r="P767" i="94"/>
  <c r="P406" i="94"/>
  <c r="P538" i="94"/>
  <c r="P198" i="94"/>
  <c r="P773" i="94"/>
  <c r="P53" i="94"/>
  <c r="P292" i="94"/>
  <c r="P432" i="94"/>
  <c r="P799" i="94"/>
  <c r="P828" i="94"/>
  <c r="P1301" i="94"/>
  <c r="P1224" i="94"/>
  <c r="P959" i="94"/>
  <c r="P1037" i="94"/>
  <c r="P1255" i="94"/>
  <c r="P1158" i="94"/>
  <c r="P42" i="94"/>
  <c r="P1127" i="94"/>
  <c r="P928" i="94"/>
  <c r="P1038" i="94"/>
  <c r="P1036" i="94"/>
  <c r="P1143" i="94"/>
  <c r="P1248" i="94"/>
  <c r="P404" i="94"/>
  <c r="P898" i="94"/>
  <c r="P35" i="94"/>
  <c r="P800" i="94"/>
  <c r="P875" i="94"/>
  <c r="P851" i="94"/>
  <c r="P601" i="94"/>
  <c r="P713" i="94"/>
  <c r="P347" i="94"/>
  <c r="P495" i="94"/>
  <c r="P523" i="94"/>
  <c r="P534" i="94"/>
  <c r="P239" i="94"/>
  <c r="P294" i="94"/>
  <c r="P353" i="94"/>
  <c r="P142" i="94"/>
  <c r="P154" i="94"/>
  <c r="P293" i="94"/>
  <c r="P613" i="94"/>
  <c r="P589" i="94"/>
  <c r="P796" i="94"/>
  <c r="P699" i="94"/>
  <c r="P498" i="94"/>
  <c r="P447" i="94"/>
  <c r="P723" i="94"/>
  <c r="P211" i="94"/>
  <c r="P30" i="94"/>
  <c r="P493" i="94"/>
  <c r="P697" i="94"/>
  <c r="P91" i="94"/>
  <c r="P900" i="94"/>
  <c r="P221" i="94"/>
  <c r="P750" i="94"/>
  <c r="P149" i="94"/>
  <c r="P130" i="94"/>
  <c r="P519" i="94"/>
  <c r="P830" i="94"/>
  <c r="P777" i="94"/>
  <c r="P393" i="94"/>
  <c r="P560" i="94"/>
  <c r="P513" i="94"/>
  <c r="P182" i="94"/>
  <c r="P682" i="94"/>
  <c r="P518" i="94"/>
  <c r="P760" i="94"/>
  <c r="P110" i="94"/>
  <c r="P775" i="94"/>
  <c r="P112" i="94"/>
  <c r="P741" i="94"/>
  <c r="P1289" i="94"/>
  <c r="P10" i="94"/>
  <c r="P1019" i="94"/>
  <c r="P1317" i="94"/>
  <c r="P1078" i="94"/>
  <c r="P1089" i="94"/>
  <c r="P1340" i="94"/>
  <c r="P1022" i="94"/>
  <c r="P1161" i="94"/>
  <c r="P1200" i="94"/>
  <c r="P387" i="94"/>
  <c r="P473" i="94"/>
  <c r="P850" i="94"/>
  <c r="P193" i="94"/>
  <c r="P286" i="94"/>
  <c r="P360" i="94"/>
  <c r="P207" i="94"/>
  <c r="P77" i="94"/>
  <c r="P596" i="94"/>
  <c r="P893" i="94"/>
  <c r="P831" i="94"/>
  <c r="P16" i="94"/>
  <c r="P185" i="94"/>
  <c r="P356" i="94"/>
  <c r="P456" i="94"/>
  <c r="P708" i="94"/>
  <c r="P462" i="94"/>
  <c r="P394" i="94"/>
  <c r="P595" i="94"/>
  <c r="P559" i="94"/>
  <c r="P691" i="94"/>
  <c r="P403" i="94"/>
  <c r="P747" i="94"/>
  <c r="P776" i="94"/>
  <c r="P625" i="94"/>
  <c r="P568" i="94"/>
  <c r="P663" i="94"/>
  <c r="P330" i="94"/>
  <c r="P176" i="94"/>
  <c r="P739" i="94"/>
  <c r="P517" i="94"/>
  <c r="P210" i="94"/>
  <c r="P65" i="94"/>
  <c r="P478" i="94"/>
  <c r="P460" i="94"/>
  <c r="P469" i="94"/>
  <c r="P131" i="94"/>
  <c r="P728" i="94"/>
  <c r="P788" i="94"/>
  <c r="P222" i="94"/>
  <c r="P854" i="94"/>
  <c r="P448" i="94"/>
  <c r="P734" i="94"/>
  <c r="P270" i="94"/>
  <c r="P470" i="94"/>
  <c r="P884" i="94"/>
  <c r="P653" i="94"/>
  <c r="P772" i="94"/>
  <c r="P205" i="94"/>
  <c r="P611" i="94"/>
  <c r="P688" i="94"/>
  <c r="P877" i="94"/>
  <c r="P624" i="94"/>
  <c r="P214" i="94"/>
  <c r="P715" i="94"/>
  <c r="P671" i="94"/>
  <c r="P801" i="94"/>
  <c r="P220" i="94"/>
  <c r="P98" i="94"/>
  <c r="P779" i="94"/>
  <c r="P618" i="94"/>
  <c r="P584" i="94"/>
  <c r="P880" i="94"/>
  <c r="P874" i="94"/>
  <c r="P766" i="94"/>
  <c r="P262" i="94"/>
  <c r="P109" i="94"/>
  <c r="P840" i="94"/>
  <c r="P333" i="94"/>
  <c r="P743" i="94"/>
  <c r="P344" i="94"/>
  <c r="P1138" i="94"/>
  <c r="P1087" i="94"/>
  <c r="P1126" i="94"/>
  <c r="P1191" i="94"/>
  <c r="P1334" i="94"/>
  <c r="P1026" i="94"/>
  <c r="P1070" i="94"/>
  <c r="P1196" i="94"/>
  <c r="P1082" i="94"/>
  <c r="P1008" i="94"/>
  <c r="P1202" i="94"/>
  <c r="P934" i="94"/>
  <c r="P200" i="94"/>
  <c r="P1159" i="94"/>
  <c r="P1365" i="94"/>
  <c r="P1322" i="94"/>
  <c r="P1110" i="94"/>
  <c r="P1101" i="94"/>
  <c r="P1230" i="94"/>
  <c r="P1147" i="94"/>
  <c r="P69" i="94"/>
  <c r="P188" i="94"/>
  <c r="P729" i="94"/>
  <c r="P528" i="94"/>
  <c r="P437" i="94"/>
  <c r="P365" i="94"/>
  <c r="P285" i="94"/>
  <c r="P463" i="94"/>
  <c r="P714" i="94"/>
  <c r="P390" i="94"/>
  <c r="P78" i="94"/>
  <c r="P726" i="94"/>
  <c r="P342" i="94"/>
  <c r="P501" i="94"/>
  <c r="P878" i="94"/>
  <c r="P379" i="94"/>
  <c r="P556" i="94"/>
  <c r="P466" i="94"/>
  <c r="P868" i="94"/>
  <c r="P335" i="94"/>
  <c r="P759" i="94"/>
  <c r="P248" i="94"/>
  <c r="P134" i="94"/>
  <c r="P162" i="94"/>
  <c r="P481" i="94"/>
  <c r="P144" i="94"/>
  <c r="P610" i="94"/>
  <c r="P301" i="94"/>
  <c r="P535" i="94"/>
  <c r="P630" i="94"/>
  <c r="P244" i="94"/>
  <c r="P172" i="94"/>
  <c r="P151" i="94"/>
  <c r="P797" i="94"/>
  <c r="P784" i="94"/>
  <c r="P235" i="94"/>
  <c r="P439" i="94"/>
  <c r="P1378" i="94"/>
  <c r="P1097" i="94"/>
  <c r="P923" i="94"/>
  <c r="P932" i="94"/>
  <c r="P1392" i="94"/>
  <c r="P1067" i="94"/>
  <c r="P1376" i="94"/>
  <c r="P1303" i="94"/>
  <c r="P1074" i="94"/>
  <c r="P1304" i="94"/>
  <c r="P979" i="94"/>
  <c r="P1173" i="94"/>
  <c r="P1153" i="94"/>
  <c r="P965" i="94"/>
  <c r="P1259" i="94"/>
  <c r="P1239" i="94"/>
  <c r="P1414" i="94"/>
  <c r="P1405" i="94"/>
  <c r="P1313" i="94"/>
  <c r="P1412" i="94"/>
  <c r="P1291" i="94"/>
  <c r="P1400" i="94"/>
  <c r="P510" i="94"/>
  <c r="P530" i="94"/>
  <c r="P341" i="94"/>
  <c r="P63" i="94"/>
  <c r="P616" i="94"/>
  <c r="P225" i="94"/>
  <c r="P68" i="94"/>
  <c r="P219" i="94"/>
  <c r="P54" i="94"/>
  <c r="P787" i="94"/>
  <c r="P297" i="94"/>
  <c r="P329" i="94"/>
  <c r="P725" i="94"/>
  <c r="P122" i="94"/>
  <c r="P119" i="94"/>
  <c r="P680" i="94"/>
  <c r="P720" i="94"/>
  <c r="P38" i="94"/>
  <c r="P622" i="94"/>
  <c r="P384" i="94"/>
  <c r="P305" i="94"/>
  <c r="P34" i="94"/>
  <c r="P649" i="94"/>
  <c r="P245" i="94"/>
  <c r="P364" i="94"/>
  <c r="P234" i="94"/>
  <c r="P80" i="94"/>
  <c r="P367" i="94"/>
  <c r="P9" i="94"/>
  <c r="P606" i="94"/>
  <c r="P468" i="94"/>
  <c r="P366" i="94"/>
  <c r="P272" i="94"/>
  <c r="P132" i="94"/>
  <c r="P426" i="94"/>
  <c r="P224" i="94"/>
  <c r="P781" i="94"/>
  <c r="P738" i="94"/>
  <c r="P328" i="94"/>
  <c r="P260" i="94"/>
  <c r="P621" i="94"/>
  <c r="P372" i="94"/>
  <c r="P557" i="94"/>
  <c r="P331" i="94"/>
  <c r="P314" i="94"/>
  <c r="P673" i="94"/>
  <c r="P102" i="94"/>
  <c r="P811" i="94"/>
  <c r="P542" i="94"/>
  <c r="P195" i="94"/>
  <c r="P139" i="94"/>
  <c r="P826" i="94"/>
  <c r="P164" i="94"/>
  <c r="P45" i="94"/>
  <c r="P349" i="94"/>
  <c r="P864" i="94"/>
  <c r="P106" i="94"/>
  <c r="P36" i="94"/>
  <c r="P457" i="94"/>
  <c r="P312" i="94"/>
  <c r="P114" i="94"/>
  <c r="P665" i="94"/>
  <c r="P1243" i="94"/>
  <c r="P974" i="94"/>
  <c r="P1203" i="94"/>
  <c r="P994" i="94"/>
  <c r="P603" i="94"/>
  <c r="P978" i="94"/>
  <c r="P924" i="94"/>
  <c r="P951" i="94"/>
  <c r="P1002" i="94"/>
  <c r="P1109" i="94"/>
  <c r="P1059" i="94"/>
  <c r="P1353" i="94"/>
  <c r="P1117" i="94"/>
  <c r="P554" i="94"/>
  <c r="P829" i="94"/>
  <c r="P1205" i="94"/>
  <c r="P1360" i="94"/>
  <c r="P1362" i="94"/>
  <c r="P1221" i="94"/>
  <c r="P461" i="94"/>
  <c r="P1092" i="94"/>
  <c r="P1012" i="94"/>
  <c r="P1122" i="94"/>
  <c r="P971" i="94"/>
  <c r="P719" i="94"/>
  <c r="P608" i="94"/>
  <c r="P846" i="94"/>
  <c r="P163" i="94"/>
  <c r="P582" i="94"/>
  <c r="P183" i="94"/>
  <c r="P602" i="94"/>
  <c r="P39" i="94"/>
  <c r="P869" i="94"/>
  <c r="P855" i="94"/>
  <c r="P1233" i="94"/>
  <c r="P1246" i="94"/>
  <c r="P1056" i="94"/>
  <c r="P1295" i="94"/>
  <c r="P1142" i="94"/>
  <c r="P1364" i="94"/>
  <c r="P1395" i="94"/>
  <c r="P1240" i="94"/>
  <c r="P987" i="94"/>
  <c r="P819" i="94"/>
  <c r="P892" i="94"/>
  <c r="P1197" i="94"/>
  <c r="P1190" i="94"/>
  <c r="P918" i="94"/>
  <c r="P1025" i="94"/>
  <c r="P925" i="94"/>
  <c r="P1129" i="94"/>
  <c r="P950" i="94"/>
  <c r="P1390" i="94"/>
  <c r="P537" i="94"/>
  <c r="P471" i="94"/>
  <c r="P692" i="94"/>
  <c r="P140" i="94"/>
  <c r="P694" i="94"/>
  <c r="P758" i="94"/>
  <c r="P817" i="94"/>
  <c r="P689" i="94"/>
  <c r="P631" i="94"/>
  <c r="P72" i="94"/>
  <c r="P821" i="94"/>
  <c r="P818" i="94"/>
  <c r="P318" i="94"/>
  <c r="P886" i="94"/>
  <c r="P388" i="94"/>
  <c r="P904" i="94"/>
  <c r="P242" i="94"/>
  <c r="P763" i="94"/>
  <c r="P678" i="94"/>
  <c r="P11" i="94"/>
  <c r="P375" i="94"/>
  <c r="P94" i="94"/>
  <c r="P794" i="94"/>
  <c r="P165" i="94"/>
  <c r="P566" i="94"/>
  <c r="P876" i="94"/>
  <c r="P472" i="94"/>
  <c r="P859" i="94"/>
  <c r="P310" i="94"/>
  <c r="P769" i="94"/>
  <c r="P1268" i="94"/>
  <c r="P1279" i="94"/>
  <c r="P1354" i="94"/>
  <c r="P1311" i="94"/>
  <c r="P1086" i="94"/>
  <c r="P1010" i="94"/>
  <c r="P1156" i="94"/>
  <c r="P976" i="94"/>
  <c r="P1252" i="94"/>
  <c r="P1407" i="94"/>
  <c r="P1011" i="94"/>
  <c r="P189" i="94"/>
  <c r="P46" i="94"/>
  <c r="P650" i="94"/>
  <c r="P693" i="94"/>
  <c r="P44" i="94"/>
  <c r="P735" i="94"/>
  <c r="P410" i="94"/>
  <c r="P180" i="94"/>
  <c r="P43" i="94"/>
  <c r="P634" i="94"/>
  <c r="P227" i="94"/>
  <c r="P551" i="94"/>
  <c r="P33" i="94"/>
  <c r="P860" i="94"/>
  <c r="P177" i="94"/>
  <c r="P704" i="94"/>
  <c r="P550" i="94"/>
  <c r="P805" i="94"/>
  <c r="P911" i="94"/>
  <c r="P1235" i="94"/>
  <c r="P1333" i="94"/>
  <c r="P1257" i="94"/>
  <c r="P1207" i="94"/>
  <c r="P1234" i="94"/>
  <c r="P1312" i="94"/>
  <c r="P1276" i="94"/>
  <c r="P1213" i="94"/>
  <c r="P967" i="94"/>
  <c r="P1080" i="94"/>
  <c r="P1066" i="94"/>
  <c r="P952" i="94"/>
  <c r="P1166" i="94"/>
  <c r="P1121" i="94"/>
  <c r="P1270" i="94"/>
  <c r="P1189" i="94"/>
  <c r="P1119" i="94"/>
  <c r="P1035" i="94"/>
  <c r="P1265" i="94"/>
  <c r="P803" i="94"/>
  <c r="P21" i="94"/>
  <c r="P552" i="94"/>
  <c r="P56" i="94"/>
  <c r="P867" i="94"/>
  <c r="P604" i="94"/>
  <c r="P190" i="94"/>
  <c r="P113" i="94"/>
  <c r="P261" i="94"/>
  <c r="P564" i="94"/>
  <c r="P483" i="94"/>
  <c r="P438" i="94"/>
  <c r="P745" i="94"/>
  <c r="P287" i="94"/>
  <c r="P454" i="94"/>
  <c r="P86" i="94"/>
  <c r="P279" i="94"/>
  <c r="P531" i="94"/>
  <c r="P306" i="94"/>
  <c r="P459" i="94"/>
  <c r="P579" i="94"/>
  <c r="P58" i="94"/>
  <c r="P637" i="94"/>
  <c r="P486" i="94"/>
  <c r="P639" i="94"/>
  <c r="P647" i="94"/>
  <c r="P300" i="94"/>
  <c r="P203" i="94"/>
  <c r="P184" i="94"/>
  <c r="P1144" i="94"/>
  <c r="P508" i="94"/>
  <c r="P710" i="94"/>
  <c r="P441" i="94"/>
  <c r="P522" i="94"/>
  <c r="P93" i="94"/>
  <c r="P361" i="94"/>
  <c r="P648" i="94"/>
  <c r="P516" i="94"/>
  <c r="P167" i="94"/>
  <c r="P351" i="94"/>
  <c r="P125" i="94"/>
  <c r="P97" i="94"/>
  <c r="P655" i="94"/>
  <c r="P488" i="94"/>
  <c r="P771" i="94"/>
  <c r="P721" i="94"/>
  <c r="P504" i="94"/>
  <c r="P256" i="94"/>
  <c r="P1054" i="94"/>
  <c r="P22" i="94"/>
  <c r="P428" i="94"/>
  <c r="P321" i="94"/>
  <c r="P597" i="94"/>
  <c r="P761" i="94"/>
  <c r="P240" i="94"/>
  <c r="P496" i="94"/>
  <c r="P363" i="94"/>
  <c r="P815" i="94"/>
  <c r="P670" i="94"/>
  <c r="P1377" i="94"/>
  <c r="P953" i="94"/>
  <c r="P1393" i="94"/>
  <c r="P1382" i="94"/>
  <c r="P1216" i="94"/>
  <c r="P1245" i="94"/>
  <c r="P1262" i="94"/>
  <c r="P1281" i="94"/>
  <c r="P1000" i="94"/>
  <c r="P1079" i="94"/>
  <c r="P920" i="94"/>
  <c r="P936" i="94"/>
  <c r="P1104" i="94"/>
  <c r="P1137" i="94"/>
  <c r="P1290" i="94"/>
  <c r="P980" i="94"/>
  <c r="P1106" i="94"/>
  <c r="P963" i="94"/>
  <c r="P1249" i="94"/>
  <c r="P362" i="94"/>
  <c r="P181" i="94"/>
  <c r="P25" i="94"/>
  <c r="P178" i="94"/>
  <c r="P872" i="94"/>
  <c r="P323" i="94"/>
  <c r="P64" i="94"/>
  <c r="P543" i="94"/>
  <c r="P848" i="94"/>
  <c r="P424" i="94"/>
  <c r="P532" i="94"/>
  <c r="P512" i="94"/>
  <c r="P573" i="94"/>
  <c r="P67" i="94"/>
  <c r="P101" i="94"/>
  <c r="P600" i="94"/>
  <c r="P236" i="94"/>
  <c r="P806" i="94"/>
  <c r="P24" i="94"/>
  <c r="P89" i="94"/>
  <c r="P75" i="94"/>
  <c r="P60" i="94"/>
  <c r="P79" i="94"/>
  <c r="P780" i="94"/>
  <c r="P411" i="94"/>
  <c r="P669" i="94"/>
  <c r="P813" i="94"/>
  <c r="P891" i="94"/>
  <c r="P549" i="94"/>
  <c r="P727" i="94"/>
  <c r="P533" i="94"/>
  <c r="P1242" i="94"/>
  <c r="P1328" i="94"/>
  <c r="P1310" i="94"/>
  <c r="P1236" i="94"/>
  <c r="P1072" i="94"/>
  <c r="P1415" i="94"/>
  <c r="P1331" i="94"/>
  <c r="P964" i="94"/>
  <c r="P933" i="94"/>
  <c r="P192" i="94"/>
  <c r="P1064" i="94"/>
  <c r="P1006" i="94"/>
  <c r="P935" i="94"/>
  <c r="P1028" i="94"/>
  <c r="P1042" i="94"/>
  <c r="P13" i="94"/>
  <c r="P1160" i="94"/>
  <c r="P990" i="94"/>
  <c r="P1372" i="94"/>
  <c r="P954" i="94"/>
  <c r="P960" i="94"/>
  <c r="P1349" i="94"/>
  <c r="P888" i="94"/>
  <c r="P231" i="94"/>
  <c r="P882" i="94"/>
  <c r="P838" i="94"/>
  <c r="P762" i="94"/>
  <c r="P427" i="94"/>
  <c r="P856" i="94"/>
  <c r="P700" i="94"/>
  <c r="P574" i="94"/>
  <c r="P683" i="94"/>
  <c r="P480" i="94"/>
  <c r="P249" i="94"/>
  <c r="P814" i="94"/>
  <c r="P400" i="94"/>
  <c r="P736" i="94"/>
  <c r="P585" i="94"/>
  <c r="P555" i="94"/>
  <c r="P638" i="94"/>
  <c r="P152" i="94"/>
  <c r="P206" i="94"/>
  <c r="P885" i="94"/>
  <c r="P755" i="94"/>
  <c r="P628" i="94"/>
  <c r="P507" i="94"/>
  <c r="P268" i="94"/>
  <c r="P633" i="94"/>
  <c r="P558" i="94"/>
  <c r="P381" i="94"/>
  <c r="P7" i="94"/>
  <c r="P368" i="94"/>
  <c r="P782" i="94"/>
  <c r="P827" i="94"/>
  <c r="P215" i="94"/>
  <c r="P804" i="94"/>
  <c r="P660" i="94"/>
  <c r="P696" i="94"/>
  <c r="P593" i="94"/>
  <c r="P20" i="94"/>
  <c r="P586" i="94"/>
  <c r="P319" i="94"/>
  <c r="P643" i="94"/>
  <c r="P887" i="94"/>
  <c r="P770" i="94"/>
  <c r="P576" i="94"/>
  <c r="P296" i="94"/>
  <c r="P919" i="94"/>
  <c r="P1209" i="94"/>
  <c r="P1251" i="94"/>
  <c r="P1397" i="94"/>
  <c r="P1017" i="94"/>
  <c r="P1284" i="94"/>
  <c r="P1358" i="94"/>
  <c r="P1229" i="94"/>
  <c r="P1314" i="94"/>
  <c r="P1403" i="94"/>
  <c r="P995" i="94"/>
  <c r="P1001" i="94"/>
  <c r="P1302" i="94"/>
  <c r="P1401" i="94"/>
  <c r="P947" i="94"/>
  <c r="P1181" i="94"/>
  <c r="P1193" i="94"/>
  <c r="P961" i="94"/>
  <c r="P179" i="94"/>
  <c r="P1217" i="94"/>
  <c r="P984" i="94"/>
  <c r="P168" i="94"/>
  <c r="P998" i="94"/>
  <c r="P1043" i="94"/>
  <c r="P1096" i="94"/>
  <c r="P1347" i="94"/>
  <c r="P1319" i="94"/>
  <c r="P793" i="94"/>
  <c r="P282" i="94"/>
  <c r="P751" i="94"/>
  <c r="P6" i="94"/>
  <c r="P84" i="94"/>
  <c r="P505" i="94"/>
  <c r="P127" i="94"/>
  <c r="P526" i="94"/>
  <c r="P677" i="94"/>
  <c r="P594" i="94"/>
  <c r="P707" i="94"/>
  <c r="P354" i="94"/>
  <c r="P291" i="94"/>
  <c r="P254" i="94"/>
  <c r="P14" i="94"/>
  <c r="P15" i="94"/>
  <c r="P563" i="94"/>
  <c r="P778" i="94"/>
  <c r="P444" i="94"/>
  <c r="P346" i="94"/>
  <c r="P374" i="94"/>
  <c r="P853" i="94"/>
  <c r="P108" i="94"/>
  <c r="P416" i="94"/>
  <c r="P204" i="94"/>
  <c r="P453" i="94"/>
  <c r="P545" i="94"/>
  <c r="P276" i="94"/>
  <c r="P567" i="94"/>
  <c r="P137" i="94"/>
  <c r="P681" i="94"/>
  <c r="P822" i="94"/>
  <c r="P133" i="94"/>
  <c r="P229" i="94"/>
  <c r="P717" i="94"/>
  <c r="P492" i="94"/>
  <c r="P742" i="94"/>
  <c r="P711" i="94"/>
  <c r="P302" i="94"/>
  <c r="P170" i="94"/>
  <c r="P659" i="94"/>
  <c r="P452" i="94"/>
  <c r="P914" i="94"/>
  <c r="P146" i="94"/>
  <c r="P907" i="94"/>
  <c r="P484" i="94"/>
  <c r="P509" i="94"/>
  <c r="P842" i="94"/>
  <c r="P29" i="94"/>
  <c r="P409" i="94"/>
  <c r="P382" i="94"/>
  <c r="P157" i="94"/>
  <c r="P561" i="94"/>
  <c r="P50" i="94"/>
  <c r="P313" i="94"/>
  <c r="P749" i="94"/>
  <c r="P324" i="94"/>
  <c r="P656" i="94"/>
  <c r="P809" i="94"/>
  <c r="P752" i="94"/>
  <c r="P288" i="94"/>
  <c r="P187" i="94"/>
  <c r="P525" i="94"/>
  <c r="P118" i="94"/>
  <c r="P12" i="94"/>
  <c r="P627" i="94"/>
  <c r="P120" i="94"/>
  <c r="P115" i="94"/>
  <c r="P524" i="94"/>
  <c r="P701" i="94"/>
  <c r="P442" i="94"/>
  <c r="P883" i="94"/>
  <c r="P269" i="94"/>
  <c r="P246" i="94"/>
  <c r="P158" i="94"/>
  <c r="P503" i="94"/>
  <c r="P88" i="94"/>
  <c r="P334" i="94"/>
  <c r="P1345" i="94"/>
  <c r="P1256" i="94"/>
  <c r="P1231" i="94"/>
  <c r="P1344" i="94"/>
  <c r="P1394" i="94"/>
  <c r="P1192" i="94"/>
  <c r="P1294" i="94"/>
  <c r="P1381" i="94"/>
  <c r="P1352" i="94"/>
  <c r="P1269" i="94"/>
  <c r="P1055" i="94"/>
  <c r="P1134" i="94"/>
  <c r="P916" i="94"/>
  <c r="P958" i="94"/>
  <c r="P1128" i="94"/>
  <c r="P896" i="94"/>
  <c r="P1162" i="94"/>
  <c r="P1063" i="94"/>
  <c r="P1027" i="94"/>
  <c r="P1299" i="94"/>
  <c r="P922" i="94"/>
  <c r="P1396" i="94"/>
  <c r="P1183" i="94"/>
  <c r="P1073" i="94"/>
  <c r="P1282" i="94"/>
  <c r="P103" i="94"/>
  <c r="P290" i="94"/>
  <c r="P571" i="94"/>
  <c r="P175" i="94"/>
  <c r="P197" i="94"/>
  <c r="P90" i="94"/>
  <c r="P909" i="94"/>
  <c r="P705" i="94"/>
  <c r="P487" i="94"/>
  <c r="P57" i="94"/>
  <c r="P870" i="94"/>
  <c r="P476" i="94"/>
  <c r="P408" i="94"/>
  <c r="P485" i="94"/>
  <c r="P675" i="94"/>
  <c r="P646" i="94"/>
  <c r="P844" i="94"/>
  <c r="P251" i="94"/>
  <c r="P31" i="94"/>
  <c r="P216" i="94"/>
  <c r="P497" i="94"/>
  <c r="P275" i="94"/>
  <c r="P309" i="94"/>
  <c r="P116" i="94"/>
  <c r="P425" i="94"/>
  <c r="P458" i="94"/>
  <c r="P392" i="94"/>
  <c r="P514" i="94"/>
  <c r="P87" i="94"/>
  <c r="P645" i="94"/>
  <c r="P657" i="94"/>
  <c r="P834" i="94"/>
  <c r="P433" i="94"/>
  <c r="P581" i="94"/>
  <c r="P599" i="94"/>
  <c r="P716" i="94"/>
  <c r="P325" i="94"/>
  <c r="P380" i="94"/>
  <c r="P905" i="94"/>
  <c r="P82" i="94"/>
  <c r="P730" i="94"/>
  <c r="P66" i="94"/>
  <c r="L1014" i="94" l="1"/>
  <c r="K1014" i="94"/>
  <c r="L1151" i="94"/>
  <c r="K1151" i="94"/>
  <c r="L1172" i="94"/>
  <c r="K1172" i="94"/>
  <c r="L1131" i="94"/>
  <c r="K1131" i="94"/>
  <c r="L1132" i="94"/>
  <c r="K1132" i="94"/>
  <c r="L1083" i="94"/>
  <c r="K1083" i="94"/>
  <c r="L1187" i="94"/>
  <c r="K1187" i="94"/>
  <c r="L1084" i="94"/>
  <c r="K1084" i="94"/>
  <c r="L999" i="94"/>
  <c r="K999" i="94"/>
  <c r="X616" i="94"/>
  <c r="Y616" i="94" s="1" a="1"/>
  <c r="Y616" i="94" s="1"/>
  <c r="X1293" i="94"/>
  <c r="Y1293" i="94" s="1" a="1"/>
  <c r="Y1293" i="94" s="1"/>
  <c r="X933" i="94"/>
  <c r="Y933" i="94" s="1" a="1"/>
  <c r="Y933" i="94" s="1"/>
  <c r="X1306" i="94"/>
  <c r="Y1306" i="94" s="1" a="1"/>
  <c r="Y1306" i="94" s="1"/>
  <c r="X1359" i="94"/>
  <c r="Y1359" i="94" s="1" a="1"/>
  <c r="Y1359" i="94" s="1"/>
  <c r="X1379" i="94"/>
  <c r="Y1379" i="94" s="1" a="1"/>
  <c r="Y1379" i="94" s="1"/>
  <c r="X1004" i="94"/>
  <c r="Y1004" i="94" s="1" a="1"/>
  <c r="Y1004" i="94" s="1"/>
  <c r="X1228" i="94"/>
  <c r="Y1228" i="94" s="1" a="1"/>
  <c r="Y1228" i="94" s="1"/>
  <c r="X1311" i="94"/>
  <c r="Y1311" i="94" s="1" a="1"/>
  <c r="Y1311" i="94" s="1"/>
  <c r="X1320" i="94"/>
  <c r="Y1320" i="94" s="1" a="1"/>
  <c r="Y1320" i="94" s="1"/>
  <c r="X1147" i="94"/>
  <c r="Y1147" i="94" s="1" a="1"/>
  <c r="Y1147" i="94" s="1"/>
  <c r="X922" i="94"/>
  <c r="Y922" i="94" s="1" a="1"/>
  <c r="Y922" i="94" s="1"/>
  <c r="X1336" i="94"/>
  <c r="Y1336" i="94" s="1" a="1"/>
  <c r="Y1336" i="94" s="1"/>
  <c r="X1308" i="94"/>
  <c r="Y1308" i="94" s="1" a="1"/>
  <c r="Y1308" i="94" s="1"/>
  <c r="X1366" i="94"/>
  <c r="Y1366" i="94" s="1" a="1"/>
  <c r="Y1366" i="94" s="1"/>
  <c r="X1327" i="94"/>
  <c r="Y1327" i="94" s="1" a="1"/>
  <c r="Y1327" i="94" s="1"/>
  <c r="X533" i="94"/>
  <c r="Y533" i="94" s="1" a="1"/>
  <c r="Y533" i="94" s="1"/>
  <c r="X1380" i="94"/>
  <c r="Y1380" i="94" s="1" a="1"/>
  <c r="Y1380" i="94" s="1"/>
  <c r="X1174" i="94"/>
  <c r="Y1174" i="94" s="1" a="1"/>
  <c r="Y1174" i="94" s="1"/>
  <c r="X1312" i="94"/>
  <c r="Y1312" i="94" s="1" a="1"/>
  <c r="Y1312" i="94" s="1"/>
  <c r="X1279" i="94"/>
  <c r="Y1279" i="94" s="1" a="1"/>
  <c r="Y1279" i="94" s="1"/>
  <c r="X910" i="94"/>
  <c r="Y910" i="94" s="1" a="1"/>
  <c r="Y910" i="94" s="1"/>
  <c r="X1086" i="94"/>
  <c r="Y1086" i="94" s="1" a="1"/>
  <c r="Y1086" i="94" s="1"/>
  <c r="X1415" i="94"/>
  <c r="Y1415" i="94" s="1" a="1"/>
  <c r="Y1415" i="94" s="1"/>
  <c r="X817" i="94"/>
  <c r="Y817" i="94" s="1" a="1"/>
  <c r="Y817" i="94" s="1"/>
  <c r="X19" i="94"/>
  <c r="Y19" i="94" s="1" a="1"/>
  <c r="Y19" i="94" s="1"/>
  <c r="X795" i="94"/>
  <c r="Y795" i="94" s="1" a="1"/>
  <c r="Y795" i="94" s="1"/>
  <c r="X805" i="94"/>
  <c r="Y805" i="94" s="1" a="1"/>
  <c r="Y805" i="94" s="1"/>
  <c r="X437" i="94"/>
  <c r="Y437" i="94" s="1" a="1"/>
  <c r="Y437" i="94" s="1"/>
  <c r="X107" i="94"/>
  <c r="Y107" i="94" s="1" a="1"/>
  <c r="Y107" i="94" s="1"/>
  <c r="X552" i="94"/>
  <c r="Y552" i="94" s="1" a="1"/>
  <c r="Y552" i="94" s="1"/>
  <c r="X771" i="94"/>
  <c r="Y771" i="94" s="1" a="1"/>
  <c r="Y771" i="94" s="1"/>
  <c r="X294" i="94"/>
  <c r="Y294" i="94" s="1" a="1"/>
  <c r="Y294" i="94" s="1"/>
  <c r="L442" i="94"/>
  <c r="M442" i="94" s="1"/>
  <c r="X442" i="94"/>
  <c r="Y442" i="94" s="1" a="1"/>
  <c r="Y442" i="94" s="1"/>
  <c r="X389" i="94"/>
  <c r="Y389" i="94" s="1" a="1"/>
  <c r="Y389" i="94" s="1"/>
  <c r="L437" i="94"/>
  <c r="M437" i="94" s="1"/>
  <c r="L389" i="94"/>
  <c r="M389" i="94" s="1"/>
  <c r="L805" i="94"/>
  <c r="M805" i="94" s="1"/>
  <c r="L795" i="94"/>
  <c r="M795" i="94" s="1"/>
  <c r="L294" i="94"/>
  <c r="M294" i="94" s="1"/>
  <c r="L771" i="94"/>
  <c r="M771" i="94" s="1"/>
  <c r="L533" i="94"/>
  <c r="M533" i="94" s="1"/>
  <c r="L19" i="94"/>
  <c r="M19" i="94" s="1"/>
  <c r="L552" i="94"/>
  <c r="M552" i="94" s="1"/>
  <c r="L107" i="94"/>
  <c r="M107" i="94" s="1"/>
  <c r="L817" i="94"/>
  <c r="M817" i="94" s="1"/>
  <c r="L922" i="94"/>
  <c r="M922" i="94" s="1"/>
  <c r="L1312" i="94"/>
  <c r="M1312" i="94" s="1"/>
  <c r="L1380" i="94"/>
  <c r="M1380" i="94" s="1"/>
  <c r="L1086" i="94"/>
  <c r="M1086" i="94" s="1"/>
  <c r="L1415" i="94"/>
  <c r="M1415" i="94" s="1"/>
  <c r="L910" i="94"/>
  <c r="M910" i="94" s="1"/>
  <c r="L1293" i="94"/>
  <c r="M1293" i="94" s="1"/>
  <c r="L933" i="94"/>
  <c r="M933" i="94" s="1"/>
  <c r="L1306" i="94"/>
  <c r="M1306" i="94" s="1"/>
  <c r="L1311" i="94"/>
  <c r="M1311" i="94" s="1"/>
  <c r="L1320" i="94"/>
  <c r="M1320" i="94" s="1"/>
  <c r="L1147" i="94"/>
  <c r="M1147" i="94" s="1"/>
  <c r="L1279" i="94"/>
  <c r="M1279" i="94" s="1"/>
  <c r="L1174" i="94"/>
  <c r="M1174" i="94" s="1"/>
  <c r="L616" i="94"/>
  <c r="M616" i="94" s="1"/>
  <c r="L1359" i="94"/>
  <c r="M1359" i="94" s="1"/>
  <c r="L1379" i="94"/>
  <c r="M1379" i="94" s="1"/>
  <c r="L1004" i="94"/>
  <c r="M1004" i="94" s="1"/>
  <c r="L1228" i="94"/>
  <c r="M1228" i="94" s="1"/>
  <c r="L1336" i="94"/>
  <c r="M1336" i="94" s="1"/>
  <c r="L1308" i="94"/>
  <c r="M1308" i="94" s="1"/>
  <c r="L1366" i="94"/>
  <c r="M1366" i="94" s="1"/>
  <c r="L1327" i="94"/>
  <c r="M1327" i="94" s="1"/>
  <c r="M1131" i="94" l="1"/>
  <c r="M1083" i="94"/>
  <c r="M1014" i="94"/>
  <c r="M999" i="94"/>
  <c r="M1084" i="94"/>
  <c r="M1187" i="94"/>
  <c r="M1132" i="94"/>
  <c r="M1172" i="94"/>
  <c r="M1151" i="94"/>
  <c r="X1119" i="94"/>
  <c r="Y1119" i="94" s="1" a="1"/>
  <c r="Y1119" i="94" s="1"/>
  <c r="X1163" i="94"/>
  <c r="Y1163" i="94" s="1" a="1"/>
  <c r="Y1163" i="94" s="1"/>
  <c r="X1059" i="94"/>
  <c r="Y1059" i="94" s="1" a="1"/>
  <c r="Y1059" i="94" s="1"/>
  <c r="X228" i="94"/>
  <c r="Y228" i="94" s="1" a="1"/>
  <c r="Y228" i="94" s="1"/>
  <c r="X1333" i="94"/>
  <c r="Y1333" i="94" s="1" a="1"/>
  <c r="Y1333" i="94" s="1"/>
  <c r="X1158" i="94"/>
  <c r="Y1158" i="94" s="1" a="1"/>
  <c r="Y1158" i="94" s="1"/>
  <c r="X1284" i="94"/>
  <c r="Y1284" i="94" s="1" a="1"/>
  <c r="Y1284" i="94" s="1"/>
  <c r="X918" i="94"/>
  <c r="Y918" i="94" s="1" a="1"/>
  <c r="Y918" i="94" s="1"/>
  <c r="X1289" i="94"/>
  <c r="Y1289" i="94" s="1" a="1"/>
  <c r="Y1289" i="94" s="1"/>
  <c r="X1233" i="94"/>
  <c r="Y1233" i="94" s="1" a="1"/>
  <c r="Y1233" i="94" s="1"/>
  <c r="X165" i="94"/>
  <c r="Y165" i="94" s="1" a="1"/>
  <c r="Y165" i="94" s="1"/>
  <c r="X703" i="94"/>
  <c r="Y703" i="94" s="1" a="1"/>
  <c r="Y703" i="94" s="1"/>
  <c r="X1222" i="94"/>
  <c r="Y1222" i="94" s="1" a="1"/>
  <c r="Y1222" i="94" s="1"/>
  <c r="X1375" i="94"/>
  <c r="Y1375" i="94" s="1" a="1"/>
  <c r="Y1375" i="94" s="1"/>
  <c r="X986" i="94"/>
  <c r="Y986" i="94" s="1" a="1"/>
  <c r="Y986" i="94" s="1"/>
  <c r="X991" i="94"/>
  <c r="Y991" i="94" s="1" a="1"/>
  <c r="Y991" i="94" s="1"/>
  <c r="X956" i="94"/>
  <c r="Y956" i="94" s="1" a="1"/>
  <c r="Y956" i="94" s="1"/>
  <c r="X1046" i="94"/>
  <c r="Y1046" i="94" s="1" a="1"/>
  <c r="Y1046" i="94" s="1"/>
  <c r="X1357" i="94"/>
  <c r="Y1357" i="94" s="1" a="1"/>
  <c r="Y1357" i="94" s="1"/>
  <c r="X970" i="94"/>
  <c r="Y970" i="94" s="1" a="1"/>
  <c r="Y970" i="94" s="1"/>
  <c r="X1381" i="94"/>
  <c r="Y1381" i="94" s="1" a="1"/>
  <c r="Y1381" i="94" s="1"/>
  <c r="X1254" i="94"/>
  <c r="Y1254" i="94" s="1" a="1"/>
  <c r="Y1254" i="94" s="1"/>
  <c r="X169" i="94"/>
  <c r="Y169" i="94" s="1" a="1"/>
  <c r="Y169" i="94" s="1"/>
  <c r="X1416" i="94"/>
  <c r="Y1416" i="94" s="1" a="1"/>
  <c r="Y1416" i="94" s="1"/>
  <c r="X433" i="94"/>
  <c r="Y433" i="94" s="1" a="1"/>
  <c r="Y433" i="94" s="1"/>
  <c r="X20" i="94"/>
  <c r="Y20" i="94" s="1" a="1"/>
  <c r="Y20" i="94" s="1"/>
  <c r="X849" i="94"/>
  <c r="Y849" i="94" s="1" a="1"/>
  <c r="Y849" i="94" s="1"/>
  <c r="X395" i="94"/>
  <c r="Y395" i="94" s="1" a="1"/>
  <c r="Y395" i="94" s="1"/>
  <c r="X742" i="94"/>
  <c r="Y742" i="94" s="1" a="1"/>
  <c r="Y742" i="94" s="1"/>
  <c r="X181" i="94"/>
  <c r="Y181" i="94" s="1" a="1"/>
  <c r="Y181" i="94" s="1"/>
  <c r="X103" i="94"/>
  <c r="Y103" i="94" s="1" a="1"/>
  <c r="Y103" i="94" s="1"/>
  <c r="X304" i="94"/>
  <c r="Y304" i="94" s="1" a="1"/>
  <c r="Y304" i="94" s="1"/>
  <c r="X824" i="94"/>
  <c r="Y824" i="94" s="1" a="1"/>
  <c r="Y824" i="94" s="1"/>
  <c r="X326" i="94"/>
  <c r="Y326" i="94" s="1" a="1"/>
  <c r="Y326" i="94" s="1"/>
  <c r="X754" i="94"/>
  <c r="Y754" i="94" s="1" a="1"/>
  <c r="Y754" i="94" s="1"/>
  <c r="X387" i="94"/>
  <c r="Y387" i="94" s="1" a="1"/>
  <c r="Y387" i="94" s="1"/>
  <c r="X351" i="94"/>
  <c r="Y351" i="94" s="1" a="1"/>
  <c r="Y351" i="94" s="1"/>
  <c r="X820" i="94"/>
  <c r="Y820" i="94" s="1" a="1"/>
  <c r="Y820" i="94" s="1"/>
  <c r="X520" i="94"/>
  <c r="Y520" i="94" s="1" a="1"/>
  <c r="Y520" i="94" s="1"/>
  <c r="X1280" i="94"/>
  <c r="Y1280" i="94" s="1" a="1"/>
  <c r="Y1280" i="94" s="1"/>
  <c r="X1044" i="94"/>
  <c r="Y1044" i="94" s="1" a="1"/>
  <c r="Y1044" i="94" s="1"/>
  <c r="X1268" i="94"/>
  <c r="Y1268" i="94" s="1" a="1"/>
  <c r="Y1268" i="94" s="1"/>
  <c r="X1348" i="94"/>
  <c r="Y1348" i="94" s="1" a="1"/>
  <c r="Y1348" i="94" s="1"/>
  <c r="X1398" i="94"/>
  <c r="Y1398" i="94" s="1" a="1"/>
  <c r="Y1398" i="94" s="1"/>
  <c r="X1235" i="94"/>
  <c r="Y1235" i="94" s="1" a="1"/>
  <c r="Y1235" i="94" s="1"/>
  <c r="X1165" i="94"/>
  <c r="Y1165" i="94" s="1" a="1"/>
  <c r="Y1165" i="94" s="1"/>
  <c r="X1221" i="94"/>
  <c r="Y1221" i="94" s="1" a="1"/>
  <c r="Y1221" i="94" s="1"/>
  <c r="X1170" i="94"/>
  <c r="Y1170" i="94" s="1" a="1"/>
  <c r="Y1170" i="94" s="1"/>
  <c r="X1286" i="94"/>
  <c r="Y1286" i="94" s="1" a="1"/>
  <c r="Y1286" i="94" s="1"/>
  <c r="X192" i="94"/>
  <c r="Y192" i="94" s="1" a="1"/>
  <c r="Y192" i="94" s="1"/>
  <c r="X280" i="94"/>
  <c r="Y280" i="94" s="1" a="1"/>
  <c r="Y280" i="94" s="1"/>
  <c r="X143" i="94"/>
  <c r="Y143" i="94" s="1" a="1"/>
  <c r="Y143" i="94" s="1"/>
  <c r="X134" i="94"/>
  <c r="Y134" i="94" s="1" a="1"/>
  <c r="Y134" i="94" s="1"/>
  <c r="X505" i="94"/>
  <c r="Y505" i="94" s="1" a="1"/>
  <c r="Y505" i="94" s="1"/>
  <c r="X38" i="94"/>
  <c r="Y38" i="94" s="1" a="1"/>
  <c r="Y38" i="94" s="1"/>
  <c r="X82" i="94"/>
  <c r="Y82" i="94" s="1" a="1"/>
  <c r="Y82" i="94" s="1"/>
  <c r="X780" i="94"/>
  <c r="Y780" i="94" s="1" a="1"/>
  <c r="Y780" i="94" s="1"/>
  <c r="X185" i="94"/>
  <c r="Y185" i="94" s="1" a="1"/>
  <c r="Y185" i="94" s="1"/>
  <c r="X577" i="94"/>
  <c r="Y577" i="94" s="1" a="1"/>
  <c r="Y577" i="94" s="1"/>
  <c r="X189" i="94"/>
  <c r="Y189" i="94" s="1" a="1"/>
  <c r="Y189" i="94" s="1"/>
  <c r="X261" i="94"/>
  <c r="Y261" i="94" s="1" a="1"/>
  <c r="Y261" i="94" s="1"/>
  <c r="X257" i="94"/>
  <c r="Y257" i="94" s="1" a="1"/>
  <c r="Y257" i="94" s="1"/>
  <c r="X674" i="94"/>
  <c r="Y674" i="94" s="1" a="1"/>
  <c r="Y674" i="94" s="1"/>
  <c r="X52" i="94"/>
  <c r="Y52" i="94" s="1" a="1"/>
  <c r="Y52" i="94" s="1"/>
  <c r="X803" i="94"/>
  <c r="Y803" i="94" s="1" a="1"/>
  <c r="Y803" i="94" s="1"/>
  <c r="X264" i="94"/>
  <c r="Y264" i="94" s="1" a="1"/>
  <c r="Y264" i="94" s="1"/>
  <c r="X772" i="94"/>
  <c r="Y772" i="94" s="1" a="1"/>
  <c r="Y772" i="94" s="1"/>
  <c r="X885" i="94"/>
  <c r="Y885" i="94" s="1" a="1"/>
  <c r="Y885" i="94" s="1"/>
  <c r="X135" i="94"/>
  <c r="Y135" i="94" s="1" a="1"/>
  <c r="Y135" i="94" s="1"/>
  <c r="X5" i="94"/>
  <c r="Y5" i="94" s="1" a="1"/>
  <c r="Y5" i="94" s="1"/>
  <c r="X709" i="94"/>
  <c r="Y709" i="94" s="1" a="1"/>
  <c r="Y709" i="94" s="1"/>
  <c r="X422" i="94"/>
  <c r="Y422" i="94" s="1" a="1"/>
  <c r="Y422" i="94" s="1"/>
  <c r="X546" i="94"/>
  <c r="Y546" i="94" s="1" a="1"/>
  <c r="Y546" i="94" s="1"/>
  <c r="X386" i="94"/>
  <c r="Y386" i="94" s="1" a="1"/>
  <c r="Y386" i="94" s="1"/>
  <c r="X1388" i="94"/>
  <c r="Y1388" i="94" s="1" a="1"/>
  <c r="Y1388" i="94" s="1"/>
  <c r="X1035" i="94"/>
  <c r="Y1035" i="94" s="1" a="1"/>
  <c r="Y1035" i="94" s="1"/>
  <c r="X1026" i="94"/>
  <c r="Y1026" i="94" s="1" a="1"/>
  <c r="Y1026" i="94" s="1"/>
  <c r="X1265" i="94"/>
  <c r="Y1265" i="94" s="1" a="1"/>
  <c r="Y1265" i="94" s="1"/>
  <c r="X1122" i="94"/>
  <c r="Y1122" i="94" s="1" a="1"/>
  <c r="Y1122" i="94" s="1"/>
  <c r="X1201" i="94"/>
  <c r="Y1201" i="94" s="1" a="1"/>
  <c r="Y1201" i="94" s="1"/>
  <c r="X1080" i="94"/>
  <c r="Y1080" i="94" s="1" a="1"/>
  <c r="Y1080" i="94" s="1"/>
  <c r="X296" i="94"/>
  <c r="Y296" i="94" s="1" a="1"/>
  <c r="Y296" i="94" s="1"/>
  <c r="X1100" i="94"/>
  <c r="Y1100" i="94" s="1" a="1"/>
  <c r="Y1100" i="94" s="1"/>
  <c r="X1245" i="94"/>
  <c r="Y1245" i="94" s="1" a="1"/>
  <c r="Y1245" i="94" s="1"/>
  <c r="X964" i="94"/>
  <c r="Y964" i="94" s="1" a="1"/>
  <c r="Y964" i="94" s="1"/>
  <c r="X224" i="94"/>
  <c r="Y224" i="94" s="1" a="1"/>
  <c r="Y224" i="94" s="1"/>
  <c r="X166" i="94"/>
  <c r="Y166" i="94" s="1" a="1"/>
  <c r="Y166" i="94" s="1"/>
  <c r="X426" i="94"/>
  <c r="Y426" i="94" s="1" a="1"/>
  <c r="Y426" i="94" s="1"/>
  <c r="X983" i="94"/>
  <c r="Y983" i="94" s="1" a="1"/>
  <c r="Y983" i="94" s="1"/>
  <c r="X1099" i="94"/>
  <c r="Y1099" i="94" s="1" a="1"/>
  <c r="Y1099" i="94" s="1"/>
  <c r="X1324" i="94"/>
  <c r="Y1324" i="94" s="1" a="1"/>
  <c r="Y1324" i="94" s="1"/>
  <c r="X1069" i="94"/>
  <c r="Y1069" i="94" s="1" a="1"/>
  <c r="Y1069" i="94" s="1"/>
  <c r="X1159" i="94"/>
  <c r="Y1159" i="94" s="1" a="1"/>
  <c r="Y1159" i="94" s="1"/>
  <c r="X1298" i="94"/>
  <c r="Y1298" i="94" s="1" a="1"/>
  <c r="Y1298" i="94" s="1"/>
  <c r="X1182" i="94"/>
  <c r="Y1182" i="94" s="1" a="1"/>
  <c r="Y1182" i="94" s="1"/>
  <c r="X1135" i="94"/>
  <c r="Y1135" i="94" s="1" a="1"/>
  <c r="Y1135" i="94" s="1"/>
  <c r="X1106" i="94"/>
  <c r="Y1106" i="94" s="1" a="1"/>
  <c r="Y1106" i="94" s="1"/>
  <c r="X1180" i="94"/>
  <c r="Y1180" i="94" s="1" a="1"/>
  <c r="Y1180" i="94" s="1"/>
  <c r="X1411" i="94"/>
  <c r="Y1411" i="94" s="1" a="1"/>
  <c r="Y1411" i="94" s="1"/>
  <c r="X554" i="94"/>
  <c r="Y554" i="94" s="1" a="1"/>
  <c r="Y554" i="94" s="1"/>
  <c r="X43" i="94"/>
  <c r="Y43" i="94" s="1" a="1"/>
  <c r="Y43" i="94" s="1"/>
  <c r="X967" i="94"/>
  <c r="Y967" i="94" s="1" a="1"/>
  <c r="Y967" i="94" s="1"/>
  <c r="X13" i="94"/>
  <c r="Y13" i="94" s="1" a="1"/>
  <c r="Y13" i="94" s="1"/>
  <c r="X945" i="94"/>
  <c r="Y945" i="94" s="1" a="1"/>
  <c r="Y945" i="94" s="1"/>
  <c r="X1028" i="94"/>
  <c r="Y1028" i="94" s="1" a="1"/>
  <c r="Y1028" i="94" s="1"/>
  <c r="X1204" i="94"/>
  <c r="Y1204" i="94" s="1" a="1"/>
  <c r="Y1204" i="94" s="1"/>
  <c r="X1101" i="94"/>
  <c r="Y1101" i="94" s="1" a="1"/>
  <c r="Y1101" i="94" s="1"/>
  <c r="X1056" i="94"/>
  <c r="Y1056" i="94" s="1" a="1"/>
  <c r="Y1056" i="94" s="1"/>
  <c r="X1202" i="94"/>
  <c r="Y1202" i="94" s="1" a="1"/>
  <c r="Y1202" i="94" s="1"/>
  <c r="X1181" i="94"/>
  <c r="Y1181" i="94" s="1" a="1"/>
  <c r="Y1181" i="94" s="1"/>
  <c r="X1205" i="94"/>
  <c r="Y1205" i="94" s="1" a="1"/>
  <c r="Y1205" i="94" s="1"/>
  <c r="X1211" i="94"/>
  <c r="Y1211" i="94" s="1" a="1"/>
  <c r="Y1211" i="94" s="1"/>
  <c r="X1208" i="94"/>
  <c r="Y1208" i="94" s="1" a="1"/>
  <c r="Y1208" i="94" s="1"/>
  <c r="X1346" i="94"/>
  <c r="Y1346" i="94" s="1" a="1"/>
  <c r="Y1346" i="94" s="1"/>
  <c r="X1167" i="94"/>
  <c r="Y1167" i="94" s="1" a="1"/>
  <c r="Y1167" i="94" s="1"/>
  <c r="X1067" i="94"/>
  <c r="Y1067" i="94" s="1" a="1"/>
  <c r="Y1067" i="94" s="1"/>
  <c r="X482" i="94"/>
  <c r="Y482" i="94" s="1" a="1"/>
  <c r="Y482" i="94" s="1"/>
  <c r="X84" i="94"/>
  <c r="Y84" i="94" s="1" a="1"/>
  <c r="Y84" i="94" s="1"/>
  <c r="X893" i="94"/>
  <c r="Y893" i="94" s="1" a="1"/>
  <c r="Y893" i="94" s="1"/>
  <c r="X781" i="94"/>
  <c r="Y781" i="94" s="1" a="1"/>
  <c r="Y781" i="94" s="1"/>
  <c r="X496" i="94"/>
  <c r="Y496" i="94" s="1" a="1"/>
  <c r="Y496" i="94" s="1"/>
  <c r="X133" i="94"/>
  <c r="Y133" i="94" s="1" a="1"/>
  <c r="Y133" i="94" s="1"/>
  <c r="X842" i="94"/>
  <c r="Y842" i="94" s="1" a="1"/>
  <c r="Y842" i="94" s="1"/>
  <c r="X1145" i="94"/>
  <c r="Y1145" i="94" s="1" a="1"/>
  <c r="Y1145" i="94" s="1"/>
  <c r="X1349" i="94"/>
  <c r="Y1349" i="94" s="1" a="1"/>
  <c r="Y1349" i="94" s="1"/>
  <c r="X1302" i="94"/>
  <c r="Y1302" i="94" s="1" a="1"/>
  <c r="Y1302" i="94" s="1"/>
  <c r="X1290" i="94"/>
  <c r="Y1290" i="94" s="1" a="1"/>
  <c r="Y1290" i="94" s="1"/>
  <c r="X1161" i="94"/>
  <c r="Y1161" i="94" s="1" a="1"/>
  <c r="Y1161" i="94" s="1"/>
  <c r="X1244" i="94"/>
  <c r="Y1244" i="94" s="1" a="1"/>
  <c r="Y1244" i="94" s="1"/>
  <c r="X1054" i="94"/>
  <c r="Y1054" i="94" s="1" a="1"/>
  <c r="Y1054" i="94" s="1"/>
  <c r="X1146" i="94"/>
  <c r="Y1146" i="94" s="1" a="1"/>
  <c r="Y1146" i="94" s="1"/>
  <c r="X1070" i="94"/>
  <c r="Y1070" i="94" s="1" a="1"/>
  <c r="Y1070" i="94" s="1"/>
  <c r="X1183" i="94"/>
  <c r="Y1183" i="94" s="1" a="1"/>
  <c r="Y1183" i="94" s="1"/>
  <c r="X1062" i="94"/>
  <c r="Y1062" i="94" s="1" a="1"/>
  <c r="Y1062" i="94" s="1"/>
  <c r="X80" i="94"/>
  <c r="Y80" i="94" s="1" a="1"/>
  <c r="Y80" i="94" s="1"/>
  <c r="X1123" i="94"/>
  <c r="Y1123" i="94" s="1" a="1"/>
  <c r="Y1123" i="94" s="1"/>
  <c r="X769" i="94"/>
  <c r="Y769" i="94" s="1" a="1"/>
  <c r="Y769" i="94" s="1"/>
  <c r="X1281" i="94"/>
  <c r="Y1281" i="94" s="1" a="1"/>
  <c r="Y1281" i="94" s="1"/>
  <c r="X1299" i="94"/>
  <c r="Y1299" i="94" s="1" a="1"/>
  <c r="Y1299" i="94" s="1"/>
  <c r="X1045" i="94"/>
  <c r="Y1045" i="94" s="1" a="1"/>
  <c r="Y1045" i="94" s="1"/>
  <c r="X1288" i="94"/>
  <c r="Y1288" i="94" s="1" a="1"/>
  <c r="Y1288" i="94" s="1"/>
  <c r="X921" i="94"/>
  <c r="Y921" i="94" s="1" a="1"/>
  <c r="Y921" i="94" s="1"/>
  <c r="X928" i="94"/>
  <c r="Y928" i="94" s="1" a="1"/>
  <c r="Y928" i="94" s="1"/>
  <c r="X1384" i="94"/>
  <c r="Y1384" i="94" s="1" a="1"/>
  <c r="Y1384" i="94" s="1"/>
  <c r="X934" i="94"/>
  <c r="Y934" i="94" s="1" a="1"/>
  <c r="Y934" i="94" s="1"/>
  <c r="X1140" i="94"/>
  <c r="Y1140" i="94" s="1" a="1"/>
  <c r="Y1140" i="94" s="1"/>
  <c r="X42" i="94"/>
  <c r="Y42" i="94" s="1" a="1"/>
  <c r="Y42" i="94" s="1"/>
  <c r="X1317" i="94"/>
  <c r="Y1317" i="94" s="1" a="1"/>
  <c r="Y1317" i="94" s="1"/>
  <c r="X1157" i="94"/>
  <c r="Y1157" i="94" s="1" a="1"/>
  <c r="Y1157" i="94" s="1"/>
  <c r="X168" i="94"/>
  <c r="Y168" i="94" s="1" a="1"/>
  <c r="Y168" i="94" s="1"/>
  <c r="X1034" i="94"/>
  <c r="Y1034" i="94" s="1" a="1"/>
  <c r="Y1034" i="94" s="1"/>
  <c r="X26" i="94"/>
  <c r="Y26" i="94" s="1" a="1"/>
  <c r="Y26" i="94" s="1"/>
  <c r="X954" i="94"/>
  <c r="Y954" i="94" s="1" a="1"/>
  <c r="Y954" i="94" s="1"/>
  <c r="X1217" i="94"/>
  <c r="Y1217" i="94" s="1" a="1"/>
  <c r="Y1217" i="94" s="1"/>
  <c r="X1368" i="94"/>
  <c r="Y1368" i="94" s="1" a="1"/>
  <c r="Y1368" i="94" s="1"/>
  <c r="X1365" i="94"/>
  <c r="Y1365" i="94" s="1" a="1"/>
  <c r="Y1365" i="94" s="1"/>
  <c r="X1283" i="94"/>
  <c r="Y1283" i="94" s="1" a="1"/>
  <c r="Y1283" i="94" s="1"/>
  <c r="X1237" i="94"/>
  <c r="Y1237" i="94" s="1" a="1"/>
  <c r="Y1237" i="94" s="1"/>
  <c r="X1409" i="94"/>
  <c r="Y1409" i="94" s="1" a="1"/>
  <c r="Y1409" i="94" s="1"/>
  <c r="X1117" i="94"/>
  <c r="Y1117" i="94" s="1" a="1"/>
  <c r="Y1117" i="94" s="1"/>
  <c r="X1191" i="94"/>
  <c r="Y1191" i="94" s="1" a="1"/>
  <c r="Y1191" i="94" s="1"/>
  <c r="X1091" i="94"/>
  <c r="Y1091" i="94" s="1" a="1"/>
  <c r="Y1091" i="94" s="1"/>
  <c r="X1301" i="94"/>
  <c r="Y1301" i="94" s="1" a="1"/>
  <c r="Y1301" i="94" s="1"/>
  <c r="X1072" i="94"/>
  <c r="Y1072" i="94" s="1" a="1"/>
  <c r="Y1072" i="94" s="1"/>
  <c r="X1394" i="94"/>
  <c r="Y1394" i="94" s="1" a="1"/>
  <c r="Y1394" i="94" s="1"/>
  <c r="X1387" i="94"/>
  <c r="Y1387" i="94" s="1" a="1"/>
  <c r="Y1387" i="94" s="1"/>
  <c r="X920" i="94"/>
  <c r="Y920" i="94" s="1" a="1"/>
  <c r="Y920" i="94" s="1"/>
  <c r="X1408" i="94"/>
  <c r="Y1408" i="94" s="1" a="1"/>
  <c r="Y1408" i="94" s="1"/>
  <c r="X1149" i="94"/>
  <c r="Y1149" i="94" s="1" a="1"/>
  <c r="Y1149" i="94" s="1"/>
  <c r="X1230" i="94"/>
  <c r="Y1230" i="94" s="1" a="1"/>
  <c r="Y1230" i="94" s="1"/>
  <c r="X997" i="94"/>
  <c r="Y997" i="94" s="1" a="1"/>
  <c r="Y997" i="94" s="1"/>
  <c r="X1400" i="94"/>
  <c r="Y1400" i="94" s="1" a="1"/>
  <c r="Y1400" i="94" s="1"/>
  <c r="X1342" i="94"/>
  <c r="Y1342" i="94" s="1" a="1"/>
  <c r="Y1342" i="94" s="1"/>
  <c r="X1287" i="94"/>
  <c r="Y1287" i="94" s="1" a="1"/>
  <c r="Y1287" i="94" s="1"/>
  <c r="X1382" i="94"/>
  <c r="Y1382" i="94" s="1" a="1"/>
  <c r="Y1382" i="94" s="1"/>
  <c r="X69" i="94"/>
  <c r="Y69" i="94" s="1" a="1"/>
  <c r="Y69" i="94" s="1"/>
  <c r="X1406" i="94"/>
  <c r="Y1406" i="94" s="1" a="1"/>
  <c r="Y1406" i="94" s="1"/>
  <c r="X1090" i="94"/>
  <c r="Y1090" i="94" s="1" a="1"/>
  <c r="Y1090" i="94" s="1"/>
  <c r="X977" i="94"/>
  <c r="Y977" i="94" s="1" a="1"/>
  <c r="Y977" i="94" s="1"/>
  <c r="X1203" i="94"/>
  <c r="Y1203" i="94" s="1" a="1"/>
  <c r="Y1203" i="94" s="1"/>
  <c r="X1037" i="94"/>
  <c r="Y1037" i="94" s="1" a="1"/>
  <c r="Y1037" i="94" s="1"/>
  <c r="X995" i="94"/>
  <c r="Y995" i="94" s="1" a="1"/>
  <c r="Y995" i="94" s="1"/>
  <c r="X1104" i="94"/>
  <c r="Y1104" i="94" s="1" a="1"/>
  <c r="Y1104" i="94" s="1"/>
  <c r="X1316" i="94"/>
  <c r="Y1316" i="94" s="1" a="1"/>
  <c r="Y1316" i="94" s="1"/>
  <c r="X1285" i="94"/>
  <c r="Y1285" i="94" s="1" a="1"/>
  <c r="Y1285" i="94" s="1"/>
  <c r="X1127" i="94"/>
  <c r="Y1127" i="94" s="1" a="1"/>
  <c r="Y1127" i="94" s="1"/>
  <c r="X1022" i="94"/>
  <c r="Y1022" i="94" s="1" a="1"/>
  <c r="Y1022" i="94" s="1"/>
  <c r="X1396" i="94"/>
  <c r="Y1396" i="94" s="1" a="1"/>
  <c r="Y1396" i="94" s="1"/>
  <c r="X955" i="94"/>
  <c r="Y955" i="94" s="1" a="1"/>
  <c r="Y955" i="94" s="1"/>
  <c r="X1058" i="94"/>
  <c r="Y1058" i="94" s="1" a="1"/>
  <c r="Y1058" i="94" s="1"/>
  <c r="X1143" i="94"/>
  <c r="Y1143" i="94" s="1" a="1"/>
  <c r="Y1143" i="94" s="1"/>
  <c r="X1193" i="94"/>
  <c r="Y1193" i="94" s="1" a="1"/>
  <c r="Y1193" i="94" s="1"/>
  <c r="X987" i="94"/>
  <c r="Y987" i="94" s="1" a="1"/>
  <c r="Y987" i="94" s="1"/>
  <c r="X1353" i="94"/>
  <c r="Y1353" i="94" s="1" a="1"/>
  <c r="Y1353" i="94" s="1"/>
  <c r="X1209" i="94"/>
  <c r="Y1209" i="94" s="1" a="1"/>
  <c r="Y1209" i="94" s="1"/>
  <c r="X972" i="94"/>
  <c r="Y972" i="94" s="1" a="1"/>
  <c r="Y972" i="94" s="1"/>
  <c r="X1334" i="94"/>
  <c r="Y1334" i="94" s="1" a="1"/>
  <c r="Y1334" i="94" s="1"/>
  <c r="X1255" i="94"/>
  <c r="Y1255" i="94" s="1" a="1"/>
  <c r="Y1255" i="94" s="1"/>
  <c r="X1142" i="94"/>
  <c r="Y1142" i="94" s="1" a="1"/>
  <c r="Y1142" i="94" s="1"/>
  <c r="X1041" i="94"/>
  <c r="Y1041" i="94" s="1" a="1"/>
  <c r="Y1041" i="94" s="1"/>
  <c r="X1262" i="94"/>
  <c r="Y1262" i="94" s="1" a="1"/>
  <c r="Y1262" i="94" s="1"/>
  <c r="X566" i="94"/>
  <c r="Y566" i="94" s="1" a="1"/>
  <c r="Y566" i="94" s="1"/>
  <c r="X1404" i="94"/>
  <c r="Y1404" i="94" s="1" a="1"/>
  <c r="Y1404" i="94" s="1"/>
  <c r="X1118" i="94"/>
  <c r="Y1118" i="94" s="1" a="1"/>
  <c r="Y1118" i="94" s="1"/>
  <c r="X1019" i="94"/>
  <c r="Y1019" i="94" s="1" a="1"/>
  <c r="Y1019" i="94" s="1"/>
  <c r="X909" i="94"/>
  <c r="Y909" i="94" s="1" a="1"/>
  <c r="Y909" i="94" s="1"/>
  <c r="X785" i="94"/>
  <c r="Y785" i="94" s="1" a="1"/>
  <c r="Y785" i="94" s="1"/>
  <c r="X230" i="94"/>
  <c r="Y230" i="94" s="1" a="1"/>
  <c r="Y230" i="94" s="1"/>
  <c r="X656" i="94"/>
  <c r="Y656" i="94" s="1" a="1"/>
  <c r="Y656" i="94" s="1"/>
  <c r="X316" i="94"/>
  <c r="Y316" i="94" s="1" a="1"/>
  <c r="Y316" i="94" s="1"/>
  <c r="X639" i="94"/>
  <c r="Y639" i="94" s="1" a="1"/>
  <c r="Y639" i="94" s="1"/>
  <c r="X299" i="94"/>
  <c r="Y299" i="94" s="1" a="1"/>
  <c r="Y299" i="94" s="1"/>
  <c r="X1003" i="94"/>
  <c r="Y1003" i="94" s="1" a="1"/>
  <c r="Y1003" i="94" s="1"/>
  <c r="X344" i="94"/>
  <c r="Y344" i="94" s="1" a="1"/>
  <c r="Y344" i="94" s="1"/>
  <c r="X441" i="94"/>
  <c r="Y441" i="94" s="1" a="1"/>
  <c r="Y441" i="94" s="1"/>
  <c r="X770" i="94"/>
  <c r="Y770" i="94" s="1" a="1"/>
  <c r="Y770" i="94" s="1"/>
  <c r="X174" i="94"/>
  <c r="Y174" i="94" s="1" a="1"/>
  <c r="Y174" i="94" s="1"/>
  <c r="X558" i="94"/>
  <c r="Y558" i="94" s="1" a="1"/>
  <c r="Y558" i="94" s="1"/>
  <c r="X620" i="94"/>
  <c r="Y620" i="94" s="1" a="1"/>
  <c r="Y620" i="94" s="1"/>
  <c r="X91" i="94"/>
  <c r="Y91" i="94" s="1" a="1"/>
  <c r="Y91" i="94" s="1"/>
  <c r="X862" i="94"/>
  <c r="Y862" i="94" s="1" a="1"/>
  <c r="Y862" i="94" s="1"/>
  <c r="X171" i="94"/>
  <c r="Y171" i="94" s="1" a="1"/>
  <c r="Y171" i="94" s="1"/>
  <c r="X787" i="94"/>
  <c r="Y787" i="94" s="1" a="1"/>
  <c r="Y787" i="94" s="1"/>
  <c r="X132" i="94"/>
  <c r="Y132" i="94" s="1" a="1"/>
  <c r="Y132" i="94" s="1"/>
  <c r="X1008" i="94"/>
  <c r="Y1008" i="94" s="1" a="1"/>
  <c r="Y1008" i="94" s="1"/>
  <c r="X886" i="94"/>
  <c r="Y886" i="94" s="1" a="1"/>
  <c r="Y886" i="94" s="1"/>
  <c r="X543" i="94"/>
  <c r="Y543" i="94" s="1" a="1"/>
  <c r="Y543" i="94" s="1"/>
  <c r="X302" i="94"/>
  <c r="Y302" i="94" s="1" a="1"/>
  <c r="Y302" i="94" s="1"/>
  <c r="X239" i="94"/>
  <c r="Y239" i="94" s="1" a="1"/>
  <c r="Y239" i="94" s="1"/>
  <c r="X335" i="94"/>
  <c r="Y335" i="94" s="1" a="1"/>
  <c r="Y335" i="94" s="1"/>
  <c r="X564" i="94"/>
  <c r="Y564" i="94" s="1" a="1"/>
  <c r="Y564" i="94" s="1"/>
  <c r="X465" i="94"/>
  <c r="Y465" i="94" s="1" a="1"/>
  <c r="Y465" i="94" s="1"/>
  <c r="X342" i="94"/>
  <c r="Y342" i="94" s="1" a="1"/>
  <c r="Y342" i="94" s="1"/>
  <c r="X312" i="94"/>
  <c r="Y312" i="94" s="1" a="1"/>
  <c r="Y312" i="94" s="1"/>
  <c r="X211" i="94"/>
  <c r="Y211" i="94" s="1" a="1"/>
  <c r="Y211" i="94" s="1"/>
  <c r="X919" i="94"/>
  <c r="Y919" i="94" s="1" a="1"/>
  <c r="Y919" i="94" s="1"/>
  <c r="X764" i="94"/>
  <c r="Y764" i="94" s="1" a="1"/>
  <c r="Y764" i="94" s="1"/>
  <c r="X549" i="94"/>
  <c r="Y549" i="94" s="1" a="1"/>
  <c r="Y549" i="94" s="1"/>
  <c r="X44" i="94"/>
  <c r="Y44" i="94" s="1" a="1"/>
  <c r="Y44" i="94" s="1"/>
  <c r="X193" i="94"/>
  <c r="Y193" i="94" s="1" a="1"/>
  <c r="Y193" i="94" s="1"/>
  <c r="X719" i="94"/>
  <c r="Y719" i="94" s="1" a="1"/>
  <c r="Y719" i="94" s="1"/>
  <c r="X662" i="94"/>
  <c r="Y662" i="94" s="1" a="1"/>
  <c r="Y662" i="94" s="1"/>
  <c r="X914" i="94"/>
  <c r="Y914" i="94" s="1" a="1"/>
  <c r="Y914" i="94" s="1"/>
  <c r="X599" i="94"/>
  <c r="Y599" i="94" s="1" a="1"/>
  <c r="Y599" i="94" s="1"/>
  <c r="X497" i="94"/>
  <c r="Y497" i="94" s="1" a="1"/>
  <c r="Y497" i="94" s="1"/>
  <c r="X882" i="94"/>
  <c r="Y882" i="94" s="1" a="1"/>
  <c r="Y882" i="94" s="1"/>
  <c r="X484" i="94"/>
  <c r="Y484" i="94" s="1" a="1"/>
  <c r="Y484" i="94" s="1"/>
  <c r="X384" i="94"/>
  <c r="Y384" i="94" s="1" a="1"/>
  <c r="Y384" i="94" s="1"/>
  <c r="X507" i="94"/>
  <c r="Y507" i="94" s="1" a="1"/>
  <c r="Y507" i="94" s="1"/>
  <c r="X613" i="94"/>
  <c r="Y613" i="94" s="1" a="1"/>
  <c r="Y613" i="94" s="1"/>
  <c r="X609" i="94"/>
  <c r="Y609" i="94" s="1" a="1"/>
  <c r="Y609" i="94" s="1"/>
  <c r="X417" i="94"/>
  <c r="Y417" i="94" s="1" a="1"/>
  <c r="Y417" i="94" s="1"/>
  <c r="X481" i="94"/>
  <c r="Y481" i="94" s="1" a="1"/>
  <c r="Y481" i="94" s="1"/>
  <c r="X127" i="94"/>
  <c r="Y127" i="94" s="1" a="1"/>
  <c r="Y127" i="94" s="1"/>
  <c r="X418" i="94"/>
  <c r="Y418" i="94" s="1" a="1"/>
  <c r="Y418" i="94" s="1"/>
  <c r="X730" i="94"/>
  <c r="Y730" i="94" s="1" a="1"/>
  <c r="Y730" i="94" s="1"/>
  <c r="X90" i="94"/>
  <c r="Y90" i="94" s="1" a="1"/>
  <c r="Y90" i="94" s="1"/>
  <c r="X692" i="94"/>
  <c r="Y692" i="94" s="1" a="1"/>
  <c r="Y692" i="94" s="1"/>
  <c r="X11" i="94"/>
  <c r="Y11" i="94" s="1" a="1"/>
  <c r="Y11" i="94" s="1"/>
  <c r="X325" i="94"/>
  <c r="Y325" i="94" s="1" a="1"/>
  <c r="Y325" i="94" s="1"/>
  <c r="X332" i="94"/>
  <c r="Y332" i="94" s="1" a="1"/>
  <c r="Y332" i="94" s="1"/>
  <c r="X561" i="94"/>
  <c r="Y561" i="94" s="1" a="1"/>
  <c r="Y561" i="94" s="1"/>
  <c r="X854" i="94"/>
  <c r="Y854" i="94" s="1" a="1"/>
  <c r="Y854" i="94" s="1"/>
  <c r="X427" i="94"/>
  <c r="Y427" i="94" s="1" a="1"/>
  <c r="Y427" i="94" s="1"/>
  <c r="X753" i="94"/>
  <c r="Y753" i="94" s="1" a="1"/>
  <c r="Y753" i="94" s="1"/>
  <c r="X1300" i="94"/>
  <c r="Y1300" i="94" s="1" a="1"/>
  <c r="Y1300" i="94" s="1"/>
  <c r="X868" i="94"/>
  <c r="Y868" i="94" s="1" a="1"/>
  <c r="Y868" i="94" s="1"/>
  <c r="X154" i="94"/>
  <c r="Y154" i="94" s="1" a="1"/>
  <c r="Y154" i="94" s="1"/>
  <c r="X663" i="94"/>
  <c r="Y663" i="94" s="1" a="1"/>
  <c r="Y663" i="94" s="1"/>
  <c r="X864" i="94"/>
  <c r="Y864" i="94" s="1" a="1"/>
  <c r="Y864" i="94" s="1"/>
  <c r="X396" i="94"/>
  <c r="Y396" i="94" s="1" a="1"/>
  <c r="Y396" i="94" s="1"/>
  <c r="X794" i="94"/>
  <c r="Y794" i="94" s="1" a="1"/>
  <c r="Y794" i="94" s="1"/>
  <c r="X333" i="94"/>
  <c r="Y333" i="94" s="1" a="1"/>
  <c r="Y333" i="94" s="1"/>
  <c r="X337" i="94"/>
  <c r="Y337" i="94" s="1" a="1"/>
  <c r="Y337" i="94" s="1"/>
  <c r="X252" i="94"/>
  <c r="Y252" i="94" s="1" a="1"/>
  <c r="Y252" i="94" s="1"/>
  <c r="X589" i="94"/>
  <c r="Y589" i="94" s="1" a="1"/>
  <c r="Y589" i="94" s="1"/>
  <c r="X697" i="94"/>
  <c r="Y697" i="94" s="1" a="1"/>
  <c r="Y697" i="94" s="1"/>
  <c r="X361" i="94"/>
  <c r="Y361" i="94" s="1" a="1"/>
  <c r="Y361" i="94" s="1"/>
  <c r="X432" i="94"/>
  <c r="Y432" i="94" s="1" a="1"/>
  <c r="Y432" i="94" s="1"/>
  <c r="X31" i="94"/>
  <c r="Y31" i="94" s="1" a="1"/>
  <c r="Y31" i="94" s="1"/>
  <c r="X593" i="94"/>
  <c r="Y593" i="94" s="1" a="1"/>
  <c r="Y593" i="94" s="1"/>
  <c r="X204" i="94"/>
  <c r="Y204" i="94" s="1" a="1"/>
  <c r="Y204" i="94" s="1"/>
  <c r="X556" i="94"/>
  <c r="Y556" i="94" s="1" a="1"/>
  <c r="Y556" i="94" s="1"/>
  <c r="X272" i="94"/>
  <c r="Y272" i="94" s="1" a="1"/>
  <c r="Y272" i="94" s="1"/>
  <c r="X595" i="94"/>
  <c r="Y595" i="94" s="1" a="1"/>
  <c r="Y595" i="94" s="1"/>
  <c r="X391" i="94"/>
  <c r="Y391" i="94" s="1" a="1"/>
  <c r="Y391" i="94" s="1"/>
  <c r="X839" i="94"/>
  <c r="Y839" i="94" s="1" a="1"/>
  <c r="Y839" i="94" s="1"/>
  <c r="X254" i="94"/>
  <c r="Y254" i="94" s="1" a="1"/>
  <c r="Y254" i="94" s="1"/>
  <c r="X660" i="94"/>
  <c r="Y660" i="94" s="1" a="1"/>
  <c r="Y660" i="94" s="1"/>
  <c r="X282" i="94"/>
  <c r="Y282" i="94" s="1" a="1"/>
  <c r="Y282" i="94" s="1"/>
  <c r="X131" i="94"/>
  <c r="Y131" i="94" s="1" a="1"/>
  <c r="Y131" i="94" s="1"/>
  <c r="X573" i="94"/>
  <c r="Y573" i="94" s="1" a="1"/>
  <c r="Y573" i="94" s="1"/>
  <c r="X607" i="94"/>
  <c r="Y607" i="94" s="1" a="1"/>
  <c r="Y607" i="94" s="1"/>
  <c r="X689" i="94"/>
  <c r="Y689" i="94" s="1" a="1"/>
  <c r="Y689" i="94" s="1"/>
  <c r="X35" i="94"/>
  <c r="Y35" i="94" s="1" a="1"/>
  <c r="Y35" i="94" s="1"/>
  <c r="X569" i="94"/>
  <c r="Y569" i="94" s="1" a="1"/>
  <c r="Y569" i="94" s="1"/>
  <c r="X529" i="94"/>
  <c r="Y529" i="94" s="1" a="1"/>
  <c r="Y529" i="94" s="1"/>
  <c r="X560" i="94"/>
  <c r="Y560" i="94" s="1" a="1"/>
  <c r="Y560" i="94" s="1"/>
  <c r="X879" i="94"/>
  <c r="Y879" i="94" s="1" a="1"/>
  <c r="Y879" i="94" s="1"/>
  <c r="X287" i="94"/>
  <c r="Y287" i="94" s="1" a="1"/>
  <c r="Y287" i="94" s="1"/>
  <c r="X163" i="94"/>
  <c r="Y163" i="94" s="1" a="1"/>
  <c r="Y163" i="94" s="1"/>
  <c r="X397" i="94"/>
  <c r="Y397" i="94" s="1" a="1"/>
  <c r="Y397" i="94" s="1"/>
  <c r="X345" i="94"/>
  <c r="Y345" i="94" s="1" a="1"/>
  <c r="Y345" i="94" s="1"/>
  <c r="X536" i="94"/>
  <c r="Y536" i="94" s="1" a="1"/>
  <c r="Y536" i="94" s="1"/>
  <c r="X253" i="94"/>
  <c r="Y253" i="94" s="1" a="1"/>
  <c r="Y253" i="94" s="1"/>
  <c r="X425" i="94"/>
  <c r="Y425" i="94" s="1" a="1"/>
  <c r="Y425" i="94" s="1"/>
  <c r="X883" i="94"/>
  <c r="Y883" i="94" s="1" a="1"/>
  <c r="Y883" i="94" s="1"/>
  <c r="X737" i="94"/>
  <c r="Y737" i="94" s="1" a="1"/>
  <c r="Y737" i="94" s="1"/>
  <c r="X307" i="94"/>
  <c r="Y307" i="94" s="1" a="1"/>
  <c r="Y307" i="94" s="1"/>
  <c r="X7" i="94"/>
  <c r="Y7" i="94" s="1" a="1"/>
  <c r="Y7" i="94" s="1"/>
  <c r="X329" i="94"/>
  <c r="Y329" i="94" s="1" a="1"/>
  <c r="Y329" i="94" s="1"/>
  <c r="X221" i="94"/>
  <c r="Y221" i="94" s="1" a="1"/>
  <c r="Y221" i="94" s="1"/>
  <c r="X87" i="94"/>
  <c r="Y87" i="94" s="1" a="1"/>
  <c r="Y87" i="94" s="1"/>
  <c r="X64" i="94"/>
  <c r="Y64" i="94" s="1" a="1"/>
  <c r="Y64" i="94" s="1"/>
  <c r="X383" i="94"/>
  <c r="Y383" i="94" s="1" a="1"/>
  <c r="Y383" i="94" s="1"/>
  <c r="X718" i="94"/>
  <c r="Y718" i="94" s="1" a="1"/>
  <c r="Y718" i="94" s="1"/>
  <c r="X94" i="94"/>
  <c r="Y94" i="94" s="1" a="1"/>
  <c r="Y94" i="94" s="1"/>
  <c r="X720" i="94"/>
  <c r="Y720" i="94" s="1" a="1"/>
  <c r="Y720" i="94" s="1"/>
  <c r="X1383" i="94"/>
  <c r="Y1383" i="94" s="1" a="1"/>
  <c r="Y1383" i="94" s="1"/>
  <c r="X678" i="94"/>
  <c r="Y678" i="94" s="1" a="1"/>
  <c r="Y678" i="94" s="1"/>
  <c r="X912" i="94"/>
  <c r="Y912" i="94" s="1" a="1"/>
  <c r="Y912" i="94" s="1"/>
  <c r="X980" i="94"/>
  <c r="Y980" i="94" s="1" a="1"/>
  <c r="Y980" i="94" s="1"/>
  <c r="X610" i="94"/>
  <c r="Y610" i="94" s="1" a="1"/>
  <c r="Y610" i="94" s="1"/>
  <c r="X1243" i="94"/>
  <c r="Y1243" i="94" s="1" a="1"/>
  <c r="Y1243" i="94" s="1"/>
  <c r="X398" i="94"/>
  <c r="Y398" i="94" s="1" a="1"/>
  <c r="Y398" i="94" s="1"/>
  <c r="X671" i="94"/>
  <c r="Y671" i="94" s="1" a="1"/>
  <c r="Y671" i="94" s="1"/>
  <c r="X334" i="94"/>
  <c r="Y334" i="94" s="1" a="1"/>
  <c r="Y334" i="94" s="1"/>
  <c r="X322" i="94"/>
  <c r="Y322" i="94" s="1" a="1"/>
  <c r="Y322" i="94" s="1"/>
  <c r="X485" i="94"/>
  <c r="Y485" i="94" s="1" a="1"/>
  <c r="Y485" i="94" s="1"/>
  <c r="X736" i="94"/>
  <c r="Y736" i="94" s="1" a="1"/>
  <c r="Y736" i="94" s="1"/>
  <c r="X74" i="94"/>
  <c r="Y74" i="94" s="1" a="1"/>
  <c r="Y74" i="94" s="1"/>
  <c r="X419" i="94"/>
  <c r="Y419" i="94" s="1" a="1"/>
  <c r="Y419" i="94" s="1"/>
  <c r="X262" i="94"/>
  <c r="Y262" i="94" s="1" a="1"/>
  <c r="Y262" i="94" s="1"/>
  <c r="X632" i="94"/>
  <c r="Y632" i="94" s="1" a="1"/>
  <c r="Y632" i="94" s="1"/>
  <c r="X628" i="94"/>
  <c r="Y628" i="94" s="1" a="1"/>
  <c r="Y628" i="94" s="1"/>
  <c r="X1001" i="94"/>
  <c r="Y1001" i="94" s="1" a="1"/>
  <c r="Y1001" i="94" s="1"/>
  <c r="X61" i="94"/>
  <c r="Y61" i="94" s="1" a="1"/>
  <c r="Y61" i="94" s="1"/>
  <c r="X591" i="94"/>
  <c r="Y591" i="94" s="1" a="1"/>
  <c r="Y591" i="94" s="1"/>
  <c r="X214" i="94"/>
  <c r="Y214" i="94" s="1" a="1"/>
  <c r="Y214" i="94" s="1"/>
  <c r="X234" i="94"/>
  <c r="Y234" i="94" s="1" a="1"/>
  <c r="Y234" i="94" s="1"/>
  <c r="X364" i="94"/>
  <c r="Y364" i="94" s="1" a="1"/>
  <c r="Y364" i="94" s="1"/>
  <c r="X213" i="94"/>
  <c r="Y213" i="94" s="1" a="1"/>
  <c r="Y213" i="94" s="1"/>
  <c r="X762" i="94"/>
  <c r="Y762" i="94" s="1" a="1"/>
  <c r="Y762" i="94" s="1"/>
  <c r="X597" i="94"/>
  <c r="Y597" i="94" s="1" a="1"/>
  <c r="Y597" i="94" s="1"/>
  <c r="X176" i="94"/>
  <c r="Y176" i="94" s="1" a="1"/>
  <c r="Y176" i="94" s="1"/>
  <c r="X343" i="94"/>
  <c r="Y343" i="94" s="1" a="1"/>
  <c r="Y343" i="94" s="1"/>
  <c r="X952" i="94"/>
  <c r="Y952" i="94" s="1" a="1"/>
  <c r="Y952" i="94" s="1"/>
  <c r="X182" i="94"/>
  <c r="Y182" i="94" s="1" a="1"/>
  <c r="Y182" i="94" s="1"/>
  <c r="X81" i="94"/>
  <c r="Y81" i="94" s="1" a="1"/>
  <c r="Y81" i="94" s="1"/>
  <c r="X1096" i="94"/>
  <c r="Y1096" i="94" s="1" a="1"/>
  <c r="Y1096" i="94" s="1"/>
  <c r="X1009" i="94"/>
  <c r="Y1009" i="94" s="1" a="1"/>
  <c r="Y1009" i="94" s="1"/>
  <c r="X1129" i="94"/>
  <c r="Y1129" i="94" s="1" a="1"/>
  <c r="Y1129" i="94" s="1"/>
  <c r="X1168" i="94"/>
  <c r="Y1168" i="94" s="1" a="1"/>
  <c r="Y1168" i="94" s="1"/>
  <c r="X1061" i="94"/>
  <c r="Y1061" i="94" s="1" a="1"/>
  <c r="Y1061" i="94" s="1"/>
  <c r="X1115" i="94"/>
  <c r="Y1115" i="94" s="1" a="1"/>
  <c r="Y1115" i="94" s="1"/>
  <c r="X981" i="94"/>
  <c r="Y981" i="94" s="1" a="1"/>
  <c r="Y981" i="94" s="1"/>
  <c r="X971" i="94"/>
  <c r="Y971" i="94" s="1" a="1"/>
  <c r="Y971" i="94" s="1"/>
  <c r="X1256" i="94"/>
  <c r="Y1256" i="94" s="1" a="1"/>
  <c r="Y1256" i="94" s="1"/>
  <c r="X1410" i="94"/>
  <c r="Y1410" i="94" s="1" a="1"/>
  <c r="Y1410" i="94" s="1"/>
  <c r="X1253" i="94"/>
  <c r="Y1253" i="94" s="1" a="1"/>
  <c r="Y1253" i="94" s="1"/>
  <c r="X1364" i="94"/>
  <c r="Y1364" i="94" s="1" a="1"/>
  <c r="Y1364" i="94" s="1"/>
  <c r="X1352" i="94"/>
  <c r="Y1352" i="94" s="1" a="1"/>
  <c r="Y1352" i="94" s="1"/>
  <c r="X1175" i="94"/>
  <c r="Y1175" i="94" s="1" a="1"/>
  <c r="Y1175" i="94" s="1"/>
  <c r="X1328" i="94"/>
  <c r="Y1328" i="94" s="1" a="1"/>
  <c r="Y1328" i="94" s="1"/>
  <c r="X1329" i="94"/>
  <c r="Y1329" i="94" s="1" a="1"/>
  <c r="Y1329" i="94" s="1"/>
  <c r="X1238" i="94"/>
  <c r="Y1238" i="94" s="1" a="1"/>
  <c r="Y1238" i="94" s="1"/>
  <c r="X892" i="94"/>
  <c r="Y892" i="94" s="1" a="1"/>
  <c r="Y892" i="94" s="1"/>
  <c r="X1218" i="94"/>
  <c r="Y1218" i="94" s="1" a="1"/>
  <c r="Y1218" i="94" s="1"/>
  <c r="X1050" i="94"/>
  <c r="Y1050" i="94" s="1" a="1"/>
  <c r="Y1050" i="94" s="1"/>
  <c r="X941" i="94"/>
  <c r="Y941" i="94" s="1" a="1"/>
  <c r="Y941" i="94" s="1"/>
  <c r="X1252" i="94"/>
  <c r="Y1252" i="94" s="1" a="1"/>
  <c r="Y1252" i="94" s="1"/>
  <c r="X1276" i="94"/>
  <c r="Y1276" i="94" s="1" a="1"/>
  <c r="Y1276" i="94" s="1"/>
  <c r="X1214" i="94"/>
  <c r="Y1214" i="94" s="1" a="1"/>
  <c r="Y1214" i="94" s="1"/>
  <c r="X1224" i="94"/>
  <c r="Y1224" i="94" s="1" a="1"/>
  <c r="Y1224" i="94" s="1"/>
  <c r="X1107" i="94"/>
  <c r="Y1107" i="94" s="1" a="1"/>
  <c r="Y1107" i="94" s="1"/>
  <c r="X1164" i="94"/>
  <c r="Y1164" i="94" s="1" a="1"/>
  <c r="Y1164" i="94" s="1"/>
  <c r="X1130" i="94"/>
  <c r="Y1130" i="94" s="1" a="1"/>
  <c r="Y1130" i="94" s="1"/>
  <c r="X1340" i="94"/>
  <c r="Y1340" i="94" s="1" a="1"/>
  <c r="Y1340" i="94" s="1"/>
  <c r="X1114" i="94"/>
  <c r="Y1114" i="94" s="1" a="1"/>
  <c r="Y1114" i="94" s="1"/>
  <c r="X1239" i="94"/>
  <c r="Y1239" i="94" s="1" a="1"/>
  <c r="Y1239" i="94" s="1"/>
  <c r="X1199" i="94"/>
  <c r="Y1199" i="94" s="1" a="1"/>
  <c r="Y1199" i="94" s="1"/>
  <c r="X1005" i="94"/>
  <c r="Y1005" i="94" s="1" a="1"/>
  <c r="Y1005" i="94" s="1"/>
  <c r="X1401" i="94"/>
  <c r="Y1401" i="94" s="1" a="1"/>
  <c r="Y1401" i="94" s="1"/>
  <c r="X1210" i="94"/>
  <c r="Y1210" i="94" s="1" a="1"/>
  <c r="Y1210" i="94" s="1"/>
  <c r="X940" i="94"/>
  <c r="Y940" i="94" s="1" a="1"/>
  <c r="Y940" i="94" s="1"/>
  <c r="X1309" i="94"/>
  <c r="Y1309" i="94" s="1" a="1"/>
  <c r="Y1309" i="94" s="1"/>
  <c r="X962" i="94"/>
  <c r="Y962" i="94" s="1" a="1"/>
  <c r="Y962" i="94" s="1"/>
  <c r="X1055" i="94"/>
  <c r="Y1055" i="94" s="1" a="1"/>
  <c r="Y1055" i="94" s="1"/>
  <c r="X1030" i="94"/>
  <c r="Y1030" i="94" s="1" a="1"/>
  <c r="Y1030" i="94" s="1"/>
  <c r="X1171" i="94"/>
  <c r="Y1171" i="94" s="1" a="1"/>
  <c r="Y1171" i="94" s="1"/>
  <c r="X1251" i="94"/>
  <c r="Y1251" i="94" s="1" a="1"/>
  <c r="Y1251" i="94" s="1"/>
  <c r="X1057" i="94"/>
  <c r="Y1057" i="94" s="1" a="1"/>
  <c r="Y1057" i="94" s="1"/>
  <c r="X985" i="94"/>
  <c r="Y985" i="94" s="1" a="1"/>
  <c r="Y985" i="94" s="1"/>
  <c r="X1405" i="94"/>
  <c r="Y1405" i="94" s="1" a="1"/>
  <c r="Y1405" i="94" s="1"/>
  <c r="X1332" i="94"/>
  <c r="Y1332" i="94" s="1" a="1"/>
  <c r="Y1332" i="94" s="1"/>
  <c r="X1048" i="94"/>
  <c r="Y1048" i="94" s="1" a="1"/>
  <c r="Y1048" i="94" s="1"/>
  <c r="X925" i="94"/>
  <c r="Y925" i="94" s="1" a="1"/>
  <c r="Y925" i="94" s="1"/>
  <c r="X1261" i="94"/>
  <c r="Y1261" i="94" s="1" a="1"/>
  <c r="Y1261" i="94" s="1"/>
  <c r="X1053" i="94"/>
  <c r="Y1053" i="94" s="1" a="1"/>
  <c r="Y1053" i="94" s="1"/>
  <c r="X944" i="94"/>
  <c r="Y944" i="94" s="1" a="1"/>
  <c r="Y944" i="94" s="1"/>
  <c r="X960" i="94"/>
  <c r="Y960" i="94" s="1" a="1"/>
  <c r="Y960" i="94" s="1"/>
  <c r="X924" i="94"/>
  <c r="Y924" i="94" s="1" a="1"/>
  <c r="Y924" i="94" s="1"/>
  <c r="X907" i="94"/>
  <c r="Y907" i="94" s="1" a="1"/>
  <c r="Y907" i="94" s="1"/>
  <c r="X1399" i="94"/>
  <c r="Y1399" i="94" s="1" a="1"/>
  <c r="Y1399" i="94" s="1"/>
  <c r="X1121" i="94"/>
  <c r="Y1121" i="94" s="1" a="1"/>
  <c r="Y1121" i="94" s="1"/>
  <c r="X1393" i="94"/>
  <c r="Y1393" i="94" s="1" a="1"/>
  <c r="Y1393" i="94" s="1"/>
  <c r="X200" i="94"/>
  <c r="Y200" i="94" s="1" a="1"/>
  <c r="Y200" i="94" s="1"/>
  <c r="X1361" i="94"/>
  <c r="Y1361" i="94" s="1" a="1"/>
  <c r="Y1361" i="94" s="1"/>
  <c r="X1043" i="94"/>
  <c r="Y1043" i="94" s="1" a="1"/>
  <c r="Y1043" i="94" s="1"/>
  <c r="X1227" i="94"/>
  <c r="Y1227" i="94" s="1" a="1"/>
  <c r="Y1227" i="94" s="1"/>
  <c r="X1150" i="94"/>
  <c r="Y1150" i="94" s="1" a="1"/>
  <c r="Y1150" i="94" s="1"/>
  <c r="X1024" i="94"/>
  <c r="Y1024" i="94" s="1" a="1"/>
  <c r="Y1024" i="94" s="1"/>
  <c r="X1021" i="94"/>
  <c r="Y1021" i="94" s="1" a="1"/>
  <c r="Y1021" i="94" s="1"/>
  <c r="X1232" i="94"/>
  <c r="Y1232" i="94" s="1" a="1"/>
  <c r="Y1232" i="94" s="1"/>
  <c r="X1335" i="94"/>
  <c r="Y1335" i="94" s="1" a="1"/>
  <c r="Y1335" i="94" s="1"/>
  <c r="X1389" i="94"/>
  <c r="Y1389" i="94" s="1" a="1"/>
  <c r="Y1389" i="94" s="1"/>
  <c r="X1225" i="94"/>
  <c r="Y1225" i="94" s="1" a="1"/>
  <c r="Y1225" i="94" s="1"/>
  <c r="X1341" i="94"/>
  <c r="Y1341" i="94" s="1" a="1"/>
  <c r="Y1341" i="94" s="1"/>
  <c r="X1216" i="94"/>
  <c r="Y1216" i="94" s="1" a="1"/>
  <c r="Y1216" i="94" s="1"/>
  <c r="X1109" i="94"/>
  <c r="Y1109" i="94" s="1" a="1"/>
  <c r="Y1109" i="94" s="1"/>
  <c r="X1292" i="94"/>
  <c r="Y1292" i="94" s="1" a="1"/>
  <c r="Y1292" i="94" s="1"/>
  <c r="X1088" i="94"/>
  <c r="Y1088" i="94" s="1" a="1"/>
  <c r="Y1088" i="94" s="1"/>
  <c r="X929" i="94"/>
  <c r="Y929" i="94" s="1" a="1"/>
  <c r="Y929" i="94" s="1"/>
  <c r="X1124" i="94"/>
  <c r="Y1124" i="94" s="1" a="1"/>
  <c r="Y1124" i="94" s="1"/>
  <c r="X1020" i="94"/>
  <c r="Y1020" i="94" s="1" a="1"/>
  <c r="Y1020" i="94" s="1"/>
  <c r="X1065" i="94"/>
  <c r="Y1065" i="94" s="1" a="1"/>
  <c r="Y1065" i="94" s="1"/>
  <c r="X1139" i="94"/>
  <c r="Y1139" i="94" s="1" a="1"/>
  <c r="Y1139" i="94" s="1"/>
  <c r="X1207" i="94"/>
  <c r="Y1207" i="94" s="1" a="1"/>
  <c r="Y1207" i="94" s="1"/>
  <c r="X1089" i="94"/>
  <c r="Y1089" i="94" s="1" a="1"/>
  <c r="Y1089" i="94" s="1"/>
  <c r="X902" i="94"/>
  <c r="Y902" i="94" s="1" a="1"/>
  <c r="Y902" i="94" s="1"/>
  <c r="X58" i="94"/>
  <c r="Y58" i="94" s="1" a="1"/>
  <c r="Y58" i="94" s="1"/>
  <c r="X327" i="94"/>
  <c r="Y327" i="94" s="1" a="1"/>
  <c r="Y327" i="94" s="1"/>
  <c r="X50" i="94"/>
  <c r="Y50" i="94" s="1" a="1"/>
  <c r="Y50" i="94" s="1"/>
  <c r="X401" i="94"/>
  <c r="Y401" i="94" s="1" a="1"/>
  <c r="Y401" i="94" s="1"/>
  <c r="X464" i="94"/>
  <c r="Y464" i="94" s="1" a="1"/>
  <c r="Y464" i="94" s="1"/>
  <c r="X142" i="94"/>
  <c r="Y142" i="94" s="1" a="1"/>
  <c r="Y142" i="94" s="1"/>
  <c r="X399" i="94"/>
  <c r="Y399" i="94" s="1" a="1"/>
  <c r="Y399" i="94" s="1"/>
  <c r="X89" i="94"/>
  <c r="Y89" i="94" s="1" a="1"/>
  <c r="Y89" i="94" s="1"/>
  <c r="X40" i="94"/>
  <c r="Y40" i="94" s="1" a="1"/>
  <c r="Y40" i="94" s="1"/>
  <c r="X86" i="94"/>
  <c r="Y86" i="94" s="1" a="1"/>
  <c r="Y86" i="94" s="1"/>
  <c r="X15" i="94"/>
  <c r="Y15" i="94" s="1" a="1"/>
  <c r="Y15" i="94" s="1"/>
  <c r="X293" i="94"/>
  <c r="Y293" i="94" s="1" a="1"/>
  <c r="Y293" i="94" s="1"/>
  <c r="X746" i="94"/>
  <c r="Y746" i="94" s="1" a="1"/>
  <c r="Y746" i="94" s="1"/>
  <c r="X625" i="94"/>
  <c r="Y625" i="94" s="1" a="1"/>
  <c r="Y625" i="94" s="1"/>
  <c r="X480" i="94"/>
  <c r="Y480" i="94" s="1" a="1"/>
  <c r="Y480" i="94" s="1"/>
  <c r="X180" i="94"/>
  <c r="Y180" i="94" s="1" a="1"/>
  <c r="Y180" i="94" s="1"/>
  <c r="X92" i="94"/>
  <c r="Y92" i="94" s="1" a="1"/>
  <c r="Y92" i="94" s="1"/>
  <c r="X756" i="94"/>
  <c r="Y756" i="94" s="1" a="1"/>
  <c r="Y756" i="94" s="1"/>
  <c r="X791" i="94"/>
  <c r="Y791" i="94" s="1" a="1"/>
  <c r="Y791" i="94" s="1"/>
  <c r="X60" i="94"/>
  <c r="Y60" i="94" s="1" a="1"/>
  <c r="Y60" i="94" s="1"/>
  <c r="X665" i="94"/>
  <c r="Y665" i="94" s="1" a="1"/>
  <c r="Y665" i="94" s="1"/>
  <c r="X301" i="94"/>
  <c r="Y301" i="94" s="1" a="1"/>
  <c r="Y301" i="94" s="1"/>
  <c r="X358" i="94"/>
  <c r="Y358" i="94" s="1" a="1"/>
  <c r="Y358" i="94" s="1"/>
  <c r="X113" i="94"/>
  <c r="Y113" i="94" s="1" a="1"/>
  <c r="Y113" i="94" s="1"/>
  <c r="X317" i="94"/>
  <c r="Y317" i="94" s="1" a="1"/>
  <c r="Y317" i="94" s="1"/>
  <c r="X378" i="94"/>
  <c r="Y378" i="94" s="1" a="1"/>
  <c r="Y378" i="94" s="1"/>
  <c r="X740" i="94"/>
  <c r="Y740" i="94" s="1" a="1"/>
  <c r="Y740" i="94" s="1"/>
  <c r="X216" i="94"/>
  <c r="Y216" i="94" s="1" a="1"/>
  <c r="Y216" i="94" s="1"/>
  <c r="X306" i="94"/>
  <c r="Y306" i="94" s="1" a="1"/>
  <c r="Y306" i="94" s="1"/>
  <c r="X608" i="94"/>
  <c r="Y608" i="94" s="1" a="1"/>
  <c r="Y608" i="94" s="1"/>
  <c r="X869" i="94"/>
  <c r="Y869" i="94" s="1" a="1"/>
  <c r="Y869" i="94" s="1"/>
  <c r="X115" i="94"/>
  <c r="Y115" i="94" s="1" a="1"/>
  <c r="Y115" i="94" s="1"/>
  <c r="X818" i="94"/>
  <c r="Y818" i="94" s="1" a="1"/>
  <c r="Y818" i="94" s="1"/>
  <c r="X706" i="94"/>
  <c r="Y706" i="94" s="1" a="1"/>
  <c r="Y706" i="94" s="1"/>
  <c r="X244" i="94"/>
  <c r="Y244" i="94" s="1" a="1"/>
  <c r="Y244" i="94" s="1"/>
  <c r="X47" i="94"/>
  <c r="Y47" i="94" s="1" a="1"/>
  <c r="Y47" i="94" s="1"/>
  <c r="X377" i="94"/>
  <c r="Y377" i="94" s="1" a="1"/>
  <c r="Y377" i="94" s="1"/>
  <c r="X394" i="94"/>
  <c r="Y394" i="94" s="1" a="1"/>
  <c r="Y394" i="94" s="1"/>
  <c r="X27" i="94"/>
  <c r="Y27" i="94" s="1" a="1"/>
  <c r="Y27" i="94" s="1"/>
  <c r="X786" i="94"/>
  <c r="Y786" i="94" s="1" a="1"/>
  <c r="Y786" i="94" s="1"/>
  <c r="X688" i="94"/>
  <c r="Y688" i="94" s="1" a="1"/>
  <c r="Y688" i="94" s="1"/>
  <c r="X408" i="94"/>
  <c r="Y408" i="94" s="1" a="1"/>
  <c r="Y408" i="94" s="1"/>
  <c r="X664" i="94"/>
  <c r="Y664" i="94" s="1" a="1"/>
  <c r="Y664" i="94" s="1"/>
  <c r="X810" i="94"/>
  <c r="Y810" i="94" s="1" a="1"/>
  <c r="Y810" i="94" s="1"/>
  <c r="X184" i="94"/>
  <c r="Y184" i="94" s="1" a="1"/>
  <c r="Y184" i="94" s="1"/>
  <c r="X265" i="94"/>
  <c r="Y265" i="94" s="1" a="1"/>
  <c r="Y265" i="94" s="1"/>
  <c r="X148" i="94"/>
  <c r="Y148" i="94" s="1" a="1"/>
  <c r="Y148" i="94" s="1"/>
  <c r="X693" i="94"/>
  <c r="Y693" i="94" s="1" a="1"/>
  <c r="Y693" i="94" s="1"/>
  <c r="X149" i="94"/>
  <c r="Y149" i="94" s="1" a="1"/>
  <c r="Y149" i="94" s="1"/>
  <c r="X704" i="94"/>
  <c r="Y704" i="94" s="1" a="1"/>
  <c r="Y704" i="94" s="1"/>
  <c r="X855" i="94"/>
  <c r="Y855" i="94" s="1" a="1"/>
  <c r="Y855" i="94" s="1"/>
  <c r="X523" i="94"/>
  <c r="Y523" i="94" s="1" a="1"/>
  <c r="Y523" i="94" s="1"/>
  <c r="X517" i="94"/>
  <c r="Y517" i="94" s="1" a="1"/>
  <c r="Y517" i="94" s="1"/>
  <c r="X685" i="94"/>
  <c r="Y685" i="94" s="1" a="1"/>
  <c r="Y685" i="94" s="1"/>
  <c r="X474" i="94"/>
  <c r="Y474" i="94" s="1" a="1"/>
  <c r="Y474" i="94" s="1"/>
  <c r="X511" i="94"/>
  <c r="Y511" i="94" s="1" a="1"/>
  <c r="Y511" i="94" s="1"/>
  <c r="X297" i="94"/>
  <c r="Y297" i="94" s="1" a="1"/>
  <c r="Y297" i="94" s="1"/>
  <c r="X830" i="94"/>
  <c r="Y830" i="94" s="1" a="1"/>
  <c r="Y830" i="94" s="1"/>
  <c r="X814" i="94"/>
  <c r="Y814" i="94" s="1" a="1"/>
  <c r="Y814" i="94" s="1"/>
  <c r="X580" i="94"/>
  <c r="Y580" i="94" s="1" a="1"/>
  <c r="Y580" i="94" s="1"/>
  <c r="X392" i="94"/>
  <c r="Y392" i="94" s="1" a="1"/>
  <c r="Y392" i="94" s="1"/>
  <c r="X612" i="94"/>
  <c r="Y612" i="94" s="1" a="1"/>
  <c r="Y612" i="94" s="1"/>
  <c r="X456" i="94"/>
  <c r="Y456" i="94" s="1" a="1"/>
  <c r="Y456" i="94" s="1"/>
  <c r="X76" i="94"/>
  <c r="Y76" i="94" s="1" a="1"/>
  <c r="Y76" i="94" s="1"/>
  <c r="X349" i="94"/>
  <c r="Y349" i="94" s="1" a="1"/>
  <c r="Y349" i="94" s="1"/>
  <c r="X614" i="94"/>
  <c r="Y614" i="94" s="1" a="1"/>
  <c r="Y614" i="94" s="1"/>
  <c r="X502" i="94"/>
  <c r="Y502" i="94" s="1" a="1"/>
  <c r="Y502" i="94" s="1"/>
  <c r="X538" i="94"/>
  <c r="Y538" i="94" s="1" a="1"/>
  <c r="Y538" i="94" s="1"/>
  <c r="X750" i="94"/>
  <c r="Y750" i="94" s="1" a="1"/>
  <c r="Y750" i="94" s="1"/>
  <c r="X853" i="94"/>
  <c r="Y853" i="94" s="1" a="1"/>
  <c r="Y853" i="94" s="1"/>
  <c r="X492" i="94"/>
  <c r="Y492" i="94" s="1" a="1"/>
  <c r="Y492" i="94" s="1"/>
  <c r="X270" i="94"/>
  <c r="Y270" i="94" s="1" a="1"/>
  <c r="Y270" i="94" s="1"/>
  <c r="X381" i="94"/>
  <c r="Y381" i="94" s="1" a="1"/>
  <c r="Y381" i="94" s="1"/>
  <c r="X544" i="94"/>
  <c r="Y544" i="94" s="1" a="1"/>
  <c r="Y544" i="94" s="1"/>
  <c r="X687" i="94"/>
  <c r="Y687" i="94" s="1" a="1"/>
  <c r="Y687" i="94" s="1"/>
  <c r="X412" i="94"/>
  <c r="Y412" i="94" s="1" a="1"/>
  <c r="Y412" i="94" s="1"/>
  <c r="X542" i="94"/>
  <c r="Y542" i="94" s="1" a="1"/>
  <c r="Y542" i="94" s="1"/>
  <c r="X871" i="94"/>
  <c r="Y871" i="94" s="1" a="1"/>
  <c r="Y871" i="94" s="1"/>
  <c r="X236" i="94"/>
  <c r="Y236" i="94" s="1" a="1"/>
  <c r="Y236" i="94" s="1"/>
  <c r="X41" i="94"/>
  <c r="Y41" i="94" s="1" a="1"/>
  <c r="Y41" i="94" s="1"/>
  <c r="X423" i="94"/>
  <c r="Y423" i="94" s="1" a="1"/>
  <c r="Y423" i="94" s="1"/>
  <c r="X636" i="94"/>
  <c r="Y636" i="94" s="1" a="1"/>
  <c r="Y636" i="94" s="1"/>
  <c r="X415" i="94"/>
  <c r="Y415" i="94" s="1" a="1"/>
  <c r="Y415" i="94" s="1"/>
  <c r="X734" i="94"/>
  <c r="Y734" i="94" s="1" a="1"/>
  <c r="Y734" i="94" s="1"/>
  <c r="X28" i="94"/>
  <c r="Y28" i="94" s="1" a="1"/>
  <c r="Y28" i="94" s="1"/>
  <c r="X323" i="94"/>
  <c r="Y323" i="94" s="1" a="1"/>
  <c r="Y323" i="94" s="1"/>
  <c r="X491" i="94"/>
  <c r="Y491" i="94" s="1" a="1"/>
  <c r="Y491" i="94" s="1"/>
  <c r="X16" i="94"/>
  <c r="Y16" i="94" s="1" a="1"/>
  <c r="Y16" i="94" s="1"/>
  <c r="X222" i="94"/>
  <c r="Y222" i="94" s="1" a="1"/>
  <c r="Y222" i="94" s="1"/>
  <c r="X874" i="94"/>
  <c r="Y874" i="94" s="1" a="1"/>
  <c r="Y874" i="94" s="1"/>
  <c r="X650" i="94"/>
  <c r="Y650" i="94" s="1" a="1"/>
  <c r="Y650" i="94" s="1"/>
  <c r="X606" i="94"/>
  <c r="Y606" i="94" s="1" a="1"/>
  <c r="Y606" i="94" s="1"/>
  <c r="X208" i="94"/>
  <c r="Y208" i="94" s="1" a="1"/>
  <c r="Y208" i="94" s="1"/>
  <c r="X777" i="94"/>
  <c r="Y777" i="94" s="1" a="1"/>
  <c r="Y777" i="94" s="1"/>
  <c r="X258" i="94"/>
  <c r="Y258" i="94" s="1" a="1"/>
  <c r="Y258" i="94" s="1"/>
  <c r="X690" i="94"/>
  <c r="Y690" i="94" s="1" a="1"/>
  <c r="Y690" i="94" s="1"/>
  <c r="X455" i="94"/>
  <c r="Y455" i="94" s="1" a="1"/>
  <c r="Y455" i="94" s="1"/>
  <c r="X365" i="94"/>
  <c r="Y365" i="94" s="1" a="1"/>
  <c r="Y365" i="94" s="1"/>
  <c r="X201" i="94"/>
  <c r="Y201" i="94" s="1" a="1"/>
  <c r="Y201" i="94" s="1"/>
  <c r="X18" i="94"/>
  <c r="Y18" i="94" s="1" a="1"/>
  <c r="Y18" i="94" s="1"/>
  <c r="X198" i="94"/>
  <c r="Y198" i="94" s="1" a="1"/>
  <c r="Y198" i="94" s="1"/>
  <c r="X773" i="94"/>
  <c r="Y773" i="94" s="1" a="1"/>
  <c r="Y773" i="94" s="1"/>
  <c r="X783" i="94"/>
  <c r="Y783" i="94" s="1" a="1"/>
  <c r="Y783" i="94" s="1"/>
  <c r="X835" i="94"/>
  <c r="Y835" i="94" s="1" a="1"/>
  <c r="Y835" i="94" s="1"/>
  <c r="X630" i="94"/>
  <c r="Y630" i="94" s="1" a="1"/>
  <c r="Y630" i="94" s="1"/>
  <c r="X281" i="94"/>
  <c r="Y281" i="94" s="1" a="1"/>
  <c r="Y281" i="94" s="1"/>
  <c r="X347" i="94"/>
  <c r="Y347" i="94" s="1" a="1"/>
  <c r="Y347" i="94" s="1"/>
  <c r="X104" i="94"/>
  <c r="Y104" i="94" s="1" a="1"/>
  <c r="Y104" i="94" s="1"/>
  <c r="X586" i="94"/>
  <c r="Y586" i="94" s="1" a="1"/>
  <c r="Y586" i="94" s="1"/>
  <c r="X816" i="94"/>
  <c r="Y816" i="94" s="1" a="1"/>
  <c r="Y816" i="94" s="1"/>
  <c r="X843" i="94"/>
  <c r="Y843" i="94" s="1" a="1"/>
  <c r="Y843" i="94" s="1"/>
  <c r="X582" i="94"/>
  <c r="Y582" i="94" s="1" a="1"/>
  <c r="Y582" i="94" s="1"/>
  <c r="X196" i="94"/>
  <c r="Y196" i="94" s="1" a="1"/>
  <c r="Y196" i="94" s="1"/>
  <c r="X904" i="94"/>
  <c r="Y904" i="94" s="1" a="1"/>
  <c r="Y904" i="94" s="1"/>
  <c r="X305" i="94"/>
  <c r="Y305" i="94" s="1" a="1"/>
  <c r="Y305" i="94" s="1"/>
  <c r="X231" i="94"/>
  <c r="Y231" i="94" s="1" a="1"/>
  <c r="Y231" i="94" s="1"/>
  <c r="X56" i="94"/>
  <c r="Y56" i="94" s="1" a="1"/>
  <c r="Y56" i="94" s="1"/>
  <c r="X75" i="94"/>
  <c r="Y75" i="94" s="1" a="1"/>
  <c r="Y75" i="94" s="1"/>
  <c r="X9" i="94"/>
  <c r="Y9" i="94" s="1" a="1"/>
  <c r="Y9" i="94" s="1"/>
  <c r="X626" i="94"/>
  <c r="Y626" i="94" s="1" a="1"/>
  <c r="Y626" i="94" s="1"/>
  <c r="X579" i="94"/>
  <c r="Y579" i="94" s="1" a="1"/>
  <c r="Y579" i="94" s="1"/>
  <c r="X1248" i="94"/>
  <c r="Y1248" i="94" s="1" a="1"/>
  <c r="Y1248" i="94" s="1"/>
  <c r="X759" i="94"/>
  <c r="Y759" i="94" s="1" a="1"/>
  <c r="Y759" i="94" s="1"/>
  <c r="X681" i="94"/>
  <c r="Y681" i="94" s="1" a="1"/>
  <c r="Y681" i="94" s="1"/>
  <c r="X489" i="94"/>
  <c r="Y489" i="94" s="1" a="1"/>
  <c r="Y489" i="94" s="1"/>
  <c r="X152" i="94"/>
  <c r="Y152" i="94" s="1" a="1"/>
  <c r="Y152" i="94" s="1"/>
  <c r="X867" i="94"/>
  <c r="Y867" i="94" s="1" a="1"/>
  <c r="Y867" i="94" s="1"/>
  <c r="X901" i="94"/>
  <c r="Y901" i="94" s="1" a="1"/>
  <c r="Y901" i="94" s="1"/>
  <c r="X755" i="94"/>
  <c r="Y755" i="94" s="1" a="1"/>
  <c r="Y755" i="94" s="1"/>
  <c r="X186" i="94"/>
  <c r="Y186" i="94" s="1" a="1"/>
  <c r="Y186" i="94" s="1"/>
  <c r="X479" i="94"/>
  <c r="Y479" i="94" s="1" a="1"/>
  <c r="Y479" i="94" s="1"/>
  <c r="X877" i="94"/>
  <c r="Y877" i="94" s="1" a="1"/>
  <c r="Y877" i="94" s="1"/>
  <c r="X453" i="94"/>
  <c r="Y453" i="94" s="1" a="1"/>
  <c r="Y453" i="94" s="1"/>
  <c r="X275" i="94"/>
  <c r="Y275" i="94" s="1" a="1"/>
  <c r="Y275" i="94" s="1"/>
  <c r="X866" i="94"/>
  <c r="Y866" i="94" s="1" a="1"/>
  <c r="Y866" i="94" s="1"/>
  <c r="X359" i="94"/>
  <c r="Y359" i="94" s="1" a="1"/>
  <c r="Y359" i="94" s="1"/>
  <c r="X700" i="94"/>
  <c r="Y700" i="94" s="1" a="1"/>
  <c r="Y700" i="94" s="1"/>
  <c r="X341" i="94"/>
  <c r="Y341" i="94" s="1" a="1"/>
  <c r="Y341" i="94" s="1"/>
  <c r="X279" i="94"/>
  <c r="Y279" i="94" s="1" a="1"/>
  <c r="Y279" i="94" s="1"/>
  <c r="X277" i="94"/>
  <c r="Y277" i="94" s="1" a="1"/>
  <c r="Y277" i="94" s="1"/>
  <c r="X93" i="94"/>
  <c r="Y93" i="94" s="1" a="1"/>
  <c r="Y93" i="94" s="1"/>
  <c r="X179" i="94"/>
  <c r="Y179" i="94" s="1" a="1"/>
  <c r="Y179" i="94" s="1"/>
  <c r="X531" i="94"/>
  <c r="Y531" i="94" s="1" a="1"/>
  <c r="Y531" i="94" s="1"/>
  <c r="X788" i="94"/>
  <c r="Y788" i="94" s="1" a="1"/>
  <c r="Y788" i="94" s="1"/>
  <c r="X268" i="94"/>
  <c r="Y268" i="94" s="1" a="1"/>
  <c r="Y268" i="94" s="1"/>
  <c r="X534" i="94"/>
  <c r="Y534" i="94" s="1" a="1"/>
  <c r="Y534" i="94" s="1"/>
  <c r="X863" i="94"/>
  <c r="Y863" i="94" s="1" a="1"/>
  <c r="Y863" i="94" s="1"/>
  <c r="X413" i="94"/>
  <c r="Y413" i="94" s="1" a="1"/>
  <c r="Y413" i="94" s="1"/>
  <c r="X438" i="94"/>
  <c r="Y438" i="94" s="1" a="1"/>
  <c r="Y438" i="94" s="1"/>
  <c r="X247" i="94"/>
  <c r="Y247" i="94" s="1" a="1"/>
  <c r="Y247" i="94" s="1"/>
  <c r="X499" i="94"/>
  <c r="Y499" i="94" s="1" a="1"/>
  <c r="Y499" i="94" s="1"/>
  <c r="X95" i="94"/>
  <c r="Y95" i="94" s="1" a="1"/>
  <c r="Y95" i="94" s="1"/>
  <c r="X197" i="94"/>
  <c r="Y197" i="94" s="1" a="1"/>
  <c r="Y197" i="94" s="1"/>
  <c r="X717" i="94"/>
  <c r="Y717" i="94" s="1" a="1"/>
  <c r="Y717" i="94" s="1"/>
  <c r="X585" i="94"/>
  <c r="Y585" i="94" s="1" a="1"/>
  <c r="Y585" i="94" s="1"/>
  <c r="X65" i="94"/>
  <c r="Y65" i="94" s="1" a="1"/>
  <c r="Y65" i="94" s="1"/>
  <c r="X175" i="94"/>
  <c r="Y175" i="94" s="1" a="1"/>
  <c r="Y175" i="94" s="1"/>
  <c r="X823" i="94"/>
  <c r="Y823" i="94" s="1" a="1"/>
  <c r="Y823" i="94" s="1"/>
  <c r="X506" i="94"/>
  <c r="Y506" i="94" s="1" a="1"/>
  <c r="Y506" i="94" s="1"/>
  <c r="X521" i="94"/>
  <c r="Y521" i="94" s="1" a="1"/>
  <c r="Y521" i="94" s="1"/>
  <c r="X111" i="94"/>
  <c r="Y111" i="94" s="1" a="1"/>
  <c r="Y111" i="94" s="1"/>
  <c r="X110" i="94"/>
  <c r="Y110" i="94" s="1" a="1"/>
  <c r="Y110" i="94" s="1"/>
  <c r="X797" i="94"/>
  <c r="Y797" i="94" s="1" a="1"/>
  <c r="Y797" i="94" s="1"/>
  <c r="X870" i="94"/>
  <c r="Y870" i="94" s="1" a="1"/>
  <c r="Y870" i="94" s="1"/>
  <c r="X751" i="94"/>
  <c r="Y751" i="94" s="1" a="1"/>
  <c r="Y751" i="94" s="1"/>
  <c r="X393" i="94"/>
  <c r="Y393" i="94" s="1" a="1"/>
  <c r="Y393" i="94" s="1"/>
  <c r="X739" i="94"/>
  <c r="Y739" i="94" s="1" a="1"/>
  <c r="Y739" i="94" s="1"/>
  <c r="X414" i="94"/>
  <c r="Y414" i="94" s="1" a="1"/>
  <c r="Y414" i="94" s="1"/>
  <c r="X990" i="94"/>
  <c r="Y990" i="94" s="1" a="1"/>
  <c r="Y990" i="94" s="1"/>
  <c r="X673" i="94"/>
  <c r="Y673" i="94" s="1" a="1"/>
  <c r="Y673" i="94" s="1"/>
  <c r="X1378" i="94"/>
  <c r="Y1378" i="94" s="1" a="1"/>
  <c r="Y1378" i="94" s="1"/>
  <c r="X908" i="94"/>
  <c r="Y908" i="94" s="1" a="1"/>
  <c r="Y908" i="94" s="1"/>
  <c r="X57" i="94"/>
  <c r="Y57" i="94" s="1" a="1"/>
  <c r="Y57" i="94" s="1"/>
  <c r="X836" i="94"/>
  <c r="Y836" i="94" s="1" a="1"/>
  <c r="Y836" i="94" s="1"/>
  <c r="X840" i="94"/>
  <c r="Y840" i="94" s="1" a="1"/>
  <c r="Y840" i="94" s="1"/>
  <c r="X298" i="94"/>
  <c r="Y298" i="94" s="1" a="1"/>
  <c r="Y298" i="94" s="1"/>
  <c r="X778" i="94"/>
  <c r="Y778" i="94" s="1" a="1"/>
  <c r="Y778" i="94" s="1"/>
  <c r="X684" i="94"/>
  <c r="Y684" i="94" s="1" a="1"/>
  <c r="Y684" i="94" s="1"/>
  <c r="X821" i="94"/>
  <c r="Y821" i="94" s="1" a="1"/>
  <c r="Y821" i="94" s="1"/>
  <c r="X760" i="94"/>
  <c r="Y760" i="94" s="1" a="1"/>
  <c r="Y760" i="94" s="1"/>
  <c r="X8" i="94"/>
  <c r="Y8" i="94" s="1" a="1"/>
  <c r="Y8" i="94" s="1"/>
  <c r="X477" i="94"/>
  <c r="Y477" i="94" s="1" a="1"/>
  <c r="Y477" i="94" s="1"/>
  <c r="X158" i="94"/>
  <c r="Y158" i="94" s="1" a="1"/>
  <c r="Y158" i="94" s="1"/>
  <c r="X380" i="94"/>
  <c r="Y380" i="94" s="1" a="1"/>
  <c r="Y380" i="94" s="1"/>
  <c r="X348" i="94"/>
  <c r="Y348" i="94" s="1" a="1"/>
  <c r="Y348" i="94" s="1"/>
  <c r="X121" i="94"/>
  <c r="Y121" i="94" s="1" a="1"/>
  <c r="Y121" i="94" s="1"/>
  <c r="X994" i="94"/>
  <c r="Y994" i="94" s="1" a="1"/>
  <c r="Y994" i="94" s="1"/>
  <c r="X1215" i="94"/>
  <c r="Y1215" i="94" s="1" a="1"/>
  <c r="Y1215" i="94" s="1"/>
  <c r="X1197" i="94"/>
  <c r="Y1197" i="94" s="1" a="1"/>
  <c r="Y1197" i="94" s="1"/>
  <c r="X1323" i="94"/>
  <c r="Y1323" i="94" s="1" a="1"/>
  <c r="Y1323" i="94" s="1"/>
  <c r="X1178" i="94"/>
  <c r="Y1178" i="94" s="1" a="1"/>
  <c r="Y1178" i="94" s="1"/>
  <c r="X1125" i="94"/>
  <c r="Y1125" i="94" s="1" a="1"/>
  <c r="Y1125" i="94" s="1"/>
  <c r="X993" i="94"/>
  <c r="Y993" i="94" s="1" a="1"/>
  <c r="Y993" i="94" s="1"/>
  <c r="X1260" i="94"/>
  <c r="Y1260" i="94" s="1" a="1"/>
  <c r="Y1260" i="94" s="1"/>
  <c r="X1339" i="94"/>
  <c r="Y1339" i="94" s="1" a="1"/>
  <c r="Y1339" i="94" s="1"/>
  <c r="X1103" i="94"/>
  <c r="Y1103" i="94" s="1" a="1"/>
  <c r="Y1103" i="94" s="1"/>
  <c r="X1278" i="94"/>
  <c r="Y1278" i="94" s="1" a="1"/>
  <c r="Y1278" i="94" s="1"/>
  <c r="X1081" i="94"/>
  <c r="Y1081" i="94" s="1" a="1"/>
  <c r="Y1081" i="94" s="1"/>
  <c r="X1094" i="94"/>
  <c r="Y1094" i="94" s="1" a="1"/>
  <c r="Y1094" i="94" s="1"/>
  <c r="X957" i="94"/>
  <c r="Y957" i="94" s="1" a="1"/>
  <c r="Y957" i="94" s="1"/>
  <c r="X1029" i="94"/>
  <c r="Y1029" i="94" s="1" a="1"/>
  <c r="Y1029" i="94" s="1"/>
  <c r="X1082" i="94"/>
  <c r="Y1082" i="94" s="1" a="1"/>
  <c r="Y1082" i="94" s="1"/>
  <c r="X1097" i="94"/>
  <c r="Y1097" i="94" s="1" a="1"/>
  <c r="Y1097" i="94" s="1"/>
  <c r="X1219" i="94"/>
  <c r="Y1219" i="94" s="1" a="1"/>
  <c r="Y1219" i="94" s="1"/>
  <c r="X1297" i="94"/>
  <c r="Y1297" i="94" s="1" a="1"/>
  <c r="Y1297" i="94" s="1"/>
  <c r="X1259" i="94"/>
  <c r="Y1259" i="94" s="1" a="1"/>
  <c r="Y1259" i="94" s="1"/>
  <c r="X1060" i="94"/>
  <c r="Y1060" i="94" s="1" a="1"/>
  <c r="Y1060" i="94" s="1"/>
  <c r="X1330" i="94"/>
  <c r="Y1330" i="94" s="1" a="1"/>
  <c r="Y1330" i="94" s="1"/>
  <c r="X1345" i="94"/>
  <c r="Y1345" i="94" s="1" a="1"/>
  <c r="Y1345" i="94" s="1"/>
  <c r="X1179" i="94"/>
  <c r="Y1179" i="94" s="1" a="1"/>
  <c r="Y1179" i="94" s="1"/>
  <c r="X124" i="94"/>
  <c r="Y124" i="94" s="1" a="1"/>
  <c r="Y124" i="94" s="1"/>
  <c r="X984" i="94"/>
  <c r="Y984" i="94" s="1" a="1"/>
  <c r="Y984" i="94" s="1"/>
  <c r="X1321" i="94"/>
  <c r="Y1321" i="94" s="1" a="1"/>
  <c r="Y1321" i="94" s="1"/>
  <c r="X1310" i="94"/>
  <c r="Y1310" i="94" s="1" a="1"/>
  <c r="Y1310" i="94" s="1"/>
  <c r="X930" i="94"/>
  <c r="Y930" i="94" s="1" a="1"/>
  <c r="Y930" i="94" s="1"/>
  <c r="X1269" i="94"/>
  <c r="Y1269" i="94" s="1" a="1"/>
  <c r="Y1269" i="94" s="1"/>
  <c r="X210" i="94"/>
  <c r="Y210" i="94" s="1" a="1"/>
  <c r="Y210" i="94" s="1"/>
  <c r="X1234" i="94"/>
  <c r="Y1234" i="94" s="1" a="1"/>
  <c r="Y1234" i="94" s="1"/>
  <c r="X1355" i="94"/>
  <c r="Y1355" i="94" s="1" a="1"/>
  <c r="Y1355" i="94" s="1"/>
  <c r="X1247" i="94"/>
  <c r="Y1247" i="94" s="1" a="1"/>
  <c r="Y1247" i="94" s="1"/>
  <c r="X1226" i="94"/>
  <c r="Y1226" i="94" s="1" a="1"/>
  <c r="Y1226" i="94" s="1"/>
  <c r="X1144" i="94"/>
  <c r="Y1144" i="94" s="1" a="1"/>
  <c r="Y1144" i="94" s="1"/>
  <c r="X1015" i="94"/>
  <c r="Y1015" i="94" s="1" a="1"/>
  <c r="Y1015" i="94" s="1"/>
  <c r="X1154" i="94"/>
  <c r="Y1154" i="94" s="1" a="1"/>
  <c r="Y1154" i="94" s="1"/>
  <c r="X1303" i="94"/>
  <c r="Y1303" i="94" s="1" a="1"/>
  <c r="Y1303" i="94" s="1"/>
  <c r="X1363" i="94"/>
  <c r="Y1363" i="94" s="1" a="1"/>
  <c r="Y1363" i="94" s="1"/>
  <c r="X1033" i="94"/>
  <c r="Y1033" i="94" s="1" a="1"/>
  <c r="Y1033" i="94" s="1"/>
  <c r="X935" i="94"/>
  <c r="Y935" i="94" s="1" a="1"/>
  <c r="Y935" i="94" s="1"/>
  <c r="X946" i="94"/>
  <c r="Y946" i="94" s="1" a="1"/>
  <c r="Y946" i="94" s="1"/>
  <c r="X1295" i="94"/>
  <c r="Y1295" i="94" s="1" a="1"/>
  <c r="Y1295" i="94" s="1"/>
  <c r="X1231" i="94"/>
  <c r="Y1231" i="94" s="1" a="1"/>
  <c r="Y1231" i="94" s="1"/>
  <c r="X1291" i="94"/>
  <c r="Y1291" i="94" s="1" a="1"/>
  <c r="Y1291" i="94" s="1"/>
  <c r="X1356" i="94"/>
  <c r="Y1356" i="94" s="1" a="1"/>
  <c r="Y1356" i="94" s="1"/>
  <c r="X966" i="94"/>
  <c r="Y966" i="94" s="1" a="1"/>
  <c r="Y966" i="94" s="1"/>
  <c r="X1257" i="94"/>
  <c r="Y1257" i="94" s="1" a="1"/>
  <c r="Y1257" i="94" s="1"/>
  <c r="X1176" i="94"/>
  <c r="Y1176" i="94" s="1" a="1"/>
  <c r="Y1176" i="94" s="1"/>
  <c r="X603" i="94"/>
  <c r="Y603" i="94" s="1" a="1"/>
  <c r="Y603" i="94" s="1"/>
  <c r="X1241" i="94"/>
  <c r="Y1241" i="94" s="1" a="1"/>
  <c r="Y1241" i="94" s="1"/>
  <c r="X1273" i="94"/>
  <c r="Y1273" i="94" s="1" a="1"/>
  <c r="Y1273" i="94" s="1"/>
  <c r="X1007" i="94"/>
  <c r="Y1007" i="94" s="1" a="1"/>
  <c r="Y1007" i="94" s="1"/>
  <c r="X1376" i="94"/>
  <c r="Y1376" i="94" s="1" a="1"/>
  <c r="Y1376" i="94" s="1"/>
  <c r="X1042" i="94"/>
  <c r="Y1042" i="94" s="1" a="1"/>
  <c r="Y1042" i="94" s="1"/>
  <c r="X931" i="94"/>
  <c r="Y931" i="94" s="1" a="1"/>
  <c r="Y931" i="94" s="1"/>
  <c r="X1360" i="94"/>
  <c r="Y1360" i="94" s="1" a="1"/>
  <c r="Y1360" i="94" s="1"/>
  <c r="X1270" i="94"/>
  <c r="Y1270" i="94" s="1" a="1"/>
  <c r="Y1270" i="94" s="1"/>
  <c r="X1153" i="94"/>
  <c r="Y1153" i="94" s="1" a="1"/>
  <c r="Y1153" i="94" s="1"/>
  <c r="X461" i="94"/>
  <c r="Y461" i="94" s="1" a="1"/>
  <c r="Y461" i="94" s="1"/>
  <c r="X1315" i="94"/>
  <c r="Y1315" i="94" s="1" a="1"/>
  <c r="Y1315" i="94" s="1"/>
  <c r="X1102" i="94"/>
  <c r="Y1102" i="94" s="1" a="1"/>
  <c r="Y1102" i="94" s="1"/>
  <c r="X1040" i="94"/>
  <c r="Y1040" i="94" s="1" a="1"/>
  <c r="Y1040" i="94" s="1"/>
  <c r="X1402" i="94"/>
  <c r="Y1402" i="94" s="1" a="1"/>
  <c r="Y1402" i="94" s="1"/>
  <c r="X1229" i="94"/>
  <c r="Y1229" i="94" s="1" a="1"/>
  <c r="Y1229" i="94" s="1"/>
  <c r="X1169" i="94"/>
  <c r="Y1169" i="94" s="1" a="1"/>
  <c r="Y1169" i="94" s="1"/>
  <c r="X1177" i="94"/>
  <c r="Y1177" i="94" s="1" a="1"/>
  <c r="Y1177" i="94" s="1"/>
  <c r="X1246" i="94"/>
  <c r="Y1246" i="94" s="1" a="1"/>
  <c r="Y1246" i="94" s="1"/>
  <c r="X1338" i="94"/>
  <c r="Y1338" i="94" s="1" a="1"/>
  <c r="Y1338" i="94" s="1"/>
  <c r="X938" i="94"/>
  <c r="Y938" i="94" s="1" a="1"/>
  <c r="Y938" i="94" s="1"/>
  <c r="X1354" i="94"/>
  <c r="Y1354" i="94" s="1" a="1"/>
  <c r="Y1354" i="94" s="1"/>
  <c r="X958" i="94"/>
  <c r="Y958" i="94" s="1" a="1"/>
  <c r="Y958" i="94" s="1"/>
  <c r="X1331" i="94"/>
  <c r="Y1331" i="94" s="1" a="1"/>
  <c r="Y1331" i="94" s="1"/>
  <c r="X1077" i="94"/>
  <c r="Y1077" i="94" s="1" a="1"/>
  <c r="Y1077" i="94" s="1"/>
  <c r="X1137" i="94"/>
  <c r="Y1137" i="94" s="1" a="1"/>
  <c r="Y1137" i="94" s="1"/>
  <c r="X1272" i="94"/>
  <c r="Y1272" i="94" s="1" a="1"/>
  <c r="Y1272" i="94" s="1"/>
  <c r="X1002" i="94"/>
  <c r="Y1002" i="94" s="1" a="1"/>
  <c r="Y1002" i="94" s="1"/>
  <c r="X1325" i="94"/>
  <c r="Y1325" i="94" s="1" a="1"/>
  <c r="Y1325" i="94" s="1"/>
  <c r="X916" i="94"/>
  <c r="Y916" i="94" s="1" a="1"/>
  <c r="Y916" i="94" s="1"/>
  <c r="X812" i="94"/>
  <c r="Y812" i="94" s="1" a="1"/>
  <c r="Y812" i="94" s="1"/>
  <c r="X379" i="94"/>
  <c r="Y379" i="94" s="1" a="1"/>
  <c r="Y379" i="94" s="1"/>
  <c r="X898" i="94"/>
  <c r="Y898" i="94" s="1" a="1"/>
  <c r="Y898" i="94" s="1"/>
  <c r="X646" i="94"/>
  <c r="Y646" i="94" s="1" a="1"/>
  <c r="Y646" i="94" s="1"/>
  <c r="X451" i="94"/>
  <c r="Y451" i="94" s="1" a="1"/>
  <c r="Y451" i="94" s="1"/>
  <c r="X804" i="94"/>
  <c r="Y804" i="94" s="1" a="1"/>
  <c r="Y804" i="94" s="1"/>
  <c r="X303" i="94"/>
  <c r="Y303" i="94" s="1" a="1"/>
  <c r="Y303" i="94" s="1"/>
  <c r="X559" i="94"/>
  <c r="Y559" i="94" s="1" a="1"/>
  <c r="Y559" i="94" s="1"/>
  <c r="X202" i="94"/>
  <c r="Y202" i="94" s="1" a="1"/>
  <c r="Y202" i="94" s="1"/>
  <c r="X97" i="94"/>
  <c r="Y97" i="94" s="1" a="1"/>
  <c r="Y97" i="94" s="1"/>
  <c r="X1271" i="94"/>
  <c r="Y1271" i="94" s="1" a="1"/>
  <c r="Y1271" i="94" s="1"/>
  <c r="X173" i="94"/>
  <c r="Y173" i="94" s="1" a="1"/>
  <c r="Y173" i="94" s="1"/>
  <c r="X416" i="94"/>
  <c r="Y416" i="94" s="1" a="1"/>
  <c r="Y416" i="94" s="1"/>
  <c r="X469" i="94"/>
  <c r="Y469" i="94" s="1" a="1"/>
  <c r="Y469" i="94" s="1"/>
  <c r="X513" i="94"/>
  <c r="Y513" i="94" s="1" a="1"/>
  <c r="Y513" i="94" s="1"/>
  <c r="X602" i="94"/>
  <c r="Y602" i="94" s="1" a="1"/>
  <c r="Y602" i="94" s="1"/>
  <c r="X78" i="94"/>
  <c r="Y78" i="94" s="1" a="1"/>
  <c r="Y78" i="94" s="1"/>
  <c r="X567" i="94"/>
  <c r="Y567" i="94" s="1" a="1"/>
  <c r="Y567" i="94" s="1"/>
  <c r="X478" i="94"/>
  <c r="Y478" i="94" s="1" a="1"/>
  <c r="Y478" i="94" s="1"/>
  <c r="X548" i="94"/>
  <c r="Y548" i="94" s="1" a="1"/>
  <c r="Y548" i="94" s="1"/>
  <c r="X844" i="94"/>
  <c r="Y844" i="94" s="1" a="1"/>
  <c r="Y844" i="94" s="1"/>
  <c r="X356" i="94"/>
  <c r="Y356" i="94" s="1" a="1"/>
  <c r="Y356" i="94" s="1"/>
  <c r="X776" i="94"/>
  <c r="Y776" i="94" s="1" a="1"/>
  <c r="Y776" i="94" s="1"/>
  <c r="X420" i="94"/>
  <c r="Y420" i="94" s="1" a="1"/>
  <c r="Y420" i="94" s="1"/>
  <c r="X903" i="94"/>
  <c r="Y903" i="94" s="1" a="1"/>
  <c r="Y903" i="94" s="1"/>
  <c r="X891" i="94"/>
  <c r="Y891" i="94" s="1" a="1"/>
  <c r="Y891" i="94" s="1"/>
  <c r="X446" i="94"/>
  <c r="Y446" i="94" s="1" a="1"/>
  <c r="Y446" i="94" s="1"/>
  <c r="X382" i="94"/>
  <c r="Y382" i="94" s="1" a="1"/>
  <c r="Y382" i="94" s="1"/>
  <c r="X99" i="94"/>
  <c r="Y99" i="94" s="1" a="1"/>
  <c r="Y99" i="94" s="1"/>
  <c r="X372" i="94"/>
  <c r="Y372" i="94" s="1" a="1"/>
  <c r="Y372" i="94" s="1"/>
  <c r="X238" i="94"/>
  <c r="Y238" i="94" s="1" a="1"/>
  <c r="Y238" i="94" s="1"/>
  <c r="X1189" i="94"/>
  <c r="Y1189" i="94" s="1" a="1"/>
  <c r="Y1189" i="94" s="1"/>
  <c r="X698" i="94"/>
  <c r="Y698" i="94" s="1" a="1"/>
  <c r="Y698" i="94" s="1"/>
  <c r="X611" i="94"/>
  <c r="Y611" i="94" s="1" a="1"/>
  <c r="Y611" i="94" s="1"/>
  <c r="X153" i="94"/>
  <c r="Y153" i="94" s="1" a="1"/>
  <c r="Y153" i="94" s="1"/>
  <c r="X822" i="94"/>
  <c r="Y822" i="94" s="1" a="1"/>
  <c r="Y822" i="94" s="1"/>
  <c r="X767" i="94"/>
  <c r="Y767" i="94" s="1" a="1"/>
  <c r="Y767" i="94" s="1"/>
  <c r="X466" i="94"/>
  <c r="Y466" i="94" s="1" a="1"/>
  <c r="Y466" i="94" s="1"/>
  <c r="X588" i="94"/>
  <c r="Y588" i="94" s="1" a="1"/>
  <c r="Y588" i="94" s="1"/>
  <c r="X905" i="94"/>
  <c r="Y905" i="94" s="1" a="1"/>
  <c r="Y905" i="94" s="1"/>
  <c r="X117" i="94"/>
  <c r="Y117" i="94" s="1" a="1"/>
  <c r="Y117" i="94" s="1"/>
  <c r="X779" i="94"/>
  <c r="Y779" i="94" s="1" a="1"/>
  <c r="Y779" i="94" s="1"/>
  <c r="X512" i="94"/>
  <c r="Y512" i="94" s="1" a="1"/>
  <c r="Y512" i="94" s="1"/>
  <c r="X67" i="94"/>
  <c r="Y67" i="94" s="1" a="1"/>
  <c r="Y67" i="94" s="1"/>
  <c r="X263" i="94"/>
  <c r="Y263" i="94" s="1" a="1"/>
  <c r="Y263" i="94" s="1"/>
  <c r="X33" i="94"/>
  <c r="Y33" i="94" s="1" a="1"/>
  <c r="Y33" i="94" s="1"/>
  <c r="X237" i="94"/>
  <c r="Y237" i="94" s="1" a="1"/>
  <c r="Y237" i="94" s="1"/>
  <c r="X873" i="94"/>
  <c r="Y873" i="94" s="1" a="1"/>
  <c r="Y873" i="94" s="1"/>
  <c r="X79" i="94"/>
  <c r="Y79" i="94" s="1" a="1"/>
  <c r="Y79" i="94" s="1"/>
  <c r="X62" i="94"/>
  <c r="Y62" i="94" s="1" a="1"/>
  <c r="Y62" i="94" s="1"/>
  <c r="X145" i="94"/>
  <c r="Y145" i="94" s="1" a="1"/>
  <c r="Y145" i="94" s="1"/>
  <c r="X126" i="94"/>
  <c r="Y126" i="94" s="1" a="1"/>
  <c r="Y126" i="94" s="1"/>
  <c r="X338" i="94"/>
  <c r="Y338" i="94" s="1" a="1"/>
  <c r="Y338" i="94" s="1"/>
  <c r="X714" i="94"/>
  <c r="Y714" i="94" s="1" a="1"/>
  <c r="Y714" i="94" s="1"/>
  <c r="X722" i="94"/>
  <c r="Y722" i="94" s="1" a="1"/>
  <c r="Y722" i="94" s="1"/>
  <c r="X404" i="94"/>
  <c r="Y404" i="94" s="1" a="1"/>
  <c r="Y404" i="94" s="1"/>
  <c r="X424" i="94"/>
  <c r="Y424" i="94" s="1" a="1"/>
  <c r="Y424" i="94" s="1"/>
  <c r="X288" i="94"/>
  <c r="Y288" i="94" s="1" a="1"/>
  <c r="Y288" i="94" s="1"/>
  <c r="X721" i="94"/>
  <c r="Y721" i="94" s="1" a="1"/>
  <c r="Y721" i="94" s="1"/>
  <c r="X388" i="94"/>
  <c r="Y388" i="94" s="1" a="1"/>
  <c r="Y388" i="94" s="1"/>
  <c r="X906" i="94"/>
  <c r="Y906" i="94" s="1" a="1"/>
  <c r="Y906" i="94" s="1"/>
  <c r="X402" i="94"/>
  <c r="Y402" i="94" s="1" a="1"/>
  <c r="Y402" i="94" s="1"/>
  <c r="X490" i="94"/>
  <c r="Y490" i="94" s="1" a="1"/>
  <c r="Y490" i="94" s="1"/>
  <c r="X584" i="94"/>
  <c r="Y584" i="94" s="1" a="1"/>
  <c r="Y584" i="94" s="1"/>
  <c r="X194" i="94"/>
  <c r="Y194" i="94" s="1" a="1"/>
  <c r="Y194" i="94" s="1"/>
  <c r="X738" i="94"/>
  <c r="Y738" i="94" s="1" a="1"/>
  <c r="Y738" i="94" s="1"/>
  <c r="X728" i="94"/>
  <c r="Y728" i="94" s="1" a="1"/>
  <c r="Y728" i="94" s="1"/>
  <c r="X21" i="94"/>
  <c r="Y21" i="94" s="1" a="1"/>
  <c r="Y21" i="94" s="1"/>
  <c r="X1156" i="94"/>
  <c r="Y1156" i="94" s="1" a="1"/>
  <c r="Y1156" i="94" s="1"/>
  <c r="X923" i="94"/>
  <c r="Y923" i="94" s="1" a="1"/>
  <c r="Y923" i="94" s="1"/>
  <c r="X96" i="94"/>
  <c r="Y96" i="94" s="1" a="1"/>
  <c r="Y96" i="94" s="1"/>
  <c r="X406" i="94"/>
  <c r="Y406" i="94" s="1" a="1"/>
  <c r="Y406" i="94" s="1"/>
  <c r="X627" i="94"/>
  <c r="Y627" i="94" s="1" a="1"/>
  <c r="Y627" i="94" s="1"/>
  <c r="X876" i="94"/>
  <c r="Y876" i="94" s="1" a="1"/>
  <c r="Y876" i="94" s="1"/>
  <c r="X209" i="94"/>
  <c r="Y209" i="94" s="1" a="1"/>
  <c r="Y209" i="94" s="1"/>
  <c r="X136" i="94"/>
  <c r="Y136" i="94" s="1" a="1"/>
  <c r="Y136" i="94" s="1"/>
  <c r="X363" i="94"/>
  <c r="Y363" i="94" s="1" a="1"/>
  <c r="Y363" i="94" s="1"/>
  <c r="X712" i="94"/>
  <c r="Y712" i="94" s="1" a="1"/>
  <c r="Y712" i="94" s="1"/>
  <c r="X757" i="94"/>
  <c r="Y757" i="94" s="1" a="1"/>
  <c r="Y757" i="94" s="1"/>
  <c r="X178" i="94"/>
  <c r="Y178" i="94" s="1" a="1"/>
  <c r="Y178" i="94" s="1"/>
  <c r="X251" i="94"/>
  <c r="Y251" i="94" s="1" a="1"/>
  <c r="Y251" i="94" s="1"/>
  <c r="X167" i="94"/>
  <c r="Y167" i="94" s="1" a="1"/>
  <c r="Y167" i="94" s="1"/>
  <c r="X841" i="94"/>
  <c r="Y841" i="94" s="1" a="1"/>
  <c r="Y841" i="94" s="1"/>
  <c r="X913" i="94"/>
  <c r="Y913" i="94" s="1" a="1"/>
  <c r="Y913" i="94" s="1"/>
  <c r="X808" i="94"/>
  <c r="Y808" i="94" s="1" a="1"/>
  <c r="Y808" i="94" s="1"/>
  <c r="X462" i="94"/>
  <c r="Y462" i="94" s="1" a="1"/>
  <c r="Y462" i="94" s="1"/>
  <c r="X860" i="94"/>
  <c r="Y860" i="94" s="1" a="1"/>
  <c r="Y860" i="94" s="1"/>
  <c r="X696" i="94"/>
  <c r="Y696" i="94" s="1" a="1"/>
  <c r="Y696" i="94" s="1"/>
  <c r="X1250" i="94"/>
  <c r="Y1250" i="94" s="1" a="1"/>
  <c r="Y1250" i="94" s="1"/>
  <c r="X205" i="94"/>
  <c r="Y205" i="94" s="1" a="1"/>
  <c r="Y205" i="94" s="1"/>
  <c r="X36" i="94"/>
  <c r="Y36" i="94" s="1" a="1"/>
  <c r="Y36" i="94" s="1"/>
  <c r="X857" i="94"/>
  <c r="Y857" i="94" s="1" a="1"/>
  <c r="Y857" i="94" s="1"/>
  <c r="X947" i="94"/>
  <c r="Y947" i="94" s="1" a="1"/>
  <c r="Y947" i="94" s="1"/>
  <c r="X54" i="94"/>
  <c r="Y54" i="94" s="1" a="1"/>
  <c r="Y54" i="94" s="1"/>
  <c r="X733" i="94"/>
  <c r="Y733" i="94" s="1" a="1"/>
  <c r="Y733" i="94" s="1"/>
  <c r="X170" i="94"/>
  <c r="Y170" i="94" s="1" a="1"/>
  <c r="Y170" i="94" s="1"/>
  <c r="X199" i="94"/>
  <c r="Y199" i="94" s="1" a="1"/>
  <c r="Y199" i="94" s="1"/>
  <c r="X243" i="94"/>
  <c r="Y243" i="94" s="1" a="1"/>
  <c r="Y243" i="94" s="1"/>
  <c r="X623" i="94"/>
  <c r="Y623" i="94" s="1" a="1"/>
  <c r="Y623" i="94" s="1"/>
  <c r="X68" i="94"/>
  <c r="Y68" i="94" s="1" a="1"/>
  <c r="Y68" i="94" s="1"/>
  <c r="X723" i="94"/>
  <c r="Y723" i="94" s="1" a="1"/>
  <c r="Y723" i="94" s="1"/>
  <c r="X37" i="94"/>
  <c r="Y37" i="94" s="1" a="1"/>
  <c r="Y37" i="94" s="1"/>
  <c r="X472" i="94"/>
  <c r="Y472" i="94" s="1" a="1"/>
  <c r="Y472" i="94" s="1"/>
  <c r="X468" i="94"/>
  <c r="Y468" i="94" s="1" a="1"/>
  <c r="Y468" i="94" s="1"/>
  <c r="X565" i="94"/>
  <c r="Y565" i="94" s="1" a="1"/>
  <c r="Y565" i="94" s="1"/>
  <c r="X374" i="94"/>
  <c r="Y374" i="94" s="1" a="1"/>
  <c r="Y374" i="94" s="1"/>
  <c r="X889" i="94"/>
  <c r="Y889" i="94" s="1" a="1"/>
  <c r="Y889" i="94" s="1"/>
  <c r="X653" i="94"/>
  <c r="Y653" i="94" s="1" a="1"/>
  <c r="Y653" i="94" s="1"/>
  <c r="X488" i="94"/>
  <c r="Y488" i="94" s="1" a="1"/>
  <c r="Y488" i="94" s="1"/>
  <c r="X460" i="94"/>
  <c r="Y460" i="94" s="1" a="1"/>
  <c r="Y460" i="94" s="1"/>
  <c r="X25" i="94"/>
  <c r="Y25" i="94" s="1" a="1"/>
  <c r="Y25" i="94" s="1"/>
  <c r="X256" i="94"/>
  <c r="Y256" i="94" s="1" a="1"/>
  <c r="Y256" i="94" s="1"/>
  <c r="X851" i="94"/>
  <c r="Y851" i="94" s="1" a="1"/>
  <c r="Y851" i="94" s="1"/>
  <c r="X369" i="94"/>
  <c r="Y369" i="94" s="1" a="1"/>
  <c r="Y369" i="94" s="1"/>
  <c r="X829" i="94"/>
  <c r="Y829" i="94" s="1" a="1"/>
  <c r="Y829" i="94" s="1"/>
  <c r="X156" i="94"/>
  <c r="Y156" i="94" s="1" a="1"/>
  <c r="Y156" i="94" s="1"/>
  <c r="X51" i="94"/>
  <c r="Y51" i="94" s="1" a="1"/>
  <c r="Y51" i="94" s="1"/>
  <c r="X1039" i="94"/>
  <c r="Y1039" i="94" s="1" a="1"/>
  <c r="Y1039" i="94" s="1"/>
  <c r="X900" i="94"/>
  <c r="Y900" i="94" s="1" a="1"/>
  <c r="Y900" i="94" s="1"/>
  <c r="X4" i="94"/>
  <c r="Y4" i="94" s="1" a="1"/>
  <c r="Y4" i="94" s="1"/>
  <c r="X128" i="94"/>
  <c r="Y128" i="94" s="1" a="1"/>
  <c r="Y128" i="94" s="1"/>
  <c r="X747" i="94"/>
  <c r="Y747" i="94" s="1" a="1"/>
  <c r="Y747" i="94" s="1"/>
  <c r="X631" i="94"/>
  <c r="Y631" i="94" s="1" a="1"/>
  <c r="Y631" i="94" s="1"/>
  <c r="X260" i="94"/>
  <c r="Y260" i="94" s="1" a="1"/>
  <c r="Y260" i="94" s="1"/>
  <c r="X683" i="94"/>
  <c r="Y683" i="94" s="1" a="1"/>
  <c r="Y683" i="94" s="1"/>
  <c r="X53" i="94"/>
  <c r="Y53" i="94" s="1" a="1"/>
  <c r="Y53" i="94" s="1"/>
  <c r="X858" i="94"/>
  <c r="Y858" i="94" s="1" a="1"/>
  <c r="Y858" i="94" s="1"/>
  <c r="X677" i="94"/>
  <c r="Y677" i="94" s="1" a="1"/>
  <c r="Y677" i="94" s="1"/>
  <c r="X801" i="94"/>
  <c r="Y801" i="94" s="1" a="1"/>
  <c r="Y801" i="94" s="1"/>
  <c r="X726" i="94"/>
  <c r="Y726" i="94" s="1" a="1"/>
  <c r="Y726" i="94" s="1"/>
  <c r="X551" i="94"/>
  <c r="Y551" i="94" s="1" a="1"/>
  <c r="Y551" i="94" s="1"/>
  <c r="X300" i="94"/>
  <c r="Y300" i="94" s="1" a="1"/>
  <c r="Y300" i="94" s="1"/>
  <c r="X563" i="94"/>
  <c r="Y563" i="94" s="1" a="1"/>
  <c r="Y563" i="94" s="1"/>
  <c r="X852" i="94"/>
  <c r="Y852" i="94" s="1" a="1"/>
  <c r="Y852" i="94" s="1"/>
  <c r="X250" i="94"/>
  <c r="Y250" i="94" s="1" a="1"/>
  <c r="Y250" i="94" s="1"/>
  <c r="X707" i="94"/>
  <c r="Y707" i="94" s="1" a="1"/>
  <c r="Y707" i="94" s="1"/>
  <c r="X39" i="94"/>
  <c r="Y39" i="94" s="1" a="1"/>
  <c r="Y39" i="94" s="1"/>
  <c r="X32" i="94"/>
  <c r="Y32" i="94" s="1" a="1"/>
  <c r="Y32" i="94" s="1"/>
  <c r="X119" i="94"/>
  <c r="Y119" i="94" s="1" a="1"/>
  <c r="Y119" i="94" s="1"/>
  <c r="X695" i="94"/>
  <c r="Y695" i="94" s="1" a="1"/>
  <c r="Y695" i="94" s="1"/>
  <c r="X668" i="94"/>
  <c r="Y668" i="94" s="1" a="1"/>
  <c r="Y668" i="94" s="1"/>
  <c r="X435" i="94"/>
  <c r="Y435" i="94" s="1" a="1"/>
  <c r="Y435" i="94" s="1"/>
  <c r="X225" i="94"/>
  <c r="Y225" i="94" s="1" a="1"/>
  <c r="Y225" i="94" s="1"/>
  <c r="X160" i="94"/>
  <c r="Y160" i="94" s="1" a="1"/>
  <c r="Y160" i="94" s="1"/>
  <c r="X587" i="94"/>
  <c r="Y587" i="94" s="1" a="1"/>
  <c r="Y587" i="94" s="1"/>
  <c r="X249" i="94"/>
  <c r="Y249" i="94" s="1" a="1"/>
  <c r="Y249" i="94" s="1"/>
  <c r="X792" i="94"/>
  <c r="Y792" i="94" s="1" a="1"/>
  <c r="Y792" i="94" s="1"/>
  <c r="X846" i="94"/>
  <c r="Y846" i="94" s="1" a="1"/>
  <c r="Y846" i="94" s="1"/>
  <c r="X1027" i="94"/>
  <c r="Y1027" i="94" s="1" a="1"/>
  <c r="Y1027" i="94" s="1"/>
  <c r="X1138" i="94"/>
  <c r="Y1138" i="94" s="1" a="1"/>
  <c r="Y1138" i="94" s="1"/>
  <c r="X1186" i="94"/>
  <c r="Y1186" i="94" s="1" a="1"/>
  <c r="Y1186" i="94" s="1"/>
  <c r="X1075" i="94"/>
  <c r="Y1075" i="94" s="1" a="1"/>
  <c r="Y1075" i="94" s="1"/>
  <c r="X1266" i="94"/>
  <c r="Y1266" i="94" s="1" a="1"/>
  <c r="Y1266" i="94" s="1"/>
  <c r="X1155" i="94"/>
  <c r="Y1155" i="94" s="1" a="1"/>
  <c r="Y1155" i="94" s="1"/>
  <c r="X187" i="94"/>
  <c r="Y187" i="94" s="1" a="1"/>
  <c r="Y187" i="94" s="1"/>
  <c r="X1373" i="94"/>
  <c r="Y1373" i="94" s="1" a="1"/>
  <c r="Y1373" i="94" s="1"/>
  <c r="X1074" i="94"/>
  <c r="Y1074" i="94" s="1" a="1"/>
  <c r="Y1074" i="94" s="1"/>
  <c r="X1108" i="94"/>
  <c r="Y1108" i="94" s="1" a="1"/>
  <c r="Y1108" i="94" s="1"/>
  <c r="X1006" i="94"/>
  <c r="Y1006" i="94" s="1" a="1"/>
  <c r="Y1006" i="94" s="1"/>
  <c r="X1190" i="94"/>
  <c r="Y1190" i="94" s="1" a="1"/>
  <c r="Y1190" i="94" s="1"/>
  <c r="X1016" i="94"/>
  <c r="Y1016" i="94" s="1" a="1"/>
  <c r="Y1016" i="94" s="1"/>
  <c r="X1073" i="94"/>
  <c r="Y1073" i="94" s="1" a="1"/>
  <c r="Y1073" i="94" s="1"/>
  <c r="X943" i="94"/>
  <c r="Y943" i="94" s="1" a="1"/>
  <c r="Y943" i="94" s="1"/>
  <c r="X932" i="94"/>
  <c r="Y932" i="94" s="1" a="1"/>
  <c r="Y932" i="94" s="1"/>
  <c r="X1314" i="94"/>
  <c r="Y1314" i="94" s="1" a="1"/>
  <c r="Y1314" i="94" s="1"/>
  <c r="X1200" i="94"/>
  <c r="Y1200" i="94" s="1" a="1"/>
  <c r="Y1200" i="94" s="1"/>
  <c r="X1079" i="94"/>
  <c r="Y1079" i="94" s="1" a="1"/>
  <c r="Y1079" i="94" s="1"/>
  <c r="X1093" i="94"/>
  <c r="Y1093" i="94" s="1" a="1"/>
  <c r="Y1093" i="94" s="1"/>
  <c r="X1194" i="94"/>
  <c r="Y1194" i="94" s="1" a="1"/>
  <c r="Y1194" i="94" s="1"/>
  <c r="X1196" i="94"/>
  <c r="Y1196" i="94" s="1" a="1"/>
  <c r="Y1196" i="94" s="1"/>
  <c r="X1112" i="94"/>
  <c r="Y1112" i="94" s="1" a="1"/>
  <c r="Y1112" i="94" s="1"/>
  <c r="X1318" i="94"/>
  <c r="Y1318" i="94" s="1" a="1"/>
  <c r="Y1318" i="94" s="1"/>
  <c r="X1066" i="94"/>
  <c r="Y1066" i="94" s="1" a="1"/>
  <c r="Y1066" i="94" s="1"/>
  <c r="X1294" i="94"/>
  <c r="Y1294" i="94" s="1" a="1"/>
  <c r="Y1294" i="94" s="1"/>
  <c r="X819" i="94"/>
  <c r="Y819" i="94" s="1" a="1"/>
  <c r="Y819" i="94" s="1"/>
  <c r="X1347" i="94"/>
  <c r="Y1347" i="94" s="1" a="1"/>
  <c r="Y1347" i="94" s="1"/>
  <c r="X1385" i="94"/>
  <c r="Y1385" i="94" s="1" a="1"/>
  <c r="Y1385" i="94" s="1"/>
  <c r="X1052" i="94"/>
  <c r="Y1052" i="94" s="1" a="1"/>
  <c r="Y1052" i="94" s="1"/>
  <c r="X1212" i="94"/>
  <c r="Y1212" i="94" s="1" a="1"/>
  <c r="Y1212" i="94" s="1"/>
  <c r="X411" i="94"/>
  <c r="Y411" i="94" s="1" a="1"/>
  <c r="Y411" i="94" s="1"/>
  <c r="X1305" i="94"/>
  <c r="Y1305" i="94" s="1" a="1"/>
  <c r="Y1305" i="94" s="1"/>
  <c r="X1012" i="94"/>
  <c r="Y1012" i="94" s="1" a="1"/>
  <c r="Y1012" i="94" s="1"/>
  <c r="X939" i="94"/>
  <c r="Y939" i="94" s="1" a="1"/>
  <c r="Y939" i="94" s="1"/>
  <c r="X1192" i="94"/>
  <c r="Y1192" i="94" s="1" a="1"/>
  <c r="Y1192" i="94" s="1"/>
  <c r="X1136" i="94"/>
  <c r="Y1136" i="94" s="1" a="1"/>
  <c r="Y1136" i="94" s="1"/>
  <c r="X963" i="94"/>
  <c r="Y963" i="94" s="1" a="1"/>
  <c r="Y963" i="94" s="1"/>
  <c r="X969" i="94"/>
  <c r="Y969" i="94" s="1" a="1"/>
  <c r="Y969" i="94" s="1"/>
  <c r="X1307" i="94"/>
  <c r="Y1307" i="94" s="1" a="1"/>
  <c r="Y1307" i="94" s="1"/>
  <c r="X968" i="94"/>
  <c r="Y968" i="94" s="1" a="1"/>
  <c r="Y968" i="94" s="1"/>
  <c r="X1133" i="94"/>
  <c r="Y1133" i="94" s="1" a="1"/>
  <c r="Y1133" i="94" s="1"/>
  <c r="X1350" i="94"/>
  <c r="Y1350" i="94" s="1" a="1"/>
  <c r="Y1350" i="94" s="1"/>
  <c r="X1141" i="94"/>
  <c r="Y1141" i="94" s="1" a="1"/>
  <c r="Y1141" i="94" s="1"/>
  <c r="X1110" i="94"/>
  <c r="Y1110" i="94" s="1" a="1"/>
  <c r="Y1110" i="94" s="1"/>
  <c r="X1414" i="94"/>
  <c r="Y1414" i="94" s="1" a="1"/>
  <c r="Y1414" i="94" s="1"/>
  <c r="X1386" i="94"/>
  <c r="Y1386" i="94" s="1" a="1"/>
  <c r="Y1386" i="94" s="1"/>
  <c r="X1391" i="94"/>
  <c r="Y1391" i="94" s="1" a="1"/>
  <c r="Y1391" i="94" s="1"/>
  <c r="X1372" i="94"/>
  <c r="Y1372" i="94" s="1" a="1"/>
  <c r="Y1372" i="94" s="1"/>
  <c r="X1047" i="94"/>
  <c r="Y1047" i="94" s="1" a="1"/>
  <c r="Y1047" i="94" s="1"/>
  <c r="X1258" i="94"/>
  <c r="Y1258" i="94" s="1" a="1"/>
  <c r="Y1258" i="94" s="1"/>
  <c r="X959" i="94"/>
  <c r="Y959" i="94" s="1" a="1"/>
  <c r="Y959" i="94" s="1"/>
  <c r="X1010" i="94"/>
  <c r="Y1010" i="94" s="1" a="1"/>
  <c r="Y1010" i="94" s="1"/>
  <c r="X1198" i="94"/>
  <c r="Y1198" i="94" s="1" a="1"/>
  <c r="Y1198" i="94" s="1"/>
  <c r="X949" i="94"/>
  <c r="Y949" i="94" s="1" a="1"/>
  <c r="Y949" i="94" s="1"/>
  <c r="X1371" i="94"/>
  <c r="Y1371" i="94" s="1" a="1"/>
  <c r="Y1371" i="94" s="1"/>
  <c r="X1390" i="94"/>
  <c r="Y1390" i="94" s="1" a="1"/>
  <c r="Y1390" i="94" s="1"/>
  <c r="X1242" i="94"/>
  <c r="Y1242" i="94" s="1" a="1"/>
  <c r="Y1242" i="94" s="1"/>
  <c r="X1206" i="94"/>
  <c r="Y1206" i="94" s="1" a="1"/>
  <c r="Y1206" i="94" s="1"/>
  <c r="X950" i="94"/>
  <c r="Y950" i="94" s="1" a="1"/>
  <c r="Y950" i="94" s="1"/>
  <c r="X953" i="94"/>
  <c r="Y953" i="94" s="1" a="1"/>
  <c r="Y953" i="94" s="1"/>
  <c r="X1337" i="94"/>
  <c r="Y1337" i="94" s="1" a="1"/>
  <c r="Y1337" i="94" s="1"/>
  <c r="X1120" i="94"/>
  <c r="Y1120" i="94" s="1" a="1"/>
  <c r="Y1120" i="94" s="1"/>
  <c r="X1173" i="94"/>
  <c r="Y1173" i="94" s="1" a="1"/>
  <c r="Y1173" i="94" s="1"/>
  <c r="X897" i="94"/>
  <c r="Y897" i="94" s="1" a="1"/>
  <c r="Y897" i="94" s="1"/>
  <c r="X1351" i="94"/>
  <c r="Y1351" i="94" s="1" a="1"/>
  <c r="Y1351" i="94" s="1"/>
  <c r="X1274" i="94"/>
  <c r="Y1274" i="94" s="1" a="1"/>
  <c r="Y1274" i="94" s="1"/>
  <c r="X1185" i="94"/>
  <c r="Y1185" i="94" s="1" a="1"/>
  <c r="Y1185" i="94" s="1"/>
  <c r="X1407" i="94"/>
  <c r="Y1407" i="94" s="1" a="1"/>
  <c r="Y1407" i="94" s="1"/>
  <c r="X1326" i="94"/>
  <c r="Y1326" i="94" s="1" a="1"/>
  <c r="Y1326" i="94" s="1"/>
  <c r="X1071" i="94"/>
  <c r="Y1071" i="94" s="1" a="1"/>
  <c r="Y1071" i="94" s="1"/>
  <c r="X1162" i="94"/>
  <c r="Y1162" i="94" s="1" a="1"/>
  <c r="Y1162" i="94" s="1"/>
  <c r="X1000" i="94"/>
  <c r="Y1000" i="94" s="1" a="1"/>
  <c r="Y1000" i="94" s="1"/>
  <c r="X896" i="94"/>
  <c r="Y896" i="94" s="1" a="1"/>
  <c r="Y896" i="94" s="1"/>
  <c r="X245" i="94"/>
  <c r="Y245" i="94" s="1" a="1"/>
  <c r="Y245" i="94" s="1"/>
  <c r="X385" i="94"/>
  <c r="Y385" i="94" s="1" a="1"/>
  <c r="Y385" i="94" s="1"/>
  <c r="X743" i="94"/>
  <c r="Y743" i="94" s="1" a="1"/>
  <c r="Y743" i="94" s="1"/>
  <c r="X790" i="94"/>
  <c r="Y790" i="94" s="1" a="1"/>
  <c r="Y790" i="94" s="1"/>
  <c r="X190" i="94"/>
  <c r="Y190" i="94" s="1" a="1"/>
  <c r="Y190" i="94" s="1"/>
  <c r="X100" i="94"/>
  <c r="Y100" i="94" s="1" a="1"/>
  <c r="Y100" i="94" s="1"/>
  <c r="X373" i="94"/>
  <c r="Y373" i="94" s="1" a="1"/>
  <c r="Y373" i="94" s="1"/>
  <c r="X235" i="94"/>
  <c r="Y235" i="94" s="1" a="1"/>
  <c r="Y235" i="94" s="1"/>
  <c r="X240" i="94"/>
  <c r="Y240" i="94" s="1" a="1"/>
  <c r="Y240" i="94" s="1"/>
  <c r="X576" i="94"/>
  <c r="Y576" i="94" s="1" a="1"/>
  <c r="Y576" i="94" s="1"/>
  <c r="X308" i="94"/>
  <c r="Y308" i="94" s="1" a="1"/>
  <c r="Y308" i="94" s="1"/>
  <c r="X861" i="94"/>
  <c r="Y861" i="94" s="1" a="1"/>
  <c r="Y861" i="94" s="1"/>
  <c r="X10" i="94"/>
  <c r="Y10" i="94" s="1" a="1"/>
  <c r="Y10" i="94" s="1"/>
  <c r="X553" i="94"/>
  <c r="Y553" i="94" s="1" a="1"/>
  <c r="Y553" i="94" s="1"/>
  <c r="X659" i="94"/>
  <c r="Y659" i="94" s="1" a="1"/>
  <c r="Y659" i="94" s="1"/>
  <c r="X85" i="94"/>
  <c r="Y85" i="94" s="1" a="1"/>
  <c r="Y85" i="94" s="1"/>
  <c r="X112" i="94"/>
  <c r="Y112" i="94" s="1" a="1"/>
  <c r="Y112" i="94" s="1"/>
  <c r="X838" i="94"/>
  <c r="Y838" i="94" s="1" a="1"/>
  <c r="Y838" i="94" s="1"/>
  <c r="X676" i="94"/>
  <c r="Y676" i="94" s="1" a="1"/>
  <c r="Y676" i="94" s="1"/>
  <c r="X150" i="94"/>
  <c r="Y150" i="94" s="1" a="1"/>
  <c r="Y150" i="94" s="1"/>
  <c r="X376" i="94"/>
  <c r="Y376" i="94" s="1" a="1"/>
  <c r="Y376" i="94" s="1"/>
  <c r="X114" i="94"/>
  <c r="Y114" i="94" s="1" a="1"/>
  <c r="Y114" i="94" s="1"/>
  <c r="X600" i="94"/>
  <c r="Y600" i="94" s="1" a="1"/>
  <c r="Y600" i="94" s="1"/>
  <c r="X799" i="94"/>
  <c r="Y799" i="94" s="1" a="1"/>
  <c r="Y799" i="94" s="1"/>
  <c r="X375" i="94"/>
  <c r="Y375" i="94" s="1" a="1"/>
  <c r="Y375" i="94" s="1"/>
  <c r="X936" i="94"/>
  <c r="Y936" i="94" s="1" a="1"/>
  <c r="Y936" i="94" s="1"/>
  <c r="X741" i="94"/>
  <c r="Y741" i="94" s="1" a="1"/>
  <c r="Y741" i="94" s="1"/>
  <c r="X648" i="94"/>
  <c r="Y648" i="94" s="1" a="1"/>
  <c r="Y648" i="94" s="1"/>
  <c r="X592" i="94"/>
  <c r="Y592" i="94" s="1" a="1"/>
  <c r="Y592" i="94" s="1"/>
  <c r="X557" i="94"/>
  <c r="Y557" i="94" s="1" a="1"/>
  <c r="Y557" i="94" s="1"/>
  <c r="X340" i="94"/>
  <c r="Y340" i="94" s="1" a="1"/>
  <c r="Y340" i="94" s="1"/>
  <c r="X596" i="94"/>
  <c r="Y596" i="94" s="1" a="1"/>
  <c r="Y596" i="94" s="1"/>
  <c r="X321" i="94"/>
  <c r="Y321" i="94" s="1" a="1"/>
  <c r="Y321" i="94" s="1"/>
  <c r="X727" i="94"/>
  <c r="Y727" i="94" s="1" a="1"/>
  <c r="Y727" i="94" s="1"/>
  <c r="X672" i="94"/>
  <c r="Y672" i="94" s="1" a="1"/>
  <c r="Y672" i="94" s="1"/>
  <c r="X828" i="94"/>
  <c r="Y828" i="94" s="1" a="1"/>
  <c r="Y828" i="94" s="1"/>
  <c r="X537" i="94"/>
  <c r="Y537" i="94" s="1" a="1"/>
  <c r="Y537" i="94" s="1"/>
  <c r="X640" i="94"/>
  <c r="Y640" i="94" s="1" a="1"/>
  <c r="Y640" i="94" s="1"/>
  <c r="X837" i="94"/>
  <c r="Y837" i="94" s="1" a="1"/>
  <c r="Y837" i="94" s="1"/>
  <c r="X568" i="94"/>
  <c r="Y568" i="94" s="1" a="1"/>
  <c r="Y568" i="94" s="1"/>
  <c r="X881" i="94"/>
  <c r="Y881" i="94" s="1" a="1"/>
  <c r="Y881" i="94" s="1"/>
  <c r="X215" i="94"/>
  <c r="Y215" i="94" s="1" a="1"/>
  <c r="Y215" i="94" s="1"/>
  <c r="X109" i="94"/>
  <c r="Y109" i="94" s="1" a="1"/>
  <c r="Y109" i="94" s="1"/>
  <c r="X724" i="94"/>
  <c r="Y724" i="94" s="1" a="1"/>
  <c r="Y724" i="94" s="1"/>
  <c r="X137" i="94"/>
  <c r="Y137" i="94" s="1" a="1"/>
  <c r="Y137" i="94" s="1"/>
  <c r="X796" i="94"/>
  <c r="Y796" i="94" s="1" a="1"/>
  <c r="Y796" i="94" s="1"/>
  <c r="X530" i="94"/>
  <c r="Y530" i="94" s="1" a="1"/>
  <c r="Y530" i="94" s="1"/>
  <c r="X434" i="94"/>
  <c r="Y434" i="94" s="1" a="1"/>
  <c r="Y434" i="94" s="1"/>
  <c r="X314" i="94"/>
  <c r="Y314" i="94" s="1" a="1"/>
  <c r="Y314" i="94" s="1"/>
  <c r="X752" i="94"/>
  <c r="Y752" i="94" s="1" a="1"/>
  <c r="Y752" i="94" s="1"/>
  <c r="X267" i="94"/>
  <c r="Y267" i="94" s="1" a="1"/>
  <c r="Y267" i="94" s="1"/>
  <c r="X130" i="94"/>
  <c r="Y130" i="94" s="1" a="1"/>
  <c r="Y130" i="94" s="1"/>
  <c r="X635" i="94"/>
  <c r="Y635" i="94" s="1" a="1"/>
  <c r="Y635" i="94" s="1"/>
  <c r="X421" i="94"/>
  <c r="Y421" i="94" s="1" a="1"/>
  <c r="Y421" i="94" s="1"/>
  <c r="X290" i="94"/>
  <c r="Y290" i="94" s="1" a="1"/>
  <c r="Y290" i="94" s="1"/>
  <c r="X445" i="94"/>
  <c r="Y445" i="94" s="1" a="1"/>
  <c r="Y445" i="94" s="1"/>
  <c r="X431" i="94"/>
  <c r="Y431" i="94" s="1" a="1"/>
  <c r="Y431" i="94" s="1"/>
  <c r="X172" i="94"/>
  <c r="Y172" i="94" s="1" a="1"/>
  <c r="Y172" i="94" s="1"/>
  <c r="X826" i="94"/>
  <c r="Y826" i="94" s="1" a="1"/>
  <c r="Y826" i="94" s="1"/>
  <c r="X354" i="94"/>
  <c r="Y354" i="94" s="1" a="1"/>
  <c r="Y354" i="94" s="1"/>
  <c r="X73" i="94"/>
  <c r="Y73" i="94" s="1" a="1"/>
  <c r="Y73" i="94" s="1"/>
  <c r="X146" i="94"/>
  <c r="Y146" i="94" s="1" a="1"/>
  <c r="Y146" i="94" s="1"/>
  <c r="X101" i="94"/>
  <c r="Y101" i="94" s="1" a="1"/>
  <c r="Y101" i="94" s="1"/>
  <c r="X278" i="94"/>
  <c r="Y278" i="94" s="1" a="1"/>
  <c r="Y278" i="94" s="1"/>
  <c r="X353" i="94"/>
  <c r="Y353" i="94" s="1" a="1"/>
  <c r="Y353" i="94" s="1"/>
  <c r="X144" i="94"/>
  <c r="Y144" i="94" s="1" a="1"/>
  <c r="Y144" i="94" s="1"/>
  <c r="X330" i="94"/>
  <c r="Y330" i="94" s="1" a="1"/>
  <c r="Y330" i="94" s="1"/>
  <c r="X116" i="94"/>
  <c r="Y116" i="94" s="1" a="1"/>
  <c r="Y116" i="94" s="1"/>
  <c r="X141" i="94"/>
  <c r="Y141" i="94" s="1" a="1"/>
  <c r="Y141" i="94" s="1"/>
  <c r="X884" i="94"/>
  <c r="Y884" i="94" s="1" a="1"/>
  <c r="Y884" i="94" s="1"/>
  <c r="X1113" i="94"/>
  <c r="Y1113" i="94" s="1" a="1"/>
  <c r="Y1113" i="94" s="1"/>
  <c r="X46" i="94"/>
  <c r="Y46" i="94" s="1" a="1"/>
  <c r="Y46" i="94" s="1"/>
  <c r="X856" i="94"/>
  <c r="Y856" i="94" s="1" a="1"/>
  <c r="Y856" i="94" s="1"/>
  <c r="X522" i="94"/>
  <c r="Y522" i="94" s="1" a="1"/>
  <c r="Y522" i="94" s="1"/>
  <c r="X827" i="94"/>
  <c r="Y827" i="94" s="1" a="1"/>
  <c r="Y827" i="94" s="1"/>
  <c r="X486" i="94"/>
  <c r="Y486" i="94" s="1" a="1"/>
  <c r="Y486" i="94" s="1"/>
  <c r="X649" i="94"/>
  <c r="Y649" i="94" s="1" a="1"/>
  <c r="Y649" i="94" s="1"/>
  <c r="X604" i="94"/>
  <c r="Y604" i="94" s="1" a="1"/>
  <c r="Y604" i="94" s="1"/>
  <c r="X731" i="94"/>
  <c r="Y731" i="94" s="1" a="1"/>
  <c r="Y731" i="94" s="1"/>
  <c r="X763" i="94"/>
  <c r="Y763" i="94" s="1" a="1"/>
  <c r="Y763" i="94" s="1"/>
  <c r="X147" i="94"/>
  <c r="Y147" i="94" s="1" a="1"/>
  <c r="Y147" i="94" s="1"/>
  <c r="X370" i="94"/>
  <c r="Y370" i="94" s="1" a="1"/>
  <c r="Y370" i="94" s="1"/>
  <c r="X436" i="94"/>
  <c r="Y436" i="94" s="1" a="1"/>
  <c r="Y436" i="94" s="1"/>
  <c r="X555" i="94"/>
  <c r="Y555" i="94" s="1" a="1"/>
  <c r="Y555" i="94" s="1"/>
  <c r="X766" i="94"/>
  <c r="Y766" i="94" s="1" a="1"/>
  <c r="Y766" i="94" s="1"/>
  <c r="X666" i="94"/>
  <c r="Y666" i="94" s="1" a="1"/>
  <c r="Y666" i="94" s="1"/>
  <c r="X661" i="94"/>
  <c r="Y661" i="94" s="1" a="1"/>
  <c r="Y661" i="94" s="1"/>
  <c r="X71" i="94"/>
  <c r="Y71" i="94" s="1" a="1"/>
  <c r="Y71" i="94" s="1"/>
  <c r="X311" i="94"/>
  <c r="Y311" i="94" s="1" a="1"/>
  <c r="Y311" i="94" s="1"/>
  <c r="X831" i="94"/>
  <c r="Y831" i="94" s="1" a="1"/>
  <c r="Y831" i="94" s="1"/>
  <c r="X832" i="94"/>
  <c r="Y832" i="94" s="1" a="1"/>
  <c r="Y832" i="94" s="1"/>
  <c r="X732" i="94"/>
  <c r="Y732" i="94" s="1" a="1"/>
  <c r="Y732" i="94" s="1"/>
  <c r="X123" i="94"/>
  <c r="Y123" i="94" s="1" a="1"/>
  <c r="Y123" i="94" s="1"/>
  <c r="X24" i="94"/>
  <c r="Y24" i="94" s="1" a="1"/>
  <c r="Y24" i="94" s="1"/>
  <c r="X289" i="94"/>
  <c r="Y289" i="94" s="1" a="1"/>
  <c r="Y289" i="94" s="1"/>
  <c r="X118" i="94"/>
  <c r="Y118" i="94" s="1" a="1"/>
  <c r="Y118" i="94" s="1"/>
  <c r="X159" i="94"/>
  <c r="Y159" i="94" s="1" a="1"/>
  <c r="Y159" i="94" s="1"/>
  <c r="X572" i="94"/>
  <c r="Y572" i="94" s="1" a="1"/>
  <c r="Y572" i="94" s="1"/>
  <c r="X652" i="94"/>
  <c r="Y652" i="94" s="1" a="1"/>
  <c r="Y652" i="94" s="1"/>
  <c r="X493" i="94"/>
  <c r="Y493" i="94" s="1" a="1"/>
  <c r="Y493" i="94" s="1"/>
  <c r="X439" i="94"/>
  <c r="Y439" i="94" s="1" a="1"/>
  <c r="Y439" i="94" s="1"/>
  <c r="X748" i="94"/>
  <c r="Y748" i="94" s="1" a="1"/>
  <c r="Y748" i="94" s="1"/>
  <c r="X6" i="94"/>
  <c r="Y6" i="94" s="1" a="1"/>
  <c r="Y6" i="94" s="1"/>
  <c r="X440" i="94"/>
  <c r="Y440" i="94" s="1" a="1"/>
  <c r="Y440" i="94" s="1"/>
  <c r="X761" i="94"/>
  <c r="Y761" i="94" s="1" a="1"/>
  <c r="Y761" i="94" s="1"/>
  <c r="X519" i="94"/>
  <c r="Y519" i="94" s="1" a="1"/>
  <c r="Y519" i="94" s="1"/>
  <c r="X744" i="94"/>
  <c r="Y744" i="94" s="1" a="1"/>
  <c r="Y744" i="94" s="1"/>
  <c r="X518" i="94"/>
  <c r="Y518" i="94" s="1" a="1"/>
  <c r="Y518" i="94" s="1"/>
  <c r="X815" i="94"/>
  <c r="Y815" i="94" s="1" a="1"/>
  <c r="Y815" i="94" s="1"/>
  <c r="X362" i="94"/>
  <c r="Y362" i="94" s="1" a="1"/>
  <c r="Y362" i="94" s="1"/>
  <c r="X219" i="94"/>
  <c r="Y219" i="94" s="1" a="1"/>
  <c r="Y219" i="94" s="1"/>
  <c r="X784" i="94"/>
  <c r="Y784" i="94" s="1" a="1"/>
  <c r="Y784" i="94" s="1"/>
  <c r="X475" i="94"/>
  <c r="Y475" i="94" s="1" a="1"/>
  <c r="Y475" i="94" s="1"/>
  <c r="X1282" i="94"/>
  <c r="Y1282" i="94" s="1" a="1"/>
  <c r="Y1282" i="94" s="1"/>
  <c r="X729" i="94"/>
  <c r="Y729" i="94" s="1" a="1"/>
  <c r="Y729" i="94" s="1"/>
  <c r="X872" i="94"/>
  <c r="Y872" i="94" s="1" a="1"/>
  <c r="Y872" i="94" s="1"/>
  <c r="X164" i="94"/>
  <c r="Y164" i="94" s="1" a="1"/>
  <c r="Y164" i="94" s="1"/>
  <c r="X617" i="94"/>
  <c r="Y617" i="94" s="1" a="1"/>
  <c r="Y617" i="94" s="1"/>
  <c r="X286" i="94"/>
  <c r="Y286" i="94" s="1" a="1"/>
  <c r="Y286" i="94" s="1"/>
  <c r="X473" i="94"/>
  <c r="Y473" i="94" s="1" a="1"/>
  <c r="Y473" i="94" s="1"/>
  <c r="X457" i="94"/>
  <c r="Y457" i="94" s="1" a="1"/>
  <c r="Y457" i="94" s="1"/>
  <c r="X682" i="94"/>
  <c r="Y682" i="94" s="1" a="1"/>
  <c r="Y682" i="94" s="1"/>
  <c r="X429" i="94"/>
  <c r="Y429" i="94" s="1" a="1"/>
  <c r="Y429" i="94" s="1"/>
  <c r="X45" i="94"/>
  <c r="Y45" i="94" s="1" a="1"/>
  <c r="Y45" i="94" s="1"/>
  <c r="X793" i="94"/>
  <c r="Y793" i="94" s="1" a="1"/>
  <c r="Y793" i="94" s="1"/>
  <c r="X463" i="94"/>
  <c r="Y463" i="94" s="1" a="1"/>
  <c r="Y463" i="94" s="1"/>
  <c r="X324" i="94"/>
  <c r="Y324" i="94" s="1" a="1"/>
  <c r="Y324" i="94" s="1"/>
  <c r="X888" i="94"/>
  <c r="Y888" i="94" s="1" a="1"/>
  <c r="Y888" i="94" s="1"/>
  <c r="X859" i="94"/>
  <c r="Y859" i="94" s="1" a="1"/>
  <c r="Y859" i="94" s="1"/>
  <c r="X449" i="94"/>
  <c r="Y449" i="94" s="1" a="1"/>
  <c r="Y449" i="94" s="1"/>
  <c r="X494" i="94"/>
  <c r="Y494" i="94" s="1" a="1"/>
  <c r="Y494" i="94" s="1"/>
  <c r="X336" i="94"/>
  <c r="Y336" i="94" s="1" a="1"/>
  <c r="Y336" i="94" s="1"/>
  <c r="X450" i="94"/>
  <c r="Y450" i="94" s="1" a="1"/>
  <c r="Y450" i="94" s="1"/>
  <c r="X454" i="94"/>
  <c r="Y454" i="94" s="1" a="1"/>
  <c r="Y454" i="94" s="1"/>
  <c r="X70" i="94"/>
  <c r="Y70" i="94" s="1" a="1"/>
  <c r="Y70" i="94" s="1"/>
  <c r="X229" i="94"/>
  <c r="Y229" i="94" s="1" a="1"/>
  <c r="Y229" i="94" s="1"/>
  <c r="X313" i="94"/>
  <c r="Y313" i="94" s="1" a="1"/>
  <c r="Y313" i="94" s="1"/>
  <c r="X504" i="94"/>
  <c r="Y504" i="94" s="1" a="1"/>
  <c r="Y504" i="94" s="1"/>
  <c r="X515" i="94"/>
  <c r="Y515" i="94" s="1" a="1"/>
  <c r="Y515" i="94" s="1"/>
  <c r="X55" i="94"/>
  <c r="Y55" i="94" s="1" a="1"/>
  <c r="Y55" i="94" s="1"/>
  <c r="X410" i="94"/>
  <c r="Y410" i="94" s="1" a="1"/>
  <c r="Y410" i="94" s="1"/>
  <c r="X550" i="94"/>
  <c r="Y550" i="94" s="1" a="1"/>
  <c r="Y550" i="94" s="1"/>
  <c r="X162" i="94"/>
  <c r="Y162" i="94" s="1" a="1"/>
  <c r="Y162" i="94" s="1"/>
  <c r="X605" i="94"/>
  <c r="Y605" i="94" s="1" a="1"/>
  <c r="Y605" i="94" s="1"/>
  <c r="X12" i="94"/>
  <c r="Y12" i="94" s="1" a="1"/>
  <c r="Y12" i="94" s="1"/>
  <c r="X22" i="94"/>
  <c r="Y22" i="94" s="1" a="1"/>
  <c r="Y22" i="94" s="1"/>
  <c r="X98" i="94"/>
  <c r="Y98" i="94" s="1" a="1"/>
  <c r="Y98" i="94" s="1"/>
  <c r="X328" i="94"/>
  <c r="Y328" i="94" s="1" a="1"/>
  <c r="Y328" i="94" s="1"/>
  <c r="X782" i="94"/>
  <c r="Y782" i="94" s="1" a="1"/>
  <c r="Y782" i="94" s="1"/>
  <c r="X400" i="94"/>
  <c r="Y400" i="94" s="1" a="1"/>
  <c r="Y400" i="94" s="1"/>
  <c r="X309" i="94"/>
  <c r="Y309" i="94" s="1" a="1"/>
  <c r="Y309" i="94" s="1"/>
  <c r="X811" i="94"/>
  <c r="Y811" i="94" s="1" a="1"/>
  <c r="Y811" i="94" s="1"/>
  <c r="X618" i="94"/>
  <c r="Y618" i="94" s="1" a="1"/>
  <c r="Y618" i="94" s="1"/>
  <c r="X629" i="94"/>
  <c r="Y629" i="94" s="1" a="1"/>
  <c r="Y629" i="94" s="1"/>
  <c r="X848" i="94"/>
  <c r="Y848" i="94" s="1" a="1"/>
  <c r="Y848" i="94" s="1"/>
  <c r="X807" i="94"/>
  <c r="Y807" i="94" s="1" a="1"/>
  <c r="Y807" i="94" s="1"/>
  <c r="X120" i="94"/>
  <c r="Y120" i="94" s="1" a="1"/>
  <c r="Y120" i="94" s="1"/>
  <c r="X161" i="94"/>
  <c r="Y161" i="94" s="1" a="1"/>
  <c r="Y161" i="94" s="1"/>
  <c r="X188" i="94"/>
  <c r="Y188" i="94" s="1" a="1"/>
  <c r="Y188" i="94" s="1"/>
  <c r="X643" i="94"/>
  <c r="Y643" i="94" s="1" a="1"/>
  <c r="Y643" i="94" s="1"/>
  <c r="X459" i="94"/>
  <c r="Y459" i="94" s="1" a="1"/>
  <c r="Y459" i="94" s="1"/>
  <c r="X318" i="94"/>
  <c r="Y318" i="94" s="1" a="1"/>
  <c r="Y318" i="94" s="1"/>
  <c r="X274" i="94"/>
  <c r="Y274" i="94" s="1" a="1"/>
  <c r="Y274" i="94" s="1"/>
  <c r="X246" i="94"/>
  <c r="Y246" i="94" s="1" a="1"/>
  <c r="Y246" i="94" s="1"/>
  <c r="X63" i="94"/>
  <c r="Y63" i="94" s="1" a="1"/>
  <c r="Y63" i="94" s="1"/>
  <c r="X715" i="94"/>
  <c r="Y715" i="94" s="1" a="1"/>
  <c r="Y715" i="94" s="1"/>
  <c r="X269" i="94"/>
  <c r="Y269" i="94" s="1" a="1"/>
  <c r="Y269" i="94" s="1"/>
  <c r="X800" i="94"/>
  <c r="Y800" i="94" s="1" a="1"/>
  <c r="Y800" i="94" s="1"/>
  <c r="X708" i="94"/>
  <c r="Y708" i="94" s="1" a="1"/>
  <c r="Y708" i="94" s="1"/>
  <c r="X498" i="94"/>
  <c r="Y498" i="94" s="1" a="1"/>
  <c r="Y498" i="94" s="1"/>
  <c r="X458" i="94"/>
  <c r="Y458" i="94" s="1" a="1"/>
  <c r="Y458" i="94" s="1"/>
  <c r="X525" i="94"/>
  <c r="Y525" i="94" s="1" a="1"/>
  <c r="Y525" i="94" s="1"/>
  <c r="X765" i="94"/>
  <c r="Y765" i="94" s="1" a="1"/>
  <c r="Y765" i="94" s="1"/>
  <c r="X140" i="94"/>
  <c r="Y140" i="94" s="1" a="1"/>
  <c r="Y140" i="94" s="1"/>
  <c r="X448" i="94"/>
  <c r="Y448" i="94" s="1" a="1"/>
  <c r="Y448" i="94" s="1"/>
  <c r="X487" i="94"/>
  <c r="Y487" i="94" s="1" a="1"/>
  <c r="Y487" i="94" s="1"/>
  <c r="X17" i="94"/>
  <c r="Y17" i="94" s="1" a="1"/>
  <c r="Y17" i="94" s="1"/>
  <c r="X725" i="94"/>
  <c r="Y725" i="94" s="1" a="1"/>
  <c r="Y725" i="94" s="1"/>
  <c r="X802" i="94"/>
  <c r="Y802" i="94" s="1" a="1"/>
  <c r="Y802" i="94" s="1"/>
  <c r="X138" i="94"/>
  <c r="Y138" i="94" s="1" a="1"/>
  <c r="Y138" i="94" s="1"/>
  <c r="X242" i="94"/>
  <c r="Y242" i="94" s="1" a="1"/>
  <c r="Y242" i="94" s="1"/>
  <c r="X508" i="94"/>
  <c r="Y508" i="94" s="1" a="1"/>
  <c r="Y508" i="94" s="1"/>
  <c r="X352" i="94"/>
  <c r="Y352" i="94" s="1" a="1"/>
  <c r="Y352" i="94" s="1"/>
  <c r="X203" i="94"/>
  <c r="Y203" i="94" s="1" a="1"/>
  <c r="Y203" i="94" s="1"/>
  <c r="X108" i="94"/>
  <c r="Y108" i="94" s="1" a="1"/>
  <c r="Y108" i="94" s="1"/>
  <c r="X951" i="94"/>
  <c r="Y951" i="94" s="1" a="1"/>
  <c r="Y951" i="94" s="1"/>
  <c r="X346" i="94"/>
  <c r="Y346" i="94" s="1" a="1"/>
  <c r="Y346" i="94" s="1"/>
  <c r="X686" i="94"/>
  <c r="Y686" i="94" s="1" a="1"/>
  <c r="Y686" i="94" s="1"/>
  <c r="X217" i="94"/>
  <c r="Y217" i="94" s="1" a="1"/>
  <c r="Y217" i="94" s="1"/>
  <c r="X590" i="94"/>
  <c r="Y590" i="94" s="1" a="1"/>
  <c r="Y590" i="94" s="1"/>
  <c r="X775" i="94"/>
  <c r="Y775" i="94" s="1" a="1"/>
  <c r="Y775" i="94" s="1"/>
  <c r="X642" i="94"/>
  <c r="Y642" i="94" s="1" a="1"/>
  <c r="Y642" i="94" s="1"/>
  <c r="X713" i="94"/>
  <c r="Y713" i="94" s="1" a="1"/>
  <c r="Y713" i="94" s="1"/>
  <c r="X291" i="94"/>
  <c r="Y291" i="94" s="1" a="1"/>
  <c r="Y291" i="94" s="1"/>
  <c r="X1160" i="94"/>
  <c r="Y1160" i="94" s="1" a="1"/>
  <c r="Y1160" i="94" s="1"/>
  <c r="X976" i="94"/>
  <c r="Y976" i="94" s="1" a="1"/>
  <c r="Y976" i="94" s="1"/>
  <c r="X1152" i="94"/>
  <c r="Y1152" i="94" s="1" a="1"/>
  <c r="Y1152" i="94" s="1"/>
  <c r="X1095" i="94"/>
  <c r="Y1095" i="94" s="1" a="1"/>
  <c r="Y1095" i="94" s="1"/>
  <c r="X982" i="94"/>
  <c r="Y982" i="94" s="1" a="1"/>
  <c r="Y982" i="94" s="1"/>
  <c r="X978" i="94"/>
  <c r="Y978" i="94" s="1" a="1"/>
  <c r="Y978" i="94" s="1"/>
  <c r="X1397" i="94"/>
  <c r="Y1397" i="94" s="1" a="1"/>
  <c r="Y1397" i="94" s="1"/>
  <c r="X911" i="94"/>
  <c r="Y911" i="94" s="1" a="1"/>
  <c r="Y911" i="94" s="1"/>
  <c r="X1377" i="94"/>
  <c r="Y1377" i="94" s="1" a="1"/>
  <c r="Y1377" i="94" s="1"/>
  <c r="X1240" i="94"/>
  <c r="Y1240" i="94" s="1" a="1"/>
  <c r="Y1240" i="94" s="1"/>
  <c r="X1195" i="94"/>
  <c r="Y1195" i="94" s="1" a="1"/>
  <c r="Y1195" i="94" s="1"/>
  <c r="X1049" i="94"/>
  <c r="Y1049" i="94" s="1" a="1"/>
  <c r="Y1049" i="94" s="1"/>
  <c r="X915" i="94"/>
  <c r="Y915" i="94" s="1" a="1"/>
  <c r="Y915" i="94" s="1"/>
  <c r="X1063" i="94"/>
  <c r="Y1063" i="94" s="1" a="1"/>
  <c r="Y1063" i="94" s="1"/>
  <c r="X965" i="94"/>
  <c r="Y965" i="94" s="1" a="1"/>
  <c r="Y965" i="94" s="1"/>
  <c r="X989" i="94"/>
  <c r="Y989" i="94" s="1" a="1"/>
  <c r="Y989" i="94" s="1"/>
  <c r="X1076" i="94"/>
  <c r="Y1076" i="94" s="1" a="1"/>
  <c r="Y1076" i="94" s="1"/>
  <c r="X667" i="94"/>
  <c r="Y667" i="94" s="1" a="1"/>
  <c r="Y667" i="94" s="1"/>
  <c r="X1018" i="94"/>
  <c r="Y1018" i="94" s="1" a="1"/>
  <c r="Y1018" i="94" s="1"/>
  <c r="X1032" i="94"/>
  <c r="Y1032" i="94" s="1" a="1"/>
  <c r="Y1032" i="94" s="1"/>
  <c r="X998" i="94"/>
  <c r="Y998" i="94" s="1" a="1"/>
  <c r="Y998" i="94" s="1"/>
  <c r="X937" i="94"/>
  <c r="Y937" i="94" s="1" a="1"/>
  <c r="Y937" i="94" s="1"/>
  <c r="X1051" i="94"/>
  <c r="Y1051" i="94" s="1" a="1"/>
  <c r="Y1051" i="94" s="1"/>
  <c r="X1134" i="94"/>
  <c r="Y1134" i="94" s="1" a="1"/>
  <c r="Y1134" i="94" s="1"/>
  <c r="X1128" i="94"/>
  <c r="Y1128" i="94" s="1" a="1"/>
  <c r="Y1128" i="94" s="1"/>
  <c r="X1023" i="94"/>
  <c r="Y1023" i="94" s="1" a="1"/>
  <c r="Y1023" i="94" s="1"/>
  <c r="X992" i="94"/>
  <c r="Y992" i="94" s="1" a="1"/>
  <c r="Y992" i="94" s="1"/>
  <c r="X973" i="94"/>
  <c r="Y973" i="94" s="1" a="1"/>
  <c r="Y973" i="94" s="1"/>
  <c r="X1098" i="94"/>
  <c r="Y1098" i="94" s="1" a="1"/>
  <c r="Y1098" i="94" s="1"/>
  <c r="X1413" i="94"/>
  <c r="Y1413" i="94" s="1" a="1"/>
  <c r="Y1413" i="94" s="1"/>
  <c r="X988" i="94"/>
  <c r="Y988" i="94" s="1" a="1"/>
  <c r="Y988" i="94" s="1"/>
  <c r="X1417" i="94"/>
  <c r="Y1417" i="94" s="1" a="1"/>
  <c r="Y1417" i="94" s="1"/>
  <c r="X1116" i="94"/>
  <c r="Y1116" i="94" s="1" a="1"/>
  <c r="Y1116" i="94" s="1"/>
  <c r="X430" i="94"/>
  <c r="Y430" i="94" s="1" a="1"/>
  <c r="Y430" i="94" s="1"/>
  <c r="X1343" i="94"/>
  <c r="Y1343" i="94" s="1" a="1"/>
  <c r="Y1343" i="94" s="1"/>
  <c r="X1313" i="94"/>
  <c r="Y1313" i="94" s="1" a="1"/>
  <c r="Y1313" i="94" s="1"/>
  <c r="X1126" i="94"/>
  <c r="Y1126" i="94" s="1" a="1"/>
  <c r="Y1126" i="94" s="1"/>
  <c r="X942" i="94"/>
  <c r="Y942" i="94" s="1" a="1"/>
  <c r="Y942" i="94" s="1"/>
  <c r="X1374" i="94"/>
  <c r="Y1374" i="94" s="1" a="1"/>
  <c r="Y1374" i="94" s="1"/>
  <c r="X961" i="94"/>
  <c r="Y961" i="94" s="1" a="1"/>
  <c r="Y961" i="94" s="1"/>
  <c r="X1304" i="94"/>
  <c r="Y1304" i="94" s="1" a="1"/>
  <c r="Y1304" i="94" s="1"/>
  <c r="X1358" i="94"/>
  <c r="Y1358" i="94" s="1" a="1"/>
  <c r="Y1358" i="94" s="1"/>
  <c r="X1038" i="94"/>
  <c r="Y1038" i="94" s="1" a="1"/>
  <c r="Y1038" i="94" s="1"/>
  <c r="X1267" i="94"/>
  <c r="Y1267" i="94" s="1" a="1"/>
  <c r="Y1267" i="94" s="1"/>
  <c r="X1296" i="94"/>
  <c r="Y1296" i="94" s="1" a="1"/>
  <c r="Y1296" i="94" s="1"/>
  <c r="X1166" i="94"/>
  <c r="Y1166" i="94" s="1" a="1"/>
  <c r="Y1166" i="94" s="1"/>
  <c r="X1105" i="94"/>
  <c r="Y1105" i="94" s="1" a="1"/>
  <c r="Y1105" i="94" s="1"/>
  <c r="X1092" i="94"/>
  <c r="Y1092" i="94" s="1" a="1"/>
  <c r="Y1092" i="94" s="1"/>
  <c r="X1011" i="94"/>
  <c r="Y1011" i="94" s="1" a="1"/>
  <c r="Y1011" i="94" s="1"/>
  <c r="X1322" i="94"/>
  <c r="Y1322" i="94" s="1" a="1"/>
  <c r="Y1322" i="94" s="1"/>
  <c r="X1369" i="94"/>
  <c r="Y1369" i="94" s="1" a="1"/>
  <c r="Y1369" i="94" s="1"/>
  <c r="X1031" i="94"/>
  <c r="Y1031" i="94" s="1" a="1"/>
  <c r="Y1031" i="94" s="1"/>
  <c r="X1236" i="94"/>
  <c r="Y1236" i="94" s="1" a="1"/>
  <c r="Y1236" i="94" s="1"/>
  <c r="X1064" i="94"/>
  <c r="Y1064" i="94" s="1" a="1"/>
  <c r="Y1064" i="94" s="1"/>
  <c r="X1085" i="94"/>
  <c r="Y1085" i="94" s="1" a="1"/>
  <c r="Y1085" i="94" s="1"/>
  <c r="X1275" i="94"/>
  <c r="Y1275" i="94" s="1" a="1"/>
  <c r="Y1275" i="94" s="1"/>
  <c r="X895" i="94"/>
  <c r="Y895" i="94" s="1" a="1"/>
  <c r="Y895" i="94" s="1"/>
  <c r="X1017" i="94"/>
  <c r="Y1017" i="94" s="1" a="1"/>
  <c r="Y1017" i="94" s="1"/>
  <c r="X894" i="94"/>
  <c r="Y894" i="94" s="1" a="1"/>
  <c r="Y894" i="94" s="1"/>
  <c r="X1277" i="94"/>
  <c r="Y1277" i="94" s="1" a="1"/>
  <c r="Y1277" i="94" s="1"/>
  <c r="X1148" i="94"/>
  <c r="Y1148" i="94" s="1" a="1"/>
  <c r="Y1148" i="94" s="1"/>
  <c r="X1025" i="94"/>
  <c r="Y1025" i="94" s="1" a="1"/>
  <c r="Y1025" i="94" s="1"/>
  <c r="X927" i="94"/>
  <c r="Y927" i="94" s="1" a="1"/>
  <c r="Y927" i="94" s="1"/>
  <c r="X1111" i="94"/>
  <c r="Y1111" i="94" s="1" a="1"/>
  <c r="Y1111" i="94" s="1"/>
  <c r="X979" i="94"/>
  <c r="Y979" i="94" s="1" a="1"/>
  <c r="Y979" i="94" s="1"/>
  <c r="X1344" i="94"/>
  <c r="Y1344" i="94" s="1" a="1"/>
  <c r="Y1344" i="94" s="1"/>
  <c r="X1263" i="94"/>
  <c r="Y1263" i="94" s="1" a="1"/>
  <c r="Y1263" i="94" s="1"/>
  <c r="X1213" i="94"/>
  <c r="Y1213" i="94" s="1" a="1"/>
  <c r="Y1213" i="94" s="1"/>
  <c r="X1264" i="94"/>
  <c r="Y1264" i="94" s="1" a="1"/>
  <c r="Y1264" i="94" s="1"/>
  <c r="X926" i="94"/>
  <c r="Y926" i="94" s="1" a="1"/>
  <c r="Y926" i="94" s="1"/>
  <c r="X48" i="94"/>
  <c r="Y48" i="94" s="1" a="1"/>
  <c r="Y48" i="94" s="1"/>
  <c r="X1395" i="94"/>
  <c r="Y1395" i="94" s="1" a="1"/>
  <c r="Y1395" i="94" s="1"/>
  <c r="X1403" i="94"/>
  <c r="Y1403" i="94" s="1" a="1"/>
  <c r="Y1403" i="94" s="1"/>
  <c r="X1188" i="94"/>
  <c r="Y1188" i="94" s="1" a="1"/>
  <c r="Y1188" i="94" s="1"/>
  <c r="X1223" i="94"/>
  <c r="Y1223" i="94" s="1" a="1"/>
  <c r="Y1223" i="94" s="1"/>
  <c r="X241" i="94"/>
  <c r="Y241" i="94" s="1" a="1"/>
  <c r="Y241" i="94" s="1"/>
  <c r="X948" i="94"/>
  <c r="Y948" i="94" s="1" a="1"/>
  <c r="Y948" i="94" s="1"/>
  <c r="X917" i="94"/>
  <c r="Y917" i="94" s="1" a="1"/>
  <c r="Y917" i="94" s="1"/>
  <c r="X510" i="94"/>
  <c r="Y510" i="94" s="1" a="1"/>
  <c r="Y510" i="94" s="1"/>
  <c r="X1392" i="94"/>
  <c r="Y1392" i="94" s="1" a="1"/>
  <c r="Y1392" i="94" s="1"/>
  <c r="X1412" i="94"/>
  <c r="Y1412" i="94" s="1" a="1"/>
  <c r="Y1412" i="94" s="1"/>
  <c r="X390" i="94"/>
  <c r="Y390" i="94" s="1" a="1"/>
  <c r="Y390" i="94" s="1"/>
  <c r="X320" i="94"/>
  <c r="Y320" i="94" s="1" a="1"/>
  <c r="Y320" i="94" s="1"/>
  <c r="X658" i="94"/>
  <c r="Y658" i="94" s="1" a="1"/>
  <c r="Y658" i="94" s="1"/>
  <c r="X223" i="94"/>
  <c r="Y223" i="94" s="1" a="1"/>
  <c r="Y223" i="94" s="1"/>
  <c r="X637" i="94"/>
  <c r="Y637" i="94" s="1" a="1"/>
  <c r="Y637" i="94" s="1"/>
  <c r="X355" i="94"/>
  <c r="Y355" i="94" s="1" a="1"/>
  <c r="Y355" i="94" s="1"/>
  <c r="X266" i="94"/>
  <c r="Y266" i="94" s="1" a="1"/>
  <c r="Y266" i="94" s="1"/>
  <c r="X83" i="94"/>
  <c r="Y83" i="94" s="1" a="1"/>
  <c r="Y83" i="94" s="1"/>
  <c r="X248" i="94"/>
  <c r="Y248" i="94" s="1" a="1"/>
  <c r="Y248" i="94" s="1"/>
  <c r="X183" i="94"/>
  <c r="Y183" i="94" s="1" a="1"/>
  <c r="Y183" i="94" s="1"/>
  <c r="X403" i="94"/>
  <c r="Y403" i="94" s="1" a="1"/>
  <c r="Y403" i="94" s="1"/>
  <c r="X102" i="94"/>
  <c r="Y102" i="94" s="1" a="1"/>
  <c r="Y102" i="94" s="1"/>
  <c r="X331" i="94"/>
  <c r="Y331" i="94" s="1" a="1"/>
  <c r="Y331" i="94" s="1"/>
  <c r="X798" i="94"/>
  <c r="Y798" i="94" s="1" a="1"/>
  <c r="Y798" i="94" s="1"/>
  <c r="X644" i="94"/>
  <c r="Y644" i="94" s="1" a="1"/>
  <c r="Y644" i="94" s="1"/>
  <c r="X887" i="94"/>
  <c r="Y887" i="94" s="1" a="1"/>
  <c r="Y887" i="94" s="1"/>
  <c r="X259" i="94"/>
  <c r="Y259" i="94" s="1" a="1"/>
  <c r="Y259" i="94" s="1"/>
  <c r="X541" i="94"/>
  <c r="Y541" i="94" s="1" a="1"/>
  <c r="Y541" i="94" s="1"/>
  <c r="X651" i="94"/>
  <c r="Y651" i="94" s="1" a="1"/>
  <c r="Y651" i="94" s="1"/>
  <c r="X29" i="94"/>
  <c r="Y29" i="94" s="1" a="1"/>
  <c r="Y29" i="94" s="1"/>
  <c r="X14" i="94"/>
  <c r="Y14" i="94" s="1" a="1"/>
  <c r="Y14" i="94" s="1"/>
  <c r="X227" i="94"/>
  <c r="Y227" i="94" s="1" a="1"/>
  <c r="Y227" i="94" s="1"/>
  <c r="X809" i="94"/>
  <c r="Y809" i="94" s="1" a="1"/>
  <c r="Y809" i="94" s="1"/>
  <c r="X575" i="94"/>
  <c r="Y575" i="94" s="1" a="1"/>
  <c r="Y575" i="94" s="1"/>
  <c r="X670" i="94"/>
  <c r="Y670" i="94" s="1" a="1"/>
  <c r="Y670" i="94" s="1"/>
  <c r="X495" i="94"/>
  <c r="Y495" i="94" s="1" a="1"/>
  <c r="Y495" i="94" s="1"/>
  <c r="X285" i="94"/>
  <c r="Y285" i="94" s="1" a="1"/>
  <c r="Y285" i="94" s="1"/>
  <c r="X527" i="94"/>
  <c r="Y527" i="94" s="1" a="1"/>
  <c r="Y527" i="94" s="1"/>
  <c r="X371" i="94"/>
  <c r="Y371" i="94" s="1" a="1"/>
  <c r="Y371" i="94" s="1"/>
  <c r="X845" i="94"/>
  <c r="Y845" i="94" s="1" a="1"/>
  <c r="Y845" i="94" s="1"/>
  <c r="X66" i="94"/>
  <c r="Y66" i="94" s="1" a="1"/>
  <c r="Y66" i="94" s="1"/>
  <c r="X509" i="94"/>
  <c r="Y509" i="94" s="1" a="1"/>
  <c r="Y509" i="94" s="1"/>
  <c r="X528" i="94"/>
  <c r="Y528" i="94" s="1" a="1"/>
  <c r="Y528" i="94" s="1"/>
  <c r="X545" i="94"/>
  <c r="Y545" i="94" s="1" a="1"/>
  <c r="Y545" i="94" s="1"/>
  <c r="X679" i="94"/>
  <c r="Y679" i="94" s="1" a="1"/>
  <c r="Y679" i="94" s="1"/>
  <c r="X539" i="94"/>
  <c r="Y539" i="94" s="1" a="1"/>
  <c r="Y539" i="94" s="1"/>
  <c r="X702" i="94"/>
  <c r="Y702" i="94" s="1" a="1"/>
  <c r="Y702" i="94" s="1"/>
  <c r="X428" i="94"/>
  <c r="Y428" i="94" s="1" a="1"/>
  <c r="Y428" i="94" s="1"/>
  <c r="X514" i="94"/>
  <c r="Y514" i="94" s="1" a="1"/>
  <c r="Y514" i="94" s="1"/>
  <c r="X206" i="94"/>
  <c r="Y206" i="94" s="1" a="1"/>
  <c r="Y206" i="94" s="1"/>
  <c r="X716" i="94"/>
  <c r="Y716" i="94" s="1" a="1"/>
  <c r="Y716" i="94" s="1"/>
  <c r="X319" i="94"/>
  <c r="Y319" i="94" s="1" a="1"/>
  <c r="Y319" i="94" s="1"/>
  <c r="X106" i="94"/>
  <c r="Y106" i="94" s="1" a="1"/>
  <c r="Y106" i="94" s="1"/>
  <c r="X407" i="94"/>
  <c r="Y407" i="94" s="1" a="1"/>
  <c r="Y407" i="94" s="1"/>
  <c r="X641" i="94"/>
  <c r="Y641" i="94" s="1" a="1"/>
  <c r="Y641" i="94" s="1"/>
  <c r="X705" i="94"/>
  <c r="Y705" i="94" s="1" a="1"/>
  <c r="Y705" i="94" s="1"/>
  <c r="X789" i="94"/>
  <c r="Y789" i="94" s="1" a="1"/>
  <c r="Y789" i="94" s="1"/>
  <c r="X850" i="94"/>
  <c r="Y850" i="94" s="1" a="1"/>
  <c r="Y850" i="94" s="1"/>
  <c r="X122" i="94"/>
  <c r="Y122" i="94" s="1" a="1"/>
  <c r="Y122" i="94" s="1"/>
  <c r="X212" i="94"/>
  <c r="Y212" i="94" s="1" a="1"/>
  <c r="Y212" i="94" s="1"/>
  <c r="X88" i="94"/>
  <c r="Y88" i="94" s="1" a="1"/>
  <c r="Y88" i="94" s="1"/>
  <c r="X447" i="94"/>
  <c r="Y447" i="94" s="1" a="1"/>
  <c r="Y447" i="94" s="1"/>
  <c r="X691" i="94"/>
  <c r="Y691" i="94" s="1" a="1"/>
  <c r="Y691" i="94" s="1"/>
  <c r="X621" i="94"/>
  <c r="Y621" i="94" s="1" a="1"/>
  <c r="Y621" i="94" s="1"/>
  <c r="X578" i="94"/>
  <c r="Y578" i="94" s="1" a="1"/>
  <c r="Y578" i="94" s="1"/>
  <c r="X276" i="94"/>
  <c r="Y276" i="94" s="1" a="1"/>
  <c r="Y276" i="94" s="1"/>
  <c r="X129" i="94"/>
  <c r="Y129" i="94" s="1" a="1"/>
  <c r="Y129" i="94" s="1"/>
  <c r="X562" i="94"/>
  <c r="Y562" i="94" s="1" a="1"/>
  <c r="Y562" i="94" s="1"/>
  <c r="X34" i="94"/>
  <c r="Y34" i="94" s="1" a="1"/>
  <c r="Y34" i="94" s="1"/>
  <c r="X645" i="94"/>
  <c r="Y645" i="94" s="1" a="1"/>
  <c r="Y645" i="94" s="1"/>
  <c r="X571" i="94"/>
  <c r="Y571" i="94" s="1" a="1"/>
  <c r="Y571" i="94" s="1"/>
  <c r="X339" i="94"/>
  <c r="Y339" i="94" s="1" a="1"/>
  <c r="Y339" i="94" s="1"/>
  <c r="X59" i="94"/>
  <c r="Y59" i="94" s="1" a="1"/>
  <c r="Y59" i="94" s="1"/>
  <c r="X409" i="94"/>
  <c r="Y409" i="94" s="1" a="1"/>
  <c r="Y409" i="94" s="1"/>
  <c r="X233" i="94"/>
  <c r="Y233" i="94" s="1" a="1"/>
  <c r="Y233" i="94" s="1"/>
  <c r="X694" i="94"/>
  <c r="Y694" i="94" s="1" a="1"/>
  <c r="Y694" i="94" s="1"/>
  <c r="X875" i="94"/>
  <c r="Y875" i="94" s="1" a="1"/>
  <c r="Y875" i="94" s="1"/>
  <c r="X749" i="94"/>
  <c r="Y749" i="94" s="1" a="1"/>
  <c r="Y749" i="94" s="1"/>
  <c r="X501" i="94"/>
  <c r="Y501" i="94" s="1" a="1"/>
  <c r="Y501" i="94" s="1"/>
  <c r="X540" i="94"/>
  <c r="Y540" i="94" s="1" a="1"/>
  <c r="Y540" i="94" s="1"/>
  <c r="X357" i="94"/>
  <c r="Y357" i="94" s="1" a="1"/>
  <c r="Y357" i="94" s="1"/>
  <c r="X622" i="94"/>
  <c r="Y622" i="94" s="1" a="1"/>
  <c r="Y622" i="94" s="1"/>
  <c r="X1068" i="94"/>
  <c r="Y1068" i="94" s="1" a="1"/>
  <c r="Y1068" i="94" s="1"/>
  <c r="X72" i="94"/>
  <c r="Y72" i="94" s="1" a="1"/>
  <c r="Y72" i="94" s="1"/>
  <c r="X155" i="94"/>
  <c r="Y155" i="94" s="1" a="1"/>
  <c r="Y155" i="94" s="1"/>
  <c r="X601" i="94"/>
  <c r="Y601" i="94" s="1" a="1"/>
  <c r="Y601" i="94" s="1"/>
  <c r="X226" i="94"/>
  <c r="Y226" i="94" s="1" a="1"/>
  <c r="Y226" i="94" s="1"/>
  <c r="X524" i="94"/>
  <c r="Y524" i="94" s="1" a="1"/>
  <c r="Y524" i="94" s="1"/>
  <c r="X655" i="94"/>
  <c r="Y655" i="94" s="1" a="1"/>
  <c r="Y655" i="94" s="1"/>
  <c r="X634" i="94"/>
  <c r="Y634" i="94" s="1" a="1"/>
  <c r="Y634" i="94" s="1"/>
  <c r="X77" i="94"/>
  <c r="Y77" i="94" s="1" a="1"/>
  <c r="Y77" i="94" s="1"/>
  <c r="X295" i="94"/>
  <c r="Y295" i="94" s="1" a="1"/>
  <c r="Y295" i="94" s="1"/>
  <c r="X834" i="94"/>
  <c r="Y834" i="94" s="1" a="1"/>
  <c r="Y834" i="94" s="1"/>
  <c r="X315" i="94"/>
  <c r="Y315" i="94" s="1" a="1"/>
  <c r="Y315" i="94" s="1"/>
  <c r="X292" i="94"/>
  <c r="Y292" i="94" s="1" a="1"/>
  <c r="Y292" i="94" s="1"/>
  <c r="X151" i="94"/>
  <c r="Y151" i="94" s="1" a="1"/>
  <c r="Y151" i="94" s="1"/>
  <c r="X49" i="94"/>
  <c r="Y49" i="94" s="1" a="1"/>
  <c r="Y49" i="94" s="1"/>
  <c r="X500" i="94"/>
  <c r="Y500" i="94" s="1" a="1"/>
  <c r="Y500" i="94" s="1"/>
  <c r="X624" i="94"/>
  <c r="Y624" i="94" s="1" a="1"/>
  <c r="Y624" i="94" s="1"/>
  <c r="X615" i="94"/>
  <c r="Y615" i="94" s="1" a="1"/>
  <c r="Y615" i="94" s="1"/>
  <c r="X833" i="94"/>
  <c r="Y833" i="94" s="1" a="1"/>
  <c r="Y833" i="94" s="1"/>
  <c r="X218" i="94"/>
  <c r="Y218" i="94" s="1" a="1"/>
  <c r="Y218" i="94" s="1"/>
  <c r="X890" i="94"/>
  <c r="Y890" i="94" s="1" a="1"/>
  <c r="Y890" i="94" s="1"/>
  <c r="X647" i="94"/>
  <c r="Y647" i="94" s="1" a="1"/>
  <c r="Y647" i="94" s="1"/>
  <c r="X368" i="94"/>
  <c r="Y368" i="94" s="1" a="1"/>
  <c r="Y368" i="94" s="1"/>
  <c r="X710" i="94"/>
  <c r="Y710" i="94" s="1" a="1"/>
  <c r="Y710" i="94" s="1"/>
  <c r="X865" i="94"/>
  <c r="Y865" i="94" s="1" a="1"/>
  <c r="Y865" i="94" s="1"/>
  <c r="X503" i="94"/>
  <c r="Y503" i="94" s="1" a="1"/>
  <c r="Y503" i="94" s="1"/>
  <c r="X570" i="94"/>
  <c r="Y570" i="94" s="1" a="1"/>
  <c r="Y570" i="94" s="1"/>
  <c r="X1362" i="94"/>
  <c r="Y1362" i="94" s="1" a="1"/>
  <c r="Y1362" i="94" s="1"/>
  <c r="X806" i="94"/>
  <c r="Y806" i="94" s="1" a="1"/>
  <c r="Y806" i="94" s="1"/>
  <c r="X360" i="94"/>
  <c r="Y360" i="94" s="1" a="1"/>
  <c r="Y360" i="94" s="1"/>
  <c r="X444" i="94"/>
  <c r="Y444" i="94" s="1" a="1"/>
  <c r="Y444" i="94" s="1"/>
  <c r="X598" i="94"/>
  <c r="Y598" i="94" s="1" a="1"/>
  <c r="Y598" i="94" s="1"/>
  <c r="X657" i="94"/>
  <c r="Y657" i="94" s="1" a="1"/>
  <c r="Y657" i="94" s="1"/>
  <c r="X470" i="94"/>
  <c r="Y470" i="94" s="1" a="1"/>
  <c r="Y470" i="94" s="1"/>
  <c r="X1370" i="94"/>
  <c r="Y1370" i="94" s="1" a="1"/>
  <c r="Y1370" i="94" s="1"/>
  <c r="X847" i="94"/>
  <c r="Y847" i="94" s="1" a="1"/>
  <c r="Y847" i="94" s="1"/>
  <c r="X669" i="94"/>
  <c r="Y669" i="94" s="1" a="1"/>
  <c r="Y669" i="94" s="1"/>
  <c r="X581" i="94"/>
  <c r="Y581" i="94" s="1" a="1"/>
  <c r="Y581" i="94" s="1"/>
  <c r="X207" i="94"/>
  <c r="Y207" i="94" s="1" a="1"/>
  <c r="Y207" i="94" s="1"/>
  <c r="X699" i="94"/>
  <c r="Y699" i="94" s="1" a="1"/>
  <c r="Y699" i="94" s="1"/>
  <c r="X675" i="94"/>
  <c r="Y675" i="94" s="1" a="1"/>
  <c r="Y675" i="94" s="1"/>
  <c r="X220" i="94"/>
  <c r="Y220" i="94" s="1" a="1"/>
  <c r="Y220" i="94" s="1"/>
  <c r="X177" i="94"/>
  <c r="Y177" i="94" s="1" a="1"/>
  <c r="Y177" i="94" s="1"/>
  <c r="X30" i="94"/>
  <c r="Y30" i="94" s="1" a="1"/>
  <c r="Y30" i="94" s="1"/>
  <c r="X366" i="94"/>
  <c r="Y366" i="94" s="1" a="1"/>
  <c r="Y366" i="94" s="1"/>
  <c r="X283" i="94"/>
  <c r="Y283" i="94" s="1" a="1"/>
  <c r="Y283" i="94" s="1"/>
  <c r="X483" i="94"/>
  <c r="Y483" i="94" s="1" a="1"/>
  <c r="Y483" i="94" s="1"/>
  <c r="X1087" i="94"/>
  <c r="Y1087" i="94" s="1" a="1"/>
  <c r="Y1087" i="94" s="1"/>
  <c r="X594" i="94"/>
  <c r="Y594" i="94" s="1" a="1"/>
  <c r="Y594" i="94" s="1"/>
  <c r="X680" i="94"/>
  <c r="Y680" i="94" s="1" a="1"/>
  <c r="Y680" i="94" s="1"/>
  <c r="X526" i="94"/>
  <c r="Y526" i="94" s="1" a="1"/>
  <c r="Y526" i="94" s="1"/>
  <c r="X711" i="94"/>
  <c r="Y711" i="94" s="1" a="1"/>
  <c r="Y711" i="94" s="1"/>
  <c r="X232" i="94"/>
  <c r="Y232" i="94" s="1" a="1"/>
  <c r="Y232" i="94" s="1"/>
  <c r="X157" i="94"/>
  <c r="Y157" i="94" s="1" a="1"/>
  <c r="Y157" i="94" s="1"/>
  <c r="X271" i="94"/>
  <c r="Y271" i="94" s="1" a="1"/>
  <c r="Y271" i="94" s="1"/>
  <c r="X255" i="94"/>
  <c r="Y255" i="94" s="1" a="1"/>
  <c r="Y255" i="94" s="1"/>
  <c r="X284" i="94"/>
  <c r="Y284" i="94" s="1" a="1"/>
  <c r="Y284" i="94" s="1"/>
  <c r="X139" i="94"/>
  <c r="Y139" i="94" s="1" a="1"/>
  <c r="Y139" i="94" s="1"/>
  <c r="X125" i="94"/>
  <c r="Y125" i="94" s="1" a="1"/>
  <c r="Y125" i="94" s="1"/>
  <c r="X273" i="94"/>
  <c r="Y273" i="94" s="1" a="1"/>
  <c r="Y273" i="94" s="1"/>
  <c r="X701" i="94"/>
  <c r="Y701" i="94" s="1" a="1"/>
  <c r="Y701" i="94" s="1"/>
  <c r="X443" i="94"/>
  <c r="Y443" i="94" s="1" a="1"/>
  <c r="Y443" i="94" s="1"/>
  <c r="X195" i="94"/>
  <c r="Y195" i="94" s="1" a="1"/>
  <c r="Y195" i="94" s="1"/>
  <c r="X745" i="94"/>
  <c r="Y745" i="94" s="1" a="1"/>
  <c r="Y745" i="94" s="1"/>
  <c r="X476" i="94"/>
  <c r="Y476" i="94" s="1" a="1"/>
  <c r="Y476" i="94" s="1"/>
  <c r="X813" i="94"/>
  <c r="Y813" i="94" s="1" a="1"/>
  <c r="Y813" i="94" s="1"/>
  <c r="X191" i="94"/>
  <c r="Y191" i="94" s="1" a="1"/>
  <c r="Y191" i="94" s="1"/>
  <c r="X880" i="94"/>
  <c r="Y880" i="94" s="1" a="1"/>
  <c r="Y880" i="94" s="1"/>
  <c r="X452" i="94"/>
  <c r="Y452" i="94" s="1" a="1"/>
  <c r="Y452" i="94" s="1"/>
  <c r="X899" i="94"/>
  <c r="Y899" i="94" s="1" a="1"/>
  <c r="Y899" i="94" s="1"/>
  <c r="X878" i="94"/>
  <c r="Y878" i="94" s="1" a="1"/>
  <c r="Y878" i="94" s="1"/>
  <c r="X654" i="94"/>
  <c r="Y654" i="94" s="1" a="1"/>
  <c r="Y654" i="94" s="1"/>
  <c r="X467" i="94"/>
  <c r="Y467" i="94" s="1" a="1"/>
  <c r="Y467" i="94" s="1"/>
  <c r="X825" i="94"/>
  <c r="Y825" i="94" s="1" a="1"/>
  <c r="Y825" i="94" s="1"/>
  <c r="X532" i="94"/>
  <c r="Y532" i="94" s="1" a="1"/>
  <c r="Y532" i="94" s="1"/>
  <c r="X574" i="94"/>
  <c r="Y574" i="94" s="1" a="1"/>
  <c r="Y574" i="94" s="1"/>
  <c r="X758" i="94"/>
  <c r="Y758" i="94" s="1" a="1"/>
  <c r="Y758" i="94" s="1"/>
  <c r="L1145" i="94"/>
  <c r="M1145" i="94" s="1"/>
  <c r="L1349" i="94"/>
  <c r="M1349" i="94" s="1"/>
  <c r="L1302" i="94"/>
  <c r="M1302" i="94" s="1"/>
  <c r="L1290" i="94"/>
  <c r="M1290" i="94" s="1"/>
  <c r="L1161" i="94"/>
  <c r="M1161" i="94" s="1"/>
  <c r="L1244" i="94"/>
  <c r="M1244" i="94" s="1"/>
  <c r="L1054" i="94"/>
  <c r="M1054" i="94" s="1"/>
  <c r="L1146" i="94"/>
  <c r="M1146" i="94" s="1"/>
  <c r="L1070" i="94"/>
  <c r="M1070" i="94" s="1"/>
  <c r="L1183" i="94"/>
  <c r="M1183" i="94" s="1"/>
  <c r="L1062" i="94"/>
  <c r="M1062" i="94" s="1"/>
  <c r="L80" i="94"/>
  <c r="M80" i="94" s="1"/>
  <c r="L1123" i="94"/>
  <c r="M1123" i="94" s="1"/>
  <c r="L769" i="94"/>
  <c r="M769" i="94" s="1"/>
  <c r="L1281" i="94"/>
  <c r="M1281" i="94" s="1"/>
  <c r="L1299" i="94"/>
  <c r="M1299" i="94" s="1"/>
  <c r="L1009" i="94"/>
  <c r="M1009" i="94" s="1"/>
  <c r="L1168" i="94"/>
  <c r="M1168" i="94" s="1"/>
  <c r="L981" i="94"/>
  <c r="M981" i="94" s="1"/>
  <c r="L1410" i="94"/>
  <c r="M1410" i="94" s="1"/>
  <c r="L1352" i="94"/>
  <c r="M1352" i="94" s="1"/>
  <c r="L1328" i="94"/>
  <c r="M1328" i="94" s="1"/>
  <c r="L892" i="94"/>
  <c r="M892" i="94" s="1"/>
  <c r="L1259" i="94"/>
  <c r="M1259" i="94" s="1"/>
  <c r="L1345" i="94"/>
  <c r="M1345" i="94" s="1"/>
  <c r="L124" i="94"/>
  <c r="M124" i="94" s="1"/>
  <c r="L1310" i="94"/>
  <c r="M1310" i="94" s="1"/>
  <c r="L1201" i="94"/>
  <c r="M1201" i="94" s="1"/>
  <c r="L1298" i="94"/>
  <c r="M1298" i="94" s="1"/>
  <c r="L1080" i="94"/>
  <c r="M1080" i="94" s="1"/>
  <c r="L1374" i="94"/>
  <c r="M1374" i="94" s="1"/>
  <c r="L1358" i="94"/>
  <c r="M1358" i="94" s="1"/>
  <c r="L1296" i="94"/>
  <c r="M1296" i="94" s="1"/>
  <c r="L1092" i="94"/>
  <c r="M1092" i="94" s="1"/>
  <c r="L1414" i="94"/>
  <c r="M1414" i="94" s="1"/>
  <c r="L960" i="94"/>
  <c r="M960" i="94" s="1"/>
  <c r="L1376" i="94"/>
  <c r="M1376" i="94" s="1"/>
  <c r="L1360" i="94"/>
  <c r="M1360" i="94" s="1"/>
  <c r="L1411" i="94"/>
  <c r="M1411" i="94" s="1"/>
  <c r="L224" i="94"/>
  <c r="M224" i="94" s="1"/>
  <c r="L1381" i="94"/>
  <c r="M1381" i="94" s="1"/>
  <c r="L554" i="94"/>
  <c r="M554" i="94" s="1"/>
  <c r="L166" i="94"/>
  <c r="M166" i="94" s="1"/>
  <c r="L1395" i="94"/>
  <c r="M1395" i="94" s="1"/>
  <c r="L1088" i="94"/>
  <c r="M1088" i="94" s="1"/>
  <c r="L1020" i="94"/>
  <c r="M1020" i="94" s="1"/>
  <c r="L1139" i="94"/>
  <c r="M1139" i="94" s="1"/>
  <c r="L902" i="94"/>
  <c r="M902" i="94" s="1"/>
  <c r="L50" i="94"/>
  <c r="M50" i="94" s="1"/>
  <c r="L464" i="94"/>
  <c r="M464" i="94" s="1"/>
  <c r="L89" i="94"/>
  <c r="M89" i="94" s="1"/>
  <c r="L15" i="94"/>
  <c r="M15" i="94" s="1"/>
  <c r="L625" i="94"/>
  <c r="M625" i="94" s="1"/>
  <c r="L92" i="94"/>
  <c r="M92" i="94" s="1"/>
  <c r="L756" i="94"/>
  <c r="M756" i="94" s="1"/>
  <c r="L665" i="94"/>
  <c r="M665" i="94" s="1"/>
  <c r="L113" i="94"/>
  <c r="M113" i="94" s="1"/>
  <c r="L740" i="94"/>
  <c r="M740" i="94" s="1"/>
  <c r="L608" i="94"/>
  <c r="M608" i="94" s="1"/>
  <c r="L818" i="94"/>
  <c r="M818" i="94" s="1"/>
  <c r="L47" i="94"/>
  <c r="M47" i="94" s="1"/>
  <c r="L394" i="94"/>
  <c r="M394" i="94" s="1"/>
  <c r="L688" i="94"/>
  <c r="M688" i="94" s="1"/>
  <c r="L184" i="94"/>
  <c r="M184" i="94" s="1"/>
  <c r="L148" i="94"/>
  <c r="M148" i="94" s="1"/>
  <c r="L704" i="94"/>
  <c r="M704" i="94" s="1"/>
  <c r="L685" i="94"/>
  <c r="M685" i="94" s="1"/>
  <c r="L297" i="94"/>
  <c r="M297" i="94" s="1"/>
  <c r="L492" i="94"/>
  <c r="M492" i="94" s="1"/>
  <c r="L1138" i="94"/>
  <c r="M1138" i="94" s="1"/>
  <c r="L1075" i="94"/>
  <c r="M1075" i="94" s="1"/>
  <c r="L1155" i="94"/>
  <c r="M1155" i="94" s="1"/>
  <c r="L1074" i="94"/>
  <c r="M1074" i="94" s="1"/>
  <c r="L1006" i="94"/>
  <c r="M1006" i="94" s="1"/>
  <c r="L1016" i="94"/>
  <c r="M1016" i="94" s="1"/>
  <c r="L943" i="94"/>
  <c r="M943" i="94" s="1"/>
  <c r="L941" i="94"/>
  <c r="M941" i="94" s="1"/>
  <c r="L1252" i="94"/>
  <c r="M1252" i="94" s="1"/>
  <c r="L1214" i="94"/>
  <c r="M1214" i="94" s="1"/>
  <c r="L1107" i="94"/>
  <c r="M1107" i="94" s="1"/>
  <c r="L1340" i="94"/>
  <c r="M1340" i="94" s="1"/>
  <c r="L1368" i="94"/>
  <c r="M1368" i="94" s="1"/>
  <c r="L1365" i="94"/>
  <c r="M1365" i="94" s="1"/>
  <c r="L1237" i="94"/>
  <c r="M1237" i="94" s="1"/>
  <c r="L1117" i="94"/>
  <c r="M1117" i="94" s="1"/>
  <c r="L1091" i="94"/>
  <c r="M1091" i="94" s="1"/>
  <c r="L1078" i="94"/>
  <c r="M1078" i="94" s="1"/>
  <c r="X1078" i="94"/>
  <c r="Y1078" i="94" s="1" a="1"/>
  <c r="Y1078" i="94" s="1"/>
  <c r="L296" i="94"/>
  <c r="M296" i="94" s="1"/>
  <c r="L1398" i="94"/>
  <c r="M1398" i="94" s="1"/>
  <c r="L1059" i="94"/>
  <c r="M1059" i="94" s="1"/>
  <c r="L1357" i="94"/>
  <c r="M1357" i="94" s="1"/>
  <c r="L1011" i="94"/>
  <c r="M1011" i="94" s="1"/>
  <c r="L1386" i="94"/>
  <c r="M1386" i="94" s="1"/>
  <c r="L1391" i="94"/>
  <c r="M1391" i="94" s="1"/>
  <c r="L924" i="94"/>
  <c r="M924" i="94" s="1"/>
  <c r="L1399" i="94"/>
  <c r="M1399" i="94" s="1"/>
  <c r="L1393" i="94"/>
  <c r="M1393" i="94" s="1"/>
  <c r="L1270" i="94"/>
  <c r="M1270" i="94" s="1"/>
  <c r="L1127" i="94"/>
  <c r="M1127" i="94" s="1"/>
  <c r="L1396" i="94"/>
  <c r="M1396" i="94" s="1"/>
  <c r="L955" i="94"/>
  <c r="M955" i="94" s="1"/>
  <c r="L1143" i="94"/>
  <c r="M1143" i="94" s="1"/>
  <c r="L987" i="94"/>
  <c r="M987" i="94" s="1"/>
  <c r="L1209" i="94"/>
  <c r="M1209" i="94" s="1"/>
  <c r="L918" i="94"/>
  <c r="M918" i="94" s="1"/>
  <c r="L1188" i="94"/>
  <c r="M1188" i="94" s="1"/>
  <c r="L1407" i="94"/>
  <c r="M1407" i="94" s="1"/>
  <c r="L1071" i="94"/>
  <c r="M1071" i="94" s="1"/>
  <c r="L1162" i="94"/>
  <c r="M1162" i="94" s="1"/>
  <c r="L896" i="94"/>
  <c r="M896" i="94" s="1"/>
  <c r="L245" i="94"/>
  <c r="M245" i="94" s="1"/>
  <c r="L743" i="94"/>
  <c r="M743" i="94" s="1"/>
  <c r="L190" i="94"/>
  <c r="M190" i="94" s="1"/>
  <c r="L373" i="94"/>
  <c r="M373" i="94" s="1"/>
  <c r="L240" i="94"/>
  <c r="M240" i="94" s="1"/>
  <c r="L308" i="94"/>
  <c r="M308" i="94" s="1"/>
  <c r="L10" i="94"/>
  <c r="M10" i="94" s="1"/>
  <c r="L659" i="94"/>
  <c r="M659" i="94" s="1"/>
  <c r="L112" i="94"/>
  <c r="M112" i="94" s="1"/>
  <c r="L676" i="94"/>
  <c r="M676" i="94" s="1"/>
  <c r="L376" i="94"/>
  <c r="M376" i="94" s="1"/>
  <c r="L600" i="94"/>
  <c r="M600" i="94" s="1"/>
  <c r="L375" i="94"/>
  <c r="M375" i="94" s="1"/>
  <c r="L741" i="94"/>
  <c r="M741" i="94" s="1"/>
  <c r="L648" i="94"/>
  <c r="M648" i="94" s="1"/>
  <c r="L557" i="94"/>
  <c r="M557" i="94" s="1"/>
  <c r="L596" i="94"/>
  <c r="M596" i="94" s="1"/>
  <c r="L727" i="94"/>
  <c r="M727" i="94" s="1"/>
  <c r="L828" i="94"/>
  <c r="M828" i="94" s="1"/>
  <c r="L640" i="94"/>
  <c r="M640" i="94" s="1"/>
  <c r="L837" i="94"/>
  <c r="M837" i="94" s="1"/>
  <c r="L881" i="94"/>
  <c r="M881" i="94" s="1"/>
  <c r="L109" i="94"/>
  <c r="M109" i="94" s="1"/>
  <c r="L137" i="94"/>
  <c r="M137" i="94" s="1"/>
  <c r="L530" i="94"/>
  <c r="M530" i="94" s="1"/>
  <c r="L314" i="94"/>
  <c r="M314" i="94" s="1"/>
  <c r="L267" i="94"/>
  <c r="M267" i="94" s="1"/>
  <c r="L635" i="94"/>
  <c r="M635" i="94" s="1"/>
  <c r="L290" i="94"/>
  <c r="M290" i="94" s="1"/>
  <c r="L431" i="94"/>
  <c r="M431" i="94" s="1"/>
  <c r="L826" i="94"/>
  <c r="M826" i="94" s="1"/>
  <c r="L73" i="94"/>
  <c r="M73" i="94" s="1"/>
  <c r="L101" i="94"/>
  <c r="M101" i="94" s="1"/>
  <c r="L353" i="94"/>
  <c r="M353" i="94" s="1"/>
  <c r="L330" i="94"/>
  <c r="M330" i="94" s="1"/>
  <c r="L141" i="94"/>
  <c r="M141" i="94" s="1"/>
  <c r="L1113" i="94"/>
  <c r="M1113" i="94" s="1"/>
  <c r="L46" i="94"/>
  <c r="M46" i="94" s="1"/>
  <c r="L522" i="94"/>
  <c r="M522" i="94" s="1"/>
  <c r="L486" i="94"/>
  <c r="M486" i="94" s="1"/>
  <c r="L604" i="94"/>
  <c r="M604" i="94" s="1"/>
  <c r="L763" i="94"/>
  <c r="M763" i="94" s="1"/>
  <c r="L370" i="94"/>
  <c r="M370" i="94" s="1"/>
  <c r="L555" i="94"/>
  <c r="M555" i="94" s="1"/>
  <c r="L666" i="94"/>
  <c r="M666" i="94" s="1"/>
  <c r="L71" i="94"/>
  <c r="M71" i="94" s="1"/>
  <c r="L831" i="94"/>
  <c r="M831" i="94" s="1"/>
  <c r="L732" i="94"/>
  <c r="M732" i="94" s="1"/>
  <c r="L24" i="94"/>
  <c r="M24" i="94" s="1"/>
  <c r="L118" i="94"/>
  <c r="M118" i="94" s="1"/>
  <c r="L572" i="94"/>
  <c r="M572" i="94" s="1"/>
  <c r="L652" i="94"/>
  <c r="M652" i="94" s="1"/>
  <c r="L439" i="94"/>
  <c r="M439" i="94" s="1"/>
  <c r="L6" i="94"/>
  <c r="M6" i="94" s="1"/>
  <c r="L761" i="94"/>
  <c r="M761" i="94" s="1"/>
  <c r="L744" i="94"/>
  <c r="M744" i="94" s="1"/>
  <c r="L815" i="94"/>
  <c r="M815" i="94" s="1"/>
  <c r="L219" i="94"/>
  <c r="M219" i="94" s="1"/>
  <c r="L475" i="94"/>
  <c r="M475" i="94" s="1"/>
  <c r="L1282" i="94"/>
  <c r="M1282" i="94" s="1"/>
  <c r="L872" i="94"/>
  <c r="M872" i="94" s="1"/>
  <c r="L617" i="94"/>
  <c r="M617" i="94" s="1"/>
  <c r="L473" i="94"/>
  <c r="M473" i="94" s="1"/>
  <c r="L682" i="94"/>
  <c r="M682" i="94" s="1"/>
  <c r="L45" i="94"/>
  <c r="M45" i="94" s="1"/>
  <c r="L463" i="94"/>
  <c r="M463" i="94" s="1"/>
  <c r="L888" i="94"/>
  <c r="M888" i="94" s="1"/>
  <c r="L449" i="94"/>
  <c r="M449" i="94" s="1"/>
  <c r="L494" i="94"/>
  <c r="M494" i="94" s="1"/>
  <c r="L450" i="94"/>
  <c r="M450" i="94" s="1"/>
  <c r="L70" i="94"/>
  <c r="M70" i="94" s="1"/>
  <c r="L313" i="94"/>
  <c r="M313" i="94" s="1"/>
  <c r="L504" i="94"/>
  <c r="M504" i="94" s="1"/>
  <c r="L55" i="94"/>
  <c r="M55" i="94" s="1"/>
  <c r="L410" i="94"/>
  <c r="M410" i="94" s="1"/>
  <c r="L162" i="94"/>
  <c r="M162" i="94" s="1"/>
  <c r="L605" i="94"/>
  <c r="M605" i="94" s="1"/>
  <c r="L12" i="94"/>
  <c r="M12" i="94" s="1"/>
  <c r="L22" i="94"/>
  <c r="M22" i="94" s="1"/>
  <c r="L98" i="94"/>
  <c r="M98" i="94" s="1"/>
  <c r="L328" i="94"/>
  <c r="M328" i="94" s="1"/>
  <c r="L782" i="94"/>
  <c r="M782" i="94" s="1"/>
  <c r="L1160" i="94"/>
  <c r="M1160" i="94" s="1"/>
  <c r="L976" i="94"/>
  <c r="M976" i="94" s="1"/>
  <c r="L1152" i="94"/>
  <c r="M1152" i="94" s="1"/>
  <c r="L1095" i="94"/>
  <c r="M1095" i="94" s="1"/>
  <c r="L982" i="94"/>
  <c r="M982" i="94" s="1"/>
  <c r="L978" i="94"/>
  <c r="M978" i="94" s="1"/>
  <c r="L1397" i="94"/>
  <c r="M1397" i="94" s="1"/>
  <c r="L911" i="94"/>
  <c r="M911" i="94" s="1"/>
  <c r="L1377" i="94"/>
  <c r="M1377" i="94" s="1"/>
  <c r="L1240" i="94"/>
  <c r="M1240" i="94" s="1"/>
  <c r="L1195" i="94"/>
  <c r="M1195" i="94" s="1"/>
  <c r="L1049" i="94"/>
  <c r="M1049" i="94" s="1"/>
  <c r="L915" i="94"/>
  <c r="M915" i="94" s="1"/>
  <c r="L1063" i="94"/>
  <c r="M1063" i="94" s="1"/>
  <c r="L965" i="94"/>
  <c r="M965" i="94" s="1"/>
  <c r="L989" i="94"/>
  <c r="M989" i="94" s="1"/>
  <c r="L1076" i="94"/>
  <c r="M1076" i="94" s="1"/>
  <c r="L667" i="94"/>
  <c r="M667" i="94" s="1"/>
  <c r="L1018" i="94"/>
  <c r="M1018" i="94" s="1"/>
  <c r="L1314" i="94"/>
  <c r="M1314" i="94" s="1"/>
  <c r="L1200" i="94"/>
  <c r="M1200" i="94" s="1"/>
  <c r="L1079" i="94"/>
  <c r="M1079" i="94" s="1"/>
  <c r="L1093" i="94"/>
  <c r="M1093" i="94" s="1"/>
  <c r="L1194" i="94"/>
  <c r="M1194" i="94" s="1"/>
  <c r="L1196" i="94"/>
  <c r="M1196" i="94" s="1"/>
  <c r="L1112" i="94"/>
  <c r="M1112" i="94" s="1"/>
  <c r="L1318" i="94"/>
  <c r="M1318" i="94" s="1"/>
  <c r="L1066" i="94"/>
  <c r="M1066" i="94" s="1"/>
  <c r="L1294" i="94"/>
  <c r="M1294" i="94" s="1"/>
  <c r="L819" i="94"/>
  <c r="M819" i="94" s="1"/>
  <c r="L210" i="94"/>
  <c r="M210" i="94" s="1"/>
  <c r="L1234" i="94"/>
  <c r="M1234" i="94" s="1"/>
  <c r="L1355" i="94"/>
  <c r="M1355" i="94" s="1"/>
  <c r="L1247" i="94"/>
  <c r="M1247" i="94" s="1"/>
  <c r="L1226" i="94"/>
  <c r="M1226" i="94" s="1"/>
  <c r="L1144" i="94"/>
  <c r="M1144" i="94" s="1"/>
  <c r="L1015" i="94"/>
  <c r="M1015" i="94" s="1"/>
  <c r="L1154" i="94"/>
  <c r="M1154" i="94" s="1"/>
  <c r="L1301" i="94"/>
  <c r="M1301" i="94" s="1"/>
  <c r="L1072" i="94"/>
  <c r="M1072" i="94" s="1"/>
  <c r="L1394" i="94"/>
  <c r="M1394" i="94" s="1"/>
  <c r="L1387" i="94"/>
  <c r="M1387" i="94" s="1"/>
  <c r="L920" i="94"/>
  <c r="M920" i="94" s="1"/>
  <c r="L1408" i="94"/>
  <c r="M1408" i="94" s="1"/>
  <c r="L1149" i="94"/>
  <c r="M1149" i="94" s="1"/>
  <c r="L1230" i="94"/>
  <c r="M1230" i="94" s="1"/>
  <c r="L997" i="94"/>
  <c r="M997" i="94" s="1"/>
  <c r="L1400" i="94"/>
  <c r="M1400" i="94" s="1"/>
  <c r="L1342" i="94"/>
  <c r="M1342" i="94" s="1"/>
  <c r="L1106" i="94"/>
  <c r="M1106" i="94" s="1"/>
  <c r="L1322" i="94"/>
  <c r="M1322" i="94" s="1"/>
  <c r="L1369" i="94"/>
  <c r="M1369" i="94" s="1"/>
  <c r="L1031" i="94"/>
  <c r="M1031" i="94" s="1"/>
  <c r="L1236" i="94"/>
  <c r="M1236" i="94" s="1"/>
  <c r="L1047" i="94"/>
  <c r="M1047" i="94" s="1"/>
  <c r="L1258" i="94"/>
  <c r="M1258" i="94" s="1"/>
  <c r="L959" i="94"/>
  <c r="M959" i="94" s="1"/>
  <c r="L1010" i="94"/>
  <c r="M1010" i="94" s="1"/>
  <c r="L1198" i="94"/>
  <c r="M1198" i="94" s="1"/>
  <c r="L1361" i="94"/>
  <c r="M1361" i="94" s="1"/>
  <c r="L1153" i="94"/>
  <c r="M1153" i="94" s="1"/>
  <c r="L461" i="94"/>
  <c r="M461" i="94" s="1"/>
  <c r="L1315" i="94"/>
  <c r="M1315" i="94" s="1"/>
  <c r="L1102" i="94"/>
  <c r="M1102" i="94" s="1"/>
  <c r="L1040" i="94"/>
  <c r="M1040" i="94" s="1"/>
  <c r="L1402" i="94"/>
  <c r="M1402" i="94" s="1"/>
  <c r="L1229" i="94"/>
  <c r="M1229" i="94" s="1"/>
  <c r="L1169" i="94"/>
  <c r="M1169" i="94" s="1"/>
  <c r="L1177" i="94"/>
  <c r="M1177" i="94" s="1"/>
  <c r="L1246" i="94"/>
  <c r="M1246" i="94" s="1"/>
  <c r="L1338" i="94"/>
  <c r="M1338" i="94" s="1"/>
  <c r="L972" i="94"/>
  <c r="M972" i="94" s="1"/>
  <c r="L1334" i="94"/>
  <c r="M1334" i="94" s="1"/>
  <c r="L1255" i="94"/>
  <c r="M1255" i="94" s="1"/>
  <c r="L1286" i="94"/>
  <c r="M1286" i="94" s="1"/>
  <c r="L1223" i="94"/>
  <c r="M1223" i="94" s="1"/>
  <c r="L241" i="94"/>
  <c r="M241" i="94" s="1"/>
  <c r="L948" i="94"/>
  <c r="M948" i="94" s="1"/>
  <c r="L917" i="94"/>
  <c r="M917" i="94" s="1"/>
  <c r="L510" i="94"/>
  <c r="M510" i="94" s="1"/>
  <c r="L1392" i="94"/>
  <c r="M1392" i="94" s="1"/>
  <c r="L1412" i="94"/>
  <c r="M1412" i="94" s="1"/>
  <c r="L390" i="94"/>
  <c r="M390" i="94" s="1"/>
  <c r="L320" i="94"/>
  <c r="M320" i="94" s="1"/>
  <c r="L658" i="94"/>
  <c r="M658" i="94" s="1"/>
  <c r="L223" i="94"/>
  <c r="M223" i="94" s="1"/>
  <c r="L637" i="94"/>
  <c r="M637" i="94" s="1"/>
  <c r="L355" i="94"/>
  <c r="M355" i="94" s="1"/>
  <c r="L266" i="94"/>
  <c r="M266" i="94" s="1"/>
  <c r="L83" i="94"/>
  <c r="M83" i="94" s="1"/>
  <c r="L248" i="94"/>
  <c r="M248" i="94" s="1"/>
  <c r="L183" i="94"/>
  <c r="M183" i="94" s="1"/>
  <c r="L403" i="94"/>
  <c r="M403" i="94" s="1"/>
  <c r="L102" i="94"/>
  <c r="M102" i="94" s="1"/>
  <c r="L331" i="94"/>
  <c r="M331" i="94" s="1"/>
  <c r="L798" i="94"/>
  <c r="M798" i="94" s="1"/>
  <c r="L644" i="94"/>
  <c r="M644" i="94" s="1"/>
  <c r="L887" i="94"/>
  <c r="M887" i="94" s="1"/>
  <c r="L259" i="94"/>
  <c r="M259" i="94" s="1"/>
  <c r="L541" i="94"/>
  <c r="M541" i="94" s="1"/>
  <c r="L651" i="94"/>
  <c r="M651" i="94" s="1"/>
  <c r="L29" i="94"/>
  <c r="M29" i="94" s="1"/>
  <c r="L14" i="94"/>
  <c r="M14" i="94" s="1"/>
  <c r="L227" i="94"/>
  <c r="M227" i="94" s="1"/>
  <c r="L809" i="94"/>
  <c r="M809" i="94" s="1"/>
  <c r="L575" i="94"/>
  <c r="M575" i="94" s="1"/>
  <c r="L670" i="94"/>
  <c r="M670" i="94" s="1"/>
  <c r="L495" i="94"/>
  <c r="M495" i="94" s="1"/>
  <c r="L285" i="94"/>
  <c r="M285" i="94" s="1"/>
  <c r="L527" i="94"/>
  <c r="M527" i="94" s="1"/>
  <c r="L371" i="94"/>
  <c r="M371" i="94" s="1"/>
  <c r="L845" i="94"/>
  <c r="M845" i="94" s="1"/>
  <c r="L66" i="94"/>
  <c r="M66" i="94" s="1"/>
  <c r="L509" i="94"/>
  <c r="M509" i="94" s="1"/>
  <c r="L528" i="94"/>
  <c r="M528" i="94" s="1"/>
  <c r="L545" i="94"/>
  <c r="M545" i="94" s="1"/>
  <c r="L679" i="94"/>
  <c r="M679" i="94" s="1"/>
  <c r="L539" i="94"/>
  <c r="M539" i="94" s="1"/>
  <c r="L702" i="94"/>
  <c r="M702" i="94" s="1"/>
  <c r="L428" i="94"/>
  <c r="M428" i="94" s="1"/>
  <c r="L514" i="94"/>
  <c r="M514" i="94" s="1"/>
  <c r="L206" i="94"/>
  <c r="M206" i="94" s="1"/>
  <c r="L716" i="94"/>
  <c r="M716" i="94" s="1"/>
  <c r="L319" i="94"/>
  <c r="M319" i="94" s="1"/>
  <c r="L106" i="94"/>
  <c r="M106" i="94" s="1"/>
  <c r="L407" i="94"/>
  <c r="M407" i="94" s="1"/>
  <c r="L641" i="94"/>
  <c r="M641" i="94" s="1"/>
  <c r="L705" i="94"/>
  <c r="M705" i="94" s="1"/>
  <c r="L789" i="94"/>
  <c r="M789" i="94" s="1"/>
  <c r="L850" i="94"/>
  <c r="M850" i="94" s="1"/>
  <c r="L122" i="94"/>
  <c r="M122" i="94" s="1"/>
  <c r="L212" i="94"/>
  <c r="M212" i="94" s="1"/>
  <c r="L88" i="94"/>
  <c r="M88" i="94" s="1"/>
  <c r="L447" i="94"/>
  <c r="M447" i="94" s="1"/>
  <c r="L691" i="94"/>
  <c r="M691" i="94" s="1"/>
  <c r="L621" i="94"/>
  <c r="M621" i="94" s="1"/>
  <c r="L578" i="94"/>
  <c r="M578" i="94" s="1"/>
  <c r="L276" i="94"/>
  <c r="M276" i="94" s="1"/>
  <c r="L129" i="94"/>
  <c r="M129" i="94" s="1"/>
  <c r="L562" i="94"/>
  <c r="M562" i="94" s="1"/>
  <c r="L34" i="94"/>
  <c r="M34" i="94" s="1"/>
  <c r="L645" i="94"/>
  <c r="M645" i="94" s="1"/>
  <c r="L571" i="94"/>
  <c r="M571" i="94" s="1"/>
  <c r="L339" i="94"/>
  <c r="M339" i="94" s="1"/>
  <c r="L59" i="94"/>
  <c r="M59" i="94" s="1"/>
  <c r="L409" i="94"/>
  <c r="M409" i="94" s="1"/>
  <c r="L233" i="94"/>
  <c r="M233" i="94" s="1"/>
  <c r="L694" i="94"/>
  <c r="M694" i="94" s="1"/>
  <c r="L875" i="94"/>
  <c r="M875" i="94" s="1"/>
  <c r="L749" i="94"/>
  <c r="M749" i="94" s="1"/>
  <c r="L501" i="94"/>
  <c r="M501" i="94" s="1"/>
  <c r="L540" i="94"/>
  <c r="M540" i="94" s="1"/>
  <c r="L357" i="94"/>
  <c r="M357" i="94" s="1"/>
  <c r="L622" i="94"/>
  <c r="M622" i="94" s="1"/>
  <c r="L1068" i="94"/>
  <c r="M1068" i="94" s="1"/>
  <c r="L72" i="94"/>
  <c r="M72" i="94" s="1"/>
  <c r="L155" i="94"/>
  <c r="M155" i="94" s="1"/>
  <c r="L601" i="94"/>
  <c r="M601" i="94" s="1"/>
  <c r="L226" i="94"/>
  <c r="M226" i="94" s="1"/>
  <c r="L524" i="94"/>
  <c r="M524" i="94" s="1"/>
  <c r="L655" i="94"/>
  <c r="M655" i="94" s="1"/>
  <c r="L634" i="94"/>
  <c r="M634" i="94" s="1"/>
  <c r="L77" i="94"/>
  <c r="M77" i="94" s="1"/>
  <c r="L295" i="94"/>
  <c r="M295" i="94" s="1"/>
  <c r="L834" i="94"/>
  <c r="M834" i="94" s="1"/>
  <c r="L315" i="94"/>
  <c r="M315" i="94" s="1"/>
  <c r="L292" i="94"/>
  <c r="M292" i="94" s="1"/>
  <c r="L151" i="94"/>
  <c r="M151" i="94" s="1"/>
  <c r="L49" i="94"/>
  <c r="M49" i="94" s="1"/>
  <c r="L500" i="94"/>
  <c r="M500" i="94" s="1"/>
  <c r="L624" i="94"/>
  <c r="M624" i="94" s="1"/>
  <c r="L615" i="94"/>
  <c r="M615" i="94" s="1"/>
  <c r="L833" i="94"/>
  <c r="M833" i="94" s="1"/>
  <c r="L218" i="94"/>
  <c r="M218" i="94" s="1"/>
  <c r="L890" i="94"/>
  <c r="M890" i="94" s="1"/>
  <c r="L647" i="94"/>
  <c r="M647" i="94" s="1"/>
  <c r="L368" i="94"/>
  <c r="M368" i="94" s="1"/>
  <c r="L710" i="94"/>
  <c r="M710" i="94" s="1"/>
  <c r="L865" i="94"/>
  <c r="M865" i="94" s="1"/>
  <c r="L503" i="94"/>
  <c r="M503" i="94" s="1"/>
  <c r="L570" i="94"/>
  <c r="M570" i="94" s="1"/>
  <c r="L1362" i="94"/>
  <c r="M1362" i="94" s="1"/>
  <c r="L806" i="94"/>
  <c r="M806" i="94" s="1"/>
  <c r="L360" i="94"/>
  <c r="M360" i="94" s="1"/>
  <c r="L444" i="94"/>
  <c r="M444" i="94" s="1"/>
  <c r="L598" i="94"/>
  <c r="M598" i="94" s="1"/>
  <c r="L657" i="94"/>
  <c r="M657" i="94" s="1"/>
  <c r="L470" i="94"/>
  <c r="M470" i="94" s="1"/>
  <c r="L1370" i="94"/>
  <c r="M1370" i="94" s="1"/>
  <c r="L847" i="94"/>
  <c r="M847" i="94" s="1"/>
  <c r="L669" i="94"/>
  <c r="M669" i="94" s="1"/>
  <c r="L581" i="94"/>
  <c r="M581" i="94" s="1"/>
  <c r="L207" i="94"/>
  <c r="M207" i="94" s="1"/>
  <c r="L699" i="94"/>
  <c r="M699" i="94" s="1"/>
  <c r="L675" i="94"/>
  <c r="M675" i="94" s="1"/>
  <c r="L220" i="94"/>
  <c r="M220" i="94" s="1"/>
  <c r="L177" i="94"/>
  <c r="M177" i="94" s="1"/>
  <c r="L30" i="94"/>
  <c r="M30" i="94" s="1"/>
  <c r="L366" i="94"/>
  <c r="M366" i="94" s="1"/>
  <c r="L283" i="94"/>
  <c r="M283" i="94" s="1"/>
  <c r="L483" i="94"/>
  <c r="M483" i="94" s="1"/>
  <c r="L1087" i="94"/>
  <c r="M1087" i="94" s="1"/>
  <c r="L594" i="94"/>
  <c r="M594" i="94" s="1"/>
  <c r="L680" i="94"/>
  <c r="M680" i="94" s="1"/>
  <c r="L526" i="94"/>
  <c r="M526" i="94" s="1"/>
  <c r="L711" i="94"/>
  <c r="M711" i="94" s="1"/>
  <c r="L232" i="94"/>
  <c r="M232" i="94" s="1"/>
  <c r="L157" i="94"/>
  <c r="M157" i="94" s="1"/>
  <c r="L271" i="94"/>
  <c r="M271" i="94" s="1"/>
  <c r="L255" i="94"/>
  <c r="M255" i="94" s="1"/>
  <c r="L284" i="94"/>
  <c r="M284" i="94" s="1"/>
  <c r="L139" i="94"/>
  <c r="M139" i="94" s="1"/>
  <c r="L125" i="94"/>
  <c r="M125" i="94" s="1"/>
  <c r="L273" i="94"/>
  <c r="M273" i="94" s="1"/>
  <c r="L701" i="94"/>
  <c r="M701" i="94" s="1"/>
  <c r="L443" i="94"/>
  <c r="M443" i="94" s="1"/>
  <c r="L195" i="94"/>
  <c r="M195" i="94" s="1"/>
  <c r="L745" i="94"/>
  <c r="M745" i="94" s="1"/>
  <c r="L476" i="94"/>
  <c r="M476" i="94" s="1"/>
  <c r="L813" i="94"/>
  <c r="M813" i="94" s="1"/>
  <c r="L191" i="94"/>
  <c r="M191" i="94" s="1"/>
  <c r="L880" i="94"/>
  <c r="M880" i="94" s="1"/>
  <c r="L452" i="94"/>
  <c r="M452" i="94" s="1"/>
  <c r="L899" i="94"/>
  <c r="M899" i="94" s="1"/>
  <c r="L878" i="94"/>
  <c r="M878" i="94" s="1"/>
  <c r="L654" i="94"/>
  <c r="M654" i="94" s="1"/>
  <c r="L467" i="94"/>
  <c r="M467" i="94" s="1"/>
  <c r="L825" i="94"/>
  <c r="M825" i="94" s="1"/>
  <c r="L532" i="94"/>
  <c r="M532" i="94" s="1"/>
  <c r="L574" i="94"/>
  <c r="M574" i="94" s="1"/>
  <c r="L758" i="94"/>
  <c r="M758" i="94" s="1"/>
  <c r="L1036" i="94"/>
  <c r="M1036" i="94" s="1"/>
  <c r="X1036" i="94"/>
  <c r="Y1036" i="94" s="1" a="1"/>
  <c r="Y1036" i="94" s="1"/>
  <c r="L1129" i="94"/>
  <c r="M1129" i="94" s="1"/>
  <c r="L1115" i="94"/>
  <c r="M1115" i="94" s="1"/>
  <c r="L1256" i="94"/>
  <c r="M1256" i="94" s="1"/>
  <c r="L1253" i="94"/>
  <c r="M1253" i="94" s="1"/>
  <c r="L1175" i="94"/>
  <c r="M1175" i="94" s="1"/>
  <c r="L1238" i="94"/>
  <c r="M1238" i="94" s="1"/>
  <c r="L1218" i="94"/>
  <c r="M1218" i="94" s="1"/>
  <c r="L1060" i="94"/>
  <c r="M1060" i="94" s="1"/>
  <c r="L1179" i="94"/>
  <c r="M1179" i="94" s="1"/>
  <c r="L1321" i="94"/>
  <c r="M1321" i="94" s="1"/>
  <c r="L1269" i="94"/>
  <c r="M1269" i="94" s="1"/>
  <c r="L956" i="94"/>
  <c r="M956" i="94" s="1"/>
  <c r="L1220" i="94"/>
  <c r="M1220" i="94" s="1"/>
  <c r="X1220" i="94"/>
  <c r="Y1220" i="94" s="1" a="1"/>
  <c r="Y1220" i="94" s="1"/>
  <c r="L1348" i="94"/>
  <c r="M1348" i="94" s="1"/>
  <c r="L961" i="94"/>
  <c r="M961" i="94" s="1"/>
  <c r="L1038" i="94"/>
  <c r="M1038" i="94" s="1"/>
  <c r="L1166" i="94"/>
  <c r="M1166" i="94" s="1"/>
  <c r="L944" i="94"/>
  <c r="M944" i="94" s="1"/>
  <c r="L1007" i="94"/>
  <c r="M1007" i="94" s="1"/>
  <c r="L931" i="94"/>
  <c r="M931" i="94" s="1"/>
  <c r="L1316" i="94"/>
  <c r="M1316" i="94" s="1"/>
  <c r="L1211" i="94"/>
  <c r="M1211" i="94" s="1"/>
  <c r="L1284" i="94"/>
  <c r="M1284" i="94" s="1"/>
  <c r="L1208" i="94"/>
  <c r="M1208" i="94" s="1"/>
  <c r="L1254" i="94"/>
  <c r="M1254" i="94" s="1"/>
  <c r="L1274" i="94"/>
  <c r="M1274" i="94" s="1"/>
  <c r="L929" i="94"/>
  <c r="M929" i="94" s="1"/>
  <c r="L1065" i="94"/>
  <c r="M1065" i="94" s="1"/>
  <c r="L1207" i="94"/>
  <c r="M1207" i="94" s="1"/>
  <c r="L58" i="94"/>
  <c r="M58" i="94" s="1"/>
  <c r="L401" i="94"/>
  <c r="M401" i="94" s="1"/>
  <c r="L399" i="94"/>
  <c r="M399" i="94" s="1"/>
  <c r="L86" i="94"/>
  <c r="M86" i="94" s="1"/>
  <c r="L293" i="94"/>
  <c r="M293" i="94" s="1"/>
  <c r="L480" i="94"/>
  <c r="M480" i="94" s="1"/>
  <c r="L791" i="94"/>
  <c r="M791" i="94" s="1"/>
  <c r="L301" i="94"/>
  <c r="M301" i="94" s="1"/>
  <c r="L317" i="94"/>
  <c r="M317" i="94" s="1"/>
  <c r="L216" i="94"/>
  <c r="M216" i="94" s="1"/>
  <c r="L869" i="94"/>
  <c r="M869" i="94" s="1"/>
  <c r="L706" i="94"/>
  <c r="M706" i="94" s="1"/>
  <c r="L377" i="94"/>
  <c r="M377" i="94" s="1"/>
  <c r="L27" i="94"/>
  <c r="M27" i="94" s="1"/>
  <c r="L408" i="94"/>
  <c r="M408" i="94" s="1"/>
  <c r="L810" i="94"/>
  <c r="M810" i="94" s="1"/>
  <c r="L265" i="94"/>
  <c r="M265" i="94" s="1"/>
  <c r="L693" i="94"/>
  <c r="M693" i="94" s="1"/>
  <c r="L855" i="94"/>
  <c r="M855" i="94" s="1"/>
  <c r="L517" i="94"/>
  <c r="M517" i="94" s="1"/>
  <c r="L511" i="94"/>
  <c r="M511" i="94" s="1"/>
  <c r="L853" i="94"/>
  <c r="M853" i="94" s="1"/>
  <c r="L1027" i="94"/>
  <c r="M1027" i="94" s="1"/>
  <c r="L1186" i="94"/>
  <c r="M1186" i="94" s="1"/>
  <c r="L1266" i="94"/>
  <c r="M1266" i="94" s="1"/>
  <c r="L187" i="94"/>
  <c r="M187" i="94" s="1"/>
  <c r="L1373" i="94"/>
  <c r="M1373" i="94" s="1"/>
  <c r="L1108" i="94"/>
  <c r="M1108" i="94" s="1"/>
  <c r="L1190" i="94"/>
  <c r="M1190" i="94" s="1"/>
  <c r="L1073" i="94"/>
  <c r="M1073" i="94" s="1"/>
  <c r="L932" i="94"/>
  <c r="M932" i="94" s="1"/>
  <c r="L1050" i="94"/>
  <c r="M1050" i="94" s="1"/>
  <c r="L1276" i="94"/>
  <c r="M1276" i="94" s="1"/>
  <c r="L1224" i="94"/>
  <c r="M1224" i="94" s="1"/>
  <c r="L1164" i="94"/>
  <c r="M1164" i="94" s="1"/>
  <c r="L1130" i="94"/>
  <c r="M1130" i="94" s="1"/>
  <c r="L1114" i="94"/>
  <c r="M1114" i="94" s="1"/>
  <c r="L1283" i="94"/>
  <c r="M1283" i="94" s="1"/>
  <c r="L1409" i="94"/>
  <c r="M1409" i="94" s="1"/>
  <c r="L1191" i="94"/>
  <c r="M1191" i="94" s="1"/>
  <c r="L1182" i="94"/>
  <c r="M1182" i="94" s="1"/>
  <c r="L1046" i="94"/>
  <c r="M1046" i="94" s="1"/>
  <c r="L1135" i="94"/>
  <c r="M1135" i="94" s="1"/>
  <c r="L1100" i="94"/>
  <c r="M1100" i="94" s="1"/>
  <c r="L1202" i="94"/>
  <c r="M1202" i="94" s="1"/>
  <c r="L1372" i="94"/>
  <c r="M1372" i="94" s="1"/>
  <c r="L907" i="94"/>
  <c r="M907" i="94" s="1"/>
  <c r="L1121" i="94"/>
  <c r="M1121" i="94" s="1"/>
  <c r="L200" i="94"/>
  <c r="M200" i="94" s="1"/>
  <c r="L1285" i="94"/>
  <c r="M1285" i="94" s="1"/>
  <c r="L1022" i="94"/>
  <c r="M1022" i="94" s="1"/>
  <c r="L1058" i="94"/>
  <c r="M1058" i="94" s="1"/>
  <c r="L1193" i="94"/>
  <c r="M1193" i="94" s="1"/>
  <c r="L1353" i="94"/>
  <c r="M1353" i="94" s="1"/>
  <c r="L1346" i="94"/>
  <c r="M1346" i="94" s="1"/>
  <c r="L1185" i="94"/>
  <c r="M1185" i="94" s="1"/>
  <c r="L1326" i="94"/>
  <c r="M1326" i="94" s="1"/>
  <c r="L1000" i="94"/>
  <c r="M1000" i="94" s="1"/>
  <c r="L385" i="94"/>
  <c r="M385" i="94" s="1"/>
  <c r="L790" i="94"/>
  <c r="M790" i="94" s="1"/>
  <c r="L100" i="94"/>
  <c r="M100" i="94" s="1"/>
  <c r="L235" i="94"/>
  <c r="M235" i="94" s="1"/>
  <c r="L576" i="94"/>
  <c r="M576" i="94" s="1"/>
  <c r="L861" i="94"/>
  <c r="M861" i="94" s="1"/>
  <c r="L553" i="94"/>
  <c r="M553" i="94" s="1"/>
  <c r="L85" i="94"/>
  <c r="M85" i="94" s="1"/>
  <c r="L838" i="94"/>
  <c r="M838" i="94" s="1"/>
  <c r="L150" i="94"/>
  <c r="M150" i="94" s="1"/>
  <c r="L114" i="94"/>
  <c r="M114" i="94" s="1"/>
  <c r="L799" i="94"/>
  <c r="M799" i="94" s="1"/>
  <c r="L936" i="94"/>
  <c r="M936" i="94" s="1"/>
  <c r="L592" i="94"/>
  <c r="M592" i="94" s="1"/>
  <c r="L340" i="94"/>
  <c r="M340" i="94" s="1"/>
  <c r="L321" i="94"/>
  <c r="M321" i="94" s="1"/>
  <c r="L672" i="94"/>
  <c r="M672" i="94" s="1"/>
  <c r="L537" i="94"/>
  <c r="M537" i="94" s="1"/>
  <c r="L568" i="94"/>
  <c r="M568" i="94" s="1"/>
  <c r="L215" i="94"/>
  <c r="M215" i="94" s="1"/>
  <c r="L724" i="94"/>
  <c r="M724" i="94" s="1"/>
  <c r="L796" i="94"/>
  <c r="M796" i="94" s="1"/>
  <c r="L434" i="94"/>
  <c r="M434" i="94" s="1"/>
  <c r="L752" i="94"/>
  <c r="M752" i="94" s="1"/>
  <c r="L130" i="94"/>
  <c r="M130" i="94" s="1"/>
  <c r="L421" i="94"/>
  <c r="M421" i="94" s="1"/>
  <c r="L445" i="94"/>
  <c r="M445" i="94" s="1"/>
  <c r="L172" i="94"/>
  <c r="M172" i="94" s="1"/>
  <c r="L354" i="94"/>
  <c r="M354" i="94" s="1"/>
  <c r="L146" i="94"/>
  <c r="M146" i="94" s="1"/>
  <c r="L278" i="94"/>
  <c r="M278" i="94" s="1"/>
  <c r="L144" i="94"/>
  <c r="M144" i="94" s="1"/>
  <c r="L116" i="94"/>
  <c r="M116" i="94" s="1"/>
  <c r="L884" i="94"/>
  <c r="M884" i="94" s="1"/>
  <c r="L856" i="94"/>
  <c r="M856" i="94" s="1"/>
  <c r="L827" i="94"/>
  <c r="M827" i="94" s="1"/>
  <c r="L649" i="94"/>
  <c r="M649" i="94" s="1"/>
  <c r="L731" i="94"/>
  <c r="M731" i="94" s="1"/>
  <c r="L147" i="94"/>
  <c r="M147" i="94" s="1"/>
  <c r="L436" i="94"/>
  <c r="M436" i="94" s="1"/>
  <c r="L766" i="94"/>
  <c r="M766" i="94" s="1"/>
  <c r="L661" i="94"/>
  <c r="M661" i="94" s="1"/>
  <c r="L311" i="94"/>
  <c r="M311" i="94" s="1"/>
  <c r="L832" i="94"/>
  <c r="M832" i="94" s="1"/>
  <c r="L123" i="94"/>
  <c r="M123" i="94" s="1"/>
  <c r="L289" i="94"/>
  <c r="M289" i="94" s="1"/>
  <c r="L159" i="94"/>
  <c r="M159" i="94" s="1"/>
  <c r="L493" i="94"/>
  <c r="M493" i="94" s="1"/>
  <c r="L748" i="94"/>
  <c r="M748" i="94" s="1"/>
  <c r="L440" i="94"/>
  <c r="M440" i="94" s="1"/>
  <c r="L519" i="94"/>
  <c r="M519" i="94" s="1"/>
  <c r="L518" i="94"/>
  <c r="M518" i="94" s="1"/>
  <c r="L362" i="94"/>
  <c r="M362" i="94" s="1"/>
  <c r="L784" i="94"/>
  <c r="M784" i="94" s="1"/>
  <c r="L729" i="94"/>
  <c r="M729" i="94" s="1"/>
  <c r="L164" i="94"/>
  <c r="M164" i="94" s="1"/>
  <c r="L286" i="94"/>
  <c r="M286" i="94" s="1"/>
  <c r="L457" i="94"/>
  <c r="M457" i="94" s="1"/>
  <c r="L429" i="94"/>
  <c r="M429" i="94" s="1"/>
  <c r="L793" i="94"/>
  <c r="M793" i="94" s="1"/>
  <c r="L324" i="94"/>
  <c r="M324" i="94" s="1"/>
  <c r="L859" i="94"/>
  <c r="M859" i="94" s="1"/>
  <c r="L336" i="94"/>
  <c r="M336" i="94" s="1"/>
  <c r="L454" i="94"/>
  <c r="M454" i="94" s="1"/>
  <c r="L229" i="94"/>
  <c r="M229" i="94" s="1"/>
  <c r="L515" i="94"/>
  <c r="M515" i="94" s="1"/>
  <c r="L550" i="94"/>
  <c r="M550" i="94" s="1"/>
  <c r="L967" i="94"/>
  <c r="M967" i="94" s="1"/>
  <c r="L1280" i="94"/>
  <c r="M1280" i="94" s="1"/>
  <c r="L1388" i="94"/>
  <c r="M1388" i="94" s="1"/>
  <c r="L983" i="94"/>
  <c r="M983" i="94" s="1"/>
  <c r="L1013" i="94"/>
  <c r="M1013" i="94" s="1"/>
  <c r="X1013" i="94"/>
  <c r="Y1013" i="94" s="1" a="1"/>
  <c r="Y1013" i="94" s="1"/>
  <c r="L1222" i="94"/>
  <c r="M1222" i="94" s="1"/>
  <c r="L1035" i="94"/>
  <c r="M1035" i="94" s="1"/>
  <c r="L13" i="94"/>
  <c r="M13" i="94" s="1"/>
  <c r="L1044" i="94"/>
  <c r="M1044" i="94" s="1"/>
  <c r="L1119" i="94"/>
  <c r="M1119" i="94" s="1"/>
  <c r="L1375" i="94"/>
  <c r="M1375" i="94" s="1"/>
  <c r="L1026" i="94"/>
  <c r="M1026" i="94" s="1"/>
  <c r="L1099" i="94"/>
  <c r="M1099" i="94" s="1"/>
  <c r="L945" i="94"/>
  <c r="M945" i="94" s="1"/>
  <c r="L1268" i="94"/>
  <c r="M1268" i="94" s="1"/>
  <c r="L1163" i="94"/>
  <c r="M1163" i="94" s="1"/>
  <c r="L1265" i="94"/>
  <c r="M1265" i="94" s="1"/>
  <c r="L1324" i="94"/>
  <c r="M1324" i="94" s="1"/>
  <c r="L986" i="94"/>
  <c r="M986" i="94" s="1"/>
  <c r="L1032" i="94"/>
  <c r="M1032" i="94" s="1"/>
  <c r="L998" i="94"/>
  <c r="M998" i="94" s="1"/>
  <c r="L937" i="94"/>
  <c r="M937" i="94" s="1"/>
  <c r="L1051" i="94"/>
  <c r="M1051" i="94" s="1"/>
  <c r="L1134" i="94"/>
  <c r="M1134" i="94" s="1"/>
  <c r="L1128" i="94"/>
  <c r="M1128" i="94" s="1"/>
  <c r="L1023" i="94"/>
  <c r="M1023" i="94" s="1"/>
  <c r="L992" i="94"/>
  <c r="M992" i="94" s="1"/>
  <c r="L973" i="94"/>
  <c r="M973" i="94" s="1"/>
  <c r="L1098" i="94"/>
  <c r="M1098" i="94" s="1"/>
  <c r="L1413" i="94"/>
  <c r="M1413" i="94" s="1"/>
  <c r="L1239" i="94"/>
  <c r="M1239" i="94" s="1"/>
  <c r="L1199" i="94"/>
  <c r="M1199" i="94" s="1"/>
  <c r="L1005" i="94"/>
  <c r="M1005" i="94" s="1"/>
  <c r="L1401" i="94"/>
  <c r="M1401" i="94" s="1"/>
  <c r="L1210" i="94"/>
  <c r="M1210" i="94" s="1"/>
  <c r="L940" i="94"/>
  <c r="M940" i="94" s="1"/>
  <c r="L1309" i="94"/>
  <c r="M1309" i="94" s="1"/>
  <c r="L1303" i="94"/>
  <c r="M1303" i="94" s="1"/>
  <c r="L1363" i="94"/>
  <c r="M1363" i="94" s="1"/>
  <c r="L1033" i="94"/>
  <c r="M1033" i="94" s="1"/>
  <c r="L935" i="94"/>
  <c r="M935" i="94" s="1"/>
  <c r="L946" i="94"/>
  <c r="M946" i="94" s="1"/>
  <c r="L1295" i="94"/>
  <c r="M1295" i="94" s="1"/>
  <c r="L1231" i="94"/>
  <c r="M1231" i="94" s="1"/>
  <c r="L1291" i="94"/>
  <c r="M1291" i="94" s="1"/>
  <c r="L1356" i="94"/>
  <c r="M1356" i="94" s="1"/>
  <c r="L966" i="94"/>
  <c r="M966" i="94" s="1"/>
  <c r="L1257" i="94"/>
  <c r="M1257" i="94" s="1"/>
  <c r="L1287" i="94"/>
  <c r="M1287" i="94" s="1"/>
  <c r="L228" i="94"/>
  <c r="M228" i="94" s="1"/>
  <c r="L1235" i="94"/>
  <c r="M1235" i="94" s="1"/>
  <c r="L1245" i="94"/>
  <c r="M1245" i="94" s="1"/>
  <c r="L1181" i="94"/>
  <c r="M1181" i="94" s="1"/>
  <c r="L1064" i="94"/>
  <c r="M1064" i="94" s="1"/>
  <c r="L1085" i="94"/>
  <c r="M1085" i="94" s="1"/>
  <c r="L1275" i="94"/>
  <c r="M1275" i="94" s="1"/>
  <c r="L895" i="94"/>
  <c r="M895" i="94" s="1"/>
  <c r="L1017" i="94"/>
  <c r="M1017" i="94" s="1"/>
  <c r="L894" i="94"/>
  <c r="M894" i="94" s="1"/>
  <c r="L1043" i="94"/>
  <c r="M1043" i="94" s="1"/>
  <c r="L1227" i="94"/>
  <c r="M1227" i="94" s="1"/>
  <c r="L1150" i="94"/>
  <c r="M1150" i="94" s="1"/>
  <c r="L1024" i="94"/>
  <c r="M1024" i="94" s="1"/>
  <c r="L1021" i="94"/>
  <c r="M1021" i="94" s="1"/>
  <c r="L1232" i="94"/>
  <c r="M1232" i="94" s="1"/>
  <c r="L1335" i="94"/>
  <c r="M1335" i="94" s="1"/>
  <c r="L1389" i="94"/>
  <c r="M1389" i="94" s="1"/>
  <c r="L975" i="94"/>
  <c r="M975" i="94" s="1"/>
  <c r="X975" i="94"/>
  <c r="Y975" i="94" s="1" a="1"/>
  <c r="Y975" i="94" s="1"/>
  <c r="L1225" i="94"/>
  <c r="M1225" i="94" s="1"/>
  <c r="L1341" i="94"/>
  <c r="M1341" i="94" s="1"/>
  <c r="L938" i="94"/>
  <c r="M938" i="94" s="1"/>
  <c r="L1354" i="94"/>
  <c r="M1354" i="94" s="1"/>
  <c r="L958" i="94"/>
  <c r="M958" i="94" s="1"/>
  <c r="L1289" i="94"/>
  <c r="M1289" i="94" s="1"/>
  <c r="L169" i="94"/>
  <c r="M169" i="94" s="1"/>
  <c r="L1167" i="94"/>
  <c r="M1167" i="94" s="1"/>
  <c r="L192" i="94"/>
  <c r="M192" i="94" s="1"/>
  <c r="L1233" i="94"/>
  <c r="M1233" i="94" s="1"/>
  <c r="L1067" i="94"/>
  <c r="M1067" i="94" s="1"/>
  <c r="L1416" i="94"/>
  <c r="M1416" i="94" s="1"/>
  <c r="L280" i="94"/>
  <c r="M280" i="94" s="1"/>
  <c r="L43" i="94"/>
  <c r="M43" i="94" s="1"/>
  <c r="L482" i="94"/>
  <c r="M482" i="94" s="1"/>
  <c r="L774" i="94"/>
  <c r="M774" i="94" s="1"/>
  <c r="X774" i="94"/>
  <c r="Y774" i="94" s="1" a="1"/>
  <c r="Y774" i="94" s="1"/>
  <c r="L426" i="94"/>
  <c r="M426" i="94" s="1"/>
  <c r="L405" i="94"/>
  <c r="M405" i="94" s="1"/>
  <c r="X405" i="94"/>
  <c r="Y405" i="94" s="1" a="1"/>
  <c r="Y405" i="94" s="1"/>
  <c r="L165" i="94"/>
  <c r="M165" i="94" s="1"/>
  <c r="L143" i="94"/>
  <c r="M143" i="94" s="1"/>
  <c r="L84" i="94"/>
  <c r="M84" i="94" s="1"/>
  <c r="L433" i="94"/>
  <c r="M433" i="94" s="1"/>
  <c r="L134" i="94"/>
  <c r="M134" i="94" s="1"/>
  <c r="L20" i="94"/>
  <c r="M20" i="94" s="1"/>
  <c r="L893" i="94"/>
  <c r="M893" i="94" s="1"/>
  <c r="L535" i="94"/>
  <c r="M535" i="94" s="1"/>
  <c r="X535" i="94"/>
  <c r="Y535" i="94" s="1" a="1"/>
  <c r="Y535" i="94" s="1"/>
  <c r="L505" i="94"/>
  <c r="M505" i="94" s="1"/>
  <c r="L781" i="94"/>
  <c r="M781" i="94" s="1"/>
  <c r="L38" i="94"/>
  <c r="M38" i="94" s="1"/>
  <c r="L516" i="94"/>
  <c r="M516" i="94" s="1"/>
  <c r="X516" i="94"/>
  <c r="Y516" i="94" s="1" a="1"/>
  <c r="Y516" i="94" s="1"/>
  <c r="L496" i="94"/>
  <c r="M496" i="94" s="1"/>
  <c r="L82" i="94"/>
  <c r="M82" i="94" s="1"/>
  <c r="L583" i="94"/>
  <c r="M583" i="94" s="1"/>
  <c r="X583" i="94"/>
  <c r="Y583" i="94" s="1" a="1"/>
  <c r="Y583" i="94" s="1"/>
  <c r="L780" i="94"/>
  <c r="M780" i="94" s="1"/>
  <c r="L23" i="94"/>
  <c r="M23" i="94" s="1"/>
  <c r="X23" i="94"/>
  <c r="Y23" i="94" s="1" a="1"/>
  <c r="Y23" i="94" s="1"/>
  <c r="L133" i="94"/>
  <c r="M133" i="94" s="1"/>
  <c r="L185" i="94"/>
  <c r="M185" i="94" s="1"/>
  <c r="L849" i="94"/>
  <c r="M849" i="94" s="1"/>
  <c r="L577" i="94"/>
  <c r="M577" i="94" s="1"/>
  <c r="L703" i="94"/>
  <c r="M703" i="94" s="1"/>
  <c r="L395" i="94"/>
  <c r="M395" i="94" s="1"/>
  <c r="L189" i="94"/>
  <c r="M189" i="94" s="1"/>
  <c r="L742" i="94"/>
  <c r="M742" i="94" s="1"/>
  <c r="L261" i="94"/>
  <c r="M261" i="94" s="1"/>
  <c r="L181" i="94"/>
  <c r="M181" i="94" s="1"/>
  <c r="L103" i="94"/>
  <c r="M103" i="94" s="1"/>
  <c r="L257" i="94"/>
  <c r="M257" i="94" s="1"/>
  <c r="L304" i="94"/>
  <c r="M304" i="94" s="1"/>
  <c r="L674" i="94"/>
  <c r="M674" i="94" s="1"/>
  <c r="L471" i="94"/>
  <c r="M471" i="94" s="1"/>
  <c r="X471" i="94"/>
  <c r="Y471" i="94" s="1" a="1"/>
  <c r="Y471" i="94" s="1"/>
  <c r="L52" i="94"/>
  <c r="M52" i="94" s="1"/>
  <c r="L824" i="94"/>
  <c r="M824" i="94" s="1"/>
  <c r="L803" i="94"/>
  <c r="M803" i="94" s="1"/>
  <c r="L326" i="94"/>
  <c r="M326" i="94" s="1"/>
  <c r="L842" i="94"/>
  <c r="M842" i="94" s="1"/>
  <c r="L264" i="94"/>
  <c r="M264" i="94" s="1"/>
  <c r="L754" i="94"/>
  <c r="M754" i="94" s="1"/>
  <c r="L772" i="94"/>
  <c r="M772" i="94" s="1"/>
  <c r="L387" i="94"/>
  <c r="M387" i="94" s="1"/>
  <c r="L885" i="94"/>
  <c r="M885" i="94" s="1"/>
  <c r="L633" i="94"/>
  <c r="M633" i="94" s="1"/>
  <c r="X633" i="94"/>
  <c r="Y633" i="94" s="1" a="1"/>
  <c r="Y633" i="94" s="1"/>
  <c r="L351" i="94"/>
  <c r="M351" i="94" s="1"/>
  <c r="L135" i="94"/>
  <c r="M135" i="94" s="1"/>
  <c r="L820" i="94"/>
  <c r="M820" i="94" s="1"/>
  <c r="L5" i="94"/>
  <c r="M5" i="94" s="1"/>
  <c r="L709" i="94"/>
  <c r="M709" i="94" s="1"/>
  <c r="L422" i="94"/>
  <c r="M422" i="94" s="1"/>
  <c r="L546" i="94"/>
  <c r="M546" i="94" s="1"/>
  <c r="L520" i="94"/>
  <c r="M520" i="94" s="1"/>
  <c r="L386" i="94"/>
  <c r="M386" i="94" s="1"/>
  <c r="L400" i="94"/>
  <c r="M400" i="94" s="1"/>
  <c r="L788" i="94"/>
  <c r="M788" i="94" s="1"/>
  <c r="L309" i="94"/>
  <c r="M309" i="94" s="1"/>
  <c r="L268" i="94"/>
  <c r="M268" i="94" s="1"/>
  <c r="L811" i="94"/>
  <c r="M811" i="94" s="1"/>
  <c r="L534" i="94"/>
  <c r="M534" i="94" s="1"/>
  <c r="L618" i="94"/>
  <c r="M618" i="94" s="1"/>
  <c r="L863" i="94"/>
  <c r="M863" i="94" s="1"/>
  <c r="L629" i="94"/>
  <c r="M629" i="94" s="1"/>
  <c r="L848" i="94"/>
  <c r="M848" i="94" s="1"/>
  <c r="L413" i="94"/>
  <c r="M413" i="94" s="1"/>
  <c r="L807" i="94"/>
  <c r="M807" i="94" s="1"/>
  <c r="L438" i="94"/>
  <c r="M438" i="94" s="1"/>
  <c r="L120" i="94"/>
  <c r="M120" i="94" s="1"/>
  <c r="L247" i="94"/>
  <c r="M247" i="94" s="1"/>
  <c r="L161" i="94"/>
  <c r="M161" i="94" s="1"/>
  <c r="L499" i="94"/>
  <c r="M499" i="94" s="1"/>
  <c r="L188" i="94"/>
  <c r="M188" i="94" s="1"/>
  <c r="L95" i="94"/>
  <c r="M95" i="94" s="1"/>
  <c r="L643" i="94"/>
  <c r="M643" i="94" s="1"/>
  <c r="L197" i="94"/>
  <c r="M197" i="94" s="1"/>
  <c r="L459" i="94"/>
  <c r="M459" i="94" s="1"/>
  <c r="L717" i="94"/>
  <c r="M717" i="94" s="1"/>
  <c r="L318" i="94"/>
  <c r="M318" i="94" s="1"/>
  <c r="L585" i="94"/>
  <c r="M585" i="94" s="1"/>
  <c r="L274" i="94"/>
  <c r="M274" i="94" s="1"/>
  <c r="L246" i="94"/>
  <c r="M246" i="94" s="1"/>
  <c r="L65" i="94"/>
  <c r="M65" i="94" s="1"/>
  <c r="L63" i="94"/>
  <c r="M63" i="94" s="1"/>
  <c r="L175" i="94"/>
  <c r="M175" i="94" s="1"/>
  <c r="L715" i="94"/>
  <c r="M715" i="94" s="1"/>
  <c r="L823" i="94"/>
  <c r="M823" i="94" s="1"/>
  <c r="L269" i="94"/>
  <c r="M269" i="94" s="1"/>
  <c r="L506" i="94"/>
  <c r="M506" i="94" s="1"/>
  <c r="L800" i="94"/>
  <c r="M800" i="94" s="1"/>
  <c r="L521" i="94"/>
  <c r="M521" i="94" s="1"/>
  <c r="L708" i="94"/>
  <c r="M708" i="94" s="1"/>
  <c r="L498" i="94"/>
  <c r="M498" i="94" s="1"/>
  <c r="L111" i="94"/>
  <c r="M111" i="94" s="1"/>
  <c r="L458" i="94"/>
  <c r="M458" i="94" s="1"/>
  <c r="L110" i="94"/>
  <c r="M110" i="94" s="1"/>
  <c r="L525" i="94"/>
  <c r="M525" i="94" s="1"/>
  <c r="L797" i="94"/>
  <c r="M797" i="94" s="1"/>
  <c r="L765" i="94"/>
  <c r="M765" i="94" s="1"/>
  <c r="L870" i="94"/>
  <c r="M870" i="94" s="1"/>
  <c r="L140" i="94"/>
  <c r="M140" i="94" s="1"/>
  <c r="L751" i="94"/>
  <c r="M751" i="94" s="1"/>
  <c r="L448" i="94"/>
  <c r="M448" i="94" s="1"/>
  <c r="L393" i="94"/>
  <c r="M393" i="94" s="1"/>
  <c r="L487" i="94"/>
  <c r="M487" i="94" s="1"/>
  <c r="L739" i="94"/>
  <c r="M739" i="94" s="1"/>
  <c r="L17" i="94"/>
  <c r="M17" i="94" s="1"/>
  <c r="L414" i="94"/>
  <c r="M414" i="94" s="1"/>
  <c r="L725" i="94"/>
  <c r="M725" i="94" s="1"/>
  <c r="L990" i="94"/>
  <c r="M990" i="94" s="1"/>
  <c r="L802" i="94"/>
  <c r="M802" i="94" s="1"/>
  <c r="L673" i="94"/>
  <c r="M673" i="94" s="1"/>
  <c r="L138" i="94"/>
  <c r="M138" i="94" s="1"/>
  <c r="L1378" i="94"/>
  <c r="M1378" i="94" s="1"/>
  <c r="L242" i="94"/>
  <c r="M242" i="94" s="1"/>
  <c r="L908" i="94"/>
  <c r="M908" i="94" s="1"/>
  <c r="L508" i="94"/>
  <c r="M508" i="94" s="1"/>
  <c r="L57" i="94"/>
  <c r="M57" i="94" s="1"/>
  <c r="L352" i="94"/>
  <c r="M352" i="94" s="1"/>
  <c r="L836" i="94"/>
  <c r="M836" i="94" s="1"/>
  <c r="L203" i="94"/>
  <c r="M203" i="94" s="1"/>
  <c r="L840" i="94"/>
  <c r="M840" i="94" s="1"/>
  <c r="L108" i="94"/>
  <c r="M108" i="94" s="1"/>
  <c r="L298" i="94"/>
  <c r="M298" i="94" s="1"/>
  <c r="L951" i="94"/>
  <c r="M951" i="94" s="1"/>
  <c r="L778" i="94"/>
  <c r="M778" i="94" s="1"/>
  <c r="L346" i="94"/>
  <c r="M346" i="94" s="1"/>
  <c r="L684" i="94"/>
  <c r="M684" i="94" s="1"/>
  <c r="L686" i="94"/>
  <c r="M686" i="94" s="1"/>
  <c r="L821" i="94"/>
  <c r="M821" i="94" s="1"/>
  <c r="L217" i="94"/>
  <c r="M217" i="94" s="1"/>
  <c r="L105" i="94"/>
  <c r="M105" i="94" s="1"/>
  <c r="X105" i="94"/>
  <c r="Y105" i="94" s="1" a="1"/>
  <c r="Y105" i="94" s="1"/>
  <c r="L590" i="94"/>
  <c r="M590" i="94" s="1"/>
  <c r="L760" i="94"/>
  <c r="M760" i="94" s="1"/>
  <c r="L775" i="94"/>
  <c r="M775" i="94" s="1"/>
  <c r="L8" i="94"/>
  <c r="M8" i="94" s="1"/>
  <c r="L642" i="94"/>
  <c r="M642" i="94" s="1"/>
  <c r="L477" i="94"/>
  <c r="M477" i="94" s="1"/>
  <c r="L713" i="94"/>
  <c r="M713" i="94" s="1"/>
  <c r="L158" i="94"/>
  <c r="M158" i="94" s="1"/>
  <c r="L380" i="94"/>
  <c r="M380" i="94" s="1"/>
  <c r="L348" i="94"/>
  <c r="M348" i="94" s="1"/>
  <c r="L291" i="94"/>
  <c r="M291" i="94" s="1"/>
  <c r="L121" i="94"/>
  <c r="M121" i="94" s="1"/>
  <c r="L1045" i="94"/>
  <c r="M1045" i="94" s="1"/>
  <c r="L1288" i="94"/>
  <c r="M1288" i="94" s="1"/>
  <c r="L921" i="94"/>
  <c r="M921" i="94" s="1"/>
  <c r="L928" i="94"/>
  <c r="M928" i="94" s="1"/>
  <c r="L1367" i="94"/>
  <c r="M1367" i="94" s="1"/>
  <c r="X1367" i="94"/>
  <c r="Y1367" i="94" s="1" a="1"/>
  <c r="Y1367" i="94" s="1"/>
  <c r="L1028" i="94"/>
  <c r="M1028" i="94" s="1"/>
  <c r="L996" i="94"/>
  <c r="M996" i="94" s="1"/>
  <c r="X996" i="94"/>
  <c r="Y996" i="94" s="1" a="1"/>
  <c r="Y996" i="94" s="1"/>
  <c r="L1069" i="94"/>
  <c r="M1069" i="94" s="1"/>
  <c r="L1122" i="94"/>
  <c r="M1122" i="94" s="1"/>
  <c r="L1249" i="94"/>
  <c r="M1249" i="94" s="1"/>
  <c r="X1249" i="94"/>
  <c r="Y1249" i="94" s="1" a="1"/>
  <c r="Y1249" i="94" s="1"/>
  <c r="L1204" i="94"/>
  <c r="M1204" i="94" s="1"/>
  <c r="L991" i="94"/>
  <c r="M991" i="94" s="1"/>
  <c r="L1159" i="94"/>
  <c r="M1159" i="94" s="1"/>
  <c r="L1184" i="94"/>
  <c r="M1184" i="94" s="1"/>
  <c r="X1184" i="94"/>
  <c r="Y1184" i="94" s="1" a="1"/>
  <c r="Y1184" i="94" s="1"/>
  <c r="L1101" i="94"/>
  <c r="M1101" i="94" s="1"/>
  <c r="L1347" i="94"/>
  <c r="M1347" i="94" s="1"/>
  <c r="L1385" i="94"/>
  <c r="M1385" i="94" s="1"/>
  <c r="L1052" i="94"/>
  <c r="M1052" i="94" s="1"/>
  <c r="L1212" i="94"/>
  <c r="M1212" i="94" s="1"/>
  <c r="L411" i="94"/>
  <c r="M411" i="94" s="1"/>
  <c r="L1305" i="94"/>
  <c r="M1305" i="94" s="1"/>
  <c r="L1012" i="94"/>
  <c r="M1012" i="94" s="1"/>
  <c r="L939" i="94"/>
  <c r="M939" i="94" s="1"/>
  <c r="L962" i="94"/>
  <c r="M962" i="94" s="1"/>
  <c r="L1055" i="94"/>
  <c r="M1055" i="94" s="1"/>
  <c r="L1030" i="94"/>
  <c r="M1030" i="94" s="1"/>
  <c r="L1171" i="94"/>
  <c r="M1171" i="94" s="1"/>
  <c r="L1251" i="94"/>
  <c r="M1251" i="94" s="1"/>
  <c r="L1057" i="94"/>
  <c r="M1057" i="94" s="1"/>
  <c r="L985" i="94"/>
  <c r="M985" i="94" s="1"/>
  <c r="L1405" i="94"/>
  <c r="M1405" i="94" s="1"/>
  <c r="L1332" i="94"/>
  <c r="M1332" i="94" s="1"/>
  <c r="L1048" i="94"/>
  <c r="M1048" i="94" s="1"/>
  <c r="L925" i="94"/>
  <c r="M925" i="94" s="1"/>
  <c r="L1176" i="94"/>
  <c r="M1176" i="94" s="1"/>
  <c r="L1382" i="94"/>
  <c r="M1382" i="94" s="1"/>
  <c r="L69" i="94"/>
  <c r="M69" i="94" s="1"/>
  <c r="L1406" i="94"/>
  <c r="M1406" i="94" s="1"/>
  <c r="L1180" i="94"/>
  <c r="M1180" i="94" s="1"/>
  <c r="L970" i="94"/>
  <c r="M970" i="94" s="1"/>
  <c r="L1333" i="94"/>
  <c r="M1333" i="94" s="1"/>
  <c r="L964" i="94"/>
  <c r="M964" i="94" s="1"/>
  <c r="L1165" i="94"/>
  <c r="M1165" i="94" s="1"/>
  <c r="L1205" i="94"/>
  <c r="M1205" i="94" s="1"/>
  <c r="L949" i="94"/>
  <c r="M949" i="94" s="1"/>
  <c r="L1371" i="94"/>
  <c r="M1371" i="94" s="1"/>
  <c r="L1390" i="94"/>
  <c r="M1390" i="94" s="1"/>
  <c r="L1242" i="94"/>
  <c r="M1242" i="94" s="1"/>
  <c r="L1206" i="94"/>
  <c r="M1206" i="94" s="1"/>
  <c r="L950" i="94"/>
  <c r="M950" i="94" s="1"/>
  <c r="L953" i="94"/>
  <c r="M953" i="94" s="1"/>
  <c r="L1337" i="94"/>
  <c r="M1337" i="94" s="1"/>
  <c r="L1120" i="94"/>
  <c r="M1120" i="94" s="1"/>
  <c r="L1173" i="94"/>
  <c r="M1173" i="94" s="1"/>
  <c r="L897" i="94"/>
  <c r="M897" i="94" s="1"/>
  <c r="L1216" i="94"/>
  <c r="M1216" i="94" s="1"/>
  <c r="L1109" i="94"/>
  <c r="M1109" i="94" s="1"/>
  <c r="L1292" i="94"/>
  <c r="M1292" i="94" s="1"/>
  <c r="L1142" i="94"/>
  <c r="M1142" i="94" s="1"/>
  <c r="L1041" i="94"/>
  <c r="M1041" i="94" s="1"/>
  <c r="L1262" i="94"/>
  <c r="M1262" i="94" s="1"/>
  <c r="L566" i="94"/>
  <c r="M566" i="94" s="1"/>
  <c r="L1404" i="94"/>
  <c r="M1404" i="94" s="1"/>
  <c r="L1118" i="94"/>
  <c r="M1118" i="94" s="1"/>
  <c r="L1019" i="94"/>
  <c r="M1019" i="94" s="1"/>
  <c r="L974" i="94"/>
  <c r="M974" i="94" s="1"/>
  <c r="X974" i="94"/>
  <c r="Y974" i="94" s="1" a="1"/>
  <c r="Y974" i="94" s="1"/>
  <c r="L909" i="94"/>
  <c r="M909" i="94" s="1"/>
  <c r="L785" i="94"/>
  <c r="M785" i="94" s="1"/>
  <c r="L230" i="94"/>
  <c r="M230" i="94" s="1"/>
  <c r="L656" i="94"/>
  <c r="M656" i="94" s="1"/>
  <c r="L316" i="94"/>
  <c r="M316" i="94" s="1"/>
  <c r="L639" i="94"/>
  <c r="M639" i="94" s="1"/>
  <c r="L299" i="94"/>
  <c r="M299" i="94" s="1"/>
  <c r="L547" i="94"/>
  <c r="M547" i="94" s="1"/>
  <c r="X547" i="94"/>
  <c r="Y547" i="94" s="1" a="1"/>
  <c r="Y547" i="94" s="1"/>
  <c r="L1003" i="94"/>
  <c r="M1003" i="94" s="1"/>
  <c r="L344" i="94"/>
  <c r="M344" i="94" s="1"/>
  <c r="L441" i="94"/>
  <c r="M441" i="94" s="1"/>
  <c r="L770" i="94"/>
  <c r="M770" i="94" s="1"/>
  <c r="L174" i="94"/>
  <c r="M174" i="94" s="1"/>
  <c r="L558" i="94"/>
  <c r="M558" i="94" s="1"/>
  <c r="L620" i="94"/>
  <c r="M620" i="94" s="1"/>
  <c r="L91" i="94"/>
  <c r="M91" i="94" s="1"/>
  <c r="L862" i="94"/>
  <c r="M862" i="94" s="1"/>
  <c r="L171" i="94"/>
  <c r="M171" i="94" s="1"/>
  <c r="L787" i="94"/>
  <c r="M787" i="94" s="1"/>
  <c r="L132" i="94"/>
  <c r="M132" i="94" s="1"/>
  <c r="L1008" i="94"/>
  <c r="M1008" i="94" s="1"/>
  <c r="L886" i="94"/>
  <c r="M886" i="94" s="1"/>
  <c r="L543" i="94"/>
  <c r="M543" i="94" s="1"/>
  <c r="L302" i="94"/>
  <c r="M302" i="94" s="1"/>
  <c r="L239" i="94"/>
  <c r="M239" i="94" s="1"/>
  <c r="L335" i="94"/>
  <c r="M335" i="94" s="1"/>
  <c r="L564" i="94"/>
  <c r="M564" i="94" s="1"/>
  <c r="L465" i="94"/>
  <c r="M465" i="94" s="1"/>
  <c r="L342" i="94"/>
  <c r="M342" i="94" s="1"/>
  <c r="L312" i="94"/>
  <c r="M312" i="94" s="1"/>
  <c r="L211" i="94"/>
  <c r="M211" i="94" s="1"/>
  <c r="L919" i="94"/>
  <c r="M919" i="94" s="1"/>
  <c r="L764" i="94"/>
  <c r="M764" i="94" s="1"/>
  <c r="L549" i="94"/>
  <c r="M549" i="94" s="1"/>
  <c r="L44" i="94"/>
  <c r="M44" i="94" s="1"/>
  <c r="L193" i="94"/>
  <c r="M193" i="94" s="1"/>
  <c r="L719" i="94"/>
  <c r="M719" i="94" s="1"/>
  <c r="L662" i="94"/>
  <c r="M662" i="94" s="1"/>
  <c r="L914" i="94"/>
  <c r="M914" i="94" s="1"/>
  <c r="L599" i="94"/>
  <c r="M599" i="94" s="1"/>
  <c r="L497" i="94"/>
  <c r="M497" i="94" s="1"/>
  <c r="L882" i="94"/>
  <c r="M882" i="94" s="1"/>
  <c r="L484" i="94"/>
  <c r="M484" i="94" s="1"/>
  <c r="L384" i="94"/>
  <c r="M384" i="94" s="1"/>
  <c r="L507" i="94"/>
  <c r="M507" i="94" s="1"/>
  <c r="L613" i="94"/>
  <c r="M613" i="94" s="1"/>
  <c r="L609" i="94"/>
  <c r="M609" i="94" s="1"/>
  <c r="L417" i="94"/>
  <c r="M417" i="94" s="1"/>
  <c r="L481" i="94"/>
  <c r="M481" i="94" s="1"/>
  <c r="L127" i="94"/>
  <c r="M127" i="94" s="1"/>
  <c r="L418" i="94"/>
  <c r="M418" i="94" s="1"/>
  <c r="L730" i="94"/>
  <c r="M730" i="94" s="1"/>
  <c r="L90" i="94"/>
  <c r="M90" i="94" s="1"/>
  <c r="L692" i="94"/>
  <c r="M692" i="94" s="1"/>
  <c r="L11" i="94"/>
  <c r="M11" i="94" s="1"/>
  <c r="L325" i="94"/>
  <c r="M325" i="94" s="1"/>
  <c r="L332" i="94"/>
  <c r="M332" i="94" s="1"/>
  <c r="L561" i="94"/>
  <c r="M561" i="94" s="1"/>
  <c r="L638" i="94"/>
  <c r="M638" i="94" s="1"/>
  <c r="X638" i="94"/>
  <c r="Y638" i="94" s="1" a="1"/>
  <c r="Y638" i="94" s="1"/>
  <c r="L854" i="94"/>
  <c r="M854" i="94" s="1"/>
  <c r="L427" i="94"/>
  <c r="M427" i="94" s="1"/>
  <c r="L753" i="94"/>
  <c r="M753" i="94" s="1"/>
  <c r="L1300" i="94"/>
  <c r="M1300" i="94" s="1"/>
  <c r="L868" i="94"/>
  <c r="M868" i="94" s="1"/>
  <c r="L154" i="94"/>
  <c r="M154" i="94" s="1"/>
  <c r="L663" i="94"/>
  <c r="M663" i="94" s="1"/>
  <c r="L864" i="94"/>
  <c r="M864" i="94" s="1"/>
  <c r="L396" i="94"/>
  <c r="M396" i="94" s="1"/>
  <c r="L794" i="94"/>
  <c r="M794" i="94" s="1"/>
  <c r="L333" i="94"/>
  <c r="M333" i="94" s="1"/>
  <c r="L337" i="94"/>
  <c r="M337" i="94" s="1"/>
  <c r="L252" i="94"/>
  <c r="M252" i="94" s="1"/>
  <c r="L589" i="94"/>
  <c r="M589" i="94" s="1"/>
  <c r="L697" i="94"/>
  <c r="M697" i="94" s="1"/>
  <c r="L361" i="94"/>
  <c r="M361" i="94" s="1"/>
  <c r="L432" i="94"/>
  <c r="M432" i="94" s="1"/>
  <c r="L31" i="94"/>
  <c r="M31" i="94" s="1"/>
  <c r="L593" i="94"/>
  <c r="M593" i="94" s="1"/>
  <c r="L204" i="94"/>
  <c r="M204" i="94" s="1"/>
  <c r="L556" i="94"/>
  <c r="M556" i="94" s="1"/>
  <c r="L272" i="94"/>
  <c r="M272" i="94" s="1"/>
  <c r="L595" i="94"/>
  <c r="M595" i="94" s="1"/>
  <c r="L391" i="94"/>
  <c r="M391" i="94" s="1"/>
  <c r="L839" i="94"/>
  <c r="M839" i="94" s="1"/>
  <c r="L254" i="94"/>
  <c r="M254" i="94" s="1"/>
  <c r="L660" i="94"/>
  <c r="M660" i="94" s="1"/>
  <c r="L282" i="94"/>
  <c r="M282" i="94" s="1"/>
  <c r="L131" i="94"/>
  <c r="M131" i="94" s="1"/>
  <c r="L573" i="94"/>
  <c r="M573" i="94" s="1"/>
  <c r="L607" i="94"/>
  <c r="M607" i="94" s="1"/>
  <c r="L689" i="94"/>
  <c r="M689" i="94" s="1"/>
  <c r="L768" i="94"/>
  <c r="M768" i="94" s="1"/>
  <c r="X768" i="94"/>
  <c r="Y768" i="94" s="1" a="1"/>
  <c r="Y768" i="94" s="1"/>
  <c r="L35" i="94"/>
  <c r="M35" i="94" s="1"/>
  <c r="L569" i="94"/>
  <c r="M569" i="94" s="1"/>
  <c r="L529" i="94"/>
  <c r="M529" i="94" s="1"/>
  <c r="L560" i="94"/>
  <c r="M560" i="94" s="1"/>
  <c r="L879" i="94"/>
  <c r="M879" i="94" s="1"/>
  <c r="L287" i="94"/>
  <c r="M287" i="94" s="1"/>
  <c r="L163" i="94"/>
  <c r="M163" i="94" s="1"/>
  <c r="L397" i="94"/>
  <c r="M397" i="94" s="1"/>
  <c r="L345" i="94"/>
  <c r="M345" i="94" s="1"/>
  <c r="L536" i="94"/>
  <c r="M536" i="94" s="1"/>
  <c r="L253" i="94"/>
  <c r="M253" i="94" s="1"/>
  <c r="L425" i="94"/>
  <c r="M425" i="94" s="1"/>
  <c r="L883" i="94"/>
  <c r="M883" i="94" s="1"/>
  <c r="L737" i="94"/>
  <c r="M737" i="94" s="1"/>
  <c r="L307" i="94"/>
  <c r="M307" i="94" s="1"/>
  <c r="L7" i="94"/>
  <c r="M7" i="94" s="1"/>
  <c r="L329" i="94"/>
  <c r="M329" i="94" s="1"/>
  <c r="L221" i="94"/>
  <c r="M221" i="94" s="1"/>
  <c r="L87" i="94"/>
  <c r="M87" i="94" s="1"/>
  <c r="L64" i="94"/>
  <c r="M64" i="94" s="1"/>
  <c r="L383" i="94"/>
  <c r="M383" i="94" s="1"/>
  <c r="L718" i="94"/>
  <c r="M718" i="94" s="1"/>
  <c r="L94" i="94"/>
  <c r="M94" i="94" s="1"/>
  <c r="L720" i="94"/>
  <c r="M720" i="94" s="1"/>
  <c r="L1383" i="94"/>
  <c r="M1383" i="94" s="1"/>
  <c r="L678" i="94"/>
  <c r="M678" i="94" s="1"/>
  <c r="L350" i="94"/>
  <c r="M350" i="94" s="1"/>
  <c r="X350" i="94"/>
  <c r="Y350" i="94" s="1" a="1"/>
  <c r="Y350" i="94" s="1"/>
  <c r="L912" i="94"/>
  <c r="M912" i="94" s="1"/>
  <c r="L980" i="94"/>
  <c r="M980" i="94" s="1"/>
  <c r="L610" i="94"/>
  <c r="M610" i="94" s="1"/>
  <c r="L1243" i="94"/>
  <c r="M1243" i="94" s="1"/>
  <c r="L398" i="94"/>
  <c r="M398" i="94" s="1"/>
  <c r="L671" i="94"/>
  <c r="M671" i="94" s="1"/>
  <c r="L334" i="94"/>
  <c r="M334" i="94" s="1"/>
  <c r="L322" i="94"/>
  <c r="M322" i="94" s="1"/>
  <c r="L485" i="94"/>
  <c r="M485" i="94" s="1"/>
  <c r="L736" i="94"/>
  <c r="M736" i="94" s="1"/>
  <c r="L74" i="94"/>
  <c r="M74" i="94" s="1"/>
  <c r="L419" i="94"/>
  <c r="M419" i="94" s="1"/>
  <c r="L262" i="94"/>
  <c r="M262" i="94" s="1"/>
  <c r="L632" i="94"/>
  <c r="M632" i="94" s="1"/>
  <c r="L628" i="94"/>
  <c r="M628" i="94" s="1"/>
  <c r="L1001" i="94"/>
  <c r="M1001" i="94" s="1"/>
  <c r="L61" i="94"/>
  <c r="M61" i="94" s="1"/>
  <c r="L591" i="94"/>
  <c r="M591" i="94" s="1"/>
  <c r="L214" i="94"/>
  <c r="M214" i="94" s="1"/>
  <c r="L234" i="94"/>
  <c r="M234" i="94" s="1"/>
  <c r="L364" i="94"/>
  <c r="M364" i="94" s="1"/>
  <c r="L213" i="94"/>
  <c r="M213" i="94" s="1"/>
  <c r="L762" i="94"/>
  <c r="M762" i="94" s="1"/>
  <c r="L597" i="94"/>
  <c r="M597" i="94" s="1"/>
  <c r="L176" i="94"/>
  <c r="M176" i="94" s="1"/>
  <c r="L343" i="94"/>
  <c r="M343" i="94" s="1"/>
  <c r="L952" i="94"/>
  <c r="M952" i="94" s="1"/>
  <c r="L182" i="94"/>
  <c r="M182" i="94" s="1"/>
  <c r="L81" i="94"/>
  <c r="M81" i="94" s="1"/>
  <c r="L994" i="94"/>
  <c r="M994" i="94" s="1"/>
  <c r="L1215" i="94"/>
  <c r="M1215" i="94" s="1"/>
  <c r="L1197" i="94"/>
  <c r="M1197" i="94" s="1"/>
  <c r="L1323" i="94"/>
  <c r="M1323" i="94" s="1"/>
  <c r="L1178" i="94"/>
  <c r="M1178" i="94" s="1"/>
  <c r="L1125" i="94"/>
  <c r="M1125" i="94" s="1"/>
  <c r="L993" i="94"/>
  <c r="M993" i="94" s="1"/>
  <c r="L1260" i="94"/>
  <c r="M1260" i="94" s="1"/>
  <c r="L1339" i="94"/>
  <c r="M1339" i="94" s="1"/>
  <c r="L1103" i="94"/>
  <c r="M1103" i="94" s="1"/>
  <c r="L1278" i="94"/>
  <c r="M1278" i="94" s="1"/>
  <c r="L1081" i="94"/>
  <c r="M1081" i="94" s="1"/>
  <c r="L1094" i="94"/>
  <c r="M1094" i="94" s="1"/>
  <c r="L957" i="94"/>
  <c r="M957" i="94" s="1"/>
  <c r="L1029" i="94"/>
  <c r="M1029" i="94" s="1"/>
  <c r="L1082" i="94"/>
  <c r="M1082" i="94" s="1"/>
  <c r="L1097" i="94"/>
  <c r="M1097" i="94" s="1"/>
  <c r="L1219" i="94"/>
  <c r="M1219" i="94" s="1"/>
  <c r="L1384" i="94"/>
  <c r="M1384" i="94" s="1"/>
  <c r="L934" i="94"/>
  <c r="M934" i="94" s="1"/>
  <c r="L1140" i="94"/>
  <c r="M1140" i="94" s="1"/>
  <c r="L42" i="94"/>
  <c r="M42" i="94" s="1"/>
  <c r="L1317" i="94"/>
  <c r="M1317" i="94" s="1"/>
  <c r="L1157" i="94"/>
  <c r="M1157" i="94" s="1"/>
  <c r="L168" i="94"/>
  <c r="M168" i="94" s="1"/>
  <c r="L1034" i="94"/>
  <c r="M1034" i="94" s="1"/>
  <c r="L26" i="94"/>
  <c r="M26" i="94" s="1"/>
  <c r="L954" i="94"/>
  <c r="M954" i="94" s="1"/>
  <c r="L1217" i="94"/>
  <c r="M1217" i="94" s="1"/>
  <c r="L988" i="94"/>
  <c r="M988" i="94" s="1"/>
  <c r="L1417" i="94"/>
  <c r="M1417" i="94" s="1"/>
  <c r="L1116" i="94"/>
  <c r="M1116" i="94" s="1"/>
  <c r="L430" i="94"/>
  <c r="M430" i="94" s="1"/>
  <c r="L1343" i="94"/>
  <c r="M1343" i="94" s="1"/>
  <c r="L1313" i="94"/>
  <c r="M1313" i="94" s="1"/>
  <c r="L1126" i="94"/>
  <c r="M1126" i="94" s="1"/>
  <c r="L1192" i="94"/>
  <c r="M1192" i="94" s="1"/>
  <c r="L1136" i="94"/>
  <c r="M1136" i="94" s="1"/>
  <c r="L963" i="94"/>
  <c r="M963" i="94" s="1"/>
  <c r="L969" i="94"/>
  <c r="M969" i="94" s="1"/>
  <c r="L1307" i="94"/>
  <c r="M1307" i="94" s="1"/>
  <c r="L968" i="94"/>
  <c r="M968" i="94" s="1"/>
  <c r="L1133" i="94"/>
  <c r="M1133" i="94" s="1"/>
  <c r="L1350" i="94"/>
  <c r="M1350" i="94" s="1"/>
  <c r="L1141" i="94"/>
  <c r="M1141" i="94" s="1"/>
  <c r="L1110" i="94"/>
  <c r="M1110" i="94" s="1"/>
  <c r="L1261" i="94"/>
  <c r="M1261" i="94" s="1"/>
  <c r="L603" i="94"/>
  <c r="M603" i="94" s="1"/>
  <c r="L1241" i="94"/>
  <c r="M1241" i="94" s="1"/>
  <c r="L1090" i="94"/>
  <c r="M1090" i="94" s="1"/>
  <c r="L977" i="94"/>
  <c r="M977" i="94" s="1"/>
  <c r="L1203" i="94"/>
  <c r="M1203" i="94" s="1"/>
  <c r="L1037" i="94"/>
  <c r="M1037" i="94" s="1"/>
  <c r="L995" i="94"/>
  <c r="M995" i="94" s="1"/>
  <c r="L1104" i="94"/>
  <c r="M1104" i="94" s="1"/>
  <c r="L1277" i="94"/>
  <c r="M1277" i="94" s="1"/>
  <c r="L1148" i="94"/>
  <c r="M1148" i="94" s="1"/>
  <c r="L1025" i="94"/>
  <c r="M1025" i="94" s="1"/>
  <c r="L927" i="94"/>
  <c r="M927" i="94" s="1"/>
  <c r="L1111" i="94"/>
  <c r="M1111" i="94" s="1"/>
  <c r="L979" i="94"/>
  <c r="M979" i="94" s="1"/>
  <c r="L1344" i="94"/>
  <c r="M1344" i="94" s="1"/>
  <c r="L1263" i="94"/>
  <c r="M1263" i="94" s="1"/>
  <c r="L1213" i="94"/>
  <c r="M1213" i="94" s="1"/>
  <c r="L1264" i="94"/>
  <c r="M1264" i="94" s="1"/>
  <c r="L926" i="94"/>
  <c r="M926" i="94" s="1"/>
  <c r="L48" i="94"/>
  <c r="M48" i="94" s="1"/>
  <c r="L1351" i="94"/>
  <c r="M1351" i="94" s="1"/>
  <c r="L1331" i="94"/>
  <c r="M1331" i="94" s="1"/>
  <c r="L1077" i="94"/>
  <c r="M1077" i="94" s="1"/>
  <c r="L1137" i="94"/>
  <c r="M1137" i="94" s="1"/>
  <c r="L1272" i="94"/>
  <c r="M1272" i="94" s="1"/>
  <c r="L1002" i="94"/>
  <c r="M1002" i="94" s="1"/>
  <c r="L1325" i="94"/>
  <c r="M1325" i="94" s="1"/>
  <c r="L916" i="94"/>
  <c r="M916" i="94" s="1"/>
  <c r="L812" i="94"/>
  <c r="M812" i="94" s="1"/>
  <c r="L379" i="94"/>
  <c r="M379" i="94" s="1"/>
  <c r="L898" i="94"/>
  <c r="M898" i="94" s="1"/>
  <c r="L646" i="94"/>
  <c r="M646" i="94" s="1"/>
  <c r="L451" i="94"/>
  <c r="M451" i="94" s="1"/>
  <c r="L804" i="94"/>
  <c r="M804" i="94" s="1"/>
  <c r="L303" i="94"/>
  <c r="M303" i="94" s="1"/>
  <c r="L559" i="94"/>
  <c r="M559" i="94" s="1"/>
  <c r="L202" i="94"/>
  <c r="M202" i="94" s="1"/>
  <c r="L97" i="94"/>
  <c r="M97" i="94" s="1"/>
  <c r="L1271" i="94"/>
  <c r="M1271" i="94" s="1"/>
  <c r="L173" i="94"/>
  <c r="M173" i="94" s="1"/>
  <c r="L416" i="94"/>
  <c r="M416" i="94" s="1"/>
  <c r="L469" i="94"/>
  <c r="M469" i="94" s="1"/>
  <c r="L513" i="94"/>
  <c r="M513" i="94" s="1"/>
  <c r="L602" i="94"/>
  <c r="M602" i="94" s="1"/>
  <c r="L78" i="94"/>
  <c r="M78" i="94" s="1"/>
  <c r="L567" i="94"/>
  <c r="M567" i="94" s="1"/>
  <c r="L478" i="94"/>
  <c r="M478" i="94" s="1"/>
  <c r="L548" i="94"/>
  <c r="M548" i="94" s="1"/>
  <c r="L844" i="94"/>
  <c r="M844" i="94" s="1"/>
  <c r="L356" i="94"/>
  <c r="M356" i="94" s="1"/>
  <c r="L776" i="94"/>
  <c r="M776" i="94" s="1"/>
  <c r="L420" i="94"/>
  <c r="M420" i="94" s="1"/>
  <c r="L903" i="94"/>
  <c r="M903" i="94" s="1"/>
  <c r="L891" i="94"/>
  <c r="M891" i="94" s="1"/>
  <c r="L446" i="94"/>
  <c r="M446" i="94" s="1"/>
  <c r="L382" i="94"/>
  <c r="M382" i="94" s="1"/>
  <c r="L99" i="94"/>
  <c r="M99" i="94" s="1"/>
  <c r="L372" i="94"/>
  <c r="M372" i="94" s="1"/>
  <c r="L238" i="94"/>
  <c r="M238" i="94" s="1"/>
  <c r="L1189" i="94"/>
  <c r="M1189" i="94" s="1"/>
  <c r="L698" i="94"/>
  <c r="M698" i="94" s="1"/>
  <c r="L611" i="94"/>
  <c r="M611" i="94" s="1"/>
  <c r="L153" i="94"/>
  <c r="M153" i="94" s="1"/>
  <c r="L822" i="94"/>
  <c r="M822" i="94" s="1"/>
  <c r="L767" i="94"/>
  <c r="M767" i="94" s="1"/>
  <c r="L466" i="94"/>
  <c r="M466" i="94" s="1"/>
  <c r="L588" i="94"/>
  <c r="M588" i="94" s="1"/>
  <c r="L905" i="94"/>
  <c r="M905" i="94" s="1"/>
  <c r="L117" i="94"/>
  <c r="M117" i="94" s="1"/>
  <c r="L779" i="94"/>
  <c r="M779" i="94" s="1"/>
  <c r="L512" i="94"/>
  <c r="M512" i="94" s="1"/>
  <c r="L67" i="94"/>
  <c r="M67" i="94" s="1"/>
  <c r="L263" i="94"/>
  <c r="M263" i="94" s="1"/>
  <c r="L33" i="94"/>
  <c r="M33" i="94" s="1"/>
  <c r="L237" i="94"/>
  <c r="M237" i="94" s="1"/>
  <c r="L873" i="94"/>
  <c r="M873" i="94" s="1"/>
  <c r="L79" i="94"/>
  <c r="M79" i="94" s="1"/>
  <c r="L62" i="94"/>
  <c r="M62" i="94" s="1"/>
  <c r="L145" i="94"/>
  <c r="M145" i="94" s="1"/>
  <c r="L126" i="94"/>
  <c r="M126" i="94" s="1"/>
  <c r="L338" i="94"/>
  <c r="M338" i="94" s="1"/>
  <c r="L714" i="94"/>
  <c r="M714" i="94" s="1"/>
  <c r="L722" i="94"/>
  <c r="M722" i="94" s="1"/>
  <c r="L404" i="94"/>
  <c r="M404" i="94" s="1"/>
  <c r="L424" i="94"/>
  <c r="M424" i="94" s="1"/>
  <c r="L288" i="94"/>
  <c r="M288" i="94" s="1"/>
  <c r="L721" i="94"/>
  <c r="M721" i="94" s="1"/>
  <c r="L388" i="94"/>
  <c r="M388" i="94" s="1"/>
  <c r="L906" i="94"/>
  <c r="M906" i="94" s="1"/>
  <c r="L402" i="94"/>
  <c r="M402" i="94" s="1"/>
  <c r="L490" i="94"/>
  <c r="M490" i="94" s="1"/>
  <c r="L584" i="94"/>
  <c r="M584" i="94" s="1"/>
  <c r="L194" i="94"/>
  <c r="M194" i="94" s="1"/>
  <c r="L738" i="94"/>
  <c r="M738" i="94" s="1"/>
  <c r="L728" i="94"/>
  <c r="M728" i="94" s="1"/>
  <c r="L21" i="94"/>
  <c r="M21" i="94" s="1"/>
  <c r="L1156" i="94"/>
  <c r="M1156" i="94" s="1"/>
  <c r="L923" i="94"/>
  <c r="M923" i="94" s="1"/>
  <c r="L96" i="94"/>
  <c r="M96" i="94" s="1"/>
  <c r="L406" i="94"/>
  <c r="M406" i="94" s="1"/>
  <c r="L627" i="94"/>
  <c r="M627" i="94" s="1"/>
  <c r="L876" i="94"/>
  <c r="M876" i="94" s="1"/>
  <c r="L209" i="94"/>
  <c r="M209" i="94" s="1"/>
  <c r="L136" i="94"/>
  <c r="M136" i="94" s="1"/>
  <c r="L363" i="94"/>
  <c r="M363" i="94" s="1"/>
  <c r="L712" i="94"/>
  <c r="M712" i="94" s="1"/>
  <c r="L757" i="94"/>
  <c r="M757" i="94" s="1"/>
  <c r="L178" i="94"/>
  <c r="M178" i="94" s="1"/>
  <c r="L251" i="94"/>
  <c r="M251" i="94" s="1"/>
  <c r="L167" i="94"/>
  <c r="M167" i="94" s="1"/>
  <c r="L841" i="94"/>
  <c r="M841" i="94" s="1"/>
  <c r="L913" i="94"/>
  <c r="M913" i="94" s="1"/>
  <c r="L808" i="94"/>
  <c r="M808" i="94" s="1"/>
  <c r="L462" i="94"/>
  <c r="M462" i="94" s="1"/>
  <c r="L860" i="94"/>
  <c r="M860" i="94" s="1"/>
  <c r="L696" i="94"/>
  <c r="M696" i="94" s="1"/>
  <c r="L1250" i="94"/>
  <c r="M1250" i="94" s="1"/>
  <c r="L205" i="94"/>
  <c r="M205" i="94" s="1"/>
  <c r="L36" i="94"/>
  <c r="M36" i="94" s="1"/>
  <c r="L857" i="94"/>
  <c r="M857" i="94" s="1"/>
  <c r="L947" i="94"/>
  <c r="M947" i="94" s="1"/>
  <c r="L54" i="94"/>
  <c r="M54" i="94" s="1"/>
  <c r="L733" i="94"/>
  <c r="M733" i="94" s="1"/>
  <c r="L170" i="94"/>
  <c r="M170" i="94" s="1"/>
  <c r="L199" i="94"/>
  <c r="M199" i="94" s="1"/>
  <c r="L243" i="94"/>
  <c r="M243" i="94" s="1"/>
  <c r="L623" i="94"/>
  <c r="M623" i="94" s="1"/>
  <c r="L68" i="94"/>
  <c r="M68" i="94" s="1"/>
  <c r="L723" i="94"/>
  <c r="M723" i="94" s="1"/>
  <c r="L37" i="94"/>
  <c r="M37" i="94" s="1"/>
  <c r="L472" i="94"/>
  <c r="M472" i="94" s="1"/>
  <c r="L468" i="94"/>
  <c r="M468" i="94" s="1"/>
  <c r="L565" i="94"/>
  <c r="M565" i="94" s="1"/>
  <c r="L374" i="94"/>
  <c r="M374" i="94" s="1"/>
  <c r="L889" i="94"/>
  <c r="M889" i="94" s="1"/>
  <c r="L653" i="94"/>
  <c r="M653" i="94" s="1"/>
  <c r="L488" i="94"/>
  <c r="M488" i="94" s="1"/>
  <c r="L460" i="94"/>
  <c r="M460" i="94" s="1"/>
  <c r="L25" i="94"/>
  <c r="M25" i="94" s="1"/>
  <c r="L256" i="94"/>
  <c r="M256" i="94" s="1"/>
  <c r="L851" i="94"/>
  <c r="M851" i="94" s="1"/>
  <c r="L369" i="94"/>
  <c r="M369" i="94" s="1"/>
  <c r="L829" i="94"/>
  <c r="M829" i="94" s="1"/>
  <c r="L156" i="94"/>
  <c r="M156" i="94" s="1"/>
  <c r="L51" i="94"/>
  <c r="M51" i="94" s="1"/>
  <c r="L1039" i="94"/>
  <c r="M1039" i="94" s="1"/>
  <c r="L900" i="94"/>
  <c r="M900" i="94" s="1"/>
  <c r="L4" i="94"/>
  <c r="M4" i="94" s="1"/>
  <c r="L128" i="94"/>
  <c r="M128" i="94" s="1"/>
  <c r="L747" i="94"/>
  <c r="M747" i="94" s="1"/>
  <c r="L631" i="94"/>
  <c r="M631" i="94" s="1"/>
  <c r="L260" i="94"/>
  <c r="M260" i="94" s="1"/>
  <c r="L683" i="94"/>
  <c r="M683" i="94" s="1"/>
  <c r="L53" i="94"/>
  <c r="M53" i="94" s="1"/>
  <c r="L858" i="94"/>
  <c r="M858" i="94" s="1"/>
  <c r="L677" i="94"/>
  <c r="M677" i="94" s="1"/>
  <c r="L801" i="94"/>
  <c r="M801" i="94" s="1"/>
  <c r="L726" i="94"/>
  <c r="M726" i="94" s="1"/>
  <c r="L551" i="94"/>
  <c r="M551" i="94" s="1"/>
  <c r="L300" i="94"/>
  <c r="M300" i="94" s="1"/>
  <c r="L563" i="94"/>
  <c r="M563" i="94" s="1"/>
  <c r="L852" i="94"/>
  <c r="M852" i="94" s="1"/>
  <c r="L250" i="94"/>
  <c r="M250" i="94" s="1"/>
  <c r="L707" i="94"/>
  <c r="M707" i="94" s="1"/>
  <c r="L39" i="94"/>
  <c r="M39" i="94" s="1"/>
  <c r="L32" i="94"/>
  <c r="M32" i="94" s="1"/>
  <c r="L119" i="94"/>
  <c r="M119" i="94" s="1"/>
  <c r="L695" i="94"/>
  <c r="M695" i="94" s="1"/>
  <c r="L668" i="94"/>
  <c r="M668" i="94" s="1"/>
  <c r="L435" i="94"/>
  <c r="M435" i="94" s="1"/>
  <c r="L225" i="94"/>
  <c r="M225" i="94" s="1"/>
  <c r="L160" i="94"/>
  <c r="M160" i="94" s="1"/>
  <c r="L587" i="94"/>
  <c r="M587" i="94" s="1"/>
  <c r="L249" i="94"/>
  <c r="M249" i="94" s="1"/>
  <c r="L792" i="94"/>
  <c r="M792" i="94" s="1"/>
  <c r="L846" i="94"/>
  <c r="M846" i="94" s="1"/>
  <c r="L1096" i="94"/>
  <c r="M1096" i="94" s="1"/>
  <c r="L1061" i="94"/>
  <c r="M1061" i="94" s="1"/>
  <c r="L971" i="94"/>
  <c r="M971" i="94" s="1"/>
  <c r="L1364" i="94"/>
  <c r="M1364" i="94" s="1"/>
  <c r="L1329" i="94"/>
  <c r="M1329" i="94" s="1"/>
  <c r="L1297" i="94"/>
  <c r="M1297" i="94" s="1"/>
  <c r="L1330" i="94"/>
  <c r="M1330" i="94" s="1"/>
  <c r="L984" i="94"/>
  <c r="M984" i="94" s="1"/>
  <c r="L930" i="94"/>
  <c r="M930" i="94" s="1"/>
  <c r="L1319" i="94"/>
  <c r="M1319" i="94" s="1"/>
  <c r="X1319" i="94"/>
  <c r="Y1319" i="94" s="1" a="1"/>
  <c r="Y1319" i="94" s="1"/>
  <c r="L1056" i="94"/>
  <c r="M1056" i="94" s="1"/>
  <c r="L942" i="94"/>
  <c r="M942" i="94" s="1"/>
  <c r="L1304" i="94"/>
  <c r="M1304" i="94" s="1"/>
  <c r="L1267" i="94"/>
  <c r="M1267" i="94" s="1"/>
  <c r="L1105" i="94"/>
  <c r="M1105" i="94" s="1"/>
  <c r="L1053" i="94"/>
  <c r="M1053" i="94" s="1"/>
  <c r="L1273" i="94"/>
  <c r="M1273" i="94" s="1"/>
  <c r="L1042" i="94"/>
  <c r="M1042" i="94" s="1"/>
  <c r="L1158" i="94"/>
  <c r="M1158" i="94" s="1"/>
  <c r="L1221" i="94"/>
  <c r="M1221" i="94" s="1"/>
  <c r="L1170" i="94"/>
  <c r="M1170" i="94" s="1"/>
  <c r="L1403" i="94"/>
  <c r="M1403" i="94" s="1"/>
  <c r="L1124" i="94"/>
  <c r="M1124" i="94" s="1"/>
  <c r="L1089" i="94"/>
  <c r="M1089" i="94" s="1"/>
  <c r="L327" i="94"/>
  <c r="M327" i="94" s="1"/>
  <c r="L142" i="94"/>
  <c r="M142" i="94" s="1"/>
  <c r="L40" i="94"/>
  <c r="M40" i="94" s="1"/>
  <c r="L746" i="94"/>
  <c r="M746" i="94" s="1"/>
  <c r="L180" i="94"/>
  <c r="M180" i="94" s="1"/>
  <c r="L60" i="94"/>
  <c r="M60" i="94" s="1"/>
  <c r="L358" i="94"/>
  <c r="M358" i="94" s="1"/>
  <c r="L378" i="94"/>
  <c r="M378" i="94" s="1"/>
  <c r="L306" i="94"/>
  <c r="M306" i="94" s="1"/>
  <c r="L115" i="94"/>
  <c r="M115" i="94" s="1"/>
  <c r="L244" i="94"/>
  <c r="M244" i="94" s="1"/>
  <c r="L786" i="94"/>
  <c r="M786" i="94" s="1"/>
  <c r="L664" i="94"/>
  <c r="M664" i="94" s="1"/>
  <c r="L310" i="94"/>
  <c r="M310" i="94" s="1"/>
  <c r="X310" i="94"/>
  <c r="Y310" i="94" s="1" a="1"/>
  <c r="Y310" i="94" s="1"/>
  <c r="L149" i="94"/>
  <c r="M149" i="94" s="1"/>
  <c r="L523" i="94"/>
  <c r="M523" i="94" s="1"/>
  <c r="L474" i="94"/>
  <c r="M474" i="94" s="1"/>
  <c r="L830" i="94"/>
  <c r="M830" i="94" s="1"/>
  <c r="L814" i="94"/>
  <c r="M814" i="94" s="1"/>
  <c r="L580" i="94"/>
  <c r="M580" i="94" s="1"/>
  <c r="L392" i="94"/>
  <c r="M392" i="94" s="1"/>
  <c r="L612" i="94"/>
  <c r="M612" i="94" s="1"/>
  <c r="L456" i="94"/>
  <c r="M456" i="94" s="1"/>
  <c r="L76" i="94"/>
  <c r="M76" i="94" s="1"/>
  <c r="L349" i="94"/>
  <c r="M349" i="94" s="1"/>
  <c r="L614" i="94"/>
  <c r="M614" i="94" s="1"/>
  <c r="L502" i="94"/>
  <c r="M502" i="94" s="1"/>
  <c r="L538" i="94"/>
  <c r="M538" i="94" s="1"/>
  <c r="L750" i="94"/>
  <c r="M750" i="94" s="1"/>
  <c r="L270" i="94"/>
  <c r="M270" i="94" s="1"/>
  <c r="L381" i="94"/>
  <c r="M381" i="94" s="1"/>
  <c r="L544" i="94"/>
  <c r="M544" i="94" s="1"/>
  <c r="L619" i="94"/>
  <c r="M619" i="94" s="1"/>
  <c r="X619" i="94"/>
  <c r="Y619" i="94" s="1" a="1"/>
  <c r="Y619" i="94" s="1"/>
  <c r="L687" i="94"/>
  <c r="M687" i="94" s="1"/>
  <c r="L412" i="94"/>
  <c r="M412" i="94" s="1"/>
  <c r="L542" i="94"/>
  <c r="M542" i="94" s="1"/>
  <c r="L871" i="94"/>
  <c r="M871" i="94" s="1"/>
  <c r="L236" i="94"/>
  <c r="M236" i="94" s="1"/>
  <c r="L41" i="94"/>
  <c r="M41" i="94" s="1"/>
  <c r="L423" i="94"/>
  <c r="M423" i="94" s="1"/>
  <c r="L636" i="94"/>
  <c r="M636" i="94" s="1"/>
  <c r="L415" i="94"/>
  <c r="M415" i="94" s="1"/>
  <c r="L734" i="94"/>
  <c r="M734" i="94" s="1"/>
  <c r="L28" i="94"/>
  <c r="M28" i="94" s="1"/>
  <c r="L323" i="94"/>
  <c r="M323" i="94" s="1"/>
  <c r="L491" i="94"/>
  <c r="M491" i="94" s="1"/>
  <c r="L16" i="94"/>
  <c r="M16" i="94" s="1"/>
  <c r="L222" i="94"/>
  <c r="M222" i="94" s="1"/>
  <c r="L874" i="94"/>
  <c r="M874" i="94" s="1"/>
  <c r="L650" i="94"/>
  <c r="M650" i="94" s="1"/>
  <c r="L606" i="94"/>
  <c r="M606" i="94" s="1"/>
  <c r="L208" i="94"/>
  <c r="M208" i="94" s="1"/>
  <c r="L367" i="94"/>
  <c r="M367" i="94" s="1"/>
  <c r="X367" i="94"/>
  <c r="Y367" i="94" s="1" a="1"/>
  <c r="Y367" i="94" s="1"/>
  <c r="L777" i="94"/>
  <c r="M777" i="94" s="1"/>
  <c r="L258" i="94"/>
  <c r="M258" i="94" s="1"/>
  <c r="L690" i="94"/>
  <c r="M690" i="94" s="1"/>
  <c r="L455" i="94"/>
  <c r="M455" i="94" s="1"/>
  <c r="L365" i="94"/>
  <c r="M365" i="94" s="1"/>
  <c r="L201" i="94"/>
  <c r="M201" i="94" s="1"/>
  <c r="L18" i="94"/>
  <c r="M18" i="94" s="1"/>
  <c r="L198" i="94"/>
  <c r="M198" i="94" s="1"/>
  <c r="L773" i="94"/>
  <c r="M773" i="94" s="1"/>
  <c r="L783" i="94"/>
  <c r="M783" i="94" s="1"/>
  <c r="L835" i="94"/>
  <c r="M835" i="94" s="1"/>
  <c r="L735" i="94"/>
  <c r="M735" i="94" s="1"/>
  <c r="X735" i="94"/>
  <c r="Y735" i="94" s="1" a="1"/>
  <c r="Y735" i="94" s="1"/>
  <c r="L630" i="94"/>
  <c r="M630" i="94" s="1"/>
  <c r="L281" i="94"/>
  <c r="M281" i="94" s="1"/>
  <c r="L347" i="94"/>
  <c r="M347" i="94" s="1"/>
  <c r="L104" i="94"/>
  <c r="M104" i="94" s="1"/>
  <c r="L586" i="94"/>
  <c r="M586" i="94" s="1"/>
  <c r="L816" i="94"/>
  <c r="M816" i="94" s="1"/>
  <c r="L843" i="94"/>
  <c r="M843" i="94" s="1"/>
  <c r="L582" i="94"/>
  <c r="M582" i="94" s="1"/>
  <c r="L196" i="94"/>
  <c r="M196" i="94" s="1"/>
  <c r="L904" i="94"/>
  <c r="M904" i="94" s="1"/>
  <c r="L305" i="94"/>
  <c r="M305" i="94" s="1"/>
  <c r="L231" i="94"/>
  <c r="M231" i="94" s="1"/>
  <c r="L56" i="94"/>
  <c r="M56" i="94" s="1"/>
  <c r="L75" i="94"/>
  <c r="M75" i="94" s="1"/>
  <c r="L9" i="94"/>
  <c r="M9" i="94" s="1"/>
  <c r="L626" i="94"/>
  <c r="M626" i="94" s="1"/>
  <c r="L579" i="94"/>
  <c r="M579" i="94" s="1"/>
  <c r="L1248" i="94"/>
  <c r="M1248" i="94" s="1"/>
  <c r="L759" i="94"/>
  <c r="M759" i="94" s="1"/>
  <c r="L681" i="94"/>
  <c r="M681" i="94" s="1"/>
  <c r="L489" i="94"/>
  <c r="M489" i="94" s="1"/>
  <c r="L152" i="94"/>
  <c r="M152" i="94" s="1"/>
  <c r="L867" i="94"/>
  <c r="M867" i="94" s="1"/>
  <c r="L901" i="94"/>
  <c r="M901" i="94" s="1"/>
  <c r="L755" i="94"/>
  <c r="M755" i="94" s="1"/>
  <c r="L186" i="94"/>
  <c r="M186" i="94" s="1"/>
  <c r="L479" i="94"/>
  <c r="M479" i="94" s="1"/>
  <c r="L877" i="94"/>
  <c r="M877" i="94" s="1"/>
  <c r="L453" i="94"/>
  <c r="M453" i="94" s="1"/>
  <c r="L275" i="94"/>
  <c r="M275" i="94" s="1"/>
  <c r="L866" i="94"/>
  <c r="M866" i="94" s="1"/>
  <c r="L359" i="94"/>
  <c r="M359" i="94" s="1"/>
  <c r="L700" i="94"/>
  <c r="M700" i="94" s="1"/>
  <c r="L341" i="94"/>
  <c r="M341" i="94" s="1"/>
  <c r="L279" i="94"/>
  <c r="M279" i="94" s="1"/>
  <c r="L277" i="94"/>
  <c r="M277" i="94" s="1"/>
  <c r="L93" i="94"/>
  <c r="M93" i="94" s="1"/>
  <c r="L179" i="94"/>
  <c r="M179" i="94" s="1"/>
  <c r="L531" i="94"/>
  <c r="M531" i="94" s="1"/>
  <c r="U1418" i="94" l="1"/>
  <c r="S1418" i="94"/>
  <c r="P1418" i="94"/>
  <c r="R1418" i="94"/>
  <c r="Q1418" i="94"/>
  <c r="H1418" i="94"/>
  <c r="T1418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<sst xmlns="http://schemas.openxmlformats.org/spreadsheetml/2006/main" count="72922" uniqueCount="6357">
  <si>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</si>
  <si>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</si>
  <si>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</si>
  <si>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</si>
  <si>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</si>
  <si>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</si>
  <si>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</si>
  <si>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</si>
  <si>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</si>
  <si>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</si>
  <si>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</si>
  <si>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</si>
  <si>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</si>
  <si>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</si>
  <si>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</si>
  <si>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</si>
  <si>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</si>
  <si>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</si>
  <si>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</si>
  <si>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</si>
  <si>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</si>
  <si>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</si>
  <si>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</si>
  <si>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</si>
  <si>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</si>
  <si>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</si>
  <si>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</si>
  <si>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</si>
  <si>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</si>
  <si>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</si>
  <si>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</si>
  <si>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</si>
  <si>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</si>
  <si>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</si>
  <si>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</si>
  <si>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</si>
  <si>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</si>
  <si>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</si>
  <si>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</si>
  <si>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</si>
  <si>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</si>
  <si>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</si>
  <si>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</si>
  <si>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</si>
  <si>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</si>
  <si>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</si>
  <si>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</si>
  <si>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</si>
  <si>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</si>
  <si>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</si>
  <si>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</si>
  <si>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</si>
  <si>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</si>
  <si>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</si>
  <si>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</si>
  <si>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</si>
  <si>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</si>
  <si>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</si>
  <si>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</si>
  <si>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</si>
  <si>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</si>
  <si>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</si>
  <si>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</si>
  <si>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</si>
  <si>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</si>
  <si>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</si>
  <si>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</si>
  <si>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</si>
  <si>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</si>
  <si>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</si>
  <si>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</si>
  <si>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</si>
  <si>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</si>
  <si>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</si>
  <si>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</si>
  <si>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</si>
  <si>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</si>
  <si>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</si>
  <si>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</si>
  <si>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</si>
  <si>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</si>
  <si>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</si>
  <si>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</si>
  <si>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</si>
  <si>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</si>
  <si>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</si>
  <si>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</si>
  <si>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</si>
  <si>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</si>
  <si>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</si>
  <si>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</si>
  <si>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</si>
  <si>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</si>
  <si>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</si>
  <si>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</si>
  <si>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</si>
  <si>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</si>
  <si>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</si>
  <si>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</si>
  <si>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</si>
  <si>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</si>
  <si>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</si>
  <si>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</si>
  <si>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</si>
  <si>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</si>
  <si>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</si>
  <si>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</si>
  <si>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</si>
  <si>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</si>
  <si>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</si>
  <si>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</si>
  <si>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</si>
  <si>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</si>
  <si>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</si>
  <si>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</si>
  <si>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</si>
  <si>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</si>
  <si>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</si>
  <si>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</si>
  <si>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</si>
  <si>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</si>
  <si>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</si>
  <si>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</si>
  <si>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</si>
  <si>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</si>
  <si>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</si>
  <si>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</si>
  <si>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</si>
  <si>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</si>
  <si>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</si>
  <si>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</si>
  <si>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</si>
  <si>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</si>
  <si>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</si>
  <si>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</si>
  <si>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</si>
  <si>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</si>
  <si>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</si>
  <si>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</si>
  <si>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</si>
  <si>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</si>
  <si>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</si>
  <si>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</si>
  <si>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</si>
  <si>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</si>
  <si>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</si>
  <si>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</si>
  <si>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</si>
  <si>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</si>
  <si>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</si>
  <si>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</si>
  <si>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</si>
  <si>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</si>
  <si>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</si>
  <si>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</si>
  <si>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</si>
  <si>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</si>
  <si>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</si>
  <si>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</si>
  <si>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</si>
  <si>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</si>
  <si>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</si>
  <si>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</si>
  <si>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</si>
  <si>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</si>
  <si>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</si>
  <si>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</si>
  <si>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</si>
  <si>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</si>
  <si>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</si>
  <si>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</si>
  <si>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</si>
  <si>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</si>
  <si>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</si>
  <si>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</si>
  <si>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</si>
  <si>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</si>
  <si>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</si>
  <si>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</si>
  <si>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</si>
  <si>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</si>
  <si>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</si>
  <si>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</si>
  <si>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</si>
  <si>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</si>
  <si>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</si>
  <si>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</si>
  <si>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</si>
  <si>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</si>
  <si>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</si>
  <si>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</si>
  <si>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</si>
  <si>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</si>
  <si>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</si>
  <si>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</si>
  <si>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</si>
  <si>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</si>
  <si>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</si>
  <si>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</si>
  <si>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</si>
  <si>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</si>
  <si>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</si>
  <si>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</si>
  <si>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</si>
  <si>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</si>
  <si>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</si>
  <si>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</si>
  <si>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</si>
  <si>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</si>
  <si>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</si>
  <si>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</si>
  <si>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</si>
  <si>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</si>
  <si>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</si>
  <si>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</si>
  <si>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</si>
  <si>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</si>
  <si>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</si>
  <si>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</si>
  <si>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</si>
  <si>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</si>
  <si>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</si>
  <si>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</si>
  <si>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</si>
  <si>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</si>
  <si>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</si>
  <si>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</si>
  <si>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</si>
  <si>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</si>
  <si>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</si>
  <si>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</si>
  <si>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</si>
  <si>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</si>
  <si>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</si>
  <si>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</si>
  <si>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</si>
  <si>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</si>
  <si>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</si>
  <si>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</si>
  <si>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</si>
  <si>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</si>
  <si>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</si>
  <si>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</si>
  <si>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</si>
  <si>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</si>
  <si>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</si>
  <si>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</si>
  <si>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</si>
  <si>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</si>
  <si>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</si>
  <si>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</si>
  <si>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</si>
  <si>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</si>
  <si>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</si>
  <si>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</si>
  <si>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</si>
  <si>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</si>
  <si>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</si>
  <si>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</si>
  <si>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</si>
  <si>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</si>
  <si>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</si>
  <si>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</si>
  <si>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</si>
  <si>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</si>
  <si>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</si>
  <si>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</si>
  <si>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</si>
  <si>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</si>
  <si>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</si>
  <si>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</si>
  <si>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</si>
  <si>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</si>
  <si>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</si>
  <si>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</si>
  <si>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</si>
  <si>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</si>
  <si>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</si>
  <si>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</si>
  <si>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</si>
  <si>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</si>
  <si>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</si>
  <si>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</si>
  <si>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</si>
  <si>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</si>
  <si>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</si>
  <si>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</si>
  <si>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</si>
  <si>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</si>
  <si>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</si>
  <si>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</si>
  <si>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</si>
  <si>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</si>
  <si>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</si>
  <si>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</si>
  <si>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</si>
  <si>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</si>
  <si>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</si>
  <si>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</si>
  <si>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</si>
  <si>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</si>
  <si>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</si>
  <si>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</si>
  <si>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</si>
  <si>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</si>
  <si>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</si>
  <si>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</si>
  <si>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</si>
  <si>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</si>
  <si>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</si>
  <si>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</si>
  <si>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</si>
  <si>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</si>
  <si>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</si>
  <si>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</si>
  <si>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</si>
  <si>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</si>
  <si>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</si>
  <si>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</si>
  <si>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</si>
  <si>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</si>
  <si>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</si>
  <si>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</si>
  <si>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</si>
  <si>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</si>
  <si>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</si>
  <si>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</si>
  <si>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</si>
  <si>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</si>
  <si>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</si>
  <si>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</si>
  <si>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</si>
  <si>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</si>
  <si>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</si>
  <si>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</si>
  <si>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</si>
  <si>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</si>
  <si>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</si>
  <si>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</si>
  <si>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</si>
  <si>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</si>
  <si>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</si>
  <si>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</si>
  <si>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</si>
  <si>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</si>
  <si>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</si>
  <si>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</si>
  <si>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</si>
  <si>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</si>
  <si>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</si>
  <si>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</si>
  <si>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</si>
  <si>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</si>
  <si>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</si>
  <si>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</si>
  <si>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</si>
  <si>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</si>
  <si>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</si>
  <si>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</si>
  <si>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</si>
  <si>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</si>
  <si>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</si>
  <si>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</si>
  <si>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</si>
  <si>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</si>
  <si>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</si>
  <si>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</si>
  <si>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</si>
  <si>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</si>
  <si>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</si>
  <si>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</si>
  <si>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</si>
  <si>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</si>
  <si>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</si>
  <si>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</si>
  <si>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</si>
  <si>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</si>
  <si>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</si>
  <si>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</si>
  <si>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</si>
  <si>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</si>
  <si>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</si>
  <si>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</si>
  <si>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</si>
  <si>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</si>
  <si>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</si>
  <si>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</si>
  <si>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</si>
  <si>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</si>
  <si>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</si>
  <si>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</si>
  <si>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</si>
  <si>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</si>
  <si>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</si>
  <si>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</si>
  <si>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</si>
  <si>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</si>
  <si>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</si>
  <si>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</si>
  <si>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</si>
  <si>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</si>
  <si>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</si>
  <si>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</si>
  <si>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</si>
  <si>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</si>
  <si>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</si>
  <si>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</si>
  <si>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</si>
  <si>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</si>
  <si>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</si>
  <si>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</si>
  <si>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</si>
  <si>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</si>
  <si>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</si>
  <si>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</si>
  <si>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</si>
  <si>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</si>
  <si>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</si>
  <si>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</si>
  <si>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</si>
  <si>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</si>
  <si>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</si>
  <si>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</si>
  <si>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</si>
  <si>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</si>
  <si>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</si>
  <si>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</si>
  <si>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</si>
  <si>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</si>
  <si>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</si>
  <si>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</si>
  <si>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</si>
  <si>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</si>
  <si>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</si>
  <si>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</si>
  <si>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</si>
  <si>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</si>
  <si>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</si>
  <si>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</si>
  <si>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</si>
  <si>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</si>
  <si>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</si>
  <si>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</si>
  <si>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</si>
  <si>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</si>
  <si>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</si>
  <si>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</si>
  <si>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</si>
  <si>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</si>
  <si>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</si>
  <si>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</si>
  <si>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</si>
  <si>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</si>
  <si>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</si>
  <si>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</si>
  <si>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</si>
  <si>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</si>
  <si>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</si>
  <si>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</si>
  <si>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</si>
  <si>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</si>
  <si>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</si>
  <si>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</si>
  <si>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</si>
  <si>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</si>
  <si>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</si>
  <si>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</si>
  <si>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</si>
  <si>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</si>
  <si>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</si>
  <si>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</si>
  <si>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</si>
  <si>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</si>
  <si>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</si>
  <si>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</si>
  <si>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</si>
  <si>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</si>
  <si>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</si>
  <si>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</si>
  <si>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</si>
  <si>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</si>
  <si>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</si>
  <si>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</si>
  <si>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</si>
  <si>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</si>
  <si>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</si>
  <si>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</si>
  <si>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</si>
  <si>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</si>
  <si>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</si>
  <si>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</si>
  <si>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</si>
  <si>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</si>
  <si>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</si>
  <si>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</si>
  <si>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</si>
  <si>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</si>
  <si>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</si>
  <si>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</si>
  <si>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</si>
  <si>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</si>
  <si>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</si>
  <si>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</si>
  <si>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</si>
  <si>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</si>
  <si>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</si>
  <si>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</si>
  <si>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</si>
  <si>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</si>
  <si>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</si>
  <si>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</si>
  <si>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</si>
  <si>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</si>
  <si>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</si>
  <si>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</si>
  <si>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</si>
  <si>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</si>
  <si>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</si>
  <si>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</si>
  <si>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</si>
  <si>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</si>
  <si>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</si>
  <si>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</si>
  <si>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</si>
  <si>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</si>
  <si>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</si>
  <si>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</si>
  <si>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</si>
  <si>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</si>
  <si>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</si>
  <si>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</si>
  <si>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</si>
  <si>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</si>
  <si>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</si>
  <si>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</si>
  <si>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</si>
  <si>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</si>
  <si>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</si>
  <si>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</si>
  <si>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</si>
  <si>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</si>
  <si>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</si>
  <si>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</si>
  <si>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</si>
  <si>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</si>
  <si>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</si>
  <si>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</si>
  <si>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</si>
  <si>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</si>
  <si>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</si>
  <si>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</si>
  <si>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</si>
  <si>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</si>
  <si>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</si>
  <si>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</si>
  <si>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</si>
  <si>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</si>
  <si>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</si>
  <si>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</si>
  <si>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</si>
  <si>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</si>
  <si>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</si>
  <si>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</si>
  <si>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</si>
  <si>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</si>
  <si>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</si>
  <si>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</si>
  <si>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</si>
  <si>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</si>
  <si>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</si>
  <si>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</si>
  <si>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</si>
  <si>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</si>
  <si>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</si>
  <si>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</si>
  <si>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</si>
  <si>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</si>
  <si>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</si>
  <si>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</si>
  <si>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</si>
  <si>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</si>
  <si>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</si>
  <si>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</si>
  <si>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</si>
  <si>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</si>
  <si>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</si>
  <si>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</si>
  <si>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</si>
  <si>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</si>
  <si>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</si>
  <si>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</si>
  <si>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</si>
  <si>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</si>
  <si>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</si>
  <si>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</si>
  <si>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</si>
  <si>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</si>
  <si>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</si>
  <si>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</si>
  <si>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</si>
  <si>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</si>
  <si>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</si>
  <si>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</si>
  <si>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</si>
  <si>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</si>
  <si>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</si>
  <si>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</si>
  <si>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</si>
  <si>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</si>
  <si>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</si>
  <si>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</si>
  <si>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</si>
  <si>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</si>
  <si>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</si>
  <si>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</si>
  <si>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</si>
  <si>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</si>
  <si>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</si>
  <si>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</si>
  <si>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</si>
  <si>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</si>
  <si>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</si>
  <si>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</si>
  <si>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</si>
  <si>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</si>
  <si>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</si>
  <si>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</si>
  <si>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</si>
  <si>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</si>
  <si>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</si>
  <si>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</si>
  <si>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</si>
  <si>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</si>
  <si>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</si>
  <si>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</si>
  <si>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</si>
  <si>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</si>
  <si>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</si>
  <si>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</si>
  <si>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</si>
  <si>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</si>
  <si>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</si>
  <si>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</si>
  <si>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</si>
  <si>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</si>
  <si>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</si>
  <si>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</si>
  <si>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</si>
  <si>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</si>
  <si>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</si>
  <si>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</si>
  <si>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</si>
  <si>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</si>
  <si>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</si>
  <si>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</si>
  <si>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</si>
  <si>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</si>
  <si>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</si>
  <si>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</si>
  <si>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</si>
  <si>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</si>
  <si>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</si>
  <si>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</si>
  <si>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</si>
  <si>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</si>
  <si>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</si>
  <si>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</si>
  <si>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</si>
  <si>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</si>
  <si>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</si>
  <si>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</si>
  <si>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</si>
  <si>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</si>
  <si>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</si>
  <si>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</si>
  <si>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</si>
  <si>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</si>
  <si>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</si>
  <si>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</si>
  <si>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</si>
  <si>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</si>
  <si>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</si>
  <si>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</si>
  <si>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</si>
  <si>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</si>
  <si>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</si>
  <si>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</si>
  <si>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</si>
  <si>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</si>
  <si>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</si>
  <si>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</si>
  <si>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</si>
  <si>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</si>
  <si>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</si>
  <si>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</si>
  <si>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</si>
  <si>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</si>
  <si>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</si>
  <si>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</si>
  <si>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</si>
  <si>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</si>
  <si>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</si>
  <si>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</si>
  <si>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</si>
  <si>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</si>
  <si>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</si>
  <si>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</si>
  <si>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</si>
  <si>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</si>
  <si>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</si>
  <si>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</si>
  <si>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</si>
  <si>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</si>
  <si>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</si>
  <si>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</si>
  <si>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</si>
  <si>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</si>
  <si>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</si>
  <si>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</si>
  <si>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</si>
  <si>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</si>
  <si>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</si>
  <si>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</si>
  <si>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</si>
  <si>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</si>
  <si>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</si>
  <si>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</si>
  <si>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</si>
  <si>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</si>
  <si>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</si>
  <si>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</si>
  <si>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</si>
  <si>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</si>
  <si>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</si>
  <si>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</si>
  <si>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</si>
  <si>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</si>
  <si>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</si>
  <si>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</si>
  <si>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</si>
  <si>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</si>
  <si>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</si>
  <si>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</si>
  <si>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</si>
  <si>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</si>
  <si>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</si>
  <si>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</si>
  <si>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</si>
  <si>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</si>
  <si>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</si>
  <si>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</si>
  <si>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</si>
  <si>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</si>
  <si>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</si>
  <si>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</si>
  <si>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</si>
  <si>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</si>
  <si>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</si>
  <si>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</si>
  <si>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</si>
  <si>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</si>
  <si>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</si>
  <si>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</si>
  <si>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</si>
  <si>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</si>
  <si>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</si>
  <si>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</si>
  <si>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</si>
  <si>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</si>
  <si>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</si>
  <si>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</si>
  <si>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</si>
  <si>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</si>
  <si>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</si>
  <si>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</si>
  <si>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</si>
  <si>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</si>
  <si>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</si>
  <si>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</si>
  <si>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</si>
  <si>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</si>
  <si>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</si>
  <si>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</si>
  <si>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</si>
  <si>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</si>
  <si>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</si>
  <si>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</si>
  <si>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</si>
  <si>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</si>
  <si>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</si>
  <si>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</si>
  <si>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</si>
  <si>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</si>
  <si>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</si>
  <si>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</si>
  <si>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</si>
  <si>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</si>
  <si>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</si>
  <si>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</si>
  <si>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</si>
  <si>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</si>
  <si>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</si>
  <si>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</si>
  <si>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</si>
  <si>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</si>
  <si>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</si>
  <si>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</si>
  <si>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</si>
  <si>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</si>
  <si>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</si>
  <si>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</si>
  <si>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</si>
  <si>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</si>
  <si>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</si>
  <si>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</si>
  <si>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</si>
  <si>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</si>
  <si>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</si>
  <si>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</si>
  <si>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</si>
  <si>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</si>
  <si>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</si>
  <si>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</si>
  <si>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</si>
  <si>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</si>
  <si>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</si>
  <si>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</si>
  <si>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</si>
  <si>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</si>
  <si>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</si>
  <si>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</si>
  <si>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</si>
  <si>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</si>
  <si>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</si>
  <si>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</si>
  <si>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</si>
  <si>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</si>
  <si>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</si>
  <si>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</si>
  <si>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</si>
  <si>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</si>
  <si>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</si>
  <si>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</si>
  <si>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</si>
  <si>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</si>
  <si>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</si>
  <si>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</si>
  <si>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</si>
  <si>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</si>
  <si>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</si>
  <si>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</si>
  <si>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</si>
  <si>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</si>
  <si>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</si>
  <si>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</si>
  <si>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</si>
  <si>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</si>
  <si>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</si>
  <si>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</si>
  <si>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</si>
  <si>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</si>
  <si>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</si>
  <si>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</si>
  <si>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</si>
  <si>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</si>
  <si>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</si>
  <si>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</si>
  <si>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</si>
  <si>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</si>
  <si>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</si>
  <si>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</si>
  <si>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</si>
  <si>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</si>
  <si>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</si>
  <si>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</si>
  <si>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</si>
  <si>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</si>
  <si>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</si>
  <si>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</si>
  <si>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</si>
  <si>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</si>
  <si>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</si>
  <si>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</si>
  <si>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</si>
  <si>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</si>
  <si>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</si>
  <si>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</si>
  <si>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</si>
  <si>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</si>
  <si>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</si>
  <si>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</si>
  <si>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</si>
  <si>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</si>
  <si>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</si>
  <si>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</si>
  <si>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</si>
  <si>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</si>
  <si>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</si>
  <si>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</si>
  <si>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</si>
  <si>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</si>
  <si>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</si>
  <si>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</si>
  <si>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</si>
  <si>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</si>
  <si>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</si>
  <si>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</si>
  <si>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</si>
  <si>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</si>
  <si>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</si>
  <si>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</si>
  <si>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</si>
  <si>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</si>
  <si>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</si>
  <si>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</si>
  <si>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</si>
  <si>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</si>
  <si>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</si>
  <si>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</si>
  <si>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</si>
  <si>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</si>
  <si>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</si>
  <si>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</si>
  <si>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</si>
  <si>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</si>
  <si>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</si>
  <si>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</si>
  <si>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</si>
  <si>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</si>
  <si>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</si>
  <si>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</si>
  <si>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</si>
  <si>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</si>
  <si>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</si>
  <si>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</si>
  <si>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</si>
  <si>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</si>
  <si>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</si>
  <si>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</si>
  <si>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</si>
  <si>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</si>
  <si>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</si>
  <si>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</si>
  <si>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</si>
  <si>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</si>
  <si>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</si>
  <si>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</si>
  <si>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</si>
  <si>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</si>
  <si>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</si>
  <si>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</si>
  <si>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</si>
  <si>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</si>
  <si>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</si>
  <si>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</si>
  <si>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</si>
  <si>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</si>
  <si>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</si>
  <si>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</si>
  <si>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</si>
  <si>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</si>
  <si>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</si>
  <si>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</si>
  <si>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</si>
  <si>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</si>
  <si>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</si>
  <si>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</si>
  <si>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</si>
  <si>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</si>
  <si>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</si>
  <si>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</si>
  <si>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</si>
  <si>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</si>
  <si>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</si>
  <si>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</si>
  <si>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</si>
  <si>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</si>
  <si>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</si>
  <si>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</si>
  <si>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</si>
  <si>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</si>
  <si>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</si>
  <si>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</si>
  <si>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</si>
  <si>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</si>
  <si>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</si>
  <si>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</si>
  <si>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</si>
  <si>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</si>
  <si>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</si>
  <si>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</si>
  <si>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</si>
  <si>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</si>
  <si>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</si>
  <si>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</si>
  <si>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</si>
  <si>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</si>
  <si>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</si>
  <si>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</si>
  <si>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</si>
  <si>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</si>
  <si>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</si>
  <si>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</si>
  <si>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</si>
  <si>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</si>
  <si>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</si>
  <si>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</si>
  <si>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</si>
  <si>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</si>
  <si>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</si>
  <si>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</si>
  <si>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</si>
  <si>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</si>
  <si>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</si>
  <si>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</si>
  <si>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</si>
  <si>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</si>
  <si>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</si>
  <si>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</si>
  <si>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OTROS DESC</t>
  </si>
  <si>
    <t>ELVIS TAPIA QUEZADA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</si>
  <si>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</si>
  <si>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</si>
  <si>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</si>
  <si>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</si>
  <si>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</si>
  <si>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</si>
  <si>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</si>
  <si>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</si>
  <si>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</si>
  <si>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</si>
  <si>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</si>
  <si>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</si>
  <si>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</si>
  <si>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</si>
  <si>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</si>
  <si>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</si>
  <si>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</si>
  <si>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</si>
  <si>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</si>
  <si>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</si>
  <si>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</si>
  <si>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</si>
  <si>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</si>
  <si>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</si>
  <si>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</si>
  <si>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</si>
  <si>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</si>
  <si>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</si>
  <si>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</si>
  <si>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</si>
  <si>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</si>
  <si>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</si>
  <si>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</si>
  <si>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</si>
  <si>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</si>
  <si>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</si>
  <si>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</si>
  <si>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</si>
  <si>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</si>
  <si>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</si>
  <si>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</si>
  <si>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</si>
  <si>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</si>
  <si>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</si>
  <si>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</si>
  <si>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</si>
  <si>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</si>
  <si>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</si>
  <si>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</si>
  <si>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</si>
  <si>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</si>
  <si>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</si>
  <si>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</si>
  <si>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</si>
  <si>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</si>
  <si>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</si>
  <si>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</si>
  <si>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</si>
  <si>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</si>
  <si>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</si>
  <si>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</si>
  <si>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</si>
  <si>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</si>
  <si>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</si>
  <si>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</si>
  <si>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</si>
  <si>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</si>
  <si>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</si>
  <si>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</si>
  <si>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</si>
  <si>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</si>
  <si>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</si>
  <si>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</si>
  <si>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</si>
  <si>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</si>
  <si>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</si>
  <si>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</si>
  <si>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</si>
  <si>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</si>
  <si>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</si>
  <si>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</si>
  <si>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</si>
  <si>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</si>
  <si>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</si>
  <si>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</si>
  <si>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CYNTHIA ALEJANDRA CRUZ MONTERO</t>
  </si>
  <si>
    <t>JOSE ANTONIO HERNANDEZ LUGO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</si>
  <si>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</si>
  <si>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</si>
  <si>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</si>
  <si>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</si>
  <si>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</si>
  <si>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</si>
  <si>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</si>
  <si>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</si>
  <si>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</si>
  <si>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</si>
  <si>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</si>
  <si>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</si>
  <si>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</si>
  <si>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</si>
  <si>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</si>
  <si>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RODOLFO URIBE GERMAN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</si>
  <si>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</si>
  <si>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</si>
  <si>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</si>
  <si>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</si>
  <si>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</si>
  <si>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</si>
  <si>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</si>
  <si>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</si>
  <si>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</si>
  <si>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</si>
  <si>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</si>
  <si>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</si>
  <si>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</si>
  <si>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</si>
  <si>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</si>
  <si>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</si>
  <si>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</si>
  <si>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</si>
  <si>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</si>
  <si>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</si>
  <si>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</si>
  <si>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</si>
  <si>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</si>
  <si>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</si>
  <si>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</si>
  <si>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</si>
  <si>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</si>
  <si>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</si>
  <si>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</si>
  <si>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</si>
  <si>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</si>
  <si>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</si>
  <si>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</si>
  <si>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</si>
  <si>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</si>
  <si>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</si>
  <si>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</si>
  <si>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</si>
  <si>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</si>
  <si>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</si>
  <si>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</si>
  <si>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</si>
  <si>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</si>
  <si>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</si>
  <si>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</si>
  <si>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</si>
  <si>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</si>
  <si>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</si>
  <si>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</si>
  <si>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</si>
  <si>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</si>
  <si>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</si>
  <si>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</si>
  <si>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</si>
  <si>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</si>
  <si>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</si>
  <si>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</si>
  <si>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</si>
  <si>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</si>
  <si>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</si>
  <si>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</si>
  <si>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</si>
  <si>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</si>
  <si>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</si>
  <si>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</si>
  <si>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</si>
  <si>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</si>
  <si>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</si>
  <si>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</si>
  <si>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</si>
  <si>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</si>
  <si>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</si>
  <si>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</si>
  <si>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</si>
  <si>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</si>
  <si>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</si>
  <si>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</si>
  <si>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</si>
  <si>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</si>
  <si>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</si>
  <si>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</si>
  <si>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</si>
  <si>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</si>
  <si>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</si>
  <si>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</si>
  <si>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</si>
  <si>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</si>
  <si>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</si>
  <si>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</si>
  <si>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</si>
  <si>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</si>
  <si>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</si>
  <si>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</si>
  <si>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</si>
  <si>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</si>
  <si>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</si>
  <si>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</si>
  <si>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</si>
  <si>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</si>
  <si>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</si>
  <si>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</si>
  <si>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</si>
  <si>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</si>
  <si>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</si>
  <si>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</si>
  <si>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</si>
  <si>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</si>
  <si>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</si>
  <si>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</si>
  <si>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</si>
  <si>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</si>
  <si>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</si>
  <si>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</si>
  <si>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</si>
  <si>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</si>
  <si>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</si>
  <si>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</si>
  <si>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</si>
  <si>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</si>
  <si>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</si>
  <si>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</si>
  <si>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</si>
  <si>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</si>
  <si>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</si>
  <si>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</si>
  <si>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</si>
  <si>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</si>
  <si>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</si>
  <si>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</si>
  <si>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</si>
  <si>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</si>
  <si>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</si>
  <si>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</si>
  <si>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</si>
  <si>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</si>
  <si>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</si>
  <si>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</si>
  <si>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</si>
  <si>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</si>
  <si>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</si>
  <si>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</si>
  <si>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</si>
  <si>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</si>
  <si>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</si>
  <si>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</si>
  <si>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</si>
  <si>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</si>
  <si>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</si>
  <si>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</si>
  <si>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</si>
  <si>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</si>
  <si>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</si>
  <si>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</si>
  <si>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</si>
  <si>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</si>
  <si>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</si>
  <si>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</si>
  <si>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</si>
  <si>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</si>
  <si>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</si>
  <si>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</si>
  <si>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</si>
  <si>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</si>
  <si>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</si>
  <si>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</si>
  <si>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</si>
  <si>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</si>
  <si>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</si>
  <si>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</si>
  <si>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</si>
  <si>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</si>
  <si>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</si>
  <si>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</si>
  <si>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</si>
  <si>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</si>
  <si>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</si>
  <si>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</si>
  <si>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</si>
  <si>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</si>
  <si>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</si>
  <si>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</si>
  <si>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</si>
  <si>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</si>
  <si>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</si>
  <si>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</si>
  <si>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</si>
  <si>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</si>
  <si>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</si>
  <si>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</si>
  <si>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</si>
  <si>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</si>
  <si>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</si>
  <si>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</si>
  <si>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</si>
  <si>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</si>
  <si>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40220166538</t>
  </si>
  <si>
    <t>05500343891</t>
  </si>
  <si>
    <t>00118528686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</si>
  <si>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</si>
  <si>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</si>
  <si>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</si>
  <si>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</si>
  <si>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</si>
  <si>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</si>
  <si>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</si>
  <si>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</si>
  <si>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</si>
  <si>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</si>
  <si>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</si>
  <si>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</si>
  <si>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</si>
  <si>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</si>
  <si>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</si>
  <si>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</si>
  <si>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</si>
  <si>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</si>
  <si>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</si>
  <si>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</si>
  <si>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</si>
  <si>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</si>
  <si>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</si>
  <si>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</si>
  <si>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</si>
  <si>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</si>
  <si>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</si>
  <si>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</si>
  <si>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</si>
  <si>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</si>
  <si>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</si>
  <si>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</si>
  <si>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</si>
  <si>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</si>
  <si>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</si>
  <si>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</si>
  <si>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</si>
  <si>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</si>
  <si>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</si>
  <si>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</si>
  <si>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</si>
  <si>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</si>
  <si>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</si>
  <si>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</si>
  <si>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</si>
  <si>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</si>
  <si>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</si>
  <si>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</si>
  <si>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</si>
  <si>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</si>
  <si>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02200073381</t>
  </si>
  <si>
    <t>00112699426</t>
  </si>
  <si>
    <t>00100104603</t>
  </si>
  <si>
    <t>00100891860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</si>
  <si>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</si>
  <si>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</si>
  <si>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</si>
  <si>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</si>
  <si>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</si>
  <si>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</si>
  <si>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</si>
  <si>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</si>
  <si>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</si>
  <si>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</si>
  <si>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</si>
  <si>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</si>
  <si>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</si>
  <si>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</si>
  <si>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</si>
  <si>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</si>
  <si>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</si>
  <si>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</si>
  <si>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</si>
  <si>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</si>
  <si>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</si>
  <si>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</si>
  <si>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</si>
  <si>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</si>
  <si>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</si>
  <si>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</si>
  <si>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</si>
  <si>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</si>
  <si>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</si>
  <si>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</si>
  <si>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</si>
  <si>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</si>
  <si>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</si>
  <si>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</si>
  <si>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</si>
  <si>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</si>
  <si>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</si>
  <si>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</si>
  <si>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</si>
  <si>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</si>
  <si>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</si>
  <si>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</si>
  <si>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</si>
  <si>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</si>
  <si>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</si>
  <si>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</si>
  <si>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</si>
  <si>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</si>
  <si>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</si>
  <si>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</si>
  <si>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</si>
  <si>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</si>
  <si>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</si>
  <si>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</si>
  <si>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</si>
  <si>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</si>
  <si>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</si>
  <si>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</si>
  <si>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</si>
  <si>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</si>
  <si>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</si>
  <si>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</si>
  <si>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</si>
  <si>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</si>
  <si>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</si>
  <si>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</si>
  <si>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</si>
  <si>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</si>
  <si>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</si>
  <si>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</si>
  <si>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</si>
  <si>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</si>
  <si>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</si>
  <si>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</si>
  <si>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</si>
  <si>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</si>
  <si>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</si>
  <si>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</si>
  <si>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</si>
  <si>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</si>
  <si>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</si>
  <si>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</si>
  <si>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</si>
  <si>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</si>
  <si>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</si>
  <si>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</si>
  <si>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</si>
  <si>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</si>
  <si>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</si>
  <si>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</si>
  <si>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</si>
  <si>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</si>
  <si>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</si>
  <si>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</si>
  <si>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</si>
  <si>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</si>
  <si>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</si>
  <si>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</si>
  <si>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</si>
  <si>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</si>
  <si>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</si>
  <si>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</si>
  <si>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</si>
  <si>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</si>
  <si>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</si>
  <si>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</si>
  <si>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</si>
  <si>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</si>
  <si>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</si>
  <si>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</si>
  <si>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</si>
  <si>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</si>
  <si>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</si>
  <si>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</si>
  <si>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</si>
  <si>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</si>
  <si>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</si>
  <si>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</si>
  <si>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</si>
  <si>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</si>
  <si>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</si>
  <si>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</si>
  <si>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</si>
  <si>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</si>
  <si>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</si>
  <si>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</si>
  <si>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</si>
  <si>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</si>
  <si>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</si>
  <si>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</si>
  <si>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</si>
  <si>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</si>
  <si>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</si>
  <si>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</si>
  <si>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</si>
  <si>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</si>
  <si>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</si>
  <si>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</si>
  <si>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</si>
  <si>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</si>
  <si>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</si>
  <si>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</si>
  <si>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</si>
  <si>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</si>
  <si>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</si>
  <si>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</si>
  <si>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</si>
  <si>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</si>
  <si>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</si>
  <si>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</si>
  <si>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</si>
  <si>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</si>
  <si>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</si>
  <si>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</si>
  <si>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</si>
  <si>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</si>
  <si>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</si>
  <si>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</si>
  <si>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</si>
  <si>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</si>
  <si>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</si>
  <si>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</si>
  <si>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</si>
  <si>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</si>
  <si>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</si>
  <si>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</si>
  <si>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</si>
  <si>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</si>
  <si>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</si>
  <si>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</si>
  <si>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</si>
  <si>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</si>
  <si>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</si>
  <si>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</si>
  <si>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</si>
  <si>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</si>
  <si>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</si>
  <si>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</si>
  <si>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</si>
  <si>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</si>
  <si>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</si>
  <si>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</si>
  <si>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</si>
  <si>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</si>
  <si>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</si>
  <si>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</si>
  <si>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</si>
  <si>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</si>
  <si>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</si>
  <si>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</si>
  <si>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</si>
  <si>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</si>
  <si>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</si>
  <si>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</si>
  <si>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</si>
  <si>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</si>
  <si>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</si>
  <si>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</si>
  <si>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</si>
  <si>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</si>
  <si>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</si>
  <si>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</si>
  <si>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</si>
  <si>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</si>
  <si>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</si>
  <si>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</si>
  <si>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</si>
  <si>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</si>
  <si>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</si>
  <si>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</si>
  <si>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</si>
  <si>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</si>
  <si>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</si>
  <si>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</si>
  <si>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</si>
  <si>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</si>
  <si>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</si>
  <si>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</si>
  <si>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</si>
  <si>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</si>
  <si>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</si>
  <si>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</si>
  <si>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</si>
  <si>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</si>
  <si>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</si>
  <si>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</si>
  <si>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</si>
  <si>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</si>
  <si>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</si>
  <si>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</si>
  <si>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</si>
  <si>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</si>
  <si>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</si>
  <si>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</si>
  <si>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</si>
  <si>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</si>
  <si>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</si>
  <si>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</si>
  <si>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</si>
  <si>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</si>
  <si>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</si>
  <si>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</si>
  <si>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</si>
  <si>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</si>
  <si>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</si>
  <si>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</si>
  <si>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</si>
  <si>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</si>
  <si>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</si>
  <si>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</si>
  <si>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</si>
  <si>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</si>
  <si>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</si>
  <si>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</si>
  <si>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</si>
  <si>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</si>
  <si>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</si>
  <si>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</si>
  <si>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</si>
  <si>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</si>
  <si>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</si>
  <si>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</si>
  <si>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</si>
  <si>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</si>
  <si>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</si>
  <si>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</si>
  <si>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</si>
  <si>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</si>
  <si>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</si>
  <si>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</si>
  <si>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</si>
  <si>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</si>
  <si>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</si>
  <si>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</si>
  <si>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</si>
  <si>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</si>
  <si>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</si>
  <si>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</si>
  <si>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</si>
  <si>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</si>
  <si>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</si>
  <si>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</si>
  <si>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</si>
  <si>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</si>
  <si>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</si>
  <si>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</si>
  <si>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</si>
  <si>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</si>
  <si>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</si>
  <si>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</si>
  <si>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</si>
  <si>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</si>
  <si>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</si>
  <si>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</si>
  <si>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</si>
  <si>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</si>
  <si>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</si>
  <si>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</si>
  <si>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</si>
  <si>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</si>
  <si>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</si>
  <si>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</si>
  <si>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</si>
  <si>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</si>
  <si>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</si>
  <si>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</si>
  <si>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</si>
  <si>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</si>
  <si>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</si>
  <si>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</si>
  <si>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</si>
  <si>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</si>
  <si>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</si>
  <si>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</si>
  <si>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</si>
  <si>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</si>
  <si>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</si>
  <si>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</si>
  <si>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</si>
  <si>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</si>
  <si>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</si>
  <si>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</si>
  <si>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</si>
  <si>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</si>
  <si>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</si>
  <si>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</si>
  <si>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</si>
  <si>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</si>
  <si>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</si>
  <si>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</si>
  <si>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</si>
  <si>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</si>
  <si>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</si>
  <si>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</si>
  <si>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</si>
  <si>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</si>
  <si>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</si>
  <si>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</si>
  <si>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</si>
  <si>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</si>
  <si>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</si>
  <si>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</si>
  <si>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</si>
  <si>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</si>
  <si>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</si>
  <si>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</si>
  <si>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</si>
  <si>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</si>
  <si>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</si>
  <si>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</si>
  <si>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</si>
  <si>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</si>
  <si>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</si>
  <si>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</si>
  <si>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</si>
  <si>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</si>
  <si>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</si>
  <si>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</si>
  <si>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</si>
  <si>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</si>
  <si>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</si>
  <si>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</si>
  <si>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</si>
  <si>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</si>
  <si>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</si>
  <si>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</si>
  <si>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</si>
  <si>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</si>
  <si>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</si>
  <si>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</si>
  <si>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</si>
  <si>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</si>
  <si>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</si>
  <si>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</si>
  <si>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</si>
  <si>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01600172157</t>
  </si>
  <si>
    <t>00104996921</t>
  </si>
  <si>
    <t>00112267885</t>
  </si>
  <si>
    <t>00118896265</t>
  </si>
  <si>
    <t>05200086782</t>
  </si>
  <si>
    <t>01100349081</t>
  </si>
  <si>
    <t>40221404391</t>
  </si>
  <si>
    <t>00800329666</t>
  </si>
  <si>
    <t>00111466777</t>
  </si>
  <si>
    <t>00112597224</t>
  </si>
  <si>
    <t>40213536507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</si>
  <si>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</si>
  <si>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</si>
  <si>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</si>
  <si>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</si>
  <si>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</si>
  <si>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</si>
  <si>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</si>
  <si>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</si>
  <si>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</si>
  <si>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</si>
  <si>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</si>
  <si>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</si>
  <si>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08300017228</t>
  </si>
  <si>
    <t>01600197683</t>
  </si>
  <si>
    <t>22500053636</t>
  </si>
  <si>
    <t>07500113613</t>
  </si>
  <si>
    <t>40226943757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</si>
  <si>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</si>
  <si>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</si>
  <si>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</si>
  <si>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</si>
  <si>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</si>
  <si>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</si>
  <si>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</si>
  <si>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</si>
  <si>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</si>
  <si>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</si>
  <si>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</si>
  <si>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</si>
  <si>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</si>
  <si>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</si>
  <si>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</si>
  <si>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</si>
  <si>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</si>
  <si>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</si>
  <si>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</si>
  <si>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</si>
  <si>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</si>
  <si>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</si>
  <si>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</si>
  <si>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</si>
  <si>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</si>
  <si>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</si>
  <si>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</si>
  <si>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</si>
  <si>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</si>
  <si>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</si>
  <si>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</si>
  <si>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</si>
  <si>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</si>
  <si>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</si>
  <si>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</si>
  <si>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</si>
  <si>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</si>
  <si>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</si>
  <si>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</si>
  <si>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</si>
  <si>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</si>
  <si>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</si>
  <si>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</si>
  <si>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</si>
  <si>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</si>
  <si>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</si>
  <si>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</si>
  <si>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</si>
  <si>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</si>
  <si>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</si>
  <si>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</si>
  <si>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</si>
  <si>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</si>
  <si>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</si>
  <si>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</si>
  <si>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</si>
  <si>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</si>
  <si>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</si>
  <si>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</si>
  <si>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</si>
  <si>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</si>
  <si>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</si>
  <si>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</si>
  <si>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</si>
  <si>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</si>
  <si>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</si>
  <si>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</si>
  <si>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</si>
  <si>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</si>
  <si>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</si>
  <si>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</si>
  <si>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</si>
  <si>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</si>
  <si>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</si>
  <si>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</si>
  <si>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</si>
  <si>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</si>
  <si>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</si>
  <si>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</si>
  <si>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</si>
  <si>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</si>
  <si>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</si>
  <si>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</si>
  <si>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</si>
  <si>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</si>
  <si>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</si>
  <si>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</si>
  <si>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</si>
  <si>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</si>
  <si>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</si>
  <si>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</si>
  <si>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</si>
  <si>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</si>
  <si>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</si>
  <si>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</si>
  <si>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</si>
  <si>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</si>
  <si>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</si>
  <si>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</si>
  <si>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</si>
  <si>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</si>
  <si>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</si>
  <si>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</si>
  <si>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</si>
  <si>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</si>
  <si>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</si>
  <si>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</si>
  <si>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</si>
  <si>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</si>
  <si>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</si>
  <si>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</si>
  <si>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</si>
  <si>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</si>
  <si>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</si>
  <si>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</si>
  <si>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</si>
  <si>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</si>
  <si>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</si>
  <si>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</si>
  <si>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</si>
  <si>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</si>
  <si>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</si>
  <si>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</si>
  <si>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</si>
  <si>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</si>
  <si>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</si>
  <si>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</si>
  <si>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</si>
  <si>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</si>
  <si>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</si>
  <si>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</si>
  <si>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</si>
  <si>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</si>
  <si>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</si>
  <si>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</si>
  <si>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</si>
  <si>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</si>
  <si>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</si>
  <si>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</si>
  <si>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</si>
  <si>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</si>
  <si>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</si>
  <si>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</si>
  <si>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</si>
  <si>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</si>
  <si>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</si>
  <si>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</si>
  <si>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</si>
  <si>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</si>
  <si>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</si>
  <si>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</si>
  <si>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</si>
  <si>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</si>
  <si>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</si>
  <si>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</si>
  <si>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</si>
  <si>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</si>
  <si>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</si>
  <si>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</si>
  <si>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</si>
  <si>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</si>
  <si>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</si>
  <si>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</si>
  <si>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</si>
  <si>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</si>
  <si>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</si>
  <si>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</si>
  <si>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</si>
  <si>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</si>
  <si>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</si>
  <si>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</si>
  <si>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</si>
  <si>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</si>
  <si>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</si>
  <si>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</si>
  <si>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</si>
  <si>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</si>
  <si>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</si>
  <si>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</si>
  <si>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</si>
  <si>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</si>
  <si>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</si>
  <si>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</si>
  <si>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</si>
  <si>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</si>
  <si>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</si>
  <si>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</si>
  <si>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</si>
  <si>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</si>
  <si>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</si>
  <si>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</si>
  <si>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</si>
  <si>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</si>
  <si>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</si>
  <si>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</si>
  <si>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</si>
  <si>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</si>
  <si>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</si>
  <si>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</si>
  <si>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</si>
  <si>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</si>
  <si>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</si>
  <si>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</si>
  <si>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</si>
  <si>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</si>
  <si>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</si>
  <si>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</si>
  <si>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</si>
  <si>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</si>
  <si>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</si>
  <si>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</si>
  <si>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</si>
  <si>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</si>
  <si>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</si>
  <si>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</si>
  <si>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</si>
  <si>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</si>
  <si>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</si>
  <si>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</si>
  <si>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</si>
  <si>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</si>
  <si>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</si>
  <si>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</si>
  <si>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</si>
  <si>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</si>
  <si>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</si>
  <si>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</si>
  <si>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</si>
  <si>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</si>
  <si>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</si>
  <si>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</si>
  <si>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</si>
  <si>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</si>
  <si>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</si>
  <si>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</si>
  <si>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</si>
  <si>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</si>
  <si>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</si>
  <si>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</si>
  <si>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</si>
  <si>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</si>
  <si>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</si>
  <si>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</si>
  <si>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</si>
  <si>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</si>
  <si>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</si>
  <si>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</si>
  <si>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</si>
  <si>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</si>
  <si>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</si>
  <si>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</si>
  <si>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</si>
  <si>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</si>
  <si>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</si>
  <si>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</si>
  <si>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</si>
  <si>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</si>
  <si>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</si>
  <si>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</si>
  <si>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</si>
  <si>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</si>
  <si>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</si>
  <si>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</si>
  <si>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</si>
  <si>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</si>
  <si>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</si>
  <si>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</si>
  <si>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</si>
  <si>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</si>
  <si>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</si>
  <si>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</si>
  <si>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</si>
  <si>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</si>
  <si>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</si>
  <si>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</si>
  <si>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</si>
  <si>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</si>
  <si>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</si>
  <si>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</si>
  <si>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</si>
  <si>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</si>
  <si>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</si>
  <si>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</si>
  <si>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</si>
  <si>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</si>
  <si>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</si>
  <si>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</si>
  <si>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</si>
  <si>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</si>
  <si>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</si>
  <si>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</si>
  <si>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</si>
  <si>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</si>
  <si>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</si>
  <si>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</si>
  <si>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</si>
  <si>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</si>
  <si>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</si>
  <si>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</si>
  <si>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</si>
  <si>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</si>
  <si>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</si>
  <si>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</si>
  <si>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</si>
  <si>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</si>
  <si>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</si>
  <si>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</si>
  <si>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</si>
  <si>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</si>
  <si>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</si>
  <si>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</si>
  <si>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</si>
  <si>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</si>
  <si>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</si>
  <si>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</si>
  <si>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</si>
  <si>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</si>
  <si>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</si>
  <si>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</si>
  <si>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</si>
  <si>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</si>
  <si>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</si>
  <si>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</si>
  <si>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</si>
  <si>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</si>
  <si>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</si>
  <si>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</si>
  <si>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</si>
  <si>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</si>
  <si>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</si>
  <si>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</si>
  <si>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</si>
  <si>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</si>
  <si>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</si>
  <si>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</si>
  <si>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</si>
  <si>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</si>
  <si>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</si>
  <si>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</si>
  <si>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</si>
  <si>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</si>
  <si>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</si>
  <si>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</si>
  <si>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</si>
  <si>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</si>
  <si>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</si>
  <si>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</si>
  <si>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</si>
  <si>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</si>
  <si>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</si>
  <si>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</si>
  <si>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</si>
  <si>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</si>
  <si>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</si>
  <si>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</si>
  <si>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</si>
  <si>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</si>
  <si>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</si>
  <si>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</si>
  <si>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</si>
  <si>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</si>
  <si>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</si>
  <si>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</si>
  <si>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</si>
  <si>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</si>
  <si>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</si>
  <si>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</si>
  <si>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</si>
  <si>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</si>
  <si>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</si>
  <si>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</si>
  <si>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</si>
  <si>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</si>
  <si>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</si>
  <si>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</si>
  <si>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</si>
  <si>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BRAHYLLANS JUNIOR JESUS RODRIGUEZ GOMEZ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</si>
  <si>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</si>
  <si>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</si>
  <si>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</si>
  <si>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</si>
  <si>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</si>
  <si>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</si>
  <si>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</si>
  <si>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</si>
  <si>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</si>
  <si>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</si>
  <si>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</si>
  <si>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</si>
  <si>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</si>
  <si>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</si>
  <si>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</si>
  <si>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</si>
  <si>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</si>
  <si>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</si>
  <si>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</si>
  <si>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</si>
  <si>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</si>
  <si>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</si>
  <si>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</si>
  <si>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</si>
  <si>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</si>
  <si>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</si>
  <si>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</si>
  <si>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</si>
  <si>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</si>
  <si>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</si>
  <si>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</si>
  <si>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</si>
  <si>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</si>
  <si>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</si>
  <si>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</si>
  <si>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</si>
  <si>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</si>
  <si>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</si>
  <si>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</si>
  <si>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</si>
  <si>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</si>
  <si>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</si>
  <si>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</si>
  <si>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</si>
  <si>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</si>
  <si>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</si>
  <si>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</si>
  <si>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</si>
  <si>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</si>
  <si>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</si>
  <si>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</si>
  <si>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</si>
  <si>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</si>
  <si>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</si>
  <si>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</si>
  <si>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</si>
  <si>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</si>
  <si>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</si>
  <si>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</si>
  <si>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</si>
  <si>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</si>
  <si>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</si>
  <si>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</si>
  <si>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</si>
  <si>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</si>
  <si>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</si>
  <si>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</si>
  <si>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</si>
  <si>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</si>
  <si>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</si>
  <si>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</si>
  <si>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</si>
  <si>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</si>
  <si>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</si>
  <si>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</si>
  <si>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</si>
  <si>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</si>
  <si>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</si>
  <si>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</si>
  <si>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</si>
  <si>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</si>
  <si>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</si>
  <si>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</si>
  <si>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</si>
  <si>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</si>
  <si>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</si>
  <si>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</si>
  <si>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</si>
  <si>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</si>
  <si>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</si>
  <si>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</si>
  <si>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</si>
  <si>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</si>
  <si>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</si>
  <si>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</si>
  <si>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</si>
  <si>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</si>
  <si>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</si>
  <si>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</si>
  <si>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</si>
  <si>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</si>
  <si>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</si>
  <si>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</si>
  <si>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</si>
  <si>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</si>
  <si>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</si>
  <si>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</si>
  <si>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</si>
  <si>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</si>
  <si>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</si>
  <si>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</si>
  <si>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</si>
  <si>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</si>
  <si>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</si>
  <si>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</si>
  <si>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</si>
  <si>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</si>
  <si>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</si>
  <si>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</si>
  <si>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</si>
  <si>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</si>
  <si>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</si>
  <si>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</si>
  <si>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</si>
  <si>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</si>
  <si>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</si>
  <si>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</si>
  <si>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</si>
  <si>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</si>
  <si>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</si>
  <si>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</si>
  <si>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</si>
  <si>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</si>
  <si>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</si>
  <si>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</si>
  <si>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</si>
  <si>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</si>
  <si>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</si>
  <si>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</si>
  <si>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</si>
  <si>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</si>
  <si>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</si>
  <si>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</si>
  <si>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</si>
  <si>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</si>
  <si>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</si>
  <si>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</si>
  <si>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</si>
  <si>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</si>
  <si>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</si>
  <si>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</si>
  <si>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</si>
  <si>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</si>
  <si>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</si>
  <si>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</si>
  <si>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</si>
  <si>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</si>
  <si>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</si>
  <si>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</si>
  <si>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</si>
  <si>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</si>
  <si>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</si>
  <si>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</si>
  <si>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</si>
  <si>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</si>
  <si>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</si>
  <si>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</si>
  <si>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</si>
  <si>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</si>
  <si>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</si>
  <si>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</si>
  <si>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</si>
  <si>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</si>
  <si>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</si>
  <si>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</si>
  <si>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</si>
  <si>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</si>
  <si>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</si>
  <si>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</si>
  <si>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</si>
  <si>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</si>
  <si>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</si>
  <si>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</si>
  <si>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</si>
  <si>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</si>
  <si>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</si>
  <si>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</si>
  <si>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</si>
  <si>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</si>
  <si>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JOSELITO JAQUEZ MONTES DE OCA</t>
  </si>
  <si>
    <t>01600150187</t>
  </si>
  <si>
    <t>RUBEN DARIO CASTILLO DOMINGUEZ</t>
  </si>
  <si>
    <t>22300563933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</si>
  <si>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</si>
  <si>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</si>
  <si>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</si>
  <si>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</si>
  <si>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</si>
  <si>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</si>
  <si>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</si>
  <si>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WENELT GOMEZ GOMEZ</t>
  </si>
  <si>
    <t>01800659771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</si>
  <si>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</si>
  <si>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</si>
  <si>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</si>
  <si>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</si>
  <si>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</si>
  <si>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</si>
  <si>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</si>
  <si>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</si>
  <si>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</si>
  <si>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</si>
  <si>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</si>
  <si>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</si>
  <si>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</si>
  <si>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</si>
  <si>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</si>
  <si>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</si>
  <si>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</si>
  <si>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</si>
  <si>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</si>
  <si>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</si>
  <si>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</si>
  <si>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</si>
  <si>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</si>
  <si>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</si>
  <si>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</si>
  <si>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</si>
  <si>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</si>
  <si>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</si>
  <si>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</si>
  <si>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</si>
  <si>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</si>
  <si>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</si>
  <si>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</si>
  <si>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</si>
  <si>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</si>
  <si>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</si>
  <si>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</si>
  <si>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</si>
  <si>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</si>
  <si>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</si>
  <si>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</si>
  <si>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</si>
  <si>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</si>
  <si>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</si>
  <si>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</si>
  <si>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</si>
  <si>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</si>
  <si>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</si>
  <si>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</si>
  <si>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</si>
  <si>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</si>
  <si>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</si>
  <si>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</si>
  <si>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</si>
  <si>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</si>
  <si>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</si>
  <si>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</si>
  <si>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</si>
  <si>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</si>
  <si>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</si>
  <si>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</si>
  <si>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</si>
  <si>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</si>
  <si>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</si>
  <si>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</si>
  <si>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</si>
  <si>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</si>
  <si>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</si>
  <si>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</si>
  <si>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</si>
  <si>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</si>
  <si>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</si>
  <si>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</si>
  <si>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</si>
  <si>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</si>
  <si>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</si>
  <si>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</si>
  <si>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</si>
  <si>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</si>
  <si>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</si>
  <si>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</si>
  <si>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</si>
  <si>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</si>
  <si>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</si>
  <si>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</si>
  <si>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</si>
  <si>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</si>
  <si>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</si>
  <si>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</si>
  <si>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</si>
  <si>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</si>
  <si>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</si>
  <si>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</si>
  <si>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</si>
  <si>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</si>
  <si>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</si>
  <si>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</si>
  <si>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</si>
  <si>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</si>
  <si>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</si>
  <si>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</si>
  <si>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</si>
  <si>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</si>
  <si>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</si>
  <si>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</si>
  <si>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</si>
  <si>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</si>
  <si>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</si>
  <si>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</si>
  <si>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</si>
  <si>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</si>
  <si>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</si>
  <si>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</si>
  <si>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</si>
  <si>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</si>
  <si>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</si>
  <si>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</si>
  <si>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</si>
  <si>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</si>
  <si>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</si>
  <si>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</si>
  <si>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</si>
  <si>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</si>
  <si>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</si>
  <si>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</si>
  <si>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</si>
  <si>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</si>
  <si>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</si>
  <si>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</si>
  <si>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</si>
  <si>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</si>
  <si>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</si>
  <si>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</si>
  <si>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</si>
  <si>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</si>
  <si>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</si>
  <si>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</si>
  <si>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</si>
  <si>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</si>
  <si>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</si>
  <si>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</si>
  <si>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</si>
  <si>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</si>
  <si>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</si>
  <si>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</si>
  <si>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</si>
  <si>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</si>
  <si>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</si>
  <si>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</si>
  <si>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</si>
  <si>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</si>
  <si>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</si>
  <si>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</si>
  <si>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</si>
  <si>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</si>
  <si>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</si>
  <si>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</si>
  <si>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</si>
  <si>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</si>
  <si>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</si>
  <si>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</si>
  <si>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</si>
  <si>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</si>
  <si>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</si>
  <si>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</si>
  <si>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</si>
  <si>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</si>
  <si>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</si>
  <si>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</si>
  <si>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</si>
  <si>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</si>
  <si>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</si>
  <si>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</si>
  <si>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</si>
  <si>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</si>
  <si>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</si>
  <si>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</si>
  <si>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</si>
  <si>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</si>
  <si>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</si>
  <si>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</si>
  <si>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</si>
  <si>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</si>
  <si>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</si>
  <si>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</si>
  <si>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</si>
  <si>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</si>
  <si>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</si>
  <si>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</si>
  <si>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</si>
  <si>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</si>
  <si>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</si>
  <si>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</si>
  <si>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</si>
  <si>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</si>
  <si>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</si>
  <si>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</si>
  <si>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</si>
  <si>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</si>
  <si>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</si>
  <si>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</si>
  <si>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</si>
  <si>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</si>
  <si>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</si>
  <si>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</si>
  <si>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</si>
  <si>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</si>
  <si>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</si>
  <si>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</si>
  <si>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</si>
  <si>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</si>
  <si>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</si>
  <si>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</si>
  <si>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</si>
  <si>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</si>
  <si>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</si>
  <si>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</si>
  <si>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</si>
  <si>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</si>
  <si>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</si>
  <si>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</si>
  <si>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</si>
  <si>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</si>
  <si>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</si>
  <si>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</si>
  <si>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</si>
  <si>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</si>
  <si>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</si>
  <si>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40247433572</t>
  </si>
  <si>
    <t>BRAYAN STEVEN RODRIGUEZ RODRIGUEZ</t>
  </si>
  <si>
    <t>00115568859</t>
  </si>
  <si>
    <t>40225980941</t>
  </si>
  <si>
    <t>ELIEZER SANTOS PANIAGUA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</si>
  <si>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</si>
  <si>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</si>
  <si>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</si>
  <si>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</si>
  <si>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</si>
  <si>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</si>
  <si>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</si>
  <si>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</si>
  <si>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</si>
  <si>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</si>
  <si>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</si>
  <si>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</si>
  <si>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</si>
  <si>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</si>
  <si>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</si>
  <si>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</si>
  <si>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</si>
  <si>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</si>
  <si>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</si>
  <si>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</si>
  <si>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</si>
  <si>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</si>
  <si>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</si>
  <si>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</si>
  <si>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</si>
  <si>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</si>
  <si>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</si>
  <si>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</si>
  <si>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</si>
  <si>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</si>
  <si>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</si>
  <si>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</si>
  <si>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</si>
  <si>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</si>
  <si>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</si>
  <si>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</si>
  <si>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</si>
  <si>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</si>
  <si>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</si>
  <si>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</si>
  <si>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</si>
  <si>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</si>
  <si>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</si>
  <si>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</si>
  <si>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</si>
  <si>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</si>
  <si>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</si>
  <si>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</si>
  <si>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</si>
  <si>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</si>
  <si>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</si>
  <si>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</si>
  <si>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</si>
  <si>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</si>
  <si>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</si>
  <si>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</si>
  <si>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</si>
  <si>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</si>
  <si>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</si>
  <si>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</si>
  <si>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</si>
  <si>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</si>
  <si>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</si>
  <si>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</si>
  <si>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</si>
  <si>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</si>
  <si>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</si>
  <si>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</si>
  <si>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</si>
  <si>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</si>
  <si>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</si>
  <si>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</si>
  <si>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</si>
  <si>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</si>
  <si>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</si>
  <si>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</si>
  <si>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</si>
  <si>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</si>
  <si>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</si>
  <si>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</si>
  <si>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</si>
  <si>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</si>
  <si>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</si>
  <si>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</si>
  <si>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</si>
  <si>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</si>
  <si>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</si>
  <si>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</si>
  <si>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</si>
  <si>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</si>
  <si>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</si>
  <si>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</si>
  <si>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</si>
  <si>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</si>
  <si>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</si>
  <si>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</si>
  <si>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</si>
  <si>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</si>
  <si>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</si>
  <si>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</si>
  <si>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</si>
  <si>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</si>
  <si>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</si>
  <si>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</si>
  <si>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</si>
  <si>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</si>
  <si>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</si>
  <si>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</si>
  <si>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</si>
  <si>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</si>
  <si>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</si>
  <si>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</si>
  <si>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</si>
  <si>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</si>
  <si>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</si>
  <si>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</si>
  <si>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</si>
  <si>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</si>
  <si>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</si>
  <si>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</si>
  <si>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</si>
  <si>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</si>
  <si>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</si>
  <si>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</si>
  <si>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</si>
  <si>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</si>
  <si>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</si>
  <si>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</si>
  <si>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</si>
  <si>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</si>
  <si>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</si>
  <si>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</si>
  <si>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</si>
  <si>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</si>
  <si>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</si>
  <si>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</si>
  <si>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</si>
  <si>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</si>
  <si>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</si>
  <si>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</si>
  <si>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</si>
  <si>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</si>
  <si>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</si>
  <si>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</si>
  <si>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</si>
  <si>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</si>
  <si>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</si>
  <si>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</si>
  <si>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00111829016</t>
  </si>
  <si>
    <t>JOHNATTAN NICOLAS ARIAS PARRA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</si>
  <si>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</si>
  <si>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</si>
  <si>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</si>
  <si>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</si>
  <si>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</si>
  <si>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</si>
  <si>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</si>
  <si>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</si>
  <si>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</si>
  <si>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</si>
  <si>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</si>
  <si>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</si>
  <si>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</si>
  <si>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</si>
  <si>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</si>
  <si>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</si>
  <si>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</si>
  <si>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</si>
  <si>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</si>
  <si>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</si>
  <si>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</si>
  <si>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</si>
  <si>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</si>
  <si>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</si>
  <si>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</si>
  <si>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</si>
  <si>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</si>
  <si>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</si>
  <si>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</si>
  <si>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</si>
  <si>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</si>
  <si>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</si>
  <si>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</si>
  <si>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</si>
  <si>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</si>
  <si>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</si>
  <si>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</si>
  <si>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</si>
  <si>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</si>
  <si>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</si>
  <si>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</si>
  <si>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</si>
  <si>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</si>
  <si>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</si>
  <si>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</si>
  <si>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</si>
  <si>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</si>
  <si>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</si>
  <si>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</si>
  <si>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</si>
  <si>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</si>
  <si>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</si>
  <si>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</si>
  <si>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</si>
  <si>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</si>
  <si>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</si>
  <si>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</si>
  <si>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</si>
  <si>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</si>
  <si>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</si>
  <si>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</si>
  <si>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</si>
  <si>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</si>
  <si>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</si>
  <si>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</si>
  <si>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</si>
  <si>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</si>
  <si>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</si>
  <si>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</si>
  <si>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</si>
  <si>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</si>
  <si>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</si>
  <si>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</si>
  <si>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</si>
  <si>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</si>
  <si>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</si>
  <si>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</si>
  <si>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</si>
  <si>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</si>
  <si>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</si>
  <si>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</si>
  <si>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</si>
  <si>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</si>
  <si>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</si>
  <si>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</si>
  <si>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</si>
  <si>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</si>
  <si>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</si>
  <si>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</si>
  <si>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</si>
  <si>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</si>
  <si>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</si>
  <si>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</si>
  <si>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</si>
  <si>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</si>
  <si>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</si>
  <si>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</si>
  <si>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</si>
  <si>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</si>
  <si>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</si>
  <si>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</si>
  <si>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</si>
  <si>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</si>
  <si>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</si>
  <si>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</si>
  <si>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</si>
  <si>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</si>
  <si>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</si>
  <si>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</si>
  <si>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</si>
  <si>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</si>
  <si>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</si>
  <si>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</si>
  <si>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</si>
  <si>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</si>
  <si>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</si>
  <si>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</si>
  <si>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</si>
  <si>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</si>
  <si>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</si>
  <si>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</si>
  <si>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</si>
  <si>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</si>
  <si>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</si>
  <si>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</si>
  <si>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</si>
  <si>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</si>
  <si>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</si>
  <si>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</si>
  <si>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</si>
  <si>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</si>
  <si>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</si>
  <si>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</si>
  <si>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</si>
  <si>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</si>
  <si>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</si>
  <si>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</si>
  <si>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</si>
  <si>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</si>
  <si>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</si>
  <si>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</si>
  <si>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</si>
  <si>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</si>
  <si>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</si>
  <si>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</si>
  <si>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</si>
  <si>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</si>
  <si>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</si>
  <si>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</si>
  <si>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</si>
  <si>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</si>
  <si>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</si>
  <si>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</si>
  <si>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</si>
  <si>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</si>
  <si>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</si>
  <si>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</si>
  <si>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</si>
  <si>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</si>
  <si>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</si>
  <si>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</si>
  <si>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</si>
  <si>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</si>
  <si>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</si>
  <si>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</si>
  <si>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</si>
  <si>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</si>
  <si>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</si>
  <si>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</si>
  <si>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</si>
  <si>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</si>
  <si>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</si>
  <si>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</si>
  <si>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</si>
  <si>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</si>
  <si>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</si>
  <si>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</si>
  <si>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</si>
  <si>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</si>
  <si>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</si>
  <si>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</si>
  <si>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</si>
  <si>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</si>
  <si>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</si>
  <si>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</si>
  <si>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</si>
  <si>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</si>
  <si>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</si>
  <si>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</si>
  <si>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</si>
  <si>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</si>
  <si>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</si>
  <si>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</si>
  <si>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</si>
  <si>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</si>
  <si>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</si>
  <si>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</si>
  <si>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</si>
  <si>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</si>
  <si>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</si>
  <si>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</si>
  <si>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</si>
  <si>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</si>
  <si>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</si>
  <si>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</si>
  <si>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</si>
  <si>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</si>
  <si>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</si>
  <si>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</si>
  <si>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</si>
  <si>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</si>
  <si>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</si>
  <si>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</si>
  <si>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</si>
  <si>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</si>
  <si>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</si>
  <si>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</si>
  <si>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</si>
  <si>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</si>
  <si>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</si>
  <si>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</si>
  <si>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</si>
  <si>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</si>
  <si>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</si>
  <si>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</si>
  <si>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</si>
  <si>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</si>
  <si>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</si>
  <si>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</si>
  <si>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</si>
  <si>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</si>
  <si>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</si>
  <si>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</si>
  <si>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</si>
  <si>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</si>
  <si>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</si>
  <si>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</si>
  <si>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</si>
  <si>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</si>
  <si>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</si>
  <si>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</si>
  <si>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</si>
  <si>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</si>
  <si>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</si>
  <si>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</si>
  <si>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</si>
  <si>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</si>
  <si>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</si>
  <si>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</si>
  <si>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</si>
  <si>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</si>
  <si>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</si>
  <si>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</si>
  <si>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</si>
  <si>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</si>
  <si>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</si>
  <si>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40200324867</t>
  </si>
  <si>
    <t>JUAN DARIEL SAVIÑON PEREZ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</si>
  <si>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</si>
  <si>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</si>
  <si>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</si>
  <si>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</si>
  <si>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</si>
  <si>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</si>
  <si>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</si>
  <si>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</si>
  <si>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</si>
  <si>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</si>
  <si>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</si>
  <si>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</si>
  <si>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</si>
  <si>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</si>
  <si>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</si>
  <si>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</si>
  <si>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</si>
  <si>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</si>
  <si>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</si>
  <si>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40200574032</t>
  </si>
  <si>
    <t>FRANCINA DELGADO GIL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</si>
  <si>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</si>
  <si>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</si>
  <si>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</si>
  <si>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</si>
  <si>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</si>
  <si>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</si>
  <si>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</si>
  <si>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</si>
  <si>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</si>
  <si>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</si>
  <si>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</si>
  <si>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</si>
  <si>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</si>
  <si>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</si>
  <si>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</si>
  <si>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</si>
  <si>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</si>
  <si>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</si>
  <si>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</si>
  <si>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</si>
  <si>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</si>
  <si>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</si>
  <si>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</si>
  <si>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</si>
  <si>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</si>
  <si>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</si>
  <si>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</si>
  <si>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</si>
  <si>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</si>
  <si>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</si>
  <si>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</si>
  <si>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</si>
  <si>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</si>
  <si>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</si>
  <si>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</si>
  <si>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</si>
  <si>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</si>
  <si>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</si>
  <si>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</si>
  <si>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</si>
  <si>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</si>
  <si>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</si>
  <si>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</si>
  <si>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</si>
  <si>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</si>
  <si>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</si>
  <si>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</si>
  <si>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</si>
  <si>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</si>
  <si>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</si>
  <si>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</si>
  <si>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</si>
  <si>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</si>
  <si>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</si>
  <si>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</si>
  <si>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</si>
  <si>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</si>
  <si>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</si>
  <si>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</si>
  <si>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</si>
  <si>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</si>
  <si>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</si>
  <si>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</si>
  <si>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</si>
  <si>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</si>
  <si>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</si>
  <si>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</si>
  <si>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CASADO/A</t>
  </si>
  <si>
    <t>SIN DATOS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</si>
  <si>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</si>
  <si>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</si>
  <si>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</si>
  <si>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</si>
  <si>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</si>
  <si>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</si>
  <si>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</si>
  <si>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AA010138</t>
  </si>
  <si>
    <t>KHIANNA MACIEL</t>
  </si>
  <si>
    <t>CIPRIAN GUERRERO</t>
  </si>
  <si>
    <t>SOLTERO/A</t>
  </si>
  <si>
    <t>DORILI</t>
  </si>
  <si>
    <t>RODRIGUEZ</t>
  </si>
  <si>
    <t>DS011105</t>
  </si>
  <si>
    <t>DAISY DE JESUS</t>
  </si>
  <si>
    <t>ALVAREZ LEGER</t>
  </si>
  <si>
    <t>SANTIAGO</t>
  </si>
  <si>
    <t>SAN JOSE DE LAS MATAS</t>
  </si>
  <si>
    <t>SG010014</t>
  </si>
  <si>
    <t>LUCIANO</t>
  </si>
  <si>
    <t>GRULLON DIAZ</t>
  </si>
  <si>
    <t>AA010058</t>
  </si>
  <si>
    <t>FERMINA</t>
  </si>
  <si>
    <t>MOSQUEA GARCIA</t>
  </si>
  <si>
    <t>SG010124</t>
  </si>
  <si>
    <t>ERISON JUNIOR</t>
  </si>
  <si>
    <t>LIRIANO VALERIO</t>
  </si>
  <si>
    <t>TC010044</t>
  </si>
  <si>
    <t>EURI RAMON</t>
  </si>
  <si>
    <t>MATOS</t>
  </si>
  <si>
    <t>ANA GABRIELA</t>
  </si>
  <si>
    <t>RODRIGUEZ CASTILLO</t>
  </si>
  <si>
    <t>DS010062</t>
  </si>
  <si>
    <t>ALTAGRACIA FATIMA</t>
  </si>
  <si>
    <t>GUZMAN LANTIGUA</t>
  </si>
  <si>
    <t>PR010424</t>
  </si>
  <si>
    <t>CESARIN</t>
  </si>
  <si>
    <t>DE LA CRUZ DE LA CRUZ</t>
  </si>
  <si>
    <t>TC010012</t>
  </si>
  <si>
    <t>HANSEL</t>
  </si>
  <si>
    <t>ARIAS POLONIA</t>
  </si>
  <si>
    <t>SG010005</t>
  </si>
  <si>
    <t>JOSE ELADIO</t>
  </si>
  <si>
    <t>OLIVO BELLO</t>
  </si>
  <si>
    <t>GUADALUPE</t>
  </si>
  <si>
    <t>DE LA ROSA</t>
  </si>
  <si>
    <t>JOSE ALEJANDRO</t>
  </si>
  <si>
    <t>RESTO CASTILLO</t>
  </si>
  <si>
    <t>SG010006</t>
  </si>
  <si>
    <t>VICTOR JOSE</t>
  </si>
  <si>
    <t>GRACIANO MEJIA</t>
  </si>
  <si>
    <t>AA010572</t>
  </si>
  <si>
    <t>SEVERO</t>
  </si>
  <si>
    <t>DE LA CRUZ VENTURA</t>
  </si>
  <si>
    <t>TEOSBILDE EMILIA</t>
  </si>
  <si>
    <t>CUSTODIO CASADO</t>
  </si>
  <si>
    <t>00115490831</t>
  </si>
  <si>
    <t>OFELIA</t>
  </si>
  <si>
    <t>MARTINEZ HEREDIA</t>
  </si>
  <si>
    <t>OFELIA MARTINEZ HEREDIA</t>
  </si>
  <si>
    <t>DS011184</t>
  </si>
  <si>
    <t>KEVIN ROBERTO</t>
  </si>
  <si>
    <t>SANTOS BEJARAN</t>
  </si>
  <si>
    <t>YULISSA</t>
  </si>
  <si>
    <t>YEN CAMPUSANO</t>
  </si>
  <si>
    <t>PR010401</t>
  </si>
  <si>
    <t>JOSE SINENCIO APOLINAR</t>
  </si>
  <si>
    <t>ESPINAL TAVERAS</t>
  </si>
  <si>
    <t>PR010436</t>
  </si>
  <si>
    <t>JULIO GENARO</t>
  </si>
  <si>
    <t>CANELA CASTILLO</t>
  </si>
  <si>
    <t>PR010615</t>
  </si>
  <si>
    <t>MARIA DEL CARMEN</t>
  </si>
  <si>
    <t>CASTILLO</t>
  </si>
  <si>
    <t>RAMONA ELVIRA</t>
  </si>
  <si>
    <t>MATEO</t>
  </si>
  <si>
    <t>AA010029</t>
  </si>
  <si>
    <t>GISELA ALTAGRACIA</t>
  </si>
  <si>
    <t>RAMOS PERDOMO</t>
  </si>
  <si>
    <t>AA010617</t>
  </si>
  <si>
    <t>EDWARD</t>
  </si>
  <si>
    <t>MORENO JIMENEZ</t>
  </si>
  <si>
    <t>SORANYI</t>
  </si>
  <si>
    <t>QUEZADA DE LOS SANTOS</t>
  </si>
  <si>
    <t>AZUA</t>
  </si>
  <si>
    <t>AZUA DE COMPOSTELA</t>
  </si>
  <si>
    <t>MINC - PRESERVACION Y REST. DE MONUMENTOS HIST.</t>
  </si>
  <si>
    <t>ELAINE ANTONIA</t>
  </si>
  <si>
    <t>CAPELLAN JAQUEZ</t>
  </si>
  <si>
    <t>LOURDES</t>
  </si>
  <si>
    <t>ARAUJO MORETA</t>
  </si>
  <si>
    <t>DS010077</t>
  </si>
  <si>
    <t>00116755380</t>
  </si>
  <si>
    <t>RAFAEL ANTONIO</t>
  </si>
  <si>
    <t>OZUNA DEL ROSARIO</t>
  </si>
  <si>
    <t>RAFAEL ANTONIO OZUNA DEL ROSARIO</t>
  </si>
  <si>
    <t>SG010592</t>
  </si>
  <si>
    <t>JUAN MANUEL</t>
  </si>
  <si>
    <t>MARTINEZ INOA</t>
  </si>
  <si>
    <t>YERRI MIGUELINA</t>
  </si>
  <si>
    <t>SOSA FLORES</t>
  </si>
  <si>
    <t>DIVORCIADO/A</t>
  </si>
  <si>
    <t>ELIZABETH</t>
  </si>
  <si>
    <t>HERNANDEZ TRINIDAD</t>
  </si>
  <si>
    <t>SG010020</t>
  </si>
  <si>
    <t>ROBINSON ANTONIO</t>
  </si>
  <si>
    <t>CORNIEL</t>
  </si>
  <si>
    <t>YASERYS</t>
  </si>
  <si>
    <t>GARABITO LUCIANO</t>
  </si>
  <si>
    <t>AA010615</t>
  </si>
  <si>
    <t>EDGAR ALEXANDRO</t>
  </si>
  <si>
    <t>SANCHEZ PEREZ</t>
  </si>
  <si>
    <t>00119426815</t>
  </si>
  <si>
    <t>MARIA TERESA</t>
  </si>
  <si>
    <t>SANCHEZ MARTE</t>
  </si>
  <si>
    <t>MARIA TERESA SANCHEZ MARTE</t>
  </si>
  <si>
    <t>JOHANNA WALQUIRIS</t>
  </si>
  <si>
    <t>MENDOZA</t>
  </si>
  <si>
    <t>YOELI</t>
  </si>
  <si>
    <t>GRATEREAUX DURAN</t>
  </si>
  <si>
    <t>DS011090</t>
  </si>
  <si>
    <t>JUANA DINORAH</t>
  </si>
  <si>
    <t>CESPEDES MORILLO</t>
  </si>
  <si>
    <t>MARITZA MAGALIS</t>
  </si>
  <si>
    <t>GONZALEZ PIMENTEL</t>
  </si>
  <si>
    <t>SG010067</t>
  </si>
  <si>
    <t>JOSE DE LA CRUZ</t>
  </si>
  <si>
    <t>LOPEZ GOMEZ</t>
  </si>
  <si>
    <t>LAS YAYAS DE VIAJAMA  D.M.</t>
  </si>
  <si>
    <t>DS010072</t>
  </si>
  <si>
    <t>JUAN FORTUNATO</t>
  </si>
  <si>
    <t>MUBARAK PEREZ</t>
  </si>
  <si>
    <t>AGUSTIN</t>
  </si>
  <si>
    <t>GERMAN ARIAS</t>
  </si>
  <si>
    <t>SG010455</t>
  </si>
  <si>
    <t>REBECA</t>
  </si>
  <si>
    <t>PEÑA VILLAMAN</t>
  </si>
  <si>
    <t>DS010295</t>
  </si>
  <si>
    <t>ELADIO</t>
  </si>
  <si>
    <t>BAQUERO SANTOS</t>
  </si>
  <si>
    <t>SANTO DOMINGO</t>
  </si>
  <si>
    <t>DS988924</t>
  </si>
  <si>
    <t>RODRIGUEZ FUERTES</t>
  </si>
  <si>
    <t>PABLO DANILO</t>
  </si>
  <si>
    <t>CIPRIAN</t>
  </si>
  <si>
    <t>JOSE DIOLQUIS</t>
  </si>
  <si>
    <t>EVANGELISTA RAMIREZ</t>
  </si>
  <si>
    <t>AA010642</t>
  </si>
  <si>
    <t>CARMEN</t>
  </si>
  <si>
    <t>VELEZ VICENTE</t>
  </si>
  <si>
    <t>PR010031</t>
  </si>
  <si>
    <t>TEMISTOCLES GUILLERMO</t>
  </si>
  <si>
    <t>ARISTY DIAZ</t>
  </si>
  <si>
    <t>MIGUEL</t>
  </si>
  <si>
    <t>GERMAN GERMAN</t>
  </si>
  <si>
    <t>PR010024</t>
  </si>
  <si>
    <t>FEDERICO</t>
  </si>
  <si>
    <t>FULGENCIO SENSENATE</t>
  </si>
  <si>
    <t>MINC - MINISTERIO DE CULTURA</t>
  </si>
  <si>
    <t>SG010224</t>
  </si>
  <si>
    <t>ANA TEOTISTE</t>
  </si>
  <si>
    <t>SANCHEZ BAEZ</t>
  </si>
  <si>
    <t>PERSONAL DE CARACTER EVENTUAL</t>
  </si>
  <si>
    <t>PERSONAL DE VIGILANCIA</t>
  </si>
  <si>
    <t>SG010137</t>
  </si>
  <si>
    <t>JEAN CARLOS</t>
  </si>
  <si>
    <t>RAMON</t>
  </si>
  <si>
    <t>EMPLEADOS TEMPORALES</t>
  </si>
  <si>
    <t>TC010165</t>
  </si>
  <si>
    <t>TAIS</t>
  </si>
  <si>
    <t>DE JESUS RODRIGUEZ</t>
  </si>
  <si>
    <t>SG010011</t>
  </si>
  <si>
    <t>FRANKLIN</t>
  </si>
  <si>
    <t>MERAN SUERO</t>
  </si>
  <si>
    <t>PR010423</t>
  </si>
  <si>
    <t>NAIROBY CASANDRA</t>
  </si>
  <si>
    <t>ROMAN ROSSO</t>
  </si>
  <si>
    <t>DS011138</t>
  </si>
  <si>
    <t>HELEN ELIZABETH</t>
  </si>
  <si>
    <t>OZUNA CASTILLO</t>
  </si>
  <si>
    <t>JOSE JUNIOR</t>
  </si>
  <si>
    <t>ROSARIO TAVERAS</t>
  </si>
  <si>
    <t>BLAS</t>
  </si>
  <si>
    <t>CARMONA DE JESUS</t>
  </si>
  <si>
    <t>DS011137</t>
  </si>
  <si>
    <t>AMARILIS ANTINEA</t>
  </si>
  <si>
    <t>SUAREZ DE QUEVEDO</t>
  </si>
  <si>
    <t>AMARILIS ANTINEA SUAREZ DE QUEVEDO</t>
  </si>
  <si>
    <t>PR099036</t>
  </si>
  <si>
    <t>ROBERTO JUNIOR</t>
  </si>
  <si>
    <t>MARTINEZ POLANCO</t>
  </si>
  <si>
    <t>SANTO DOMINGO OESTE</t>
  </si>
  <si>
    <t>PR010628</t>
  </si>
  <si>
    <t>ROSSANNA ISABEL</t>
  </si>
  <si>
    <t>SALDAÑA BAEZ</t>
  </si>
  <si>
    <t>DS010213</t>
  </si>
  <si>
    <t>JORGE ALBERTO</t>
  </si>
  <si>
    <t>FERNANDEZ MEDINA</t>
  </si>
  <si>
    <t>LUIS NELSON</t>
  </si>
  <si>
    <t>PINALES MEDRANO</t>
  </si>
  <si>
    <t>ROBERTO</t>
  </si>
  <si>
    <t>PEREZ NAUD</t>
  </si>
  <si>
    <t>TC010397</t>
  </si>
  <si>
    <t>VIENA DEL CARMEN</t>
  </si>
  <si>
    <t>GONZALEZ DURAN</t>
  </si>
  <si>
    <t>AA010660</t>
  </si>
  <si>
    <t>FRANCISCO ARAMIS</t>
  </si>
  <si>
    <t>POLANCO ORTIZ</t>
  </si>
  <si>
    <t>AA010901</t>
  </si>
  <si>
    <t>DAYANA ALTAGRACIA</t>
  </si>
  <si>
    <t>MELLA HERNANDEZ</t>
  </si>
  <si>
    <t>MARINO ANTONIO</t>
  </si>
  <si>
    <t>PEREZ VASQUEZ</t>
  </si>
  <si>
    <t>PR010069</t>
  </si>
  <si>
    <t>JHON</t>
  </si>
  <si>
    <t>COMPRES BRITO</t>
  </si>
  <si>
    <t>MILAGROS TERESITA</t>
  </si>
  <si>
    <t>HUERTA SANABRIA</t>
  </si>
  <si>
    <t>AA000124</t>
  </si>
  <si>
    <t>DEISI MARIA</t>
  </si>
  <si>
    <t>MARTE LIRIANO</t>
  </si>
  <si>
    <t>JOSE MIGUEL</t>
  </si>
  <si>
    <t>DOMINGUEZ ALONZO</t>
  </si>
  <si>
    <t>GUILLERMO RAFAEL</t>
  </si>
  <si>
    <t>RODRIGUEZ ROSARIO</t>
  </si>
  <si>
    <t>DS010099</t>
  </si>
  <si>
    <t>ALVARO ANGEL</t>
  </si>
  <si>
    <t>CAAMAÑO GIL</t>
  </si>
  <si>
    <t>ANDERSON AMAURY</t>
  </si>
  <si>
    <t>LABOUR MENDEZ</t>
  </si>
  <si>
    <t>DS010848</t>
  </si>
  <si>
    <t>CYNTHIA ALEJANDRA</t>
  </si>
  <si>
    <t>CRUZ MONTERO</t>
  </si>
  <si>
    <t>LORENA MERCEDES</t>
  </si>
  <si>
    <t>JIMENEZ MICHEL</t>
  </si>
  <si>
    <t>AA011061</t>
  </si>
  <si>
    <t>FATIMA MIOSOTIS</t>
  </si>
  <si>
    <t>BATISTA QUEZADA</t>
  </si>
  <si>
    <t>SANTO DOMINGO ESTE</t>
  </si>
  <si>
    <t>DS010011</t>
  </si>
  <si>
    <t>DE JESUS CAMACHO DE FERREIRA</t>
  </si>
  <si>
    <t>AA010165</t>
  </si>
  <si>
    <t>NIEVES PAOLA</t>
  </si>
  <si>
    <t>FELIZ SANTIAGO</t>
  </si>
  <si>
    <t>CARMELO</t>
  </si>
  <si>
    <t>FRIAS JIMENEZ</t>
  </si>
  <si>
    <t>PR010008</t>
  </si>
  <si>
    <t>VIRGINIA DOLORES</t>
  </si>
  <si>
    <t>MENA DE PEÑA</t>
  </si>
  <si>
    <t>40228491128</t>
  </si>
  <si>
    <t>SAMUEL</t>
  </si>
  <si>
    <t>LEDESMA SEGURA</t>
  </si>
  <si>
    <t>SAMUEL LEDESMA SEGURA</t>
  </si>
  <si>
    <t>MIGUELINA HERMINIA</t>
  </si>
  <si>
    <t>LUNA ESTEVEZ</t>
  </si>
  <si>
    <t>LISBETH MARIELLE</t>
  </si>
  <si>
    <t>MEDINA PACHECO</t>
  </si>
  <si>
    <t>CARLOS MANUEL</t>
  </si>
  <si>
    <t>MENDEZ LEDESMA</t>
  </si>
  <si>
    <t>RISSELYS</t>
  </si>
  <si>
    <t>DURAN PADILLA</t>
  </si>
  <si>
    <t>ANNABEL MARIA</t>
  </si>
  <si>
    <t>HIRALDO MEDINA</t>
  </si>
  <si>
    <t>SG010018</t>
  </si>
  <si>
    <t>JOSE</t>
  </si>
  <si>
    <t>RAMIREZ ROSARIO</t>
  </si>
  <si>
    <t>UBALDO</t>
  </si>
  <si>
    <t>GARCIA HERNANDEZ</t>
  </si>
  <si>
    <t>AA010004</t>
  </si>
  <si>
    <t>BASILISA</t>
  </si>
  <si>
    <t>MENDEZ GIL</t>
  </si>
  <si>
    <t>TC000123</t>
  </si>
  <si>
    <t>CRISTIAN ANTONIO</t>
  </si>
  <si>
    <t>MATOS FELIZ</t>
  </si>
  <si>
    <t>SONYA ELIZABETH</t>
  </si>
  <si>
    <t>REY ARIAS</t>
  </si>
  <si>
    <t>RAMON FERNANDO</t>
  </si>
  <si>
    <t>GERMAN ANTIGUA</t>
  </si>
  <si>
    <t>AA011062</t>
  </si>
  <si>
    <t>RAMON ALBERTO</t>
  </si>
  <si>
    <t>DURAN CELESTINO</t>
  </si>
  <si>
    <t>CLAUDIA PATRICIA</t>
  </si>
  <si>
    <t>PORTORREAL SERRANO</t>
  </si>
  <si>
    <t>JOSE ALTAGRACIA</t>
  </si>
  <si>
    <t>PEREZ</t>
  </si>
  <si>
    <t>MARIANA DE JESUS</t>
  </si>
  <si>
    <t>SANTOS GONZALEZ</t>
  </si>
  <si>
    <t>LEURIS SEVERINO</t>
  </si>
  <si>
    <t>MARMOLEJOS PEÑA</t>
  </si>
  <si>
    <t>ANIBAL</t>
  </si>
  <si>
    <t>CUSTODIO</t>
  </si>
  <si>
    <t>DS011028</t>
  </si>
  <si>
    <t>RAFAEL BIENVENIDO</t>
  </si>
  <si>
    <t>PEREZ ESPINAL</t>
  </si>
  <si>
    <t>ROSA ELBA</t>
  </si>
  <si>
    <t>ROSA ELBA PAEZ DE SILVA</t>
  </si>
  <si>
    <t>PR898559</t>
  </si>
  <si>
    <t>CEFERINO</t>
  </si>
  <si>
    <t>PEÑA DE LOS SANTOS</t>
  </si>
  <si>
    <t>PR010059</t>
  </si>
  <si>
    <t>ANABEL</t>
  </si>
  <si>
    <t>ROJAS MATEO</t>
  </si>
  <si>
    <t>JHONNY MIGUEL</t>
  </si>
  <si>
    <t>HERRERA RODRIGUEZ</t>
  </si>
  <si>
    <t>ROBERTO ALEXANDRO</t>
  </si>
  <si>
    <t>BRIOSO GARCIA</t>
  </si>
  <si>
    <t>TC010010</t>
  </si>
  <si>
    <t>IGHOR</t>
  </si>
  <si>
    <t>ESPINAL SANTOS</t>
  </si>
  <si>
    <t>DS011162</t>
  </si>
  <si>
    <t>DIONICIO</t>
  </si>
  <si>
    <t>PATIÑO INFANTE</t>
  </si>
  <si>
    <t>DS012348</t>
  </si>
  <si>
    <t>MONICA</t>
  </si>
  <si>
    <t>VASQUEZ GONZALEZ</t>
  </si>
  <si>
    <t>DS010963</t>
  </si>
  <si>
    <t>MILTON</t>
  </si>
  <si>
    <t>CRUZ SANCHEZ</t>
  </si>
  <si>
    <t>EVELIN DE LOS ANGELES</t>
  </si>
  <si>
    <t>REYES PAULINO</t>
  </si>
  <si>
    <t>AA010080</t>
  </si>
  <si>
    <t>JULIANA</t>
  </si>
  <si>
    <t>MATEO FELIZ</t>
  </si>
  <si>
    <t>AA010169</t>
  </si>
  <si>
    <t>JUANA ELOISA</t>
  </si>
  <si>
    <t>VENTURA CAMACHO</t>
  </si>
  <si>
    <t>SOLANDIA</t>
  </si>
  <si>
    <t>GUZMAN VILLA</t>
  </si>
  <si>
    <t>ALAN GABRIEL</t>
  </si>
  <si>
    <t>CAMARENA ROMAN</t>
  </si>
  <si>
    <t>CARLOS MIGUEL</t>
  </si>
  <si>
    <t>ARAUJO MARTINEZ</t>
  </si>
  <si>
    <t>YANELY YAJAIRA</t>
  </si>
  <si>
    <t>CRISTIAN</t>
  </si>
  <si>
    <t>GONZALEZ</t>
  </si>
  <si>
    <t>22300817594</t>
  </si>
  <si>
    <t>MEDINA DE JESUS</t>
  </si>
  <si>
    <t>ROBERTO ANTONIO MEDINA DE JESUS</t>
  </si>
  <si>
    <t>YAMILE SANDRA</t>
  </si>
  <si>
    <t>RODRIGUEZ ASILIS</t>
  </si>
  <si>
    <t>MARCOS</t>
  </si>
  <si>
    <t>VILLAMAN CASTILLO</t>
  </si>
  <si>
    <t>EDDY RICHARD</t>
  </si>
  <si>
    <t>MARTELL BRAZOBAN</t>
  </si>
  <si>
    <t>DI BLASIO</t>
  </si>
  <si>
    <t>TAVERAS MEDINA</t>
  </si>
  <si>
    <t>KELVIN</t>
  </si>
  <si>
    <t>AMADOR AMADOR</t>
  </si>
  <si>
    <t>PEDRO MIGUEL</t>
  </si>
  <si>
    <t>SANTOS MARTINEZ</t>
  </si>
  <si>
    <t>DIANA ALICIA</t>
  </si>
  <si>
    <t>DIAZ DE LA CRUZ</t>
  </si>
  <si>
    <t>JOSE IGNACIO</t>
  </si>
  <si>
    <t>AZAR BILLINI</t>
  </si>
  <si>
    <t>WILFREDO DANIEL</t>
  </si>
  <si>
    <t>BENJAMIN KELLY</t>
  </si>
  <si>
    <t>FRANCISCO ANTONIO</t>
  </si>
  <si>
    <t>TEJADA BURGOS</t>
  </si>
  <si>
    <t>WENDY MERCEDES</t>
  </si>
  <si>
    <t>DEL VALLE ESPINAL</t>
  </si>
  <si>
    <t>TC010209</t>
  </si>
  <si>
    <t>ARLENY NICOLE</t>
  </si>
  <si>
    <t>MARTINEZ MARTINEZ</t>
  </si>
  <si>
    <t>AMBIORIX</t>
  </si>
  <si>
    <t>MORA CEDEÑO</t>
  </si>
  <si>
    <t>AA010338</t>
  </si>
  <si>
    <t>CANDIDA PAULINA</t>
  </si>
  <si>
    <t>SANCHEZ ALVAREZ DE SANTANA</t>
  </si>
  <si>
    <t>PERALTA</t>
  </si>
  <si>
    <t>SG010401</t>
  </si>
  <si>
    <t>CARLOS RAFAEL</t>
  </si>
  <si>
    <t>LARA BORDAS</t>
  </si>
  <si>
    <t>PAMELA JOSEFINA</t>
  </si>
  <si>
    <t>RAMIREZ ALMANZAR</t>
  </si>
  <si>
    <t>ALBA KATHERIN</t>
  </si>
  <si>
    <t>MEDRANO RIVERA</t>
  </si>
  <si>
    <t>CLISEYDA</t>
  </si>
  <si>
    <t>RAMIREZ DE LEON</t>
  </si>
  <si>
    <t>ANTONIA</t>
  </si>
  <si>
    <t>MENDEZ NOVAS</t>
  </si>
  <si>
    <t>TC010025</t>
  </si>
  <si>
    <t>JUAN MIGUEL</t>
  </si>
  <si>
    <t>CAMPUSANO CABRERA</t>
  </si>
  <si>
    <t>NELSON</t>
  </si>
  <si>
    <t>GOMEZ PEREZ</t>
  </si>
  <si>
    <t>AA010616</t>
  </si>
  <si>
    <t>ANGELO JESUS</t>
  </si>
  <si>
    <t>PACHECO RIVERA</t>
  </si>
  <si>
    <t>LAUTERIO</t>
  </si>
  <si>
    <t>POLANCO PIMENTEL</t>
  </si>
  <si>
    <t>XAVIER EDEN</t>
  </si>
  <si>
    <t>JAVIER PAYANO</t>
  </si>
  <si>
    <t>TC010039</t>
  </si>
  <si>
    <t>JASIEL</t>
  </si>
  <si>
    <t>MONTERO JAQUEZ</t>
  </si>
  <si>
    <t>JOAS JEROBOAN</t>
  </si>
  <si>
    <t>ROBLES MORALES</t>
  </si>
  <si>
    <t>PATRICIA ESTEFANY</t>
  </si>
  <si>
    <t>RIVERA MERCEDEZ</t>
  </si>
  <si>
    <t>GRADO</t>
  </si>
  <si>
    <t>DS011111</t>
  </si>
  <si>
    <t>LICET ALTAGRACIA</t>
  </si>
  <si>
    <t>BRETON MARTINEZ</t>
  </si>
  <si>
    <t>ODINSON ADONIS</t>
  </si>
  <si>
    <t>BAEZ LOPEZ</t>
  </si>
  <si>
    <t>TC963305</t>
  </si>
  <si>
    <t>JOVANNY</t>
  </si>
  <si>
    <t>LOPEZ RIVERA</t>
  </si>
  <si>
    <t>DS010025</t>
  </si>
  <si>
    <t>LUIS MARCELL</t>
  </si>
  <si>
    <t>RICART GRULLON</t>
  </si>
  <si>
    <t>PR010309</t>
  </si>
  <si>
    <t>OMAR RAFAEL</t>
  </si>
  <si>
    <t>TAVERAS PANTALEON</t>
  </si>
  <si>
    <t>NOEL</t>
  </si>
  <si>
    <t>MEDINA JIMENEZ</t>
  </si>
  <si>
    <t>JORGE MAIKER</t>
  </si>
  <si>
    <t>PEREZ GARCIA</t>
  </si>
  <si>
    <t>LUIS ERNESTO</t>
  </si>
  <si>
    <t>CRUZ ORTIZ</t>
  </si>
  <si>
    <t>TC010143</t>
  </si>
  <si>
    <t>ANA KENNIA</t>
  </si>
  <si>
    <t>MORA SILVERIO</t>
  </si>
  <si>
    <t>MIREYA</t>
  </si>
  <si>
    <t>FERRERAS FLORIAN</t>
  </si>
  <si>
    <t>VICTORIA</t>
  </si>
  <si>
    <t>LOPEZ PEREZ</t>
  </si>
  <si>
    <t>MERCEDES PAULINA</t>
  </si>
  <si>
    <t>NOLASCO ZAPATA</t>
  </si>
  <si>
    <t>PR010123</t>
  </si>
  <si>
    <t>LAUTERIA</t>
  </si>
  <si>
    <t>GENAO MOREL</t>
  </si>
  <si>
    <t>WILMER</t>
  </si>
  <si>
    <t>PEÑA</t>
  </si>
  <si>
    <t>DS446622</t>
  </si>
  <si>
    <t>KAROLIN ESTHER</t>
  </si>
  <si>
    <t>RIJO MARTINEZ</t>
  </si>
  <si>
    <t>RAMON GUILLERMO</t>
  </si>
  <si>
    <t>TABAR GARRIDO</t>
  </si>
  <si>
    <t>FRANCESCA THAMARA</t>
  </si>
  <si>
    <t>PEÑA MAÑON</t>
  </si>
  <si>
    <t>SG010078</t>
  </si>
  <si>
    <t>JOSE LUIS</t>
  </si>
  <si>
    <t>ABREU DIAZ</t>
  </si>
  <si>
    <t>ANDERSON</t>
  </si>
  <si>
    <t>GOMERA GARCIA</t>
  </si>
  <si>
    <t>DONIS JOAQUIN</t>
  </si>
  <si>
    <t>TAVERAS MORALES</t>
  </si>
  <si>
    <t>SMAILING NICOL</t>
  </si>
  <si>
    <t>SILVA PEREZ</t>
  </si>
  <si>
    <t>MAYELIN CRISTOBAL</t>
  </si>
  <si>
    <t>DAVIS</t>
  </si>
  <si>
    <t>DE LA CRUZ LIRIANO</t>
  </si>
  <si>
    <t>ANA IZABEL</t>
  </si>
  <si>
    <t>SANTANA VALDEZ</t>
  </si>
  <si>
    <t>BRAYAN STEVEN</t>
  </si>
  <si>
    <t>RODRIGUEZ RODRIGUEZ</t>
  </si>
  <si>
    <t>SANTO DOMINGO NORTE</t>
  </si>
  <si>
    <t>JESUS</t>
  </si>
  <si>
    <t>RAMIREZ SANCHEZ</t>
  </si>
  <si>
    <t>ROSMARLYN ELIOMARY</t>
  </si>
  <si>
    <t>GUILLEN ESCOTO</t>
  </si>
  <si>
    <t>ROSANNA MICHEL</t>
  </si>
  <si>
    <t>GERMAN RUIZ</t>
  </si>
  <si>
    <t>ANA FARLYN</t>
  </si>
  <si>
    <t>LANFRANCO CUEVAS</t>
  </si>
  <si>
    <t>GENRI RAFAEL</t>
  </si>
  <si>
    <t>UREÑA REYNOSO</t>
  </si>
  <si>
    <t>FERMIN ANTONIO</t>
  </si>
  <si>
    <t>MENDEZ DE LEON</t>
  </si>
  <si>
    <t>SG010217</t>
  </si>
  <si>
    <t>RAY LUIS</t>
  </si>
  <si>
    <t>TAVAREZ DIAZ</t>
  </si>
  <si>
    <t>SANDRA PATRICIA</t>
  </si>
  <si>
    <t>RIJO OVIEDO</t>
  </si>
  <si>
    <t>AA010054</t>
  </si>
  <si>
    <t>JORGE LUIS</t>
  </si>
  <si>
    <t>FRANCO MARMOLEJOS</t>
  </si>
  <si>
    <t>LUISA ALTAGRACIA</t>
  </si>
  <si>
    <t>MERCADO RODRIGUEZ</t>
  </si>
  <si>
    <t>FABIO FRANCISCO</t>
  </si>
  <si>
    <t>RODRIGUEZ PEREZ</t>
  </si>
  <si>
    <t>RICARDO ANTONIO</t>
  </si>
  <si>
    <t>PEREZ MORALES</t>
  </si>
  <si>
    <t>AA010025</t>
  </si>
  <si>
    <t>GAUDELYS ROSALIA</t>
  </si>
  <si>
    <t>VALDEZ GOMEZ</t>
  </si>
  <si>
    <t>LEANDRA</t>
  </si>
  <si>
    <t>SOSA UREÑA</t>
  </si>
  <si>
    <t>FLORA</t>
  </si>
  <si>
    <t>MATOS BAEZ</t>
  </si>
  <si>
    <t>SG010821</t>
  </si>
  <si>
    <t>RAIDHIRYS YANIBEL</t>
  </si>
  <si>
    <t>DURAN CABRERA</t>
  </si>
  <si>
    <t>FRANCISCA JOSEFINA</t>
  </si>
  <si>
    <t>DIAZ</t>
  </si>
  <si>
    <t>NALDA MATILDE</t>
  </si>
  <si>
    <t>ABREU MENDEZ</t>
  </si>
  <si>
    <t>DOCTOR</t>
  </si>
  <si>
    <t>DE LOS SANTOS ROSARIO</t>
  </si>
  <si>
    <t>TC000072</t>
  </si>
  <si>
    <t>LISSETTE DE LAS MERCEDES</t>
  </si>
  <si>
    <t>ECHAVARRIA CRUZ</t>
  </si>
  <si>
    <t>BRYAN</t>
  </si>
  <si>
    <t>FELIPE MORENO</t>
  </si>
  <si>
    <t>PEÑA REYES</t>
  </si>
  <si>
    <t>AA010614</t>
  </si>
  <si>
    <t>LEONARDO</t>
  </si>
  <si>
    <t>ESTEVEZ PEREZ</t>
  </si>
  <si>
    <t>KENDY</t>
  </si>
  <si>
    <t>RAMIREZ MONTERO</t>
  </si>
  <si>
    <t>EMILIO ANTONIO</t>
  </si>
  <si>
    <t>PORTORREAL GIL</t>
  </si>
  <si>
    <t>WANDELIN CLARINE</t>
  </si>
  <si>
    <t>PEÑA PEÑA</t>
  </si>
  <si>
    <t>DS011188</t>
  </si>
  <si>
    <t>RAMON MARINO</t>
  </si>
  <si>
    <t>MORALES</t>
  </si>
  <si>
    <t>STARLING PASCUAL</t>
  </si>
  <si>
    <t>DE LA CRUZ ROSARIO</t>
  </si>
  <si>
    <t>LAURA MARIA</t>
  </si>
  <si>
    <t>ROSARIO ABREU</t>
  </si>
  <si>
    <t>ELIEZER</t>
  </si>
  <si>
    <t>AGRAMONTE</t>
  </si>
  <si>
    <t>AA010627</t>
  </si>
  <si>
    <t>IVELISSE</t>
  </si>
  <si>
    <t>LEON AYBAR</t>
  </si>
  <si>
    <t>DS010509</t>
  </si>
  <si>
    <t>VEITIA RAMIREZ</t>
  </si>
  <si>
    <t>DS012999</t>
  </si>
  <si>
    <t>ARIANNY JACKELINE</t>
  </si>
  <si>
    <t>CARRASCO CESPEDES</t>
  </si>
  <si>
    <t>MARLENE ALTAGRACIA</t>
  </si>
  <si>
    <t>SALAZAR DE GUTIERREZ</t>
  </si>
  <si>
    <t>MARLENE ALTAGRACIA SALAZAR DE GUTIERREZ</t>
  </si>
  <si>
    <t>AA010382</t>
  </si>
  <si>
    <t>MILAGROS DEL C DE JS</t>
  </si>
  <si>
    <t>CASTILLO MESA</t>
  </si>
  <si>
    <t>PR010088</t>
  </si>
  <si>
    <t>VICENTE YEPES</t>
  </si>
  <si>
    <t>MARIA DEL CARMEN VICENTE YEPES</t>
  </si>
  <si>
    <t>RAMON RADAME</t>
  </si>
  <si>
    <t>BERTRE OVANDO</t>
  </si>
  <si>
    <t>WILFRIDO</t>
  </si>
  <si>
    <t>ALCALA GAVINO</t>
  </si>
  <si>
    <t>DIONICIA DOLORES</t>
  </si>
  <si>
    <t>FERREIRA CRUZ</t>
  </si>
  <si>
    <t>SG010019</t>
  </si>
  <si>
    <t>RAUL</t>
  </si>
  <si>
    <t>ESTEVEZ TORRES</t>
  </si>
  <si>
    <t>AA010151</t>
  </si>
  <si>
    <t>GUERRERO PERDOMO</t>
  </si>
  <si>
    <t>DAVID</t>
  </si>
  <si>
    <t>ROSARIO VICENTE</t>
  </si>
  <si>
    <t>FREDDY</t>
  </si>
  <si>
    <t>RAMIREZ PEREZ</t>
  </si>
  <si>
    <t>UNIÓN DE HECHO</t>
  </si>
  <si>
    <t>AA010010</t>
  </si>
  <si>
    <t>JOHAIRA</t>
  </si>
  <si>
    <t>BIDO SANTOS</t>
  </si>
  <si>
    <t>SG010277</t>
  </si>
  <si>
    <t>ALDO ANTONIO</t>
  </si>
  <si>
    <t>CANAAN LOPEZ</t>
  </si>
  <si>
    <t>SHARINIE ELISABETH</t>
  </si>
  <si>
    <t>ALBA VERICUT</t>
  </si>
  <si>
    <t>MANUEL</t>
  </si>
  <si>
    <t>RODRIGUEZ SANTIAGO</t>
  </si>
  <si>
    <t>MARIELA TERESA</t>
  </si>
  <si>
    <t>GUZMAN ACOSTA</t>
  </si>
  <si>
    <t>DIOVI</t>
  </si>
  <si>
    <t>ENCARNACION MEDINA</t>
  </si>
  <si>
    <t>MONTILLA BAEZ</t>
  </si>
  <si>
    <t>JUAN CARLOS</t>
  </si>
  <si>
    <t>MALDONADO COSTE</t>
  </si>
  <si>
    <t>JOHAN MANUEL</t>
  </si>
  <si>
    <t>GURIDIS</t>
  </si>
  <si>
    <t>MARIA MERCEDES</t>
  </si>
  <si>
    <t>BAUTISTA SANCHEZ</t>
  </si>
  <si>
    <t>YAEL</t>
  </si>
  <si>
    <t>ROJAS VENTURA</t>
  </si>
  <si>
    <t>GUSTAVO</t>
  </si>
  <si>
    <t>FLORIAN SEIS</t>
  </si>
  <si>
    <t>GUSTAVO FLORIAN SEIS</t>
  </si>
  <si>
    <t>TC000045</t>
  </si>
  <si>
    <t>MERILIN</t>
  </si>
  <si>
    <t>NOVAS GÓMEZ</t>
  </si>
  <si>
    <t>PR010015</t>
  </si>
  <si>
    <t>EUSEBIO MARTE</t>
  </si>
  <si>
    <t>SORIANO</t>
  </si>
  <si>
    <t>SONIA MERCEDES</t>
  </si>
  <si>
    <t>RANSY EDUARDO</t>
  </si>
  <si>
    <t>GIL GARCIA</t>
  </si>
  <si>
    <t>MARIA MARGARITA</t>
  </si>
  <si>
    <t>SANTOS LORA DE VERAS</t>
  </si>
  <si>
    <t>LENIN BOLIVAR</t>
  </si>
  <si>
    <t>MONTERO SOLANO</t>
  </si>
  <si>
    <t>SHEYLA GIOSHIRY</t>
  </si>
  <si>
    <t>BURGOS BAEZ</t>
  </si>
  <si>
    <t>ARIEL DE JESUS</t>
  </si>
  <si>
    <t>MEDINA CORONA</t>
  </si>
  <si>
    <t>TC010201</t>
  </si>
  <si>
    <t>ERIC GABRIEL</t>
  </si>
  <si>
    <t>DIAZ MEDINA</t>
  </si>
  <si>
    <t>WILSON MIGUEL</t>
  </si>
  <si>
    <t>MEDRANO PEREZ</t>
  </si>
  <si>
    <t>DS010947</t>
  </si>
  <si>
    <t>NORA ELMINDA MARIA</t>
  </si>
  <si>
    <t>PEREZ ORNES</t>
  </si>
  <si>
    <t>YANIRIS CRISTINA</t>
  </si>
  <si>
    <t>CABRAL MARTE</t>
  </si>
  <si>
    <t>JANCE MIGUEL</t>
  </si>
  <si>
    <t>LUNA PERALTA</t>
  </si>
  <si>
    <t>YESSICA</t>
  </si>
  <si>
    <t>DURAN ALCANTARA DE TEJEDA</t>
  </si>
  <si>
    <t>YESSICA DURAN ALCANTARA DE TEJEDA</t>
  </si>
  <si>
    <t>FELIX ANGEL</t>
  </si>
  <si>
    <t>MEDINA PINEDA</t>
  </si>
  <si>
    <t>DULCE DEL CARMEN</t>
  </si>
  <si>
    <t>RODRIGUEZ ESPINAL</t>
  </si>
  <si>
    <t>DS012301</t>
  </si>
  <si>
    <t>RAMON PASTOR</t>
  </si>
  <si>
    <t>DE MOYA RODRIGUEZ</t>
  </si>
  <si>
    <t>RICARDO</t>
  </si>
  <si>
    <t>DE LA CRUZ ENCARNACION</t>
  </si>
  <si>
    <t>SAN CRISTOBAL</t>
  </si>
  <si>
    <t>AA010009</t>
  </si>
  <si>
    <t>BETSAIDA</t>
  </si>
  <si>
    <t>FRANCISCO PINALES</t>
  </si>
  <si>
    <t>MEDIA</t>
  </si>
  <si>
    <t>DANIA MINELLI</t>
  </si>
  <si>
    <t>REYES GONZALEZ</t>
  </si>
  <si>
    <t>MARINA</t>
  </si>
  <si>
    <t>ABREU LUNA</t>
  </si>
  <si>
    <t>TOMAS RAFAEL</t>
  </si>
  <si>
    <t>VEGA ELOY</t>
  </si>
  <si>
    <t>SILFIDES MIGUELINA</t>
  </si>
  <si>
    <t>LANDESTOY TEJEDA</t>
  </si>
  <si>
    <t>DANILO ALEJANDRO</t>
  </si>
  <si>
    <t>MC CABE QUIÑONEZ</t>
  </si>
  <si>
    <t>HEIDY LEIDY</t>
  </si>
  <si>
    <t>ORTIZ MENDEZ</t>
  </si>
  <si>
    <t>SG010400</t>
  </si>
  <si>
    <t>ESTHEFANY AMINTA</t>
  </si>
  <si>
    <t>PEREZ ADAMES</t>
  </si>
  <si>
    <t>TC000071</t>
  </si>
  <si>
    <t>ALINA MARIA</t>
  </si>
  <si>
    <t>SANTANA ABINADER</t>
  </si>
  <si>
    <t>AA000061</t>
  </si>
  <si>
    <t>ISRAEL DIONICIO</t>
  </si>
  <si>
    <t>AROCHA PEREZ</t>
  </si>
  <si>
    <t>YENY FRANCIS</t>
  </si>
  <si>
    <t>JIMENEZ SALCEDO</t>
  </si>
  <si>
    <t>STALIN VLADIMIR</t>
  </si>
  <si>
    <t>CASTILLO ESQUEA</t>
  </si>
  <si>
    <t>JANET JOSEFINA ALTAGRACIA</t>
  </si>
  <si>
    <t>MARTINEZ PAULINO</t>
  </si>
  <si>
    <t>TC010153</t>
  </si>
  <si>
    <t>SANTOS</t>
  </si>
  <si>
    <t>LOPEZ ROMERO</t>
  </si>
  <si>
    <t>PEDRO</t>
  </si>
  <si>
    <t>GIL BURGOS</t>
  </si>
  <si>
    <t>AA010048</t>
  </si>
  <si>
    <t>JOSEFA</t>
  </si>
  <si>
    <t>SOTO DE GUZMAN</t>
  </si>
  <si>
    <t>PRISCI DELICIA</t>
  </si>
  <si>
    <t>PUJOLS MEJIA</t>
  </si>
  <si>
    <t>CHERIDA</t>
  </si>
  <si>
    <t>PINEDA FRIAS</t>
  </si>
  <si>
    <t>CARLOS VALENTIN</t>
  </si>
  <si>
    <t>BENJAMIN VALERA</t>
  </si>
  <si>
    <t>ISAEL</t>
  </si>
  <si>
    <t>MEDINA AMADOR</t>
  </si>
  <si>
    <t>TC010005</t>
  </si>
  <si>
    <t>JOAN NICOLAS</t>
  </si>
  <si>
    <t>PEÑA MARTINEZ</t>
  </si>
  <si>
    <t>PERDOMO GONZALEZ</t>
  </si>
  <si>
    <t>LEDY</t>
  </si>
  <si>
    <t>ACOSTA FELIZ</t>
  </si>
  <si>
    <t>LUCY ELIZABETH</t>
  </si>
  <si>
    <t>ENELIS BELEN</t>
  </si>
  <si>
    <t>PR010051</t>
  </si>
  <si>
    <t>MILAGROS AMPARO</t>
  </si>
  <si>
    <t>PEREZ MENDEZ</t>
  </si>
  <si>
    <t>JOSE DAVID</t>
  </si>
  <si>
    <t>RAMIREZ MATOS</t>
  </si>
  <si>
    <t>JERRY</t>
  </si>
  <si>
    <t>ROSARIO MEDINA</t>
  </si>
  <si>
    <t>SILA</t>
  </si>
  <si>
    <t>CAMPUSANO CAMPUSANO</t>
  </si>
  <si>
    <t>AA010719</t>
  </si>
  <si>
    <t>ANA ANTONIA</t>
  </si>
  <si>
    <t>CASTILLO DE CASILLA</t>
  </si>
  <si>
    <t>ISIDRA</t>
  </si>
  <si>
    <t>VALLEJO</t>
  </si>
  <si>
    <t>SG010059</t>
  </si>
  <si>
    <t>FREDERY</t>
  </si>
  <si>
    <t>REINOSO MARTINEZ</t>
  </si>
  <si>
    <t>NOELFRI PAMELL</t>
  </si>
  <si>
    <t>DIAZ LEBRON</t>
  </si>
  <si>
    <t>CLARIBEL MICHEL</t>
  </si>
  <si>
    <t>SANTANA GONZALEZ</t>
  </si>
  <si>
    <t>GEONIER ROBIN</t>
  </si>
  <si>
    <t>FELIZ GARCIA</t>
  </si>
  <si>
    <t>BOCA CHICA</t>
  </si>
  <si>
    <t>JUAN ANTONIO</t>
  </si>
  <si>
    <t>MARTINEZ DE LEON</t>
  </si>
  <si>
    <t>PR010012</t>
  </si>
  <si>
    <t>KIRSIS SUSANA</t>
  </si>
  <si>
    <t>MARTHA NEYDA</t>
  </si>
  <si>
    <t>VALENZUELA CRUZ</t>
  </si>
  <si>
    <t>WILKIN</t>
  </si>
  <si>
    <t>MONTERO MONTERO</t>
  </si>
  <si>
    <t>ERCILIA JUDITH</t>
  </si>
  <si>
    <t>ROSARIO YAUGER</t>
  </si>
  <si>
    <t>40224499844</t>
  </si>
  <si>
    <t>ANTHONY RAFAEL</t>
  </si>
  <si>
    <t>CASADO TEJEDA</t>
  </si>
  <si>
    <t>ANTHONY RAFAEL CASADO TEJEDA</t>
  </si>
  <si>
    <t>WILLIAM</t>
  </si>
  <si>
    <t>DISLA SALCEDO</t>
  </si>
  <si>
    <t>DANIEL</t>
  </si>
  <si>
    <t>ABREU GERONIMO</t>
  </si>
  <si>
    <t>DS010543</t>
  </si>
  <si>
    <t>JULISSA</t>
  </si>
  <si>
    <t>VARGAS MORENO</t>
  </si>
  <si>
    <t>WILLY</t>
  </si>
  <si>
    <t>RAMIREZ GARCIA</t>
  </si>
  <si>
    <t>TC963314</t>
  </si>
  <si>
    <t>KENIA EUDOSIA</t>
  </si>
  <si>
    <t>MALENA MARTINEZ</t>
  </si>
  <si>
    <t>MILCIADES AUGUSTO</t>
  </si>
  <si>
    <t>HERRERA RAMIREZ</t>
  </si>
  <si>
    <t>JULIO ANTONIO</t>
  </si>
  <si>
    <t>VALERA</t>
  </si>
  <si>
    <t>ARALIS</t>
  </si>
  <si>
    <t>BATISTA BATISTA</t>
  </si>
  <si>
    <t>DUARTE</t>
  </si>
  <si>
    <t>SAN FRANCISCO DE MACORIS</t>
  </si>
  <si>
    <t>ALTAGRACIA ALODIA</t>
  </si>
  <si>
    <t>CAPELLAN PICHARDO</t>
  </si>
  <si>
    <t>CONCEPCION DE LA CRUZ</t>
  </si>
  <si>
    <t>GRABIEL ABRIL</t>
  </si>
  <si>
    <t>FRANCISCO DURAN</t>
  </si>
  <si>
    <t>SUSI ELENA</t>
  </si>
  <si>
    <t>VARGAS GONZALEZ</t>
  </si>
  <si>
    <t>SUZANA</t>
  </si>
  <si>
    <t>JIMENEZ RAMIREZ</t>
  </si>
  <si>
    <t>MAUVIE LIDWISKA</t>
  </si>
  <si>
    <t>ESPINOSA GARCIA</t>
  </si>
  <si>
    <t>JINNETTE CAROLINA</t>
  </si>
  <si>
    <t>DIAZ SANTOS</t>
  </si>
  <si>
    <t>LEOPOLDO MAURICIO</t>
  </si>
  <si>
    <t>CORDERO HERRERA</t>
  </si>
  <si>
    <t>JOHANNA IVETTE</t>
  </si>
  <si>
    <t>JIMENEZ HERNANDEZ</t>
  </si>
  <si>
    <t>DS012361</t>
  </si>
  <si>
    <t>JEYSA DELAINY</t>
  </si>
  <si>
    <t>BATISTA URBAEZ</t>
  </si>
  <si>
    <t>KENYA ELIZABETH</t>
  </si>
  <si>
    <t>SENA CAMPS</t>
  </si>
  <si>
    <t>ALCANTARA RAMIREZ</t>
  </si>
  <si>
    <t>ROSANGEL</t>
  </si>
  <si>
    <t>GUERRERO CACERES</t>
  </si>
  <si>
    <t>DANIA MERCEDES</t>
  </si>
  <si>
    <t>FERMIN GONZALEZ</t>
  </si>
  <si>
    <t>ERNESTO</t>
  </si>
  <si>
    <t>DE LA CRUZ BRAZOBAN</t>
  </si>
  <si>
    <t>JAVIER</t>
  </si>
  <si>
    <t>SHERLY CHANTAL</t>
  </si>
  <si>
    <t>MERCEDES ECHAVARRIA</t>
  </si>
  <si>
    <t>DS010128</t>
  </si>
  <si>
    <t>LEON</t>
  </si>
  <si>
    <t>CAMPUSANO AGUERO</t>
  </si>
  <si>
    <t>RADHAMES</t>
  </si>
  <si>
    <t>ROSARIO</t>
  </si>
  <si>
    <t>CLEOFIO ANTONIO</t>
  </si>
  <si>
    <t>DOÑE</t>
  </si>
  <si>
    <t>EDSON DANILO AMIN</t>
  </si>
  <si>
    <t>TORIBIO GOMEZ</t>
  </si>
  <si>
    <t>PEDRO PABLO</t>
  </si>
  <si>
    <t>VELAZQUEZ CALDERON</t>
  </si>
  <si>
    <t>ARIANA ALIYELL</t>
  </si>
  <si>
    <t>BRITO ARCANGEL</t>
  </si>
  <si>
    <t>DS988927</t>
  </si>
  <si>
    <t>MARGARET SOLANGE</t>
  </si>
  <si>
    <t>FRIAS COCA</t>
  </si>
  <si>
    <t>MARIA EMILIA</t>
  </si>
  <si>
    <t>GARCIA PORTELA</t>
  </si>
  <si>
    <t>AA010344</t>
  </si>
  <si>
    <t>GUILLERMO ALEXANDRO</t>
  </si>
  <si>
    <t>BELEN NINA</t>
  </si>
  <si>
    <t>PR010212</t>
  </si>
  <si>
    <t>ZOILA</t>
  </si>
  <si>
    <t>CABRERA PEREZ</t>
  </si>
  <si>
    <t>LORENZO DE JESUS</t>
  </si>
  <si>
    <t>SOSA TAVAREZ</t>
  </si>
  <si>
    <t>JOSELYN ALTAGRACIA</t>
  </si>
  <si>
    <t>ALVAREZ DE OLIVAREZ</t>
  </si>
  <si>
    <t>JOSELYN ALTAGRACIA ALVAREZ DE OLIVAREZ</t>
  </si>
  <si>
    <t>YOANGEL</t>
  </si>
  <si>
    <t>DE LA CRUZ CRUZ</t>
  </si>
  <si>
    <t>DANIA ANNETTY</t>
  </si>
  <si>
    <t>ABREU MEDINA</t>
  </si>
  <si>
    <t>MARIANA</t>
  </si>
  <si>
    <t>MESA VALDEZ</t>
  </si>
  <si>
    <t>SIRIA ALTAGRACIA</t>
  </si>
  <si>
    <t>LARA LARA</t>
  </si>
  <si>
    <t>MARIBEL</t>
  </si>
  <si>
    <t>GOMEZ AQUINO</t>
  </si>
  <si>
    <t>JOSE RAFAEL</t>
  </si>
  <si>
    <t>BIRCANN AYBAR</t>
  </si>
  <si>
    <t>NAYELY</t>
  </si>
  <si>
    <t>CLETO</t>
  </si>
  <si>
    <t>TC010141</t>
  </si>
  <si>
    <t>RICHARD</t>
  </si>
  <si>
    <t>RODRIGUEZ PARRA</t>
  </si>
  <si>
    <t>CARLA MARGARITA</t>
  </si>
  <si>
    <t>RODRIGUEZ CRUZ</t>
  </si>
  <si>
    <t>GUMERCINDA</t>
  </si>
  <si>
    <t>RAMON FARI</t>
  </si>
  <si>
    <t>ROSARIO PEÑA</t>
  </si>
  <si>
    <t>VICTOR MANUEL</t>
  </si>
  <si>
    <t>BIDO ACEVEDO</t>
  </si>
  <si>
    <t>AA010634</t>
  </si>
  <si>
    <t>ALEJANDRINA</t>
  </si>
  <si>
    <t>GUZMAN CRUCETA</t>
  </si>
  <si>
    <t>FRESA ALTAGRACIA</t>
  </si>
  <si>
    <t>CASTILLO SANTOS</t>
  </si>
  <si>
    <t>ROSANNY</t>
  </si>
  <si>
    <t>DE LOS SANTOS RAMIREZ</t>
  </si>
  <si>
    <t>DEGNI MALENNY</t>
  </si>
  <si>
    <t>VAZQUEZ DIAZ</t>
  </si>
  <si>
    <t>PR010187</t>
  </si>
  <si>
    <t>PATRICIO ANTONIO</t>
  </si>
  <si>
    <t>ESPINAL GARCIA</t>
  </si>
  <si>
    <t>RAMONA NAZARET</t>
  </si>
  <si>
    <t>LORA DURAN</t>
  </si>
  <si>
    <t>ANGULO MORROBEL</t>
  </si>
  <si>
    <t>JOSE MIGUEL ANGULO MORROBEL</t>
  </si>
  <si>
    <t>MARTIN EVARISTO</t>
  </si>
  <si>
    <t>CABRERA GOMEZ</t>
  </si>
  <si>
    <t>JULIAN ARMANDO</t>
  </si>
  <si>
    <t>RODRIGUEZ PEÑA</t>
  </si>
  <si>
    <t>ZOILA MARGARITA</t>
  </si>
  <si>
    <t>SILVERIO DE AQUINO</t>
  </si>
  <si>
    <t>GERMANIA</t>
  </si>
  <si>
    <t>TORIBIO LOPEZ</t>
  </si>
  <si>
    <t>INGRID</t>
  </si>
  <si>
    <t>PEREZ PIMENTEL</t>
  </si>
  <si>
    <t>PR010403</t>
  </si>
  <si>
    <t>MARIA</t>
  </si>
  <si>
    <t>CEPEDA RODRIGUEZ</t>
  </si>
  <si>
    <t>SG010003</t>
  </si>
  <si>
    <t>NELKY</t>
  </si>
  <si>
    <t>VILLAMAN ALMARANTE</t>
  </si>
  <si>
    <t>ALTAGRACIA</t>
  </si>
  <si>
    <t>AA010628</t>
  </si>
  <si>
    <t>CASILDA</t>
  </si>
  <si>
    <t>GUERRERO</t>
  </si>
  <si>
    <t>SG010370</t>
  </si>
  <si>
    <t>MILDRED LUISA DE LA</t>
  </si>
  <si>
    <t>MOTA PREGO</t>
  </si>
  <si>
    <t>MIGUELITO</t>
  </si>
  <si>
    <t>PEDRO BRAND</t>
  </si>
  <si>
    <t>JORGE</t>
  </si>
  <si>
    <t>RICHARSON MEDINA</t>
  </si>
  <si>
    <t>WAINA BINEISI</t>
  </si>
  <si>
    <t>MARTE FIGUEREO</t>
  </si>
  <si>
    <t>AA010013</t>
  </si>
  <si>
    <t>MAURA DE LAS MERCEDES</t>
  </si>
  <si>
    <t>MATOS DE MARTE</t>
  </si>
  <si>
    <t>ASENCIO JIMENEZ</t>
  </si>
  <si>
    <t>SG010069</t>
  </si>
  <si>
    <t>JUAN</t>
  </si>
  <si>
    <t>VARGAS</t>
  </si>
  <si>
    <t>MARIA NELLY</t>
  </si>
  <si>
    <t>PEÑA DE BUENO</t>
  </si>
  <si>
    <t>SANTA SUSANA</t>
  </si>
  <si>
    <t>TERRERO BATISTA</t>
  </si>
  <si>
    <t>LUISA DE JESUS</t>
  </si>
  <si>
    <t>VILLALONA BLANCO</t>
  </si>
  <si>
    <t>ALBANIA LOIRELUZ</t>
  </si>
  <si>
    <t>GOMEZ TORRES</t>
  </si>
  <si>
    <t>WELLINGTON JOEL</t>
  </si>
  <si>
    <t>PIMENTEL NIVAR</t>
  </si>
  <si>
    <t>MIGUEL ANTONIO</t>
  </si>
  <si>
    <t>NOVAS SAVIÑON</t>
  </si>
  <si>
    <t>ALEXIS MARCELO ABIGAIL</t>
  </si>
  <si>
    <t>DE PEÑA RODRIGUEZ</t>
  </si>
  <si>
    <t>JENIFET</t>
  </si>
  <si>
    <t>GUZMAN MENDEZ</t>
  </si>
  <si>
    <t>BERNALISA CONNY</t>
  </si>
  <si>
    <t>RODRIGUEZ MARTINEZ</t>
  </si>
  <si>
    <t>CAROLA</t>
  </si>
  <si>
    <t>PERDOMO ACOSTA</t>
  </si>
  <si>
    <t>FRANCISCO JABIEL</t>
  </si>
  <si>
    <t>MERCEDES JIMENEZ</t>
  </si>
  <si>
    <t>AA010590</t>
  </si>
  <si>
    <t>MELISSA JAEL</t>
  </si>
  <si>
    <t>MONTILLA GARCIA</t>
  </si>
  <si>
    <t>DULCE MARIA</t>
  </si>
  <si>
    <t>MIRANDA HERRERA DE CRUZ</t>
  </si>
  <si>
    <t>JUAN ALBERTO</t>
  </si>
  <si>
    <t>JIMENEZ DOMINGUEZ</t>
  </si>
  <si>
    <t>GLENDIS</t>
  </si>
  <si>
    <t>PADILLA SANTANA</t>
  </si>
  <si>
    <t>RAFAEL ERNESTO</t>
  </si>
  <si>
    <t>JOVINE CEBALLOS</t>
  </si>
  <si>
    <t>RAMON ANTONIO</t>
  </si>
  <si>
    <t>DE LEON RUIZ</t>
  </si>
  <si>
    <t>DEIVY RAFAEL</t>
  </si>
  <si>
    <t>LECLER PERDOMO</t>
  </si>
  <si>
    <t>VIRGINIA DE LA</t>
  </si>
  <si>
    <t>CRUZ VINICIO</t>
  </si>
  <si>
    <t>REMILKA</t>
  </si>
  <si>
    <t>DE PEÑA DE LOS SANTOS</t>
  </si>
  <si>
    <t>YANCARLOS</t>
  </si>
  <si>
    <t>MARCELINA</t>
  </si>
  <si>
    <t>BUSI BERROA</t>
  </si>
  <si>
    <t>SG010456</t>
  </si>
  <si>
    <t>SHEILA SOLEDAD</t>
  </si>
  <si>
    <t>AIMEE YERESKI</t>
  </si>
  <si>
    <t>FELIZ FELIZ</t>
  </si>
  <si>
    <t>RADHAMES ANTONIO</t>
  </si>
  <si>
    <t>AYBAR</t>
  </si>
  <si>
    <t>PAULINA</t>
  </si>
  <si>
    <t>MOREL GRULLAR</t>
  </si>
  <si>
    <t>LUIS MANUEL</t>
  </si>
  <si>
    <t>RODRIGUEZ BAUTISTA</t>
  </si>
  <si>
    <t>DANIELO</t>
  </si>
  <si>
    <t>CALDERON GENAO</t>
  </si>
  <si>
    <t>NOMI YANIER</t>
  </si>
  <si>
    <t>MIRANDA MONTERO</t>
  </si>
  <si>
    <t>PEDRO TOMAS</t>
  </si>
  <si>
    <t>VASQUEZ MEDINA</t>
  </si>
  <si>
    <t>PR010086</t>
  </si>
  <si>
    <t>PEÑA SAVIÑON</t>
  </si>
  <si>
    <t>ANGELINA</t>
  </si>
  <si>
    <t>MICHEL</t>
  </si>
  <si>
    <t>PERIODO PROBATORIO INGRESO CARRERA</t>
  </si>
  <si>
    <t>ROSANNA ELIZABETH</t>
  </si>
  <si>
    <t>MOLANO MIGUEL</t>
  </si>
  <si>
    <t>ORLANDO</t>
  </si>
  <si>
    <t>ALBERTO</t>
  </si>
  <si>
    <t>MARLENE</t>
  </si>
  <si>
    <t>AYBAR FAMILIA</t>
  </si>
  <si>
    <t>MARIA YSABEL</t>
  </si>
  <si>
    <t>HERRERA CAPELLAN</t>
  </si>
  <si>
    <t>ELISE MARGARITA</t>
  </si>
  <si>
    <t>NUÑEZ ALMANZAR</t>
  </si>
  <si>
    <t>ABREU GONZALEZ</t>
  </si>
  <si>
    <t>DS010782</t>
  </si>
  <si>
    <t>ROSA MARGARITA</t>
  </si>
  <si>
    <t>VALERIO</t>
  </si>
  <si>
    <t>AA010998</t>
  </si>
  <si>
    <t>IVETTE AWILDA</t>
  </si>
  <si>
    <t>RODRIGUEZ PAULINO</t>
  </si>
  <si>
    <t>LUIS ANGEL</t>
  </si>
  <si>
    <t>CLETO DE LA ROSA</t>
  </si>
  <si>
    <t>DS011149</t>
  </si>
  <si>
    <t>FRANKLIN ALBERTO</t>
  </si>
  <si>
    <t>SANCHEZ</t>
  </si>
  <si>
    <t>CESAR ANTONIO</t>
  </si>
  <si>
    <t>GUZMAN BENCOSME</t>
  </si>
  <si>
    <t>GENARA</t>
  </si>
  <si>
    <t>GUZMAN PEREZ</t>
  </si>
  <si>
    <t>JOHAN LUIS</t>
  </si>
  <si>
    <t>OTAÑEZ FLETE</t>
  </si>
  <si>
    <t>DS010985</t>
  </si>
  <si>
    <t>MAXIMO ARTURO</t>
  </si>
  <si>
    <t>CLASSE</t>
  </si>
  <si>
    <t>PR010010</t>
  </si>
  <si>
    <t>MIGUEL FELIX</t>
  </si>
  <si>
    <t>RODRIGUEZ POU</t>
  </si>
  <si>
    <t>ELIZABETH DEL CARMEN</t>
  </si>
  <si>
    <t>SILVESTRE GARCIA</t>
  </si>
  <si>
    <t>ELIAZAR</t>
  </si>
  <si>
    <t>ALBERTO PANIAGUA</t>
  </si>
  <si>
    <t>SANDY YOGAINEL</t>
  </si>
  <si>
    <t>PEREZ PEREZ</t>
  </si>
  <si>
    <t>VINICIO JULIO</t>
  </si>
  <si>
    <t>RODRIGUEZ RAMOS</t>
  </si>
  <si>
    <t>MUÑOZ SUERO</t>
  </si>
  <si>
    <t>YORQUIS LEONOR</t>
  </si>
  <si>
    <t>FLORIAN CUEVAS</t>
  </si>
  <si>
    <t>ROBERTO VALENTIN</t>
  </si>
  <si>
    <t>GUERRERO LOPEZ</t>
  </si>
  <si>
    <t>DS011099</t>
  </si>
  <si>
    <t>SANTA VICTORIA</t>
  </si>
  <si>
    <t>CEDEÑO LIRIANO</t>
  </si>
  <si>
    <t>PABLO MANUEL</t>
  </si>
  <si>
    <t>PEREZ CRUZ</t>
  </si>
  <si>
    <t>CONFESOR</t>
  </si>
  <si>
    <t>MONTERO RAMIREZ</t>
  </si>
  <si>
    <t>INDHIARA ADRIANNA</t>
  </si>
  <si>
    <t>HERRERA DEL ROSARIO</t>
  </si>
  <si>
    <t>TEMPORA ALTAGRACIA</t>
  </si>
  <si>
    <t>MOREL LIRIANO</t>
  </si>
  <si>
    <t>DEIVY</t>
  </si>
  <si>
    <t>PIE JIMENEZ</t>
  </si>
  <si>
    <t>LOURDES YDALIZA</t>
  </si>
  <si>
    <t>SUZAÑA</t>
  </si>
  <si>
    <t>BLANCA MARIA</t>
  </si>
  <si>
    <t>GIL THOMAS</t>
  </si>
  <si>
    <t>EDUARDO ALFONSO</t>
  </si>
  <si>
    <t>GEANN ALBERTO</t>
  </si>
  <si>
    <t>MENDEZ ESPAILLAT</t>
  </si>
  <si>
    <t>JOSE RAMON</t>
  </si>
  <si>
    <t>LUCIANO SANCHEZ</t>
  </si>
  <si>
    <t>RAMON ANTONIO VALDEMAR</t>
  </si>
  <si>
    <t>JIMENEZ BATISTA</t>
  </si>
  <si>
    <t>MARIELLE DENISE</t>
  </si>
  <si>
    <t>DE LUNA GUZMAN</t>
  </si>
  <si>
    <t>DS988893</t>
  </si>
  <si>
    <t>LUISA JOSEFINA YOKASTA</t>
  </si>
  <si>
    <t>FELIX</t>
  </si>
  <si>
    <t>BAUTISTA DE LA CRUZ</t>
  </si>
  <si>
    <t>PATRICIA</t>
  </si>
  <si>
    <t>BAUTISTA FELIZ</t>
  </si>
  <si>
    <t>CORAL MARGARITA</t>
  </si>
  <si>
    <t>LIRIANO GARCIA</t>
  </si>
  <si>
    <t>PR010426</t>
  </si>
  <si>
    <t>CLAUDIA LISBET</t>
  </si>
  <si>
    <t>MORALES HERNANDEZ</t>
  </si>
  <si>
    <t>MARYS</t>
  </si>
  <si>
    <t>GALVAN DE LOS SANTOS</t>
  </si>
  <si>
    <t>RICHARSON ANTONIO</t>
  </si>
  <si>
    <t>DIAZ RODRIGUEZ</t>
  </si>
  <si>
    <t>REYBELYS</t>
  </si>
  <si>
    <t>PEREZ NUÑEZ</t>
  </si>
  <si>
    <t>JONATHAN FERNANDO</t>
  </si>
  <si>
    <t>NUÑEZ CEDANO</t>
  </si>
  <si>
    <t>KELVYN GABRIEL</t>
  </si>
  <si>
    <t>BRENS DE LEON</t>
  </si>
  <si>
    <t>LUIS MANUEL ENRIQUE</t>
  </si>
  <si>
    <t>PEREZ OLIVO</t>
  </si>
  <si>
    <t>WASCAL</t>
  </si>
  <si>
    <t>SUERO FERRERAS</t>
  </si>
  <si>
    <t>SORAYDA ISABEL</t>
  </si>
  <si>
    <t>VERAS LUNA</t>
  </si>
  <si>
    <t>MARIA OTILIA ASUNCION</t>
  </si>
  <si>
    <t>PAULINO RIVAS</t>
  </si>
  <si>
    <t>MELISSA EDUVIGES</t>
  </si>
  <si>
    <t>BERIGUETTE BENCOSME</t>
  </si>
  <si>
    <t>ELETICIA MARIA</t>
  </si>
  <si>
    <t>REYNOSO GUILLEN</t>
  </si>
  <si>
    <t>BIENVENIDA</t>
  </si>
  <si>
    <t>PRENSA SANTANA</t>
  </si>
  <si>
    <t>VICTOR</t>
  </si>
  <si>
    <t>MEDINA NOVAS</t>
  </si>
  <si>
    <t>DIPLAN DIAZ</t>
  </si>
  <si>
    <t>RAFAEL ALEJANDRO</t>
  </si>
  <si>
    <t>ROSARIO GONZALEZ</t>
  </si>
  <si>
    <t>RAMONA</t>
  </si>
  <si>
    <t>AGAR GISEL</t>
  </si>
  <si>
    <t>HENRIQUEZ HEREDIA</t>
  </si>
  <si>
    <t>ANNE ELISA</t>
  </si>
  <si>
    <t>GONZALEZ GARRIDO</t>
  </si>
  <si>
    <t>SOSA ALMONTE</t>
  </si>
  <si>
    <t>FLORINDA MARIA</t>
  </si>
  <si>
    <t>MATRILLE LAJARA</t>
  </si>
  <si>
    <t>AMARILIS ALTAGRACIA</t>
  </si>
  <si>
    <t>GONZALEZ GENAO</t>
  </si>
  <si>
    <t>BREULIN LORAYNE</t>
  </si>
  <si>
    <t>FONDER DE AZA</t>
  </si>
  <si>
    <t>MONCION BALBUENA</t>
  </si>
  <si>
    <t>DS010974</t>
  </si>
  <si>
    <t>ROSA ELENA MERCEDES</t>
  </si>
  <si>
    <t>RODRIGUEZ DE LOS SANTOS</t>
  </si>
  <si>
    <t>FELIPE</t>
  </si>
  <si>
    <t>PERDOMO MEJIA</t>
  </si>
  <si>
    <t>ROSA AMELIA</t>
  </si>
  <si>
    <t>PERALTA PEREZ</t>
  </si>
  <si>
    <t>MIGUEL ANGEL</t>
  </si>
  <si>
    <t>MEJIA DE LEON</t>
  </si>
  <si>
    <t>OSCAL</t>
  </si>
  <si>
    <t>FELIZ SALDAÑA</t>
  </si>
  <si>
    <t>FELIZ</t>
  </si>
  <si>
    <t>KATHERINE JOHANNA</t>
  </si>
  <si>
    <t>GUTIERREZ FIGUEREO</t>
  </si>
  <si>
    <t>JESSICA ELAINE</t>
  </si>
  <si>
    <t>GONZALEZ VARGAS</t>
  </si>
  <si>
    <t>CRISTINA FABIANA</t>
  </si>
  <si>
    <t>MARTINEZ GUILLEN</t>
  </si>
  <si>
    <t>PR010011</t>
  </si>
  <si>
    <t>JUANA ROBELINA</t>
  </si>
  <si>
    <t>VILLAR GUERRERO</t>
  </si>
  <si>
    <t>NOELIA MERCEDES</t>
  </si>
  <si>
    <t>AA010643</t>
  </si>
  <si>
    <t>FIOR D ALIZA</t>
  </si>
  <si>
    <t>RODRIGUEZ RECIO</t>
  </si>
  <si>
    <t>BRYAN ANTONIO</t>
  </si>
  <si>
    <t>TORRES POLANCO</t>
  </si>
  <si>
    <t>LUCIA</t>
  </si>
  <si>
    <t>HIRALDO</t>
  </si>
  <si>
    <t>ENEDINA</t>
  </si>
  <si>
    <t>VALENZUELA POLANCO</t>
  </si>
  <si>
    <t>AMANDA UNISSE</t>
  </si>
  <si>
    <t>LUPERON REYES</t>
  </si>
  <si>
    <t>HIRANGIE SHANIRY</t>
  </si>
  <si>
    <t>DIAZ BAEZ</t>
  </si>
  <si>
    <t>YANINKA YANIRA</t>
  </si>
  <si>
    <t>BATISTA VENTURA</t>
  </si>
  <si>
    <t>ANDERSON FELIX</t>
  </si>
  <si>
    <t>MENA LIRIANO</t>
  </si>
  <si>
    <t>DS010951</t>
  </si>
  <si>
    <t>ERNESTO FIDEL</t>
  </si>
  <si>
    <t>LOPEZ GIL</t>
  </si>
  <si>
    <t>CARMEN YVELISE</t>
  </si>
  <si>
    <t>MENDOZA NUÑEZ</t>
  </si>
  <si>
    <t>IVAN VLADIMIR</t>
  </si>
  <si>
    <t>MARTINEZ HENRIQUEZ</t>
  </si>
  <si>
    <t>EDWARD RAFAEL</t>
  </si>
  <si>
    <t>ROSADO VALDEZ</t>
  </si>
  <si>
    <t>ANGERYS MASSIEL</t>
  </si>
  <si>
    <t>MARTINEZ BONIFACIO</t>
  </si>
  <si>
    <t>SG010420</t>
  </si>
  <si>
    <t>CARLOS</t>
  </si>
  <si>
    <t>ORTIZ PEREZ</t>
  </si>
  <si>
    <t>BRAHYLLANS JUNIOR JESUS</t>
  </si>
  <si>
    <t>RODRIGUEZ GOMEZ</t>
  </si>
  <si>
    <t>DE CAMPS RODRIGUEZ</t>
  </si>
  <si>
    <t>SG010086</t>
  </si>
  <si>
    <t>BIENVENIDO</t>
  </si>
  <si>
    <t>ROBLES ROBLES</t>
  </si>
  <si>
    <t>DS011128</t>
  </si>
  <si>
    <t>VINICIO ANTONIO</t>
  </si>
  <si>
    <t>PONS PEÑA</t>
  </si>
  <si>
    <t>BACILIO ANTONIO</t>
  </si>
  <si>
    <t>NUÑEZ ALCANTARA</t>
  </si>
  <si>
    <t>ROBERTO ILISCH DAVID</t>
  </si>
  <si>
    <t>CAMEJO GONZALEZ</t>
  </si>
  <si>
    <t>JOSE CLASTON</t>
  </si>
  <si>
    <t>SOLANO DE JESUS</t>
  </si>
  <si>
    <t>AMOS</t>
  </si>
  <si>
    <t>ARIAS MATEO</t>
  </si>
  <si>
    <t>MERCEDES JOSEFINA SOLEDAD</t>
  </si>
  <si>
    <t>TAVERA CEBALLO DE MEJIA</t>
  </si>
  <si>
    <t>MERCEDES JOSEFINA SOLEDAD TAVERA CEBALLO DE MEJIA</t>
  </si>
  <si>
    <t>DS011012</t>
  </si>
  <si>
    <t>FARAILDA E DE LAS M</t>
  </si>
  <si>
    <t>MARTINEZ HERNANDEZ</t>
  </si>
  <si>
    <t>EMMANUEL</t>
  </si>
  <si>
    <t>ESPINAL BELLIARD</t>
  </si>
  <si>
    <t>AA010207</t>
  </si>
  <si>
    <t>YOVANNY</t>
  </si>
  <si>
    <t>CESPEDES TURBI</t>
  </si>
  <si>
    <t>JESUS BIENVENIDO</t>
  </si>
  <si>
    <t>SANCHEZ DE LOS SANTOS</t>
  </si>
  <si>
    <t>ARISMENDY</t>
  </si>
  <si>
    <t>CORDERO SALA</t>
  </si>
  <si>
    <t>AA010550</t>
  </si>
  <si>
    <t>SANTIAGO DE JESUS</t>
  </si>
  <si>
    <t>PEÑA SOSA</t>
  </si>
  <si>
    <t>MARIA RAMONA</t>
  </si>
  <si>
    <t>PEÑA VELEZ</t>
  </si>
  <si>
    <t>AA010599</t>
  </si>
  <si>
    <t>MINERVA</t>
  </si>
  <si>
    <t>REYNOSO MEJIA</t>
  </si>
  <si>
    <t>RAFAELA ELENA</t>
  </si>
  <si>
    <t>AZCONA VASQUEZ</t>
  </si>
  <si>
    <t>VICTOR ANTONIO</t>
  </si>
  <si>
    <t>CHEVALIER GUZMAN</t>
  </si>
  <si>
    <t>00112382833</t>
  </si>
  <si>
    <t>JULIA DANELIS</t>
  </si>
  <si>
    <t>HERNANDEZ CUELLO</t>
  </si>
  <si>
    <t>JULIA DANELIS HERNANDEZ CUELLO</t>
  </si>
  <si>
    <t>DS010029</t>
  </si>
  <si>
    <t>ANA LISSETTE DE LA ALT</t>
  </si>
  <si>
    <t>TRONCOSO ROJAS</t>
  </si>
  <si>
    <t>DS011021</t>
  </si>
  <si>
    <t>LUZ DEYANIRA</t>
  </si>
  <si>
    <t>DE LA ROSA PILIER</t>
  </si>
  <si>
    <t>ROSMERY MARISOL</t>
  </si>
  <si>
    <t>RODRIGUEZ LIRIANO</t>
  </si>
  <si>
    <t>GREGORIO</t>
  </si>
  <si>
    <t>CAPELLAN PEÑA</t>
  </si>
  <si>
    <t>DS010895</t>
  </si>
  <si>
    <t>ZORAIDA MAGALY</t>
  </si>
  <si>
    <t>ARACENA</t>
  </si>
  <si>
    <t>YUDERKA ALTAGRACIA</t>
  </si>
  <si>
    <t>SALCEDO VASQUEZ</t>
  </si>
  <si>
    <t>JOSE MANUEL</t>
  </si>
  <si>
    <t>VALDEZ</t>
  </si>
  <si>
    <t>DONNY OLIVO</t>
  </si>
  <si>
    <t>TEJEDA CESE</t>
  </si>
  <si>
    <t>SOSA</t>
  </si>
  <si>
    <t>CORDERO</t>
  </si>
  <si>
    <t>HERNANDEZ FRANCO</t>
  </si>
  <si>
    <t>LORA</t>
  </si>
  <si>
    <t>40255014793</t>
  </si>
  <si>
    <t>JOHANNA</t>
  </si>
  <si>
    <t>LOPEZ MONTERO</t>
  </si>
  <si>
    <t>JOHANNA LOPEZ MONTERO</t>
  </si>
  <si>
    <t>DS011057</t>
  </si>
  <si>
    <t>ZORAIDA LIBERTAD</t>
  </si>
  <si>
    <t>MONTERO MEDINA</t>
  </si>
  <si>
    <t>RAILENY</t>
  </si>
  <si>
    <t>JAVIER CESPEDES</t>
  </si>
  <si>
    <t>PR010734</t>
  </si>
  <si>
    <t>RISORIS ESTELA</t>
  </si>
  <si>
    <t>SILVESTRE ORTIZ</t>
  </si>
  <si>
    <t>JAIRO</t>
  </si>
  <si>
    <t>PEREZ FLORENTINO</t>
  </si>
  <si>
    <t>ELAYNNE PRISCILA</t>
  </si>
  <si>
    <t>CORTES DEL CARMEN</t>
  </si>
  <si>
    <t>STEISSY LOHANNY</t>
  </si>
  <si>
    <t>MOTA FELIZ</t>
  </si>
  <si>
    <t>SG010030</t>
  </si>
  <si>
    <t>CHARLA TELLERIAS</t>
  </si>
  <si>
    <t>JOSE LUIS CHARLA TELLERIAS</t>
  </si>
  <si>
    <t>FONT BONILLA</t>
  </si>
  <si>
    <t>JOAN GERMAN</t>
  </si>
  <si>
    <t>MATIAS ALMONTE</t>
  </si>
  <si>
    <t>GUSTAVO ADOLFO</t>
  </si>
  <si>
    <t>UBRI ACEVEDO</t>
  </si>
  <si>
    <t>WILLIAN</t>
  </si>
  <si>
    <t>CABRERA GUZMAN</t>
  </si>
  <si>
    <t>PRO98994</t>
  </si>
  <si>
    <t>CINTHIA GEORGINA</t>
  </si>
  <si>
    <t>ACEVEDO TEJEDA</t>
  </si>
  <si>
    <t>CINTHIA GEORGINA ACEVEDO TEJEDA</t>
  </si>
  <si>
    <t>PADUA</t>
  </si>
  <si>
    <t>JUAN ERCILIO</t>
  </si>
  <si>
    <t>MARICHAL BATISTA</t>
  </si>
  <si>
    <t>PRO9977</t>
  </si>
  <si>
    <t>ERIKA VICTORIA</t>
  </si>
  <si>
    <t>CUEVAS RAMIREZ</t>
  </si>
  <si>
    <t>ENEGILDO ANTONIO</t>
  </si>
  <si>
    <t>DE LA CRUZ MARINE</t>
  </si>
  <si>
    <t>ALDENIA MERCEDES</t>
  </si>
  <si>
    <t>RESTITUYO MARTE</t>
  </si>
  <si>
    <t>SG010304</t>
  </si>
  <si>
    <t>SANTIAGO ALEX</t>
  </si>
  <si>
    <t>GARCIA GARCIA</t>
  </si>
  <si>
    <t>MIGUEL ARTURO</t>
  </si>
  <si>
    <t>LIMA ARIAS</t>
  </si>
  <si>
    <t>AA010077</t>
  </si>
  <si>
    <t>CLARA</t>
  </si>
  <si>
    <t>ENGELMANN TOLENTINO</t>
  </si>
  <si>
    <t>LUIS SIGFREDO</t>
  </si>
  <si>
    <t>BRETON CASTILLO</t>
  </si>
  <si>
    <t>YOLANDA IVELISSE A</t>
  </si>
  <si>
    <t>UREÑA ZORRILLA</t>
  </si>
  <si>
    <t>DIANA JOSEFINA</t>
  </si>
  <si>
    <t>BISONO REYES</t>
  </si>
  <si>
    <t>FLORES PERALTA</t>
  </si>
  <si>
    <t>MELINA EVANGELISTA</t>
  </si>
  <si>
    <t>BENCOSME ALFONSO</t>
  </si>
  <si>
    <t>DIEGO</t>
  </si>
  <si>
    <t>FELIX VILLA FAÑA</t>
  </si>
  <si>
    <t>JACINTO APOLINAR</t>
  </si>
  <si>
    <t>MAÑON SOTO</t>
  </si>
  <si>
    <t>NOEMI ALTAGRACIA</t>
  </si>
  <si>
    <t>FELIZ CHALAS</t>
  </si>
  <si>
    <t>GRACIANO SELMO</t>
  </si>
  <si>
    <t>JULIO CESAR</t>
  </si>
  <si>
    <t>BREA ROSA</t>
  </si>
  <si>
    <t>OLGA ALEXANDRA</t>
  </si>
  <si>
    <t>MODESTO ORTEGA</t>
  </si>
  <si>
    <t>DS011133</t>
  </si>
  <si>
    <t>PIEDAD ALTAGRACIA</t>
  </si>
  <si>
    <t>MONTE DE OCA DE ALFONSECA</t>
  </si>
  <si>
    <t>ALFREDO</t>
  </si>
  <si>
    <t>MENA VASQUEZ</t>
  </si>
  <si>
    <t>AGUSTIN JOSE</t>
  </si>
  <si>
    <t>DULUC</t>
  </si>
  <si>
    <t>DIANA MARIBEL</t>
  </si>
  <si>
    <t>CASTILLO MARTES</t>
  </si>
  <si>
    <t>EDGARD ENRIQUE</t>
  </si>
  <si>
    <t>DE LEON VIDAL</t>
  </si>
  <si>
    <t>ESMELYN</t>
  </si>
  <si>
    <t>LOPEZ VALENTIN</t>
  </si>
  <si>
    <t>NEREYDA ALTAGRACIA</t>
  </si>
  <si>
    <t>ABREU SANCHEZ  DE ORTIZ</t>
  </si>
  <si>
    <t>YESENIA ALEXANDRA</t>
  </si>
  <si>
    <t>MATOS PADILLA</t>
  </si>
  <si>
    <t>GERALD ALEJANDRO</t>
  </si>
  <si>
    <t>ALVAREZ MORILLO</t>
  </si>
  <si>
    <t>JOSE ANTONIO</t>
  </si>
  <si>
    <t>HERNANDEZ LUGO</t>
  </si>
  <si>
    <t>EDIS ANDRES</t>
  </si>
  <si>
    <t>DE LA CRUZ SEVERINO</t>
  </si>
  <si>
    <t>ELVIS NELSON</t>
  </si>
  <si>
    <t>BALDERA FLORIMON</t>
  </si>
  <si>
    <t>JOHNNY ANTONIO</t>
  </si>
  <si>
    <t>RIVERA CAMILO</t>
  </si>
  <si>
    <t>AA010019</t>
  </si>
  <si>
    <t>FIRELYS MIGUELINA</t>
  </si>
  <si>
    <t>FERNANDEZ FERNANDEZ</t>
  </si>
  <si>
    <t>RAMON STALIN</t>
  </si>
  <si>
    <t>SALCEDO TORRES</t>
  </si>
  <si>
    <t>JUAN RAMON</t>
  </si>
  <si>
    <t>BRAZOBAN BERROA</t>
  </si>
  <si>
    <t>CINTHYA KRISMER</t>
  </si>
  <si>
    <t>BAUTISTA SANTANA</t>
  </si>
  <si>
    <t>AA010588</t>
  </si>
  <si>
    <t>ALBERTO DE JESUS</t>
  </si>
  <si>
    <t>FERNANDEZ ALFONSECA</t>
  </si>
  <si>
    <t>MIRFAK</t>
  </si>
  <si>
    <t>ROWLAND ANTIGUA</t>
  </si>
  <si>
    <t>LAURO OSCAR</t>
  </si>
  <si>
    <t>LOPEZ LOPEZ</t>
  </si>
  <si>
    <t>MALTHA MIGDANIA</t>
  </si>
  <si>
    <t>DIAZ MANCEBO</t>
  </si>
  <si>
    <t>VIRGINIA MARIA</t>
  </si>
  <si>
    <t>PEREZ TOLENTINO</t>
  </si>
  <si>
    <t>TC010199</t>
  </si>
  <si>
    <t>ANA MARIA</t>
  </si>
  <si>
    <t>BELLO QUEZADA</t>
  </si>
  <si>
    <t>EPIFANIO</t>
  </si>
  <si>
    <t>GARCIA MARTE</t>
  </si>
  <si>
    <t>VICTOR HUGO</t>
  </si>
  <si>
    <t>MIGUEL ANTONIO ALBERTO</t>
  </si>
  <si>
    <t>LUNA MARRERO</t>
  </si>
  <si>
    <t>WILSON JOSE</t>
  </si>
  <si>
    <t>INOA GOMEZ</t>
  </si>
  <si>
    <t>DS010063</t>
  </si>
  <si>
    <t>JONATHAN DE JESUS</t>
  </si>
  <si>
    <t>MORILLO PERDOMO</t>
  </si>
  <si>
    <t>EURYS NOEL</t>
  </si>
  <si>
    <t>PAREDES RODRIGUEZ</t>
  </si>
  <si>
    <t>FLORENCIA MERCEDES</t>
  </si>
  <si>
    <t>BLANCO VERAS</t>
  </si>
  <si>
    <t>LENIN ALEXANDER</t>
  </si>
  <si>
    <t>YESIKA</t>
  </si>
  <si>
    <t>ARIAS SANTANA</t>
  </si>
  <si>
    <t>ROSSIS NATALY</t>
  </si>
  <si>
    <t>ARIAS FELIZ</t>
  </si>
  <si>
    <t>HECTOR</t>
  </si>
  <si>
    <t>MARIO JOSE</t>
  </si>
  <si>
    <t>LEBRON HERNANDEZ</t>
  </si>
  <si>
    <t>YESMEL ANTONIO</t>
  </si>
  <si>
    <t>FERNANDEZ SEPULVEDA</t>
  </si>
  <si>
    <t>TC010374</t>
  </si>
  <si>
    <t>CELINA ISABEL</t>
  </si>
  <si>
    <t>ROMAN CONCEPCION</t>
  </si>
  <si>
    <t>PAOLA NICOLE</t>
  </si>
  <si>
    <t>GUICHARDO CHAHEDE</t>
  </si>
  <si>
    <t>LORA MANZUETA</t>
  </si>
  <si>
    <t>PR010053</t>
  </si>
  <si>
    <t>MELISSA YAMILET</t>
  </si>
  <si>
    <t>PAULINO SANTANA</t>
  </si>
  <si>
    <t>ALTAGRACIA MILQUEYA</t>
  </si>
  <si>
    <t>SOTO SUAZO</t>
  </si>
  <si>
    <t>RAUL ERNESTO</t>
  </si>
  <si>
    <t>MIRANDA CRUZ</t>
  </si>
  <si>
    <t>DS010858</t>
  </si>
  <si>
    <t>KENIA YACQUELIN</t>
  </si>
  <si>
    <t>AUGUSTO GERMAN</t>
  </si>
  <si>
    <t>CID ALMONTE</t>
  </si>
  <si>
    <t>JEURYS YODEYLIS</t>
  </si>
  <si>
    <t>MENDEZ MENDEZ</t>
  </si>
  <si>
    <t>INES MARIA</t>
  </si>
  <si>
    <t>GARCIA PEREZ</t>
  </si>
  <si>
    <t>ALEXANDRA GISSELLE</t>
  </si>
  <si>
    <t>CARABALLO RAMIREZ</t>
  </si>
  <si>
    <t>AA984812</t>
  </si>
  <si>
    <t>JUAN DANIEL</t>
  </si>
  <si>
    <t>BERROA PEREZ</t>
  </si>
  <si>
    <t>KELZA XIOMARA</t>
  </si>
  <si>
    <t>SUAZO CAMPILLO</t>
  </si>
  <si>
    <t>STARLIN</t>
  </si>
  <si>
    <t>VALDEZ BATISTA</t>
  </si>
  <si>
    <t>LIGIA ALTAGRACIA</t>
  </si>
  <si>
    <t>VOLQUEZ PEREZ</t>
  </si>
  <si>
    <t>AA010011</t>
  </si>
  <si>
    <t>YISSEL</t>
  </si>
  <si>
    <t>MONTERO</t>
  </si>
  <si>
    <t>MANOLO</t>
  </si>
  <si>
    <t>VALDEZ LORENZO</t>
  </si>
  <si>
    <t>ANGEL DEMOSTENES</t>
  </si>
  <si>
    <t>MANZUETA MUESES</t>
  </si>
  <si>
    <t>JUAN LUIS</t>
  </si>
  <si>
    <t>SORIANO PUELLO</t>
  </si>
  <si>
    <t>INDIRA YELIDA</t>
  </si>
  <si>
    <t>PEÑA GALLARDO</t>
  </si>
  <si>
    <t>MARÍA DEL PILAR</t>
  </si>
  <si>
    <t>TEJADA REYES</t>
  </si>
  <si>
    <t>JOAN MANUEL</t>
  </si>
  <si>
    <t>AA010079</t>
  </si>
  <si>
    <t>MARIELA</t>
  </si>
  <si>
    <t>PAREDES ARIAS</t>
  </si>
  <si>
    <t>DS011280</t>
  </si>
  <si>
    <t>ROHMER ALEXANDER</t>
  </si>
  <si>
    <t>BILLINI SANCHEZ</t>
  </si>
  <si>
    <t>SENIA NEREYDA</t>
  </si>
  <si>
    <t>PEÑA RODRIGUEZ</t>
  </si>
  <si>
    <t>SG010183</t>
  </si>
  <si>
    <t>BENITA</t>
  </si>
  <si>
    <t>CRUCEY CABRERA</t>
  </si>
  <si>
    <t>DIOGENES ALEJANDRO</t>
  </si>
  <si>
    <t>ALMON SANCHEZ</t>
  </si>
  <si>
    <t>PINEDA KRANWINKEL</t>
  </si>
  <si>
    <t>WENDI ARACELIS</t>
  </si>
  <si>
    <t>PEREZ BRITO</t>
  </si>
  <si>
    <t>AIDA</t>
  </si>
  <si>
    <t>FELIZ CUELLO</t>
  </si>
  <si>
    <t>ORLANDO EUGENIO</t>
  </si>
  <si>
    <t>PADILLA FAXAS</t>
  </si>
  <si>
    <t>ARQUIMEDES</t>
  </si>
  <si>
    <t>OZUNA BELLO</t>
  </si>
  <si>
    <t>VIDAL CUESTA</t>
  </si>
  <si>
    <t>RODOLFO</t>
  </si>
  <si>
    <t>URIBE GERMAN</t>
  </si>
  <si>
    <t>JOEL ALFREDO</t>
  </si>
  <si>
    <t>COISCOU HENRIQUEZ</t>
  </si>
  <si>
    <t>VICTOR EUGENIO</t>
  </si>
  <si>
    <t>PEÑA NOLASCO</t>
  </si>
  <si>
    <t>DIAZ LOPEZ</t>
  </si>
  <si>
    <t>SANTANA PEREZ</t>
  </si>
  <si>
    <t>TABARA ARRIBA D.M.</t>
  </si>
  <si>
    <t>CLARA ALTAGRACIA</t>
  </si>
  <si>
    <t>MERCADO</t>
  </si>
  <si>
    <t>LADY LAURA</t>
  </si>
  <si>
    <t>LIRIANO BALBI</t>
  </si>
  <si>
    <t>STARLING ORLANDO</t>
  </si>
  <si>
    <t>DIAZ GONZALEZ</t>
  </si>
  <si>
    <t>PATRICIA SOLANYI</t>
  </si>
  <si>
    <t>CORDERO RAMIREZ</t>
  </si>
  <si>
    <t>IRIS RAFAELA</t>
  </si>
  <si>
    <t>PEREZ DIAZ</t>
  </si>
  <si>
    <t>GERALDO</t>
  </si>
  <si>
    <t>PANIAGUA BRIOSO</t>
  </si>
  <si>
    <t>JHASSEL JANEL</t>
  </si>
  <si>
    <t>JIMENEZ ROSARIO</t>
  </si>
  <si>
    <t>CARLOS ALBERTO</t>
  </si>
  <si>
    <t>REYES TEJADA</t>
  </si>
  <si>
    <t>FELIZ DIAZ</t>
  </si>
  <si>
    <t>ZABALA DIAZ</t>
  </si>
  <si>
    <t>REYNALDO LUIS</t>
  </si>
  <si>
    <t>MENDEZ ULLOA</t>
  </si>
  <si>
    <t>SG010007</t>
  </si>
  <si>
    <t>FLORIMON ROSARIO</t>
  </si>
  <si>
    <t>ANTONIO</t>
  </si>
  <si>
    <t>MATEO PEÑA</t>
  </si>
  <si>
    <t>VICTOR MANUEL MATEO PEÑA</t>
  </si>
  <si>
    <t>EVELYN ROSANNA</t>
  </si>
  <si>
    <t>FERNANDEZ HERNANDEZ</t>
  </si>
  <si>
    <t>SUHAIL SAGRARIO</t>
  </si>
  <si>
    <t>PEÑA MEDINA</t>
  </si>
  <si>
    <t>YASSAEL</t>
  </si>
  <si>
    <t>NUÑEZ MEDINA</t>
  </si>
  <si>
    <t>EUDDY GUSTAVO</t>
  </si>
  <si>
    <t>BONNET URBAEZ</t>
  </si>
  <si>
    <t>FELIZ NICOLAS</t>
  </si>
  <si>
    <t>GARCIA PARIZ</t>
  </si>
  <si>
    <t>BERNARDO ANTONIO</t>
  </si>
  <si>
    <t>CAPELLAN GUERRA</t>
  </si>
  <si>
    <t>PR010105</t>
  </si>
  <si>
    <t>MARGARITA</t>
  </si>
  <si>
    <t>LINARES AMADOR</t>
  </si>
  <si>
    <t>LYDANIA</t>
  </si>
  <si>
    <t>PEÑA GARCIA</t>
  </si>
  <si>
    <t>ROCIO</t>
  </si>
  <si>
    <t>AMARO YNOA</t>
  </si>
  <si>
    <t>DAGOBERTO</t>
  </si>
  <si>
    <t>LUNA RODRIGUEZ</t>
  </si>
  <si>
    <t>ODALIS</t>
  </si>
  <si>
    <t>HERNANDEZ MORENO</t>
  </si>
  <si>
    <t>LUCIA MARIA</t>
  </si>
  <si>
    <t>GOMEZ CUELLO</t>
  </si>
  <si>
    <t>YEIMY MARGARITA</t>
  </si>
  <si>
    <t>GARCIA ALMONTE</t>
  </si>
  <si>
    <t>DS010100</t>
  </si>
  <si>
    <t>WILLIAMS</t>
  </si>
  <si>
    <t>ROSARIO GERONIMO</t>
  </si>
  <si>
    <t>JULIO MARCELINO</t>
  </si>
  <si>
    <t>ACEVEDO PEREZ</t>
  </si>
  <si>
    <t>JUANA ISABEL</t>
  </si>
  <si>
    <t>GONZALEZ LINARES</t>
  </si>
  <si>
    <t>SG010138</t>
  </si>
  <si>
    <t>JORGE ANTONIO</t>
  </si>
  <si>
    <t>FRANCO MARTE</t>
  </si>
  <si>
    <t>AA011013</t>
  </si>
  <si>
    <t>ROSA JULIA</t>
  </si>
  <si>
    <t>RODRIGUEZ GERMAN</t>
  </si>
  <si>
    <t>ESTEBANIA</t>
  </si>
  <si>
    <t>FIOR DALIZA</t>
  </si>
  <si>
    <t>TAVAREZ DOMINGUEZ</t>
  </si>
  <si>
    <t>WINDA VICTORIA</t>
  </si>
  <si>
    <t>GARCIA AMARO</t>
  </si>
  <si>
    <t>JOSE ANDRES</t>
  </si>
  <si>
    <t>MARTINEZ ACOSTA</t>
  </si>
  <si>
    <t>JUANA IVELISSE</t>
  </si>
  <si>
    <t>ROMERO ZORRILLA</t>
  </si>
  <si>
    <t>FERRER RODRIGUEZ</t>
  </si>
  <si>
    <t>VILLALONA CEDEÑO</t>
  </si>
  <si>
    <t>AA010114</t>
  </si>
  <si>
    <t>CARMEN DOLYS</t>
  </si>
  <si>
    <t>FERRERAS FELIZ</t>
  </si>
  <si>
    <t>MARIA FRANCISCA</t>
  </si>
  <si>
    <t>QUIÑONES DE LEON</t>
  </si>
  <si>
    <t>MARIA FRANCISCA QUIÑONES DE LEON</t>
  </si>
  <si>
    <t>JOSE ALEXIS</t>
  </si>
  <si>
    <t>ROJAS MARTINEZ</t>
  </si>
  <si>
    <t>ROSA ORQUIDIA</t>
  </si>
  <si>
    <t>MOLINA ARIAS</t>
  </si>
  <si>
    <t>ANGELY KATIUSCA</t>
  </si>
  <si>
    <t>BAEZ FELIZ</t>
  </si>
  <si>
    <t>ALEJANDRA MARIA</t>
  </si>
  <si>
    <t>BRITO ESTEPAN</t>
  </si>
  <si>
    <t>DS010303</t>
  </si>
  <si>
    <t>TEODORA MARIA</t>
  </si>
  <si>
    <t>VASQUEZ</t>
  </si>
  <si>
    <t>LISNEIRY MARIA</t>
  </si>
  <si>
    <t>PICHARDO BONIFACIO</t>
  </si>
  <si>
    <t>PR010760</t>
  </si>
  <si>
    <t>JORGE EVARISTO</t>
  </si>
  <si>
    <t>VASQUEZ MORA</t>
  </si>
  <si>
    <t>DS010599</t>
  </si>
  <si>
    <t>FRANCIA</t>
  </si>
  <si>
    <t>FLORENTINO ENCARNACION</t>
  </si>
  <si>
    <t>MARIA JOSE</t>
  </si>
  <si>
    <t>DURAN UREÑA</t>
  </si>
  <si>
    <t>AA010065</t>
  </si>
  <si>
    <t>CORTES DE LA ROSA</t>
  </si>
  <si>
    <t>MIGUELINA ALTAGRACIA</t>
  </si>
  <si>
    <t>LARA PEREZ</t>
  </si>
  <si>
    <t>MAYFERSON</t>
  </si>
  <si>
    <t>BATISTA BELLO</t>
  </si>
  <si>
    <t>AA010577</t>
  </si>
  <si>
    <t>ROSMERY ALTAGRACIA</t>
  </si>
  <si>
    <t>SANCHEZ MENDEZ</t>
  </si>
  <si>
    <t>MERVIN</t>
  </si>
  <si>
    <t>DE JESUS LUGO</t>
  </si>
  <si>
    <t>JANER MIGUEL</t>
  </si>
  <si>
    <t>RODRIGUEZ JIMENEZ</t>
  </si>
  <si>
    <t>JULIA MARIA</t>
  </si>
  <si>
    <t>FELLO EDUARDO</t>
  </si>
  <si>
    <t>DIAZ FERREIRA</t>
  </si>
  <si>
    <t>PR010396</t>
  </si>
  <si>
    <t>DUVAL BONILLA</t>
  </si>
  <si>
    <t>MICHAEL ANTONIO</t>
  </si>
  <si>
    <t>GARCIA PINEDA</t>
  </si>
  <si>
    <t>RONI</t>
  </si>
  <si>
    <t>BAQUERO</t>
  </si>
  <si>
    <t>VALENTINA</t>
  </si>
  <si>
    <t>BALBUENA</t>
  </si>
  <si>
    <t>MANUELSITO</t>
  </si>
  <si>
    <t>MONTERO FLORIAM</t>
  </si>
  <si>
    <t>GENESIS MARIE</t>
  </si>
  <si>
    <t>NOBOA VELOZ</t>
  </si>
  <si>
    <t>YAJAIRA MARIA</t>
  </si>
  <si>
    <t>CAMINERO NUÑEZ</t>
  </si>
  <si>
    <t>WALNY</t>
  </si>
  <si>
    <t>CABRERA MONTERO</t>
  </si>
  <si>
    <t>YUDELKA ELIZABETH</t>
  </si>
  <si>
    <t>ANTIGUA GOMEZ</t>
  </si>
  <si>
    <t>DS011998</t>
  </si>
  <si>
    <t>MARIA ESTHER</t>
  </si>
  <si>
    <t>ULLOA HERNANDEZ</t>
  </si>
  <si>
    <t>TEOFILO</t>
  </si>
  <si>
    <t>FERNANDEZ</t>
  </si>
  <si>
    <t>ROSA EVANGELISTA DE LOS</t>
  </si>
  <si>
    <t>BISONO ESPAILLAT</t>
  </si>
  <si>
    <t>YERILY</t>
  </si>
  <si>
    <t>SANTANA</t>
  </si>
  <si>
    <t>FRANCISCO VERADO</t>
  </si>
  <si>
    <t>COSTE CASTILLO</t>
  </si>
  <si>
    <t>PR010451</t>
  </si>
  <si>
    <t>DEISON MANUEL</t>
  </si>
  <si>
    <t>MARMOLEJOS ARIAS</t>
  </si>
  <si>
    <t>JENSY JOSE</t>
  </si>
  <si>
    <t>FERREIRAS RODRIGUEZ</t>
  </si>
  <si>
    <t>MOISES</t>
  </si>
  <si>
    <t>CASTILLO TAVAREZ</t>
  </si>
  <si>
    <t>CORAL</t>
  </si>
  <si>
    <t>PIMENTEL PEÑA</t>
  </si>
  <si>
    <t>DS010081</t>
  </si>
  <si>
    <t>VIDAL DE LA</t>
  </si>
  <si>
    <t>CRUZ CASTRO</t>
  </si>
  <si>
    <t>DS010698</t>
  </si>
  <si>
    <t>ANNEURY JESUS</t>
  </si>
  <si>
    <t>DS010254</t>
  </si>
  <si>
    <t>HECTOR CLAUDIO</t>
  </si>
  <si>
    <t>THEN ALMONTE</t>
  </si>
  <si>
    <t>AMADOR SOLIS</t>
  </si>
  <si>
    <t>DS010870</t>
  </si>
  <si>
    <t>FRANCISCO JOSE</t>
  </si>
  <si>
    <t>HERNANDEZ JHONSON</t>
  </si>
  <si>
    <t>CAMILO RIVERA</t>
  </si>
  <si>
    <t>TEJADA LOPEZ</t>
  </si>
  <si>
    <t>PR010481</t>
  </si>
  <si>
    <t>JUAN ELIAS</t>
  </si>
  <si>
    <t>PEÑA VARGAS</t>
  </si>
  <si>
    <t>FATIMA LISSANNY</t>
  </si>
  <si>
    <t>SANTANA TRINIDAD</t>
  </si>
  <si>
    <t>LUCRECIO</t>
  </si>
  <si>
    <t>AMPARO</t>
  </si>
  <si>
    <t>VARGAS BELTRE</t>
  </si>
  <si>
    <t>DIAZ URIBE</t>
  </si>
  <si>
    <t>JOSE OSVALDO</t>
  </si>
  <si>
    <t>ALMANZAR GOMEZ</t>
  </si>
  <si>
    <t>RUBEN DARIO</t>
  </si>
  <si>
    <t>CASTILLO DOMINGUEZ</t>
  </si>
  <si>
    <t>ZAHIRA MARIA</t>
  </si>
  <si>
    <t>CASTILLO VALDEZ</t>
  </si>
  <si>
    <t>EZEQUIEL</t>
  </si>
  <si>
    <t>RECIO MARTINEZ</t>
  </si>
  <si>
    <t>ELVIS</t>
  </si>
  <si>
    <t>TAPIA QUEZADA</t>
  </si>
  <si>
    <t>DEURI</t>
  </si>
  <si>
    <t>LARA VIZCAINO</t>
  </si>
  <si>
    <t>40227266141</t>
  </si>
  <si>
    <t>MAXIMILIANO</t>
  </si>
  <si>
    <t>MAXIMILIANO FELIZ</t>
  </si>
  <si>
    <t>KEVIN EMIL</t>
  </si>
  <si>
    <t>CARVAJAL PEREZ</t>
  </si>
  <si>
    <t>MIURKA ANTONIA</t>
  </si>
  <si>
    <t>PEREZ MOQUETE</t>
  </si>
  <si>
    <t>DIOGENES DE JESUS</t>
  </si>
  <si>
    <t>RUIZ</t>
  </si>
  <si>
    <t>AURA SCARLEM</t>
  </si>
  <si>
    <t>LEIRA ABUD</t>
  </si>
  <si>
    <t>DS010898</t>
  </si>
  <si>
    <t>MARTHA ALFONSINA DE LA ESP.</t>
  </si>
  <si>
    <t>ROQUEL AQUINO</t>
  </si>
  <si>
    <t>FLORENTINO DE LEON</t>
  </si>
  <si>
    <t>ALBERT JUNIOR</t>
  </si>
  <si>
    <t>NUÑEZ BEATO</t>
  </si>
  <si>
    <t>ALEXANDRA DEL CARMEN</t>
  </si>
  <si>
    <t>CUELLO</t>
  </si>
  <si>
    <t>DIOMARIS MAGDALENA</t>
  </si>
  <si>
    <t>MEDRANO ABREU</t>
  </si>
  <si>
    <t>LOS ALCARRIZOS</t>
  </si>
  <si>
    <t>JESUS REYNALDO</t>
  </si>
  <si>
    <t>RODRIGUEZ MOYA</t>
  </si>
  <si>
    <t>VERONICA</t>
  </si>
  <si>
    <t>PEREZ FERNANDEZ</t>
  </si>
  <si>
    <t>JENNIFER DEL CARMEN</t>
  </si>
  <si>
    <t>BELLO LIGHTBOURNE</t>
  </si>
  <si>
    <t>GLORIS ARIANNY</t>
  </si>
  <si>
    <t>AA010001</t>
  </si>
  <si>
    <t>CLARIBEL</t>
  </si>
  <si>
    <t>DE LA ROSA CABRERA</t>
  </si>
  <si>
    <t>ACEVEDO</t>
  </si>
  <si>
    <t>JULIO</t>
  </si>
  <si>
    <t>ECHAVARRIA UBRI</t>
  </si>
  <si>
    <t>VILLAR FLORENTINO</t>
  </si>
  <si>
    <t>NERCIDO</t>
  </si>
  <si>
    <t>BELTRE RODRIGUEZ</t>
  </si>
  <si>
    <t>JOVINE SEBASTIAN</t>
  </si>
  <si>
    <t>LUNA GARCIA</t>
  </si>
  <si>
    <t>JOVINE SEBASTIAN LUNA GARCIA</t>
  </si>
  <si>
    <t>ANTERIS BELNES</t>
  </si>
  <si>
    <t>BURGOS FERRERAS</t>
  </si>
  <si>
    <t>YANERIS</t>
  </si>
  <si>
    <t>REYES VASQUEZ</t>
  </si>
  <si>
    <t>LA VEGA</t>
  </si>
  <si>
    <t>MARCO STEFANO</t>
  </si>
  <si>
    <t>GIPPONI</t>
  </si>
  <si>
    <t>LUIS ESTEBAN</t>
  </si>
  <si>
    <t>ARIAS</t>
  </si>
  <si>
    <t>PR010482</t>
  </si>
  <si>
    <t>PROFESOR(A) DE PINTURA</t>
  </si>
  <si>
    <t>40210187809</t>
  </si>
  <si>
    <t>GILARY MARIEL</t>
  </si>
  <si>
    <t>MATOS MATOS</t>
  </si>
  <si>
    <t>GILARY MARIEL MATOS MATOS</t>
  </si>
  <si>
    <t>NORBERTO</t>
  </si>
  <si>
    <t>CABRAL</t>
  </si>
  <si>
    <t>MANUEL EMILIO</t>
  </si>
  <si>
    <t>GALVAN ALCANTARA</t>
  </si>
  <si>
    <t>AUGUSTO GIOVANNY</t>
  </si>
  <si>
    <t>FRANCISCO BUENO</t>
  </si>
  <si>
    <t>DANILSON FERNANDO</t>
  </si>
  <si>
    <t>DE LA CRUZ TAVAREZ</t>
  </si>
  <si>
    <t>ROSARIO ROJAS</t>
  </si>
  <si>
    <t>JORGE ERNESTO</t>
  </si>
  <si>
    <t>RAMOS CALDERON</t>
  </si>
  <si>
    <t>RODRIGUEZ BRITO</t>
  </si>
  <si>
    <t>LOPEZ FRIAS</t>
  </si>
  <si>
    <t>FRANCISCO ANTONIO LOPEZ FRIAS</t>
  </si>
  <si>
    <t>ANGEL</t>
  </si>
  <si>
    <t>MARIANO</t>
  </si>
  <si>
    <t>AMBIORI</t>
  </si>
  <si>
    <t>OVALLE ROSARIO</t>
  </si>
  <si>
    <t>KELVIN MANUEL</t>
  </si>
  <si>
    <t>MERCEDES MENDEZ</t>
  </si>
  <si>
    <t>LLAVERIAS PICHARDO</t>
  </si>
  <si>
    <t>PR010395</t>
  </si>
  <si>
    <t>TC963321</t>
  </si>
  <si>
    <t>ANGEL FELICIANO</t>
  </si>
  <si>
    <t>CUEVAS RIJO</t>
  </si>
  <si>
    <t>SANTOS PANIAGUA</t>
  </si>
  <si>
    <t>DAMARIS ALTAGRACIA</t>
  </si>
  <si>
    <t>ALVAREZ MEDRANO</t>
  </si>
  <si>
    <t>FERNANDO JOSE RAFAEL</t>
  </si>
  <si>
    <t>ALVAREZ BELLO</t>
  </si>
  <si>
    <t>PAMELA MARIA</t>
  </si>
  <si>
    <t>JIMENEZ ALVAREZ</t>
  </si>
  <si>
    <t>ELVI BIENVENIDO</t>
  </si>
  <si>
    <t>DE LOS SANTOS SANCHEZ</t>
  </si>
  <si>
    <t>JEANNE MARIE</t>
  </si>
  <si>
    <t>GIRALDI ALVAREZ</t>
  </si>
  <si>
    <t>YESSELENNY</t>
  </si>
  <si>
    <t>MARTE PEREZ</t>
  </si>
  <si>
    <t>TC010200</t>
  </si>
  <si>
    <t>GERALDO VIDAL</t>
  </si>
  <si>
    <t>KERLIN</t>
  </si>
  <si>
    <t>VENTURA REYES</t>
  </si>
  <si>
    <t>ERYK RANDIEL</t>
  </si>
  <si>
    <t>AA010028</t>
  </si>
  <si>
    <t>ANULFO</t>
  </si>
  <si>
    <t>BATISTA DIAZ</t>
  </si>
  <si>
    <t>GREGORIO GUARIONEZ</t>
  </si>
  <si>
    <t>PICHARDO RODRIGUEZ</t>
  </si>
  <si>
    <t>ANGELA MIGUELINA</t>
  </si>
  <si>
    <t>BELTRE CASTILLO</t>
  </si>
  <si>
    <t>JOHNNY EDUARDO</t>
  </si>
  <si>
    <t>PEREZ MONTAS</t>
  </si>
  <si>
    <t>SG010260</t>
  </si>
  <si>
    <t>EVELIN DE JESUS</t>
  </si>
  <si>
    <t>FERNANDEZ JIMENEZ</t>
  </si>
  <si>
    <t>YBO RENE</t>
  </si>
  <si>
    <t>SANCHEZ QUEZADA</t>
  </si>
  <si>
    <t>22301223883</t>
  </si>
  <si>
    <t>MANUEL ARIEL</t>
  </si>
  <si>
    <t>MONTERO DE LA ROSA</t>
  </si>
  <si>
    <t>MANUEL ARIEL MONTERO DE LA ROSA</t>
  </si>
  <si>
    <t>ISAAC DE JESUS</t>
  </si>
  <si>
    <t>INOA SANTANA</t>
  </si>
  <si>
    <t>PRO98990</t>
  </si>
  <si>
    <t>XABIER FRANCISCO</t>
  </si>
  <si>
    <t>DE LEON FLORENTINO</t>
  </si>
  <si>
    <t>JOSUE ANTONIO</t>
  </si>
  <si>
    <t>GOMEZ ESTRELLA</t>
  </si>
  <si>
    <t>ANYARA</t>
  </si>
  <si>
    <t>FELIZ CASTILLO</t>
  </si>
  <si>
    <t>DS010997</t>
  </si>
  <si>
    <t>ORISTELIA</t>
  </si>
  <si>
    <t>ARIAS MOSCAT</t>
  </si>
  <si>
    <t>SANTO</t>
  </si>
  <si>
    <t>MARTINEZ DE LA ROSA</t>
  </si>
  <si>
    <t>DIOMEDES</t>
  </si>
  <si>
    <t>GUZMAN SUAZO</t>
  </si>
  <si>
    <t>JULIO PAUL</t>
  </si>
  <si>
    <t>MELLA SIMS</t>
  </si>
  <si>
    <t>AA010021</t>
  </si>
  <si>
    <t>SHUKRANJALI</t>
  </si>
  <si>
    <t>HEYAIME CAIMARES</t>
  </si>
  <si>
    <t>DONATO</t>
  </si>
  <si>
    <t>SALAS</t>
  </si>
  <si>
    <t>MARTA BERNARDITA DE LOURDES</t>
  </si>
  <si>
    <t>MEJIA DE OLEO</t>
  </si>
  <si>
    <t>YAMEL ANTONIO</t>
  </si>
  <si>
    <t>ACOSTA RICARDO</t>
  </si>
  <si>
    <t>TEODORO</t>
  </si>
  <si>
    <t>DE JESUS EVANGELISTA</t>
  </si>
  <si>
    <t>INICIAL</t>
  </si>
  <si>
    <t>EVANLLELINA</t>
  </si>
  <si>
    <t>MONTERO CIPION</t>
  </si>
  <si>
    <t>AA010606</t>
  </si>
  <si>
    <t>WELLINGTON ALEXANDER</t>
  </si>
  <si>
    <t>GIL PARRA</t>
  </si>
  <si>
    <t>SG010372</t>
  </si>
  <si>
    <t>JOSE ALBERTO</t>
  </si>
  <si>
    <t>CUEVAS DE OLEO</t>
  </si>
  <si>
    <t>00101812063</t>
  </si>
  <si>
    <t>EDUARDO ADOLFO</t>
  </si>
  <si>
    <t>CABRERA LOPEZ</t>
  </si>
  <si>
    <t>EDUARDO ADOLFO CABRERA LOPEZ</t>
  </si>
  <si>
    <t>GLENNY MARIA</t>
  </si>
  <si>
    <t>ALMONTE BALDERA</t>
  </si>
  <si>
    <t>BRENDA FRANCISCA</t>
  </si>
  <si>
    <t>MELO</t>
  </si>
  <si>
    <t>DS010876</t>
  </si>
  <si>
    <t>JUAN EMILIO</t>
  </si>
  <si>
    <t>BAEZ MELO</t>
  </si>
  <si>
    <t>DS010987</t>
  </si>
  <si>
    <t>APOLONIA DEL CARMEN</t>
  </si>
  <si>
    <t>TAVERAS TAVERAS</t>
  </si>
  <si>
    <t>LUCIA DEL CARMEN</t>
  </si>
  <si>
    <t>GARCIA PLACENCIA</t>
  </si>
  <si>
    <t>GLORIA MARITZA</t>
  </si>
  <si>
    <t>VERONICA ALTAGRACIA</t>
  </si>
  <si>
    <t>REYES MARTINEZ</t>
  </si>
  <si>
    <t>JOSE YSIDRO</t>
  </si>
  <si>
    <t>MARTE FRIAS</t>
  </si>
  <si>
    <t>DS011008</t>
  </si>
  <si>
    <t>JACQUELINE</t>
  </si>
  <si>
    <t>MARTE</t>
  </si>
  <si>
    <t>ANGEL RAFAEL</t>
  </si>
  <si>
    <t>DE LEON</t>
  </si>
  <si>
    <t>DARIO</t>
  </si>
  <si>
    <t>ROMAN GOMEZ</t>
  </si>
  <si>
    <t>SARAH IVELISSE</t>
  </si>
  <si>
    <t>VASQUEZ DIAZ</t>
  </si>
  <si>
    <t>ODETTE</t>
  </si>
  <si>
    <t>ANEZ OLMOS</t>
  </si>
  <si>
    <t>IVAN ANTONIO</t>
  </si>
  <si>
    <t>FRANCO FERNANDEZ</t>
  </si>
  <si>
    <t>PR010430</t>
  </si>
  <si>
    <t>ALBERTO BOLIVAR</t>
  </si>
  <si>
    <t>ARIAS RODRIGUEZ</t>
  </si>
  <si>
    <t>DANNY ROBERT</t>
  </si>
  <si>
    <t>RAMIREZ GIRON</t>
  </si>
  <si>
    <t>ESMERLIN</t>
  </si>
  <si>
    <t>CABRERA VALDEZ</t>
  </si>
  <si>
    <t>REYNA ISABEL</t>
  </si>
  <si>
    <t>SOSA CRUCETA</t>
  </si>
  <si>
    <t>ADELAYDA</t>
  </si>
  <si>
    <t>ALCANTARA DE LA CRUZ</t>
  </si>
  <si>
    <t>SG010407</t>
  </si>
  <si>
    <t>DE LEON DUME</t>
  </si>
  <si>
    <t>FRANCISCA ALTAGRACIA</t>
  </si>
  <si>
    <t>MEJIA GONZALEZ</t>
  </si>
  <si>
    <t>DS010074</t>
  </si>
  <si>
    <t>DESIRE JANICE</t>
  </si>
  <si>
    <t>AA010088</t>
  </si>
  <si>
    <t>MARIA DEL ROSARIO</t>
  </si>
  <si>
    <t>RAMIREZ ACOSTA</t>
  </si>
  <si>
    <t>LEONALDO</t>
  </si>
  <si>
    <t>TAPIA DE LA ROSA</t>
  </si>
  <si>
    <t>ROSANGELA MARIA</t>
  </si>
  <si>
    <t>BENJAMIN UREÑA</t>
  </si>
  <si>
    <t>ROBERTO DANIEL</t>
  </si>
  <si>
    <t>MARTE TEJADA</t>
  </si>
  <si>
    <t>SG010149</t>
  </si>
  <si>
    <t>GERONIMO DE JESUS</t>
  </si>
  <si>
    <t>PEGUERO</t>
  </si>
  <si>
    <t>MARTINEZ DOMINGUEZ</t>
  </si>
  <si>
    <t>MERCEDES IVONNE</t>
  </si>
  <si>
    <t>PERALTA MOSCOSO</t>
  </si>
  <si>
    <t>PEÑA CORDERO</t>
  </si>
  <si>
    <t>GARCIA</t>
  </si>
  <si>
    <t>TORIBIO</t>
  </si>
  <si>
    <t>ANDRES</t>
  </si>
  <si>
    <t>ORFELINA MIROLIZA</t>
  </si>
  <si>
    <t>RODRIGUEZ DURAN</t>
  </si>
  <si>
    <t>DS011145</t>
  </si>
  <si>
    <t>JAVICH RAMON</t>
  </si>
  <si>
    <t>PERALTA LIRIANO</t>
  </si>
  <si>
    <t>VERTILIO DE JESUS</t>
  </si>
  <si>
    <t>TAVARES TORRES</t>
  </si>
  <si>
    <t>VERTILIO DE JESUS TAVARES TORRES</t>
  </si>
  <si>
    <t>JEFFERSON ESNAIFER</t>
  </si>
  <si>
    <t>DE LA CRUZ SANCHEZ</t>
  </si>
  <si>
    <t>VICTOR DIONICIO</t>
  </si>
  <si>
    <t>YANELA</t>
  </si>
  <si>
    <t>SANCHEZ LANTIGUA</t>
  </si>
  <si>
    <t>IKER JACOB</t>
  </si>
  <si>
    <t>TEJEDA</t>
  </si>
  <si>
    <t>GOMEZ SEGURA</t>
  </si>
  <si>
    <t>LAURA AMANTINA</t>
  </si>
  <si>
    <t>BLANCO GONZALEZ</t>
  </si>
  <si>
    <t>SUGEY SCARLENS</t>
  </si>
  <si>
    <t>CLAVELITA</t>
  </si>
  <si>
    <t>DIAZ TURBI</t>
  </si>
  <si>
    <t>INGRID MIGUELINA</t>
  </si>
  <si>
    <t>EVE VALDEZ</t>
  </si>
  <si>
    <t>ANA MERCEDES</t>
  </si>
  <si>
    <t>DOMINGUEZ</t>
  </si>
  <si>
    <t>PEDRO ENRIQUE</t>
  </si>
  <si>
    <t>MORALES GOMEZ</t>
  </si>
  <si>
    <t>MARTHA LUCIA</t>
  </si>
  <si>
    <t>ALMONTE DE VARGAS</t>
  </si>
  <si>
    <t>TOMAS JOSE</t>
  </si>
  <si>
    <t>ESPINAL ALMONTE</t>
  </si>
  <si>
    <t>ELICIDA</t>
  </si>
  <si>
    <t>MONTERO BOCIO</t>
  </si>
  <si>
    <t>ANGEL MIGUEL</t>
  </si>
  <si>
    <t>RAMIREZ SURIEL</t>
  </si>
  <si>
    <t>LUIS ALBERTO</t>
  </si>
  <si>
    <t>JUAN JOSE</t>
  </si>
  <si>
    <t>PEÑA REMI</t>
  </si>
  <si>
    <t>DS012190</t>
  </si>
  <si>
    <t>CARINA DEYANIRA</t>
  </si>
  <si>
    <t>LAVANDIER TAVERAS</t>
  </si>
  <si>
    <t>JOEL</t>
  </si>
  <si>
    <t>EZEQUIEL ABENIRDO</t>
  </si>
  <si>
    <t>CUEVAS FELIZ</t>
  </si>
  <si>
    <t>TAVERAS GUZMAN</t>
  </si>
  <si>
    <t>CONTRERAS PACHECO</t>
  </si>
  <si>
    <t>YRCIO TOMAS</t>
  </si>
  <si>
    <t>LEBRON TERRERO</t>
  </si>
  <si>
    <t>PR000305</t>
  </si>
  <si>
    <t>DESARROLLADOR</t>
  </si>
  <si>
    <t>40214843365</t>
  </si>
  <si>
    <t>WALDIS ARIEL</t>
  </si>
  <si>
    <t>HENRIQUEZ ARIAS</t>
  </si>
  <si>
    <t>WALDIS ARIEL HENRIQUEZ ARIAS</t>
  </si>
  <si>
    <t>ANNY NATALI</t>
  </si>
  <si>
    <t>TC010056</t>
  </si>
  <si>
    <t>STEVENS</t>
  </si>
  <si>
    <t>GIL VARGAS</t>
  </si>
  <si>
    <t>PEREZ HERNANDEZ</t>
  </si>
  <si>
    <t>ANA BETHEL</t>
  </si>
  <si>
    <t>GOMEZ GOMEZ</t>
  </si>
  <si>
    <t>JAFREICY</t>
  </si>
  <si>
    <t>PERGUERO ROSARIO</t>
  </si>
  <si>
    <t>JAFREICY PERGUERO ROSARIO</t>
  </si>
  <si>
    <t>JOSE DEL CARMEN</t>
  </si>
  <si>
    <t>MATA RODRIGUEZ</t>
  </si>
  <si>
    <t>MARIA DEL SOL</t>
  </si>
  <si>
    <t>ADONIS HERNANDEZ</t>
  </si>
  <si>
    <t>DE LA CRUZ REYES</t>
  </si>
  <si>
    <t>DS012344</t>
  </si>
  <si>
    <t>ADOLFO</t>
  </si>
  <si>
    <t>RINCON JAVIER</t>
  </si>
  <si>
    <t>PR000175</t>
  </si>
  <si>
    <t>GEMELIN FRANCISCO</t>
  </si>
  <si>
    <t>VALDEZ BALDERA</t>
  </si>
  <si>
    <t>CONTRERAS ADAMES</t>
  </si>
  <si>
    <t>ISMAEL</t>
  </si>
  <si>
    <t>REY SEVERINO</t>
  </si>
  <si>
    <t>FRANCISCA</t>
  </si>
  <si>
    <t>SUERO FELIZ</t>
  </si>
  <si>
    <t>PEDRO ARIEL</t>
  </si>
  <si>
    <t>JIMENEZ GARCIA</t>
  </si>
  <si>
    <t>RAQUEL</t>
  </si>
  <si>
    <t>LUGO LETA</t>
  </si>
  <si>
    <t>WILENNY ISABEL</t>
  </si>
  <si>
    <t>PINEDA PERDOMO</t>
  </si>
  <si>
    <t>WILENNY ISABEL PINEDA PERDOMO</t>
  </si>
  <si>
    <t>ALXIS</t>
  </si>
  <si>
    <t>JAVIER GONZALEZ</t>
  </si>
  <si>
    <t>ELIANNY RASIRY</t>
  </si>
  <si>
    <t>LIRIANO VARGAS</t>
  </si>
  <si>
    <t>ANA ESTHER</t>
  </si>
  <si>
    <t>VIZCAINO NUÑEZ</t>
  </si>
  <si>
    <t>ALMONTE VARGAS</t>
  </si>
  <si>
    <t>FERMIN HERNANDEZ</t>
  </si>
  <si>
    <t>PEÑA VASQUEZ</t>
  </si>
  <si>
    <t>JOELY</t>
  </si>
  <si>
    <t>ORTIZ ESPINAL</t>
  </si>
  <si>
    <t>JOSELITO</t>
  </si>
  <si>
    <t>JAQUEZ MONTES DE OCA</t>
  </si>
  <si>
    <t>JAIRON ALBERTO</t>
  </si>
  <si>
    <t>FRANCISCO MATEO</t>
  </si>
  <si>
    <t>FRANCISCA MARGARITA</t>
  </si>
  <si>
    <t>NUÑEZ URBANO</t>
  </si>
  <si>
    <t>FROILANNE ELIZABETH</t>
  </si>
  <si>
    <t>CASTILLO MELO</t>
  </si>
  <si>
    <t>WANDER RAMON</t>
  </si>
  <si>
    <t>NOEL GILSON</t>
  </si>
  <si>
    <t>PEÑA PERALTA</t>
  </si>
  <si>
    <t>AMANDA</t>
  </si>
  <si>
    <t>JIMENEZ GONZALEZ</t>
  </si>
  <si>
    <t>SANCHIS RAMIREZ</t>
  </si>
  <si>
    <t>BIANKELIS</t>
  </si>
  <si>
    <t>LIED FERNANDEZ</t>
  </si>
  <si>
    <t>ANA JOVINA</t>
  </si>
  <si>
    <t>PERALTA CABA</t>
  </si>
  <si>
    <t>00112201074</t>
  </si>
  <si>
    <t>PAULINE MARTHA</t>
  </si>
  <si>
    <t>KULSTAD GONZALEZ</t>
  </si>
  <si>
    <t>PAULINE MARTHA KULSTAD GONZALEZ</t>
  </si>
  <si>
    <t>WILFREDO</t>
  </si>
  <si>
    <t>CAMINERO PEGUERO</t>
  </si>
  <si>
    <t>EVA MARIA</t>
  </si>
  <si>
    <t>ESPINAL DE ACOSTA</t>
  </si>
  <si>
    <t>ROSA ALICIA</t>
  </si>
  <si>
    <t>ABAD JIMENEZ</t>
  </si>
  <si>
    <t>MADELIN ALTAGRACIA</t>
  </si>
  <si>
    <t>MOSQUEA DE FRANCISCO</t>
  </si>
  <si>
    <t>MADELIN ALTAGRACIA MOSQUEA DE FRANCISCO</t>
  </si>
  <si>
    <t>FIOR D' ALEXANDRA DEL ROSARIO</t>
  </si>
  <si>
    <t>LOPEZ CAPELLAN</t>
  </si>
  <si>
    <t>FIGUEROA</t>
  </si>
  <si>
    <t>TC000099</t>
  </si>
  <si>
    <t>LORENZA</t>
  </si>
  <si>
    <t>MEJIA RAMOS</t>
  </si>
  <si>
    <t>DS011609</t>
  </si>
  <si>
    <t>DIGNORA ANNERY</t>
  </si>
  <si>
    <t>HERRERA MATEO DE ORTIZ</t>
  </si>
  <si>
    <t>DIGNORA ANNERY HERRERA MATEO DE ORTIZ</t>
  </si>
  <si>
    <t>CARMEN YUDELKY</t>
  </si>
  <si>
    <t>CASTRO SANTANA</t>
  </si>
  <si>
    <t>ENCARNACION ENCARNACION</t>
  </si>
  <si>
    <t>LARANCUENT ACOSTA</t>
  </si>
  <si>
    <t>EDILENY</t>
  </si>
  <si>
    <t>MARTINEZ FELIZ</t>
  </si>
  <si>
    <t>DS010541</t>
  </si>
  <si>
    <t>PEREZ RODRIGUEZ</t>
  </si>
  <si>
    <t>NASARIO</t>
  </si>
  <si>
    <t>CARMONA BELTRAN</t>
  </si>
  <si>
    <t>JABIEL</t>
  </si>
  <si>
    <t>PERDOMO</t>
  </si>
  <si>
    <t>ALEJO BURGOS</t>
  </si>
  <si>
    <t>GEISON DARIO</t>
  </si>
  <si>
    <t>TINEO MATA</t>
  </si>
  <si>
    <t>MARIA OLIMPIA</t>
  </si>
  <si>
    <t>GARCIA SANCHEZ DE ROSARIO</t>
  </si>
  <si>
    <t>VIANKA MELISSA</t>
  </si>
  <si>
    <t>CHALA FELIZ</t>
  </si>
  <si>
    <t>SEBASTIAN ELIAS</t>
  </si>
  <si>
    <t>RODRIGUEZ MANCEBO</t>
  </si>
  <si>
    <t>YARITZA</t>
  </si>
  <si>
    <t>TAVERAS</t>
  </si>
  <si>
    <t>RAIMUNDO ENRIQUE</t>
  </si>
  <si>
    <t>MAZARA PARED</t>
  </si>
  <si>
    <t>LUIS ADOLFO</t>
  </si>
  <si>
    <t>PEÑA FLORENTINO</t>
  </si>
  <si>
    <t>DS011007</t>
  </si>
  <si>
    <t>MIGUEL ALEJANDRO</t>
  </si>
  <si>
    <t>HERNANDEZ MIRABAL</t>
  </si>
  <si>
    <t>ANDRI</t>
  </si>
  <si>
    <t>LORENA DEL PILAR</t>
  </si>
  <si>
    <t>VALENZUELA SOUSA</t>
  </si>
  <si>
    <t>MICHEL ALICIA</t>
  </si>
  <si>
    <t>MENDOZA MATOS</t>
  </si>
  <si>
    <t>DILANY</t>
  </si>
  <si>
    <t>FELIZ BELTRE</t>
  </si>
  <si>
    <t>OVIEDO HERNANDEZ</t>
  </si>
  <si>
    <t>HEYDI</t>
  </si>
  <si>
    <t>SOLANO BELEN</t>
  </si>
  <si>
    <t>JUSTINO PEÑA</t>
  </si>
  <si>
    <t>BEYANIRA</t>
  </si>
  <si>
    <t>PAREDES GARCIA</t>
  </si>
  <si>
    <t>EDUARDO</t>
  </si>
  <si>
    <t>DE LOS SANTOS BELTRE</t>
  </si>
  <si>
    <t>JUAN DARIEL</t>
  </si>
  <si>
    <t>SAVIÑON PEREZ</t>
  </si>
  <si>
    <t>ROBERTA</t>
  </si>
  <si>
    <t>CHAVEZ BRAZOBAN</t>
  </si>
  <si>
    <t>ROBERTA CHAVEZ BRAZOBAN</t>
  </si>
  <si>
    <t>DS011171</t>
  </si>
  <si>
    <t>BERKIN</t>
  </si>
  <si>
    <t>RODRIGUEZ MATEO</t>
  </si>
  <si>
    <t>BARTOLO</t>
  </si>
  <si>
    <t>MORILLO DIAZ</t>
  </si>
  <si>
    <t>FELIX RAPHAEL</t>
  </si>
  <si>
    <t>ABAD ALVARADO</t>
  </si>
  <si>
    <t>CUEVAS NIN</t>
  </si>
  <si>
    <t>ISMAEL STEVI</t>
  </si>
  <si>
    <t>ROMAN CASTRO</t>
  </si>
  <si>
    <t>JOEL BERNARDO</t>
  </si>
  <si>
    <t>GONELL REYES</t>
  </si>
  <si>
    <t>JUAN ALCIBIADES</t>
  </si>
  <si>
    <t>QUEVEDO ADAMES</t>
  </si>
  <si>
    <t>FRANKLIN DE JESUS</t>
  </si>
  <si>
    <t>LIRIANO MEDINA</t>
  </si>
  <si>
    <t>ESTEBAN JOSE</t>
  </si>
  <si>
    <t>VALENZUELA PEÑA</t>
  </si>
  <si>
    <t>MODESTO DELANYER</t>
  </si>
  <si>
    <t>VARGAS MENDEZ</t>
  </si>
  <si>
    <t>HILDA XIOMARA</t>
  </si>
  <si>
    <t>CARRASCO REYES</t>
  </si>
  <si>
    <t>VIANNET</t>
  </si>
  <si>
    <t>ESTEVEZ CRISPIN</t>
  </si>
  <si>
    <t>EVANGELINA</t>
  </si>
  <si>
    <t>CUEVAS</t>
  </si>
  <si>
    <t>RAYSER RAFAELINA</t>
  </si>
  <si>
    <t>CAMPUSANO ROSARIO</t>
  </si>
  <si>
    <t>CHARLENNY MICHEL</t>
  </si>
  <si>
    <t>TAVERAS CARVAJAL</t>
  </si>
  <si>
    <t>ELIANI ESTHER</t>
  </si>
  <si>
    <t>GONZALEZ PAULINO</t>
  </si>
  <si>
    <t>KELVIN GABRIEL</t>
  </si>
  <si>
    <t>OZORIO CRISTIAN</t>
  </si>
  <si>
    <t>CUELLO RAMIREZ</t>
  </si>
  <si>
    <t>FRANCISCO RAMON</t>
  </si>
  <si>
    <t>ACOSTA CASTILLO</t>
  </si>
  <si>
    <t>LUISA MIRQUELINA</t>
  </si>
  <si>
    <t>MATOS TONOS</t>
  </si>
  <si>
    <t>ELIZABETH DE JESUS</t>
  </si>
  <si>
    <t>LOPEZ ROSARIO</t>
  </si>
  <si>
    <t>ELSA YOLANDA</t>
  </si>
  <si>
    <t>MARGARITA YSABEL</t>
  </si>
  <si>
    <t>SILVERIO MORAN</t>
  </si>
  <si>
    <t>PR010469</t>
  </si>
  <si>
    <t>VICTOR DAVID</t>
  </si>
  <si>
    <t>MARTINEZ GARCIA</t>
  </si>
  <si>
    <t>ERNESTINA DEL CARMEN</t>
  </si>
  <si>
    <t>MESON NUÑEZ</t>
  </si>
  <si>
    <t>BELKYS</t>
  </si>
  <si>
    <t>HERNANDEZ ALMONTE</t>
  </si>
  <si>
    <t>BELKYS HERNANDEZ ALMONTE</t>
  </si>
  <si>
    <t>NATALIA</t>
  </si>
  <si>
    <t>CEPEDA TERRERO</t>
  </si>
  <si>
    <t>DS011194</t>
  </si>
  <si>
    <t>GERMAN ANTONIO</t>
  </si>
  <si>
    <t>MARTINEZ TRONCOSO</t>
  </si>
  <si>
    <t>SG010068</t>
  </si>
  <si>
    <t>EMMANUEL DE JESUS</t>
  </si>
  <si>
    <t>BEATO BERROA</t>
  </si>
  <si>
    <t>NOEL ARISTIDES</t>
  </si>
  <si>
    <t>GOMEZ ALBURQUERQUE</t>
  </si>
  <si>
    <t>ANGEL YONIS</t>
  </si>
  <si>
    <t>GARCIA CASTILLO</t>
  </si>
  <si>
    <t>VIRGILIA</t>
  </si>
  <si>
    <t>SANCHEZ RODRIGUEZ</t>
  </si>
  <si>
    <t>PR010402</t>
  </si>
  <si>
    <t>ORTIZ OVALLES</t>
  </si>
  <si>
    <t>MARIA ALTAGRACIA</t>
  </si>
  <si>
    <t>CASTILLO DE LA CRUZ</t>
  </si>
  <si>
    <t>RAMONA CAROLINA</t>
  </si>
  <si>
    <t>MOSCOSO JAQUEZ</t>
  </si>
  <si>
    <t>AA010073</t>
  </si>
  <si>
    <t>JUAN ISIDRO</t>
  </si>
  <si>
    <t>HOLGUIN CACERES</t>
  </si>
  <si>
    <t>DS010868</t>
  </si>
  <si>
    <t>AMAURY DE JESUS</t>
  </si>
  <si>
    <t>ESQUEA CONTIN</t>
  </si>
  <si>
    <t>EUGENIA</t>
  </si>
  <si>
    <t>REGALADO</t>
  </si>
  <si>
    <t>ENMANUEL</t>
  </si>
  <si>
    <t>NATHALI</t>
  </si>
  <si>
    <t>CORREA</t>
  </si>
  <si>
    <t>AA010271</t>
  </si>
  <si>
    <t>MANUEL ALEJANDRO</t>
  </si>
  <si>
    <t>BASURTO LOMBA</t>
  </si>
  <si>
    <t>MILDRED RAFAELA</t>
  </si>
  <si>
    <t>CASTILLO MENDOZA</t>
  </si>
  <si>
    <t>DS010230</t>
  </si>
  <si>
    <t>ANGELA MARITZA</t>
  </si>
  <si>
    <t>CASTILLO BAEZ</t>
  </si>
  <si>
    <t>CARMEN ROSA</t>
  </si>
  <si>
    <t>GARCIA DICEN</t>
  </si>
  <si>
    <t>BRENDA ALTAGRACIA</t>
  </si>
  <si>
    <t>RAMOS</t>
  </si>
  <si>
    <t>JOSE FEDERICO</t>
  </si>
  <si>
    <t>INFANTE PARRA</t>
  </si>
  <si>
    <t>CORDERO CAMINERO</t>
  </si>
  <si>
    <t>SG010017</t>
  </si>
  <si>
    <t>CARVAJAL CASILLA</t>
  </si>
  <si>
    <t>WILMER DOMINGO</t>
  </si>
  <si>
    <t>TAVAREZ ROSARIO</t>
  </si>
  <si>
    <t>ROSARIO YESENIA</t>
  </si>
  <si>
    <t>TAVARES ESPINAL</t>
  </si>
  <si>
    <t>MONTERO GARCIA</t>
  </si>
  <si>
    <t>CARLOS RAMON</t>
  </si>
  <si>
    <t>ORTEGA CAMPUSANO</t>
  </si>
  <si>
    <t>EDWARD ALFONSO</t>
  </si>
  <si>
    <t>CABRERA ROSARIO</t>
  </si>
  <si>
    <t>EURISPIDES</t>
  </si>
  <si>
    <t>CALCAÑO RUFINO</t>
  </si>
  <si>
    <t>DARLIN</t>
  </si>
  <si>
    <t>ARAGONEZ ALVAREZ</t>
  </si>
  <si>
    <t>CLAUDIO MANUEL</t>
  </si>
  <si>
    <t>FELIX MORENO</t>
  </si>
  <si>
    <t>JHENNY ANGEOLIDIS</t>
  </si>
  <si>
    <t>BAUTISTA ROSARIO</t>
  </si>
  <si>
    <t>GLENYS DOMINGA</t>
  </si>
  <si>
    <t>CONTRERAS ROSARIO</t>
  </si>
  <si>
    <t>MENA GOMEZ</t>
  </si>
  <si>
    <t>DS010732</t>
  </si>
  <si>
    <t>ADRIAN ALEJANDRO</t>
  </si>
  <si>
    <t>GAÑAN SOTO</t>
  </si>
  <si>
    <t>TC010001</t>
  </si>
  <si>
    <t>PRUDENCIO AUGUSTO</t>
  </si>
  <si>
    <t>GERONIMO TORRES</t>
  </si>
  <si>
    <t>ANDY</t>
  </si>
  <si>
    <t>MOTA</t>
  </si>
  <si>
    <t>YINETT YOJHANNA</t>
  </si>
  <si>
    <t>LUGO DE LA CRUZ</t>
  </si>
  <si>
    <t>ROCIO DEL ALBA</t>
  </si>
  <si>
    <t>SALAS BURGOS</t>
  </si>
  <si>
    <t>DAIVERIS TRINIDAD</t>
  </si>
  <si>
    <t>ORTIZ GOMEZ</t>
  </si>
  <si>
    <t>ARMANDO ANDRES</t>
  </si>
  <si>
    <t>TORIBIO ABREU</t>
  </si>
  <si>
    <t>JONA</t>
  </si>
  <si>
    <t>ABREU LOPEZ</t>
  </si>
  <si>
    <t>SOCRATES DE JESUS</t>
  </si>
  <si>
    <t>ACOSTA VIDAL</t>
  </si>
  <si>
    <t>ALBA RUBI</t>
  </si>
  <si>
    <t>BOBADILLA CABRERA</t>
  </si>
  <si>
    <t>LLENNY</t>
  </si>
  <si>
    <t>MONTERO MORILLO</t>
  </si>
  <si>
    <t>JESUS HERIBERTO</t>
  </si>
  <si>
    <t>ORTEGA NUÑEZ</t>
  </si>
  <si>
    <t>GERARDO MENDOLY</t>
  </si>
  <si>
    <t>VOLQUEZ LIRIANO</t>
  </si>
  <si>
    <t>MONTERO PEÑA</t>
  </si>
  <si>
    <t>GREGORY PAUL</t>
  </si>
  <si>
    <t>PEREZ MONTERO</t>
  </si>
  <si>
    <t>AA010635</t>
  </si>
  <si>
    <t>RAMONA GRACIELA</t>
  </si>
  <si>
    <t>PANIAGUA ALVAREZ</t>
  </si>
  <si>
    <t>SANDRO</t>
  </si>
  <si>
    <t>DE OLEO ENCARNACION</t>
  </si>
  <si>
    <t>YANEISIS</t>
  </si>
  <si>
    <t>KING</t>
  </si>
  <si>
    <t>GRISMAIRY</t>
  </si>
  <si>
    <t>MEJIA MARTE</t>
  </si>
  <si>
    <t>BAZIL SANCHEZ</t>
  </si>
  <si>
    <t>ALEXANDRA</t>
  </si>
  <si>
    <t>FAMILIA CONTRERAS</t>
  </si>
  <si>
    <t>KARINA MASSIEL</t>
  </si>
  <si>
    <t>CORNIELLE VARGAS</t>
  </si>
  <si>
    <t>ANGEL ESTARLING</t>
  </si>
  <si>
    <t>LEOCADIO REYNOSO</t>
  </si>
  <si>
    <t>JUANA MIGUELINA</t>
  </si>
  <si>
    <t>PEGUERO PEGUERO</t>
  </si>
  <si>
    <t>DS010053</t>
  </si>
  <si>
    <t>YAHAIRA MARGARITA</t>
  </si>
  <si>
    <t>TORREZ QUEZADA</t>
  </si>
  <si>
    <t>ALGEL DAIRI</t>
  </si>
  <si>
    <t>SOTO MARTINEZ</t>
  </si>
  <si>
    <t>REGINA</t>
  </si>
  <si>
    <t>CARABALLO</t>
  </si>
  <si>
    <t>MARCELO GUSTAVO</t>
  </si>
  <si>
    <t>FERDER TUCKSZNAIDER</t>
  </si>
  <si>
    <t>MARCELO GUSTAVO FERDER TUCKSZNAIDER</t>
  </si>
  <si>
    <t>LUISA</t>
  </si>
  <si>
    <t>FRANKLYN RAFAEL</t>
  </si>
  <si>
    <t>HURTADO MORILLO</t>
  </si>
  <si>
    <t>FEDERICO ANTONIO</t>
  </si>
  <si>
    <t>TORIBIO LEONARDO</t>
  </si>
  <si>
    <t>ENCARNACION CAMACHO</t>
  </si>
  <si>
    <t>AUGUSTO ANTONIO</t>
  </si>
  <si>
    <t>FERIA PEÑA</t>
  </si>
  <si>
    <t>VALERRI ALICIA</t>
  </si>
  <si>
    <t>HERNANDEZ MARTINEZ</t>
  </si>
  <si>
    <t>RODRIGUEZ AMPARO</t>
  </si>
  <si>
    <t>WENELT</t>
  </si>
  <si>
    <t>TC000104</t>
  </si>
  <si>
    <t>ADRIAN</t>
  </si>
  <si>
    <t>AZOR MIGUEL</t>
  </si>
  <si>
    <t>LISANDY</t>
  </si>
  <si>
    <t>TEJEDA UREÑA</t>
  </si>
  <si>
    <t>DS010970</t>
  </si>
  <si>
    <t>NERVA ELIANA</t>
  </si>
  <si>
    <t>FONDEUR GOMEZ</t>
  </si>
  <si>
    <t>CAROLINE IVELISSE</t>
  </si>
  <si>
    <t>DE LOS SANTOS SHEEN</t>
  </si>
  <si>
    <t>DOMINGO JOSE</t>
  </si>
  <si>
    <t>ELIGIO JOSE</t>
  </si>
  <si>
    <t>MARTE ALCANTARA</t>
  </si>
  <si>
    <t>BUSI</t>
  </si>
  <si>
    <t>KENDRA LINETTE</t>
  </si>
  <si>
    <t>GERONIMO RAMIREZ</t>
  </si>
  <si>
    <t>CARLOS JOEL</t>
  </si>
  <si>
    <t>MAÑON REYES</t>
  </si>
  <si>
    <t>JULIA CRISTINA</t>
  </si>
  <si>
    <t>HEINSEN GUERRA</t>
  </si>
  <si>
    <t>MARTINEZ VALOY</t>
  </si>
  <si>
    <t>REYNALDO ANDRES</t>
  </si>
  <si>
    <t>REYES ROQUE</t>
  </si>
  <si>
    <t>CABRERA UBRI</t>
  </si>
  <si>
    <t>RAIZA VALENTINA</t>
  </si>
  <si>
    <t>PRESTOL ALMANZAR DE CAMPOS</t>
  </si>
  <si>
    <t>JOHNATTAN NICOLAS</t>
  </si>
  <si>
    <t>ARIAS PARRA</t>
  </si>
  <si>
    <t>ANGEL VINICIO</t>
  </si>
  <si>
    <t>TEJEDA SOTO</t>
  </si>
  <si>
    <t>IRANY LUCRECIA</t>
  </si>
  <si>
    <t>FLORES DE LOS SANTOS</t>
  </si>
  <si>
    <t>SAONY JOSEFINA</t>
  </si>
  <si>
    <t>CALDERON ACOSTA</t>
  </si>
  <si>
    <t>RAFAEL DAVID</t>
  </si>
  <si>
    <t>FRANNY</t>
  </si>
  <si>
    <t>ANYELO SMARLIN</t>
  </si>
  <si>
    <t>DE LEON LIMA</t>
  </si>
  <si>
    <t>PATRICIA MARIA</t>
  </si>
  <si>
    <t>NADAL MARTINEZ</t>
  </si>
  <si>
    <t>RUBEN ADOLFO</t>
  </si>
  <si>
    <t>TASCON BEDOYA</t>
  </si>
  <si>
    <t>ACOSTA LINO</t>
  </si>
  <si>
    <t>RAFAEL ALEXIS</t>
  </si>
  <si>
    <t>PEGUERO BAUTISTA</t>
  </si>
  <si>
    <t>RUDDY EVANGELISTA</t>
  </si>
  <si>
    <t>PEGUERO BEATO</t>
  </si>
  <si>
    <t>YOMAIRA MIROSLEIRIS</t>
  </si>
  <si>
    <t>BAEZ CABRERA</t>
  </si>
  <si>
    <t>DEYANIRA ALTAGRACIA</t>
  </si>
  <si>
    <t>OVALLES PAULINO</t>
  </si>
  <si>
    <t>ADRIAN EMILIO</t>
  </si>
  <si>
    <t>JIMENEZ MERCEDES</t>
  </si>
  <si>
    <t>ALMENGOD RAPOSO</t>
  </si>
  <si>
    <t>VETINIA ENGRACIA</t>
  </si>
  <si>
    <t>GENOVE</t>
  </si>
  <si>
    <t>GNECO GROSS</t>
  </si>
  <si>
    <t>VIANELA MARIA</t>
  </si>
  <si>
    <t>SANTANA MARTE</t>
  </si>
  <si>
    <t>EDUARD ALBERTO</t>
  </si>
  <si>
    <t>TERESA ANTONIA</t>
  </si>
  <si>
    <t>MIRABAL ARIAS</t>
  </si>
  <si>
    <t>CLARA MARIA</t>
  </si>
  <si>
    <t>DOBARRO LAMAS</t>
  </si>
  <si>
    <t>EUDY DAVID</t>
  </si>
  <si>
    <t>RAMIREZ JIMENEZ</t>
  </si>
  <si>
    <t>JANLE</t>
  </si>
  <si>
    <t>CATANO BERROA</t>
  </si>
  <si>
    <t>BENITEZ REYES</t>
  </si>
  <si>
    <t>DANILO</t>
  </si>
  <si>
    <t>FRIAS FRIAS</t>
  </si>
  <si>
    <t>ANDRES MANUEL</t>
  </si>
  <si>
    <t>BLANCO DIAZ</t>
  </si>
  <si>
    <t>RAFAEL ALBERTO</t>
  </si>
  <si>
    <t>ROSARIO DEL ROSARIO</t>
  </si>
  <si>
    <t>ROSA ANGELICA NELCIDA</t>
  </si>
  <si>
    <t>NUÑEZ CASTRO</t>
  </si>
  <si>
    <t>BEISI MARIA</t>
  </si>
  <si>
    <t>MENDEZ BRITO</t>
  </si>
  <si>
    <t>LOURDES MARGARITA</t>
  </si>
  <si>
    <t>MARMOLEJOS VILLAVICENCIO</t>
  </si>
  <si>
    <t>WENDY RAMONA</t>
  </si>
  <si>
    <t>SENCION CHERRY</t>
  </si>
  <si>
    <t>MAXILANIA</t>
  </si>
  <si>
    <t>FERREIRA RUIZ</t>
  </si>
  <si>
    <t>CONFESORA</t>
  </si>
  <si>
    <t>MORENO BELTRAN</t>
  </si>
  <si>
    <t>PEDRO RAMIRO</t>
  </si>
  <si>
    <t>GRULLON VIDAL</t>
  </si>
  <si>
    <t>NAIROBI</t>
  </si>
  <si>
    <t>TRINIDAD CARRASCO</t>
  </si>
  <si>
    <t>ARTURO ANDRES</t>
  </si>
  <si>
    <t>DILONE DE JESUS</t>
  </si>
  <si>
    <t>MARTIR PUJOLS</t>
  </si>
  <si>
    <t>VICTOR ARIEL</t>
  </si>
  <si>
    <t>BLANCO BLANCO</t>
  </si>
  <si>
    <t>GLENDY ABRIL</t>
  </si>
  <si>
    <t>TRONCOSO JIMENEZ</t>
  </si>
  <si>
    <t>FLOR SABRINA</t>
  </si>
  <si>
    <t>CUELLO FELIZ</t>
  </si>
  <si>
    <t>JUAN ANIBAL</t>
  </si>
  <si>
    <t>DANIEL ROBERTO</t>
  </si>
  <si>
    <t>FORTUNA TERRERO</t>
  </si>
  <si>
    <t>NARALY ALTAGRACIA</t>
  </si>
  <si>
    <t>MEJIA</t>
  </si>
  <si>
    <t>MARIO</t>
  </si>
  <si>
    <t>MONTERO ENCARNACION</t>
  </si>
  <si>
    <t>PAULINO PEREZ</t>
  </si>
  <si>
    <t>GISSELLE CRISTINA</t>
  </si>
  <si>
    <t>GABOT MARTINEZ</t>
  </si>
  <si>
    <t>UNICA PETRONILA</t>
  </si>
  <si>
    <t>MENDEZ RAMIREZ</t>
  </si>
  <si>
    <t>CESAR AUGUSTO</t>
  </si>
  <si>
    <t>RAMOS ROSARIO</t>
  </si>
  <si>
    <t>MARCOS ANTONIO</t>
  </si>
  <si>
    <t>WALTER AGUERO</t>
  </si>
  <si>
    <t>SAN PEDRO DE MACORIS</t>
  </si>
  <si>
    <t>PR010476</t>
  </si>
  <si>
    <t>LAKE</t>
  </si>
  <si>
    <t>GUADALUPE LISSETTE</t>
  </si>
  <si>
    <t>RUBIO GARCIA</t>
  </si>
  <si>
    <t>HERRERA ROA</t>
  </si>
  <si>
    <t>JOHAN MARCOS</t>
  </si>
  <si>
    <t>HERNANDEZ CARRASCO</t>
  </si>
  <si>
    <t>DE JESUS MEJIA</t>
  </si>
  <si>
    <t>GARY</t>
  </si>
  <si>
    <t>MORILLO ENCARNACION</t>
  </si>
  <si>
    <t>ALEJANDRO ANTONIO</t>
  </si>
  <si>
    <t>VASQUEZ ROSARIO</t>
  </si>
  <si>
    <t>ANA ROSA</t>
  </si>
  <si>
    <t>DE PAULA</t>
  </si>
  <si>
    <t>ANA ROSA DE PAULA</t>
  </si>
  <si>
    <t>SIMON FELIPE</t>
  </si>
  <si>
    <t>PIMENTEL GUZMAN</t>
  </si>
  <si>
    <t>IBANNY DEL JESUS</t>
  </si>
  <si>
    <t>DE LEON GARCIA</t>
  </si>
  <si>
    <t>CARLOS LUIS</t>
  </si>
  <si>
    <t>MARTINEZ PEÑA</t>
  </si>
  <si>
    <t>RODRIGUEZ VALERA</t>
  </si>
  <si>
    <t>GLEDIS MERCEDES</t>
  </si>
  <si>
    <t>FERNANDEZ DE LEON</t>
  </si>
  <si>
    <t>MARCOS FRANCISCO</t>
  </si>
  <si>
    <t>JORGE RODRIGUEZ</t>
  </si>
  <si>
    <t>CALZADO JAVIER</t>
  </si>
  <si>
    <t>JUAN FRANCISCO</t>
  </si>
  <si>
    <t>KENIA ALTAGRACIA</t>
  </si>
  <si>
    <t>GARCIA MENA</t>
  </si>
  <si>
    <t>WALDIN ARTURO</t>
  </si>
  <si>
    <t>MENDEZ ANDUJAR</t>
  </si>
  <si>
    <t>DAHIANA JAZMIN</t>
  </si>
  <si>
    <t>DE LOS SANTOS GUERRERO</t>
  </si>
  <si>
    <t>NATHALY</t>
  </si>
  <si>
    <t>ROSA DOMINGUEZ DE ESPINAL</t>
  </si>
  <si>
    <t>CELINA</t>
  </si>
  <si>
    <t>CABRERA LARA</t>
  </si>
  <si>
    <t>AA984505</t>
  </si>
  <si>
    <t>FIDELINA</t>
  </si>
  <si>
    <t>DEL ROSARIO VARGAS</t>
  </si>
  <si>
    <t>DS010854</t>
  </si>
  <si>
    <t>RUBEN ALBERTO</t>
  </si>
  <si>
    <t>KAREN ALZALSIA</t>
  </si>
  <si>
    <t>ACOSTA RODRIGUEZ</t>
  </si>
  <si>
    <t>GUAYABAL D.M.</t>
  </si>
  <si>
    <t>RANDY</t>
  </si>
  <si>
    <t>CUSTODIO BRITO</t>
  </si>
  <si>
    <t>JHOAN MANUEL</t>
  </si>
  <si>
    <t>POLANCO LORENZO</t>
  </si>
  <si>
    <t>JENIFFER BARBRA</t>
  </si>
  <si>
    <t>NUÑEZ GUIO</t>
  </si>
  <si>
    <t>JENIFFER BARBRA NUÑEZ GUIO</t>
  </si>
  <si>
    <t>RAFAELA</t>
  </si>
  <si>
    <t>RAMIREZ LARA</t>
  </si>
  <si>
    <t>CHRYSTIAN ARTURO</t>
  </si>
  <si>
    <t>REYES PEÑA</t>
  </si>
  <si>
    <t>MARIA CECILIA</t>
  </si>
  <si>
    <t>VARGAS SANTANA</t>
  </si>
  <si>
    <t>HELIANA JACQUELINE</t>
  </si>
  <si>
    <t>EUSEBIO</t>
  </si>
  <si>
    <t>SANTOS REYES</t>
  </si>
  <si>
    <t>DELVI RAFAEL</t>
  </si>
  <si>
    <t>PERALTA MOSQUEA</t>
  </si>
  <si>
    <t>JUSTO ANTONIO</t>
  </si>
  <si>
    <t>BATISTA TAVAREZ</t>
  </si>
  <si>
    <t>JHON HENRY</t>
  </si>
  <si>
    <t>CASTILLO FARIAS</t>
  </si>
  <si>
    <t>FERNANDO</t>
  </si>
  <si>
    <t>AMPARO GENAO</t>
  </si>
  <si>
    <t>CARVAJAL DELGADO</t>
  </si>
  <si>
    <t>MARIA LISET</t>
  </si>
  <si>
    <t>TEJADA MARTINEZ</t>
  </si>
  <si>
    <t>JOHANNA LISSELOT</t>
  </si>
  <si>
    <t>HERNANDEZ ALCANTARA</t>
  </si>
  <si>
    <t>JOSEFINA</t>
  </si>
  <si>
    <t>DE LEON ESPINAL DE GONZALEZ</t>
  </si>
  <si>
    <t>RAMONA CONCEPCION</t>
  </si>
  <si>
    <t>LIRIANO</t>
  </si>
  <si>
    <t>ROSA ESTHER</t>
  </si>
  <si>
    <t>MONTERO DEL CARMEN</t>
  </si>
  <si>
    <t>DS011058</t>
  </si>
  <si>
    <t>GILDA</t>
  </si>
  <si>
    <t>ADAMES MARTINEZ</t>
  </si>
  <si>
    <t>MARITZA</t>
  </si>
  <si>
    <t>ENCARNACION VIOLA</t>
  </si>
  <si>
    <t>VICTOR DANIEL</t>
  </si>
  <si>
    <t>CORONA</t>
  </si>
  <si>
    <t>KELVIN ANTONIO</t>
  </si>
  <si>
    <t>ABREU ALVAREZ</t>
  </si>
  <si>
    <t>ANA FRANCISCA</t>
  </si>
  <si>
    <t>BETANCES DE PEREZ</t>
  </si>
  <si>
    <t>LISANDRA ALTAGRACIA</t>
  </si>
  <si>
    <t>CRUZ RODRIGUEZ</t>
  </si>
  <si>
    <t>YNES ALTAGRACIA</t>
  </si>
  <si>
    <t>SANDOVAL DE BAQUERO</t>
  </si>
  <si>
    <t>ANTONI RAFAEL</t>
  </si>
  <si>
    <t>ALBERTO ACOSTA</t>
  </si>
  <si>
    <t>CIPRIAN MERCEDES</t>
  </si>
  <si>
    <t>SG010427</t>
  </si>
  <si>
    <t>ESTEVEZ ADAMES</t>
  </si>
  <si>
    <t>MICHAEL GERAINT</t>
  </si>
  <si>
    <t>JIMENEZ GALAN</t>
  </si>
  <si>
    <t>PATRICIA DEL CARMEN</t>
  </si>
  <si>
    <t>LOPEZ CRUZ</t>
  </si>
  <si>
    <t>FREMIO ADAN</t>
  </si>
  <si>
    <t>GENAO CASTILLO</t>
  </si>
  <si>
    <t>HERY SANTIAGO</t>
  </si>
  <si>
    <t>ACOSTA PEREZ</t>
  </si>
  <si>
    <t>CESAR</t>
  </si>
  <si>
    <t>MEDINA DE OLEO</t>
  </si>
  <si>
    <t>JOSE FRANCISCO</t>
  </si>
  <si>
    <t>QUEZADA PEREZ</t>
  </si>
  <si>
    <t>EMILIA CLARIBEL</t>
  </si>
  <si>
    <t>MAGDELYN ALTAGRACIA</t>
  </si>
  <si>
    <t>FRAGOSO PEGUERO</t>
  </si>
  <si>
    <t>SANCHEZ MARTINEZ</t>
  </si>
  <si>
    <t>GAMALIER</t>
  </si>
  <si>
    <t>ELVYS ELPIDIO</t>
  </si>
  <si>
    <t>MERCEDES REYNOSO</t>
  </si>
  <si>
    <t>GRULLON BUENO</t>
  </si>
  <si>
    <t>NUÑEZ RODRIGUEZ</t>
  </si>
  <si>
    <t>MARIA EMMA</t>
  </si>
  <si>
    <t>FERNANDEZ PERALTA</t>
  </si>
  <si>
    <t>CARLOS DAVID</t>
  </si>
  <si>
    <t>PIMENTEL</t>
  </si>
  <si>
    <t>TC010264</t>
  </si>
  <si>
    <t>SANDY ALBERTO</t>
  </si>
  <si>
    <t>EURY</t>
  </si>
  <si>
    <t>ANGELA MARIA</t>
  </si>
  <si>
    <t>ESCOTO MONEGRO</t>
  </si>
  <si>
    <t>WAGNER BIENVENIDO</t>
  </si>
  <si>
    <t>SEGURA</t>
  </si>
  <si>
    <t>PR010782</t>
  </si>
  <si>
    <t>ANTONIO VENERANDO</t>
  </si>
  <si>
    <t>RAMIREZ MORENO</t>
  </si>
  <si>
    <t>LUNA</t>
  </si>
  <si>
    <t>VILLA BISONO</t>
  </si>
  <si>
    <t>YSLANIA CARINA</t>
  </si>
  <si>
    <t>GONZALEZ BENCOSME</t>
  </si>
  <si>
    <t>MARTIR</t>
  </si>
  <si>
    <t>ADAMES PERALTA</t>
  </si>
  <si>
    <t>FRANCISCO</t>
  </si>
  <si>
    <t>DE LA ROSA POLANCO</t>
  </si>
  <si>
    <t>FARHINA</t>
  </si>
  <si>
    <t>SANCHEZ MARIÑEZ</t>
  </si>
  <si>
    <t>PATRICIO</t>
  </si>
  <si>
    <t>RAMIREZ MARTE</t>
  </si>
  <si>
    <t>BEATRIZ</t>
  </si>
  <si>
    <t>SOBEYDA ALTAGRACIA</t>
  </si>
  <si>
    <t>GRULLON TAVAREZ</t>
  </si>
  <si>
    <t>LISSETTE ONAIRA</t>
  </si>
  <si>
    <t>ALFAU COSTE</t>
  </si>
  <si>
    <t>MARTINEZ JIMENEZ</t>
  </si>
  <si>
    <t>YELIANA</t>
  </si>
  <si>
    <t>FELIX ANTONIO</t>
  </si>
  <si>
    <t>TAVAREZ CORREA</t>
  </si>
  <si>
    <t>MAYRA CRISTINA</t>
  </si>
  <si>
    <t>JIMENEZ ARIAS</t>
  </si>
  <si>
    <t>NATANAEL</t>
  </si>
  <si>
    <t>DE LA CRUZ VASQUEZ</t>
  </si>
  <si>
    <t>GISBEL</t>
  </si>
  <si>
    <t>GUERRA RODRIGUEZ</t>
  </si>
  <si>
    <t>LUCIANA ANDREA</t>
  </si>
  <si>
    <t>PAULINO ENCARNACION</t>
  </si>
  <si>
    <t>GRACITA</t>
  </si>
  <si>
    <t>GRACITA FRANCISCO</t>
  </si>
  <si>
    <t>OGANDO MONTILLA</t>
  </si>
  <si>
    <t>GERALDO LUCIANO</t>
  </si>
  <si>
    <t>SANCHEZ GUERRERO</t>
  </si>
  <si>
    <t>DS011050</t>
  </si>
  <si>
    <t>MAIRA</t>
  </si>
  <si>
    <t>MEJIA MELO</t>
  </si>
  <si>
    <t>MONTERO LEBRON</t>
  </si>
  <si>
    <t>EDELMIRA MODESTA</t>
  </si>
  <si>
    <t>MOREL TEJADA</t>
  </si>
  <si>
    <t>CAROLINA</t>
  </si>
  <si>
    <t>FREUND LANTIGUA</t>
  </si>
  <si>
    <t>LUIS FERNANDO</t>
  </si>
  <si>
    <t>DE OLEO MONTERO</t>
  </si>
  <si>
    <t>MATRILLE</t>
  </si>
  <si>
    <t>TERRERO</t>
  </si>
  <si>
    <t>GABRIELA NICOLLE</t>
  </si>
  <si>
    <t>BELEN MATOS</t>
  </si>
  <si>
    <t>ROSA MARIA</t>
  </si>
  <si>
    <t>ROSARIO CAMILO</t>
  </si>
  <si>
    <t>RAFAEL DE JESUS</t>
  </si>
  <si>
    <t>MIRABAL MONTES DE OCA</t>
  </si>
  <si>
    <t>ZAPATA BONHONNE</t>
  </si>
  <si>
    <t>RINCON HENRIQUEZ</t>
  </si>
  <si>
    <t>BENITO</t>
  </si>
  <si>
    <t>CUEVAS FRANCO</t>
  </si>
  <si>
    <t>RAMIREZ REGULIZ</t>
  </si>
  <si>
    <t>YEMELI PAMELA</t>
  </si>
  <si>
    <t>SANTOS GARCIA</t>
  </si>
  <si>
    <t>JUAN ARTURO</t>
  </si>
  <si>
    <t>SANCHEZ ESTEPAN</t>
  </si>
  <si>
    <t>ESDGAR</t>
  </si>
  <si>
    <t>RUDECINDO RAMON</t>
  </si>
  <si>
    <t>MARINO</t>
  </si>
  <si>
    <t>LOPEZ MERCEDES</t>
  </si>
  <si>
    <t>NOVAS GUZMAN</t>
  </si>
  <si>
    <t>ANGEL JOSE MANUEL</t>
  </si>
  <si>
    <t>BAEZ DIAZ</t>
  </si>
  <si>
    <t>WELINTON DINILIO</t>
  </si>
  <si>
    <t>MATEO ARISTY</t>
  </si>
  <si>
    <t>ROBERT ALEXANDER</t>
  </si>
  <si>
    <t>JHON DANIEL</t>
  </si>
  <si>
    <t>TEJADA SOTO</t>
  </si>
  <si>
    <t>ROSARIO VILLAR</t>
  </si>
  <si>
    <t>JOSE JOAQUIN</t>
  </si>
  <si>
    <t>ROSARIO UCETA</t>
  </si>
  <si>
    <t>FENELON</t>
  </si>
  <si>
    <t>MICHEL SANTANA</t>
  </si>
  <si>
    <t>MAXIMO MICHEL</t>
  </si>
  <si>
    <t>GUZMAN PERICHE</t>
  </si>
  <si>
    <t>LORENZO</t>
  </si>
  <si>
    <t>MARTINEZ DE LA CRUZ</t>
  </si>
  <si>
    <t>WILSON MARCELO</t>
  </si>
  <si>
    <t>GARCIA LIRIANO</t>
  </si>
  <si>
    <t>DOMINGO ANTONIO</t>
  </si>
  <si>
    <t>BALBUENA MENA</t>
  </si>
  <si>
    <t>HOLGUIN PEÑA</t>
  </si>
  <si>
    <t>ELBA MARIA</t>
  </si>
  <si>
    <t>MONTERO FLORIAN</t>
  </si>
  <si>
    <t>CAROLINE</t>
  </si>
  <si>
    <t>CHALAS SUAREZ</t>
  </si>
  <si>
    <t>YADIRI  ESTEFANI</t>
  </si>
  <si>
    <t>ROSADO PEREZ</t>
  </si>
  <si>
    <t>LA ALTAGRACIA</t>
  </si>
  <si>
    <t>HIGUEY</t>
  </si>
  <si>
    <t>JANNIA ELIGIA</t>
  </si>
  <si>
    <t>HERNANDEZ JAQUEZ</t>
  </si>
  <si>
    <t>JUANA MARIA INMACULADA</t>
  </si>
  <si>
    <t>CHECO DE ARVELO</t>
  </si>
  <si>
    <t>JUNIOR</t>
  </si>
  <si>
    <t>SAMUEL ELIT</t>
  </si>
  <si>
    <t>MERCEDES</t>
  </si>
  <si>
    <t>CASTILLO ESTEVEZ</t>
  </si>
  <si>
    <t>HERNANDEZ NIVAR</t>
  </si>
  <si>
    <t>WILKINS</t>
  </si>
  <si>
    <t>ABREU ROA</t>
  </si>
  <si>
    <t>JOHANNY</t>
  </si>
  <si>
    <t>GARCIA RAMOS</t>
  </si>
  <si>
    <t>MARTE LORENZO</t>
  </si>
  <si>
    <t>AA011024</t>
  </si>
  <si>
    <t>JENNY ALODIA</t>
  </si>
  <si>
    <t>ACOSTA MARTINEZ</t>
  </si>
  <si>
    <t>FRANCISCO HUMBERTO</t>
  </si>
  <si>
    <t>REYES FELICIANO</t>
  </si>
  <si>
    <t>RANDALL EMILIO</t>
  </si>
  <si>
    <t>GOMEZ VASQUEZ</t>
  </si>
  <si>
    <t>DE JESUS SANTANA</t>
  </si>
  <si>
    <t>PADRE LAS CASAS</t>
  </si>
  <si>
    <t>ROXIN AIME</t>
  </si>
  <si>
    <t>NUÑEZ ADAMS</t>
  </si>
  <si>
    <t>DANIA ANTONIA</t>
  </si>
  <si>
    <t>GONZALEZ MARTE</t>
  </si>
  <si>
    <t>YANGELINA</t>
  </si>
  <si>
    <t>CABRERA COLON</t>
  </si>
  <si>
    <t>EDDWARD JAVIER</t>
  </si>
  <si>
    <t>GIL MONEGRO</t>
  </si>
  <si>
    <t>EDDWARD JAVIER GIL MONEGRO</t>
  </si>
  <si>
    <t>ENCARNACION</t>
  </si>
  <si>
    <t>AGUSTIN TOMAS</t>
  </si>
  <si>
    <t>CASTRO BURDIEZ</t>
  </si>
  <si>
    <t>BERJANIA</t>
  </si>
  <si>
    <t>SOLIS CARO</t>
  </si>
  <si>
    <t>JOSE DANIEL</t>
  </si>
  <si>
    <t>REYNOSO DIAZ</t>
  </si>
  <si>
    <t>FRANCINA</t>
  </si>
  <si>
    <t>DELGADO GIL</t>
  </si>
  <si>
    <t>POSTGRADO - MAESTRÍA</t>
  </si>
  <si>
    <t>MODESTO ANTONIO</t>
  </si>
  <si>
    <t>DAYSI MIGUELINA</t>
  </si>
  <si>
    <t>JIMENEZ DE SECLI</t>
  </si>
  <si>
    <t>JUAN DIEGO</t>
  </si>
  <si>
    <t>ROJAS SANCHEZ</t>
  </si>
  <si>
    <t>JOSE ROBERTO PATRICIO</t>
  </si>
  <si>
    <t>DE FERRARI CURIEL</t>
  </si>
  <si>
    <t>ANGOMAS DICENT</t>
  </si>
  <si>
    <t>MELQUIADES</t>
  </si>
  <si>
    <t>VICIOSO AYRA</t>
  </si>
  <si>
    <t>ZAIDY MARIA</t>
  </si>
  <si>
    <t>GUILLEN ALVAREZ</t>
  </si>
  <si>
    <t>GARCIA CONTRERAS</t>
  </si>
  <si>
    <t>ANA LISSETTE</t>
  </si>
  <si>
    <t>CRUZ BENITEZ</t>
  </si>
  <si>
    <t>ROSA IRIS</t>
  </si>
  <si>
    <t>RAMIREZ GUERRERO</t>
  </si>
  <si>
    <t>RAUL ALBERTO</t>
  </si>
  <si>
    <t>CAMPECHANO JIMENEZ</t>
  </si>
  <si>
    <t>BERNARDINA</t>
  </si>
  <si>
    <t>EVELYN LISBETH</t>
  </si>
  <si>
    <t>ROSARIO TORIBIO</t>
  </si>
  <si>
    <t>LUZ NERIS</t>
  </si>
  <si>
    <t>NOVAS JIMENEZ</t>
  </si>
  <si>
    <t>ENCARNACION ALCANTARA</t>
  </si>
  <si>
    <t>ZARA EMILIA</t>
  </si>
  <si>
    <t>MARRERO BENCOSME</t>
  </si>
  <si>
    <t>ALMELIA</t>
  </si>
  <si>
    <t>RIVAS</t>
  </si>
  <si>
    <t>YAMAL NASSER</t>
  </si>
  <si>
    <t>MICHELEN STEFAN</t>
  </si>
  <si>
    <t>SHAILYN CATHERINE</t>
  </si>
  <si>
    <t>ROBLES DE FERNANDEZ</t>
  </si>
  <si>
    <t>ANDY ALBERTO</t>
  </si>
  <si>
    <t>CASTILLO RIVAS</t>
  </si>
  <si>
    <t>NOEMI</t>
  </si>
  <si>
    <t>TORRE MERCEDES</t>
  </si>
  <si>
    <t>RAMON ANIBAL</t>
  </si>
  <si>
    <t>MESA PINEDA</t>
  </si>
  <si>
    <t>JULIANA ANGELICA</t>
  </si>
  <si>
    <t>SANCHEZ ENCARNACION</t>
  </si>
  <si>
    <t>BUENO POLANCO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</si>
  <si>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</si>
  <si>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</si>
  <si>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</si>
  <si>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</si>
  <si>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</si>
  <si>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</si>
  <si>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</si>
  <si>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</si>
  <si>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</si>
  <si>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</si>
  <si>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</si>
  <si>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</si>
  <si>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</si>
  <si>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</si>
  <si>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</si>
  <si>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</si>
  <si>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</si>
  <si>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</si>
  <si>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</si>
  <si>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</si>
  <si>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</si>
  <si>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</si>
  <si>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</si>
  <si>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</si>
  <si>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</si>
  <si>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</si>
  <si>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</si>
  <si>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</si>
  <si>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</si>
  <si>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</si>
  <si>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</si>
  <si>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</si>
  <si>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</si>
  <si>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</si>
  <si>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</si>
  <si>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</si>
  <si>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</si>
  <si>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</si>
  <si>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</si>
  <si>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</si>
  <si>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</si>
  <si>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</si>
  <si>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</si>
  <si>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</si>
  <si>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</si>
  <si>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</si>
  <si>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</si>
  <si>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</si>
  <si>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</si>
  <si>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</si>
  <si>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</si>
  <si>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</si>
  <si>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</si>
  <si>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</si>
  <si>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</si>
  <si>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</si>
  <si>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</si>
  <si>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</si>
  <si>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</si>
  <si>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</si>
  <si>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</si>
  <si>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</si>
  <si>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</si>
  <si>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</si>
  <si>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</si>
  <si>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</si>
  <si>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</si>
  <si>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</si>
  <si>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</si>
  <si>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</si>
  <si>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</si>
  <si>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</si>
  <si>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</si>
  <si>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</si>
  <si>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</si>
  <si>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</si>
  <si>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</si>
  <si>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</si>
  <si>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</si>
  <si>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</si>
  <si>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</si>
  <si>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</si>
  <si>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</si>
  <si>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</si>
  <si>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</si>
  <si>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</si>
  <si>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</si>
  <si>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</si>
  <si>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</si>
  <si>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</si>
  <si>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</si>
  <si>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</si>
  <si>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TEMP</t>
  </si>
  <si>
    <t>nomina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</si>
  <si>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</si>
  <si>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</si>
  <si>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</si>
  <si>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</si>
  <si>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</si>
  <si>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</si>
  <si>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</si>
  <si>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</si>
  <si>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DS010306</t>
  </si>
  <si>
    <t>PR099042</t>
  </si>
  <si>
    <t>PABLO ROBERTO</t>
  </si>
  <si>
    <t>ESPINAL FLORES</t>
  </si>
  <si>
    <t>ISENNY NORAIDA</t>
  </si>
  <si>
    <t>BRITO SANCHEZ</t>
  </si>
  <si>
    <t>GLENDA SOCORRO</t>
  </si>
  <si>
    <t>MARTINEZ DE LOS SANTOS</t>
  </si>
  <si>
    <t>GLENDA SOCORRO MARTINEZ DE LOS SANTOS</t>
  </si>
  <si>
    <t>MANUEL OMAR</t>
  </si>
  <si>
    <t>MEDINA PEREZ</t>
  </si>
  <si>
    <t>desde</t>
  </si>
  <si>
    <t>hasta</t>
  </si>
  <si>
    <t>10700021404</t>
  </si>
  <si>
    <t>LEBRON</t>
  </si>
  <si>
    <t>EMMANUEL LEBRON</t>
  </si>
  <si>
    <t>01400226591</t>
  </si>
  <si>
    <t>PEDRO LUIS</t>
  </si>
  <si>
    <t>MORILLO URBAEZ</t>
  </si>
  <si>
    <t>PEDRO LUIS MORILLO URBAEZ</t>
  </si>
  <si>
    <t>40215659984</t>
  </si>
  <si>
    <t>JOSE MARIA</t>
  </si>
  <si>
    <t>FIGUEREO FELIZ</t>
  </si>
  <si>
    <t>JOSE MARIA FIGUEREO FELIZ</t>
  </si>
  <si>
    <t>22301666933</t>
  </si>
  <si>
    <t>CARRION MONTERO</t>
  </si>
  <si>
    <t>MIGUEL ANGEL CARRION MONTERO</t>
  </si>
  <si>
    <t>22300230657</t>
  </si>
  <si>
    <t>ALEXI</t>
  </si>
  <si>
    <t>ALEXI FELIZ FELIZ</t>
  </si>
  <si>
    <t>40220473405</t>
  </si>
  <si>
    <t>MAIRO LUIS</t>
  </si>
  <si>
    <t>ROSARIO PEGUERO</t>
  </si>
  <si>
    <t>MAIRO LUIS ROSARIO PEGUERO</t>
  </si>
  <si>
    <t>40237921255</t>
  </si>
  <si>
    <t>GABRIEL ENRIQUE</t>
  </si>
  <si>
    <t>PAULINO MADE</t>
  </si>
  <si>
    <t>GABRIEL ENRIQUE PAULINO MADE</t>
  </si>
  <si>
    <t>40215733219</t>
  </si>
  <si>
    <t>JOSE ANGEL</t>
  </si>
  <si>
    <t>REYES BELTRE</t>
  </si>
  <si>
    <t>JOSE ANGEL REYES BELTRE</t>
  </si>
  <si>
    <t>40213276773</t>
  </si>
  <si>
    <t>JON MICHAEL</t>
  </si>
  <si>
    <t>JON MICHAEL CUEVAS</t>
  </si>
  <si>
    <t>40219011851</t>
  </si>
  <si>
    <t>RAMSES MIGUEL</t>
  </si>
  <si>
    <t>BONAPARTE RAMIREZ</t>
  </si>
  <si>
    <t>RAMSES MIGUEL BONAPARTE RAMIREZ</t>
  </si>
  <si>
    <t>40229730524</t>
  </si>
  <si>
    <t>JAVIER ENRIQUE</t>
  </si>
  <si>
    <t>MENDEZ SANTANA</t>
  </si>
  <si>
    <t>JAVIER ENRIQUE MENDEZ SANTANA</t>
  </si>
  <si>
    <t>40223354735</t>
  </si>
  <si>
    <t>FRANKLIN ALEJANDRO</t>
  </si>
  <si>
    <t>LANDA HERNANDEZ</t>
  </si>
  <si>
    <t>FRANKLIN ALEJANDRO LANDA HERNANDEZ</t>
  </si>
  <si>
    <t>40224574380</t>
  </si>
  <si>
    <t>CRISTIAN STARLING</t>
  </si>
  <si>
    <t>ORTEGA ORTEGA</t>
  </si>
  <si>
    <t>CRISTIAN STARLING ORTEGA ORTEGA</t>
  </si>
  <si>
    <t>14000031196</t>
  </si>
  <si>
    <t>CAROLINA ESTHER</t>
  </si>
  <si>
    <t>ARIAS GERMAN</t>
  </si>
  <si>
    <t>CAROLINA ESTHER ARIAS GERMAN</t>
  </si>
  <si>
    <t>00113829873</t>
  </si>
  <si>
    <t>DOMINGO</t>
  </si>
  <si>
    <t>MARTE CRUZ</t>
  </si>
  <si>
    <t>DOMINGO MARTE CRUZ</t>
  </si>
  <si>
    <t>00115490757</t>
  </si>
  <si>
    <t>CHING LING</t>
  </si>
  <si>
    <t>HO SHUM</t>
  </si>
  <si>
    <t>CHING LING HO SHUM</t>
  </si>
  <si>
    <t>00101691319</t>
  </si>
  <si>
    <t>JOCELYN MARIA</t>
  </si>
  <si>
    <t>CASTILLO SELIG</t>
  </si>
  <si>
    <t>JOCELYN MARIA CASTILLO SELIG</t>
  </si>
  <si>
    <t>00102796208</t>
  </si>
  <si>
    <t>LUIS RHADAMES</t>
  </si>
  <si>
    <t>SANTOS LORA</t>
  </si>
  <si>
    <t>LUIS RHADAMES SANTOS LORA</t>
  </si>
  <si>
    <t>22400131144</t>
  </si>
  <si>
    <t>MARIA ALEJANDRA</t>
  </si>
  <si>
    <t>LEDESMA MENDEZ</t>
  </si>
  <si>
    <t>MARIA ALEJANDRA LEDESMA MENDEZ</t>
  </si>
  <si>
    <t>00100082767</t>
  </si>
  <si>
    <t>LUIS AMAURY</t>
  </si>
  <si>
    <t>SANCHEZ LEMBERT</t>
  </si>
  <si>
    <t>LUIS AMAURY SANCHEZ LEMBERT</t>
  </si>
  <si>
    <t>DS988951</t>
  </si>
  <si>
    <t>00113130454</t>
  </si>
  <si>
    <t>HERNANDEZ BAEZ</t>
  </si>
  <si>
    <t>CARLOS ALBERTO HERNANDEZ BAEZ</t>
  </si>
  <si>
    <t>00116752262</t>
  </si>
  <si>
    <t>HENRY ANTONIO</t>
  </si>
  <si>
    <t>SANTANA REYES</t>
  </si>
  <si>
    <t>HENRY ANTONIO SANTANA REYES</t>
  </si>
  <si>
    <t>40244580227</t>
  </si>
  <si>
    <t>RICHY</t>
  </si>
  <si>
    <t>PINEDA RODRIGUEZ</t>
  </si>
  <si>
    <t>RICHY PINEDA RODRIGUEZ</t>
  </si>
  <si>
    <t>02000142626</t>
  </si>
  <si>
    <t>WILKIN JOSE</t>
  </si>
  <si>
    <t>MEDRANO MERCEDES</t>
  </si>
  <si>
    <t>WILKIN JOSE MEDRANO MERCEDES</t>
  </si>
  <si>
    <t>40215482114</t>
  </si>
  <si>
    <t>NAIRELINA YARIBEL</t>
  </si>
  <si>
    <t>RECIO PEREZ</t>
  </si>
  <si>
    <t>NAIRELINA YARIBEL RECIO PEREZ</t>
  </si>
  <si>
    <t>00101457356</t>
  </si>
  <si>
    <t>ALICE</t>
  </si>
  <si>
    <t>BARONI BETHANCOURT</t>
  </si>
  <si>
    <t>ALICE BARONI BETHANCOURT</t>
  </si>
  <si>
    <t>40200425938</t>
  </si>
  <si>
    <t>RAFAELA DE JESUS</t>
  </si>
  <si>
    <t>YULI PEÑA</t>
  </si>
  <si>
    <t>RAFAELA DE JESUS YULI PEÑA</t>
  </si>
  <si>
    <t>40220511543</t>
  </si>
  <si>
    <t>JAIME SANTIAGO</t>
  </si>
  <si>
    <t>SANTANA VILLALONA</t>
  </si>
  <si>
    <t>JAIME SANTIAGO SANTANA VILLALONA</t>
  </si>
  <si>
    <t>PAEZ</t>
  </si>
  <si>
    <t>ROSA ELBA PAEZ</t>
  </si>
  <si>
    <t>00116850405</t>
  </si>
  <si>
    <t>IVAN ALFREDO</t>
  </si>
  <si>
    <t>CHACON VILLALONA</t>
  </si>
  <si>
    <t>IVAN ALFREDO CHACON VILLALONA</t>
  </si>
  <si>
    <t>22301619411</t>
  </si>
  <si>
    <t>ELIGIO</t>
  </si>
  <si>
    <t>GUERRERO CAMPOS</t>
  </si>
  <si>
    <t>ELIGIO GUERRERO CAMPOS</t>
  </si>
  <si>
    <t>00110661287</t>
  </si>
  <si>
    <t>WENDY</t>
  </si>
  <si>
    <t>MONEGRO ORTEGA</t>
  </si>
  <si>
    <t>WENDY MONEGRO ORTEGA</t>
  </si>
  <si>
    <t>40233723747</t>
  </si>
  <si>
    <t>ADONI</t>
  </si>
  <si>
    <t>CLASE MEDINA</t>
  </si>
  <si>
    <t>ADONI CLASE MEDINA</t>
  </si>
  <si>
    <t>01100412483</t>
  </si>
  <si>
    <t>VILASECA DE LA ROSA</t>
  </si>
  <si>
    <t>MERVIN VILASECA DE LA ROSA</t>
  </si>
  <si>
    <t>22301645093</t>
  </si>
  <si>
    <t>MAIKI MANUEL</t>
  </si>
  <si>
    <t>ENRIQUE FLORIAN</t>
  </si>
  <si>
    <t>MAIKI MANUEL ENRIQUE FLORIAN</t>
  </si>
  <si>
    <t>DS011631</t>
  </si>
  <si>
    <t>DIRECTOR FISCALIZACION</t>
  </si>
  <si>
    <t>03800145454</t>
  </si>
  <si>
    <t>YARIELA LUCIA</t>
  </si>
  <si>
    <t>FONTANILLAS DE DOMINGUEZ</t>
  </si>
  <si>
    <t>YARIELA LUCIA FONTANILLAS DE DOMINGUEZ</t>
  </si>
  <si>
    <t>22300734856</t>
  </si>
  <si>
    <t>YUFEIMI</t>
  </si>
  <si>
    <t>GUZMAN GARCIA</t>
  </si>
  <si>
    <t>YUFEIMI GUZMAN GARCIA</t>
  </si>
  <si>
    <t>40228173635</t>
  </si>
  <si>
    <t>WANDER</t>
  </si>
  <si>
    <t>DE LOS SANTOS</t>
  </si>
  <si>
    <t>WANDER DE LOS SANTOS</t>
  </si>
  <si>
    <t>00115033797</t>
  </si>
  <si>
    <t>GERMAN</t>
  </si>
  <si>
    <t>DIAZ DIAZ</t>
  </si>
  <si>
    <t>GERMAN DIAZ DIAZ</t>
  </si>
  <si>
    <t>DS012300</t>
  </si>
  <si>
    <t>MINISTRO (A)</t>
  </si>
  <si>
    <t>00112925987</t>
  </si>
  <si>
    <t>ROBERTO ANGEL</t>
  </si>
  <si>
    <t>SALCEDO SANZ</t>
  </si>
  <si>
    <t>ROBERTO ANGEL SALCEDO SANZ</t>
  </si>
  <si>
    <t>00108380346</t>
  </si>
  <si>
    <t>RHINA MINOSKA</t>
  </si>
  <si>
    <t>PEGUERO DUME</t>
  </si>
  <si>
    <t>RHINA MINOSKA PEGUERO DUME</t>
  </si>
  <si>
    <t>DS000852</t>
  </si>
  <si>
    <t>ENC. DEPTO. DE COMPRAS Y CONTRATACIONES</t>
  </si>
  <si>
    <t>40220777508</t>
  </si>
  <si>
    <t>MARLENY ALEXANDRA</t>
  </si>
  <si>
    <t>GARCIA GUTIERREZ</t>
  </si>
  <si>
    <t>MARLENY ALEXANDRA GARCIA GUTIERREZ</t>
  </si>
  <si>
    <t>00201602810</t>
  </si>
  <si>
    <t>ALEJANDRO</t>
  </si>
  <si>
    <t>TIBREY RODRIGUEZ</t>
  </si>
  <si>
    <t>ALEJANDRO TIBREY RODRIGUEZ</t>
  </si>
  <si>
    <t>04900018310</t>
  </si>
  <si>
    <t>EZEQUIEL ANTONIO</t>
  </si>
  <si>
    <t>ACOSTA ALMONTE</t>
  </si>
  <si>
    <t>EZEQUIEL ANTONIO ACOSTA ALMONTE</t>
  </si>
  <si>
    <t>00109739946</t>
  </si>
  <si>
    <t>CARMEN ROSSINA</t>
  </si>
  <si>
    <t>GUERRERO HEREDIA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</si>
  <si>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</si>
  <si>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</si>
  <si>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</si>
  <si>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</si>
  <si>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</si>
  <si>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REPORTE DE CARÁCTER EVENTUAL - CORRESPONDIENTE A MARZO DE 2025</t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</si>
  <si>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</si>
  <si>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</si>
  <si>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</si>
  <si>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</si>
  <si>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</si>
  <si>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</si>
  <si>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</si>
  <si>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</si>
  <si>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PR0000</t>
  </si>
  <si>
    <t>GENERAL ADMINISTRATIVO</t>
  </si>
  <si>
    <t>CARR80</t>
  </si>
  <si>
    <t>80. NO APLICA</t>
  </si>
  <si>
    <t>GRUPO1</t>
  </si>
  <si>
    <t>1. SERVICIOS GENERALES</t>
  </si>
  <si>
    <t>FEMENINO</t>
  </si>
  <si>
    <t>P/SUELDO MARZO DE 2025 - PROG.13</t>
  </si>
  <si>
    <t>MASCULINO</t>
  </si>
  <si>
    <t>CARR01</t>
  </si>
  <si>
    <t>01. ADMINISTRATIVA GENERAL</t>
  </si>
  <si>
    <t>GRUPO3</t>
  </si>
  <si>
    <t>3. TECNICOS</t>
  </si>
  <si>
    <t>C-DOC</t>
  </si>
  <si>
    <t>DOCENTE</t>
  </si>
  <si>
    <t>GRUPO4</t>
  </si>
  <si>
    <t>4. PROFESIONALES</t>
  </si>
  <si>
    <t>GRUPO5</t>
  </si>
  <si>
    <t>5. DIRECCION Y SUPERVISION</t>
  </si>
  <si>
    <t>GRUPO2</t>
  </si>
  <si>
    <t>2. APOYO ADMINISTRATIVO</t>
  </si>
  <si>
    <t>P/SUELDO MARZO DE 2025 - PROG.11</t>
  </si>
  <si>
    <t>P/SUELDO MARZO 2025 - PROG.01</t>
  </si>
  <si>
    <t>DS013037</t>
  </si>
  <si>
    <t>ENCARGADO DE LA OFICINA DE ACCESO A LA INFORMACION</t>
  </si>
  <si>
    <t>40220996751</t>
  </si>
  <si>
    <t>STEPHANY</t>
  </si>
  <si>
    <t>JIMENEZ DE LOS SANTOS</t>
  </si>
  <si>
    <t>STEPHANY JIMENEZ DE LOS SANTOS</t>
  </si>
  <si>
    <t>CARR02</t>
  </si>
  <si>
    <t>02. DOCENTE</t>
  </si>
  <si>
    <t>00114680200</t>
  </si>
  <si>
    <t>FELIX ELIAS</t>
  </si>
  <si>
    <t>TAVAREZ MARMOLEJOS</t>
  </si>
  <si>
    <t>FELIX ELIAS TAVAREZ MARMOLEJOS</t>
  </si>
  <si>
    <t>40225431838</t>
  </si>
  <si>
    <t>ANTIGUA MENA</t>
  </si>
  <si>
    <t>JOEL ANTIGUA MENA</t>
  </si>
  <si>
    <t>40237040056</t>
  </si>
  <si>
    <t>FLOR ELBA DEL CARMEN</t>
  </si>
  <si>
    <t>GONZALEZ DE SANCHEZ</t>
  </si>
  <si>
    <t>FLOR ELBA DEL CARMEN GONZALEZ DE SANCHEZ</t>
  </si>
  <si>
    <t>PR010021</t>
  </si>
  <si>
    <t>COORDINADOR ADMINISTRATIVO</t>
  </si>
  <si>
    <t>00104679618</t>
  </si>
  <si>
    <t>NELSON ALEXIS</t>
  </si>
  <si>
    <t>DE LEON SANTANA</t>
  </si>
  <si>
    <t>NELSON ALEXIS DE LEON SANTANA</t>
  </si>
  <si>
    <t>00111331245</t>
  </si>
  <si>
    <t>YVEHT ARNEIDA</t>
  </si>
  <si>
    <t>YVEHT ARNEIDA PEREZ RODRIGUEZ</t>
  </si>
  <si>
    <t>00101428829</t>
  </si>
  <si>
    <t>BLANDINO CRISTOFORIS</t>
  </si>
  <si>
    <t>PATRICIA BLANDINO CRISTOFORIS</t>
  </si>
  <si>
    <t>PAGO INTERINATO MARZO 2025</t>
  </si>
  <si>
    <t>PAGO COMP. PRIMA DE TRANSP. MARZO 2025</t>
  </si>
  <si>
    <t>PAGO HORAS EXTRAORD. FEBRERO 2025</t>
  </si>
  <si>
    <t>PAGO SUPLENCIA MARZO 2025</t>
  </si>
  <si>
    <t>09700221105</t>
  </si>
  <si>
    <t>DE LEON MARTINEZ</t>
  </si>
  <si>
    <t>NAYELY DE LEON MARTINEZ</t>
  </si>
  <si>
    <t>02800750776</t>
  </si>
  <si>
    <t>ANA VERONICA</t>
  </si>
  <si>
    <t>ADAMES LANTIGUA</t>
  </si>
  <si>
    <t>ANA VERONICA ADAMES LANTIGUA</t>
  </si>
  <si>
    <t>SANTO DOMINGO CENTRO</t>
  </si>
  <si>
    <t>03105149078</t>
  </si>
  <si>
    <t>ELENA ELIZABETH</t>
  </si>
  <si>
    <t>RAMOS GRULLON</t>
  </si>
  <si>
    <t>ELENA ELIZABETH RAMOS GRULLON</t>
  </si>
  <si>
    <t>00117702027</t>
  </si>
  <si>
    <t>YANEIRY ROSALY</t>
  </si>
  <si>
    <t>JAQUEZ PEREZ</t>
  </si>
  <si>
    <t>YANEIRY ROSALY JAQUEZ PEREZ</t>
  </si>
  <si>
    <t>00100836121</t>
  </si>
  <si>
    <t>MINERVA EMILIA</t>
  </si>
  <si>
    <t>PEREYRA PEREZ</t>
  </si>
  <si>
    <t>MINERVA EMILIA PEREYRA PEREZ</t>
  </si>
  <si>
    <t>00100866052</t>
  </si>
  <si>
    <t>AQUILES AMADEO ANTONIO MIGUEL</t>
  </si>
  <si>
    <t>JULIAN BARRERAS</t>
  </si>
  <si>
    <t>AQUILES AMADEO ANTONIO MIGUEL JULIAN BARRERAS</t>
  </si>
  <si>
    <t>22300957648</t>
  </si>
  <si>
    <t>JUANA PATRICIA</t>
  </si>
  <si>
    <t>DE JESUS VASQUEZ</t>
  </si>
  <si>
    <t>JUANA PATRICIA DE JESUS VASQUEZ</t>
  </si>
  <si>
    <t>AA010225</t>
  </si>
  <si>
    <t>COORDINADOR FINANCIERO</t>
  </si>
  <si>
    <t>00107360497</t>
  </si>
  <si>
    <t>WILLY BIENVENIDO</t>
  </si>
  <si>
    <t>GONZALEZ PERALTA</t>
  </si>
  <si>
    <t>WILLY BIENVENIDO GONZALEZ PERALTA</t>
  </si>
  <si>
    <t>CARR03</t>
  </si>
  <si>
    <t>03. SANITARIA</t>
  </si>
  <si>
    <t>40220451856</t>
  </si>
  <si>
    <t>REYNA ANTONIA</t>
  </si>
  <si>
    <t>CASTILLO GERMAN</t>
  </si>
  <si>
    <t>REYNA ANTONIA CASTILLO GERMAN</t>
  </si>
  <si>
    <t>DS013323</t>
  </si>
  <si>
    <t>ENCARGADO DE LA DIVISION DE MANTENIMIENTO ELECTROMECANICO</t>
  </si>
  <si>
    <t>09300477248</t>
  </si>
  <si>
    <t>SANTO CARLOS</t>
  </si>
  <si>
    <t>ASENCIO DEL VILLAR</t>
  </si>
  <si>
    <t>SANTO CARLOS ASENCIO DEL VILLAR</t>
  </si>
  <si>
    <t>40227649205</t>
  </si>
  <si>
    <t>ARNOLD ARTURO</t>
  </si>
  <si>
    <t>VELASQUEZ GUTIERREZ</t>
  </si>
  <si>
    <t>ARNOLD ARTURO VELASQUEZ GUTIERREZ</t>
  </si>
  <si>
    <t>02000135836</t>
  </si>
  <si>
    <t>JULIO ERNESTO</t>
  </si>
  <si>
    <t>RAMIREZ CARABALLO</t>
  </si>
  <si>
    <t>JULIO ERNESTO RAMIREZ CARABALLO</t>
  </si>
  <si>
    <t>00101382844</t>
  </si>
  <si>
    <t>JOSE ABEL</t>
  </si>
  <si>
    <t>NOBOA ALMONTE</t>
  </si>
  <si>
    <t>JOSE ABEL NOBOA ALMONTE</t>
  </si>
  <si>
    <t>40233478037</t>
  </si>
  <si>
    <t>FANIEL DE JESUS</t>
  </si>
  <si>
    <t>TORRES SANTANA</t>
  </si>
  <si>
    <t>FANIEL DE JESUS TORRES SANTANA</t>
  </si>
  <si>
    <t>DS010089</t>
  </si>
  <si>
    <t>DIRECTOR (A) RECURSOS HUMANOS</t>
  </si>
  <si>
    <t>00105642938</t>
  </si>
  <si>
    <t>AMEZQUITA DE LOPEZ</t>
  </si>
  <si>
    <t>MARIA DEL ROSARIO AMEZQUITA DE LOPEZ</t>
  </si>
  <si>
    <t>00111138855</t>
  </si>
  <si>
    <t>YESSENIA</t>
  </si>
  <si>
    <t>SALAZAR</t>
  </si>
  <si>
    <t>YESSENIA SALAZAR</t>
  </si>
  <si>
    <t>TC000076</t>
  </si>
  <si>
    <t>TECNICO DE DESARROLLO INSTITUCIONAL</t>
  </si>
  <si>
    <t>40209160452</t>
  </si>
  <si>
    <t>ELIZABETH MARIE</t>
  </si>
  <si>
    <t>GARCIA ESPINAL</t>
  </si>
  <si>
    <t>ELIZABETH MARIE GARCIA ESPINAL</t>
  </si>
  <si>
    <t>00100459080</t>
  </si>
  <si>
    <t>CANDY ADABEL</t>
  </si>
  <si>
    <t>VELETE DE CARRAZANA</t>
  </si>
  <si>
    <t>CANDY ADABEL VELETE DE CARRAZANA</t>
  </si>
  <si>
    <t>40232451431</t>
  </si>
  <si>
    <t>MARCOS JAVIER</t>
  </si>
  <si>
    <t>HERNANDEZ PERALTA</t>
  </si>
  <si>
    <t>MARCOS JAVIER HERNANDEZ PERALTA</t>
  </si>
  <si>
    <t>22300305467</t>
  </si>
  <si>
    <t>CASTILLO MEJIA</t>
  </si>
  <si>
    <t>LEONARDO CASTILLO MEJIA</t>
  </si>
  <si>
    <t>40200396642</t>
  </si>
  <si>
    <t>JESUS SAMUEL</t>
  </si>
  <si>
    <t>JIMENEZ MARTE</t>
  </si>
  <si>
    <t>JESUS SAMUEL JIMENEZ MARTE</t>
  </si>
  <si>
    <t>40213048461</t>
  </si>
  <si>
    <t>CARLOS IGOR</t>
  </si>
  <si>
    <t>FEBRILLET ORTIZ</t>
  </si>
  <si>
    <t>CARLOS IGOR FEBRILLET ORTIZ</t>
  </si>
  <si>
    <t>PR000196</t>
  </si>
  <si>
    <t>ANALISTA DE COMUNICACION Y CONTENIDO</t>
  </si>
  <si>
    <t>40237183138</t>
  </si>
  <si>
    <t>NICOLE LUISA</t>
  </si>
  <si>
    <t>CASTELLANOS LLUBERES</t>
  </si>
  <si>
    <t>NICOLE LUISA CASTELLANOS LLUBERES</t>
  </si>
  <si>
    <t>22301366575</t>
  </si>
  <si>
    <t>FREYLIN XAVIER</t>
  </si>
  <si>
    <t>ARIAS PEÑA</t>
  </si>
  <si>
    <t>FREYLIN XAVIER ARIAS PEÑA</t>
  </si>
  <si>
    <t>00112810601</t>
  </si>
  <si>
    <t>SORANGELYS NIKAULYS</t>
  </si>
  <si>
    <t>GONZALEZ VENTURA</t>
  </si>
  <si>
    <t>SORANGELYS NIKAULYS GONZALEZ VENTURA</t>
  </si>
  <si>
    <t>00115901415</t>
  </si>
  <si>
    <t>CRISTIAN MIGUEL</t>
  </si>
  <si>
    <t>VARGAS SEVERINO</t>
  </si>
  <si>
    <t>CRISTIAN MIGUEL VARGAS SEVERINO</t>
  </si>
  <si>
    <t>00118165026</t>
  </si>
  <si>
    <t>WENDY LISSETT</t>
  </si>
  <si>
    <t>SORIANO MARMOLEJO</t>
  </si>
  <si>
    <t>WENDY LISSETT SORIANO MARMOLEJO</t>
  </si>
  <si>
    <t>00114691710</t>
  </si>
  <si>
    <t>SOELY</t>
  </si>
  <si>
    <t>BALAGUER GRULLON</t>
  </si>
  <si>
    <t>SOELY BALAGUER GRULLON</t>
  </si>
  <si>
    <t>22300497785</t>
  </si>
  <si>
    <t>GUSTAVO ANTONIO</t>
  </si>
  <si>
    <t>GOMEZ MARMOLEJOS</t>
  </si>
  <si>
    <t>GUSTAVO ANTONIO GOMEZ MARMOLEJOS</t>
  </si>
  <si>
    <t>40240758827</t>
  </si>
  <si>
    <t>IVANIA EDELMIRA</t>
  </si>
  <si>
    <t>HENRIQUEZ DOMINGUEZ</t>
  </si>
  <si>
    <t>IVANIA EDELMIRA HENRIQUEZ DOMINGUEZ</t>
  </si>
  <si>
    <t>40219242324</t>
  </si>
  <si>
    <t>GABRIEL MICHEL</t>
  </si>
  <si>
    <t>CUEVAS PIERRE</t>
  </si>
  <si>
    <t>GABRIEL MICHEL CUEVAS PIERRE</t>
  </si>
  <si>
    <t>00118737261</t>
  </si>
  <si>
    <t>HUGO ABEL</t>
  </si>
  <si>
    <t>HERNANDEZ NOBOA</t>
  </si>
  <si>
    <t>HUGO ABEL HERNANDEZ NOBOA</t>
  </si>
  <si>
    <t>02000152781</t>
  </si>
  <si>
    <t>JULIO ANGEL</t>
  </si>
  <si>
    <t>BELLO MERCEDES</t>
  </si>
  <si>
    <t>JULIO ANGEL BELLO MERCEDES</t>
  </si>
  <si>
    <t>01300416789</t>
  </si>
  <si>
    <t>RAQUEL GEOVANY</t>
  </si>
  <si>
    <t>PUJOLS CUSTODIO</t>
  </si>
  <si>
    <t>RAQUEL GEOVANY PUJOLS CUSTODIO</t>
  </si>
  <si>
    <t>00114303332</t>
  </si>
  <si>
    <t>RUBEN ENRIQUE</t>
  </si>
  <si>
    <t>LAMARCHE PINA</t>
  </si>
  <si>
    <t>RUBEN ENRIQUE LAMARCHE PINA</t>
  </si>
  <si>
    <t>40219469190</t>
  </si>
  <si>
    <t>YORDANIS</t>
  </si>
  <si>
    <t>REYES ALCANTARA</t>
  </si>
  <si>
    <t>YORDANIS REYES ALCANTARA</t>
  </si>
  <si>
    <t>40222357143</t>
  </si>
  <si>
    <t>RADHIMIL ALEXANDER</t>
  </si>
  <si>
    <t>BAUTISTA ROQUE</t>
  </si>
  <si>
    <t>RADHIMIL ALEXANDER BAUTISTA ROQUE</t>
  </si>
  <si>
    <t>03105056190</t>
  </si>
  <si>
    <t>LISBEL SAMIRA</t>
  </si>
  <si>
    <t>CAPELLAN VARGAS</t>
  </si>
  <si>
    <t>LISBEL SAMIRA CAPELLAN VARGAS</t>
  </si>
  <si>
    <t>40214425403</t>
  </si>
  <si>
    <t>FABRIELI ALEJANDRA</t>
  </si>
  <si>
    <t>DE LA CRUZ GARCIA</t>
  </si>
  <si>
    <t>FABRIELI ALEJANDRA DE LA CRUZ GARCIA</t>
  </si>
  <si>
    <t>22300339466</t>
  </si>
  <si>
    <t>SOLANYI MURIEL</t>
  </si>
  <si>
    <t>GOMEZ</t>
  </si>
  <si>
    <t>SOLANYI MURIEL GOMEZ</t>
  </si>
  <si>
    <t>40228195877</t>
  </si>
  <si>
    <t>ELIN</t>
  </si>
  <si>
    <t>ELIN DE LOS SANTOS</t>
  </si>
  <si>
    <t>40223440096</t>
  </si>
  <si>
    <t>GENSY MANUELA</t>
  </si>
  <si>
    <t>MENDEZ SIME</t>
  </si>
  <si>
    <t>GENSY MANUELA MENDEZ SIME</t>
  </si>
  <si>
    <t>00114223548</t>
  </si>
  <si>
    <t>SALVADOR ANTONIO</t>
  </si>
  <si>
    <t>OTERO ANGULO</t>
  </si>
  <si>
    <t>SALVADOR ANTONIO OTERO ANGULO</t>
  </si>
  <si>
    <t>00116729773</t>
  </si>
  <si>
    <t>MADELEN</t>
  </si>
  <si>
    <t>DIAZ MALDONADO</t>
  </si>
  <si>
    <t>MADELEN DIAZ MALDONADO</t>
  </si>
  <si>
    <t>40233776109</t>
  </si>
  <si>
    <t>YENSI GUILLERMO</t>
  </si>
  <si>
    <t>RODRIGUEZ MADE</t>
  </si>
  <si>
    <t>YENSI GUILLERMO RODRIGUEZ MADE</t>
  </si>
  <si>
    <t>AA010684</t>
  </si>
  <si>
    <t>SECRETARIO (A) GENERAL</t>
  </si>
  <si>
    <t>40220314518</t>
  </si>
  <si>
    <t>HERNANDEZ INIRIO</t>
  </si>
  <si>
    <t>JUAN ANTONIO HERNANDEZ INIRIO</t>
  </si>
  <si>
    <t>LA ROMANA</t>
  </si>
  <si>
    <t>01700190281</t>
  </si>
  <si>
    <t>LUIS REYNALDO DE JESUS</t>
  </si>
  <si>
    <t>LUIS REYNALDO DE JESUS PEREZ</t>
  </si>
  <si>
    <t>Otros Descuentos</t>
  </si>
  <si>
    <t>20250325</t>
  </si>
  <si>
    <t>FLOR ELBA DEL CARMEN GONZALEZ DE SAN</t>
  </si>
  <si>
    <t>ENCARGADO(A)</t>
  </si>
  <si>
    <t>DEPTO. DE DESARROLLO INSTITUCIONAL</t>
  </si>
  <si>
    <t>VICEMINIS. DE DESARROLLO E INVEST CULTUR</t>
  </si>
  <si>
    <t>AQUILES AMADEO ANTONIO MIGUEL JULIAN</t>
  </si>
  <si>
    <t>TECNICO DE DESARROLLO INSTITUC</t>
  </si>
  <si>
    <t>ANALISTA DE COMUNICACION Y CON</t>
  </si>
  <si>
    <t>ENCARGADO DE LA DIVISION DE MA</t>
  </si>
  <si>
    <t>ENCARGADO DE LA OFICINA DE ACC</t>
  </si>
  <si>
    <t>DEPTO. FORM., MONITOREO Y EVALUCION PPP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</si>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</sst>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9" fillId="0" borderId="0"/>
    <xf numFmtId="0" fontId="31" fillId="0" borderId="0" applyNumberFormat="0" applyFill="0" applyBorder="0" applyAlignment="0" applyProtection="0"/>
    <xf numFmtId="0" fontId="7" fillId="0" borderId="0"/>
  </cellStyleXfs>
  <cellXfs count="124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8" fillId="0" borderId="0" xfId="1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2" fillId="0" borderId="4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4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4" xfId="0" applyFont="1" applyBorder="1"/>
    <xf numFmtId="0" fontId="25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19" fillId="0" borderId="0" xfId="8" applyFont="1"/>
    <xf numFmtId="49" fontId="19" fillId="0" borderId="0" xfId="8" applyNumberFormat="1" applyFont="1"/>
    <xf numFmtId="0" fontId="0" fillId="0" borderId="0" xfId="1" applyNumberFormat="1" applyFont="1" applyAlignment="1">
      <alignment vertical="top"/>
    </xf>
    <xf numFmtId="14" fontId="19" fillId="0" borderId="0" xfId="8" applyNumberFormat="1" applyFont="1"/>
    <xf numFmtId="0" fontId="26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0" fillId="4" borderId="6" xfId="10" applyFont="1" applyFill="1" applyBorder="1" applyAlignment="1">
      <alignment horizontal="center"/>
    </xf>
    <xf numFmtId="0" fontId="30" fillId="4" borderId="7" xfId="6" applyFont="1" applyFill="1" applyBorder="1" applyAlignment="1">
      <alignment horizontal="center"/>
    </xf>
    <xf numFmtId="0" fontId="30" fillId="0" borderId="1" xfId="10" applyFont="1" applyBorder="1" applyAlignment="1"/>
    <xf numFmtId="165" fontId="0" fillId="0" borderId="0" xfId="0" applyNumberFormat="1" applyAlignment="1"/>
    <xf numFmtId="0" fontId="0" fillId="0" borderId="0" xfId="0" applyBorder="1" applyAlignment="1">
      <alignment vertical="top"/>
    </xf>
    <xf numFmtId="0" fontId="22" fillId="0" borderId="0" xfId="9" applyFont="1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30" fillId="0" borderId="1" xfId="0" applyFont="1" applyBorder="1" applyAlignment="1">
      <alignment vertical="top"/>
    </xf>
    <xf numFmtId="0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164" fontId="31" fillId="0" borderId="0" xfId="11" applyNumberFormat="1" applyAlignment="1">
      <alignment horizontal="left" vertical="top"/>
    </xf>
    <xf numFmtId="49" fontId="14" fillId="0" borderId="0" xfId="0" applyNumberFormat="1" applyFont="1" applyFill="1"/>
    <xf numFmtId="0" fontId="14" fillId="0" borderId="0" xfId="0" applyFont="1" applyFill="1"/>
    <xf numFmtId="0" fontId="8" fillId="0" borderId="0" xfId="0" applyNumberFormat="1" applyFont="1" applyFill="1" applyAlignment="1">
      <alignment horizontal="left" vertical="top"/>
    </xf>
    <xf numFmtId="0" fontId="15" fillId="4" borderId="6" xfId="12" applyFont="1" applyFill="1" applyBorder="1" applyAlignment="1">
      <alignment horizontal="center"/>
    </xf>
    <xf numFmtId="0" fontId="15" fillId="0" borderId="1" xfId="12" applyFont="1" applyFill="1" applyBorder="1" applyAlignment="1">
      <alignment wrapText="1"/>
    </xf>
    <xf numFmtId="4" fontId="15" fillId="0" borderId="1" xfId="12" applyNumberFormat="1" applyFont="1" applyFill="1" applyBorder="1" applyAlignment="1">
      <alignment horizontal="right" wrapText="1"/>
    </xf>
    <xf numFmtId="0" fontId="7" fillId="0" borderId="0" xfId="12"/>
    <xf numFmtId="43" fontId="32" fillId="0" borderId="0" xfId="11" applyNumberFormat="1" applyFont="1"/>
    <xf numFmtId="0" fontId="0" fillId="0" borderId="0" xfId="0" applyAlignment="1"/>
    <xf numFmtId="0" fontId="15" fillId="0" borderId="1" xfId="0" applyNumberFormat="1" applyFont="1" applyBorder="1" applyAlignment="1"/>
    <xf numFmtId="0" fontId="0" fillId="0" borderId="0" xfId="0" applyBorder="1" applyAlignment="1"/>
    <xf numFmtId="0" fontId="15" fillId="0" borderId="4" xfId="0" applyNumberFormat="1" applyFont="1" applyBorder="1" applyAlignment="1"/>
    <xf numFmtId="165" fontId="0" fillId="0" borderId="0" xfId="0" applyNumberFormat="1" applyBorder="1" applyAlignment="1"/>
    <xf numFmtId="0" fontId="15" fillId="4" borderId="6" xfId="10" applyFont="1" applyFill="1" applyBorder="1" applyAlignment="1">
      <alignment horizontal="center"/>
    </xf>
    <xf numFmtId="0" fontId="15" fillId="0" borderId="4" xfId="9" applyNumberFormat="1" applyFont="1" applyBorder="1" applyAlignment="1"/>
    <xf numFmtId="0" fontId="22" fillId="0" borderId="4" xfId="9" applyFont="1" applyBorder="1" applyAlignment="1"/>
    <xf numFmtId="0" fontId="15" fillId="0" borderId="0" xfId="9" applyFont="1" applyFill="1" applyAlignment="1"/>
    <xf numFmtId="0" fontId="0" fillId="5" borderId="8" xfId="0" applyFont="1" applyFill="1" applyBorder="1"/>
    <xf numFmtId="0" fontId="0" fillId="0" borderId="8" xfId="0" applyFont="1" applyBorder="1"/>
    <xf numFmtId="0" fontId="20" fillId="6" borderId="9" xfId="0" applyFont="1" applyFill="1" applyBorder="1" applyAlignment="1">
      <alignment horizontal="left"/>
    </xf>
    <xf numFmtId="0" fontId="20" fillId="6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0" borderId="9" xfId="0" applyFont="1" applyBorder="1"/>
    <xf numFmtId="0" fontId="33" fillId="0" borderId="9" xfId="0" applyFont="1" applyBorder="1" applyAlignment="1">
      <alignment horizontal="left"/>
    </xf>
    <xf numFmtId="0" fontId="33" fillId="0" borderId="9" xfId="0" applyFont="1" applyBorder="1"/>
    <xf numFmtId="0" fontId="0" fillId="5" borderId="8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20" fillId="0" borderId="9" xfId="0" applyFont="1" applyBorder="1" applyAlignment="1">
      <alignment horizontal="left" wrapText="1"/>
    </xf>
    <xf numFmtId="0" fontId="20" fillId="0" borderId="9" xfId="0" applyFont="1" applyBorder="1" applyAlignment="1">
      <alignment vertical="top" readingOrder="1"/>
    </xf>
    <xf numFmtId="0" fontId="15" fillId="0" borderId="0" xfId="6" applyFont="1" applyAlignment="1">
      <alignment vertical="top"/>
    </xf>
  </cellXfs>
  <cellStyles count="13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2" xr:uid="{32DC92D8-A505-4520-A9C6-AC5C1575CA03}"/>
    <cellStyle name="Normal_ORIGEN" xfId="10" xr:uid="{FDCA3E8A-37E1-4DC4-A437-3F0FE4B881F5}"/>
    <cellStyle name="Texto de advertencia" xfId="11" builtinId="11"/>
    <cellStyle name="Texto explicativo" xfId="7" builtinId="53"/>
    <cellStyle name="Título" xfId="5" builtinId="15"/>
  </cellStyles>
  <dxfs count="1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7</xdr:col>
      <xdr:colOff>107771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248D3B-0D21-486F-82E5-477AE8A7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3BC4713-A6C0-4D57-A1EE-BECCCD2B48B7}" autoFormatId="16" applyNumberFormats="0" applyBorderFormats="0" applyFontFormats="0" applyPatternFormats="0" applyAlignmentFormats="0" applyWidthHeightFormats="0">
  <queryTableRefresh nextId="66" unboundColumnsRight="8">
    <queryTableFields count="65">
      <queryTableField id="1" name="INSTITUCION" tableColumnId="1"/>
      <queryTableField id="2" name="PERIODO" tableColumnId="2"/>
      <queryTableField id="3" name="AÑO" tableColumnId="3"/>
      <queryTableField id="4" name="AÑO_MES" tableColumnId="4"/>
      <queryTableField id="5" name="MES" tableColumnId="5"/>
      <queryTableField id="6" name="LUGAR_FUNCIONES_CODIGO" tableColumnId="6"/>
      <queryTableField id="7" name="LUGAR_FUNCIONES" tableColumnId="7"/>
      <queryTableField id="8" name="LUGAR_DESIGNADO_CODIGO" tableColumnId="8"/>
      <queryTableField id="9" name="LUGAR_DESIGNADO" tableColumnId="9"/>
      <queryTableField id="10" name="PROVINCIA" tableColumnId="10"/>
      <queryTableField id="11" name="MUNICIPIO" tableColumnId="11"/>
      <queryTableField id="12" name="CODIGO_TIPO_EMPLEADO" tableColumnId="12"/>
      <queryTableField id="13" name="TIPO_EMPLEADO" tableColumnId="13"/>
      <queryTableField id="14" name="CODIGO_CATEGORIA_EMPLEADO" tableColumnId="14"/>
      <queryTableField id="15" name="CATEGORIA_EMPLEADO" tableColumnId="15"/>
      <queryTableField id="16" name="CODIGO_AREA_LIQUIDACION" tableColumnId="16"/>
      <queryTableField id="17" name="AREA_LIQUIDACION" tableColumnId="17"/>
      <queryTableField id="18" name="CODIGO_CARGO" tableColumnId="18"/>
      <queryTableField id="19" name="CARGO" tableColumnId="19"/>
      <queryTableField id="20" name="NUMERO_CARGO" tableColumnId="20"/>
      <queryTableField id="21" name="FECHA_INGRESO_CARGO" tableColumnId="21"/>
      <queryTableField id="22" name="FECHA_INGRESO_PRIMER_CARGO" tableColumnId="22"/>
      <queryTableField id="23" name="NUMERO_TARJETA" tableColumnId="23"/>
      <queryTableField id="24" name="TIPO_DOCUMENTO" tableColumnId="24"/>
      <queryTableField id="25" name="NUMERO_DOCUMENTO" tableColumnId="25"/>
      <queryTableField id="26" name="NOMBRES" tableColumnId="26"/>
      <queryTableField id="27" name="APELLIDOS" tableColumnId="27"/>
      <queryTableField id="28" name="EMPLEADO" tableColumnId="28"/>
      <queryTableField id="29" name="GENERO" tableColumnId="29"/>
      <queryTableField id="30" name="FECHA_NACIMIENTO" tableColumnId="30"/>
      <queryTableField id="31" name="ESTADO_CIVIL" tableColumnId="31"/>
      <queryTableField id="32" name="NIVEL_ESCOLAR" tableColumnId="32"/>
      <queryTableField id="33" name="CUENTA_BANCARIA" tableColumnId="33"/>
      <queryTableField id="34" name="CODIGO_BANCO" tableColumnId="34"/>
      <queryTableField id="35" name="BANCO" tableColumnId="35"/>
      <queryTableField id="36" name="CODIGO_SUCURSAL_BANCO" tableColumnId="36"/>
      <queryTableField id="37" name="SUCURSAL_BANCO" tableColumnId="37"/>
      <queryTableField id="38" name="NUMERO_LIQUIDACION" tableColumnId="38"/>
      <queryTableField id="39" name="DESCRIPCION" tableColumnId="39"/>
      <queryTableField id="40" name="NUMERO_RECIBO" tableColumnId="40"/>
      <queryTableField id="41" name="SUELDO_BRUTO_FIJOS" tableColumnId="41"/>
      <queryTableField id="42" name="SUELDO_REGALIA" tableColumnId="42"/>
      <queryTableField id="43" name="SUELDO_NOMINA_FINAL" tableColumnId="43"/>
      <queryTableField id="44" name="OTROS_INGRESOS" tableColumnId="44"/>
      <queryTableField id="45" name="TOTAL_INGRESOS" tableColumnId="45"/>
      <queryTableField id="46" name="AFP" tableColumnId="46"/>
      <queryTableField id="47" name="IMPUESTO_SOBRE_RENTA_ISR" tableColumnId="47"/>
      <queryTableField id="48" name="SEGURO_FAMILIAR_SALUD" tableColumnId="48"/>
      <queryTableField id="49" name="SFS_SALUD_PADRES" tableColumnId="49"/>
      <queryTableField id="50" name="SEGURO_VIDA_INAVI" tableColumnId="50"/>
      <queryTableField id="51" name="SERVICIOS_FUNERARIOS_INAVI" tableColumnId="51"/>
      <queryTableField id="52" name="OTROS_DESCUENTOS" tableColumnId="52"/>
      <queryTableField id="53" name="TOTAL_DESCUENTOS" tableColumnId="53"/>
      <queryTableField id="54" name="APORTE_FONDOS_PENSIONES" tableColumnId="54"/>
      <queryTableField id="55" name="APORTE_SEGURO_RIESGO_LABORALES" tableColumnId="55"/>
      <queryTableField id="56" name="APORTE_SEGURO_FAMILIAR_SALUD" tableColumnId="56"/>
      <queryTableField id="57" name="TOTAL_APORTES" tableColumnId="57"/>
      <queryTableField id="58" dataBound="0" tableColumnId="58"/>
      <queryTableField id="59" dataBound="0" tableColumnId="59"/>
      <queryTableField id="60" dataBound="0" tableColumnId="60"/>
      <queryTableField id="61" dataBound="0" tableColumnId="61"/>
      <queryTableField id="62" dataBound="0" tableColumnId="62"/>
      <queryTableField id="63" dataBound="0" tableColumnId="63"/>
      <queryTableField id="64" dataBound="0" tableColumnId="64"/>
      <queryTableField id="65" dataBound="0" tableColumnId="65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6" totalsRowShown="0" headerRowDxfId="191" dataDxfId="190" tableBorderDxfId="189">
  <autoFilter ref="A1:C186" xr:uid="{E971C2A3-D1B8-4CEA-8F62-19081E9F523C}"/>
  <tableColumns count="3">
    <tableColumn id="1" xr3:uid="{F8EC89BA-4B4A-4C1F-BF9E-3271E6F44252}" name="CEDULA" dataDxfId="188"/>
    <tableColumn id="2" xr3:uid="{6ADA5C82-0FDF-4533-917D-5736AACEAC85}" name="NOMBRE Y APELLIDO" dataDxfId="187"/>
    <tableColumn id="3" xr3:uid="{75BD9D6E-332F-4304-AE16-04AE7BA1D940}" name="CATEGORIA DEL SERVIDOR" dataDxfId="18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18" totalsRowCount="1" headerRowDxfId="90" dataDxfId="89" totalsRowDxfId="88">
  <autoFilter ref="A3:Y1417" xr:uid="{DF25CBB6-8B2F-4093-8EEC-3D25BCA11709}"/>
  <tableColumns count="25">
    <tableColumn id="1" xr3:uid="{83D2D8C3-5993-46AC-84EB-CF064F8A98FF}" name="COD" dataDxfId="87" totalsRowDxfId="86">
      <calculatedColumnFormula>Tabla15[[#This Row],[cedula]]&amp;Tabla15[[#This Row],[CTA]]&amp;Tabla15[[#This Row],[prog]]</calculatedColumnFormula>
    </tableColumn>
    <tableColumn id="23" xr3:uid="{45A3EE20-5389-4DF1-93F2-EA4B43478030}" name="CTA" dataDxfId="85" totalsRowDxfId="84"/>
    <tableColumn id="20" xr3:uid="{BA2E661F-BDEE-4CD6-8803-BC88F704E968}" name="prog" dataDxfId="83" totalsRowDxfId="82"/>
    <tableColumn id="24" xr3:uid="{7BB2DC8D-CFD9-43DE-85F9-0180A31400FD}" name="SUB" dataDxfId="81" totalsRowDxfId="80"/>
    <tableColumn id="22" xr3:uid="{59AF21F4-94D2-48B7-9ABE-FADB8C71598E}" name="ACT" dataDxfId="79" totalsRowDxfId="78"/>
    <tableColumn id="2" xr3:uid="{0BE8406C-D647-44D7-87A1-C9E97BBCA135}" name="TIPO" dataDxfId="77" totalsRowDxfId="76"/>
    <tableColumn id="3" xr3:uid="{0A9B059C-D6B7-4D46-9052-1839060BC036}" name="cedula" dataDxfId="75" totalsRowDxfId="74"/>
    <tableColumn id="4" xr3:uid="{6B2E6343-120F-49D2-BC94-A4E7B988182E}" name="NOMBRE Y APELLIDO" totalsRowFunction="count" dataDxfId="73" totalsRowDxfId="72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71" totalsRowDxfId="70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69" totalsRowDxfId="68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67" totalsRowDxfId="66">
      <calculatedColumnFormula>_xlfn.XLOOKUP(Tabla15[[#This Row],[cedula]],TNOMBRADOS[CEDULA],TNOMBRADOS[STATUS],
_xlfn.XLOOKUP(Tabla15[[#This Row],[cedula]],TCARRERA[CEDULA],TCARRERA[CATEGORIA DEL SERVIDOR],_xlfn.XLOOKUP(Tabla15[[#This Row],[CARGO]],TNOMBRADOS[CARGO],TNOMBRADOS[STATUS],"")))</calculatedColumnFormula>
    </tableColumn>
    <tableColumn id="7" xr3:uid="{67A704A3-0F60-4533-9499-B37F1273BD2E}" name="CAT2" dataDxfId="65" totalsRowDxfId="64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63" totalsRowDxfId="62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61" totalsRowDxfId="60">
      <calculatedColumnFormula>_xlfn.XLOOKUP(Tabla15[[#This Row],[cedula]],TFECHA[cedula],TFECHA[desde],"")</calculatedColumnFormula>
    </tableColumn>
    <tableColumn id="25" xr3:uid="{73D6D447-B1C9-4FF9-B0F1-34FFD96A345A}" name="HASTA" dataDxfId="59" totalsRowDxfId="58">
      <calculatedColumnFormula>_xlfn.XLOOKUP(Tabla15[[#This Row],[cedula]],TFECHA[cedula],TFECHA[hasta],"")</calculatedColumnFormula>
    </tableColumn>
    <tableColumn id="8" xr3:uid="{AB736BB7-D842-4484-9850-AC42F99E4A2D}" name="INGRESO BRUTO" totalsRowFunction="sum" dataDxfId="57" totalsRowDxfId="56">
      <calculatedColumnFormula>_xlfn.XLOOKUP(Tabla15[[#This Row],[COD]],TNOMINA[CODIGO],TNOMINA[sbruto])</calculatedColumnFormula>
    </tableColumn>
    <tableColumn id="9" xr3:uid="{ED84F9B8-EEB3-4CF7-A4CB-5E99B693A11A}" name="ISR" totalsRowFunction="sum" dataDxfId="55" totalsRowDxfId="54">
      <calculatedColumnFormula>_xlfn.XLOOKUP(Tabla15[[#This Row],[COD]],TNOMINA[CODIGO],TNOMINA[ISR])</calculatedColumnFormula>
    </tableColumn>
    <tableColumn id="10" xr3:uid="{30341B16-D22F-4ECF-9E6E-F57F7FE483C0}" name="SFS" totalsRowFunction="sum" dataDxfId="53" totalsRowDxfId="52">
      <calculatedColumnFormula>_xlfn.XLOOKUP(Tabla15[[#This Row],[COD]],TNOMINA[CODIGO],TNOMINA[SFS])</calculatedColumnFormula>
    </tableColumn>
    <tableColumn id="11" xr3:uid="{F6DA0513-147F-45D6-8633-DC6500A9EFFD}" name="AFP" totalsRowFunction="sum" dataDxfId="51" totalsRowDxfId="50">
      <calculatedColumnFormula>_xlfn.XLOOKUP(Tabla15[[#This Row],[COD]],TNOMINA[CODIGO],TNOMINA[AFP])</calculatedColumnFormula>
    </tableColumn>
    <tableColumn id="12" xr3:uid="{EFA2DB10-49EC-489E-BF0C-7D6D8D73BDED}" name="OTROS DESC" totalsRowFunction="sum" dataDxfId="49" totalsRowDxfId="48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47" totalsRowDxfId="46">
      <calculatedColumnFormula>_xlfn.XLOOKUP(Tabla15[[#This Row],[COD]],TNOMINA[CODIGO],TNOMINA[sneto])</calculatedColumnFormula>
    </tableColumn>
    <tableColumn id="14" xr3:uid="{841628C0-702B-4527-A602-9BE615B6858C}" name="GENERO" dataDxfId="45" totalsRowDxfId="44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43" totalsRowDxfId="42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41" totalsRowDxfId="40">
      <calculatedColumnFormula>LEN(Tabla15[[#This Row],[CODIGO LUGAR]])</calculatedColumnFormula>
    </tableColumn>
    <tableColumn id="17" xr3:uid="{DB98E984-8B2D-499F-8D93-F98F9FB80F74}" name="NIVEL" dataDxfId="39" totalsRowDxfId="38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37"/>
    <tableColumn id="2" xr3:uid="{5058B818-27FC-4133-90EE-D4087C1CFBA2}" name="DEPTO" dataDxfId="36"/>
    <tableColumn id="3" xr3:uid="{3D6B49B5-B8E5-43F9-92AF-AFEB3B223047}" name="CODLUG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223CE7-E137-4349-878D-2D3D9F439937}" name="TJULIO466101967158" displayName="TJULIO466101967158" ref="A7:M14" totalsRowCount="1" headerRowDxfId="34" dataDxfId="33" totalsRowDxfId="32">
  <tableColumns count="13">
    <tableColumn id="1" xr3:uid="{45C8DDAA-FCAA-4E0C-8BB4-252FFC5EDB94}" name="NOMBRE Y APELLIDO" totalsRowLabel="TOTAL" dataDxfId="31" totalsRowDxfId="30"/>
    <tableColumn id="2" xr3:uid="{E6421D49-0E29-4227-A5C3-CDAFAE119F9B}" name="CARGO" totalsRowFunction="count" dataDxfId="29" totalsRowDxfId="28"/>
    <tableColumn id="11" xr3:uid="{28D45699-7635-4912-997B-DE5CE92C59FE}" name="DIRECCIÓN O DEPARTAMENTO" dataDxfId="27" totalsRowDxfId="26"/>
    <tableColumn id="12" xr3:uid="{C2F58A08-EA2B-47D5-B86A-64286A349E7C}" name="CATEGORIA DEL SERVIDOR" dataDxfId="25" totalsRowDxfId="24"/>
    <tableColumn id="3" xr3:uid="{AE7B7891-0A51-4890-8041-E9770B26B78E}" name="DESDE" dataDxfId="23" totalsRowDxfId="22"/>
    <tableColumn id="7" xr3:uid="{A30FBBAE-8191-4BD7-A41A-BC977728F430}" name="HASTA" dataDxfId="21" totalsRowDxfId="20"/>
    <tableColumn id="4" xr3:uid="{70A24860-A801-463A-A04D-68289F836AC5}" name="INGRESO BRUTO" totalsRowFunction="sum" dataDxfId="19" totalsRowDxfId="18"/>
    <tableColumn id="5" xr3:uid="{2A76C173-1BE5-4258-9D03-F91407F4C729}" name="ISR" totalsRowFunction="sum" dataDxfId="17" totalsRowDxfId="16"/>
    <tableColumn id="8" xr3:uid="{5616D654-D466-490F-A00A-E45102EB9C77}" name="SFS" totalsRowFunction="sum" dataDxfId="15" totalsRowDxfId="14"/>
    <tableColumn id="9" xr3:uid="{09077EE8-ABB9-452D-BBCD-7F4AC6995B02}" name="AFP" totalsRowFunction="sum" dataDxfId="13" totalsRowDxfId="12"/>
    <tableColumn id="6" xr3:uid="{17B55E66-492D-437B-84CF-802AB7218076}" name="OTROS DESC" totalsRowFunction="sum" dataDxfId="11" totalsRowDxfId="10"/>
    <tableColumn id="13" xr3:uid="{32BCFCFC-04DF-4DAF-B2EB-A01E4533B285}" name="INGRESO NETO" totalsRowFunction="sum" dataDxfId="9" totalsRowDxfId="8"/>
    <tableColumn id="14" xr3:uid="{739AFC90-2ACB-4582-A6D0-C5B8A414C233}" name="GENERO" dataDxfId="7" totalsRowDxfId="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5" dataDxfId="18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3"/>
    <tableColumn id="2" xr3:uid="{B87FA401-7D0A-4A11-B763-2197B9DD3CD8}" name="EMPLEADO" dataDxfId="182"/>
    <tableColumn id="3" xr3:uid="{EDD1B525-F47A-46F4-9FEB-8F9595892259}" name="LUGAR DE TRABAJO" dataDxfId="18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80" dataDxfId="179">
  <autoFilter ref="A1:B10" xr:uid="{52FC4E7A-591C-417D-A496-33D65A2274FF}"/>
  <tableColumns count="2">
    <tableColumn id="1" xr3:uid="{694960F4-B132-428F-B624-5EEBE38DEF5C}" name="Tipo Empleado" dataDxfId="178"/>
    <tableColumn id="2" xr3:uid="{6D7D146D-5203-498C-80E2-29FCFEF0F886}" name="cta" dataDxfId="17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76" dataDxfId="175">
  <autoFilter ref="E1:F4" xr:uid="{05CD3503-741B-4D80-8C9B-509D91EA19BB}"/>
  <tableColumns count="2">
    <tableColumn id="1" xr3:uid="{F6D8CC58-0E52-4489-9404-88FD893D7844}" name="PLANTA" dataDxfId="174"/>
    <tableColumn id="2" xr3:uid="{EBEF5BEB-9A0E-4B39-A6B5-BF3A103C7EE0}" name="PROG" dataDxfId="17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172" dataDxfId="171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170" totalsRowDxfId="169"/>
    <tableColumn id="3" xr3:uid="{7880884D-C8A4-498B-A143-688D9DEBABA6}" name="CEDULA" dataDxfId="168" totalsRowDxfId="167"/>
    <tableColumn id="2" xr3:uid="{6ECCFEF8-EC2A-4DF5-B06D-AAD9E61131F0}" name="CARGO" dataDxfId="166" totalsRowDxfId="165"/>
    <tableColumn id="4" xr3:uid="{A28F9ACC-BF86-4B8F-9F43-2FDB4A09FA56}" name="STATUS" dataDxfId="164" totalsRowDxfId="1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62" dataDxfId="161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60"/>
    <tableColumn id="3" xr3:uid="{B85EDF93-8F95-45F3-8CAA-0464E680764B}" name="CATEGORIA DEL SERVIDOR" dataDxfId="15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443" tableType="queryTable" totalsRowShown="0">
  <autoFilter ref="A1:BM1443" xr:uid="{FA22F42A-040B-4AC1-9220-1F3D26E9620E}"/>
  <tableColumns count="65">
    <tableColumn id="1" xr3:uid="{FC48C07F-9F1E-4C04-B293-CDEE3DE4A733}" uniqueName="1" name="INSTITUCION" queryTableFieldId="1" dataDxfId="158"/>
    <tableColumn id="2" xr3:uid="{05491E72-82F0-4F0F-9F36-AABB4A87AA6E}" uniqueName="2" name="PERIODO" queryTableFieldId="2" dataDxfId="157"/>
    <tableColumn id="3" xr3:uid="{8326B6C9-8E03-4DEA-8CC1-01A2030BE8AE}" uniqueName="3" name="AÑO" queryTableFieldId="3" dataDxfId="156"/>
    <tableColumn id="4" xr3:uid="{3B5915B1-D5B4-4DCB-87C4-D8A83CD0C5A7}" uniqueName="4" name="AÑO_MES" queryTableFieldId="4" dataDxfId="155"/>
    <tableColumn id="5" xr3:uid="{44BECC26-FA7C-48DC-A7E6-36C054890E2B}" uniqueName="5" name="MES" queryTableFieldId="5" dataDxfId="154"/>
    <tableColumn id="6" xr3:uid="{70CD48FD-E5A1-4BD2-9A0B-6AA40125580B}" uniqueName="6" name="LUGAR_FUNCIONES_CODIGO" queryTableFieldId="6" dataDxfId="153"/>
    <tableColumn id="7" xr3:uid="{0791F782-55AA-4399-8947-942E3A0D0651}" uniqueName="7" name="LUGAR_FUNCIONES" queryTableFieldId="7" dataDxfId="152"/>
    <tableColumn id="8" xr3:uid="{3307D7A0-BC23-41B0-9B05-E56FBD6C6A08}" uniqueName="8" name="LUGAR_DESIGNADO_CODIGO" queryTableFieldId="8" dataDxfId="151"/>
    <tableColumn id="9" xr3:uid="{1A788395-7CAD-4162-A4BB-96DB90DF44DB}" uniqueName="9" name="LUGAR_DESIGNADO" queryTableFieldId="9" dataDxfId="150"/>
    <tableColumn id="10" xr3:uid="{2F72EB68-9946-4A8E-9199-07A29CA8A9B5}" uniqueName="10" name="CODIGO_TIPO_EMPLEADO" queryTableFieldId="10" dataDxfId="149"/>
    <tableColumn id="11" xr3:uid="{FBFB1BD3-EE23-4A63-B16D-A8144E3F1131}" uniqueName="11" name="TIPO_EMPLEADO" queryTableFieldId="11" dataDxfId="148"/>
    <tableColumn id="12" xr3:uid="{6546C2CF-1501-41AE-9124-99E7053A817E}" uniqueName="12" name="CODIGO_CATEGORIA_EMPLEADO" queryTableFieldId="12"/>
    <tableColumn id="13" xr3:uid="{87A6F7FE-64A6-4449-8FA3-C0215FBB7E5D}" uniqueName="13" name="CATEGORIA_EMPLEADO" queryTableFieldId="13" dataDxfId="147"/>
    <tableColumn id="14" xr3:uid="{DC213145-AC54-4AAD-A794-C007AB1ABF95}" uniqueName="14" name="CODIGO_AREA_LIQUIDACION" queryTableFieldId="14" dataDxfId="146"/>
    <tableColumn id="15" xr3:uid="{255A59A3-ABE6-462B-83C7-339FF09DB693}" uniqueName="15" name="AREA_LIQUIDACION" queryTableFieldId="15" dataDxfId="145"/>
    <tableColumn id="16" xr3:uid="{A3EBDA41-95D6-4DFC-B86E-41320671531A}" uniqueName="16" name="CODIGO_ESCALAFON" queryTableFieldId="16" dataDxfId="144"/>
    <tableColumn id="17" xr3:uid="{8877B0C5-96E3-4C63-B067-700D18184BEA}" uniqueName="17" name="ESCALAFON" queryTableFieldId="17" dataDxfId="143"/>
    <tableColumn id="18" xr3:uid="{F418A303-44AA-4459-93C5-73FDFD041875}" uniqueName="18" name="CODIGO_CARGO" queryTableFieldId="18" dataDxfId="142"/>
    <tableColumn id="19" xr3:uid="{E8927E28-8C77-4BDB-9F3B-8B4AF8A4498B}" uniqueName="19" name="CARGO" queryTableFieldId="19" dataDxfId="141"/>
    <tableColumn id="20" xr3:uid="{0F725FF2-EF48-4D18-8202-70E0CDADAB53}" uniqueName="20" name="CODIGO_CARRERA" queryTableFieldId="20"/>
    <tableColumn id="21" xr3:uid="{785C75BC-E84F-46BB-9DE8-CC7E1C8E84BD}" uniqueName="21" name="CARRERA" queryTableFieldId="21" dataDxfId="140"/>
    <tableColumn id="22" xr3:uid="{EF940F7F-7CF7-482E-A99B-5869D83B76D0}" uniqueName="22" name="CODIGO_GRUPO_OCUPACIONAL" queryTableFieldId="22" dataDxfId="139"/>
    <tableColumn id="23" xr3:uid="{48567872-9093-453F-AF19-5B7921AF92AF}" uniqueName="23" name="GRUPO_OCUPACIONAL" queryTableFieldId="23"/>
    <tableColumn id="24" xr3:uid="{90EEEC0F-8D9B-4376-93AF-37AD216E555E}" uniqueName="24" name="CODIGO_CATEGORIA_PROPIA" queryTableFieldId="24" dataDxfId="138"/>
    <tableColumn id="25" xr3:uid="{4D8A86B1-EAAE-4617-8E42-E9089160D66F}" uniqueName="25" name="CATEGORIA_PROPIA" queryTableFieldId="25" dataDxfId="137"/>
    <tableColumn id="26" xr3:uid="{1A643E9C-9350-4386-82F8-346B6EA9B9AB}" uniqueName="26" name="NUMERO_CARGO" queryTableFieldId="26" dataDxfId="136"/>
    <tableColumn id="27" xr3:uid="{E8216EBF-C8D9-45E3-8B5F-1B97A949DC4A}" uniqueName="27" name="FECHA_INGRESO_CARGO" queryTableFieldId="27" dataDxfId="135"/>
    <tableColumn id="28" xr3:uid="{9EC57A30-BCEA-4B2B-BAA1-0C62E3FA1D89}" uniqueName="28" name="FECHA_INGRESO_PRIMER_CARGO" queryTableFieldId="28" dataDxfId="134"/>
    <tableColumn id="29" xr3:uid="{DC9E25B5-C890-4877-9D01-785E399A73B3}" uniqueName="29" name="NUMERO_TARJETA" queryTableFieldId="29" dataDxfId="133"/>
    <tableColumn id="30" xr3:uid="{0AA6CE6A-FB7C-454F-A406-A19D2E331056}" uniqueName="30" name="TIPO_DOCUMENTO" queryTableFieldId="30" dataDxfId="132"/>
    <tableColumn id="31" xr3:uid="{9F8F6FFF-9915-48AD-BF36-F400F6E668F8}" uniqueName="31" name="NUMERO_DOCUMENTO" queryTableFieldId="31" dataDxfId="131"/>
    <tableColumn id="32" xr3:uid="{1086AD64-B915-494B-A196-17D4CB850842}" uniqueName="32" name="NOMBRES" queryTableFieldId="32" dataDxfId="130"/>
    <tableColumn id="33" xr3:uid="{E3705E09-FD0C-4649-B567-2FA1C7B30D67}" uniqueName="33" name="APELLIDOS" queryTableFieldId="33" dataDxfId="129"/>
    <tableColumn id="34" xr3:uid="{61E386A0-7884-4F31-AB61-A93F7663FBAD}" uniqueName="34" name="EMPLEADO" queryTableFieldId="34"/>
    <tableColumn id="35" xr3:uid="{874D52EE-AC57-4C21-8D8F-340D3CB65461}" uniqueName="35" name="GENERO" queryTableFieldId="35" dataDxfId="128"/>
    <tableColumn id="36" xr3:uid="{52899F74-E8DA-4215-9C4C-8641C98CB43A}" uniqueName="36" name="FECHA_NACIMIENTO" queryTableFieldId="36"/>
    <tableColumn id="37" xr3:uid="{D8977A0F-7442-4D18-AEF0-E619C58F2C2C}" uniqueName="37" name="ESTADO_CIVIL" queryTableFieldId="37" dataDxfId="127"/>
    <tableColumn id="38" xr3:uid="{8FD4503F-B637-447E-A078-1FCEE2223644}" uniqueName="38" name="NIVEL_ESCOLAR" queryTableFieldId="38"/>
    <tableColumn id="39" xr3:uid="{72A2BC50-DDB1-44CA-90F8-A6EA20EF6F21}" uniqueName="39" name="CUENTA_BANCARIA" queryTableFieldId="39" dataDxfId="126"/>
    <tableColumn id="40" xr3:uid="{9DC967D1-2384-4E66-9976-93F2CC879D53}" uniqueName="40" name="CODIGO_BANCO" queryTableFieldId="40"/>
    <tableColumn id="41" xr3:uid="{DB94A59B-0B20-4344-AB22-55B0247E3B96}" uniqueName="41" name="BANCO" queryTableFieldId="41" dataDxfId="125"/>
    <tableColumn id="42" xr3:uid="{AB8C7EDE-5140-4474-91A1-7F1F3D149C51}" uniqueName="42" name="CODIGO_SUCURSAL_BANCO" queryTableFieldId="42" dataDxfId="124"/>
    <tableColumn id="43" xr3:uid="{EB0B57C0-697F-4575-B13C-44101307E441}" uniqueName="43" name="SUCURSAL_BANCO" queryTableFieldId="43" dataDxfId="123"/>
    <tableColumn id="44" xr3:uid="{61EB2E48-25F4-4325-9A37-929CF9683FF8}" uniqueName="44" name="NUMERO_LIQUIDACION" queryTableFieldId="44" dataDxfId="122"/>
    <tableColumn id="45" xr3:uid="{E906EF44-F1BA-4452-B47F-F2955C2E3596}" uniqueName="45" name="DESCRIPCION" queryTableFieldId="45" dataDxfId="121"/>
    <tableColumn id="46" xr3:uid="{25119BF0-8CE2-4A9D-850A-D86495E18B6B}" uniqueName="46" name="NUMERO_RECIBO" queryTableFieldId="46" dataDxfId="120"/>
    <tableColumn id="47" xr3:uid="{37611C66-CE38-4FF0-BFF0-C1EF01004CD4}" uniqueName="47" name="SUELDO_BRUTO_FIJOS" queryTableFieldId="47" dataDxfId="119"/>
    <tableColumn id="48" xr3:uid="{466BED4D-FA37-4AF8-A7AA-60374A626340}" uniqueName="48" name="SUELDO_REGALIA" queryTableFieldId="48" dataDxfId="118"/>
    <tableColumn id="49" xr3:uid="{751AA7BD-5D24-4121-99EB-56F1ECD104CE}" uniqueName="49" name="SUELDO_NOMINA_FINAL" queryTableFieldId="49" dataDxfId="117"/>
    <tableColumn id="50" xr3:uid="{BCE38B6B-EA95-4155-A12C-92CC74E5F115}" uniqueName="50" name="OTROS_INGRESOS" queryTableFieldId="50" dataDxfId="116"/>
    <tableColumn id="51" xr3:uid="{4B7113A3-09FE-49E8-9DCC-52817E26E399}" uniqueName="51" name="TOTAL_INGRESOS" queryTableFieldId="51" dataDxfId="115"/>
    <tableColumn id="52" xr3:uid="{2E4C83A0-DCE1-45B9-AEFA-DBA12CAD3828}" uniqueName="52" name="AFP" queryTableFieldId="52" dataDxfId="114"/>
    <tableColumn id="53" xr3:uid="{7E225421-82E8-43F6-A012-A518CE49C99C}" uniqueName="53" name="IMPUESTO_SOBRE_RENTA_ISR" queryTableFieldId="53" dataDxfId="113"/>
    <tableColumn id="54" xr3:uid="{B87A7E07-CE88-4F91-A043-6A8013DD26F3}" uniqueName="54" name="SEGURO_FAMILIAR_SALUD" queryTableFieldId="54" dataDxfId="112"/>
    <tableColumn id="55" xr3:uid="{01DC97DD-FF81-4755-A1C7-8F5EA73A3B1F}" uniqueName="55" name="SFS_SALUD_PADRES" queryTableFieldId="55" dataDxfId="111"/>
    <tableColumn id="56" xr3:uid="{8B6C41BC-867B-4C28-BB6B-53FFA6932265}" uniqueName="56" name="SEGURO_VIDA_INAVI" queryTableFieldId="56" dataDxfId="110"/>
    <tableColumn id="57" xr3:uid="{FBAB069C-096E-4791-A847-84F36A8A0D47}" uniqueName="57" name="SERVICIOS_FUNERARIOS_INAVI" queryTableFieldId="57" dataDxfId="109"/>
    <tableColumn id="58" xr3:uid="{D5B95D86-7082-4949-8DB2-3567B0DAD94A}" uniqueName="58" name="OTROS_DESCUENTOS" queryTableFieldId="58" dataDxfId="108"/>
    <tableColumn id="59" xr3:uid="{7D1AE3E0-EAC2-4F26-83ED-BE6A4557A76E}" uniqueName="59" name="TOTAL_DESCUENTOS" queryTableFieldId="59" dataDxfId="107"/>
    <tableColumn id="60" xr3:uid="{901F9D17-9BCD-4657-AA90-E7E28A6832DD}" uniqueName="60" name="APORTE_FONDOS_PENSIONES" queryTableFieldId="60" dataDxfId="106"/>
    <tableColumn id="61" xr3:uid="{FFF96606-237D-4EAA-8E83-69AC2E14CBEC}" uniqueName="61" name="APORTE_SEGURO_RIESGO_LABORALES" queryTableFieldId="61" dataDxfId="105"/>
    <tableColumn id="62" xr3:uid="{64EB313D-A65B-4A75-8F45-8D7EF856A326}" uniqueName="62" name="APORTE_SEGURO_FAMILIAR_SALUD" queryTableFieldId="62" dataDxfId="104"/>
    <tableColumn id="63" xr3:uid="{C2AB3052-ED77-4934-802A-B91A873AE276}" uniqueName="63" name="TOTAL_APORTES" queryTableFieldId="63" dataDxfId="103"/>
    <tableColumn id="64" xr3:uid="{2A00A408-8906-4457-8B1E-8857214F438D}" uniqueName="64" name="PROVINCIA" queryTableFieldId="64" dataDxfId="102"/>
    <tableColumn id="65" xr3:uid="{48E0ACA4-AD19-4BDB-8182-13E8A3C5A7F2}" uniqueName="65" name="MUNICIPIO" queryTableFieldId="65" dataDxfId="101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7" totalsRowShown="0" headerRowDxfId="100" dataDxfId="99">
  <autoFilter ref="A3:Q1417" xr:uid="{B455546F-DD66-4A31-A8BA-E7E8C9DDB697}"/>
  <tableColumns count="17">
    <tableColumn id="1" xr3:uid="{6F1BC5C4-1A92-4785-B49D-F98F751EA592}" name="CODIGO" dataDxfId="98">
      <calculatedColumnFormula>TNOMINA[[#This Row],[cedula]]&amp;TNOMINA[[#This Row],[ctapresup]]&amp;TNOMINA[[#This Row],[prog]]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_MES"/>
    <tableColumn id="26" xr3:uid="{AB2ABF37-6027-4729-8ED2-C1B2E510CD72}" name="ISR" dataCellStyle="Normal_MES"/>
    <tableColumn id="6" xr3:uid="{86BBFB57-ED40-4121-AA38-05A1BF55CED1}" name="SFS" dataCellStyle="Normal_MES"/>
    <tableColumn id="31" xr3:uid="{712BB2C2-BF8B-409B-86ED-B74FD39A082C}" name="AFP" dataCellStyle="Normal_MES"/>
    <tableColumn id="18" xr3:uid="{5FB8CA3F-8CCE-4B7A-9516-427B586E90E2}" name="Otros Descuentos" dataCellStyle="Normal_MES"/>
    <tableColumn id="27" xr3:uid="{3CE2D2E7-6078-4C7A-91C3-DC268E3EE167}" name="sneto" dataCellStyle="Normal_M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21:E367" totalsRowShown="0" headerRowDxfId="97" dataDxfId="96"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95"/>
    <tableColumn id="2" xr3:uid="{7ACE378E-9F39-4521-B544-75D62F1ECA83}" name="cedula" dataDxfId="94" dataCellStyle="Normal_MES"/>
    <tableColumn id="8" xr3:uid="{7616B8D2-B0FA-4BB0-AFE4-F3135E5A94BB}" name="EMPLEADO" dataDxfId="93"/>
    <tableColumn id="6" xr3:uid="{7403F1B3-FA35-447F-A178-561DEE220CD8}" name="desde" dataDxfId="92"/>
    <tableColumn id="7" xr3:uid="{4018077D-E6E9-4567-97EB-AABFCF5A62F6}" name="hasta" dataDxfId="9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7"/>
  <sheetViews>
    <sheetView topLeftCell="A167" workbookViewId="0">
      <selection activeCell="A2" sqref="A2:A186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s="82" t="s">
        <v>1172</v>
      </c>
      <c r="B1" s="83" t="s">
        <v>1022</v>
      </c>
      <c r="C1" s="84" t="s">
        <v>1092</v>
      </c>
    </row>
    <row r="2" spans="1:3">
      <c r="A2" s="78" t="s">
        <v>823</v>
      </c>
      <c r="B2" s="79" t="s">
        <v>457</v>
      </c>
      <c r="C2" s="80" t="s">
        <v>32</v>
      </c>
    </row>
    <row r="3" spans="1:3">
      <c r="A3" s="78" t="s">
        <v>846</v>
      </c>
      <c r="B3" s="79" t="s">
        <v>469</v>
      </c>
      <c r="C3" s="80" t="s">
        <v>32</v>
      </c>
    </row>
    <row r="4" spans="1:3">
      <c r="A4" s="78" t="s">
        <v>829</v>
      </c>
      <c r="B4" s="79" t="s">
        <v>220</v>
      </c>
      <c r="C4" s="80" t="s">
        <v>32</v>
      </c>
    </row>
    <row r="5" spans="1:3">
      <c r="A5" s="78" t="s">
        <v>932</v>
      </c>
      <c r="B5" s="79" t="s">
        <v>64</v>
      </c>
      <c r="C5" s="80" t="s">
        <v>32</v>
      </c>
    </row>
    <row r="6" spans="1:3">
      <c r="A6" s="78" t="s">
        <v>944</v>
      </c>
      <c r="B6" s="79" t="s">
        <v>70</v>
      </c>
      <c r="C6" s="80" t="s">
        <v>32</v>
      </c>
    </row>
    <row r="7" spans="1:3">
      <c r="A7" s="78" t="s">
        <v>946</v>
      </c>
      <c r="B7" s="79" t="s">
        <v>72</v>
      </c>
      <c r="C7" s="80" t="s">
        <v>32</v>
      </c>
    </row>
    <row r="8" spans="1:3">
      <c r="A8" s="78" t="s">
        <v>951</v>
      </c>
      <c r="B8" s="79" t="s">
        <v>74</v>
      </c>
      <c r="C8" s="80" t="s">
        <v>32</v>
      </c>
    </row>
    <row r="9" spans="1:3">
      <c r="A9" s="78" t="s">
        <v>955</v>
      </c>
      <c r="B9" s="79" t="s">
        <v>76</v>
      </c>
      <c r="C9" s="80" t="s">
        <v>32</v>
      </c>
    </row>
    <row r="10" spans="1:3">
      <c r="A10" s="78" t="s">
        <v>897</v>
      </c>
      <c r="B10" s="79" t="s">
        <v>300</v>
      </c>
      <c r="C10" s="80" t="s">
        <v>32</v>
      </c>
    </row>
    <row r="11" spans="1:3">
      <c r="A11" s="78" t="s">
        <v>917</v>
      </c>
      <c r="B11" s="79" t="s">
        <v>359</v>
      </c>
      <c r="C11" s="80" t="s">
        <v>32</v>
      </c>
    </row>
    <row r="12" spans="1:3">
      <c r="A12" s="78" t="s">
        <v>919</v>
      </c>
      <c r="B12" s="79" t="s">
        <v>319</v>
      </c>
      <c r="C12" s="80" t="s">
        <v>32</v>
      </c>
    </row>
    <row r="13" spans="1:3">
      <c r="A13" s="78" t="s">
        <v>936</v>
      </c>
      <c r="B13" s="79" t="s">
        <v>30</v>
      </c>
      <c r="C13" s="80" t="s">
        <v>32</v>
      </c>
    </row>
    <row r="14" spans="1:3">
      <c r="A14" s="78" t="s">
        <v>948</v>
      </c>
      <c r="B14" s="79" t="s">
        <v>47</v>
      </c>
      <c r="C14" s="80" t="s">
        <v>32</v>
      </c>
    </row>
    <row r="15" spans="1:3">
      <c r="A15" s="78" t="s">
        <v>956</v>
      </c>
      <c r="B15" s="79" t="s">
        <v>50</v>
      </c>
      <c r="C15" s="80" t="s">
        <v>32</v>
      </c>
    </row>
    <row r="16" spans="1:3">
      <c r="A16" s="78" t="s">
        <v>958</v>
      </c>
      <c r="B16" s="79" t="s">
        <v>51</v>
      </c>
      <c r="C16" s="80" t="s">
        <v>32</v>
      </c>
    </row>
    <row r="17" spans="1:3">
      <c r="A17" s="78" t="s">
        <v>960</v>
      </c>
      <c r="B17" s="79" t="s">
        <v>52</v>
      </c>
      <c r="C17" s="80" t="s">
        <v>32</v>
      </c>
    </row>
    <row r="18" spans="1:3">
      <c r="A18" s="78" t="s">
        <v>963</v>
      </c>
      <c r="B18" s="79" t="s">
        <v>55</v>
      </c>
      <c r="C18" s="80" t="s">
        <v>32</v>
      </c>
    </row>
    <row r="19" spans="1:3">
      <c r="A19" s="78" t="s">
        <v>970</v>
      </c>
      <c r="B19" s="79" t="s">
        <v>92</v>
      </c>
      <c r="C19" s="80" t="s">
        <v>32</v>
      </c>
    </row>
    <row r="20" spans="1:3">
      <c r="A20" s="78" t="s">
        <v>971</v>
      </c>
      <c r="B20" s="79" t="s">
        <v>95</v>
      </c>
      <c r="C20" s="80" t="s">
        <v>32</v>
      </c>
    </row>
    <row r="21" spans="1:3">
      <c r="A21" s="78" t="s">
        <v>972</v>
      </c>
      <c r="B21" s="79" t="s">
        <v>97</v>
      </c>
      <c r="C21" s="80" t="s">
        <v>32</v>
      </c>
    </row>
    <row r="22" spans="1:3">
      <c r="A22" s="78" t="s">
        <v>973</v>
      </c>
      <c r="B22" s="79" t="s">
        <v>101</v>
      </c>
      <c r="C22" s="80" t="s">
        <v>32</v>
      </c>
    </row>
    <row r="23" spans="1:3">
      <c r="A23" s="78" t="s">
        <v>974</v>
      </c>
      <c r="B23" s="79" t="s">
        <v>102</v>
      </c>
      <c r="C23" s="80" t="s">
        <v>32</v>
      </c>
    </row>
    <row r="24" spans="1:3">
      <c r="A24" s="78" t="s">
        <v>976</v>
      </c>
      <c r="B24" s="79" t="s">
        <v>105</v>
      </c>
      <c r="C24" s="80" t="s">
        <v>32</v>
      </c>
    </row>
    <row r="25" spans="1:3">
      <c r="A25" s="78" t="s">
        <v>978</v>
      </c>
      <c r="B25" s="79" t="s">
        <v>110</v>
      </c>
      <c r="C25" s="80" t="s">
        <v>32</v>
      </c>
    </row>
    <row r="26" spans="1:3">
      <c r="A26" s="78" t="s">
        <v>875</v>
      </c>
      <c r="B26" s="79" t="s">
        <v>314</v>
      </c>
      <c r="C26" s="80" t="s">
        <v>32</v>
      </c>
    </row>
    <row r="27" spans="1:3">
      <c r="A27" s="78" t="s">
        <v>816</v>
      </c>
      <c r="B27" s="79" t="s">
        <v>611</v>
      </c>
      <c r="C27" s="80" t="s">
        <v>32</v>
      </c>
    </row>
    <row r="28" spans="1:3">
      <c r="A28" s="78" t="s">
        <v>817</v>
      </c>
      <c r="B28" s="79" t="s">
        <v>614</v>
      </c>
      <c r="C28" s="80" t="s">
        <v>32</v>
      </c>
    </row>
    <row r="29" spans="1:3">
      <c r="A29" s="78" t="s">
        <v>820</v>
      </c>
      <c r="B29" s="79" t="s">
        <v>616</v>
      </c>
      <c r="C29" s="80" t="s">
        <v>32</v>
      </c>
    </row>
    <row r="30" spans="1:3">
      <c r="A30" s="78" t="s">
        <v>842</v>
      </c>
      <c r="B30" s="79" t="s">
        <v>621</v>
      </c>
      <c r="C30" s="80" t="s">
        <v>32</v>
      </c>
    </row>
    <row r="31" spans="1:3">
      <c r="A31" s="78" t="s">
        <v>856</v>
      </c>
      <c r="B31" s="79" t="s">
        <v>624</v>
      </c>
      <c r="C31" s="80" t="s">
        <v>32</v>
      </c>
    </row>
    <row r="32" spans="1:3">
      <c r="A32" s="78" t="s">
        <v>857</v>
      </c>
      <c r="B32" s="79" t="s">
        <v>627</v>
      </c>
      <c r="C32" s="80" t="s">
        <v>32</v>
      </c>
    </row>
    <row r="33" spans="1:3">
      <c r="A33" s="78" t="s">
        <v>868</v>
      </c>
      <c r="B33" s="79" t="s">
        <v>628</v>
      </c>
      <c r="C33" s="80" t="s">
        <v>32</v>
      </c>
    </row>
    <row r="34" spans="1:3">
      <c r="A34" s="78" t="s">
        <v>871</v>
      </c>
      <c r="B34" s="79" t="s">
        <v>634</v>
      </c>
      <c r="C34" s="80" t="s">
        <v>32</v>
      </c>
    </row>
    <row r="35" spans="1:3">
      <c r="A35" s="78" t="s">
        <v>876</v>
      </c>
      <c r="B35" s="79" t="s">
        <v>636</v>
      </c>
      <c r="C35" s="80" t="s">
        <v>32</v>
      </c>
    </row>
    <row r="36" spans="1:3">
      <c r="A36" s="78" t="s">
        <v>887</v>
      </c>
      <c r="B36" s="79" t="s">
        <v>640</v>
      </c>
      <c r="C36" s="80" t="s">
        <v>32</v>
      </c>
    </row>
    <row r="37" spans="1:3">
      <c r="A37" s="78" t="s">
        <v>839</v>
      </c>
      <c r="B37" s="79" t="s">
        <v>151</v>
      </c>
      <c r="C37" s="80" t="s">
        <v>32</v>
      </c>
    </row>
    <row r="38" spans="1:3">
      <c r="A38" s="78" t="s">
        <v>928</v>
      </c>
      <c r="B38" s="79" t="s">
        <v>126</v>
      </c>
      <c r="C38" s="80" t="s">
        <v>32</v>
      </c>
    </row>
    <row r="39" spans="1:3">
      <c r="A39" s="78" t="s">
        <v>929</v>
      </c>
      <c r="B39" s="79" t="s">
        <v>129</v>
      </c>
      <c r="C39" s="80" t="s">
        <v>32</v>
      </c>
    </row>
    <row r="40" spans="1:3">
      <c r="A40" s="78" t="s">
        <v>935</v>
      </c>
      <c r="B40" s="79" t="s">
        <v>135</v>
      </c>
      <c r="C40" s="80" t="s">
        <v>32</v>
      </c>
    </row>
    <row r="41" spans="1:3">
      <c r="A41" s="78" t="s">
        <v>939</v>
      </c>
      <c r="B41" s="79" t="s">
        <v>139</v>
      </c>
      <c r="C41" s="80" t="s">
        <v>32</v>
      </c>
    </row>
    <row r="42" spans="1:3">
      <c r="A42" s="78" t="s">
        <v>943</v>
      </c>
      <c r="B42" s="79" t="s">
        <v>144</v>
      </c>
      <c r="C42" s="80" t="s">
        <v>32</v>
      </c>
    </row>
    <row r="43" spans="1:3">
      <c r="A43" s="78" t="s">
        <v>950</v>
      </c>
      <c r="B43" s="79" t="s">
        <v>413</v>
      </c>
      <c r="C43" s="80" t="s">
        <v>32</v>
      </c>
    </row>
    <row r="44" spans="1:3">
      <c r="A44" s="78" t="s">
        <v>957</v>
      </c>
      <c r="B44" s="79" t="s">
        <v>145</v>
      </c>
      <c r="C44" s="80" t="s">
        <v>32</v>
      </c>
    </row>
    <row r="45" spans="1:3">
      <c r="A45" s="78" t="s">
        <v>961</v>
      </c>
      <c r="B45" s="79" t="s">
        <v>147</v>
      </c>
      <c r="C45" s="80" t="s">
        <v>32</v>
      </c>
    </row>
    <row r="46" spans="1:3">
      <c r="A46" s="78" t="s">
        <v>962</v>
      </c>
      <c r="B46" s="79" t="s">
        <v>148</v>
      </c>
      <c r="C46" s="80" t="s">
        <v>32</v>
      </c>
    </row>
    <row r="47" spans="1:3">
      <c r="A47" s="78" t="s">
        <v>835</v>
      </c>
      <c r="B47" s="79" t="s">
        <v>156</v>
      </c>
      <c r="C47" s="80" t="s">
        <v>32</v>
      </c>
    </row>
    <row r="48" spans="1:3">
      <c r="A48" s="78" t="s">
        <v>822</v>
      </c>
      <c r="B48" s="79" t="s">
        <v>162</v>
      </c>
      <c r="C48" s="80" t="s">
        <v>32</v>
      </c>
    </row>
    <row r="49" spans="1:3">
      <c r="A49" s="78" t="s">
        <v>831</v>
      </c>
      <c r="B49" s="79" t="s">
        <v>181</v>
      </c>
      <c r="C49" s="80" t="s">
        <v>32</v>
      </c>
    </row>
    <row r="50" spans="1:3">
      <c r="A50" s="78" t="s">
        <v>838</v>
      </c>
      <c r="B50" s="79" t="s">
        <v>184</v>
      </c>
      <c r="C50" s="80" t="s">
        <v>32</v>
      </c>
    </row>
    <row r="51" spans="1:3">
      <c r="A51" s="78" t="s">
        <v>880</v>
      </c>
      <c r="B51" s="79" t="s">
        <v>186</v>
      </c>
      <c r="C51" s="80" t="s">
        <v>32</v>
      </c>
    </row>
    <row r="52" spans="1:3">
      <c r="A52" s="78" t="s">
        <v>860</v>
      </c>
      <c r="B52" s="79" t="s">
        <v>177</v>
      </c>
      <c r="C52" s="80" t="s">
        <v>32</v>
      </c>
    </row>
    <row r="53" spans="1:3">
      <c r="A53" s="78" t="s">
        <v>869</v>
      </c>
      <c r="B53" s="79" t="s">
        <v>176</v>
      </c>
      <c r="C53" s="80" t="s">
        <v>32</v>
      </c>
    </row>
    <row r="54" spans="1:3">
      <c r="A54" s="78" t="s">
        <v>849</v>
      </c>
      <c r="B54" s="79" t="s">
        <v>197</v>
      </c>
      <c r="C54" s="80" t="s">
        <v>32</v>
      </c>
    </row>
    <row r="55" spans="1:3">
      <c r="A55" s="78" t="s">
        <v>854</v>
      </c>
      <c r="B55" s="79" t="s">
        <v>238</v>
      </c>
      <c r="C55" s="80" t="s">
        <v>32</v>
      </c>
    </row>
    <row r="56" spans="1:3">
      <c r="A56" s="78" t="s">
        <v>884</v>
      </c>
      <c r="B56" s="79" t="s">
        <v>207</v>
      </c>
      <c r="C56" s="80" t="s">
        <v>32</v>
      </c>
    </row>
    <row r="57" spans="1:3">
      <c r="A57" s="78" t="s">
        <v>851</v>
      </c>
      <c r="B57" s="79" t="s">
        <v>223</v>
      </c>
      <c r="C57" s="80" t="s">
        <v>32</v>
      </c>
    </row>
    <row r="58" spans="1:3">
      <c r="A58" s="78" t="s">
        <v>840</v>
      </c>
      <c r="B58" s="79" t="s">
        <v>242</v>
      </c>
      <c r="C58" s="80" t="s">
        <v>32</v>
      </c>
    </row>
    <row r="59" spans="1:3">
      <c r="A59" s="78" t="s">
        <v>847</v>
      </c>
      <c r="B59" s="79" t="s">
        <v>244</v>
      </c>
      <c r="C59" s="80" t="s">
        <v>32</v>
      </c>
    </row>
    <row r="60" spans="1:3">
      <c r="A60" s="78" t="s">
        <v>827</v>
      </c>
      <c r="B60" s="79" t="s">
        <v>248</v>
      </c>
      <c r="C60" s="80" t="s">
        <v>32</v>
      </c>
    </row>
    <row r="61" spans="1:3">
      <c r="A61" s="78" t="s">
        <v>832</v>
      </c>
      <c r="B61" s="79" t="s">
        <v>252</v>
      </c>
      <c r="C61" s="80" t="s">
        <v>32</v>
      </c>
    </row>
    <row r="62" spans="1:3">
      <c r="A62" s="78" t="s">
        <v>834</v>
      </c>
      <c r="B62" s="79" t="s">
        <v>253</v>
      </c>
      <c r="C62" s="80" t="s">
        <v>32</v>
      </c>
    </row>
    <row r="63" spans="1:3">
      <c r="A63" s="78" t="s">
        <v>865</v>
      </c>
      <c r="B63" s="79" t="s">
        <v>255</v>
      </c>
      <c r="C63" s="80" t="s">
        <v>32</v>
      </c>
    </row>
    <row r="64" spans="1:3">
      <c r="A64" s="78" t="s">
        <v>959</v>
      </c>
      <c r="B64" s="79" t="s">
        <v>263</v>
      </c>
      <c r="C64" s="80" t="s">
        <v>32</v>
      </c>
    </row>
    <row r="65" spans="1:3">
      <c r="A65" s="78" t="s">
        <v>825</v>
      </c>
      <c r="B65" s="79" t="s">
        <v>267</v>
      </c>
      <c r="C65" s="80" t="s">
        <v>32</v>
      </c>
    </row>
    <row r="66" spans="1:3">
      <c r="A66" s="78" t="s">
        <v>859</v>
      </c>
      <c r="B66" s="79" t="s">
        <v>270</v>
      </c>
      <c r="C66" s="80" t="s">
        <v>32</v>
      </c>
    </row>
    <row r="67" spans="1:3">
      <c r="A67" s="78" t="s">
        <v>895</v>
      </c>
      <c r="B67" s="79" t="s">
        <v>298</v>
      </c>
      <c r="C67" s="80" t="s">
        <v>32</v>
      </c>
    </row>
    <row r="68" spans="1:3">
      <c r="A68" s="78" t="s">
        <v>828</v>
      </c>
      <c r="B68" s="79" t="s">
        <v>124</v>
      </c>
      <c r="C68" s="80" t="s">
        <v>32</v>
      </c>
    </row>
    <row r="69" spans="1:3">
      <c r="A69" s="78" t="s">
        <v>896</v>
      </c>
      <c r="B69" s="79" t="s">
        <v>347</v>
      </c>
      <c r="C69" s="80" t="s">
        <v>32</v>
      </c>
    </row>
    <row r="70" spans="1:3">
      <c r="A70" s="78" t="s">
        <v>985</v>
      </c>
      <c r="B70" s="79" t="s">
        <v>1206</v>
      </c>
      <c r="C70" s="80" t="s">
        <v>32</v>
      </c>
    </row>
    <row r="71" spans="1:3">
      <c r="A71" s="78" t="s">
        <v>855</v>
      </c>
      <c r="B71" s="79" t="s">
        <v>623</v>
      </c>
      <c r="C71" s="80" t="s">
        <v>32</v>
      </c>
    </row>
    <row r="72" spans="1:3">
      <c r="A72" s="78" t="s">
        <v>918</v>
      </c>
      <c r="B72" s="79" t="s">
        <v>368</v>
      </c>
      <c r="C72" s="80" t="s">
        <v>32</v>
      </c>
    </row>
    <row r="73" spans="1:3">
      <c r="A73" s="78" t="s">
        <v>912</v>
      </c>
      <c r="B73" s="79" t="s">
        <v>495</v>
      </c>
      <c r="C73" s="80" t="s">
        <v>32</v>
      </c>
    </row>
    <row r="74" spans="1:3">
      <c r="A74" s="78" t="s">
        <v>967</v>
      </c>
      <c r="B74" s="79" t="s">
        <v>82</v>
      </c>
      <c r="C74" s="80" t="s">
        <v>32</v>
      </c>
    </row>
    <row r="75" spans="1:3">
      <c r="A75" s="78" t="s">
        <v>1248</v>
      </c>
      <c r="B75" s="79" t="s">
        <v>274</v>
      </c>
      <c r="C75" s="80" t="s">
        <v>32</v>
      </c>
    </row>
    <row r="76" spans="1:3">
      <c r="A76" s="78" t="s">
        <v>904</v>
      </c>
      <c r="B76" s="79" t="s">
        <v>308</v>
      </c>
      <c r="C76" s="80" t="s">
        <v>32</v>
      </c>
    </row>
    <row r="77" spans="1:3">
      <c r="A77" s="78" t="s">
        <v>852</v>
      </c>
      <c r="B77" s="79" t="s">
        <v>191</v>
      </c>
      <c r="C77" s="80" t="s">
        <v>32</v>
      </c>
    </row>
    <row r="78" spans="1:3">
      <c r="A78" s="78" t="s">
        <v>824</v>
      </c>
      <c r="B78" s="79" t="s">
        <v>327</v>
      </c>
      <c r="C78" s="80" t="s">
        <v>32</v>
      </c>
    </row>
    <row r="79" spans="1:3">
      <c r="A79" s="78" t="s">
        <v>873</v>
      </c>
      <c r="B79" s="79" t="s">
        <v>331</v>
      </c>
      <c r="C79" s="80" t="s">
        <v>32</v>
      </c>
    </row>
    <row r="80" spans="1:3">
      <c r="A80" s="78">
        <v>40215442522</v>
      </c>
      <c r="B80" s="79" t="s">
        <v>2244</v>
      </c>
      <c r="C80" s="80" t="s">
        <v>32</v>
      </c>
    </row>
    <row r="81" spans="1:3">
      <c r="A81" s="78" t="s">
        <v>837</v>
      </c>
      <c r="B81" s="79" t="s">
        <v>194</v>
      </c>
      <c r="C81" s="80" t="s">
        <v>32</v>
      </c>
    </row>
    <row r="82" spans="1:3">
      <c r="A82" s="78" t="s">
        <v>853</v>
      </c>
      <c r="B82" s="79" t="s">
        <v>234</v>
      </c>
      <c r="C82" s="80" t="s">
        <v>32</v>
      </c>
    </row>
    <row r="83" spans="1:3">
      <c r="A83" s="78" t="s">
        <v>863</v>
      </c>
      <c r="B83" s="79" t="s">
        <v>474</v>
      </c>
      <c r="C83" s="80" t="s">
        <v>32</v>
      </c>
    </row>
    <row r="84" spans="1:3">
      <c r="A84" s="78" t="s">
        <v>888</v>
      </c>
      <c r="B84" s="79" t="s">
        <v>338</v>
      </c>
      <c r="C84" s="80" t="s">
        <v>32</v>
      </c>
    </row>
    <row r="85" spans="1:3">
      <c r="A85" s="78" t="s">
        <v>891</v>
      </c>
      <c r="B85" s="79" t="s">
        <v>341</v>
      </c>
      <c r="C85" s="80" t="s">
        <v>32</v>
      </c>
    </row>
    <row r="86" spans="1:3">
      <c r="A86" s="78" t="s">
        <v>893</v>
      </c>
      <c r="B86" s="79" t="s">
        <v>344</v>
      </c>
      <c r="C86" s="80" t="s">
        <v>32</v>
      </c>
    </row>
    <row r="87" spans="1:3">
      <c r="A87" s="78" t="s">
        <v>894</v>
      </c>
      <c r="B87" s="79" t="s">
        <v>346</v>
      </c>
      <c r="C87" s="80" t="s">
        <v>32</v>
      </c>
    </row>
    <row r="88" spans="1:3">
      <c r="A88" s="78" t="s">
        <v>898</v>
      </c>
      <c r="B88" s="79" t="s">
        <v>348</v>
      </c>
      <c r="C88" s="80" t="s">
        <v>32</v>
      </c>
    </row>
    <row r="89" spans="1:3">
      <c r="A89" s="78" t="s">
        <v>899</v>
      </c>
      <c r="B89" s="79" t="s">
        <v>349</v>
      </c>
      <c r="C89" s="80" t="s">
        <v>32</v>
      </c>
    </row>
    <row r="90" spans="1:3">
      <c r="A90" s="78" t="s">
        <v>982</v>
      </c>
      <c r="B90" s="79" t="s">
        <v>649</v>
      </c>
      <c r="C90" s="80" t="s">
        <v>32</v>
      </c>
    </row>
    <row r="91" spans="1:3">
      <c r="A91" s="78" t="s">
        <v>983</v>
      </c>
      <c r="B91" s="79" t="s">
        <v>650</v>
      </c>
      <c r="C91" s="80" t="s">
        <v>32</v>
      </c>
    </row>
    <row r="92" spans="1:3">
      <c r="A92" s="78" t="s">
        <v>900</v>
      </c>
      <c r="B92" s="79" t="s">
        <v>353</v>
      </c>
      <c r="C92" s="80" t="s">
        <v>32</v>
      </c>
    </row>
    <row r="93" spans="1:3">
      <c r="A93" s="78" t="s">
        <v>901</v>
      </c>
      <c r="B93" s="79" t="s">
        <v>358</v>
      </c>
      <c r="C93" s="80" t="s">
        <v>32</v>
      </c>
    </row>
    <row r="94" spans="1:3">
      <c r="A94" s="78" t="s">
        <v>902</v>
      </c>
      <c r="B94" s="79" t="s">
        <v>362</v>
      </c>
      <c r="C94" s="80" t="s">
        <v>32</v>
      </c>
    </row>
    <row r="95" spans="1:3">
      <c r="A95" s="78" t="s">
        <v>1471</v>
      </c>
      <c r="B95" s="79" t="s">
        <v>364</v>
      </c>
      <c r="C95" s="80" t="s">
        <v>32</v>
      </c>
    </row>
    <row r="96" spans="1:3">
      <c r="A96" s="78" t="s">
        <v>906</v>
      </c>
      <c r="B96" s="79" t="s">
        <v>371</v>
      </c>
      <c r="C96" s="80" t="s">
        <v>32</v>
      </c>
    </row>
    <row r="97" spans="1:3">
      <c r="A97" s="78" t="s">
        <v>907</v>
      </c>
      <c r="B97" s="79" t="s">
        <v>373</v>
      </c>
      <c r="C97" s="80" t="s">
        <v>32</v>
      </c>
    </row>
    <row r="98" spans="1:3">
      <c r="A98" s="78" t="s">
        <v>911</v>
      </c>
      <c r="B98" s="79" t="s">
        <v>330</v>
      </c>
      <c r="C98" s="80" t="s">
        <v>32</v>
      </c>
    </row>
    <row r="99" spans="1:3">
      <c r="A99" s="78" t="s">
        <v>913</v>
      </c>
      <c r="B99" s="79" t="s">
        <v>379</v>
      </c>
      <c r="C99" s="80" t="s">
        <v>32</v>
      </c>
    </row>
    <row r="100" spans="1:3">
      <c r="A100" s="78" t="s">
        <v>915</v>
      </c>
      <c r="B100" s="79" t="s">
        <v>117</v>
      </c>
      <c r="C100" s="80" t="s">
        <v>32</v>
      </c>
    </row>
    <row r="101" spans="1:3">
      <c r="A101" s="78" t="s">
        <v>916</v>
      </c>
      <c r="B101" s="79" t="s">
        <v>321</v>
      </c>
      <c r="C101" s="80" t="s">
        <v>32</v>
      </c>
    </row>
    <row r="102" spans="1:3">
      <c r="A102" s="78" t="s">
        <v>844</v>
      </c>
      <c r="B102" s="79" t="s">
        <v>399</v>
      </c>
      <c r="C102" s="80" t="s">
        <v>32</v>
      </c>
    </row>
    <row r="103" spans="1:3">
      <c r="A103" s="78" t="s">
        <v>882</v>
      </c>
      <c r="B103" s="79" t="s">
        <v>401</v>
      </c>
      <c r="C103" s="80" t="s">
        <v>32</v>
      </c>
    </row>
    <row r="104" spans="1:3">
      <c r="A104" s="78" t="s">
        <v>843</v>
      </c>
      <c r="B104" s="79" t="s">
        <v>406</v>
      </c>
      <c r="C104" s="80" t="s">
        <v>32</v>
      </c>
    </row>
    <row r="105" spans="1:3">
      <c r="A105" s="78" t="s">
        <v>1268</v>
      </c>
      <c r="B105" s="79" t="s">
        <v>409</v>
      </c>
      <c r="C105" s="80" t="s">
        <v>32</v>
      </c>
    </row>
    <row r="106" spans="1:3">
      <c r="A106" s="78" t="s">
        <v>833</v>
      </c>
      <c r="B106" s="79" t="s">
        <v>410</v>
      </c>
      <c r="C106" s="80" t="s">
        <v>32</v>
      </c>
    </row>
    <row r="107" spans="1:3">
      <c r="A107" s="78" t="s">
        <v>858</v>
      </c>
      <c r="B107" s="79" t="s">
        <v>414</v>
      </c>
      <c r="C107" s="80" t="s">
        <v>32</v>
      </c>
    </row>
    <row r="108" spans="1:3">
      <c r="A108" s="78" t="s">
        <v>861</v>
      </c>
      <c r="B108" s="79" t="s">
        <v>415</v>
      </c>
      <c r="C108" s="80" t="s">
        <v>32</v>
      </c>
    </row>
    <row r="109" spans="1:3">
      <c r="A109" s="78" t="s">
        <v>867</v>
      </c>
      <c r="B109" s="79" t="s">
        <v>416</v>
      </c>
      <c r="C109" s="80" t="s">
        <v>32</v>
      </c>
    </row>
    <row r="110" spans="1:3">
      <c r="A110" s="78" t="s">
        <v>881</v>
      </c>
      <c r="B110" s="79" t="s">
        <v>419</v>
      </c>
      <c r="C110" s="80" t="s">
        <v>32</v>
      </c>
    </row>
    <row r="111" spans="1:3">
      <c r="A111" s="78" t="s">
        <v>850</v>
      </c>
      <c r="B111" s="79" t="s">
        <v>423</v>
      </c>
      <c r="C111" s="80" t="s">
        <v>32</v>
      </c>
    </row>
    <row r="112" spans="1:3">
      <c r="A112" s="78" t="s">
        <v>862</v>
      </c>
      <c r="B112" s="79" t="s">
        <v>425</v>
      </c>
      <c r="C112" s="80" t="s">
        <v>32</v>
      </c>
    </row>
    <row r="113" spans="1:3">
      <c r="A113" s="78" t="s">
        <v>836</v>
      </c>
      <c r="B113" s="79" t="s">
        <v>618</v>
      </c>
      <c r="C113" s="80" t="s">
        <v>32</v>
      </c>
    </row>
    <row r="114" spans="1:3">
      <c r="A114" s="78" t="s">
        <v>845</v>
      </c>
      <c r="B114" s="79" t="s">
        <v>468</v>
      </c>
      <c r="C114" s="80" t="s">
        <v>32</v>
      </c>
    </row>
    <row r="115" spans="1:3">
      <c r="A115" s="78" t="s">
        <v>975</v>
      </c>
      <c r="B115" s="79" t="s">
        <v>104</v>
      </c>
      <c r="C115" s="80" t="s">
        <v>32</v>
      </c>
    </row>
    <row r="116" spans="1:3">
      <c r="A116" s="78" t="s">
        <v>866</v>
      </c>
      <c r="B116" s="79" t="s">
        <v>475</v>
      </c>
      <c r="C116" s="80" t="s">
        <v>32</v>
      </c>
    </row>
    <row r="117" spans="1:3">
      <c r="A117" s="78" t="s">
        <v>872</v>
      </c>
      <c r="B117" s="79" t="s">
        <v>476</v>
      </c>
      <c r="C117" s="80" t="s">
        <v>32</v>
      </c>
    </row>
    <row r="118" spans="1:3">
      <c r="A118" s="78" t="s">
        <v>922</v>
      </c>
      <c r="B118" s="79" t="s">
        <v>430</v>
      </c>
      <c r="C118" s="80" t="s">
        <v>32</v>
      </c>
    </row>
    <row r="119" spans="1:3">
      <c r="A119" s="78" t="s">
        <v>1518</v>
      </c>
      <c r="B119" s="79" t="s">
        <v>432</v>
      </c>
      <c r="C119" s="80" t="s">
        <v>32</v>
      </c>
    </row>
    <row r="120" spans="1:3">
      <c r="A120" s="78" t="s">
        <v>934</v>
      </c>
      <c r="B120" s="79" t="s">
        <v>437</v>
      </c>
      <c r="C120" s="80" t="s">
        <v>32</v>
      </c>
    </row>
    <row r="121" spans="1:3">
      <c r="A121" s="78" t="s">
        <v>1745</v>
      </c>
      <c r="B121" s="79" t="s">
        <v>653</v>
      </c>
      <c r="C121" s="80" t="s">
        <v>32</v>
      </c>
    </row>
    <row r="122" spans="1:3">
      <c r="A122" s="78" t="s">
        <v>818</v>
      </c>
      <c r="B122" s="79" t="s">
        <v>240</v>
      </c>
      <c r="C122" s="80" t="s">
        <v>32</v>
      </c>
    </row>
    <row r="123" spans="1:3">
      <c r="A123" s="78" t="s">
        <v>1306</v>
      </c>
      <c r="B123" s="79" t="s">
        <v>463</v>
      </c>
      <c r="C123" s="80" t="s">
        <v>32</v>
      </c>
    </row>
    <row r="124" spans="1:3">
      <c r="A124" s="78" t="s">
        <v>889</v>
      </c>
      <c r="B124" s="79" t="s">
        <v>483</v>
      </c>
      <c r="C124" s="80" t="s">
        <v>32</v>
      </c>
    </row>
    <row r="125" spans="1:3">
      <c r="A125" s="78" t="s">
        <v>890</v>
      </c>
      <c r="B125" s="79" t="s">
        <v>485</v>
      </c>
      <c r="C125" s="80" t="s">
        <v>32</v>
      </c>
    </row>
    <row r="126" spans="1:3">
      <c r="A126" s="78" t="s">
        <v>892</v>
      </c>
      <c r="B126" s="79" t="s">
        <v>487</v>
      </c>
      <c r="C126" s="80" t="s">
        <v>32</v>
      </c>
    </row>
    <row r="127" spans="1:3">
      <c r="A127" s="78" t="s">
        <v>903</v>
      </c>
      <c r="B127" s="79" t="s">
        <v>489</v>
      </c>
      <c r="C127" s="80" t="s">
        <v>32</v>
      </c>
    </row>
    <row r="128" spans="1:3">
      <c r="A128" s="78" t="s">
        <v>908</v>
      </c>
      <c r="B128" s="79" t="s">
        <v>490</v>
      </c>
      <c r="C128" s="80" t="s">
        <v>32</v>
      </c>
    </row>
    <row r="129" spans="1:3">
      <c r="A129" s="78" t="s">
        <v>909</v>
      </c>
      <c r="B129" s="79" t="s">
        <v>492</v>
      </c>
      <c r="C129" s="80" t="s">
        <v>32</v>
      </c>
    </row>
    <row r="130" spans="1:3">
      <c r="A130" s="78" t="s">
        <v>910</v>
      </c>
      <c r="B130" s="79" t="s">
        <v>493</v>
      </c>
      <c r="C130" s="80" t="s">
        <v>32</v>
      </c>
    </row>
    <row r="131" spans="1:3">
      <c r="A131" s="78" t="s">
        <v>914</v>
      </c>
      <c r="B131" s="79" t="s">
        <v>497</v>
      </c>
      <c r="C131" s="80" t="s">
        <v>32</v>
      </c>
    </row>
    <row r="132" spans="1:3">
      <c r="A132" s="78" t="s">
        <v>920</v>
      </c>
      <c r="B132" s="79" t="s">
        <v>503</v>
      </c>
      <c r="C132" s="80" t="s">
        <v>32</v>
      </c>
    </row>
    <row r="133" spans="1:3">
      <c r="A133" s="78" t="s">
        <v>921</v>
      </c>
      <c r="B133" s="79" t="s">
        <v>505</v>
      </c>
      <c r="C133" s="80" t="s">
        <v>32</v>
      </c>
    </row>
    <row r="134" spans="1:3">
      <c r="A134" s="78" t="s">
        <v>924</v>
      </c>
      <c r="B134" s="79" t="s">
        <v>506</v>
      </c>
      <c r="C134" s="80" t="s">
        <v>32</v>
      </c>
    </row>
    <row r="135" spans="1:3">
      <c r="A135" s="78" t="s">
        <v>925</v>
      </c>
      <c r="B135" s="79" t="s">
        <v>508</v>
      </c>
      <c r="C135" s="80" t="s">
        <v>32</v>
      </c>
    </row>
    <row r="136" spans="1:3">
      <c r="A136" s="78" t="s">
        <v>926</v>
      </c>
      <c r="B136" s="79" t="s">
        <v>512</v>
      </c>
      <c r="C136" s="80" t="s">
        <v>32</v>
      </c>
    </row>
    <row r="137" spans="1:3">
      <c r="A137" s="78" t="s">
        <v>927</v>
      </c>
      <c r="B137" s="79" t="s">
        <v>513</v>
      </c>
      <c r="C137" s="80" t="s">
        <v>32</v>
      </c>
    </row>
    <row r="138" spans="1:3">
      <c r="A138" s="78" t="s">
        <v>1540</v>
      </c>
      <c r="B138" s="79" t="s">
        <v>515</v>
      </c>
      <c r="C138" s="80" t="s">
        <v>32</v>
      </c>
    </row>
    <row r="139" spans="1:3">
      <c r="A139" s="78" t="s">
        <v>930</v>
      </c>
      <c r="B139" s="79" t="s">
        <v>516</v>
      </c>
      <c r="C139" s="80" t="s">
        <v>32</v>
      </c>
    </row>
    <row r="140" spans="1:3">
      <c r="A140" s="78" t="s">
        <v>931</v>
      </c>
      <c r="B140" s="79" t="s">
        <v>521</v>
      </c>
      <c r="C140" s="80" t="s">
        <v>32</v>
      </c>
    </row>
    <row r="141" spans="1:3">
      <c r="A141" s="78" t="s">
        <v>933</v>
      </c>
      <c r="B141" s="79" t="s">
        <v>522</v>
      </c>
      <c r="C141" s="80" t="s">
        <v>32</v>
      </c>
    </row>
    <row r="142" spans="1:3">
      <c r="A142" s="78" t="s">
        <v>1562</v>
      </c>
      <c r="B142" s="79" t="s">
        <v>526</v>
      </c>
      <c r="C142" s="80" t="s">
        <v>32</v>
      </c>
    </row>
    <row r="143" spans="1:3">
      <c r="A143" s="81" t="s">
        <v>937</v>
      </c>
      <c r="B143" s="79" t="s">
        <v>536</v>
      </c>
      <c r="C143" s="80" t="s">
        <v>32</v>
      </c>
    </row>
    <row r="144" spans="1:3">
      <c r="A144" s="78" t="s">
        <v>938</v>
      </c>
      <c r="B144" s="79" t="s">
        <v>538</v>
      </c>
      <c r="C144" s="80" t="s">
        <v>32</v>
      </c>
    </row>
    <row r="145" spans="1:3">
      <c r="A145" s="78" t="s">
        <v>940</v>
      </c>
      <c r="B145" s="79" t="s">
        <v>539</v>
      </c>
      <c r="C145" s="80" t="s">
        <v>32</v>
      </c>
    </row>
    <row r="146" spans="1:3">
      <c r="A146" s="78" t="s">
        <v>941</v>
      </c>
      <c r="B146" s="79" t="s">
        <v>540</v>
      </c>
      <c r="C146" s="80" t="s">
        <v>32</v>
      </c>
    </row>
    <row r="147" spans="1:3">
      <c r="A147" s="78" t="s">
        <v>942</v>
      </c>
      <c r="B147" s="79" t="s">
        <v>541</v>
      </c>
      <c r="C147" s="80" t="s">
        <v>32</v>
      </c>
    </row>
    <row r="148" spans="1:3">
      <c r="A148" s="78" t="s">
        <v>945</v>
      </c>
      <c r="B148" s="79" t="s">
        <v>542</v>
      </c>
      <c r="C148" s="80" t="s">
        <v>32</v>
      </c>
    </row>
    <row r="149" spans="1:3">
      <c r="A149" s="78" t="s">
        <v>947</v>
      </c>
      <c r="B149" s="79" t="s">
        <v>544</v>
      </c>
      <c r="C149" s="80" t="s">
        <v>32</v>
      </c>
    </row>
    <row r="150" spans="1:3">
      <c r="A150" s="78" t="s">
        <v>949</v>
      </c>
      <c r="B150" s="79" t="s">
        <v>545</v>
      </c>
      <c r="C150" s="80" t="s">
        <v>32</v>
      </c>
    </row>
    <row r="151" spans="1:3">
      <c r="A151" s="78" t="s">
        <v>952</v>
      </c>
      <c r="B151" s="79" t="s">
        <v>547</v>
      </c>
      <c r="C151" s="80" t="s">
        <v>32</v>
      </c>
    </row>
    <row r="152" spans="1:3">
      <c r="A152" s="78" t="s">
        <v>953</v>
      </c>
      <c r="B152" s="79" t="s">
        <v>548</v>
      </c>
      <c r="C152" s="80" t="s">
        <v>32</v>
      </c>
    </row>
    <row r="153" spans="1:3">
      <c r="A153" s="78" t="s">
        <v>954</v>
      </c>
      <c r="B153" s="79" t="s">
        <v>550</v>
      </c>
      <c r="C153" s="80" t="s">
        <v>32</v>
      </c>
    </row>
    <row r="154" spans="1:3">
      <c r="A154" s="78" t="s">
        <v>964</v>
      </c>
      <c r="B154" s="79" t="s">
        <v>554</v>
      </c>
      <c r="C154" s="80" t="s">
        <v>32</v>
      </c>
    </row>
    <row r="155" spans="1:3">
      <c r="A155" s="78" t="s">
        <v>965</v>
      </c>
      <c r="B155" s="79" t="s">
        <v>558</v>
      </c>
      <c r="C155" s="80" t="s">
        <v>32</v>
      </c>
    </row>
    <row r="156" spans="1:3">
      <c r="A156" s="78" t="s">
        <v>966</v>
      </c>
      <c r="B156" s="79" t="s">
        <v>561</v>
      </c>
      <c r="C156" s="80" t="s">
        <v>32</v>
      </c>
    </row>
    <row r="157" spans="1:3">
      <c r="A157" s="78" t="s">
        <v>968</v>
      </c>
      <c r="B157" s="79" t="s">
        <v>565</v>
      </c>
      <c r="C157" s="80" t="s">
        <v>32</v>
      </c>
    </row>
    <row r="158" spans="1:3">
      <c r="A158" s="78" t="s">
        <v>969</v>
      </c>
      <c r="B158" s="79" t="s">
        <v>567</v>
      </c>
      <c r="C158" s="80" t="s">
        <v>32</v>
      </c>
    </row>
    <row r="159" spans="1:3">
      <c r="A159" s="78" t="s">
        <v>848</v>
      </c>
      <c r="B159" s="79" t="s">
        <v>606</v>
      </c>
      <c r="C159" s="80" t="s">
        <v>32</v>
      </c>
    </row>
    <row r="160" spans="1:3">
      <c r="A160" s="78" t="s">
        <v>874</v>
      </c>
      <c r="B160" s="79" t="s">
        <v>260</v>
      </c>
      <c r="C160" s="80" t="s">
        <v>32</v>
      </c>
    </row>
    <row r="161" spans="1:3">
      <c r="A161" s="78" t="s">
        <v>877</v>
      </c>
      <c r="B161" s="79" t="s">
        <v>396</v>
      </c>
      <c r="C161" s="80" t="s">
        <v>32</v>
      </c>
    </row>
    <row r="162" spans="1:3">
      <c r="A162" s="78" t="s">
        <v>886</v>
      </c>
      <c r="B162" s="79" t="s">
        <v>608</v>
      </c>
      <c r="C162" s="80" t="s">
        <v>32</v>
      </c>
    </row>
    <row r="163" spans="1:3">
      <c r="A163" s="78" t="s">
        <v>826</v>
      </c>
      <c r="B163" s="79" t="s">
        <v>462</v>
      </c>
      <c r="C163" s="80" t="s">
        <v>32</v>
      </c>
    </row>
    <row r="164" spans="1:3">
      <c r="A164" s="78" t="s">
        <v>883</v>
      </c>
      <c r="B164" s="79" t="s">
        <v>318</v>
      </c>
      <c r="C164" s="80" t="s">
        <v>32</v>
      </c>
    </row>
    <row r="165" spans="1:3">
      <c r="A165" s="78" t="s">
        <v>905</v>
      </c>
      <c r="B165" s="79" t="s">
        <v>213</v>
      </c>
      <c r="C165" s="80" t="s">
        <v>32</v>
      </c>
    </row>
    <row r="166" spans="1:3">
      <c r="A166" s="78" t="s">
        <v>870</v>
      </c>
      <c r="B166" s="79" t="s">
        <v>630</v>
      </c>
      <c r="C166" s="80" t="s">
        <v>32</v>
      </c>
    </row>
    <row r="167" spans="1:3">
      <c r="A167" s="78" t="s">
        <v>885</v>
      </c>
      <c r="B167" s="79" t="s">
        <v>638</v>
      </c>
      <c r="C167" s="80" t="s">
        <v>32</v>
      </c>
    </row>
    <row r="168" spans="1:3">
      <c r="A168" s="78" t="s">
        <v>864</v>
      </c>
      <c r="B168" s="79" t="s">
        <v>394</v>
      </c>
      <c r="C168" s="80" t="s">
        <v>32</v>
      </c>
    </row>
    <row r="169" spans="1:3">
      <c r="A169" s="78" t="s">
        <v>923</v>
      </c>
      <c r="B169" s="79" t="s">
        <v>275</v>
      </c>
      <c r="C169" s="80" t="s">
        <v>32</v>
      </c>
    </row>
    <row r="170" spans="1:3">
      <c r="A170" s="78" t="s">
        <v>830</v>
      </c>
      <c r="B170" s="79" t="s">
        <v>276</v>
      </c>
      <c r="C170" s="80" t="s">
        <v>32</v>
      </c>
    </row>
    <row r="171" spans="1:3">
      <c r="A171" s="78" t="s">
        <v>1136</v>
      </c>
      <c r="B171" s="79" t="s">
        <v>1135</v>
      </c>
      <c r="C171" s="80" t="s">
        <v>32</v>
      </c>
    </row>
    <row r="172" spans="1:3">
      <c r="A172" s="78" t="s">
        <v>1941</v>
      </c>
      <c r="B172" s="79" t="s">
        <v>1940</v>
      </c>
      <c r="C172" s="80" t="s">
        <v>32</v>
      </c>
    </row>
    <row r="173" spans="1:3">
      <c r="A173" s="78" t="s">
        <v>1862</v>
      </c>
      <c r="B173" s="79" t="s">
        <v>1847</v>
      </c>
      <c r="C173" s="80" t="s">
        <v>32</v>
      </c>
    </row>
    <row r="174" spans="1:3">
      <c r="A174" s="78" t="s">
        <v>819</v>
      </c>
      <c r="B174" s="79" t="s">
        <v>172</v>
      </c>
      <c r="C174" s="80" t="s">
        <v>32</v>
      </c>
    </row>
    <row r="175" spans="1:3">
      <c r="A175" s="78" t="s">
        <v>2169</v>
      </c>
      <c r="B175" s="79" t="s">
        <v>2186</v>
      </c>
      <c r="C175" s="80" t="s">
        <v>32</v>
      </c>
    </row>
    <row r="176" spans="1:3">
      <c r="A176" s="78" t="s">
        <v>2320</v>
      </c>
      <c r="B176" s="79" t="s">
        <v>2319</v>
      </c>
      <c r="C176" s="80" t="s">
        <v>32</v>
      </c>
    </row>
    <row r="177" spans="1:3">
      <c r="A177" s="78" t="s">
        <v>1860</v>
      </c>
      <c r="B177" s="79" t="s">
        <v>1845</v>
      </c>
      <c r="C177" s="80" t="s">
        <v>32</v>
      </c>
    </row>
    <row r="178" spans="1:3">
      <c r="A178" s="78" t="s">
        <v>2162</v>
      </c>
      <c r="B178" s="79" t="s">
        <v>2179</v>
      </c>
      <c r="C178" s="80" t="s">
        <v>32</v>
      </c>
    </row>
    <row r="179" spans="1:3">
      <c r="A179" s="78" t="s">
        <v>878</v>
      </c>
      <c r="B179" s="79" t="s">
        <v>217</v>
      </c>
      <c r="C179" s="80" t="s">
        <v>32</v>
      </c>
    </row>
    <row r="180" spans="1:3">
      <c r="A180" s="78" t="s">
        <v>821</v>
      </c>
      <c r="B180" s="79" t="s">
        <v>389</v>
      </c>
      <c r="C180" s="80" t="s">
        <v>32</v>
      </c>
    </row>
    <row r="181" spans="1:3">
      <c r="A181" s="78" t="s">
        <v>841</v>
      </c>
      <c r="B181" s="79" t="s">
        <v>329</v>
      </c>
      <c r="C181" s="80" t="s">
        <v>32</v>
      </c>
    </row>
    <row r="182" spans="1:3">
      <c r="A182" s="78">
        <v>22300887845</v>
      </c>
      <c r="B182" s="79" t="s">
        <v>2555</v>
      </c>
      <c r="C182" s="80" t="s">
        <v>32</v>
      </c>
    </row>
    <row r="183" spans="1:3">
      <c r="A183" s="78" t="s">
        <v>2705</v>
      </c>
      <c r="B183" s="79" t="s">
        <v>2706</v>
      </c>
      <c r="C183" s="80" t="s">
        <v>32</v>
      </c>
    </row>
    <row r="184" spans="1:3">
      <c r="A184" s="78" t="s">
        <v>2237</v>
      </c>
      <c r="B184" s="79" t="s">
        <v>2236</v>
      </c>
      <c r="C184" s="80" t="s">
        <v>32</v>
      </c>
    </row>
    <row r="185" spans="1:3">
      <c r="A185" s="78" t="s">
        <v>2899</v>
      </c>
      <c r="B185" s="79" t="s">
        <v>2900</v>
      </c>
      <c r="C185" s="80" t="s">
        <v>32</v>
      </c>
    </row>
    <row r="186" spans="1:3">
      <c r="A186" s="94" t="s">
        <v>1451</v>
      </c>
      <c r="B186" s="95" t="s">
        <v>661</v>
      </c>
      <c r="C186" s="80" t="s">
        <v>32</v>
      </c>
    </row>
    <row r="187" spans="1:3">
      <c r="A187" s="94"/>
      <c r="B187" s="95"/>
      <c r="C187" s="96"/>
    </row>
  </sheetData>
  <conditionalFormatting sqref="A2:A186">
    <cfRule type="duplicateValues" dxfId="5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D86-9416-49D7-A5AD-B599275ED8EA}">
  <sheetPr>
    <tabColor rgb="FF00B0F0"/>
    <pageSetUpPr fitToPage="1"/>
  </sheetPr>
  <dimension ref="A1:N236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49" bestFit="1" customWidth="1"/>
    <col min="2" max="2" width="26.7109375" style="49" customWidth="1"/>
    <col min="3" max="3" width="32.85546875" style="49" customWidth="1"/>
    <col min="4" max="4" width="19.42578125" style="49" customWidth="1"/>
    <col min="5" max="6" width="10.42578125" style="49" bestFit="1" customWidth="1"/>
    <col min="7" max="7" width="14" style="55" bestFit="1" customWidth="1"/>
    <col min="8" max="10" width="10" style="55" bestFit="1" customWidth="1"/>
    <col min="11" max="11" width="11" style="55" bestFit="1" customWidth="1"/>
    <col min="12" max="12" width="13" style="55" bestFit="1" customWidth="1"/>
    <col min="13" max="13" width="7.42578125" style="49" bestFit="1" customWidth="1"/>
    <col min="14" max="14" width="12.42578125" style="49" bestFit="1" customWidth="1"/>
    <col min="15" max="16384" width="11.5703125" style="49"/>
  </cols>
  <sheetData>
    <row r="1" spans="1:14" customFormat="1" ht="15">
      <c r="G1" s="8"/>
      <c r="H1" s="8"/>
      <c r="I1" s="8"/>
      <c r="J1" s="8"/>
      <c r="K1" s="8"/>
      <c r="L1" s="8"/>
      <c r="N1" s="9"/>
    </row>
    <row r="2" spans="1:14" customFormat="1" ht="15.75">
      <c r="B2" s="69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  <c r="N2" s="10"/>
    </row>
    <row r="3" spans="1:14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  <c r="N3" s="10"/>
    </row>
    <row r="4" spans="1:14" customFormat="1" ht="15">
      <c r="B4" s="49"/>
      <c r="D4" s="13"/>
      <c r="E4" s="13"/>
      <c r="F4" s="13"/>
      <c r="G4" s="11"/>
      <c r="H4" s="11"/>
      <c r="I4" s="11"/>
      <c r="J4" s="11"/>
      <c r="K4" s="11"/>
      <c r="L4" s="11"/>
      <c r="M4" s="10"/>
      <c r="N4" s="10"/>
    </row>
    <row r="5" spans="1:14" ht="18.75">
      <c r="B5" s="70" t="s">
        <v>6028</v>
      </c>
      <c r="D5" s="50"/>
      <c r="E5" s="50"/>
      <c r="F5" s="50"/>
      <c r="G5" s="51"/>
      <c r="H5" s="51"/>
      <c r="I5" s="51"/>
      <c r="J5" s="51"/>
      <c r="K5" s="51"/>
      <c r="L5" s="63">
        <v>45761</v>
      </c>
      <c r="M5" s="52"/>
      <c r="N5" s="52"/>
    </row>
    <row r="6" spans="1:14" ht="21" customHeight="1">
      <c r="A6" s="45"/>
      <c r="B6" s="45"/>
      <c r="C6" s="45"/>
      <c r="D6" s="45"/>
      <c r="E6" s="45"/>
      <c r="F6" s="45"/>
      <c r="G6" s="53"/>
      <c r="H6" s="53"/>
      <c r="I6" s="53"/>
      <c r="J6" s="53"/>
      <c r="K6" s="53"/>
      <c r="L6" s="53"/>
      <c r="M6" s="45"/>
    </row>
    <row r="7" spans="1:14" s="47" customFormat="1" ht="25.5">
      <c r="A7" s="16" t="s">
        <v>1022</v>
      </c>
      <c r="B7" s="16" t="s">
        <v>2</v>
      </c>
      <c r="C7" s="16" t="s">
        <v>1090</v>
      </c>
      <c r="D7" s="16" t="s">
        <v>1092</v>
      </c>
      <c r="E7" s="16" t="s">
        <v>654</v>
      </c>
      <c r="F7" s="16" t="s">
        <v>655</v>
      </c>
      <c r="G7" s="17" t="s">
        <v>989</v>
      </c>
      <c r="H7" s="17" t="s">
        <v>3</v>
      </c>
      <c r="I7" s="17" t="s">
        <v>4</v>
      </c>
      <c r="J7" s="17" t="s">
        <v>5</v>
      </c>
      <c r="K7" s="17" t="s">
        <v>1019</v>
      </c>
      <c r="L7" s="17" t="s">
        <v>1091</v>
      </c>
      <c r="M7" s="16" t="s">
        <v>986</v>
      </c>
    </row>
    <row r="8" spans="1:14">
      <c r="A8" s="26" t="s">
        <v>2973</v>
      </c>
      <c r="B8" s="26" t="s">
        <v>2945</v>
      </c>
      <c r="C8" s="28" t="s">
        <v>695</v>
      </c>
      <c r="D8" s="25" t="s">
        <v>2293</v>
      </c>
      <c r="E8" s="25">
        <v>45658</v>
      </c>
      <c r="F8" s="25">
        <v>45808</v>
      </c>
      <c r="G8" s="36">
        <v>15000</v>
      </c>
      <c r="H8" s="27">
        <v>0</v>
      </c>
      <c r="I8" s="27">
        <v>456</v>
      </c>
      <c r="J8" s="27">
        <v>430.5</v>
      </c>
      <c r="K8" s="27">
        <v>0</v>
      </c>
      <c r="L8" s="27">
        <v>14088.5</v>
      </c>
      <c r="M8" s="29" t="s">
        <v>987</v>
      </c>
    </row>
    <row r="9" spans="1:14">
      <c r="A9" s="26" t="s">
        <v>4748</v>
      </c>
      <c r="B9" s="26" t="s">
        <v>4744</v>
      </c>
      <c r="C9" s="28" t="s">
        <v>695</v>
      </c>
      <c r="D9" s="25" t="s">
        <v>2293</v>
      </c>
      <c r="E9" s="25">
        <v>45566</v>
      </c>
      <c r="F9" s="25">
        <v>45747</v>
      </c>
      <c r="G9" s="36">
        <v>15000</v>
      </c>
      <c r="H9" s="27">
        <v>0</v>
      </c>
      <c r="I9" s="27">
        <v>456</v>
      </c>
      <c r="J9" s="27">
        <v>430.5</v>
      </c>
      <c r="K9" s="27">
        <v>0</v>
      </c>
      <c r="L9" s="27">
        <v>14088.5</v>
      </c>
      <c r="M9" s="29" t="s">
        <v>988</v>
      </c>
    </row>
    <row r="10" spans="1:14">
      <c r="A10" s="26" t="s">
        <v>3017</v>
      </c>
      <c r="B10" s="26" t="s">
        <v>2634</v>
      </c>
      <c r="C10" s="28" t="s">
        <v>246</v>
      </c>
      <c r="D10" s="25" t="s">
        <v>2293</v>
      </c>
      <c r="E10" s="25">
        <v>45536</v>
      </c>
      <c r="F10" s="25">
        <v>45716</v>
      </c>
      <c r="G10" s="36">
        <v>70000</v>
      </c>
      <c r="H10" s="27">
        <v>5368.48</v>
      </c>
      <c r="I10" s="27">
        <v>2128</v>
      </c>
      <c r="J10" s="27">
        <v>2009</v>
      </c>
      <c r="K10" s="27">
        <v>25.000000000007276</v>
      </c>
      <c r="L10" s="27">
        <v>60469.52</v>
      </c>
      <c r="M10" s="29" t="s">
        <v>987</v>
      </c>
    </row>
    <row r="11" spans="1:14" ht="25.5">
      <c r="A11" s="26" t="s">
        <v>5037</v>
      </c>
      <c r="B11" s="26" t="s">
        <v>380</v>
      </c>
      <c r="C11" s="28" t="s">
        <v>1191</v>
      </c>
      <c r="D11" s="25" t="s">
        <v>2293</v>
      </c>
      <c r="E11" s="25">
        <v>45597</v>
      </c>
      <c r="F11" s="25">
        <v>45777</v>
      </c>
      <c r="G11" s="36">
        <v>150000</v>
      </c>
      <c r="H11" s="27">
        <v>23866.62</v>
      </c>
      <c r="I11" s="27">
        <v>4560</v>
      </c>
      <c r="J11" s="27">
        <v>4305</v>
      </c>
      <c r="K11" s="27">
        <v>25</v>
      </c>
      <c r="L11" s="27">
        <v>117243.38</v>
      </c>
      <c r="M11" s="29" t="s">
        <v>988</v>
      </c>
    </row>
    <row r="12" spans="1:14" ht="25.5">
      <c r="A12" s="26" t="s">
        <v>5810</v>
      </c>
      <c r="B12" s="26" t="s">
        <v>4967</v>
      </c>
      <c r="C12" s="28" t="s">
        <v>2661</v>
      </c>
      <c r="D12" s="25" t="s">
        <v>2293</v>
      </c>
      <c r="E12" s="25">
        <v>45658</v>
      </c>
      <c r="F12" s="25">
        <v>45747</v>
      </c>
      <c r="G12" s="36">
        <v>80000</v>
      </c>
      <c r="H12" s="27">
        <v>7400.87</v>
      </c>
      <c r="I12" s="27">
        <v>2432</v>
      </c>
      <c r="J12" s="27">
        <v>2296</v>
      </c>
      <c r="K12" s="27">
        <v>25</v>
      </c>
      <c r="L12" s="27">
        <v>67846.13</v>
      </c>
      <c r="M12" s="29" t="s">
        <v>987</v>
      </c>
    </row>
    <row r="13" spans="1:14" ht="25.5">
      <c r="A13" s="26" t="s">
        <v>4971</v>
      </c>
      <c r="B13" s="26" t="s">
        <v>4967</v>
      </c>
      <c r="C13" s="28" t="s">
        <v>2661</v>
      </c>
      <c r="D13" s="25" t="s">
        <v>2293</v>
      </c>
      <c r="E13" s="25">
        <v>45658</v>
      </c>
      <c r="F13" s="25">
        <v>45747</v>
      </c>
      <c r="G13" s="36">
        <v>80000</v>
      </c>
      <c r="H13" s="27">
        <v>7400.87</v>
      </c>
      <c r="I13" s="27">
        <v>2432</v>
      </c>
      <c r="J13" s="27">
        <v>2296</v>
      </c>
      <c r="K13" s="27">
        <v>25</v>
      </c>
      <c r="L13" s="27">
        <v>67846.13</v>
      </c>
      <c r="M13" s="29" t="s">
        <v>987</v>
      </c>
    </row>
    <row r="14" spans="1:14">
      <c r="A14" s="1" t="s">
        <v>784</v>
      </c>
      <c r="B14" s="2">
        <f>SUBTOTAL(103,TJULIO466101967158[CARGO])</f>
        <v>6</v>
      </c>
      <c r="C14" s="3"/>
      <c r="D14" s="3"/>
      <c r="E14" s="3"/>
      <c r="F14" s="3"/>
      <c r="G14" s="20">
        <f>SUBTOTAL(109,TJULIO466101967158[INGRESO BRUTO])</f>
        <v>410000</v>
      </c>
      <c r="H14" s="4">
        <f>SUBTOTAL(109,TJULIO466101967158[ISR])</f>
        <v>44036.840000000004</v>
      </c>
      <c r="I14" s="4">
        <f>SUBTOTAL(109,TJULIO466101967158[SFS])</f>
        <v>12464</v>
      </c>
      <c r="J14" s="4">
        <f>SUBTOTAL(109,TJULIO466101967158[AFP])</f>
        <v>11767</v>
      </c>
      <c r="K14" s="4">
        <f>SUBTOTAL(109,TJULIO466101967158[OTROS DESC])</f>
        <v>100.00000000000728</v>
      </c>
      <c r="L14" s="4">
        <f>SUBTOTAL(109,TJULIO466101967158[INGRESO NETO])</f>
        <v>341582.16000000003</v>
      </c>
      <c r="M14" s="4"/>
    </row>
    <row r="15" spans="1:14">
      <c r="A15" s="1"/>
      <c r="B15" s="2"/>
      <c r="C15" s="3"/>
      <c r="D15" s="3"/>
      <c r="G15" s="49"/>
      <c r="H15" s="49"/>
      <c r="I15" s="49"/>
      <c r="J15" s="4"/>
      <c r="K15" s="4"/>
      <c r="L15" s="4"/>
      <c r="M15" s="4"/>
    </row>
    <row r="16" spans="1:14">
      <c r="A16" s="1"/>
      <c r="B16" s="2"/>
      <c r="C16" s="3"/>
      <c r="D16" s="3"/>
      <c r="G16" s="49"/>
      <c r="H16" s="49"/>
      <c r="I16" s="49"/>
      <c r="J16" s="4"/>
      <c r="K16" s="4"/>
      <c r="L16" s="4"/>
      <c r="M16" s="4"/>
    </row>
    <row r="17" spans="1:13">
      <c r="A17" s="1"/>
      <c r="B17" s="2"/>
      <c r="C17" s="3"/>
      <c r="D17" s="3"/>
      <c r="G17" s="49"/>
      <c r="H17" s="49"/>
      <c r="I17" s="49"/>
      <c r="J17" s="4"/>
      <c r="K17" s="4"/>
      <c r="L17" s="4"/>
      <c r="M17" s="4"/>
    </row>
    <row r="18" spans="1:13">
      <c r="A18" s="15"/>
      <c r="B18" s="5"/>
      <c r="C18" s="18"/>
      <c r="D18" s="6"/>
      <c r="G18" s="49"/>
      <c r="H18" s="49"/>
      <c r="I18" s="49"/>
      <c r="J18" s="24"/>
      <c r="K18" s="24"/>
      <c r="L18" s="24"/>
      <c r="M18" s="7"/>
    </row>
    <row r="19" spans="1:13">
      <c r="A19" s="15"/>
      <c r="B19" s="5"/>
      <c r="C19" s="18"/>
      <c r="D19" s="6"/>
      <c r="G19" s="49"/>
      <c r="H19" s="49"/>
      <c r="I19" s="49"/>
      <c r="J19" s="24"/>
      <c r="K19" s="24"/>
      <c r="L19" s="24"/>
      <c r="M19" s="7"/>
    </row>
    <row r="20" spans="1:13">
      <c r="A20" s="15"/>
      <c r="B20" s="5"/>
      <c r="C20" s="18"/>
      <c r="D20" s="6"/>
      <c r="G20" s="49"/>
      <c r="H20" s="49"/>
      <c r="I20" s="49"/>
      <c r="J20" s="24"/>
      <c r="K20" s="24"/>
      <c r="L20" s="24"/>
      <c r="M20" s="7"/>
    </row>
    <row r="21" spans="1:13" ht="25.5">
      <c r="A21" s="46" t="s">
        <v>6027</v>
      </c>
      <c r="B21" s="5"/>
      <c r="C21" s="18"/>
      <c r="D21" s="6"/>
      <c r="G21" s="49"/>
      <c r="H21" s="49"/>
      <c r="I21" s="49"/>
      <c r="J21" s="24"/>
      <c r="K21" s="24"/>
      <c r="L21" s="24"/>
      <c r="M21" s="7"/>
    </row>
    <row r="22" spans="1:13">
      <c r="A22" s="48"/>
      <c r="B22" s="5"/>
      <c r="C22" s="18"/>
      <c r="D22" s="6"/>
      <c r="G22" s="49"/>
      <c r="H22" s="49"/>
      <c r="I22" s="49"/>
      <c r="J22" s="24"/>
      <c r="K22" s="24"/>
      <c r="L22" s="24"/>
      <c r="M22" s="7"/>
    </row>
    <row r="23" spans="1:13">
      <c r="A23" s="54"/>
      <c r="B23" s="5"/>
      <c r="C23" s="18"/>
      <c r="D23" s="6"/>
      <c r="E23" s="6"/>
      <c r="F23" s="6"/>
      <c r="G23" s="23"/>
      <c r="H23" s="24"/>
      <c r="I23" s="24"/>
      <c r="J23" s="24"/>
      <c r="K23" s="24"/>
      <c r="L23" s="24"/>
      <c r="M23" s="7"/>
    </row>
    <row r="24" spans="1:13">
      <c r="A24" s="5"/>
      <c r="B24" s="5"/>
      <c r="C24" s="18"/>
      <c r="D24" s="6"/>
      <c r="E24" s="6"/>
      <c r="F24" s="6"/>
      <c r="G24" s="23"/>
      <c r="H24" s="24"/>
      <c r="I24" s="24"/>
      <c r="J24" s="24"/>
      <c r="K24" s="24"/>
      <c r="L24" s="24"/>
      <c r="M24" s="7"/>
    </row>
    <row r="25" spans="1:13">
      <c r="A25" s="5"/>
      <c r="B25" s="5"/>
      <c r="C25" s="18"/>
      <c r="D25" s="6"/>
      <c r="E25" s="6"/>
      <c r="F25" s="6"/>
      <c r="G25" s="23"/>
      <c r="H25" s="24"/>
      <c r="I25" s="24"/>
      <c r="J25" s="24"/>
      <c r="K25" s="24"/>
      <c r="L25" s="24"/>
      <c r="M25" s="7"/>
    </row>
    <row r="26" spans="1:13">
      <c r="A26" s="5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  <row r="234" spans="1:13">
      <c r="A234" s="5"/>
      <c r="B234" s="5"/>
      <c r="C234" s="18"/>
      <c r="D234" s="6"/>
      <c r="E234" s="6"/>
      <c r="F234" s="6"/>
      <c r="G234" s="23"/>
      <c r="H234" s="24"/>
      <c r="I234" s="24"/>
      <c r="J234" s="24"/>
      <c r="K234" s="24"/>
      <c r="L234" s="24"/>
      <c r="M234" s="7"/>
    </row>
    <row r="235" spans="1:13">
      <c r="A235" s="5"/>
      <c r="B235" s="5"/>
      <c r="C235" s="18"/>
      <c r="D235" s="6"/>
      <c r="E235" s="6"/>
      <c r="F235" s="6"/>
      <c r="G235" s="23"/>
      <c r="H235" s="24"/>
      <c r="I235" s="24"/>
      <c r="J235" s="24"/>
      <c r="K235" s="24"/>
      <c r="L235" s="24"/>
      <c r="M235" s="7"/>
    </row>
    <row r="236" spans="1:13">
      <c r="A236" s="5"/>
      <c r="B236" s="5"/>
      <c r="C236" s="18"/>
      <c r="D236" s="6"/>
      <c r="E236" s="6"/>
      <c r="F236" s="6"/>
      <c r="G236" s="23"/>
      <c r="H236" s="24"/>
      <c r="I236" s="24"/>
      <c r="J236" s="24"/>
      <c r="K236" s="24"/>
      <c r="L236" s="24"/>
      <c r="M236" s="7"/>
    </row>
  </sheetData>
  <conditionalFormatting sqref="A21">
    <cfRule type="duplicateValues" dxfId="1" priority="1"/>
  </conditionalFormatting>
  <conditionalFormatting sqref="A8:A13">
    <cfRule type="duplicateValues" dxfId="0" priority="437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A2" sqref="A2:A186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0" t="s">
        <v>1172</v>
      </c>
      <c r="B1" s="40" t="s">
        <v>1868</v>
      </c>
      <c r="C1" s="40" t="s">
        <v>2585</v>
      </c>
    </row>
    <row r="2" spans="1:3" ht="15.75">
      <c r="A2" s="41" t="s">
        <v>2206</v>
      </c>
      <c r="B2" s="41" t="s">
        <v>2205</v>
      </c>
      <c r="C2" s="39" t="s">
        <v>2614</v>
      </c>
    </row>
    <row r="3" spans="1:3" ht="15.75">
      <c r="A3" s="41" t="s">
        <v>2208</v>
      </c>
      <c r="B3" s="41" t="s">
        <v>2207</v>
      </c>
      <c r="C3" s="39" t="s">
        <v>2614</v>
      </c>
    </row>
    <row r="4" spans="1:3" ht="15.75">
      <c r="A4" s="39" t="s">
        <v>1287</v>
      </c>
      <c r="B4" s="39" t="s">
        <v>996</v>
      </c>
      <c r="C4" s="39" t="s">
        <v>271</v>
      </c>
    </row>
    <row r="5" spans="1:3" ht="15.75">
      <c r="A5" s="41" t="s">
        <v>2211</v>
      </c>
      <c r="B5" s="41" t="s">
        <v>2219</v>
      </c>
      <c r="C5" s="39" t="s">
        <v>283</v>
      </c>
    </row>
    <row r="6" spans="1:3" ht="15.75">
      <c r="A6" s="39" t="s">
        <v>1537</v>
      </c>
      <c r="B6" s="39" t="s">
        <v>1112</v>
      </c>
      <c r="C6" s="39" t="s">
        <v>1199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H13" zoomScale="85" zoomScaleNormal="85" workbookViewId="0">
      <selection activeCell="K36" sqref="K36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4">
      <c r="A1" s="21" t="s">
        <v>1171</v>
      </c>
      <c r="B1" s="21" t="s">
        <v>1785</v>
      </c>
      <c r="E1" s="21" t="s">
        <v>1855</v>
      </c>
      <c r="F1" s="21" t="s">
        <v>1839</v>
      </c>
      <c r="H1" s="21"/>
      <c r="I1" s="119" t="s">
        <v>6001</v>
      </c>
      <c r="J1" s="21"/>
      <c r="K1" s="21"/>
    </row>
    <row r="2" spans="1:14">
      <c r="A2" s="21" t="s">
        <v>9</v>
      </c>
      <c r="B2" s="21" t="s">
        <v>1787</v>
      </c>
      <c r="E2" s="32" t="s">
        <v>1820</v>
      </c>
      <c r="F2" s="33" t="s">
        <v>1807</v>
      </c>
      <c r="G2" s="22"/>
      <c r="H2" s="21"/>
      <c r="I2" s="120" t="s">
        <v>5912</v>
      </c>
      <c r="J2" s="21"/>
      <c r="K2" s="21"/>
    </row>
    <row r="3" spans="1:14">
      <c r="A3" s="21" t="s">
        <v>1964</v>
      </c>
      <c r="B3" s="21" t="s">
        <v>2156</v>
      </c>
      <c r="E3" s="32" t="s">
        <v>1823</v>
      </c>
      <c r="F3" s="33" t="s">
        <v>1810</v>
      </c>
      <c r="G3" s="22"/>
      <c r="I3" s="111" t="s">
        <v>5920</v>
      </c>
      <c r="J3" s="21"/>
      <c r="K3" s="21"/>
    </row>
    <row r="4" spans="1:14">
      <c r="A4" s="21" t="s">
        <v>2283</v>
      </c>
      <c r="B4" s="21" t="s">
        <v>2282</v>
      </c>
      <c r="E4" s="32" t="s">
        <v>1833</v>
      </c>
      <c r="F4" s="33" t="s">
        <v>1811</v>
      </c>
      <c r="G4" s="22"/>
      <c r="I4" s="112" t="s">
        <v>639</v>
      </c>
      <c r="J4" s="21"/>
      <c r="K4" s="21"/>
    </row>
    <row r="5" spans="1:14">
      <c r="A5" s="21" t="s">
        <v>1911</v>
      </c>
      <c r="B5" s="21" t="s">
        <v>1786</v>
      </c>
      <c r="I5" s="111" t="s">
        <v>763</v>
      </c>
      <c r="J5" s="21"/>
      <c r="K5" s="21"/>
    </row>
    <row r="6" spans="1:14">
      <c r="A6" s="21" t="s">
        <v>2293</v>
      </c>
      <c r="B6" s="21" t="s">
        <v>2292</v>
      </c>
      <c r="I6" s="120" t="s">
        <v>5944</v>
      </c>
      <c r="J6" s="21"/>
      <c r="K6" s="21"/>
    </row>
    <row r="7" spans="1:14">
      <c r="A7" s="21" t="s">
        <v>2210</v>
      </c>
      <c r="B7" s="21" t="s">
        <v>2209</v>
      </c>
      <c r="I7" s="119" t="s">
        <v>6023</v>
      </c>
      <c r="J7" s="21"/>
      <c r="K7" s="21"/>
    </row>
    <row r="8" spans="1:14">
      <c r="A8" s="21" t="s">
        <v>1784</v>
      </c>
      <c r="B8" s="21" t="s">
        <v>1789</v>
      </c>
      <c r="J8" s="21"/>
      <c r="K8" s="21"/>
    </row>
    <row r="9" spans="1:14">
      <c r="A9" s="21" t="s">
        <v>2295</v>
      </c>
      <c r="B9" s="21" t="s">
        <v>2294</v>
      </c>
      <c r="J9" s="21"/>
      <c r="K9" s="21"/>
    </row>
    <row r="10" spans="1:14">
      <c r="A10" s="21" t="s">
        <v>211</v>
      </c>
      <c r="B10" s="21" t="s">
        <v>1788</v>
      </c>
      <c r="H10" s="21"/>
      <c r="I10" s="21"/>
      <c r="J10" s="21"/>
      <c r="K10" s="21"/>
    </row>
    <row r="11" spans="1:14">
      <c r="A11" s="21"/>
      <c r="B11" s="21"/>
      <c r="H11" s="21"/>
      <c r="I11" s="21"/>
      <c r="J11" s="21"/>
      <c r="K11" s="21"/>
    </row>
    <row r="12" spans="1:14">
      <c r="A12" s="21"/>
      <c r="B12" s="21"/>
      <c r="H12" s="21"/>
      <c r="I12" s="21"/>
      <c r="J12" s="21"/>
      <c r="K12" s="21"/>
    </row>
    <row r="13" spans="1:14" ht="15.75">
      <c r="E13" s="30" t="s">
        <v>2</v>
      </c>
      <c r="F13" s="30" t="s">
        <v>1092</v>
      </c>
      <c r="G13"/>
      <c r="H13" s="21" t="s">
        <v>1868</v>
      </c>
      <c r="I13" s="21" t="s">
        <v>1172</v>
      </c>
      <c r="J13" s="21" t="s">
        <v>2</v>
      </c>
      <c r="K13" s="21" t="s">
        <v>1869</v>
      </c>
      <c r="M13" s="113" t="s">
        <v>6328</v>
      </c>
      <c r="N13" s="114" t="s">
        <v>6329</v>
      </c>
    </row>
    <row r="14" spans="1:14" ht="15.75">
      <c r="E14" s="18" t="s">
        <v>535</v>
      </c>
      <c r="F14" s="31" t="s">
        <v>1222</v>
      </c>
      <c r="G14" s="31"/>
      <c r="H14" s="21" t="s">
        <v>6001</v>
      </c>
      <c r="I14" s="21" t="s">
        <v>5998</v>
      </c>
      <c r="J14" s="21" t="s">
        <v>5997</v>
      </c>
      <c r="K14" s="5" t="s">
        <v>2940</v>
      </c>
      <c r="M14" s="115" t="s">
        <v>6330</v>
      </c>
      <c r="N14" s="116" t="s">
        <v>6331</v>
      </c>
    </row>
    <row r="15" spans="1:14" ht="15.75">
      <c r="E15" s="18" t="s">
        <v>49</v>
      </c>
      <c r="F15" s="31" t="s">
        <v>1222</v>
      </c>
      <c r="G15" s="31"/>
      <c r="H15" s="21" t="s">
        <v>5912</v>
      </c>
      <c r="I15" s="21" t="s">
        <v>5909</v>
      </c>
      <c r="J15" s="21" t="s">
        <v>585</v>
      </c>
      <c r="K15" s="5" t="s">
        <v>2940</v>
      </c>
      <c r="M15" s="115" t="s">
        <v>6332</v>
      </c>
      <c r="N15" s="116" t="s">
        <v>6333</v>
      </c>
    </row>
    <row r="16" spans="1:14" ht="15.75">
      <c r="E16" s="18" t="s">
        <v>302</v>
      </c>
      <c r="F16" s="31" t="s">
        <v>1222</v>
      </c>
      <c r="G16" s="31"/>
      <c r="H16" s="21" t="s">
        <v>5920</v>
      </c>
      <c r="I16" s="21" t="s">
        <v>5917</v>
      </c>
      <c r="J16" s="21" t="s">
        <v>585</v>
      </c>
      <c r="K16" s="5" t="s">
        <v>2940</v>
      </c>
      <c r="M16" s="115" t="s">
        <v>6334</v>
      </c>
      <c r="N16" s="116" t="s">
        <v>6335</v>
      </c>
    </row>
    <row r="17" spans="5:15" ht="15.75">
      <c r="E17" s="31" t="s">
        <v>532</v>
      </c>
      <c r="F17" s="31" t="s">
        <v>1222</v>
      </c>
      <c r="G17" s="31"/>
      <c r="H17" s="21" t="s">
        <v>639</v>
      </c>
      <c r="I17" s="21" t="s">
        <v>1435</v>
      </c>
      <c r="J17" s="21" t="s">
        <v>585</v>
      </c>
      <c r="K17" s="5" t="s">
        <v>2940</v>
      </c>
      <c r="M17" s="115" t="s">
        <v>6336</v>
      </c>
      <c r="N17" s="116" t="s">
        <v>6337</v>
      </c>
      <c r="O17"/>
    </row>
    <row r="18" spans="5:15" ht="15.75">
      <c r="E18" s="18" t="s">
        <v>470</v>
      </c>
      <c r="F18" s="31" t="s">
        <v>1222</v>
      </c>
      <c r="G18" s="31"/>
      <c r="H18" s="21" t="s">
        <v>763</v>
      </c>
      <c r="I18" s="21" t="s">
        <v>1400</v>
      </c>
      <c r="J18" s="21" t="s">
        <v>585</v>
      </c>
      <c r="K18" s="5" t="s">
        <v>2940</v>
      </c>
      <c r="M18" s="115" t="s">
        <v>6338</v>
      </c>
      <c r="N18" s="116" t="s">
        <v>6339</v>
      </c>
      <c r="O18"/>
    </row>
    <row r="19" spans="5:15" ht="15.75">
      <c r="E19" s="18" t="s">
        <v>2938</v>
      </c>
      <c r="F19" s="31" t="s">
        <v>1222</v>
      </c>
      <c r="G19" s="31"/>
      <c r="H19" s="21" t="s">
        <v>5944</v>
      </c>
      <c r="I19" s="21" t="s">
        <v>5941</v>
      </c>
      <c r="J19" s="21" t="s">
        <v>585</v>
      </c>
      <c r="K19" s="5" t="s">
        <v>2940</v>
      </c>
      <c r="M19" s="113" t="s">
        <v>6340</v>
      </c>
      <c r="N19" s="114" t="s">
        <v>6341</v>
      </c>
      <c r="O19"/>
    </row>
    <row r="20" spans="5:15" ht="15.75">
      <c r="E20" s="18" t="s">
        <v>68</v>
      </c>
      <c r="F20" s="31" t="s">
        <v>1222</v>
      </c>
      <c r="G20" s="31"/>
      <c r="H20" s="21" t="s">
        <v>6023</v>
      </c>
      <c r="I20" s="21" t="s">
        <v>6020</v>
      </c>
      <c r="J20" s="21" t="s">
        <v>585</v>
      </c>
      <c r="K20" s="5" t="s">
        <v>2940</v>
      </c>
      <c r="M20" s="113" t="s">
        <v>6342</v>
      </c>
      <c r="N20" s="114"/>
      <c r="O20"/>
    </row>
    <row r="21" spans="5:15" ht="31.5">
      <c r="E21" s="18" t="s">
        <v>295</v>
      </c>
      <c r="F21" s="31" t="s">
        <v>1222</v>
      </c>
      <c r="G21" s="31"/>
      <c r="H21" s="21" t="s">
        <v>1812</v>
      </c>
      <c r="I21" s="22" t="s">
        <v>1813</v>
      </c>
      <c r="J21" s="121" t="s">
        <v>6353</v>
      </c>
      <c r="K21" s="5" t="s">
        <v>2940</v>
      </c>
      <c r="M21" s="117" t="s">
        <v>6343</v>
      </c>
      <c r="N21" s="118" t="s">
        <v>6344</v>
      </c>
      <c r="O21"/>
    </row>
    <row r="22" spans="5:15" ht="31.5">
      <c r="E22" s="18" t="s">
        <v>1931</v>
      </c>
      <c r="F22" s="31" t="s">
        <v>1222</v>
      </c>
      <c r="G22" s="31"/>
      <c r="H22" s="21" t="s">
        <v>361</v>
      </c>
      <c r="I22" s="22" t="s">
        <v>1468</v>
      </c>
      <c r="J22" s="121" t="s">
        <v>6354</v>
      </c>
      <c r="K22" s="5" t="s">
        <v>2940</v>
      </c>
      <c r="M22" s="113" t="s">
        <v>6345</v>
      </c>
      <c r="N22" s="114"/>
      <c r="O22"/>
    </row>
    <row r="23" spans="5:15" ht="15.75">
      <c r="E23" s="18" t="s">
        <v>212</v>
      </c>
      <c r="F23" s="31" t="s">
        <v>1222</v>
      </c>
      <c r="G23" s="31"/>
      <c r="H23" s="21" t="s">
        <v>745</v>
      </c>
      <c r="I23" s="22" t="s">
        <v>1511</v>
      </c>
      <c r="J23" s="122" t="s">
        <v>6355</v>
      </c>
      <c r="K23" s="5" t="s">
        <v>2940</v>
      </c>
      <c r="M23" s="115" t="s">
        <v>6346</v>
      </c>
      <c r="N23" s="116" t="s">
        <v>6347</v>
      </c>
      <c r="O23"/>
    </row>
    <row r="24" spans="5:15" ht="15.75">
      <c r="E24" s="18" t="s">
        <v>161</v>
      </c>
      <c r="F24" s="31" t="s">
        <v>1222</v>
      </c>
      <c r="G24" s="31"/>
      <c r="H24" s="21" t="s">
        <v>808</v>
      </c>
      <c r="I24" s="22" t="s">
        <v>1573</v>
      </c>
      <c r="J24" s="115" t="s">
        <v>6356</v>
      </c>
      <c r="K24" s="5" t="s">
        <v>2940</v>
      </c>
      <c r="M24" s="115" t="s">
        <v>6348</v>
      </c>
      <c r="N24" s="116"/>
      <c r="O24"/>
    </row>
    <row r="25" spans="5:15" ht="15.75">
      <c r="E25" s="18" t="s">
        <v>719</v>
      </c>
      <c r="F25" s="31" t="s">
        <v>1222</v>
      </c>
      <c r="G25" s="31"/>
      <c r="H25" s="21" t="s">
        <v>584</v>
      </c>
      <c r="I25" s="22" t="s">
        <v>1335</v>
      </c>
      <c r="J25" s="21" t="s">
        <v>585</v>
      </c>
      <c r="K25" s="5" t="s">
        <v>2940</v>
      </c>
      <c r="M25" s="115" t="s">
        <v>6349</v>
      </c>
      <c r="N25" s="116" t="s">
        <v>6350</v>
      </c>
      <c r="O25"/>
    </row>
    <row r="26" spans="5:15" ht="15.75">
      <c r="E26" s="18" t="s">
        <v>2905</v>
      </c>
      <c r="F26" s="31" t="s">
        <v>1222</v>
      </c>
      <c r="G26" s="31"/>
      <c r="H26" s="21" t="s">
        <v>641</v>
      </c>
      <c r="I26" s="22" t="s">
        <v>1294</v>
      </c>
      <c r="J26" s="21" t="s">
        <v>585</v>
      </c>
      <c r="K26" s="5" t="s">
        <v>2940</v>
      </c>
      <c r="M26" s="115" t="s">
        <v>6351</v>
      </c>
      <c r="N26" s="116" t="s">
        <v>6352</v>
      </c>
      <c r="O26"/>
    </row>
    <row r="27" spans="5:15">
      <c r="E27" s="18" t="s">
        <v>459</v>
      </c>
      <c r="F27" s="31" t="s">
        <v>1222</v>
      </c>
      <c r="G27" s="31"/>
      <c r="H27" s="21"/>
      <c r="I27" s="91"/>
      <c r="J27" s="21" t="s">
        <v>1021</v>
      </c>
      <c r="K27" s="21" t="s">
        <v>120</v>
      </c>
      <c r="O27"/>
    </row>
    <row r="28" spans="5:15">
      <c r="E28" s="31" t="s">
        <v>78</v>
      </c>
      <c r="F28" s="31" t="s">
        <v>1222</v>
      </c>
      <c r="G28" s="31"/>
      <c r="H28" s="21"/>
      <c r="I28" s="91"/>
      <c r="J28" s="21" t="s">
        <v>25</v>
      </c>
      <c r="K28" s="21" t="s">
        <v>120</v>
      </c>
      <c r="O28"/>
    </row>
    <row r="29" spans="5:15">
      <c r="E29" s="18" t="s">
        <v>320</v>
      </c>
      <c r="F29" s="31" t="s">
        <v>1222</v>
      </c>
      <c r="G29" s="31"/>
      <c r="H29" s="21"/>
      <c r="I29" s="91"/>
      <c r="J29" s="21" t="s">
        <v>465</v>
      </c>
      <c r="K29" s="21" t="s">
        <v>120</v>
      </c>
      <c r="O29"/>
    </row>
    <row r="30" spans="5:15">
      <c r="E30" s="18" t="s">
        <v>2783</v>
      </c>
      <c r="F30" s="31" t="s">
        <v>1222</v>
      </c>
      <c r="G30" s="31"/>
      <c r="H30" s="21"/>
      <c r="I30" s="91"/>
      <c r="J30" s="123" t="s">
        <v>461</v>
      </c>
      <c r="K30" s="21" t="s">
        <v>120</v>
      </c>
      <c r="O30"/>
    </row>
    <row r="31" spans="5:15">
      <c r="E31" s="31" t="s">
        <v>307</v>
      </c>
      <c r="F31" s="31" t="s">
        <v>1222</v>
      </c>
      <c r="G31" s="31"/>
      <c r="H31" s="21"/>
      <c r="I31" s="91"/>
      <c r="J31" s="21" t="s">
        <v>738</v>
      </c>
      <c r="K31" s="21" t="s">
        <v>120</v>
      </c>
      <c r="O31"/>
    </row>
    <row r="32" spans="5:15">
      <c r="E32" s="18" t="s">
        <v>106</v>
      </c>
      <c r="F32" s="31" t="s">
        <v>1222</v>
      </c>
      <c r="G32" s="31"/>
      <c r="H32" s="21"/>
      <c r="I32" s="91"/>
      <c r="J32" s="21" t="s">
        <v>355</v>
      </c>
      <c r="K32" s="21" t="s">
        <v>120</v>
      </c>
      <c r="O32"/>
    </row>
    <row r="33" spans="5:15">
      <c r="E33" s="31" t="s">
        <v>776</v>
      </c>
      <c r="F33" s="31" t="s">
        <v>1222</v>
      </c>
      <c r="G33" s="31"/>
      <c r="H33" s="21"/>
      <c r="I33" s="91"/>
      <c r="J33" s="21" t="s">
        <v>228</v>
      </c>
      <c r="K33" s="21" t="s">
        <v>120</v>
      </c>
      <c r="O33"/>
    </row>
    <row r="34" spans="5:15">
      <c r="E34" s="18" t="s">
        <v>453</v>
      </c>
      <c r="F34" s="31" t="s">
        <v>1222</v>
      </c>
      <c r="G34" s="31"/>
      <c r="H34" s="21"/>
      <c r="I34" s="91"/>
      <c r="J34" s="21" t="s">
        <v>546</v>
      </c>
      <c r="K34" s="21" t="s">
        <v>120</v>
      </c>
      <c r="O34"/>
    </row>
    <row r="35" spans="5:15">
      <c r="E35" s="18" t="s">
        <v>313</v>
      </c>
      <c r="F35" s="31" t="s">
        <v>1222</v>
      </c>
      <c r="G35" s="31"/>
      <c r="H35" s="21"/>
      <c r="I35" s="91"/>
      <c r="J35" s="21" t="s">
        <v>532</v>
      </c>
      <c r="K35" s="21" t="s">
        <v>120</v>
      </c>
      <c r="O35"/>
    </row>
    <row r="36" spans="5:15">
      <c r="E36" s="18" t="s">
        <v>87</v>
      </c>
      <c r="F36" s="31" t="s">
        <v>1222</v>
      </c>
      <c r="G36" s="31"/>
      <c r="H36" s="21" t="s">
        <v>5924</v>
      </c>
      <c r="I36" s="91"/>
      <c r="J36" s="91" t="s">
        <v>1850</v>
      </c>
      <c r="K36" s="21" t="s">
        <v>120</v>
      </c>
      <c r="O36"/>
    </row>
    <row r="37" spans="5:15">
      <c r="E37" s="18" t="s">
        <v>292</v>
      </c>
      <c r="F37" s="31" t="s">
        <v>1222</v>
      </c>
      <c r="G37" s="31"/>
      <c r="O37"/>
    </row>
    <row r="38" spans="5:15">
      <c r="E38" s="18" t="s">
        <v>2662</v>
      </c>
      <c r="F38" s="31" t="s">
        <v>1222</v>
      </c>
      <c r="G38" s="31"/>
      <c r="O38"/>
    </row>
    <row r="39" spans="5:15">
      <c r="E39" s="18" t="s">
        <v>990</v>
      </c>
      <c r="F39" s="31" t="s">
        <v>1222</v>
      </c>
      <c r="G39" s="31"/>
      <c r="O39"/>
    </row>
    <row r="40" spans="5:15">
      <c r="E40" s="18" t="s">
        <v>111</v>
      </c>
      <c r="F40" s="31" t="s">
        <v>1222</v>
      </c>
      <c r="G40" s="31"/>
      <c r="O40"/>
    </row>
    <row r="41" spans="5:15">
      <c r="E41" s="18" t="s">
        <v>426</v>
      </c>
      <c r="F41" s="31" t="s">
        <v>1222</v>
      </c>
      <c r="G41" s="31"/>
      <c r="O41"/>
    </row>
    <row r="42" spans="5:15">
      <c r="E42" s="18" t="s">
        <v>424</v>
      </c>
      <c r="F42" s="31" t="s">
        <v>1222</v>
      </c>
      <c r="G42" s="31"/>
      <c r="O42"/>
    </row>
    <row r="43" spans="5:15">
      <c r="E43" s="18" t="s">
        <v>7</v>
      </c>
      <c r="F43" s="31" t="s">
        <v>1222</v>
      </c>
      <c r="G43" s="31"/>
      <c r="O43"/>
    </row>
    <row r="44" spans="5:15">
      <c r="E44" s="31" t="s">
        <v>249</v>
      </c>
      <c r="F44" s="31" t="s">
        <v>1222</v>
      </c>
      <c r="G44" s="31"/>
      <c r="O44"/>
    </row>
    <row r="45" spans="5:15">
      <c r="E45" s="31" t="s">
        <v>23</v>
      </c>
      <c r="F45" s="31" t="s">
        <v>1222</v>
      </c>
      <c r="G45" s="31"/>
      <c r="O45"/>
    </row>
    <row r="46" spans="5:15">
      <c r="E46" s="18" t="s">
        <v>2939</v>
      </c>
      <c r="F46" s="31" t="s">
        <v>1222</v>
      </c>
      <c r="G46" s="31"/>
      <c r="O46"/>
    </row>
    <row r="47" spans="5:15">
      <c r="E47" s="31" t="s">
        <v>251</v>
      </c>
      <c r="F47" s="31" t="s">
        <v>1222</v>
      </c>
      <c r="G47" s="31"/>
      <c r="O47"/>
    </row>
    <row r="48" spans="5:15">
      <c r="E48" s="18" t="s">
        <v>668</v>
      </c>
      <c r="F48" s="31" t="s">
        <v>1222</v>
      </c>
      <c r="G48" s="31"/>
      <c r="O48"/>
    </row>
    <row r="49" spans="5:15">
      <c r="E49" s="18" t="s">
        <v>291</v>
      </c>
      <c r="F49" s="31" t="s">
        <v>1222</v>
      </c>
      <c r="G49" s="31"/>
      <c r="O49"/>
    </row>
    <row r="50" spans="5:15">
      <c r="E50" s="18" t="s">
        <v>293</v>
      </c>
      <c r="F50" s="31" t="s">
        <v>1222</v>
      </c>
      <c r="G50"/>
      <c r="O50"/>
    </row>
    <row r="51" spans="5:15">
      <c r="E51" s="18" t="s">
        <v>123</v>
      </c>
      <c r="F51" s="31" t="s">
        <v>1222</v>
      </c>
      <c r="O51"/>
    </row>
    <row r="52" spans="5:15">
      <c r="E52" s="18" t="s">
        <v>143</v>
      </c>
      <c r="F52" s="31" t="s">
        <v>1222</v>
      </c>
      <c r="O52"/>
    </row>
    <row r="53" spans="5:15">
      <c r="E53" s="18" t="s">
        <v>127</v>
      </c>
      <c r="F53" s="31" t="s">
        <v>1222</v>
      </c>
      <c r="O53"/>
    </row>
    <row r="54" spans="5:15">
      <c r="E54" s="18" t="s">
        <v>2907</v>
      </c>
      <c r="F54" s="31" t="s">
        <v>1222</v>
      </c>
      <c r="O54"/>
    </row>
    <row r="55" spans="5:15">
      <c r="E55" s="18" t="s">
        <v>107</v>
      </c>
      <c r="F55" s="31" t="s">
        <v>1222</v>
      </c>
      <c r="O55"/>
    </row>
    <row r="56" spans="5:15">
      <c r="E56" s="31" t="s">
        <v>93</v>
      </c>
      <c r="F56" s="31" t="s">
        <v>1222</v>
      </c>
      <c r="O56"/>
    </row>
    <row r="57" spans="5:15">
      <c r="E57" s="18" t="s">
        <v>12</v>
      </c>
      <c r="F57" s="31" t="s">
        <v>1222</v>
      </c>
      <c r="O57"/>
    </row>
    <row r="58" spans="5:15">
      <c r="E58" s="18" t="s">
        <v>35</v>
      </c>
      <c r="F58" s="31" t="s">
        <v>1222</v>
      </c>
      <c r="O58"/>
    </row>
    <row r="59" spans="5:15">
      <c r="E59" s="18" t="s">
        <v>182</v>
      </c>
      <c r="F59" s="31" t="s">
        <v>1222</v>
      </c>
      <c r="G59" s="31"/>
      <c r="O59"/>
    </row>
    <row r="60" spans="5:15">
      <c r="E60" s="31" t="s">
        <v>304</v>
      </c>
      <c r="F60" s="31" t="s">
        <v>1222</v>
      </c>
      <c r="G60" s="31"/>
      <c r="O60"/>
    </row>
    <row r="61" spans="5:15">
      <c r="E61" s="18" t="s">
        <v>342</v>
      </c>
      <c r="F61" s="31" t="s">
        <v>1222</v>
      </c>
      <c r="G61" s="31"/>
      <c r="O61"/>
    </row>
    <row r="62" spans="5:15">
      <c r="E62" s="18" t="s">
        <v>299</v>
      </c>
      <c r="F62" s="31" t="s">
        <v>1222</v>
      </c>
      <c r="G62" s="31"/>
      <c r="O62"/>
    </row>
    <row r="63" spans="5:15">
      <c r="E63" s="31" t="s">
        <v>405</v>
      </c>
      <c r="F63" s="31" t="s">
        <v>1222</v>
      </c>
      <c r="G63" s="31"/>
      <c r="O63"/>
    </row>
    <row r="64" spans="5:15">
      <c r="E64" s="18" t="s">
        <v>2277</v>
      </c>
      <c r="F64" s="31" t="s">
        <v>1222</v>
      </c>
      <c r="G64" s="31"/>
      <c r="O64"/>
    </row>
    <row r="65" spans="5:15">
      <c r="E65" s="18" t="s">
        <v>45</v>
      </c>
      <c r="F65" s="31" t="s">
        <v>1222</v>
      </c>
      <c r="G65" s="31"/>
      <c r="O65"/>
    </row>
    <row r="66" spans="5:15">
      <c r="E66" s="18" t="s">
        <v>501</v>
      </c>
      <c r="F66" s="31" t="s">
        <v>1222</v>
      </c>
      <c r="G66" s="31"/>
      <c r="O66"/>
    </row>
    <row r="67" spans="5:15">
      <c r="E67" s="31" t="s">
        <v>464</v>
      </c>
      <c r="F67" s="31" t="s">
        <v>1222</v>
      </c>
      <c r="G67" s="31"/>
      <c r="O67"/>
    </row>
    <row r="68" spans="5:15">
      <c r="E68" s="18" t="s">
        <v>652</v>
      </c>
      <c r="F68" s="31" t="s">
        <v>1222</v>
      </c>
      <c r="G68" s="31"/>
      <c r="O68"/>
    </row>
    <row r="69" spans="5:15">
      <c r="E69" s="18" t="s">
        <v>343</v>
      </c>
      <c r="F69" s="31" t="s">
        <v>1222</v>
      </c>
      <c r="G69" s="31"/>
      <c r="O69"/>
    </row>
    <row r="70" spans="5:15">
      <c r="E70" s="18" t="s">
        <v>8</v>
      </c>
      <c r="F70" s="31" t="s">
        <v>1222</v>
      </c>
      <c r="G70" s="31"/>
      <c r="O70"/>
    </row>
    <row r="71" spans="5:15">
      <c r="E71" s="18" t="s">
        <v>486</v>
      </c>
      <c r="F71" s="31" t="s">
        <v>1222</v>
      </c>
      <c r="G71" s="31"/>
      <c r="O71"/>
    </row>
    <row r="72" spans="5:15">
      <c r="E72" s="31" t="s">
        <v>312</v>
      </c>
      <c r="F72" s="31" t="s">
        <v>1222</v>
      </c>
      <c r="G72" s="31"/>
      <c r="O72"/>
    </row>
    <row r="73" spans="5:15">
      <c r="E73" s="18" t="s">
        <v>345</v>
      </c>
      <c r="F73" s="31" t="s">
        <v>1222</v>
      </c>
      <c r="G73" s="31"/>
      <c r="O73"/>
    </row>
    <row r="74" spans="5:15">
      <c r="E74" s="31" t="s">
        <v>259</v>
      </c>
      <c r="F74" s="31" t="s">
        <v>1222</v>
      </c>
      <c r="G74" s="31"/>
      <c r="O74"/>
    </row>
    <row r="75" spans="5:15">
      <c r="E75" s="18" t="s">
        <v>118</v>
      </c>
      <c r="F75" s="31" t="s">
        <v>1222</v>
      </c>
      <c r="G75" s="31"/>
      <c r="O75"/>
    </row>
    <row r="76" spans="5:15">
      <c r="E76" s="31" t="s">
        <v>140</v>
      </c>
      <c r="F76" s="31" t="s">
        <v>1222</v>
      </c>
      <c r="G76" s="31"/>
      <c r="O76"/>
    </row>
    <row r="77" spans="5:15">
      <c r="E77" s="18" t="s">
        <v>153</v>
      </c>
      <c r="F77" s="31" t="s">
        <v>1222</v>
      </c>
      <c r="G77" s="31"/>
      <c r="O77"/>
    </row>
    <row r="78" spans="5:15">
      <c r="E78" s="18" t="s">
        <v>211</v>
      </c>
      <c r="F78" s="31" t="s">
        <v>1222</v>
      </c>
      <c r="G78" s="31"/>
      <c r="O78"/>
    </row>
    <row r="79" spans="5:15">
      <c r="E79" s="18" t="s">
        <v>305</v>
      </c>
      <c r="F79" s="31" t="s">
        <v>1222</v>
      </c>
      <c r="G79" s="31"/>
      <c r="O79"/>
    </row>
    <row r="80" spans="5:15">
      <c r="E80" s="18" t="s">
        <v>131</v>
      </c>
      <c r="F80" s="31" t="s">
        <v>1222</v>
      </c>
      <c r="G80" s="31"/>
      <c r="O80"/>
    </row>
    <row r="81" spans="5:15">
      <c r="E81" s="18" t="s">
        <v>134</v>
      </c>
      <c r="F81" s="31" t="s">
        <v>1222</v>
      </c>
      <c r="G81" s="31"/>
      <c r="O81"/>
    </row>
    <row r="82" spans="5:15">
      <c r="E82" s="18" t="s">
        <v>1879</v>
      </c>
      <c r="F82" s="31" t="s">
        <v>1222</v>
      </c>
      <c r="G82" s="31"/>
      <c r="O82"/>
    </row>
    <row r="83" spans="5:15">
      <c r="E83" s="18" t="s">
        <v>54</v>
      </c>
      <c r="F83" s="31" t="s">
        <v>1222</v>
      </c>
      <c r="G83" s="31"/>
      <c r="O83"/>
    </row>
    <row r="84" spans="5:15">
      <c r="E84" s="18" t="s">
        <v>303</v>
      </c>
      <c r="F84" s="31" t="s">
        <v>1222</v>
      </c>
      <c r="G84" s="31"/>
      <c r="O84"/>
    </row>
    <row r="85" spans="5:15">
      <c r="E85" s="18" t="s">
        <v>1099</v>
      </c>
      <c r="F85" s="31" t="s">
        <v>1222</v>
      </c>
      <c r="G85" s="31"/>
      <c r="O85"/>
    </row>
    <row r="86" spans="5:15">
      <c r="E86" s="31" t="s">
        <v>100</v>
      </c>
      <c r="F86" s="31" t="s">
        <v>1222</v>
      </c>
      <c r="G86" s="31"/>
      <c r="O86"/>
    </row>
    <row r="87" spans="5:15">
      <c r="E87" s="18" t="s">
        <v>448</v>
      </c>
      <c r="F87" s="31" t="s">
        <v>1222</v>
      </c>
      <c r="G87" s="31"/>
      <c r="O87"/>
    </row>
    <row r="88" spans="5:15">
      <c r="E88" s="31" t="s">
        <v>16</v>
      </c>
      <c r="F88" s="31" t="s">
        <v>1222</v>
      </c>
      <c r="G88" s="31"/>
      <c r="O88"/>
    </row>
    <row r="89" spans="5:15">
      <c r="E89" s="31" t="s">
        <v>20</v>
      </c>
      <c r="F89" s="31" t="s">
        <v>1222</v>
      </c>
      <c r="G89" s="31"/>
      <c r="O89"/>
    </row>
    <row r="90" spans="5:15">
      <c r="E90" s="18" t="s">
        <v>175</v>
      </c>
      <c r="F90" s="31" t="s">
        <v>1222</v>
      </c>
      <c r="G90" s="31"/>
      <c r="O90"/>
    </row>
    <row r="91" spans="5:15">
      <c r="E91" s="18" t="s">
        <v>480</v>
      </c>
      <c r="F91" s="31" t="s">
        <v>1222</v>
      </c>
      <c r="G91" s="31"/>
      <c r="O91"/>
    </row>
    <row r="92" spans="5:15">
      <c r="E92"/>
      <c r="F92"/>
      <c r="G92" s="31"/>
      <c r="O92"/>
    </row>
    <row r="93" spans="5:15">
      <c r="E93"/>
      <c r="F93"/>
      <c r="G93" s="31"/>
      <c r="O93"/>
    </row>
    <row r="94" spans="5:15">
      <c r="E94"/>
      <c r="F94"/>
      <c r="G94" s="31"/>
      <c r="O94"/>
    </row>
    <row r="95" spans="5:15">
      <c r="E95"/>
      <c r="F95"/>
      <c r="G95" s="31"/>
      <c r="O95"/>
    </row>
    <row r="96" spans="5:15">
      <c r="E96"/>
      <c r="F96"/>
      <c r="G96" s="31"/>
      <c r="O96"/>
    </row>
    <row r="97" spans="5:15">
      <c r="E97"/>
      <c r="F97"/>
      <c r="G97" s="31"/>
      <c r="O97"/>
    </row>
    <row r="98" spans="5:15">
      <c r="E98"/>
      <c r="F98"/>
      <c r="G98" s="31"/>
      <c r="O98"/>
    </row>
    <row r="99" spans="5:15">
      <c r="E99"/>
      <c r="F99"/>
      <c r="G99" s="31"/>
      <c r="O99"/>
    </row>
    <row r="100" spans="5:15">
      <c r="E100"/>
      <c r="F100"/>
      <c r="G100" s="31"/>
      <c r="O100"/>
    </row>
    <row r="101" spans="5:15">
      <c r="E101"/>
      <c r="F101"/>
      <c r="G101" s="31"/>
      <c r="O101"/>
    </row>
    <row r="102" spans="5:15">
      <c r="E102"/>
      <c r="F102"/>
      <c r="G102" s="31"/>
      <c r="O102"/>
    </row>
    <row r="103" spans="5:15">
      <c r="E103"/>
      <c r="F103"/>
      <c r="G103" s="31"/>
      <c r="O103"/>
    </row>
    <row r="104" spans="5:15">
      <c r="E104"/>
      <c r="F104"/>
      <c r="G104" s="31"/>
      <c r="O104"/>
    </row>
    <row r="105" spans="5:15">
      <c r="E105"/>
      <c r="F105"/>
      <c r="G105" s="31"/>
      <c r="O105"/>
    </row>
    <row r="106" spans="5:15">
      <c r="E106"/>
      <c r="F106"/>
      <c r="G106" s="31"/>
      <c r="O106"/>
    </row>
    <row r="107" spans="5:15">
      <c r="E107"/>
      <c r="F107"/>
      <c r="G107" s="31"/>
      <c r="O107"/>
    </row>
    <row r="108" spans="5:15">
      <c r="E108"/>
      <c r="F108"/>
      <c r="G108" s="31"/>
      <c r="O108"/>
    </row>
    <row r="109" spans="5:15">
      <c r="E109"/>
      <c r="F109"/>
      <c r="G109" s="31"/>
      <c r="O109"/>
    </row>
    <row r="110" spans="5:15">
      <c r="E110"/>
      <c r="F110"/>
      <c r="G110" s="31"/>
      <c r="O110"/>
    </row>
    <row r="111" spans="5:15">
      <c r="E111"/>
      <c r="F111"/>
      <c r="G111" s="31"/>
      <c r="O111"/>
    </row>
    <row r="112" spans="5:15">
      <c r="E112"/>
      <c r="F112"/>
      <c r="G112" s="31"/>
      <c r="O112"/>
    </row>
    <row r="113" spans="5:15">
      <c r="E113"/>
      <c r="F113"/>
      <c r="G113" s="31"/>
      <c r="O113"/>
    </row>
    <row r="114" spans="5:15">
      <c r="E114"/>
      <c r="F114"/>
      <c r="G114" s="31"/>
      <c r="O114"/>
    </row>
    <row r="115" spans="5:15">
      <c r="E115"/>
      <c r="F115"/>
      <c r="G115" s="31"/>
      <c r="O115"/>
    </row>
    <row r="116" spans="5:15">
      <c r="E116"/>
      <c r="F116"/>
      <c r="G116" s="31"/>
      <c r="O116"/>
    </row>
    <row r="117" spans="5:15">
      <c r="E117"/>
      <c r="F117"/>
      <c r="G117" s="31"/>
      <c r="O117"/>
    </row>
    <row r="118" spans="5:15">
      <c r="E118"/>
      <c r="F118"/>
      <c r="G118" s="31"/>
      <c r="O118"/>
    </row>
    <row r="119" spans="5:15">
      <c r="E119"/>
      <c r="F119"/>
      <c r="G119" s="31"/>
      <c r="O119"/>
    </row>
    <row r="120" spans="5:15">
      <c r="E120"/>
      <c r="F120"/>
      <c r="G120" s="31"/>
      <c r="O120"/>
    </row>
    <row r="121" spans="5:15">
      <c r="E121"/>
      <c r="F121"/>
      <c r="G121" s="31"/>
      <c r="O121"/>
    </row>
    <row r="122" spans="5:15">
      <c r="E122"/>
      <c r="F122"/>
      <c r="G122" s="31"/>
      <c r="O122"/>
    </row>
    <row r="123" spans="5:15">
      <c r="E123"/>
      <c r="F123"/>
      <c r="G123" s="31"/>
      <c r="O123"/>
    </row>
    <row r="124" spans="5:15">
      <c r="E124"/>
      <c r="F124"/>
      <c r="G124" s="31"/>
      <c r="O124"/>
    </row>
    <row r="125" spans="5:15">
      <c r="E125"/>
      <c r="F125"/>
      <c r="G125" s="31"/>
      <c r="O125"/>
    </row>
    <row r="126" spans="5:15">
      <c r="E126"/>
      <c r="F126"/>
      <c r="G126" s="31"/>
      <c r="O126"/>
    </row>
    <row r="127" spans="5:15">
      <c r="E127"/>
      <c r="F127"/>
      <c r="G127" s="31"/>
      <c r="O127"/>
    </row>
    <row r="128" spans="5:15">
      <c r="E128"/>
      <c r="F128"/>
      <c r="G128" s="31"/>
      <c r="O128"/>
    </row>
    <row r="129" spans="5:15">
      <c r="E129"/>
      <c r="F129"/>
      <c r="G129" s="31"/>
      <c r="O129"/>
    </row>
    <row r="130" spans="5:15">
      <c r="E130"/>
      <c r="F130"/>
      <c r="G130" s="31"/>
      <c r="O130"/>
    </row>
    <row r="131" spans="5:15">
      <c r="E131"/>
      <c r="F131"/>
      <c r="G131" s="31"/>
      <c r="O131"/>
    </row>
    <row r="132" spans="5:15">
      <c r="E132"/>
      <c r="F132"/>
      <c r="G132" s="31"/>
      <c r="O132"/>
    </row>
    <row r="133" spans="5:15">
      <c r="E133"/>
      <c r="F133"/>
      <c r="G133" s="31"/>
      <c r="O133"/>
    </row>
    <row r="134" spans="5:15">
      <c r="E134"/>
      <c r="F134"/>
      <c r="G134" s="31"/>
      <c r="O134"/>
    </row>
    <row r="135" spans="5:15">
      <c r="E135"/>
      <c r="F135"/>
      <c r="G135" s="31"/>
      <c r="O135"/>
    </row>
    <row r="136" spans="5:15">
      <c r="E136"/>
      <c r="F136"/>
      <c r="G136" s="31"/>
      <c r="O136"/>
    </row>
    <row r="137" spans="5:15">
      <c r="E137"/>
      <c r="F137"/>
      <c r="G137" s="31"/>
      <c r="O137"/>
    </row>
    <row r="138" spans="5:15">
      <c r="E138"/>
      <c r="F138"/>
      <c r="G138" s="31"/>
      <c r="O138"/>
    </row>
    <row r="139" spans="5:15">
      <c r="E139"/>
      <c r="F139"/>
      <c r="G139" s="31"/>
      <c r="O139"/>
    </row>
    <row r="140" spans="5:15">
      <c r="E140"/>
      <c r="F140"/>
      <c r="G140" s="31"/>
      <c r="O140"/>
    </row>
    <row r="141" spans="5:15">
      <c r="E141"/>
      <c r="F141"/>
      <c r="G141" s="31"/>
      <c r="O141"/>
    </row>
    <row r="142" spans="5:15">
      <c r="E142"/>
      <c r="F142"/>
      <c r="G142" s="31"/>
      <c r="O142"/>
    </row>
    <row r="143" spans="5:15">
      <c r="E143"/>
      <c r="F143"/>
      <c r="G143" s="31"/>
      <c r="O143"/>
    </row>
    <row r="144" spans="5:15">
      <c r="E144"/>
      <c r="F144"/>
      <c r="G144" s="31"/>
      <c r="O144"/>
    </row>
    <row r="145" spans="5:15">
      <c r="E145"/>
      <c r="F145"/>
      <c r="G145" s="31"/>
      <c r="O145"/>
    </row>
    <row r="146" spans="5:15">
      <c r="E146"/>
      <c r="F146"/>
      <c r="G146" s="31"/>
      <c r="O146"/>
    </row>
    <row r="147" spans="5:15">
      <c r="E147"/>
      <c r="F147"/>
      <c r="G147" s="31"/>
      <c r="O147"/>
    </row>
    <row r="148" spans="5:15">
      <c r="E148"/>
      <c r="F148"/>
      <c r="G148" s="31"/>
      <c r="O148"/>
    </row>
    <row r="149" spans="5:15">
      <c r="E149"/>
      <c r="F149"/>
      <c r="G149" s="31"/>
      <c r="O149"/>
    </row>
    <row r="150" spans="5:15">
      <c r="E150"/>
      <c r="F150"/>
      <c r="G150" s="31"/>
      <c r="O150"/>
    </row>
    <row r="151" spans="5:15">
      <c r="E151"/>
      <c r="F151"/>
      <c r="G151" s="31"/>
      <c r="O151"/>
    </row>
    <row r="152" spans="5:15">
      <c r="E152"/>
      <c r="F152"/>
      <c r="G152" s="31"/>
      <c r="O152"/>
    </row>
    <row r="153" spans="5:15">
      <c r="E153"/>
      <c r="F153"/>
      <c r="G153" s="31"/>
      <c r="O153"/>
    </row>
    <row r="154" spans="5:15">
      <c r="E154"/>
      <c r="F154"/>
      <c r="G154" s="31"/>
      <c r="O154"/>
    </row>
    <row r="155" spans="5:15">
      <c r="E155"/>
      <c r="F155"/>
      <c r="G155" s="31"/>
      <c r="O155"/>
    </row>
    <row r="156" spans="5:15">
      <c r="E156"/>
      <c r="F156"/>
      <c r="G156" s="31"/>
      <c r="O156"/>
    </row>
    <row r="157" spans="5:15">
      <c r="E157"/>
      <c r="F157"/>
      <c r="G157" s="31"/>
      <c r="O157"/>
    </row>
    <row r="158" spans="5:15">
      <c r="E158"/>
      <c r="F158"/>
      <c r="G158" s="31"/>
      <c r="O158"/>
    </row>
    <row r="159" spans="5:15">
      <c r="E159"/>
      <c r="F159"/>
      <c r="G159" s="31"/>
      <c r="O159"/>
    </row>
    <row r="160" spans="5:15">
      <c r="E160"/>
      <c r="F160"/>
      <c r="G160" s="31"/>
      <c r="O160"/>
    </row>
    <row r="161" spans="5:15">
      <c r="E161"/>
      <c r="F161"/>
      <c r="G161" s="31"/>
      <c r="O161"/>
    </row>
    <row r="162" spans="5:15">
      <c r="E162"/>
      <c r="F162"/>
      <c r="G162" s="31"/>
      <c r="O162"/>
    </row>
    <row r="163" spans="5:15">
      <c r="E163"/>
      <c r="F163"/>
      <c r="G163" s="31"/>
      <c r="O163"/>
    </row>
    <row r="164" spans="5:15">
      <c r="E164"/>
      <c r="F164"/>
      <c r="G164" s="31"/>
      <c r="O164"/>
    </row>
    <row r="165" spans="5:15">
      <c r="E165"/>
      <c r="F165"/>
      <c r="G165" s="31"/>
      <c r="O165"/>
    </row>
    <row r="166" spans="5:15">
      <c r="E166"/>
      <c r="F166"/>
      <c r="G166" s="31"/>
      <c r="O166"/>
    </row>
    <row r="167" spans="5:15">
      <c r="E167"/>
      <c r="F167"/>
      <c r="G167" s="31"/>
      <c r="O167"/>
    </row>
    <row r="168" spans="5:15">
      <c r="E168"/>
      <c r="F168"/>
      <c r="G168" s="31"/>
      <c r="O168"/>
    </row>
    <row r="169" spans="5:15">
      <c r="E169"/>
      <c r="F169"/>
      <c r="G169" s="31"/>
      <c r="O169"/>
    </row>
    <row r="170" spans="5:15">
      <c r="E170"/>
      <c r="F170"/>
      <c r="G170" s="31"/>
      <c r="O170"/>
    </row>
    <row r="171" spans="5:15">
      <c r="E171"/>
      <c r="F171"/>
      <c r="G171" s="31"/>
      <c r="O171"/>
    </row>
    <row r="172" spans="5:15">
      <c r="E172"/>
      <c r="F172"/>
      <c r="G172" s="31"/>
      <c r="O172"/>
    </row>
    <row r="173" spans="5:15">
      <c r="E173"/>
      <c r="F173"/>
      <c r="G173" s="31"/>
      <c r="O173"/>
    </row>
    <row r="174" spans="5:15">
      <c r="E174"/>
      <c r="F174"/>
      <c r="G174" s="31"/>
      <c r="O174"/>
    </row>
    <row r="175" spans="5:15">
      <c r="E175"/>
      <c r="F175"/>
      <c r="G175" s="31"/>
      <c r="O175"/>
    </row>
    <row r="176" spans="5:15">
      <c r="E176"/>
      <c r="F176"/>
      <c r="G176" s="31"/>
      <c r="O176"/>
    </row>
    <row r="177" spans="5:15">
      <c r="E177"/>
      <c r="F177"/>
      <c r="G177" s="31"/>
      <c r="O177"/>
    </row>
    <row r="178" spans="5:15">
      <c r="E178"/>
      <c r="F178"/>
      <c r="G178" s="31"/>
      <c r="O178"/>
    </row>
    <row r="179" spans="5:15">
      <c r="E179"/>
      <c r="F179"/>
      <c r="G179" s="31"/>
      <c r="O179"/>
    </row>
    <row r="180" spans="5:15">
      <c r="E180"/>
      <c r="F180"/>
      <c r="G180" s="31"/>
      <c r="O180"/>
    </row>
    <row r="181" spans="5:15">
      <c r="E181"/>
      <c r="F181"/>
      <c r="G181" s="31"/>
      <c r="O181"/>
    </row>
    <row r="182" spans="5:15">
      <c r="E182"/>
      <c r="F182"/>
      <c r="G182" s="31"/>
      <c r="O182"/>
    </row>
    <row r="183" spans="5:15">
      <c r="E183"/>
      <c r="F183"/>
      <c r="G183" s="31"/>
      <c r="O183"/>
    </row>
    <row r="184" spans="5:15">
      <c r="E184"/>
      <c r="F184"/>
      <c r="G184" s="31"/>
      <c r="O184"/>
    </row>
    <row r="185" spans="5:15">
      <c r="E185"/>
      <c r="F185"/>
      <c r="G185" s="31"/>
      <c r="O185"/>
    </row>
    <row r="186" spans="5:15">
      <c r="E186"/>
      <c r="F186"/>
      <c r="G186" s="31"/>
      <c r="O186"/>
    </row>
    <row r="187" spans="5:15">
      <c r="E187"/>
      <c r="F187"/>
      <c r="G187" s="31"/>
      <c r="O187"/>
    </row>
    <row r="188" spans="5:15">
      <c r="E188"/>
      <c r="F188"/>
      <c r="G188" s="31"/>
      <c r="O188"/>
    </row>
    <row r="189" spans="5:15">
      <c r="E189"/>
      <c r="F189"/>
      <c r="G189" s="31"/>
      <c r="O189"/>
    </row>
    <row r="190" spans="5:15">
      <c r="E190"/>
      <c r="F190"/>
      <c r="G190" s="31"/>
      <c r="O190"/>
    </row>
    <row r="191" spans="5:15">
      <c r="E191"/>
      <c r="F191"/>
      <c r="G191" s="31"/>
      <c r="O191"/>
    </row>
    <row r="192" spans="5:15">
      <c r="E192"/>
      <c r="F192"/>
      <c r="G192" s="31"/>
      <c r="O192"/>
    </row>
    <row r="193" spans="5:15">
      <c r="E193"/>
      <c r="F193"/>
      <c r="G193" s="31"/>
      <c r="O193"/>
    </row>
    <row r="194" spans="5:15">
      <c r="E194"/>
      <c r="F194"/>
      <c r="G194" s="31"/>
      <c r="O194"/>
    </row>
    <row r="195" spans="5:15">
      <c r="E195"/>
      <c r="F195"/>
      <c r="G195" s="31"/>
      <c r="O195"/>
    </row>
    <row r="196" spans="5:15">
      <c r="E196"/>
      <c r="F196"/>
      <c r="G196" s="31"/>
      <c r="O196"/>
    </row>
    <row r="197" spans="5:15">
      <c r="E197"/>
      <c r="F197"/>
      <c r="G197" s="31"/>
      <c r="O197"/>
    </row>
    <row r="198" spans="5:15">
      <c r="E198"/>
      <c r="F198"/>
      <c r="G198" s="31"/>
      <c r="O198"/>
    </row>
    <row r="199" spans="5:15">
      <c r="E199"/>
      <c r="F199"/>
      <c r="G199" s="31"/>
      <c r="O199"/>
    </row>
    <row r="200" spans="5:15">
      <c r="E200"/>
      <c r="F200"/>
      <c r="G200" s="31"/>
      <c r="O200"/>
    </row>
    <row r="201" spans="5:15">
      <c r="E201"/>
      <c r="F201"/>
      <c r="G201" s="31"/>
      <c r="O201"/>
    </row>
    <row r="202" spans="5:15">
      <c r="E202"/>
      <c r="F202"/>
      <c r="G202" s="31"/>
      <c r="O202"/>
    </row>
    <row r="203" spans="5:15">
      <c r="E203"/>
      <c r="F203"/>
      <c r="G203" s="31"/>
      <c r="O203"/>
    </row>
    <row r="204" spans="5:15">
      <c r="E204"/>
      <c r="F204"/>
      <c r="G204" s="31"/>
      <c r="O204"/>
    </row>
    <row r="205" spans="5:15">
      <c r="E205"/>
      <c r="F205"/>
      <c r="G205" s="31"/>
      <c r="O205"/>
    </row>
    <row r="206" spans="5:15">
      <c r="E206"/>
      <c r="F206"/>
      <c r="G206" s="31"/>
      <c r="O206"/>
    </row>
    <row r="207" spans="5:15">
      <c r="E207"/>
      <c r="F207"/>
      <c r="G207" s="31"/>
      <c r="O207"/>
    </row>
    <row r="208" spans="5:15">
      <c r="E208"/>
      <c r="F208"/>
      <c r="G208" s="31"/>
      <c r="O208"/>
    </row>
    <row r="209" spans="5:19">
      <c r="E209"/>
      <c r="F209"/>
      <c r="G209" s="31"/>
      <c r="O209"/>
    </row>
    <row r="210" spans="5:19">
      <c r="E210"/>
      <c r="F210"/>
      <c r="G210" s="31"/>
      <c r="O210"/>
    </row>
    <row r="211" spans="5:19">
      <c r="E211"/>
      <c r="F211"/>
      <c r="G211" s="31"/>
      <c r="O211"/>
    </row>
    <row r="212" spans="5:19">
      <c r="E212"/>
      <c r="F212"/>
      <c r="G212" s="31"/>
      <c r="O212"/>
    </row>
    <row r="213" spans="5:19">
      <c r="E213"/>
      <c r="F213"/>
      <c r="G213" s="31"/>
      <c r="O213"/>
    </row>
    <row r="214" spans="5:19">
      <c r="E214"/>
      <c r="F214"/>
      <c r="G214" s="31"/>
      <c r="M214"/>
      <c r="N214"/>
      <c r="Q214"/>
    </row>
    <row r="215" spans="5:19">
      <c r="E215"/>
      <c r="F215"/>
      <c r="G215" s="31"/>
      <c r="M215"/>
      <c r="N215"/>
      <c r="Q215"/>
    </row>
    <row r="216" spans="5:19">
      <c r="E216"/>
      <c r="F216"/>
      <c r="G216" s="31"/>
      <c r="M216"/>
      <c r="N216"/>
      <c r="Q216"/>
    </row>
    <row r="217" spans="5:19">
      <c r="E217"/>
      <c r="F217"/>
      <c r="G217" s="31"/>
      <c r="M217"/>
      <c r="N217"/>
      <c r="Q217"/>
    </row>
    <row r="218" spans="5:19">
      <c r="E218"/>
      <c r="F218"/>
      <c r="G218" s="31"/>
      <c r="M218"/>
      <c r="N218"/>
      <c r="Q218"/>
    </row>
    <row r="219" spans="5:19">
      <c r="E219"/>
      <c r="F219"/>
      <c r="G219" s="31"/>
      <c r="M219"/>
      <c r="N219"/>
      <c r="Q219"/>
    </row>
    <row r="220" spans="5:19">
      <c r="E220"/>
      <c r="F220"/>
      <c r="G220" s="31"/>
      <c r="O220"/>
      <c r="P220"/>
      <c r="S220"/>
    </row>
    <row r="221" spans="5:19">
      <c r="E221"/>
      <c r="F221"/>
      <c r="G221" s="31"/>
      <c r="O221"/>
      <c r="P221"/>
      <c r="S221"/>
    </row>
    <row r="222" spans="5:19">
      <c r="E222"/>
      <c r="F222"/>
      <c r="G222" s="31"/>
      <c r="O222"/>
      <c r="P222"/>
      <c r="S222"/>
    </row>
    <row r="223" spans="5:19">
      <c r="E223"/>
      <c r="F223"/>
      <c r="G223" s="31"/>
      <c r="O223"/>
      <c r="P223"/>
      <c r="S223"/>
    </row>
    <row r="224" spans="5:19">
      <c r="E224"/>
      <c r="F224"/>
      <c r="G224" s="31"/>
      <c r="O224"/>
      <c r="P224"/>
      <c r="S224"/>
    </row>
    <row r="225" spans="5:19">
      <c r="E225"/>
      <c r="F225"/>
      <c r="G225" s="31"/>
      <c r="O225"/>
      <c r="P225"/>
      <c r="S225"/>
    </row>
    <row r="226" spans="5:19">
      <c r="E226"/>
      <c r="F226"/>
      <c r="G226" s="31"/>
      <c r="O226"/>
      <c r="P226"/>
      <c r="S226"/>
    </row>
    <row r="227" spans="5:19">
      <c r="E227"/>
      <c r="F227"/>
      <c r="G227" s="31"/>
      <c r="O227"/>
      <c r="P227"/>
      <c r="S227"/>
    </row>
    <row r="228" spans="5:19">
      <c r="E228"/>
      <c r="F228"/>
      <c r="G228" s="31"/>
      <c r="O228"/>
      <c r="P228"/>
      <c r="S228"/>
    </row>
    <row r="229" spans="5:19">
      <c r="E229"/>
      <c r="F229"/>
      <c r="G229" s="31"/>
      <c r="O229"/>
      <c r="P229"/>
      <c r="S229"/>
    </row>
    <row r="230" spans="5:19">
      <c r="E230"/>
      <c r="F230"/>
      <c r="G230" s="31"/>
      <c r="O230"/>
      <c r="P230"/>
      <c r="S230"/>
    </row>
    <row r="231" spans="5:19">
      <c r="E231"/>
      <c r="F231"/>
      <c r="G231" s="31"/>
      <c r="O231"/>
      <c r="P231"/>
      <c r="S231"/>
    </row>
    <row r="232" spans="5:19">
      <c r="E232"/>
      <c r="F232"/>
      <c r="G232" s="31"/>
      <c r="O232"/>
      <c r="P232"/>
      <c r="S232"/>
    </row>
    <row r="233" spans="5:19">
      <c r="E233"/>
      <c r="F233"/>
      <c r="G233" s="31"/>
      <c r="O233"/>
      <c r="P233"/>
      <c r="S233"/>
    </row>
    <row r="234" spans="5:19">
      <c r="E234"/>
      <c r="F234"/>
      <c r="G234" s="31"/>
      <c r="O234"/>
      <c r="P234"/>
      <c r="S234"/>
    </row>
    <row r="235" spans="5:19">
      <c r="E235"/>
      <c r="F235"/>
      <c r="G235" s="31"/>
      <c r="O235"/>
      <c r="P235"/>
      <c r="S235"/>
    </row>
    <row r="236" spans="5:19">
      <c r="E236"/>
      <c r="F236"/>
      <c r="G236" s="31"/>
      <c r="O236"/>
      <c r="P236"/>
      <c r="S236"/>
    </row>
    <row r="237" spans="5:19">
      <c r="E237"/>
      <c r="F237"/>
      <c r="G237" s="31"/>
      <c r="O237"/>
      <c r="P237"/>
      <c r="S237"/>
    </row>
    <row r="238" spans="5:19">
      <c r="E238"/>
      <c r="F238"/>
      <c r="G238" s="31"/>
      <c r="O238"/>
      <c r="P238"/>
      <c r="S238"/>
    </row>
    <row r="239" spans="5:19">
      <c r="E239"/>
      <c r="F239"/>
      <c r="G239" s="31"/>
      <c r="O239"/>
      <c r="P239"/>
      <c r="S239"/>
    </row>
    <row r="240" spans="5:19">
      <c r="E240"/>
      <c r="F240"/>
      <c r="G240" s="31"/>
      <c r="O240"/>
      <c r="P240"/>
      <c r="S240"/>
    </row>
    <row r="241" spans="5:19">
      <c r="E241"/>
      <c r="F241"/>
      <c r="G241" s="31"/>
      <c r="O241"/>
      <c r="P241"/>
      <c r="S241"/>
    </row>
    <row r="242" spans="5:19">
      <c r="E242"/>
      <c r="F242"/>
      <c r="G242" s="31"/>
      <c r="O242"/>
      <c r="P242"/>
      <c r="S242"/>
    </row>
    <row r="243" spans="5:19">
      <c r="E243"/>
      <c r="F243"/>
      <c r="G243" s="31"/>
      <c r="O243"/>
      <c r="P243"/>
      <c r="S243"/>
    </row>
    <row r="244" spans="5:19">
      <c r="E244"/>
      <c r="F244"/>
      <c r="G244" s="31"/>
      <c r="O244"/>
      <c r="P244"/>
      <c r="S244"/>
    </row>
    <row r="245" spans="5:19">
      <c r="E245"/>
      <c r="F245"/>
      <c r="G245" s="31"/>
      <c r="O245"/>
      <c r="P245"/>
      <c r="S245"/>
    </row>
    <row r="246" spans="5:19">
      <c r="E246"/>
      <c r="F246"/>
      <c r="G246" s="31"/>
      <c r="O246"/>
      <c r="P246"/>
      <c r="S246"/>
    </row>
    <row r="247" spans="5:19">
      <c r="E247"/>
      <c r="F247"/>
      <c r="G247" s="31"/>
      <c r="O247"/>
      <c r="P247"/>
      <c r="S247"/>
    </row>
    <row r="248" spans="5:19">
      <c r="E248"/>
      <c r="F248"/>
      <c r="G248" s="31"/>
      <c r="O248"/>
      <c r="P248"/>
      <c r="S248"/>
    </row>
    <row r="249" spans="5:19">
      <c r="E249"/>
      <c r="F249"/>
      <c r="G249" s="31"/>
      <c r="O249"/>
      <c r="P249"/>
      <c r="S249"/>
    </row>
    <row r="250" spans="5:19">
      <c r="E250"/>
      <c r="F250"/>
      <c r="G250" s="31"/>
      <c r="O250"/>
      <c r="P250"/>
      <c r="S250"/>
    </row>
    <row r="251" spans="5:19">
      <c r="E251"/>
      <c r="F251"/>
      <c r="G251" s="31"/>
      <c r="O251"/>
      <c r="P251"/>
      <c r="S251"/>
    </row>
    <row r="252" spans="5:19">
      <c r="E252"/>
      <c r="F252"/>
      <c r="G252" s="31"/>
      <c r="O252"/>
      <c r="P252"/>
      <c r="S252"/>
    </row>
    <row r="253" spans="5:19">
      <c r="E253"/>
      <c r="F253"/>
      <c r="G253" s="31"/>
      <c r="O253"/>
      <c r="P253"/>
      <c r="S253"/>
    </row>
    <row r="254" spans="5:19">
      <c r="E254"/>
      <c r="F254"/>
      <c r="G254" s="31"/>
      <c r="O254"/>
      <c r="P254"/>
      <c r="S254"/>
    </row>
    <row r="255" spans="5:19">
      <c r="E255"/>
      <c r="F255"/>
      <c r="G255" s="31"/>
      <c r="O255"/>
      <c r="P255"/>
      <c r="S255"/>
    </row>
    <row r="256" spans="5:19">
      <c r="E256"/>
      <c r="F256"/>
      <c r="G256" s="31"/>
      <c r="O256"/>
      <c r="P256"/>
      <c r="S256"/>
    </row>
    <row r="257" spans="5:19">
      <c r="E257"/>
      <c r="F257"/>
      <c r="G257" s="31"/>
      <c r="O257"/>
      <c r="P257"/>
      <c r="S257"/>
    </row>
    <row r="258" spans="5:19">
      <c r="E258"/>
      <c r="F258"/>
      <c r="G258" s="31"/>
      <c r="O258"/>
      <c r="P258"/>
      <c r="S258"/>
    </row>
    <row r="259" spans="5:19">
      <c r="E259"/>
      <c r="F259"/>
      <c r="G259" s="31"/>
      <c r="O259"/>
      <c r="P259"/>
      <c r="S259"/>
    </row>
    <row r="260" spans="5:19">
      <c r="E260"/>
      <c r="F260"/>
      <c r="G260" s="31"/>
      <c r="O260"/>
      <c r="P260"/>
      <c r="S260"/>
    </row>
    <row r="261" spans="5:19">
      <c r="E261"/>
      <c r="F261"/>
      <c r="G261" s="31"/>
      <c r="O261"/>
      <c r="P261"/>
      <c r="S261"/>
    </row>
    <row r="262" spans="5:19">
      <c r="E262"/>
      <c r="F262"/>
      <c r="G262" s="31"/>
      <c r="O262"/>
      <c r="P262"/>
      <c r="S262"/>
    </row>
    <row r="263" spans="5:19">
      <c r="E263"/>
      <c r="F263"/>
      <c r="G263" s="31"/>
      <c r="O263"/>
      <c r="P263"/>
      <c r="S263"/>
    </row>
    <row r="264" spans="5:19">
      <c r="E264"/>
      <c r="F264"/>
      <c r="G264" s="31"/>
      <c r="O264"/>
      <c r="P264"/>
      <c r="S264"/>
    </row>
    <row r="265" spans="5:19">
      <c r="E265"/>
      <c r="F265"/>
      <c r="G265" s="31"/>
      <c r="O265"/>
      <c r="P265"/>
      <c r="S265"/>
    </row>
    <row r="266" spans="5:19">
      <c r="E266"/>
      <c r="F266"/>
      <c r="G266" s="31"/>
      <c r="O266"/>
      <c r="P266"/>
      <c r="S266"/>
    </row>
    <row r="267" spans="5:19">
      <c r="E267"/>
      <c r="F267"/>
      <c r="G267" s="31"/>
      <c r="O267"/>
      <c r="P267"/>
      <c r="S267"/>
    </row>
    <row r="268" spans="5:19">
      <c r="E268"/>
      <c r="F268"/>
      <c r="G268" s="31"/>
      <c r="O268"/>
      <c r="P268"/>
      <c r="S268"/>
    </row>
    <row r="269" spans="5:19">
      <c r="E269"/>
      <c r="F269"/>
      <c r="G269" s="31"/>
      <c r="O269"/>
      <c r="P269"/>
      <c r="S269"/>
    </row>
    <row r="270" spans="5:19">
      <c r="E270"/>
      <c r="F270"/>
      <c r="G270" s="31"/>
      <c r="O270"/>
      <c r="P270"/>
      <c r="S270"/>
    </row>
    <row r="271" spans="5:19">
      <c r="E271"/>
      <c r="F271"/>
      <c r="G271" s="31"/>
      <c r="O271"/>
      <c r="P271"/>
      <c r="S271"/>
    </row>
    <row r="272" spans="5:19">
      <c r="E272"/>
      <c r="F272"/>
      <c r="G272" s="31"/>
      <c r="O272"/>
      <c r="P272"/>
      <c r="S272"/>
    </row>
    <row r="273" spans="5:19">
      <c r="E273"/>
      <c r="F273"/>
      <c r="G273" s="31"/>
      <c r="O273"/>
      <c r="P273"/>
      <c r="S273"/>
    </row>
    <row r="274" spans="5:19">
      <c r="E274"/>
      <c r="F274"/>
      <c r="G274" s="31"/>
      <c r="O274"/>
      <c r="P274"/>
      <c r="S274"/>
    </row>
    <row r="275" spans="5:19">
      <c r="E275"/>
      <c r="F275"/>
      <c r="G275" s="31"/>
      <c r="O275"/>
      <c r="P275"/>
      <c r="S275"/>
    </row>
    <row r="276" spans="5:19">
      <c r="E276"/>
      <c r="F276"/>
      <c r="G276" s="31"/>
      <c r="O276"/>
      <c r="P276"/>
      <c r="S276"/>
    </row>
    <row r="277" spans="5:19">
      <c r="E277"/>
      <c r="F277"/>
      <c r="G277" s="31"/>
      <c r="O277"/>
      <c r="P277"/>
      <c r="S277"/>
    </row>
    <row r="278" spans="5:19">
      <c r="E278"/>
      <c r="F278"/>
      <c r="G278" s="31"/>
      <c r="O278"/>
      <c r="P278"/>
      <c r="S278"/>
    </row>
    <row r="279" spans="5:19">
      <c r="E279"/>
      <c r="F279"/>
      <c r="G279" s="31"/>
      <c r="O279"/>
      <c r="P279"/>
      <c r="S279"/>
    </row>
    <row r="280" spans="5:19">
      <c r="E280"/>
      <c r="F280"/>
      <c r="G280" s="31"/>
      <c r="O280"/>
      <c r="P280"/>
      <c r="S280"/>
    </row>
    <row r="281" spans="5:19">
      <c r="E281"/>
      <c r="F281"/>
      <c r="G281" s="31"/>
      <c r="O281"/>
      <c r="P281"/>
      <c r="S281"/>
    </row>
    <row r="282" spans="5:19">
      <c r="E282"/>
      <c r="F282"/>
      <c r="G282" s="31"/>
      <c r="O282"/>
      <c r="P282"/>
      <c r="S282"/>
    </row>
    <row r="283" spans="5:19">
      <c r="E283"/>
      <c r="F283"/>
      <c r="G283" s="31"/>
      <c r="O283"/>
      <c r="P283"/>
      <c r="S283"/>
    </row>
    <row r="284" spans="5:19">
      <c r="E284"/>
      <c r="F284"/>
      <c r="G284" s="31"/>
      <c r="O284"/>
      <c r="P284"/>
      <c r="S284"/>
    </row>
    <row r="285" spans="5:19">
      <c r="E285"/>
      <c r="F285"/>
      <c r="G285" s="31"/>
      <c r="O285"/>
      <c r="P285"/>
      <c r="S285"/>
    </row>
    <row r="286" spans="5:19">
      <c r="E286"/>
      <c r="F286"/>
      <c r="G286" s="31"/>
      <c r="O286"/>
      <c r="P286"/>
      <c r="S286"/>
    </row>
    <row r="287" spans="5:19">
      <c r="E287"/>
      <c r="F287"/>
      <c r="G287" s="31"/>
      <c r="O287"/>
      <c r="P287"/>
      <c r="S287"/>
    </row>
    <row r="288" spans="5:19">
      <c r="E288"/>
      <c r="F288"/>
      <c r="G288" s="31"/>
      <c r="O288"/>
      <c r="P288"/>
      <c r="S288"/>
    </row>
    <row r="289" spans="5:19">
      <c r="E289"/>
      <c r="F289"/>
      <c r="G289" s="31"/>
      <c r="O289"/>
      <c r="P289"/>
      <c r="S289"/>
    </row>
    <row r="290" spans="5:19">
      <c r="E290"/>
      <c r="F290"/>
      <c r="G290" s="31"/>
      <c r="O290"/>
      <c r="P290"/>
      <c r="S290"/>
    </row>
    <row r="291" spans="5:19">
      <c r="E291"/>
      <c r="F291"/>
      <c r="G291" s="31"/>
      <c r="O291"/>
      <c r="P291"/>
      <c r="S291"/>
    </row>
    <row r="292" spans="5:19">
      <c r="E292"/>
      <c r="F292"/>
      <c r="G292" s="31"/>
      <c r="O292"/>
      <c r="P292"/>
      <c r="S292"/>
    </row>
    <row r="293" spans="5:19">
      <c r="E293"/>
      <c r="F293"/>
      <c r="G293" s="31"/>
      <c r="O293"/>
      <c r="P293"/>
      <c r="S293"/>
    </row>
    <row r="294" spans="5:19">
      <c r="E294"/>
      <c r="F294"/>
      <c r="G294" s="31"/>
      <c r="O294"/>
      <c r="P294"/>
      <c r="S294"/>
    </row>
    <row r="295" spans="5:19">
      <c r="E295"/>
      <c r="F295"/>
      <c r="G295" s="31"/>
      <c r="O295"/>
      <c r="P295"/>
      <c r="S295"/>
    </row>
    <row r="296" spans="5:19">
      <c r="E296"/>
      <c r="F296"/>
      <c r="G296" s="31"/>
      <c r="O296"/>
      <c r="P296"/>
      <c r="S296"/>
    </row>
    <row r="297" spans="5:19">
      <c r="E297"/>
      <c r="F297"/>
      <c r="G297" s="31"/>
      <c r="O297"/>
      <c r="P297"/>
      <c r="S297"/>
    </row>
    <row r="298" spans="5:19">
      <c r="E298"/>
      <c r="F298"/>
      <c r="G298" s="31"/>
      <c r="O298"/>
      <c r="P298"/>
      <c r="S298"/>
    </row>
    <row r="299" spans="5:19">
      <c r="E299"/>
      <c r="F299"/>
      <c r="G299" s="31"/>
      <c r="O299"/>
      <c r="P299"/>
      <c r="S299"/>
    </row>
    <row r="300" spans="5:19">
      <c r="E300"/>
      <c r="F300"/>
      <c r="G300" s="31"/>
      <c r="O300"/>
      <c r="P300"/>
      <c r="S300"/>
    </row>
    <row r="301" spans="5:19">
      <c r="E301"/>
      <c r="F301"/>
      <c r="G301" s="31"/>
      <c r="O301"/>
      <c r="P301"/>
      <c r="S301"/>
    </row>
    <row r="302" spans="5:19">
      <c r="E302"/>
      <c r="F302"/>
      <c r="G302" s="31"/>
      <c r="O302"/>
      <c r="P302"/>
      <c r="S302"/>
    </row>
    <row r="303" spans="5:19">
      <c r="E303"/>
      <c r="F303"/>
      <c r="G303" s="31"/>
      <c r="O303"/>
      <c r="P303"/>
      <c r="S303"/>
    </row>
    <row r="304" spans="5:19">
      <c r="E304"/>
      <c r="F304"/>
      <c r="G304" s="31"/>
      <c r="O304"/>
      <c r="P304"/>
      <c r="S304"/>
    </row>
    <row r="305" spans="5:19">
      <c r="E305"/>
      <c r="F305"/>
      <c r="G305" s="31"/>
      <c r="O305"/>
      <c r="P305"/>
      <c r="S305"/>
    </row>
    <row r="306" spans="5:19">
      <c r="E306"/>
      <c r="F306"/>
      <c r="G306" s="31"/>
      <c r="O306"/>
      <c r="P306"/>
      <c r="S306"/>
    </row>
    <row r="307" spans="5:19">
      <c r="E307"/>
      <c r="F307"/>
      <c r="G307" s="31"/>
      <c r="O307"/>
      <c r="P307"/>
      <c r="S307"/>
    </row>
    <row r="308" spans="5:19">
      <c r="E308"/>
      <c r="F308"/>
      <c r="G308" s="31"/>
      <c r="O308"/>
      <c r="P308"/>
      <c r="S308"/>
    </row>
    <row r="309" spans="5:19">
      <c r="E309"/>
      <c r="F309"/>
      <c r="G309" s="31"/>
      <c r="O309"/>
      <c r="P309"/>
      <c r="S309"/>
    </row>
    <row r="310" spans="5:19">
      <c r="E310"/>
      <c r="F310"/>
      <c r="G310" s="31"/>
      <c r="O310"/>
      <c r="P310"/>
      <c r="S310"/>
    </row>
    <row r="311" spans="5:19">
      <c r="E311"/>
      <c r="F311"/>
      <c r="G311" s="31"/>
      <c r="O311"/>
      <c r="P311"/>
      <c r="S311"/>
    </row>
    <row r="312" spans="5:19">
      <c r="E312"/>
      <c r="F312"/>
      <c r="G312" s="31"/>
      <c r="O312"/>
      <c r="P312"/>
      <c r="S312"/>
    </row>
    <row r="313" spans="5:19">
      <c r="E313"/>
      <c r="F313"/>
      <c r="G313" s="31"/>
      <c r="O313"/>
      <c r="P313"/>
      <c r="S313"/>
    </row>
    <row r="314" spans="5:19">
      <c r="E314"/>
      <c r="F314"/>
      <c r="G314" s="31"/>
      <c r="O314"/>
      <c r="P314"/>
      <c r="S314"/>
    </row>
    <row r="315" spans="5:19">
      <c r="E315"/>
      <c r="F315"/>
      <c r="G315" s="31"/>
      <c r="O315"/>
      <c r="P315"/>
      <c r="S315"/>
    </row>
    <row r="316" spans="5:19">
      <c r="E316"/>
      <c r="F316"/>
      <c r="G316" s="31"/>
      <c r="O316"/>
      <c r="P316"/>
      <c r="S316"/>
    </row>
    <row r="317" spans="5:19">
      <c r="E317"/>
      <c r="F317"/>
      <c r="G317" s="31"/>
      <c r="O317"/>
      <c r="P317"/>
      <c r="S317"/>
    </row>
    <row r="318" spans="5:19">
      <c r="E318"/>
      <c r="F318"/>
      <c r="G318" s="31"/>
      <c r="O318"/>
      <c r="P318"/>
      <c r="S318"/>
    </row>
    <row r="319" spans="5:19">
      <c r="E319"/>
      <c r="F319"/>
      <c r="G319" s="31"/>
      <c r="O319"/>
      <c r="P319"/>
      <c r="S319"/>
    </row>
    <row r="320" spans="5:19">
      <c r="E320"/>
      <c r="F320"/>
      <c r="G320" s="31"/>
      <c r="O320"/>
      <c r="P320"/>
      <c r="S320"/>
    </row>
    <row r="321" spans="5:19">
      <c r="E321"/>
      <c r="F321"/>
      <c r="G321" s="31"/>
      <c r="O321"/>
      <c r="P321"/>
      <c r="S321"/>
    </row>
    <row r="322" spans="5:19">
      <c r="E322"/>
      <c r="F322"/>
      <c r="G322" s="31"/>
      <c r="O322"/>
      <c r="P322"/>
      <c r="S322"/>
    </row>
    <row r="323" spans="5:19">
      <c r="E323"/>
      <c r="F323"/>
      <c r="G323" s="31"/>
      <c r="O323"/>
      <c r="P323"/>
      <c r="S323"/>
    </row>
    <row r="324" spans="5:19">
      <c r="E324"/>
      <c r="F324"/>
      <c r="G324" s="31"/>
      <c r="O324"/>
      <c r="P324"/>
      <c r="S324"/>
    </row>
    <row r="325" spans="5:19">
      <c r="E325"/>
      <c r="F325"/>
      <c r="G325" s="31"/>
      <c r="O325"/>
      <c r="P325"/>
      <c r="S325"/>
    </row>
    <row r="326" spans="5:19">
      <c r="E326"/>
      <c r="F326"/>
      <c r="G326" s="31"/>
      <c r="O326"/>
      <c r="P326"/>
      <c r="S326"/>
    </row>
    <row r="327" spans="5:19">
      <c r="E327"/>
      <c r="F327"/>
      <c r="G327" s="31"/>
      <c r="O327"/>
      <c r="P327"/>
      <c r="S327"/>
    </row>
    <row r="328" spans="5:19">
      <c r="E328"/>
      <c r="F328"/>
      <c r="G328" s="31"/>
      <c r="O328"/>
      <c r="P328"/>
      <c r="S328"/>
    </row>
    <row r="329" spans="5:19">
      <c r="E329"/>
      <c r="F329"/>
      <c r="G329" s="3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4" priority="293"/>
  </conditionalFormatting>
  <conditionalFormatting sqref="H34:H35 H21:H30">
    <cfRule type="duplicateValues" dxfId="3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725"/>
  <sheetViews>
    <sheetView showGridLines="0" workbookViewId="0"/>
  </sheetViews>
  <sheetFormatPr baseColWidth="10" defaultColWidth="11.42578125" defaultRowHeight="15"/>
  <cols>
    <col min="1" max="1" width="22.85546875" style="64" bestFit="1" customWidth="1"/>
    <col min="2" max="2" width="11.28515625" style="64" bestFit="1" customWidth="1"/>
    <col min="3" max="3" width="7.42578125" style="64" bestFit="1" customWidth="1"/>
    <col min="4" max="4" width="12.28515625" style="67" bestFit="1" customWidth="1"/>
    <col min="5" max="5" width="7.140625" style="64" bestFit="1" customWidth="1"/>
    <col min="6" max="6" width="29.5703125" style="64" bestFit="1" customWidth="1"/>
    <col min="7" max="7" width="82.28515625" style="64" bestFit="1" customWidth="1"/>
    <col min="8" max="8" width="29.85546875" style="64" bestFit="1" customWidth="1"/>
    <col min="9" max="9" width="82.28515625" style="64" bestFit="1" customWidth="1"/>
    <col min="10" max="10" width="26.85546875" style="64" bestFit="1" customWidth="1"/>
    <col min="11" max="11" width="38.7109375" style="64" bestFit="1" customWidth="1"/>
    <col min="12" max="12" width="33.140625" style="64" bestFit="1" customWidth="1"/>
    <col min="13" max="13" width="24.7109375" style="64" bestFit="1" customWidth="1"/>
    <col min="14" max="14" width="29.7109375" style="64" bestFit="1" customWidth="1"/>
    <col min="15" max="15" width="50" style="64" bestFit="1" customWidth="1"/>
    <col min="16" max="16" width="22.140625" style="64" bestFit="1" customWidth="1"/>
    <col min="17" max="17" width="25.28515625" style="64" bestFit="1" customWidth="1"/>
    <col min="18" max="18" width="18" style="64" bestFit="1" customWidth="1"/>
    <col min="19" max="19" width="64" style="64" bestFit="1" customWidth="1"/>
    <col min="20" max="20" width="19.85546875" style="64" bestFit="1" customWidth="1"/>
    <col min="21" max="21" width="28.28515625" style="64" bestFit="1" customWidth="1"/>
    <col min="22" max="22" width="32.7109375" style="64" bestFit="1" customWidth="1"/>
    <col min="23" max="23" width="26.85546875" style="65" bestFit="1" customWidth="1"/>
    <col min="24" max="24" width="30" style="64" bestFit="1" customWidth="1"/>
    <col min="25" max="25" width="21.42578125" style="64" bestFit="1" customWidth="1"/>
    <col min="26" max="26" width="19.140625" style="64" bestFit="1" customWidth="1"/>
    <col min="27" max="27" width="25.7109375" style="64" bestFit="1" customWidth="1"/>
    <col min="28" max="28" width="33.85546875" style="64" bestFit="1" customWidth="1"/>
    <col min="29" max="29" width="20.140625" style="64" bestFit="1" customWidth="1"/>
    <col min="30" max="30" width="20.5703125" style="64" bestFit="1" customWidth="1"/>
    <col min="31" max="31" width="24.85546875" style="64" bestFit="1" customWidth="1"/>
    <col min="32" max="32" width="33.5703125" style="64" bestFit="1" customWidth="1"/>
    <col min="33" max="33" width="30.28515625" style="64" bestFit="1" customWidth="1"/>
    <col min="34" max="34" width="52.85546875" style="64" bestFit="1" customWidth="1"/>
    <col min="35" max="35" width="11.7109375" style="64" bestFit="1" customWidth="1"/>
    <col min="36" max="36" width="21.85546875" style="64" bestFit="1" customWidth="1"/>
    <col min="37" max="37" width="16.5703125" style="64" bestFit="1" customWidth="1"/>
    <col min="38" max="38" width="22.85546875" style="64" bestFit="1" customWidth="1"/>
    <col min="39" max="39" width="21" style="64" bestFit="1" customWidth="1"/>
    <col min="40" max="40" width="18" style="64" bestFit="1" customWidth="1"/>
    <col min="41" max="41" width="21" style="64" bestFit="1" customWidth="1"/>
    <col min="42" max="42" width="28.7109375" style="64" bestFit="1" customWidth="1"/>
    <col min="43" max="43" width="28" style="64" bestFit="1" customWidth="1"/>
    <col min="44" max="44" width="24.85546875" style="64" bestFit="1" customWidth="1"/>
    <col min="45" max="45" width="43.28515625" style="64" bestFit="1" customWidth="1"/>
    <col min="46" max="46" width="19.140625" style="64" bestFit="1" customWidth="1"/>
    <col min="47" max="47" width="23.28515625" style="64" bestFit="1" customWidth="1"/>
    <col min="48" max="48" width="19" style="64" bestFit="1" customWidth="1"/>
    <col min="49" max="49" width="25.7109375" style="64" bestFit="1" customWidth="1"/>
    <col min="50" max="50" width="19.42578125" style="64" bestFit="1" customWidth="1"/>
    <col min="51" max="51" width="19" style="64" bestFit="1" customWidth="1"/>
    <col min="52" max="52" width="9.5703125" style="64" bestFit="1" customWidth="1"/>
    <col min="53" max="53" width="30.42578125" style="64" bestFit="1" customWidth="1"/>
    <col min="54" max="54" width="27.42578125" style="64" bestFit="1" customWidth="1"/>
    <col min="55" max="55" width="21.140625" style="64" bestFit="1" customWidth="1"/>
    <col min="56" max="56" width="22.42578125" style="64" bestFit="1" customWidth="1"/>
    <col min="57" max="57" width="31.42578125" style="64" bestFit="1" customWidth="1"/>
    <col min="58" max="58" width="22.140625" style="64" bestFit="1" customWidth="1"/>
    <col min="59" max="59" width="21.7109375" style="64" bestFit="1" customWidth="1"/>
    <col min="60" max="60" width="30.28515625" style="64" bestFit="1" customWidth="1"/>
    <col min="61" max="61" width="37.85546875" style="64" bestFit="1" customWidth="1"/>
    <col min="62" max="62" width="35.7109375" style="64" bestFit="1" customWidth="1"/>
    <col min="63" max="63" width="17.85546875" style="64" bestFit="1" customWidth="1"/>
    <col min="64" max="64" width="24.28515625" style="64" bestFit="1" customWidth="1"/>
    <col min="65" max="65" width="28.5703125" style="64" bestFit="1" customWidth="1"/>
    <col min="66" max="16384" width="11.42578125" style="64"/>
  </cols>
  <sheetData>
    <row r="1" spans="1:65">
      <c r="A1" t="s">
        <v>3028</v>
      </c>
      <c r="B1" t="s">
        <v>3029</v>
      </c>
      <c r="C1" t="s">
        <v>3030</v>
      </c>
      <c r="D1" t="s">
        <v>3031</v>
      </c>
      <c r="E1" t="s">
        <v>3032</v>
      </c>
      <c r="F1" t="s">
        <v>3033</v>
      </c>
      <c r="G1" t="s">
        <v>3034</v>
      </c>
      <c r="H1" t="s">
        <v>3035</v>
      </c>
      <c r="I1" t="s">
        <v>3036</v>
      </c>
      <c r="J1" t="s">
        <v>3039</v>
      </c>
      <c r="K1" t="s">
        <v>3040</v>
      </c>
      <c r="L1" t="s">
        <v>3041</v>
      </c>
      <c r="M1" t="s">
        <v>3042</v>
      </c>
      <c r="N1" t="s">
        <v>3043</v>
      </c>
      <c r="O1" t="s">
        <v>3044</v>
      </c>
      <c r="P1" t="s">
        <v>6029</v>
      </c>
      <c r="Q1" t="s">
        <v>6030</v>
      </c>
      <c r="R1" t="s">
        <v>3045</v>
      </c>
      <c r="S1" t="s">
        <v>2</v>
      </c>
      <c r="T1" t="s">
        <v>6031</v>
      </c>
      <c r="U1" t="s">
        <v>6032</v>
      </c>
      <c r="V1" t="s">
        <v>6033</v>
      </c>
      <c r="W1" t="s">
        <v>6034</v>
      </c>
      <c r="X1" t="s">
        <v>6035</v>
      </c>
      <c r="Y1" t="s">
        <v>6036</v>
      </c>
      <c r="Z1" t="s">
        <v>3046</v>
      </c>
      <c r="AA1" t="s">
        <v>3047</v>
      </c>
      <c r="AB1" t="s">
        <v>3048</v>
      </c>
      <c r="AC1" t="s">
        <v>3049</v>
      </c>
      <c r="AD1" t="s">
        <v>3050</v>
      </c>
      <c r="AE1" t="s">
        <v>3051</v>
      </c>
      <c r="AF1" t="s">
        <v>3052</v>
      </c>
      <c r="AG1" t="s">
        <v>3053</v>
      </c>
      <c r="AH1" t="s">
        <v>1868</v>
      </c>
      <c r="AI1" t="s">
        <v>986</v>
      </c>
      <c r="AJ1" t="s">
        <v>3054</v>
      </c>
      <c r="AK1" t="s">
        <v>3055</v>
      </c>
      <c r="AL1" t="s">
        <v>3056</v>
      </c>
      <c r="AM1" t="s">
        <v>3057</v>
      </c>
      <c r="AN1" t="s">
        <v>3058</v>
      </c>
      <c r="AO1" t="s">
        <v>3059</v>
      </c>
      <c r="AP1" t="s">
        <v>3060</v>
      </c>
      <c r="AQ1" t="s">
        <v>3061</v>
      </c>
      <c r="AR1" t="s">
        <v>3062</v>
      </c>
      <c r="AS1" t="s">
        <v>3063</v>
      </c>
      <c r="AT1" t="s">
        <v>3064</v>
      </c>
      <c r="AU1" t="s">
        <v>3065</v>
      </c>
      <c r="AV1" t="s">
        <v>3066</v>
      </c>
      <c r="AW1" t="s">
        <v>3067</v>
      </c>
      <c r="AX1" t="s">
        <v>3068</v>
      </c>
      <c r="AY1" t="s">
        <v>3069</v>
      </c>
      <c r="AZ1" t="s">
        <v>5</v>
      </c>
      <c r="BA1" t="s">
        <v>3070</v>
      </c>
      <c r="BB1" t="s">
        <v>3071</v>
      </c>
      <c r="BC1" t="s">
        <v>3072</v>
      </c>
      <c r="BD1" t="s">
        <v>3073</v>
      </c>
      <c r="BE1" t="s">
        <v>3074</v>
      </c>
      <c r="BF1" s="64" t="s">
        <v>3075</v>
      </c>
      <c r="BG1" s="64" t="s">
        <v>3076</v>
      </c>
      <c r="BH1" s="64" t="s">
        <v>3077</v>
      </c>
      <c r="BI1" s="64" t="s">
        <v>3078</v>
      </c>
      <c r="BJ1" s="64" t="s">
        <v>3079</v>
      </c>
      <c r="BK1" s="64" t="s">
        <v>3080</v>
      </c>
      <c r="BL1" s="64" t="s">
        <v>3037</v>
      </c>
      <c r="BM1" s="64" t="s">
        <v>3038</v>
      </c>
    </row>
    <row r="2" spans="1:65">
      <c r="A2" t="s">
        <v>695</v>
      </c>
      <c r="B2">
        <v>20250301</v>
      </c>
      <c r="C2">
        <v>2025</v>
      </c>
      <c r="D2" s="9">
        <v>45717</v>
      </c>
      <c r="E2">
        <v>3</v>
      </c>
      <c r="F2" t="s">
        <v>1031</v>
      </c>
      <c r="G2" t="s">
        <v>500</v>
      </c>
      <c r="H2" t="s">
        <v>1031</v>
      </c>
      <c r="I2" t="s">
        <v>500</v>
      </c>
      <c r="J2">
        <v>1</v>
      </c>
      <c r="K2" t="s">
        <v>9</v>
      </c>
      <c r="L2" t="s">
        <v>2158</v>
      </c>
      <c r="M2" t="s">
        <v>2158</v>
      </c>
      <c r="N2" t="s">
        <v>1823</v>
      </c>
      <c r="O2" t="s">
        <v>3082</v>
      </c>
      <c r="P2" t="s">
        <v>6037</v>
      </c>
      <c r="Q2" t="s">
        <v>6038</v>
      </c>
      <c r="R2" t="s">
        <v>3160</v>
      </c>
      <c r="S2" t="s">
        <v>49</v>
      </c>
      <c r="T2" t="s">
        <v>6039</v>
      </c>
      <c r="U2" s="9" t="s">
        <v>6040</v>
      </c>
      <c r="V2" s="9" t="s">
        <v>6041</v>
      </c>
      <c r="W2" t="s">
        <v>6042</v>
      </c>
      <c r="X2" t="s">
        <v>3081</v>
      </c>
      <c r="Y2" t="s">
        <v>3081</v>
      </c>
      <c r="Z2">
        <v>3</v>
      </c>
      <c r="AA2">
        <v>43466</v>
      </c>
      <c r="AB2">
        <v>38565</v>
      </c>
      <c r="AC2">
        <v>61875026</v>
      </c>
      <c r="AD2" s="9" t="s">
        <v>3084</v>
      </c>
      <c r="AE2" t="s">
        <v>1554</v>
      </c>
      <c r="AF2" t="s">
        <v>4895</v>
      </c>
      <c r="AG2" t="s">
        <v>4896</v>
      </c>
      <c r="AH2" t="s">
        <v>525</v>
      </c>
      <c r="AI2" t="s">
        <v>6043</v>
      </c>
      <c r="AJ2">
        <v>28463</v>
      </c>
      <c r="AK2" t="s">
        <v>3088</v>
      </c>
      <c r="AL2" t="s">
        <v>3095</v>
      </c>
      <c r="AM2">
        <v>200013300043711</v>
      </c>
      <c r="AN2">
        <v>1</v>
      </c>
      <c r="AO2" s="88" t="s">
        <v>3089</v>
      </c>
      <c r="AP2" s="88">
        <v>1</v>
      </c>
      <c r="AQ2" s="88" t="s">
        <v>3090</v>
      </c>
      <c r="AR2" s="88">
        <v>362664</v>
      </c>
      <c r="AS2" s="88" t="s">
        <v>6044</v>
      </c>
      <c r="AT2" s="88">
        <v>51</v>
      </c>
      <c r="AU2" s="88">
        <v>22000</v>
      </c>
      <c r="AV2" s="88">
        <v>0</v>
      </c>
      <c r="AW2" s="88">
        <v>0</v>
      </c>
      <c r="AX2" s="88">
        <v>0</v>
      </c>
      <c r="AY2" s="88">
        <v>22000</v>
      </c>
      <c r="AZ2" s="88">
        <v>631.4</v>
      </c>
      <c r="BA2" s="88">
        <v>0</v>
      </c>
      <c r="BB2" s="88">
        <v>668.8</v>
      </c>
      <c r="BC2" s="88">
        <v>3430.92</v>
      </c>
      <c r="BD2" s="88">
        <v>25</v>
      </c>
      <c r="BE2" s="88">
        <v>50</v>
      </c>
      <c r="BF2" s="101">
        <v>13730.73</v>
      </c>
      <c r="BG2" s="101">
        <v>18536.849999999999</v>
      </c>
      <c r="BH2" s="101">
        <v>1562</v>
      </c>
      <c r="BI2" s="101">
        <v>242</v>
      </c>
      <c r="BJ2" s="101">
        <v>1559.8</v>
      </c>
      <c r="BK2" s="101">
        <v>3363.8</v>
      </c>
      <c r="BL2" s="101" t="s">
        <v>3091</v>
      </c>
      <c r="BM2" s="101" t="s">
        <v>3081</v>
      </c>
    </row>
    <row r="3" spans="1:65">
      <c r="A3" t="s">
        <v>695</v>
      </c>
      <c r="B3">
        <v>20250301</v>
      </c>
      <c r="C3">
        <v>2025</v>
      </c>
      <c r="D3" s="9">
        <v>45717</v>
      </c>
      <c r="E3">
        <v>3</v>
      </c>
      <c r="F3" t="s">
        <v>1043</v>
      </c>
      <c r="G3" t="s">
        <v>60</v>
      </c>
      <c r="H3" t="s">
        <v>1043</v>
      </c>
      <c r="I3" t="s">
        <v>60</v>
      </c>
      <c r="J3">
        <v>1</v>
      </c>
      <c r="K3" t="s">
        <v>9</v>
      </c>
      <c r="L3" t="s">
        <v>2158</v>
      </c>
      <c r="M3" t="s">
        <v>2158</v>
      </c>
      <c r="N3" t="s">
        <v>1823</v>
      </c>
      <c r="O3" t="s">
        <v>3082</v>
      </c>
      <c r="P3" t="s">
        <v>6037</v>
      </c>
      <c r="Q3" t="s">
        <v>6038</v>
      </c>
      <c r="R3" t="s">
        <v>3113</v>
      </c>
      <c r="S3" t="s">
        <v>35</v>
      </c>
      <c r="T3" t="s">
        <v>6039</v>
      </c>
      <c r="U3" s="9" t="s">
        <v>6040</v>
      </c>
      <c r="V3" s="9" t="s">
        <v>6041</v>
      </c>
      <c r="W3" t="s">
        <v>6042</v>
      </c>
      <c r="X3" t="s">
        <v>3081</v>
      </c>
      <c r="Y3" t="s">
        <v>3081</v>
      </c>
      <c r="Z3">
        <v>2</v>
      </c>
      <c r="AA3">
        <v>45017</v>
      </c>
      <c r="AB3">
        <v>44166</v>
      </c>
      <c r="AC3">
        <v>61950054</v>
      </c>
      <c r="AD3" s="9" t="s">
        <v>3084</v>
      </c>
      <c r="AE3" t="s">
        <v>1512</v>
      </c>
      <c r="AF3" t="s">
        <v>4917</v>
      </c>
      <c r="AG3" t="s">
        <v>4166</v>
      </c>
      <c r="AH3" t="s">
        <v>743</v>
      </c>
      <c r="AI3" t="s">
        <v>6045</v>
      </c>
      <c r="AJ3">
        <v>30844</v>
      </c>
      <c r="AK3" t="s">
        <v>3099</v>
      </c>
      <c r="AL3" t="s">
        <v>3088</v>
      </c>
      <c r="AM3">
        <v>200019603278251</v>
      </c>
      <c r="AN3">
        <v>1</v>
      </c>
      <c r="AO3" s="88" t="s">
        <v>3089</v>
      </c>
      <c r="AP3" s="88">
        <v>1</v>
      </c>
      <c r="AQ3" s="88" t="s">
        <v>3090</v>
      </c>
      <c r="AR3" s="88">
        <v>362664</v>
      </c>
      <c r="AS3" s="88" t="s">
        <v>6044</v>
      </c>
      <c r="AT3" s="88">
        <v>54</v>
      </c>
      <c r="AU3" s="88">
        <v>24000</v>
      </c>
      <c r="AV3" s="88">
        <v>0</v>
      </c>
      <c r="AW3" s="88">
        <v>0</v>
      </c>
      <c r="AX3" s="88">
        <v>0</v>
      </c>
      <c r="AY3" s="88">
        <v>24000</v>
      </c>
      <c r="AZ3" s="88">
        <v>688.8</v>
      </c>
      <c r="BA3" s="88">
        <v>0</v>
      </c>
      <c r="BB3" s="88">
        <v>729.6</v>
      </c>
      <c r="BC3" s="88">
        <v>0</v>
      </c>
      <c r="BD3" s="88">
        <v>25</v>
      </c>
      <c r="BE3" s="88">
        <v>0</v>
      </c>
      <c r="BF3" s="101">
        <v>13949.08</v>
      </c>
      <c r="BG3" s="101">
        <v>15392.48</v>
      </c>
      <c r="BH3" s="101">
        <v>1704</v>
      </c>
      <c r="BI3" s="101">
        <v>264</v>
      </c>
      <c r="BJ3" s="101">
        <v>1701.6</v>
      </c>
      <c r="BK3" s="101">
        <v>3669.6</v>
      </c>
      <c r="BL3" s="101" t="s">
        <v>3081</v>
      </c>
      <c r="BM3" s="101" t="s">
        <v>3081</v>
      </c>
    </row>
    <row r="4" spans="1:65">
      <c r="A4" t="s">
        <v>695</v>
      </c>
      <c r="B4">
        <v>20250301</v>
      </c>
      <c r="C4">
        <v>2025</v>
      </c>
      <c r="D4" s="9">
        <v>45717</v>
      </c>
      <c r="E4">
        <v>3</v>
      </c>
      <c r="F4" t="s">
        <v>1043</v>
      </c>
      <c r="G4" t="s">
        <v>60</v>
      </c>
      <c r="H4" t="s">
        <v>1043</v>
      </c>
      <c r="I4" t="s">
        <v>60</v>
      </c>
      <c r="J4">
        <v>1</v>
      </c>
      <c r="K4" t="s">
        <v>9</v>
      </c>
      <c r="L4" t="s">
        <v>2158</v>
      </c>
      <c r="M4" t="s">
        <v>2158</v>
      </c>
      <c r="N4" t="s">
        <v>1823</v>
      </c>
      <c r="O4" t="s">
        <v>3082</v>
      </c>
      <c r="P4" t="s">
        <v>6037</v>
      </c>
      <c r="Q4" t="s">
        <v>6038</v>
      </c>
      <c r="R4" t="s">
        <v>3083</v>
      </c>
      <c r="S4" t="s">
        <v>7</v>
      </c>
      <c r="T4" t="s">
        <v>6039</v>
      </c>
      <c r="U4" s="9" t="s">
        <v>6040</v>
      </c>
      <c r="V4" s="9" t="s">
        <v>6041</v>
      </c>
      <c r="W4" t="s">
        <v>6042</v>
      </c>
      <c r="X4" t="s">
        <v>3081</v>
      </c>
      <c r="Y4" t="s">
        <v>3081</v>
      </c>
      <c r="Z4">
        <v>1</v>
      </c>
      <c r="AA4">
        <v>45108</v>
      </c>
      <c r="AB4">
        <v>45108</v>
      </c>
      <c r="AC4">
        <v>61950102</v>
      </c>
      <c r="AD4" s="9" t="s">
        <v>3084</v>
      </c>
      <c r="AE4" t="s">
        <v>2465</v>
      </c>
      <c r="AF4" t="s">
        <v>4936</v>
      </c>
      <c r="AG4" t="s">
        <v>3423</v>
      </c>
      <c r="AH4" t="s">
        <v>2464</v>
      </c>
      <c r="AI4" t="s">
        <v>6043</v>
      </c>
      <c r="AJ4">
        <v>30790</v>
      </c>
      <c r="AK4" t="s">
        <v>3099</v>
      </c>
      <c r="AL4" t="s">
        <v>3088</v>
      </c>
      <c r="AM4">
        <v>200019606032413</v>
      </c>
      <c r="AN4">
        <v>1</v>
      </c>
      <c r="AO4" s="88" t="s">
        <v>3089</v>
      </c>
      <c r="AP4" s="88">
        <v>1</v>
      </c>
      <c r="AQ4" s="88" t="s">
        <v>3090</v>
      </c>
      <c r="AR4" s="88">
        <v>362664</v>
      </c>
      <c r="AS4" s="88" t="s">
        <v>6044</v>
      </c>
      <c r="AT4" s="88">
        <v>1</v>
      </c>
      <c r="AU4" s="88">
        <v>18000</v>
      </c>
      <c r="AV4" s="88">
        <v>0</v>
      </c>
      <c r="AW4" s="88">
        <v>0</v>
      </c>
      <c r="AX4" s="88">
        <v>0</v>
      </c>
      <c r="AY4" s="88">
        <v>18000</v>
      </c>
      <c r="AZ4" s="88">
        <v>516.6</v>
      </c>
      <c r="BA4" s="88">
        <v>0</v>
      </c>
      <c r="BB4" s="88">
        <v>547.20000000000005</v>
      </c>
      <c r="BC4" s="88">
        <v>0</v>
      </c>
      <c r="BD4" s="88">
        <v>25</v>
      </c>
      <c r="BE4" s="88">
        <v>0</v>
      </c>
      <c r="BF4" s="101">
        <v>2686</v>
      </c>
      <c r="BG4" s="101">
        <v>3774.8</v>
      </c>
      <c r="BH4" s="101">
        <v>1278</v>
      </c>
      <c r="BI4" s="101">
        <v>198</v>
      </c>
      <c r="BJ4" s="101">
        <v>1276.2</v>
      </c>
      <c r="BK4" s="101">
        <v>2752.2</v>
      </c>
      <c r="BL4" s="101" t="s">
        <v>3081</v>
      </c>
      <c r="BM4" s="101" t="s">
        <v>3081</v>
      </c>
    </row>
    <row r="5" spans="1:65">
      <c r="A5" t="s">
        <v>695</v>
      </c>
      <c r="B5">
        <v>20250301</v>
      </c>
      <c r="C5">
        <v>2025</v>
      </c>
      <c r="D5" s="9">
        <v>45717</v>
      </c>
      <c r="E5">
        <v>3</v>
      </c>
      <c r="F5" t="s">
        <v>1043</v>
      </c>
      <c r="G5" t="s">
        <v>60</v>
      </c>
      <c r="H5" t="s">
        <v>1043</v>
      </c>
      <c r="I5" t="s">
        <v>60</v>
      </c>
      <c r="J5">
        <v>1</v>
      </c>
      <c r="K5" t="s">
        <v>9</v>
      </c>
      <c r="L5" t="s">
        <v>2158</v>
      </c>
      <c r="M5" t="s">
        <v>2158</v>
      </c>
      <c r="N5" t="s">
        <v>1823</v>
      </c>
      <c r="O5" t="s">
        <v>3082</v>
      </c>
      <c r="P5" t="s">
        <v>6037</v>
      </c>
      <c r="Q5" t="s">
        <v>6038</v>
      </c>
      <c r="R5" t="s">
        <v>4553</v>
      </c>
      <c r="S5" t="s">
        <v>103</v>
      </c>
      <c r="T5" t="s">
        <v>6046</v>
      </c>
      <c r="U5" s="9" t="s">
        <v>6047</v>
      </c>
      <c r="V5" s="9" t="s">
        <v>3081</v>
      </c>
      <c r="W5" t="s">
        <v>3081</v>
      </c>
      <c r="X5" t="s">
        <v>3081</v>
      </c>
      <c r="Y5" t="s">
        <v>3081</v>
      </c>
      <c r="Z5">
        <v>1</v>
      </c>
      <c r="AA5">
        <v>44105</v>
      </c>
      <c r="AB5">
        <v>44105</v>
      </c>
      <c r="AC5">
        <v>61950048</v>
      </c>
      <c r="AD5" s="9" t="s">
        <v>3084</v>
      </c>
      <c r="AE5" t="s">
        <v>1645</v>
      </c>
      <c r="AF5" t="s">
        <v>4554</v>
      </c>
      <c r="AG5" t="s">
        <v>4555</v>
      </c>
      <c r="AH5" t="s">
        <v>690</v>
      </c>
      <c r="AI5" t="s">
        <v>6045</v>
      </c>
      <c r="AJ5">
        <v>30156</v>
      </c>
      <c r="AK5" t="s">
        <v>3099</v>
      </c>
      <c r="AL5" t="s">
        <v>3088</v>
      </c>
      <c r="AM5">
        <v>200019603074839</v>
      </c>
      <c r="AN5">
        <v>1</v>
      </c>
      <c r="AO5" s="88" t="s">
        <v>3089</v>
      </c>
      <c r="AP5" s="88">
        <v>1</v>
      </c>
      <c r="AQ5" s="88" t="s">
        <v>3090</v>
      </c>
      <c r="AR5" s="88">
        <v>362664</v>
      </c>
      <c r="AS5" s="88" t="s">
        <v>6044</v>
      </c>
      <c r="AT5" s="88">
        <v>8</v>
      </c>
      <c r="AU5" s="88">
        <v>90000</v>
      </c>
      <c r="AV5" s="88">
        <v>0</v>
      </c>
      <c r="AW5" s="88">
        <v>0</v>
      </c>
      <c r="AX5" s="88">
        <v>0</v>
      </c>
      <c r="AY5" s="88">
        <v>90000</v>
      </c>
      <c r="AZ5" s="88">
        <v>2583</v>
      </c>
      <c r="BA5" s="88">
        <v>9324.25</v>
      </c>
      <c r="BB5" s="88">
        <v>2736</v>
      </c>
      <c r="BC5" s="88">
        <v>1715.46</v>
      </c>
      <c r="BD5" s="88">
        <v>25</v>
      </c>
      <c r="BE5" s="88">
        <v>0</v>
      </c>
      <c r="BF5" s="101">
        <v>57086.07</v>
      </c>
      <c r="BG5" s="101">
        <v>73469.78</v>
      </c>
      <c r="BH5" s="101">
        <v>6390</v>
      </c>
      <c r="BI5" s="101">
        <v>851.51</v>
      </c>
      <c r="BJ5" s="101">
        <v>6381</v>
      </c>
      <c r="BK5" s="101">
        <v>13622.51</v>
      </c>
      <c r="BL5" s="101" t="s">
        <v>3081</v>
      </c>
      <c r="BM5" s="101" t="s">
        <v>3081</v>
      </c>
    </row>
    <row r="6" spans="1:65">
      <c r="A6" t="s">
        <v>695</v>
      </c>
      <c r="B6">
        <v>20250301</v>
      </c>
      <c r="C6">
        <v>2025</v>
      </c>
      <c r="D6" s="9">
        <v>45717</v>
      </c>
      <c r="E6">
        <v>3</v>
      </c>
      <c r="F6" t="s">
        <v>1031</v>
      </c>
      <c r="G6" t="s">
        <v>500</v>
      </c>
      <c r="H6" t="s">
        <v>1031</v>
      </c>
      <c r="I6" t="s">
        <v>500</v>
      </c>
      <c r="J6">
        <v>1</v>
      </c>
      <c r="K6" t="s">
        <v>9</v>
      </c>
      <c r="L6" t="s">
        <v>2158</v>
      </c>
      <c r="M6" t="s">
        <v>2158</v>
      </c>
      <c r="N6" t="s">
        <v>1823</v>
      </c>
      <c r="O6" t="s">
        <v>3082</v>
      </c>
      <c r="P6" t="s">
        <v>6037</v>
      </c>
      <c r="Q6" t="s">
        <v>6038</v>
      </c>
      <c r="R6" t="s">
        <v>4869</v>
      </c>
      <c r="S6" t="s">
        <v>530</v>
      </c>
      <c r="T6" t="s">
        <v>6046</v>
      </c>
      <c r="U6" s="9" t="s">
        <v>6047</v>
      </c>
      <c r="V6" s="9" t="s">
        <v>6048</v>
      </c>
      <c r="W6" t="s">
        <v>6049</v>
      </c>
      <c r="X6" t="s">
        <v>3081</v>
      </c>
      <c r="Y6" t="s">
        <v>3081</v>
      </c>
      <c r="Z6">
        <v>3</v>
      </c>
      <c r="AA6">
        <v>43466</v>
      </c>
      <c r="AB6">
        <v>38292</v>
      </c>
      <c r="AC6">
        <v>61875041</v>
      </c>
      <c r="AD6" s="9" t="s">
        <v>3084</v>
      </c>
      <c r="AE6" t="s">
        <v>1570</v>
      </c>
      <c r="AF6" t="s">
        <v>4870</v>
      </c>
      <c r="AG6" t="s">
        <v>4871</v>
      </c>
      <c r="AH6" t="s">
        <v>529</v>
      </c>
      <c r="AI6" t="s">
        <v>6043</v>
      </c>
      <c r="AJ6">
        <v>23860</v>
      </c>
      <c r="AK6" t="s">
        <v>3088</v>
      </c>
      <c r="AL6" t="s">
        <v>3088</v>
      </c>
      <c r="AM6">
        <v>200013300039796</v>
      </c>
      <c r="AN6">
        <v>1</v>
      </c>
      <c r="AO6" s="88" t="s">
        <v>3089</v>
      </c>
      <c r="AP6" s="88">
        <v>1</v>
      </c>
      <c r="AQ6" s="88" t="s">
        <v>3090</v>
      </c>
      <c r="AR6" s="88">
        <v>362664</v>
      </c>
      <c r="AS6" s="88" t="s">
        <v>6044</v>
      </c>
      <c r="AT6" s="88">
        <v>12</v>
      </c>
      <c r="AU6" s="88">
        <v>55000</v>
      </c>
      <c r="AV6" s="88">
        <v>0</v>
      </c>
      <c r="AW6" s="88">
        <v>0</v>
      </c>
      <c r="AX6" s="88">
        <v>0</v>
      </c>
      <c r="AY6" s="88">
        <v>55000</v>
      </c>
      <c r="AZ6" s="88">
        <v>1578.5</v>
      </c>
      <c r="BA6" s="88">
        <v>2559.6799999999998</v>
      </c>
      <c r="BB6" s="88">
        <v>1672</v>
      </c>
      <c r="BC6" s="88">
        <v>0</v>
      </c>
      <c r="BD6" s="88">
        <v>25</v>
      </c>
      <c r="BE6" s="88">
        <v>50</v>
      </c>
      <c r="BF6" s="101">
        <v>0</v>
      </c>
      <c r="BG6" s="101">
        <v>5885.18</v>
      </c>
      <c r="BH6" s="101">
        <v>3905</v>
      </c>
      <c r="BI6" s="101">
        <v>605</v>
      </c>
      <c r="BJ6" s="101">
        <v>3899.5</v>
      </c>
      <c r="BK6" s="101">
        <v>8409.5</v>
      </c>
      <c r="BL6" s="101" t="s">
        <v>3173</v>
      </c>
      <c r="BM6" s="101" t="s">
        <v>4500</v>
      </c>
    </row>
    <row r="7" spans="1:65">
      <c r="A7" t="s">
        <v>695</v>
      </c>
      <c r="B7">
        <v>20250301</v>
      </c>
      <c r="C7">
        <v>2025</v>
      </c>
      <c r="D7" s="9">
        <v>45717</v>
      </c>
      <c r="E7">
        <v>3</v>
      </c>
      <c r="F7" t="s">
        <v>1033</v>
      </c>
      <c r="G7" t="s">
        <v>428</v>
      </c>
      <c r="H7" t="s">
        <v>1033</v>
      </c>
      <c r="I7" t="s">
        <v>428</v>
      </c>
      <c r="J7">
        <v>1</v>
      </c>
      <c r="K7" t="s">
        <v>9</v>
      </c>
      <c r="L7" t="s">
        <v>2158</v>
      </c>
      <c r="M7" t="s">
        <v>2158</v>
      </c>
      <c r="N7" t="s">
        <v>1823</v>
      </c>
      <c r="O7" t="s">
        <v>3082</v>
      </c>
      <c r="P7" t="s">
        <v>6037</v>
      </c>
      <c r="Q7" t="s">
        <v>6038</v>
      </c>
      <c r="R7" t="s">
        <v>3083</v>
      </c>
      <c r="S7" t="s">
        <v>7</v>
      </c>
      <c r="T7" t="s">
        <v>6039</v>
      </c>
      <c r="U7" s="9" t="s">
        <v>6040</v>
      </c>
      <c r="V7" s="9" t="s">
        <v>6041</v>
      </c>
      <c r="W7" t="s">
        <v>6042</v>
      </c>
      <c r="X7" t="s">
        <v>3081</v>
      </c>
      <c r="Y7" t="s">
        <v>3081</v>
      </c>
      <c r="Z7">
        <v>1</v>
      </c>
      <c r="AA7">
        <v>44866</v>
      </c>
      <c r="AB7">
        <v>44866</v>
      </c>
      <c r="AC7">
        <v>61815114</v>
      </c>
      <c r="AD7" s="9" t="s">
        <v>3084</v>
      </c>
      <c r="AE7" t="s">
        <v>1908</v>
      </c>
      <c r="AF7" t="s">
        <v>5528</v>
      </c>
      <c r="AG7" t="s">
        <v>5011</v>
      </c>
      <c r="AH7" t="s">
        <v>1907</v>
      </c>
      <c r="AI7" t="s">
        <v>6043</v>
      </c>
      <c r="AJ7">
        <v>27470</v>
      </c>
      <c r="AK7" t="s">
        <v>3099</v>
      </c>
      <c r="AL7" t="s">
        <v>3088</v>
      </c>
      <c r="AM7">
        <v>200019605278381</v>
      </c>
      <c r="AN7">
        <v>1</v>
      </c>
      <c r="AO7" s="88" t="s">
        <v>3089</v>
      </c>
      <c r="AP7" s="88">
        <v>1</v>
      </c>
      <c r="AQ7" s="88" t="s">
        <v>3090</v>
      </c>
      <c r="AR7" s="88">
        <v>362664</v>
      </c>
      <c r="AS7" s="88" t="s">
        <v>6044</v>
      </c>
      <c r="AT7" s="88">
        <v>23</v>
      </c>
      <c r="AU7" s="88">
        <v>17000</v>
      </c>
      <c r="AV7" s="88">
        <v>0</v>
      </c>
      <c r="AW7" s="88">
        <v>0</v>
      </c>
      <c r="AX7" s="88">
        <v>0</v>
      </c>
      <c r="AY7" s="88">
        <v>17000</v>
      </c>
      <c r="AZ7" s="88">
        <v>487.9</v>
      </c>
      <c r="BA7" s="88">
        <v>0</v>
      </c>
      <c r="BB7" s="88">
        <v>516.79999999999995</v>
      </c>
      <c r="BC7" s="88">
        <v>0</v>
      </c>
      <c r="BD7" s="88">
        <v>25</v>
      </c>
      <c r="BE7" s="88">
        <v>0</v>
      </c>
      <c r="BF7" s="101">
        <v>0</v>
      </c>
      <c r="BG7" s="101">
        <v>1029.7</v>
      </c>
      <c r="BH7" s="101">
        <v>1207</v>
      </c>
      <c r="BI7" s="101">
        <v>187</v>
      </c>
      <c r="BJ7" s="101">
        <v>1205.3</v>
      </c>
      <c r="BK7" s="101">
        <v>2599.3000000000002</v>
      </c>
      <c r="BL7" s="101" t="s">
        <v>3081</v>
      </c>
      <c r="BM7" s="101" t="s">
        <v>3081</v>
      </c>
    </row>
    <row r="8" spans="1:65">
      <c r="A8" t="s">
        <v>695</v>
      </c>
      <c r="B8">
        <v>20250301</v>
      </c>
      <c r="C8">
        <v>2025</v>
      </c>
      <c r="D8" s="9">
        <v>45717</v>
      </c>
      <c r="E8">
        <v>3</v>
      </c>
      <c r="F8" t="s">
        <v>1088</v>
      </c>
      <c r="G8" t="s">
        <v>14</v>
      </c>
      <c r="H8" t="s">
        <v>1088</v>
      </c>
      <c r="I8" t="s">
        <v>14</v>
      </c>
      <c r="J8">
        <v>1</v>
      </c>
      <c r="K8" t="s">
        <v>9</v>
      </c>
      <c r="L8" t="s">
        <v>2158</v>
      </c>
      <c r="M8" t="s">
        <v>2158</v>
      </c>
      <c r="N8" t="s">
        <v>1823</v>
      </c>
      <c r="O8" t="s">
        <v>3082</v>
      </c>
      <c r="P8" t="s">
        <v>6037</v>
      </c>
      <c r="Q8" t="s">
        <v>6038</v>
      </c>
      <c r="R8" t="s">
        <v>3604</v>
      </c>
      <c r="S8" t="s">
        <v>54</v>
      </c>
      <c r="T8" t="s">
        <v>6046</v>
      </c>
      <c r="U8" s="9" t="s">
        <v>6047</v>
      </c>
      <c r="V8" s="9" t="s">
        <v>3081</v>
      </c>
      <c r="W8" t="s">
        <v>3081</v>
      </c>
      <c r="X8" t="s">
        <v>3081</v>
      </c>
      <c r="Y8" t="s">
        <v>3081</v>
      </c>
      <c r="Z8">
        <v>4</v>
      </c>
      <c r="AA8">
        <v>45352</v>
      </c>
      <c r="AB8">
        <v>36526</v>
      </c>
      <c r="AC8">
        <v>62340043</v>
      </c>
      <c r="AD8" s="9" t="s">
        <v>3084</v>
      </c>
      <c r="AE8" t="s">
        <v>1622</v>
      </c>
      <c r="AF8" t="s">
        <v>3605</v>
      </c>
      <c r="AG8" t="s">
        <v>3606</v>
      </c>
      <c r="AH8" t="s">
        <v>53</v>
      </c>
      <c r="AI8" t="s">
        <v>6045</v>
      </c>
      <c r="AJ8">
        <v>20214</v>
      </c>
      <c r="AK8" t="s">
        <v>3088</v>
      </c>
      <c r="AL8" t="s">
        <v>3095</v>
      </c>
      <c r="AM8">
        <v>200011250028875</v>
      </c>
      <c r="AN8">
        <v>1</v>
      </c>
      <c r="AO8" s="88" t="s">
        <v>3089</v>
      </c>
      <c r="AP8" s="88">
        <v>1</v>
      </c>
      <c r="AQ8" s="88" t="s">
        <v>3090</v>
      </c>
      <c r="AR8" s="88">
        <v>362664</v>
      </c>
      <c r="AS8" s="88" t="s">
        <v>6044</v>
      </c>
      <c r="AT8" s="88">
        <v>28</v>
      </c>
      <c r="AU8" s="88">
        <v>35000</v>
      </c>
      <c r="AV8" s="88">
        <v>0</v>
      </c>
      <c r="AW8" s="88">
        <v>0</v>
      </c>
      <c r="AX8" s="88">
        <v>0</v>
      </c>
      <c r="AY8" s="88">
        <v>35000</v>
      </c>
      <c r="AZ8" s="88">
        <v>1004.5</v>
      </c>
      <c r="BA8" s="88">
        <v>0</v>
      </c>
      <c r="BB8" s="88">
        <v>1064</v>
      </c>
      <c r="BC8" s="88">
        <v>0</v>
      </c>
      <c r="BD8" s="88">
        <v>25</v>
      </c>
      <c r="BE8" s="88">
        <v>50</v>
      </c>
      <c r="BF8" s="101">
        <v>0</v>
      </c>
      <c r="BG8" s="101">
        <v>2143.5</v>
      </c>
      <c r="BH8" s="101">
        <v>2485</v>
      </c>
      <c r="BI8" s="101">
        <v>385</v>
      </c>
      <c r="BJ8" s="101">
        <v>2481.5</v>
      </c>
      <c r="BK8" s="101">
        <v>5351.5</v>
      </c>
      <c r="BL8" s="101" t="s">
        <v>3091</v>
      </c>
      <c r="BM8" s="101" t="s">
        <v>3081</v>
      </c>
    </row>
    <row r="9" spans="1:65">
      <c r="A9" t="s">
        <v>695</v>
      </c>
      <c r="B9">
        <v>20250301</v>
      </c>
      <c r="C9">
        <v>2025</v>
      </c>
      <c r="D9" s="9">
        <v>45717</v>
      </c>
      <c r="E9">
        <v>3</v>
      </c>
      <c r="F9" t="s">
        <v>1042</v>
      </c>
      <c r="G9" t="s">
        <v>1192</v>
      </c>
      <c r="H9" t="s">
        <v>1042</v>
      </c>
      <c r="I9" t="s">
        <v>1192</v>
      </c>
      <c r="J9">
        <v>1</v>
      </c>
      <c r="K9" t="s">
        <v>9</v>
      </c>
      <c r="L9" t="s">
        <v>2158</v>
      </c>
      <c r="M9" t="s">
        <v>2158</v>
      </c>
      <c r="N9" t="s">
        <v>1823</v>
      </c>
      <c r="O9" t="s">
        <v>3082</v>
      </c>
      <c r="P9" t="s">
        <v>6037</v>
      </c>
      <c r="Q9" t="s">
        <v>6038</v>
      </c>
      <c r="R9" t="s">
        <v>3198</v>
      </c>
      <c r="S9" t="s">
        <v>127</v>
      </c>
      <c r="T9" t="s">
        <v>6046</v>
      </c>
      <c r="U9" s="9" t="s">
        <v>6047</v>
      </c>
      <c r="V9" s="9" t="s">
        <v>3081</v>
      </c>
      <c r="W9" t="s">
        <v>3081</v>
      </c>
      <c r="X9" t="s">
        <v>3081</v>
      </c>
      <c r="Y9" t="s">
        <v>3081</v>
      </c>
      <c r="Z9">
        <v>3</v>
      </c>
      <c r="AA9">
        <v>45352</v>
      </c>
      <c r="AB9">
        <v>38292</v>
      </c>
      <c r="AC9">
        <v>61455022</v>
      </c>
      <c r="AD9" s="9" t="s">
        <v>3084</v>
      </c>
      <c r="AE9" t="s">
        <v>928</v>
      </c>
      <c r="AF9" t="s">
        <v>3199</v>
      </c>
      <c r="AG9" t="s">
        <v>3200</v>
      </c>
      <c r="AH9" t="s">
        <v>126</v>
      </c>
      <c r="AI9" t="s">
        <v>6045</v>
      </c>
      <c r="AJ9">
        <v>28967</v>
      </c>
      <c r="AK9" t="s">
        <v>3088</v>
      </c>
      <c r="AL9" t="s">
        <v>3095</v>
      </c>
      <c r="AM9">
        <v>200013300043452</v>
      </c>
      <c r="AN9">
        <v>1</v>
      </c>
      <c r="AO9" s="88" t="s">
        <v>3089</v>
      </c>
      <c r="AP9" s="88">
        <v>1</v>
      </c>
      <c r="AQ9" s="88" t="s">
        <v>3090</v>
      </c>
      <c r="AR9" s="88">
        <v>362664</v>
      </c>
      <c r="AS9" s="88" t="s">
        <v>6044</v>
      </c>
      <c r="AT9" s="88">
        <v>30</v>
      </c>
      <c r="AU9" s="88">
        <v>50000</v>
      </c>
      <c r="AV9" s="88">
        <v>0</v>
      </c>
      <c r="AW9" s="88">
        <v>0</v>
      </c>
      <c r="AX9" s="88">
        <v>0</v>
      </c>
      <c r="AY9" s="88">
        <v>50000</v>
      </c>
      <c r="AZ9" s="88">
        <v>1435</v>
      </c>
      <c r="BA9" s="88">
        <v>1854</v>
      </c>
      <c r="BB9" s="88">
        <v>1520</v>
      </c>
      <c r="BC9" s="88">
        <v>0</v>
      </c>
      <c r="BD9" s="88">
        <v>25</v>
      </c>
      <c r="BE9" s="88">
        <v>100</v>
      </c>
      <c r="BF9" s="101">
        <v>0</v>
      </c>
      <c r="BG9" s="101">
        <v>4934</v>
      </c>
      <c r="BH9" s="101">
        <v>3550</v>
      </c>
      <c r="BI9" s="101">
        <v>550</v>
      </c>
      <c r="BJ9" s="101">
        <v>3545</v>
      </c>
      <c r="BK9" s="101">
        <v>7645</v>
      </c>
      <c r="BL9" s="101" t="s">
        <v>3091</v>
      </c>
      <c r="BM9" s="101" t="s">
        <v>3081</v>
      </c>
    </row>
    <row r="10" spans="1:65">
      <c r="A10" t="s">
        <v>695</v>
      </c>
      <c r="B10">
        <v>20250301</v>
      </c>
      <c r="C10">
        <v>2025</v>
      </c>
      <c r="D10" s="9">
        <v>45717</v>
      </c>
      <c r="E10">
        <v>3</v>
      </c>
      <c r="F10" t="s">
        <v>1031</v>
      </c>
      <c r="G10" t="s">
        <v>500</v>
      </c>
      <c r="H10" t="s">
        <v>1031</v>
      </c>
      <c r="I10" t="s">
        <v>500</v>
      </c>
      <c r="J10">
        <v>1</v>
      </c>
      <c r="K10" t="s">
        <v>9</v>
      </c>
      <c r="L10" t="s">
        <v>2158</v>
      </c>
      <c r="M10" t="s">
        <v>2158</v>
      </c>
      <c r="N10" t="s">
        <v>1823</v>
      </c>
      <c r="O10" t="s">
        <v>3082</v>
      </c>
      <c r="P10" t="s">
        <v>6037</v>
      </c>
      <c r="Q10" t="s">
        <v>6038</v>
      </c>
      <c r="R10" t="s">
        <v>3160</v>
      </c>
      <c r="S10" t="s">
        <v>49</v>
      </c>
      <c r="T10" t="s">
        <v>6039</v>
      </c>
      <c r="U10" s="9" t="s">
        <v>6040</v>
      </c>
      <c r="V10" s="9" t="s">
        <v>6041</v>
      </c>
      <c r="W10" t="s">
        <v>6042</v>
      </c>
      <c r="X10" t="s">
        <v>3081</v>
      </c>
      <c r="Y10" t="s">
        <v>3081</v>
      </c>
      <c r="Z10">
        <v>3</v>
      </c>
      <c r="AA10">
        <v>43466</v>
      </c>
      <c r="AB10">
        <v>36802</v>
      </c>
      <c r="AC10">
        <v>61875016</v>
      </c>
      <c r="AD10" s="9" t="s">
        <v>3084</v>
      </c>
      <c r="AE10" t="s">
        <v>941</v>
      </c>
      <c r="AF10" t="s">
        <v>5249</v>
      </c>
      <c r="AG10" t="s">
        <v>5250</v>
      </c>
      <c r="AH10" t="s">
        <v>540</v>
      </c>
      <c r="AI10" t="s">
        <v>6043</v>
      </c>
      <c r="AJ10">
        <v>29053</v>
      </c>
      <c r="AK10" t="s">
        <v>3088</v>
      </c>
      <c r="AL10" t="s">
        <v>3088</v>
      </c>
      <c r="AM10">
        <v>200013300049142</v>
      </c>
      <c r="AN10">
        <v>1</v>
      </c>
      <c r="AO10" s="88" t="s">
        <v>3089</v>
      </c>
      <c r="AP10" s="88">
        <v>1</v>
      </c>
      <c r="AQ10" s="88" t="s">
        <v>3090</v>
      </c>
      <c r="AR10" s="88">
        <v>362664</v>
      </c>
      <c r="AS10" s="88" t="s">
        <v>6044</v>
      </c>
      <c r="AT10" s="88">
        <v>33</v>
      </c>
      <c r="AU10" s="88">
        <v>22000</v>
      </c>
      <c r="AV10" s="88">
        <v>0</v>
      </c>
      <c r="AW10" s="88">
        <v>0</v>
      </c>
      <c r="AX10" s="88">
        <v>0</v>
      </c>
      <c r="AY10" s="88">
        <v>22000</v>
      </c>
      <c r="AZ10" s="88">
        <v>631.4</v>
      </c>
      <c r="BA10" s="88">
        <v>0</v>
      </c>
      <c r="BB10" s="88">
        <v>668.8</v>
      </c>
      <c r="BC10" s="88">
        <v>1715.46</v>
      </c>
      <c r="BD10" s="88">
        <v>25</v>
      </c>
      <c r="BE10" s="88">
        <v>180</v>
      </c>
      <c r="BF10" s="101">
        <v>1266</v>
      </c>
      <c r="BG10" s="101">
        <v>4486.66</v>
      </c>
      <c r="BH10" s="101">
        <v>1562</v>
      </c>
      <c r="BI10" s="101">
        <v>242</v>
      </c>
      <c r="BJ10" s="101">
        <v>1559.8</v>
      </c>
      <c r="BK10" s="101">
        <v>3363.8</v>
      </c>
      <c r="BL10" s="101" t="s">
        <v>3091</v>
      </c>
      <c r="BM10" s="101" t="s">
        <v>3081</v>
      </c>
    </row>
    <row r="11" spans="1:65">
      <c r="A11" t="s">
        <v>695</v>
      </c>
      <c r="B11">
        <v>20250301</v>
      </c>
      <c r="C11">
        <v>2025</v>
      </c>
      <c r="D11" s="9">
        <v>45717</v>
      </c>
      <c r="E11">
        <v>3</v>
      </c>
      <c r="F11" t="s">
        <v>1033</v>
      </c>
      <c r="G11" t="s">
        <v>428</v>
      </c>
      <c r="H11" t="s">
        <v>1033</v>
      </c>
      <c r="I11" t="s">
        <v>428</v>
      </c>
      <c r="J11">
        <v>1</v>
      </c>
      <c r="K11" t="s">
        <v>9</v>
      </c>
      <c r="L11" t="s">
        <v>2158</v>
      </c>
      <c r="M11" t="s">
        <v>2158</v>
      </c>
      <c r="N11" t="s">
        <v>1823</v>
      </c>
      <c r="O11" t="s">
        <v>3082</v>
      </c>
      <c r="P11" t="s">
        <v>6037</v>
      </c>
      <c r="Q11" t="s">
        <v>6038</v>
      </c>
      <c r="R11" t="s">
        <v>3530</v>
      </c>
      <c r="S11" t="s">
        <v>12</v>
      </c>
      <c r="T11" t="s">
        <v>6039</v>
      </c>
      <c r="U11" s="9" t="s">
        <v>6040</v>
      </c>
      <c r="V11" s="9" t="s">
        <v>6041</v>
      </c>
      <c r="W11" t="s">
        <v>6042</v>
      </c>
      <c r="X11" t="s">
        <v>3081</v>
      </c>
      <c r="Y11" t="s">
        <v>3081</v>
      </c>
      <c r="Z11">
        <v>6</v>
      </c>
      <c r="AA11">
        <v>45170</v>
      </c>
      <c r="AB11">
        <v>41214</v>
      </c>
      <c r="AC11">
        <v>61815003</v>
      </c>
      <c r="AD11" s="9" t="s">
        <v>3084</v>
      </c>
      <c r="AE11" t="s">
        <v>1646</v>
      </c>
      <c r="AF11" t="s">
        <v>5207</v>
      </c>
      <c r="AG11" t="s">
        <v>5208</v>
      </c>
      <c r="AH11" t="s">
        <v>455</v>
      </c>
      <c r="AI11" t="s">
        <v>6045</v>
      </c>
      <c r="AJ11">
        <v>33128</v>
      </c>
      <c r="AK11" t="s">
        <v>3099</v>
      </c>
      <c r="AL11" t="s">
        <v>3088</v>
      </c>
      <c r="AM11">
        <v>200011202043311</v>
      </c>
      <c r="AN11">
        <v>1</v>
      </c>
      <c r="AO11" s="88" t="s">
        <v>3089</v>
      </c>
      <c r="AP11" s="88">
        <v>1</v>
      </c>
      <c r="AQ11" s="88" t="s">
        <v>3090</v>
      </c>
      <c r="AR11" s="88">
        <v>362664</v>
      </c>
      <c r="AS11" s="88" t="s">
        <v>6044</v>
      </c>
      <c r="AT11" s="88">
        <v>34</v>
      </c>
      <c r="AU11" s="88">
        <v>22000</v>
      </c>
      <c r="AV11" s="88">
        <v>0</v>
      </c>
      <c r="AW11" s="88">
        <v>0</v>
      </c>
      <c r="AX11" s="88">
        <v>0</v>
      </c>
      <c r="AY11" s="88">
        <v>22000</v>
      </c>
      <c r="AZ11" s="88">
        <v>631.4</v>
      </c>
      <c r="BA11" s="88">
        <v>0</v>
      </c>
      <c r="BB11" s="88">
        <v>668.8</v>
      </c>
      <c r="BC11" s="88">
        <v>1715.46</v>
      </c>
      <c r="BD11" s="88">
        <v>25</v>
      </c>
      <c r="BE11" s="88">
        <v>0</v>
      </c>
      <c r="BF11" s="101">
        <v>0</v>
      </c>
      <c r="BG11" s="101">
        <v>3040.66</v>
      </c>
      <c r="BH11" s="101">
        <v>1562</v>
      </c>
      <c r="BI11" s="101">
        <v>242</v>
      </c>
      <c r="BJ11" s="101">
        <v>1559.8</v>
      </c>
      <c r="BK11" s="101">
        <v>3363.8</v>
      </c>
      <c r="BL11" s="101" t="s">
        <v>3081</v>
      </c>
      <c r="BM11" s="101" t="s">
        <v>3081</v>
      </c>
    </row>
    <row r="12" spans="1:65">
      <c r="A12" t="s">
        <v>695</v>
      </c>
      <c r="B12">
        <v>20250301</v>
      </c>
      <c r="C12">
        <v>2025</v>
      </c>
      <c r="D12" s="9">
        <v>45717</v>
      </c>
      <c r="E12">
        <v>3</v>
      </c>
      <c r="F12" t="s">
        <v>1033</v>
      </c>
      <c r="G12" t="s">
        <v>428</v>
      </c>
      <c r="H12" t="s">
        <v>1033</v>
      </c>
      <c r="I12" t="s">
        <v>428</v>
      </c>
      <c r="J12">
        <v>1</v>
      </c>
      <c r="K12" t="s">
        <v>9</v>
      </c>
      <c r="L12" t="s">
        <v>2158</v>
      </c>
      <c r="M12" t="s">
        <v>2158</v>
      </c>
      <c r="N12" t="s">
        <v>1823</v>
      </c>
      <c r="O12" t="s">
        <v>3082</v>
      </c>
      <c r="P12" t="s">
        <v>6037</v>
      </c>
      <c r="Q12" t="s">
        <v>6038</v>
      </c>
      <c r="R12" t="s">
        <v>3160</v>
      </c>
      <c r="S12" t="s">
        <v>49</v>
      </c>
      <c r="T12" t="s">
        <v>6039</v>
      </c>
      <c r="U12" s="9" t="s">
        <v>6040</v>
      </c>
      <c r="V12" s="9" t="s">
        <v>6041</v>
      </c>
      <c r="W12" t="s">
        <v>6042</v>
      </c>
      <c r="X12" t="s">
        <v>3081</v>
      </c>
      <c r="Y12" t="s">
        <v>3081</v>
      </c>
      <c r="Z12">
        <v>1</v>
      </c>
      <c r="AA12">
        <v>45261</v>
      </c>
      <c r="AB12">
        <v>45261</v>
      </c>
      <c r="AC12">
        <v>61815163</v>
      </c>
      <c r="AD12" s="9" t="s">
        <v>3084</v>
      </c>
      <c r="AE12" t="s">
        <v>2645</v>
      </c>
      <c r="AF12" t="s">
        <v>5239</v>
      </c>
      <c r="AG12" t="s">
        <v>5240</v>
      </c>
      <c r="AH12" t="s">
        <v>2644</v>
      </c>
      <c r="AI12" t="s">
        <v>6043</v>
      </c>
      <c r="AJ12">
        <v>34742</v>
      </c>
      <c r="AK12" t="s">
        <v>3099</v>
      </c>
      <c r="AL12" t="s">
        <v>3088</v>
      </c>
      <c r="AM12">
        <v>200019606489618</v>
      </c>
      <c r="AN12">
        <v>1</v>
      </c>
      <c r="AO12" s="88" t="s">
        <v>3089</v>
      </c>
      <c r="AP12" s="88">
        <v>1</v>
      </c>
      <c r="AQ12" s="88" t="s">
        <v>3090</v>
      </c>
      <c r="AR12" s="88">
        <v>362664</v>
      </c>
      <c r="AS12" s="88" t="s">
        <v>6044</v>
      </c>
      <c r="AT12" s="88">
        <v>37</v>
      </c>
      <c r="AU12" s="88">
        <v>20000</v>
      </c>
      <c r="AV12" s="88">
        <v>0</v>
      </c>
      <c r="AW12" s="88">
        <v>0</v>
      </c>
      <c r="AX12" s="88">
        <v>0</v>
      </c>
      <c r="AY12" s="88">
        <v>20000</v>
      </c>
      <c r="AZ12" s="88">
        <v>574</v>
      </c>
      <c r="BA12" s="88">
        <v>0</v>
      </c>
      <c r="BB12" s="88">
        <v>608</v>
      </c>
      <c r="BC12" s="88">
        <v>0</v>
      </c>
      <c r="BD12" s="88">
        <v>25</v>
      </c>
      <c r="BE12" s="88">
        <v>0</v>
      </c>
      <c r="BF12" s="101">
        <v>0</v>
      </c>
      <c r="BG12" s="101">
        <v>1207</v>
      </c>
      <c r="BH12" s="101">
        <v>1420</v>
      </c>
      <c r="BI12" s="101">
        <v>220</v>
      </c>
      <c r="BJ12" s="101">
        <v>1418</v>
      </c>
      <c r="BK12" s="101">
        <v>3058</v>
      </c>
      <c r="BL12" s="101" t="s">
        <v>3081</v>
      </c>
      <c r="BM12" s="101" t="s">
        <v>3081</v>
      </c>
    </row>
    <row r="13" spans="1:65">
      <c r="A13" t="s">
        <v>695</v>
      </c>
      <c r="B13">
        <v>20250301</v>
      </c>
      <c r="C13">
        <v>2025</v>
      </c>
      <c r="D13" s="9">
        <v>45717</v>
      </c>
      <c r="E13">
        <v>3</v>
      </c>
      <c r="F13" t="s">
        <v>1043</v>
      </c>
      <c r="G13" t="s">
        <v>60</v>
      </c>
      <c r="H13" t="s">
        <v>1043</v>
      </c>
      <c r="I13" t="s">
        <v>60</v>
      </c>
      <c r="J13">
        <v>1</v>
      </c>
      <c r="K13" t="s">
        <v>9</v>
      </c>
      <c r="L13" t="s">
        <v>2158</v>
      </c>
      <c r="M13" t="s">
        <v>2158</v>
      </c>
      <c r="N13" t="s">
        <v>1823</v>
      </c>
      <c r="O13" t="s">
        <v>3082</v>
      </c>
      <c r="P13" t="s">
        <v>6037</v>
      </c>
      <c r="Q13" t="s">
        <v>6038</v>
      </c>
      <c r="R13" t="s">
        <v>3294</v>
      </c>
      <c r="S13" t="s">
        <v>75</v>
      </c>
      <c r="T13" t="s">
        <v>6050</v>
      </c>
      <c r="U13" s="9" t="s">
        <v>6051</v>
      </c>
      <c r="V13" s="9" t="s">
        <v>6052</v>
      </c>
      <c r="W13" t="s">
        <v>6053</v>
      </c>
      <c r="X13" t="s">
        <v>3081</v>
      </c>
      <c r="Y13" t="s">
        <v>3081</v>
      </c>
      <c r="Z13">
        <v>7</v>
      </c>
      <c r="AA13">
        <v>43466</v>
      </c>
      <c r="AB13">
        <v>33543</v>
      </c>
      <c r="AC13">
        <v>61950011</v>
      </c>
      <c r="AD13" s="9" t="s">
        <v>3084</v>
      </c>
      <c r="AE13" t="s">
        <v>951</v>
      </c>
      <c r="AF13" t="s">
        <v>3896</v>
      </c>
      <c r="AG13" t="s">
        <v>3897</v>
      </c>
      <c r="AH13" t="s">
        <v>74</v>
      </c>
      <c r="AI13" t="s">
        <v>6043</v>
      </c>
      <c r="AJ13">
        <v>26149</v>
      </c>
      <c r="AK13" t="s">
        <v>3088</v>
      </c>
      <c r="AL13" t="s">
        <v>3088</v>
      </c>
      <c r="AM13">
        <v>200013300033420</v>
      </c>
      <c r="AN13">
        <v>1</v>
      </c>
      <c r="AO13" s="88" t="s">
        <v>3089</v>
      </c>
      <c r="AP13" s="88">
        <v>1</v>
      </c>
      <c r="AQ13" s="88" t="s">
        <v>3090</v>
      </c>
      <c r="AR13" s="88">
        <v>362664</v>
      </c>
      <c r="AS13" s="88" t="s">
        <v>6044</v>
      </c>
      <c r="AT13" s="88">
        <v>42</v>
      </c>
      <c r="AU13" s="88">
        <v>22000</v>
      </c>
      <c r="AV13" s="88">
        <v>0</v>
      </c>
      <c r="AW13" s="88">
        <v>0</v>
      </c>
      <c r="AX13" s="88">
        <v>0</v>
      </c>
      <c r="AY13" s="88">
        <v>22000</v>
      </c>
      <c r="AZ13" s="88">
        <v>631.4</v>
      </c>
      <c r="BA13" s="88">
        <v>0</v>
      </c>
      <c r="BB13" s="88">
        <v>668.8</v>
      </c>
      <c r="BC13" s="88">
        <v>0</v>
      </c>
      <c r="BD13" s="88">
        <v>25</v>
      </c>
      <c r="BE13" s="88">
        <v>50</v>
      </c>
      <c r="BF13" s="101">
        <v>300</v>
      </c>
      <c r="BG13" s="101">
        <v>1675.2</v>
      </c>
      <c r="BH13" s="101">
        <v>1562</v>
      </c>
      <c r="BI13" s="101">
        <v>242</v>
      </c>
      <c r="BJ13" s="101">
        <v>1559.8</v>
      </c>
      <c r="BK13" s="101">
        <v>3363.8</v>
      </c>
      <c r="BL13" s="101" t="s">
        <v>3091</v>
      </c>
      <c r="BM13" s="101" t="s">
        <v>3081</v>
      </c>
    </row>
    <row r="14" spans="1:65">
      <c r="A14" t="s">
        <v>695</v>
      </c>
      <c r="B14">
        <v>20250301</v>
      </c>
      <c r="C14">
        <v>2025</v>
      </c>
      <c r="D14" s="9">
        <v>45717</v>
      </c>
      <c r="E14">
        <v>3</v>
      </c>
      <c r="F14" t="s">
        <v>1033</v>
      </c>
      <c r="G14" t="s">
        <v>428</v>
      </c>
      <c r="H14" t="s">
        <v>1033</v>
      </c>
      <c r="I14" t="s">
        <v>428</v>
      </c>
      <c r="J14">
        <v>1</v>
      </c>
      <c r="K14" t="s">
        <v>9</v>
      </c>
      <c r="L14" t="s">
        <v>2158</v>
      </c>
      <c r="M14" t="s">
        <v>2158</v>
      </c>
      <c r="N14" t="s">
        <v>1823</v>
      </c>
      <c r="O14" t="s">
        <v>3082</v>
      </c>
      <c r="P14" t="s">
        <v>6037</v>
      </c>
      <c r="Q14" t="s">
        <v>6038</v>
      </c>
      <c r="R14" t="s">
        <v>3083</v>
      </c>
      <c r="S14" t="s">
        <v>7</v>
      </c>
      <c r="T14" t="s">
        <v>6039</v>
      </c>
      <c r="U14" s="9" t="s">
        <v>6040</v>
      </c>
      <c r="V14" s="9" t="s">
        <v>6041</v>
      </c>
      <c r="W14" t="s">
        <v>6042</v>
      </c>
      <c r="X14" t="s">
        <v>3081</v>
      </c>
      <c r="Y14" t="s">
        <v>3081</v>
      </c>
      <c r="Z14">
        <v>1</v>
      </c>
      <c r="AA14">
        <v>45505</v>
      </c>
      <c r="AB14">
        <v>45505</v>
      </c>
      <c r="AC14">
        <v>61815178</v>
      </c>
      <c r="AD14" s="9" t="s">
        <v>3084</v>
      </c>
      <c r="AE14" t="s">
        <v>2968</v>
      </c>
      <c r="AF14" t="s">
        <v>5472</v>
      </c>
      <c r="AG14" t="s">
        <v>5473</v>
      </c>
      <c r="AH14" t="s">
        <v>2967</v>
      </c>
      <c r="AI14" t="s">
        <v>6043</v>
      </c>
      <c r="AJ14">
        <v>37961</v>
      </c>
      <c r="AK14" t="s">
        <v>3099</v>
      </c>
      <c r="AL14" t="s">
        <v>3088</v>
      </c>
      <c r="AM14">
        <v>200019607376083</v>
      </c>
      <c r="AN14">
        <v>1</v>
      </c>
      <c r="AO14" s="88" t="s">
        <v>3089</v>
      </c>
      <c r="AP14" s="88">
        <v>1</v>
      </c>
      <c r="AQ14" s="88" t="s">
        <v>3090</v>
      </c>
      <c r="AR14" s="88">
        <v>362664</v>
      </c>
      <c r="AS14" s="88" t="s">
        <v>6044</v>
      </c>
      <c r="AT14" s="88">
        <v>58</v>
      </c>
      <c r="AU14" s="88">
        <v>18000</v>
      </c>
      <c r="AV14" s="88">
        <v>0</v>
      </c>
      <c r="AW14" s="88">
        <v>0</v>
      </c>
      <c r="AX14" s="88">
        <v>0</v>
      </c>
      <c r="AY14" s="88">
        <v>18000</v>
      </c>
      <c r="AZ14" s="88">
        <v>516.6</v>
      </c>
      <c r="BA14" s="88">
        <v>0</v>
      </c>
      <c r="BB14" s="88">
        <v>547.20000000000005</v>
      </c>
      <c r="BC14" s="88">
        <v>0</v>
      </c>
      <c r="BD14" s="88">
        <v>25</v>
      </c>
      <c r="BE14" s="88">
        <v>0</v>
      </c>
      <c r="BF14" s="101">
        <v>0</v>
      </c>
      <c r="BG14" s="101">
        <v>1088.8</v>
      </c>
      <c r="BH14" s="101">
        <v>1278</v>
      </c>
      <c r="BI14" s="101">
        <v>198</v>
      </c>
      <c r="BJ14" s="101">
        <v>1276.2</v>
      </c>
      <c r="BK14" s="101">
        <v>2752.2</v>
      </c>
      <c r="BL14" s="101" t="s">
        <v>3081</v>
      </c>
      <c r="BM14" s="101" t="s">
        <v>3081</v>
      </c>
    </row>
    <row r="15" spans="1:65">
      <c r="A15" t="s">
        <v>695</v>
      </c>
      <c r="B15">
        <v>20250301</v>
      </c>
      <c r="C15">
        <v>2025</v>
      </c>
      <c r="D15" s="9">
        <v>45717</v>
      </c>
      <c r="E15">
        <v>3</v>
      </c>
      <c r="F15" t="s">
        <v>1088</v>
      </c>
      <c r="G15" t="s">
        <v>14</v>
      </c>
      <c r="H15" t="s">
        <v>1088</v>
      </c>
      <c r="I15" t="s">
        <v>14</v>
      </c>
      <c r="J15">
        <v>1</v>
      </c>
      <c r="K15" t="s">
        <v>9</v>
      </c>
      <c r="L15" t="s">
        <v>2158</v>
      </c>
      <c r="M15" t="s">
        <v>2158</v>
      </c>
      <c r="N15" t="s">
        <v>1823</v>
      </c>
      <c r="O15" t="s">
        <v>3082</v>
      </c>
      <c r="P15" t="s">
        <v>6037</v>
      </c>
      <c r="Q15" t="s">
        <v>6038</v>
      </c>
      <c r="R15" t="s">
        <v>4596</v>
      </c>
      <c r="S15" t="s">
        <v>31</v>
      </c>
      <c r="T15" t="s">
        <v>6046</v>
      </c>
      <c r="U15" s="9" t="s">
        <v>6047</v>
      </c>
      <c r="V15" s="9" t="s">
        <v>6054</v>
      </c>
      <c r="W15" t="s">
        <v>6055</v>
      </c>
      <c r="X15" t="s">
        <v>3081</v>
      </c>
      <c r="Y15" t="s">
        <v>3081</v>
      </c>
      <c r="Z15">
        <v>3</v>
      </c>
      <c r="AA15">
        <v>45352</v>
      </c>
      <c r="AB15">
        <v>30164</v>
      </c>
      <c r="AC15">
        <v>62340015</v>
      </c>
      <c r="AD15" s="9" t="s">
        <v>3084</v>
      </c>
      <c r="AE15" t="s">
        <v>936</v>
      </c>
      <c r="AF15" t="s">
        <v>4597</v>
      </c>
      <c r="AG15" t="s">
        <v>4598</v>
      </c>
      <c r="AH15" t="s">
        <v>30</v>
      </c>
      <c r="AI15" t="s">
        <v>6045</v>
      </c>
      <c r="AJ15">
        <v>25543</v>
      </c>
      <c r="AK15" t="s">
        <v>3088</v>
      </c>
      <c r="AL15" t="s">
        <v>3095</v>
      </c>
      <c r="AM15">
        <v>200011250029405</v>
      </c>
      <c r="AN15">
        <v>1</v>
      </c>
      <c r="AO15" s="88" t="s">
        <v>3089</v>
      </c>
      <c r="AP15" s="88">
        <v>1</v>
      </c>
      <c r="AQ15" s="88" t="s">
        <v>3090</v>
      </c>
      <c r="AR15" s="88">
        <v>362664</v>
      </c>
      <c r="AS15" s="88" t="s">
        <v>6044</v>
      </c>
      <c r="AT15" s="88">
        <v>65</v>
      </c>
      <c r="AU15" s="88">
        <v>40000</v>
      </c>
      <c r="AV15" s="88">
        <v>0</v>
      </c>
      <c r="AW15" s="88">
        <v>0</v>
      </c>
      <c r="AX15" s="88">
        <v>0</v>
      </c>
      <c r="AY15" s="88">
        <v>40000</v>
      </c>
      <c r="AZ15" s="88">
        <v>1148</v>
      </c>
      <c r="BA15" s="88">
        <v>442.65</v>
      </c>
      <c r="BB15" s="88">
        <v>1216</v>
      </c>
      <c r="BC15" s="88">
        <v>0</v>
      </c>
      <c r="BD15" s="88">
        <v>25</v>
      </c>
      <c r="BE15" s="88">
        <v>50</v>
      </c>
      <c r="BF15" s="101">
        <v>400</v>
      </c>
      <c r="BG15" s="101">
        <v>3281.65</v>
      </c>
      <c r="BH15" s="101">
        <v>2840</v>
      </c>
      <c r="BI15" s="101">
        <v>440</v>
      </c>
      <c r="BJ15" s="101">
        <v>2836</v>
      </c>
      <c r="BK15" s="101">
        <v>6116</v>
      </c>
      <c r="BL15" s="101" t="s">
        <v>3091</v>
      </c>
      <c r="BM15" s="101" t="s">
        <v>3081</v>
      </c>
    </row>
    <row r="16" spans="1:65">
      <c r="A16" t="s">
        <v>695</v>
      </c>
      <c r="B16">
        <v>20250301</v>
      </c>
      <c r="C16">
        <v>2025</v>
      </c>
      <c r="D16" s="9">
        <v>45717</v>
      </c>
      <c r="E16">
        <v>3</v>
      </c>
      <c r="F16" t="s">
        <v>1043</v>
      </c>
      <c r="G16" t="s">
        <v>60</v>
      </c>
      <c r="H16" t="s">
        <v>1043</v>
      </c>
      <c r="I16" t="s">
        <v>60</v>
      </c>
      <c r="J16">
        <v>1</v>
      </c>
      <c r="K16" t="s">
        <v>9</v>
      </c>
      <c r="L16" t="s">
        <v>2158</v>
      </c>
      <c r="M16" t="s">
        <v>2158</v>
      </c>
      <c r="N16" t="s">
        <v>1823</v>
      </c>
      <c r="O16" t="s">
        <v>3082</v>
      </c>
      <c r="P16" t="s">
        <v>6037</v>
      </c>
      <c r="Q16" t="s">
        <v>6038</v>
      </c>
      <c r="R16" t="s">
        <v>5456</v>
      </c>
      <c r="S16" t="s">
        <v>81</v>
      </c>
      <c r="T16" t="s">
        <v>6046</v>
      </c>
      <c r="U16" s="9" t="s">
        <v>6047</v>
      </c>
      <c r="V16" s="9" t="s">
        <v>6052</v>
      </c>
      <c r="W16" t="s">
        <v>6053</v>
      </c>
      <c r="X16" t="s">
        <v>3081</v>
      </c>
      <c r="Y16" t="s">
        <v>3081</v>
      </c>
      <c r="Z16">
        <v>2</v>
      </c>
      <c r="AA16">
        <v>43466</v>
      </c>
      <c r="AB16">
        <v>39417</v>
      </c>
      <c r="AC16">
        <v>61950032</v>
      </c>
      <c r="AD16" s="9" t="s">
        <v>3084</v>
      </c>
      <c r="AE16" t="s">
        <v>1630</v>
      </c>
      <c r="AF16" t="s">
        <v>5457</v>
      </c>
      <c r="AG16" t="s">
        <v>4877</v>
      </c>
      <c r="AH16" t="s">
        <v>80</v>
      </c>
      <c r="AI16" t="s">
        <v>6045</v>
      </c>
      <c r="AJ16">
        <v>19522</v>
      </c>
      <c r="AK16" t="s">
        <v>3088</v>
      </c>
      <c r="AL16" t="s">
        <v>3095</v>
      </c>
      <c r="AM16">
        <v>200013300113308</v>
      </c>
      <c r="AN16">
        <v>1</v>
      </c>
      <c r="AO16" s="88" t="s">
        <v>3089</v>
      </c>
      <c r="AP16" s="88">
        <v>1</v>
      </c>
      <c r="AQ16" s="88" t="s">
        <v>3090</v>
      </c>
      <c r="AR16" s="88">
        <v>362664</v>
      </c>
      <c r="AS16" s="88" t="s">
        <v>6044</v>
      </c>
      <c r="AT16" s="88">
        <v>76</v>
      </c>
      <c r="AU16" s="88">
        <v>13771.77</v>
      </c>
      <c r="AV16" s="88">
        <v>0</v>
      </c>
      <c r="AW16" s="88">
        <v>0</v>
      </c>
      <c r="AX16" s="88">
        <v>0</v>
      </c>
      <c r="AY16" s="88">
        <v>13771.77</v>
      </c>
      <c r="AZ16" s="88">
        <v>395.25</v>
      </c>
      <c r="BA16" s="88">
        <v>0</v>
      </c>
      <c r="BB16" s="88">
        <v>418.66</v>
      </c>
      <c r="BC16" s="88">
        <v>0</v>
      </c>
      <c r="BD16" s="88">
        <v>25</v>
      </c>
      <c r="BE16" s="88">
        <v>0</v>
      </c>
      <c r="BF16" s="101">
        <v>0</v>
      </c>
      <c r="BG16" s="101">
        <v>838.91</v>
      </c>
      <c r="BH16" s="101">
        <v>977.8</v>
      </c>
      <c r="BI16" s="101">
        <v>151.49</v>
      </c>
      <c r="BJ16" s="101">
        <v>976.42</v>
      </c>
      <c r="BK16" s="101">
        <v>2105.71</v>
      </c>
      <c r="BL16" s="101" t="s">
        <v>3091</v>
      </c>
      <c r="BM16" s="101" t="s">
        <v>3081</v>
      </c>
    </row>
    <row r="17" spans="1:65">
      <c r="A17" t="s">
        <v>695</v>
      </c>
      <c r="B17">
        <v>20250301</v>
      </c>
      <c r="C17">
        <v>2025</v>
      </c>
      <c r="D17" s="9">
        <v>45717</v>
      </c>
      <c r="E17">
        <v>3</v>
      </c>
      <c r="F17" t="s">
        <v>1063</v>
      </c>
      <c r="G17" t="s">
        <v>256</v>
      </c>
      <c r="H17" t="s">
        <v>1063</v>
      </c>
      <c r="I17" t="s">
        <v>256</v>
      </c>
      <c r="J17">
        <v>1</v>
      </c>
      <c r="K17" t="s">
        <v>9</v>
      </c>
      <c r="L17" t="s">
        <v>2158</v>
      </c>
      <c r="M17" t="s">
        <v>2158</v>
      </c>
      <c r="N17" t="s">
        <v>1823</v>
      </c>
      <c r="O17" t="s">
        <v>3082</v>
      </c>
      <c r="P17" t="s">
        <v>6037</v>
      </c>
      <c r="Q17" t="s">
        <v>6038</v>
      </c>
      <c r="R17" t="s">
        <v>3096</v>
      </c>
      <c r="S17" t="s">
        <v>295</v>
      </c>
      <c r="T17" t="s">
        <v>6046</v>
      </c>
      <c r="U17" s="9" t="s">
        <v>6047</v>
      </c>
      <c r="V17" s="9" t="s">
        <v>6056</v>
      </c>
      <c r="W17" t="s">
        <v>6057</v>
      </c>
      <c r="X17" t="s">
        <v>3081</v>
      </c>
      <c r="Y17" t="s">
        <v>3081</v>
      </c>
      <c r="Z17">
        <v>1</v>
      </c>
      <c r="AA17">
        <v>45047</v>
      </c>
      <c r="AB17">
        <v>45047</v>
      </c>
      <c r="AC17">
        <v>61605026</v>
      </c>
      <c r="AD17" s="9" t="s">
        <v>3084</v>
      </c>
      <c r="AE17" t="s">
        <v>2339</v>
      </c>
      <c r="AF17" t="s">
        <v>3212</v>
      </c>
      <c r="AG17" t="s">
        <v>3213</v>
      </c>
      <c r="AH17" t="s">
        <v>2338</v>
      </c>
      <c r="AI17" t="s">
        <v>6043</v>
      </c>
      <c r="AJ17">
        <v>25511</v>
      </c>
      <c r="AK17" t="s">
        <v>3099</v>
      </c>
      <c r="AL17" t="s">
        <v>3088</v>
      </c>
      <c r="AM17">
        <v>200011630214472</v>
      </c>
      <c r="AN17">
        <v>1</v>
      </c>
      <c r="AO17" s="88" t="s">
        <v>3089</v>
      </c>
      <c r="AP17" s="88">
        <v>1</v>
      </c>
      <c r="AQ17" s="88" t="s">
        <v>3090</v>
      </c>
      <c r="AR17" s="88">
        <v>362664</v>
      </c>
      <c r="AS17" s="88" t="s">
        <v>6044</v>
      </c>
      <c r="AT17" s="88">
        <v>80</v>
      </c>
      <c r="AU17" s="88">
        <v>35000</v>
      </c>
      <c r="AV17" s="88">
        <v>0</v>
      </c>
      <c r="AW17" s="88">
        <v>0</v>
      </c>
      <c r="AX17" s="88">
        <v>0</v>
      </c>
      <c r="AY17" s="88">
        <v>35000</v>
      </c>
      <c r="AZ17" s="88">
        <v>1004.5</v>
      </c>
      <c r="BA17" s="88">
        <v>0</v>
      </c>
      <c r="BB17" s="88">
        <v>1064</v>
      </c>
      <c r="BC17" s="88">
        <v>0</v>
      </c>
      <c r="BD17" s="88">
        <v>25</v>
      </c>
      <c r="BE17" s="88">
        <v>0</v>
      </c>
      <c r="BF17" s="101">
        <v>0</v>
      </c>
      <c r="BG17" s="101">
        <v>2093.5</v>
      </c>
      <c r="BH17" s="101">
        <v>2485</v>
      </c>
      <c r="BI17" s="101">
        <v>385</v>
      </c>
      <c r="BJ17" s="101">
        <v>2481.5</v>
      </c>
      <c r="BK17" s="101">
        <v>5351.5</v>
      </c>
      <c r="BL17" s="101" t="s">
        <v>3081</v>
      </c>
      <c r="BM17" s="101" t="s">
        <v>3081</v>
      </c>
    </row>
    <row r="18" spans="1:65">
      <c r="A18" t="s">
        <v>695</v>
      </c>
      <c r="B18">
        <v>20250301</v>
      </c>
      <c r="C18">
        <v>2025</v>
      </c>
      <c r="D18" s="9">
        <v>45717</v>
      </c>
      <c r="E18">
        <v>3</v>
      </c>
      <c r="F18" t="s">
        <v>1042</v>
      </c>
      <c r="G18" t="s">
        <v>1192</v>
      </c>
      <c r="H18" t="s">
        <v>1042</v>
      </c>
      <c r="I18" t="s">
        <v>1192</v>
      </c>
      <c r="J18">
        <v>1</v>
      </c>
      <c r="K18" t="s">
        <v>9</v>
      </c>
      <c r="L18" t="s">
        <v>2158</v>
      </c>
      <c r="M18" t="s">
        <v>2158</v>
      </c>
      <c r="N18" t="s">
        <v>1823</v>
      </c>
      <c r="O18" t="s">
        <v>3082</v>
      </c>
      <c r="P18" t="s">
        <v>6037</v>
      </c>
      <c r="Q18" t="s">
        <v>6038</v>
      </c>
      <c r="R18" t="s">
        <v>5161</v>
      </c>
      <c r="S18" t="s">
        <v>794</v>
      </c>
      <c r="T18" t="s">
        <v>6046</v>
      </c>
      <c r="U18" s="9" t="s">
        <v>6047</v>
      </c>
      <c r="V18" s="9" t="s">
        <v>3081</v>
      </c>
      <c r="W18" t="s">
        <v>3081</v>
      </c>
      <c r="X18" t="s">
        <v>3081</v>
      </c>
      <c r="Y18" t="s">
        <v>3081</v>
      </c>
      <c r="Z18">
        <v>4</v>
      </c>
      <c r="AA18">
        <v>45352</v>
      </c>
      <c r="AB18">
        <v>367</v>
      </c>
      <c r="AC18">
        <v>61455087</v>
      </c>
      <c r="AD18" s="9" t="s">
        <v>3084</v>
      </c>
      <c r="AE18" t="s">
        <v>1558</v>
      </c>
      <c r="AF18" t="s">
        <v>5162</v>
      </c>
      <c r="AG18" t="s">
        <v>5163</v>
      </c>
      <c r="AH18" t="s">
        <v>793</v>
      </c>
      <c r="AI18" t="s">
        <v>6045</v>
      </c>
      <c r="AJ18">
        <v>20241</v>
      </c>
      <c r="AK18" t="s">
        <v>3088</v>
      </c>
      <c r="AL18" t="s">
        <v>3088</v>
      </c>
      <c r="AM18">
        <v>200019603683968</v>
      </c>
      <c r="AN18">
        <v>1</v>
      </c>
      <c r="AO18" s="88" t="s">
        <v>3089</v>
      </c>
      <c r="AP18" s="88">
        <v>1</v>
      </c>
      <c r="AQ18" s="88" t="s">
        <v>3090</v>
      </c>
      <c r="AR18" s="88">
        <v>362664</v>
      </c>
      <c r="AS18" s="88" t="s">
        <v>6044</v>
      </c>
      <c r="AT18" s="88">
        <v>82</v>
      </c>
      <c r="AU18" s="88">
        <v>70000</v>
      </c>
      <c r="AV18" s="88">
        <v>0</v>
      </c>
      <c r="AW18" s="88">
        <v>0</v>
      </c>
      <c r="AX18" s="88">
        <v>0</v>
      </c>
      <c r="AY18" s="88">
        <v>70000</v>
      </c>
      <c r="AZ18" s="88">
        <v>2009</v>
      </c>
      <c r="BA18" s="88">
        <v>5368.48</v>
      </c>
      <c r="BB18" s="88">
        <v>2128</v>
      </c>
      <c r="BC18" s="88">
        <v>0</v>
      </c>
      <c r="BD18" s="88">
        <v>25</v>
      </c>
      <c r="BE18" s="88">
        <v>0</v>
      </c>
      <c r="BF18" s="101">
        <v>0</v>
      </c>
      <c r="BG18" s="101">
        <v>9530.48</v>
      </c>
      <c r="BH18" s="101">
        <v>4970</v>
      </c>
      <c r="BI18" s="101">
        <v>770</v>
      </c>
      <c r="BJ18" s="101">
        <v>4963</v>
      </c>
      <c r="BK18" s="101">
        <v>10703</v>
      </c>
      <c r="BL18" s="101" t="s">
        <v>3091</v>
      </c>
      <c r="BM18" s="101" t="s">
        <v>3081</v>
      </c>
    </row>
    <row r="19" spans="1:65">
      <c r="A19" t="s">
        <v>695</v>
      </c>
      <c r="B19">
        <v>20250301</v>
      </c>
      <c r="C19">
        <v>2025</v>
      </c>
      <c r="D19" s="9">
        <v>45717</v>
      </c>
      <c r="E19">
        <v>3</v>
      </c>
      <c r="F19" t="s">
        <v>1031</v>
      </c>
      <c r="G19" t="s">
        <v>500</v>
      </c>
      <c r="H19" t="s">
        <v>1031</v>
      </c>
      <c r="I19" t="s">
        <v>500</v>
      </c>
      <c r="J19">
        <v>1</v>
      </c>
      <c r="K19" t="s">
        <v>9</v>
      </c>
      <c r="L19" t="s">
        <v>2158</v>
      </c>
      <c r="M19" t="s">
        <v>2158</v>
      </c>
      <c r="N19" t="s">
        <v>1823</v>
      </c>
      <c r="O19" t="s">
        <v>3082</v>
      </c>
      <c r="P19" t="s">
        <v>6037</v>
      </c>
      <c r="Q19" t="s">
        <v>6038</v>
      </c>
      <c r="R19" t="s">
        <v>3083</v>
      </c>
      <c r="S19" t="s">
        <v>7</v>
      </c>
      <c r="T19" t="s">
        <v>6039</v>
      </c>
      <c r="U19" s="9" t="s">
        <v>6040</v>
      </c>
      <c r="V19" s="9" t="s">
        <v>6041</v>
      </c>
      <c r="W19" t="s">
        <v>6042</v>
      </c>
      <c r="X19" t="s">
        <v>3081</v>
      </c>
      <c r="Y19" t="s">
        <v>3081</v>
      </c>
      <c r="Z19">
        <v>3</v>
      </c>
      <c r="AA19">
        <v>43466</v>
      </c>
      <c r="AB19">
        <v>41061</v>
      </c>
      <c r="AC19">
        <v>61875074</v>
      </c>
      <c r="AD19" s="9" t="s">
        <v>3084</v>
      </c>
      <c r="AE19" t="s">
        <v>1615</v>
      </c>
      <c r="AF19" t="s">
        <v>3585</v>
      </c>
      <c r="AG19" t="s">
        <v>3586</v>
      </c>
      <c r="AH19" t="s">
        <v>552</v>
      </c>
      <c r="AI19" t="s">
        <v>6043</v>
      </c>
      <c r="AJ19">
        <v>27634</v>
      </c>
      <c r="AK19" t="s">
        <v>3099</v>
      </c>
      <c r="AL19" t="s">
        <v>3088</v>
      </c>
      <c r="AM19">
        <v>200013300211161</v>
      </c>
      <c r="AN19">
        <v>1</v>
      </c>
      <c r="AO19" s="88" t="s">
        <v>3089</v>
      </c>
      <c r="AP19" s="88">
        <v>1</v>
      </c>
      <c r="AQ19" s="88" t="s">
        <v>3090</v>
      </c>
      <c r="AR19" s="88">
        <v>362664</v>
      </c>
      <c r="AS19" s="88" t="s">
        <v>6044</v>
      </c>
      <c r="AT19" s="88">
        <v>90</v>
      </c>
      <c r="AU19" s="88">
        <v>22000</v>
      </c>
      <c r="AV19" s="88">
        <v>0</v>
      </c>
      <c r="AW19" s="88">
        <v>0</v>
      </c>
      <c r="AX19" s="88">
        <v>0</v>
      </c>
      <c r="AY19" s="88">
        <v>22000</v>
      </c>
      <c r="AZ19" s="88">
        <v>631.4</v>
      </c>
      <c r="BA19" s="88">
        <v>0</v>
      </c>
      <c r="BB19" s="88">
        <v>668.8</v>
      </c>
      <c r="BC19" s="88">
        <v>0</v>
      </c>
      <c r="BD19" s="88">
        <v>25</v>
      </c>
      <c r="BE19" s="88">
        <v>0</v>
      </c>
      <c r="BF19" s="101">
        <v>3041.18</v>
      </c>
      <c r="BG19" s="101">
        <v>4366.38</v>
      </c>
      <c r="BH19" s="101">
        <v>1562</v>
      </c>
      <c r="BI19" s="101">
        <v>242</v>
      </c>
      <c r="BJ19" s="101">
        <v>1559.8</v>
      </c>
      <c r="BK19" s="101">
        <v>3363.8</v>
      </c>
      <c r="BL19" s="101" t="s">
        <v>3091</v>
      </c>
      <c r="BM19" s="101" t="s">
        <v>3229</v>
      </c>
    </row>
    <row r="20" spans="1:65">
      <c r="A20" t="s">
        <v>695</v>
      </c>
      <c r="B20">
        <v>20250301</v>
      </c>
      <c r="C20">
        <v>2025</v>
      </c>
      <c r="D20" s="9">
        <v>45717</v>
      </c>
      <c r="E20">
        <v>3</v>
      </c>
      <c r="F20" t="s">
        <v>1033</v>
      </c>
      <c r="G20" t="s">
        <v>428</v>
      </c>
      <c r="H20" t="s">
        <v>1033</v>
      </c>
      <c r="I20" t="s">
        <v>428</v>
      </c>
      <c r="J20">
        <v>1</v>
      </c>
      <c r="K20" t="s">
        <v>9</v>
      </c>
      <c r="L20" t="s">
        <v>2158</v>
      </c>
      <c r="M20" t="s">
        <v>2158</v>
      </c>
      <c r="N20" t="s">
        <v>1823</v>
      </c>
      <c r="O20" t="s">
        <v>3082</v>
      </c>
      <c r="P20" t="s">
        <v>6037</v>
      </c>
      <c r="Q20" t="s">
        <v>6038</v>
      </c>
      <c r="R20" t="s">
        <v>3083</v>
      </c>
      <c r="S20" t="s">
        <v>7</v>
      </c>
      <c r="T20" t="s">
        <v>6039</v>
      </c>
      <c r="U20" s="9" t="s">
        <v>6040</v>
      </c>
      <c r="V20" s="9" t="s">
        <v>6041</v>
      </c>
      <c r="W20" t="s">
        <v>6042</v>
      </c>
      <c r="X20" t="s">
        <v>3081</v>
      </c>
      <c r="Y20" t="s">
        <v>3081</v>
      </c>
      <c r="Z20">
        <v>4</v>
      </c>
      <c r="AA20">
        <v>45566</v>
      </c>
      <c r="AB20">
        <v>38961</v>
      </c>
      <c r="AC20">
        <v>61815031</v>
      </c>
      <c r="AD20" s="9" t="s">
        <v>3084</v>
      </c>
      <c r="AE20" t="s">
        <v>1606</v>
      </c>
      <c r="AF20" t="s">
        <v>4182</v>
      </c>
      <c r="AG20" t="s">
        <v>4183</v>
      </c>
      <c r="AH20" t="s">
        <v>443</v>
      </c>
      <c r="AI20" t="s">
        <v>6043</v>
      </c>
      <c r="AJ20">
        <v>23287</v>
      </c>
      <c r="AK20" t="s">
        <v>3088</v>
      </c>
      <c r="AL20" t="s">
        <v>3095</v>
      </c>
      <c r="AM20">
        <v>200011201332395</v>
      </c>
      <c r="AN20">
        <v>1</v>
      </c>
      <c r="AO20" s="88" t="s">
        <v>3089</v>
      </c>
      <c r="AP20" s="88">
        <v>1</v>
      </c>
      <c r="AQ20" s="88" t="s">
        <v>3090</v>
      </c>
      <c r="AR20" s="88">
        <v>362664</v>
      </c>
      <c r="AS20" s="88" t="s">
        <v>6044</v>
      </c>
      <c r="AT20" s="88">
        <v>100</v>
      </c>
      <c r="AU20" s="88">
        <v>24000</v>
      </c>
      <c r="AV20" s="88">
        <v>0</v>
      </c>
      <c r="AW20" s="88">
        <v>0</v>
      </c>
      <c r="AX20" s="88">
        <v>0</v>
      </c>
      <c r="AY20" s="88">
        <v>24000</v>
      </c>
      <c r="AZ20" s="88">
        <v>688.8</v>
      </c>
      <c r="BA20" s="88">
        <v>0</v>
      </c>
      <c r="BB20" s="88">
        <v>729.6</v>
      </c>
      <c r="BC20" s="88">
        <v>0</v>
      </c>
      <c r="BD20" s="88">
        <v>25</v>
      </c>
      <c r="BE20" s="88">
        <v>0</v>
      </c>
      <c r="BF20" s="101">
        <v>300</v>
      </c>
      <c r="BG20" s="101">
        <v>1743.4</v>
      </c>
      <c r="BH20" s="101">
        <v>1704</v>
      </c>
      <c r="BI20" s="101">
        <v>264</v>
      </c>
      <c r="BJ20" s="101">
        <v>1701.6</v>
      </c>
      <c r="BK20" s="101">
        <v>3669.6</v>
      </c>
      <c r="BL20" s="101" t="s">
        <v>3091</v>
      </c>
      <c r="BM20" s="101" t="s">
        <v>3081</v>
      </c>
    </row>
    <row r="21" spans="1:65">
      <c r="A21" t="s">
        <v>695</v>
      </c>
      <c r="B21">
        <v>20250301</v>
      </c>
      <c r="C21">
        <v>2025</v>
      </c>
      <c r="D21" s="9">
        <v>45717</v>
      </c>
      <c r="E21">
        <v>3</v>
      </c>
      <c r="F21" t="s">
        <v>1042</v>
      </c>
      <c r="G21" t="s">
        <v>1192</v>
      </c>
      <c r="H21" t="s">
        <v>1042</v>
      </c>
      <c r="I21" t="s">
        <v>1192</v>
      </c>
      <c r="J21">
        <v>1</v>
      </c>
      <c r="K21" t="s">
        <v>9</v>
      </c>
      <c r="L21" t="s">
        <v>2158</v>
      </c>
      <c r="M21" t="s">
        <v>2158</v>
      </c>
      <c r="N21" t="s">
        <v>1823</v>
      </c>
      <c r="O21" t="s">
        <v>3082</v>
      </c>
      <c r="P21" t="s">
        <v>6037</v>
      </c>
      <c r="Q21" t="s">
        <v>6038</v>
      </c>
      <c r="R21" t="s">
        <v>3613</v>
      </c>
      <c r="S21" t="s">
        <v>136</v>
      </c>
      <c r="T21" t="s">
        <v>6046</v>
      </c>
      <c r="U21" s="9" t="s">
        <v>6047</v>
      </c>
      <c r="V21" s="9" t="s">
        <v>6048</v>
      </c>
      <c r="W21" t="s">
        <v>6049</v>
      </c>
      <c r="X21" t="s">
        <v>3081</v>
      </c>
      <c r="Y21" t="s">
        <v>3081</v>
      </c>
      <c r="Z21">
        <v>3</v>
      </c>
      <c r="AA21">
        <v>45566</v>
      </c>
      <c r="AB21">
        <v>37043</v>
      </c>
      <c r="AC21">
        <v>61455006</v>
      </c>
      <c r="AD21" s="9" t="s">
        <v>3084</v>
      </c>
      <c r="AE21" t="s">
        <v>935</v>
      </c>
      <c r="AF21" t="s">
        <v>3614</v>
      </c>
      <c r="AG21" t="s">
        <v>3615</v>
      </c>
      <c r="AH21" t="s">
        <v>135</v>
      </c>
      <c r="AI21" t="s">
        <v>6043</v>
      </c>
      <c r="AJ21">
        <v>29087</v>
      </c>
      <c r="AK21" t="s">
        <v>3088</v>
      </c>
      <c r="AL21" t="s">
        <v>3095</v>
      </c>
      <c r="AM21">
        <v>200013300048813</v>
      </c>
      <c r="AN21">
        <v>1</v>
      </c>
      <c r="AO21" s="88" t="s">
        <v>3089</v>
      </c>
      <c r="AP21" s="88">
        <v>1</v>
      </c>
      <c r="AQ21" s="88" t="s">
        <v>3090</v>
      </c>
      <c r="AR21" s="88">
        <v>362664</v>
      </c>
      <c r="AS21" s="88" t="s">
        <v>6044</v>
      </c>
      <c r="AT21" s="88">
        <v>107</v>
      </c>
      <c r="AU21" s="88">
        <v>30000</v>
      </c>
      <c r="AV21" s="88">
        <v>0</v>
      </c>
      <c r="AW21" s="88">
        <v>0</v>
      </c>
      <c r="AX21" s="88">
        <v>0</v>
      </c>
      <c r="AY21" s="88">
        <v>30000</v>
      </c>
      <c r="AZ21" s="88">
        <v>861</v>
      </c>
      <c r="BA21" s="88">
        <v>0</v>
      </c>
      <c r="BB21" s="88">
        <v>912</v>
      </c>
      <c r="BC21" s="88">
        <v>0</v>
      </c>
      <c r="BD21" s="88">
        <v>25</v>
      </c>
      <c r="BE21" s="88">
        <v>100</v>
      </c>
      <c r="BF21" s="101">
        <v>7697.17</v>
      </c>
      <c r="BG21" s="101">
        <v>9595.17</v>
      </c>
      <c r="BH21" s="101">
        <v>2130</v>
      </c>
      <c r="BI21" s="101">
        <v>330</v>
      </c>
      <c r="BJ21" s="101">
        <v>2127</v>
      </c>
      <c r="BK21" s="101">
        <v>4587</v>
      </c>
      <c r="BL21" s="101" t="s">
        <v>3091</v>
      </c>
      <c r="BM21" s="101" t="s">
        <v>3081</v>
      </c>
    </row>
    <row r="22" spans="1:65">
      <c r="A22" t="s">
        <v>695</v>
      </c>
      <c r="B22">
        <v>20250301</v>
      </c>
      <c r="C22">
        <v>2025</v>
      </c>
      <c r="D22" s="9">
        <v>45717</v>
      </c>
      <c r="E22">
        <v>3</v>
      </c>
      <c r="F22" t="s">
        <v>1031</v>
      </c>
      <c r="G22" t="s">
        <v>500</v>
      </c>
      <c r="H22" t="s">
        <v>1031</v>
      </c>
      <c r="I22" t="s">
        <v>500</v>
      </c>
      <c r="J22">
        <v>1</v>
      </c>
      <c r="K22" t="s">
        <v>9</v>
      </c>
      <c r="L22" t="s">
        <v>2158</v>
      </c>
      <c r="M22" t="s">
        <v>2158</v>
      </c>
      <c r="N22" t="s">
        <v>1823</v>
      </c>
      <c r="O22" t="s">
        <v>3082</v>
      </c>
      <c r="P22" t="s">
        <v>6037</v>
      </c>
      <c r="Q22" t="s">
        <v>6038</v>
      </c>
      <c r="R22" t="s">
        <v>4899</v>
      </c>
      <c r="S22" t="s">
        <v>546</v>
      </c>
      <c r="T22" t="s">
        <v>6046</v>
      </c>
      <c r="U22" s="9" t="s">
        <v>6047</v>
      </c>
      <c r="V22" s="9" t="s">
        <v>6052</v>
      </c>
      <c r="W22" t="s">
        <v>6053</v>
      </c>
      <c r="X22" t="s">
        <v>3081</v>
      </c>
      <c r="Y22" t="s">
        <v>3081</v>
      </c>
      <c r="Z22">
        <v>4</v>
      </c>
      <c r="AA22">
        <v>45474</v>
      </c>
      <c r="AB22">
        <v>35405</v>
      </c>
      <c r="AC22">
        <v>61875062</v>
      </c>
      <c r="AD22" s="9" t="s">
        <v>3084</v>
      </c>
      <c r="AE22" t="s">
        <v>949</v>
      </c>
      <c r="AF22" t="s">
        <v>4900</v>
      </c>
      <c r="AG22" t="s">
        <v>4901</v>
      </c>
      <c r="AH22" t="s">
        <v>545</v>
      </c>
      <c r="AI22" t="s">
        <v>6043</v>
      </c>
      <c r="AJ22">
        <v>21371</v>
      </c>
      <c r="AK22" t="s">
        <v>3088</v>
      </c>
      <c r="AL22" t="s">
        <v>3088</v>
      </c>
      <c r="AM22">
        <v>200013300038098</v>
      </c>
      <c r="AN22">
        <v>1</v>
      </c>
      <c r="AO22" s="88" t="s">
        <v>3089</v>
      </c>
      <c r="AP22" s="88">
        <v>1</v>
      </c>
      <c r="AQ22" s="88" t="s">
        <v>3090</v>
      </c>
      <c r="AR22" s="88">
        <v>362664</v>
      </c>
      <c r="AS22" s="88" t="s">
        <v>6044</v>
      </c>
      <c r="AT22" s="88">
        <v>119</v>
      </c>
      <c r="AU22" s="88">
        <v>70000</v>
      </c>
      <c r="AV22" s="88">
        <v>0</v>
      </c>
      <c r="AW22" s="88">
        <v>0</v>
      </c>
      <c r="AX22" s="88">
        <v>0</v>
      </c>
      <c r="AY22" s="88">
        <v>70000</v>
      </c>
      <c r="AZ22" s="88">
        <v>2009</v>
      </c>
      <c r="BA22" s="88">
        <v>5368.48</v>
      </c>
      <c r="BB22" s="88">
        <v>2128</v>
      </c>
      <c r="BC22" s="88">
        <v>0</v>
      </c>
      <c r="BD22" s="88">
        <v>25</v>
      </c>
      <c r="BE22" s="88">
        <v>50</v>
      </c>
      <c r="BF22" s="101">
        <v>9369.67</v>
      </c>
      <c r="BG22" s="101">
        <v>18950.150000000001</v>
      </c>
      <c r="BH22" s="101">
        <v>4970</v>
      </c>
      <c r="BI22" s="101">
        <v>770</v>
      </c>
      <c r="BJ22" s="101">
        <v>4963</v>
      </c>
      <c r="BK22" s="101">
        <v>10703</v>
      </c>
      <c r="BL22" s="101" t="s">
        <v>3091</v>
      </c>
      <c r="BM22" s="101" t="s">
        <v>3081</v>
      </c>
    </row>
    <row r="23" spans="1:65">
      <c r="A23" t="s">
        <v>695</v>
      </c>
      <c r="B23">
        <v>20250301</v>
      </c>
      <c r="C23">
        <v>2025</v>
      </c>
      <c r="D23" s="9">
        <v>45717</v>
      </c>
      <c r="E23">
        <v>3</v>
      </c>
      <c r="F23" t="s">
        <v>1049</v>
      </c>
      <c r="G23" t="s">
        <v>89</v>
      </c>
      <c r="H23" t="s">
        <v>1049</v>
      </c>
      <c r="I23" t="s">
        <v>89</v>
      </c>
      <c r="J23">
        <v>1</v>
      </c>
      <c r="K23" t="s">
        <v>9</v>
      </c>
      <c r="L23" t="s">
        <v>2158</v>
      </c>
      <c r="M23" t="s">
        <v>2158</v>
      </c>
      <c r="N23" t="s">
        <v>1823</v>
      </c>
      <c r="O23" t="s">
        <v>3082</v>
      </c>
      <c r="P23" t="s">
        <v>6037</v>
      </c>
      <c r="Q23" t="s">
        <v>6038</v>
      </c>
      <c r="R23" t="s">
        <v>3180</v>
      </c>
      <c r="S23" t="s">
        <v>1879</v>
      </c>
      <c r="T23" t="s">
        <v>6046</v>
      </c>
      <c r="U23" s="9" t="s">
        <v>6047</v>
      </c>
      <c r="V23" s="9" t="s">
        <v>6041</v>
      </c>
      <c r="W23" t="s">
        <v>6042</v>
      </c>
      <c r="X23" t="s">
        <v>3081</v>
      </c>
      <c r="Y23" t="s">
        <v>3081</v>
      </c>
      <c r="Z23">
        <v>1</v>
      </c>
      <c r="AA23">
        <v>45597</v>
      </c>
      <c r="AB23">
        <v>45597</v>
      </c>
      <c r="AC23">
        <v>61920093</v>
      </c>
      <c r="AD23" s="9" t="s">
        <v>3084</v>
      </c>
      <c r="AE23" t="s">
        <v>3181</v>
      </c>
      <c r="AF23" t="s">
        <v>3182</v>
      </c>
      <c r="AG23" t="s">
        <v>3183</v>
      </c>
      <c r="AH23" t="s">
        <v>3184</v>
      </c>
      <c r="AI23" t="s">
        <v>6045</v>
      </c>
      <c r="AJ23">
        <v>30976</v>
      </c>
      <c r="AK23" t="s">
        <v>3099</v>
      </c>
      <c r="AL23" t="s">
        <v>3088</v>
      </c>
      <c r="AM23">
        <v>200019600118158</v>
      </c>
      <c r="AN23">
        <v>1</v>
      </c>
      <c r="AO23" s="88" t="s">
        <v>3089</v>
      </c>
      <c r="AP23" s="88">
        <v>1</v>
      </c>
      <c r="AQ23" s="88" t="s">
        <v>3090</v>
      </c>
      <c r="AR23" s="88">
        <v>362664</v>
      </c>
      <c r="AS23" s="88" t="s">
        <v>6044</v>
      </c>
      <c r="AT23" s="88">
        <v>126</v>
      </c>
      <c r="AU23" s="88">
        <v>35000</v>
      </c>
      <c r="AV23" s="88">
        <v>0</v>
      </c>
      <c r="AW23" s="88">
        <v>0</v>
      </c>
      <c r="AX23" s="88">
        <v>0</v>
      </c>
      <c r="AY23" s="88">
        <v>35000</v>
      </c>
      <c r="AZ23" s="88">
        <v>1004.5</v>
      </c>
      <c r="BA23" s="88">
        <v>0</v>
      </c>
      <c r="BB23" s="88">
        <v>1064</v>
      </c>
      <c r="BC23" s="88">
        <v>0</v>
      </c>
      <c r="BD23" s="88">
        <v>25</v>
      </c>
      <c r="BE23" s="88">
        <v>0</v>
      </c>
      <c r="BF23" s="101">
        <v>2116</v>
      </c>
      <c r="BG23" s="101">
        <v>4209.5</v>
      </c>
      <c r="BH23" s="101">
        <v>2485</v>
      </c>
      <c r="BI23" s="101">
        <v>385</v>
      </c>
      <c r="BJ23" s="101">
        <v>2481.5</v>
      </c>
      <c r="BK23" s="101">
        <v>5351.5</v>
      </c>
      <c r="BL23" s="101" t="s">
        <v>3081</v>
      </c>
      <c r="BM23" s="101" t="s">
        <v>3081</v>
      </c>
    </row>
    <row r="24" spans="1:65">
      <c r="A24" t="s">
        <v>695</v>
      </c>
      <c r="B24">
        <v>20250301</v>
      </c>
      <c r="C24">
        <v>2025</v>
      </c>
      <c r="D24" s="9">
        <v>45717</v>
      </c>
      <c r="E24">
        <v>3</v>
      </c>
      <c r="F24" t="s">
        <v>1088</v>
      </c>
      <c r="G24" t="s">
        <v>14</v>
      </c>
      <c r="H24" t="s">
        <v>1088</v>
      </c>
      <c r="I24" t="s">
        <v>14</v>
      </c>
      <c r="J24">
        <v>1</v>
      </c>
      <c r="K24" t="s">
        <v>9</v>
      </c>
      <c r="L24" t="s">
        <v>2158</v>
      </c>
      <c r="M24" t="s">
        <v>2158</v>
      </c>
      <c r="N24" t="s">
        <v>1823</v>
      </c>
      <c r="O24" t="s">
        <v>3082</v>
      </c>
      <c r="P24" t="s">
        <v>6037</v>
      </c>
      <c r="Q24" t="s">
        <v>6038</v>
      </c>
      <c r="R24" t="s">
        <v>3127</v>
      </c>
      <c r="S24" t="s">
        <v>23</v>
      </c>
      <c r="T24" t="s">
        <v>6039</v>
      </c>
      <c r="U24" s="9" t="s">
        <v>6040</v>
      </c>
      <c r="V24" s="9" t="s">
        <v>6048</v>
      </c>
      <c r="W24" t="s">
        <v>6049</v>
      </c>
      <c r="X24" t="s">
        <v>3081</v>
      </c>
      <c r="Y24" t="s">
        <v>3081</v>
      </c>
      <c r="Z24">
        <v>3</v>
      </c>
      <c r="AA24">
        <v>45108</v>
      </c>
      <c r="AB24">
        <v>36755</v>
      </c>
      <c r="AC24">
        <v>62340023</v>
      </c>
      <c r="AD24" s="9" t="s">
        <v>3084</v>
      </c>
      <c r="AE24" t="s">
        <v>1550</v>
      </c>
      <c r="AF24" t="s">
        <v>3557</v>
      </c>
      <c r="AG24" t="s">
        <v>3558</v>
      </c>
      <c r="AH24" t="s">
        <v>22</v>
      </c>
      <c r="AI24" t="s">
        <v>6045</v>
      </c>
      <c r="AJ24">
        <v>19687</v>
      </c>
      <c r="AK24" t="s">
        <v>3088</v>
      </c>
      <c r="AL24" t="s">
        <v>3095</v>
      </c>
      <c r="AM24">
        <v>200011250028697</v>
      </c>
      <c r="AN24">
        <v>1</v>
      </c>
      <c r="AO24" s="88" t="s">
        <v>3089</v>
      </c>
      <c r="AP24" s="88">
        <v>1</v>
      </c>
      <c r="AQ24" s="88" t="s">
        <v>3090</v>
      </c>
      <c r="AR24" s="88">
        <v>362664</v>
      </c>
      <c r="AS24" s="88" t="s">
        <v>6044</v>
      </c>
      <c r="AT24" s="88">
        <v>128</v>
      </c>
      <c r="AU24" s="88">
        <v>30000</v>
      </c>
      <c r="AV24" s="88">
        <v>0</v>
      </c>
      <c r="AW24" s="88">
        <v>0</v>
      </c>
      <c r="AX24" s="88">
        <v>0</v>
      </c>
      <c r="AY24" s="88">
        <v>30000</v>
      </c>
      <c r="AZ24" s="88">
        <v>861</v>
      </c>
      <c r="BA24" s="88">
        <v>0</v>
      </c>
      <c r="BB24" s="88">
        <v>912</v>
      </c>
      <c r="BC24" s="88">
        <v>0</v>
      </c>
      <c r="BD24" s="88">
        <v>25</v>
      </c>
      <c r="BE24" s="88">
        <v>50</v>
      </c>
      <c r="BF24" s="101">
        <v>300</v>
      </c>
      <c r="BG24" s="101">
        <v>2148</v>
      </c>
      <c r="BH24" s="101">
        <v>2130</v>
      </c>
      <c r="BI24" s="101">
        <v>330</v>
      </c>
      <c r="BJ24" s="101">
        <v>2127</v>
      </c>
      <c r="BK24" s="101">
        <v>4587</v>
      </c>
      <c r="BL24" s="101" t="s">
        <v>3091</v>
      </c>
      <c r="BM24" s="101" t="s">
        <v>3081</v>
      </c>
    </row>
    <row r="25" spans="1:65">
      <c r="A25" t="s">
        <v>695</v>
      </c>
      <c r="B25">
        <v>20250301</v>
      </c>
      <c r="C25">
        <v>2025</v>
      </c>
      <c r="D25" s="9">
        <v>45717</v>
      </c>
      <c r="E25">
        <v>3</v>
      </c>
      <c r="F25" t="s">
        <v>1031</v>
      </c>
      <c r="G25" t="s">
        <v>500</v>
      </c>
      <c r="H25" t="s">
        <v>1031</v>
      </c>
      <c r="I25" t="s">
        <v>500</v>
      </c>
      <c r="J25">
        <v>1</v>
      </c>
      <c r="K25" t="s">
        <v>9</v>
      </c>
      <c r="L25" t="s">
        <v>2158</v>
      </c>
      <c r="M25" t="s">
        <v>2158</v>
      </c>
      <c r="N25" t="s">
        <v>1823</v>
      </c>
      <c r="O25" t="s">
        <v>3082</v>
      </c>
      <c r="P25" t="s">
        <v>6037</v>
      </c>
      <c r="Q25" t="s">
        <v>6038</v>
      </c>
      <c r="R25" t="s">
        <v>3113</v>
      </c>
      <c r="S25" t="s">
        <v>35</v>
      </c>
      <c r="T25" t="s">
        <v>6039</v>
      </c>
      <c r="U25" s="9" t="s">
        <v>6040</v>
      </c>
      <c r="V25" s="9" t="s">
        <v>6041</v>
      </c>
      <c r="W25" t="s">
        <v>6042</v>
      </c>
      <c r="X25" t="s">
        <v>3081</v>
      </c>
      <c r="Y25" t="s">
        <v>3081</v>
      </c>
      <c r="Z25">
        <v>1</v>
      </c>
      <c r="AA25">
        <v>45505</v>
      </c>
      <c r="AB25">
        <v>45505</v>
      </c>
      <c r="AC25">
        <v>61875182</v>
      </c>
      <c r="AD25" s="9" t="s">
        <v>3084</v>
      </c>
      <c r="AE25" t="s">
        <v>2966</v>
      </c>
      <c r="AF25" t="s">
        <v>4926</v>
      </c>
      <c r="AG25" t="s">
        <v>4927</v>
      </c>
      <c r="AH25" t="s">
        <v>2983</v>
      </c>
      <c r="AI25" t="s">
        <v>6045</v>
      </c>
      <c r="AJ25">
        <v>35311</v>
      </c>
      <c r="AK25" t="s">
        <v>3099</v>
      </c>
      <c r="AL25" t="s">
        <v>3088</v>
      </c>
      <c r="AM25">
        <v>200019607376082</v>
      </c>
      <c r="AN25">
        <v>1</v>
      </c>
      <c r="AO25" s="88" t="s">
        <v>3089</v>
      </c>
      <c r="AP25" s="88">
        <v>1</v>
      </c>
      <c r="AQ25" s="88" t="s">
        <v>3090</v>
      </c>
      <c r="AR25" s="88">
        <v>362664</v>
      </c>
      <c r="AS25" s="88" t="s">
        <v>6044</v>
      </c>
      <c r="AT25" s="88">
        <v>198</v>
      </c>
      <c r="AU25" s="88">
        <v>24000</v>
      </c>
      <c r="AV25" s="88">
        <v>0</v>
      </c>
      <c r="AW25" s="88">
        <v>0</v>
      </c>
      <c r="AX25" s="88">
        <v>0</v>
      </c>
      <c r="AY25" s="88">
        <v>24000</v>
      </c>
      <c r="AZ25" s="88">
        <v>688.8</v>
      </c>
      <c r="BA25" s="88">
        <v>0</v>
      </c>
      <c r="BB25" s="88">
        <v>729.6</v>
      </c>
      <c r="BC25" s="88">
        <v>0</v>
      </c>
      <c r="BD25" s="88">
        <v>25</v>
      </c>
      <c r="BE25" s="88">
        <v>0</v>
      </c>
      <c r="BF25" s="101">
        <v>3026</v>
      </c>
      <c r="BG25" s="101">
        <v>4469.3999999999996</v>
      </c>
      <c r="BH25" s="101">
        <v>1704</v>
      </c>
      <c r="BI25" s="101">
        <v>264</v>
      </c>
      <c r="BJ25" s="101">
        <v>1701.6</v>
      </c>
      <c r="BK25" s="101">
        <v>3669.6</v>
      </c>
      <c r="BL25" s="101" t="s">
        <v>3081</v>
      </c>
      <c r="BM25" s="101" t="s">
        <v>3081</v>
      </c>
    </row>
    <row r="26" spans="1:65">
      <c r="A26" t="s">
        <v>695</v>
      </c>
      <c r="B26">
        <v>20250301</v>
      </c>
      <c r="C26">
        <v>2025</v>
      </c>
      <c r="D26" s="9">
        <v>45717</v>
      </c>
      <c r="E26">
        <v>3</v>
      </c>
      <c r="F26" t="s">
        <v>1031</v>
      </c>
      <c r="G26" t="s">
        <v>500</v>
      </c>
      <c r="H26" t="s">
        <v>1031</v>
      </c>
      <c r="I26" t="s">
        <v>500</v>
      </c>
      <c r="J26">
        <v>1</v>
      </c>
      <c r="K26" t="s">
        <v>9</v>
      </c>
      <c r="L26" t="s">
        <v>2158</v>
      </c>
      <c r="M26" t="s">
        <v>2158</v>
      </c>
      <c r="N26" t="s">
        <v>1823</v>
      </c>
      <c r="O26" t="s">
        <v>3082</v>
      </c>
      <c r="P26" t="s">
        <v>6037</v>
      </c>
      <c r="Q26" t="s">
        <v>6038</v>
      </c>
      <c r="R26" t="s">
        <v>3902</v>
      </c>
      <c r="S26" t="s">
        <v>557</v>
      </c>
      <c r="T26" t="s">
        <v>6046</v>
      </c>
      <c r="U26" s="9" t="s">
        <v>6047</v>
      </c>
      <c r="V26" s="9" t="s">
        <v>3081</v>
      </c>
      <c r="W26" t="s">
        <v>3081</v>
      </c>
      <c r="X26" t="s">
        <v>3081</v>
      </c>
      <c r="Y26" t="s">
        <v>3081</v>
      </c>
      <c r="Z26">
        <v>5</v>
      </c>
      <c r="AA26">
        <v>44986</v>
      </c>
      <c r="AB26">
        <v>38565</v>
      </c>
      <c r="AC26">
        <v>61875039</v>
      </c>
      <c r="AD26" s="9" t="s">
        <v>3084</v>
      </c>
      <c r="AE26" t="s">
        <v>1625</v>
      </c>
      <c r="AF26" t="s">
        <v>3903</v>
      </c>
      <c r="AG26" t="s">
        <v>3904</v>
      </c>
      <c r="AH26" t="s">
        <v>556</v>
      </c>
      <c r="AI26" t="s">
        <v>6045</v>
      </c>
      <c r="AJ26">
        <v>28161</v>
      </c>
      <c r="AK26" t="s">
        <v>3088</v>
      </c>
      <c r="AL26" t="s">
        <v>3095</v>
      </c>
      <c r="AM26">
        <v>200013300044927</v>
      </c>
      <c r="AN26">
        <v>1</v>
      </c>
      <c r="AO26" s="88" t="s">
        <v>3089</v>
      </c>
      <c r="AP26" s="88">
        <v>1</v>
      </c>
      <c r="AQ26" s="88" t="s">
        <v>3090</v>
      </c>
      <c r="AR26" s="88">
        <v>362664</v>
      </c>
      <c r="AS26" s="88" t="s">
        <v>6044</v>
      </c>
      <c r="AT26" s="88">
        <v>199</v>
      </c>
      <c r="AU26" s="88">
        <v>40000</v>
      </c>
      <c r="AV26" s="88">
        <v>0</v>
      </c>
      <c r="AW26" s="88">
        <v>0</v>
      </c>
      <c r="AX26" s="88">
        <v>0</v>
      </c>
      <c r="AY26" s="88">
        <v>40000</v>
      </c>
      <c r="AZ26" s="88">
        <v>1148</v>
      </c>
      <c r="BA26" s="88">
        <v>185.33</v>
      </c>
      <c r="BB26" s="88">
        <v>1216</v>
      </c>
      <c r="BC26" s="88">
        <v>1715.46</v>
      </c>
      <c r="BD26" s="88">
        <v>25</v>
      </c>
      <c r="BE26" s="88">
        <v>50</v>
      </c>
      <c r="BF26" s="101">
        <v>1266</v>
      </c>
      <c r="BG26" s="101">
        <v>5605.79</v>
      </c>
      <c r="BH26" s="101">
        <v>2840</v>
      </c>
      <c r="BI26" s="101">
        <v>440</v>
      </c>
      <c r="BJ26" s="101">
        <v>2836</v>
      </c>
      <c r="BK26" s="101">
        <v>6116</v>
      </c>
      <c r="BL26" s="101" t="s">
        <v>3091</v>
      </c>
      <c r="BM26" s="101" t="s">
        <v>3081</v>
      </c>
    </row>
    <row r="27" spans="1:65">
      <c r="A27" t="s">
        <v>695</v>
      </c>
      <c r="B27">
        <v>20250301</v>
      </c>
      <c r="C27">
        <v>2025</v>
      </c>
      <c r="D27" s="9">
        <v>45717</v>
      </c>
      <c r="E27">
        <v>3</v>
      </c>
      <c r="F27" t="s">
        <v>1031</v>
      </c>
      <c r="G27" t="s">
        <v>500</v>
      </c>
      <c r="H27" t="s">
        <v>1031</v>
      </c>
      <c r="I27" t="s">
        <v>500</v>
      </c>
      <c r="J27">
        <v>1</v>
      </c>
      <c r="K27" t="s">
        <v>9</v>
      </c>
      <c r="L27" t="s">
        <v>2158</v>
      </c>
      <c r="M27" t="s">
        <v>2158</v>
      </c>
      <c r="N27" t="s">
        <v>1823</v>
      </c>
      <c r="O27" t="s">
        <v>3082</v>
      </c>
      <c r="P27" t="s">
        <v>6037</v>
      </c>
      <c r="Q27" t="s">
        <v>6038</v>
      </c>
      <c r="R27" t="s">
        <v>3116</v>
      </c>
      <c r="S27" t="s">
        <v>16</v>
      </c>
      <c r="T27" t="s">
        <v>6046</v>
      </c>
      <c r="U27" s="9" t="s">
        <v>6047</v>
      </c>
      <c r="V27" s="9" t="s">
        <v>3081</v>
      </c>
      <c r="W27" t="s">
        <v>3081</v>
      </c>
      <c r="X27" t="s">
        <v>3081</v>
      </c>
      <c r="Y27" t="s">
        <v>3081</v>
      </c>
      <c r="Z27">
        <v>1</v>
      </c>
      <c r="AA27">
        <v>44564</v>
      </c>
      <c r="AB27">
        <v>44564</v>
      </c>
      <c r="AC27">
        <v>61875110</v>
      </c>
      <c r="AD27" s="9" t="s">
        <v>3084</v>
      </c>
      <c r="AE27" t="s">
        <v>1574</v>
      </c>
      <c r="AF27" t="s">
        <v>5243</v>
      </c>
      <c r="AG27" t="s">
        <v>5244</v>
      </c>
      <c r="AH27" t="s">
        <v>1186</v>
      </c>
      <c r="AI27" t="s">
        <v>6045</v>
      </c>
      <c r="AJ27">
        <v>33616</v>
      </c>
      <c r="AK27" t="s">
        <v>3099</v>
      </c>
      <c r="AL27" t="s">
        <v>3088</v>
      </c>
      <c r="AM27">
        <v>200019602388686</v>
      </c>
      <c r="AN27">
        <v>1</v>
      </c>
      <c r="AO27" s="88" t="s">
        <v>3089</v>
      </c>
      <c r="AP27" s="88">
        <v>1</v>
      </c>
      <c r="AQ27" s="88" t="s">
        <v>3090</v>
      </c>
      <c r="AR27" s="88">
        <v>362664</v>
      </c>
      <c r="AS27" s="88" t="s">
        <v>6044</v>
      </c>
      <c r="AT27" s="88">
        <v>200</v>
      </c>
      <c r="AU27" s="88">
        <v>35000</v>
      </c>
      <c r="AV27" s="88">
        <v>0</v>
      </c>
      <c r="AW27" s="88">
        <v>0</v>
      </c>
      <c r="AX27" s="88">
        <v>0</v>
      </c>
      <c r="AY27" s="88">
        <v>35000</v>
      </c>
      <c r="AZ27" s="88">
        <v>1004.5</v>
      </c>
      <c r="BA27" s="88">
        <v>0</v>
      </c>
      <c r="BB27" s="88">
        <v>1064</v>
      </c>
      <c r="BC27" s="88">
        <v>0</v>
      </c>
      <c r="BD27" s="88">
        <v>25</v>
      </c>
      <c r="BE27" s="88">
        <v>0</v>
      </c>
      <c r="BF27" s="101">
        <v>0</v>
      </c>
      <c r="BG27" s="101">
        <v>2093.5</v>
      </c>
      <c r="BH27" s="101">
        <v>2485</v>
      </c>
      <c r="BI27" s="101">
        <v>385</v>
      </c>
      <c r="BJ27" s="101">
        <v>2481.5</v>
      </c>
      <c r="BK27" s="101">
        <v>5351.5</v>
      </c>
      <c r="BL27" s="101" t="s">
        <v>3081</v>
      </c>
      <c r="BM27" s="101" t="s">
        <v>3081</v>
      </c>
    </row>
    <row r="28" spans="1:65">
      <c r="A28" t="s">
        <v>695</v>
      </c>
      <c r="B28">
        <v>20250301</v>
      </c>
      <c r="C28">
        <v>2025</v>
      </c>
      <c r="D28" s="9">
        <v>45717</v>
      </c>
      <c r="E28">
        <v>3</v>
      </c>
      <c r="F28" t="s">
        <v>1049</v>
      </c>
      <c r="G28" t="s">
        <v>89</v>
      </c>
      <c r="H28" t="s">
        <v>1049</v>
      </c>
      <c r="I28" t="s">
        <v>89</v>
      </c>
      <c r="J28">
        <v>1</v>
      </c>
      <c r="K28" t="s">
        <v>9</v>
      </c>
      <c r="L28" t="s">
        <v>2158</v>
      </c>
      <c r="M28" t="s">
        <v>2158</v>
      </c>
      <c r="N28" t="s">
        <v>1823</v>
      </c>
      <c r="O28" t="s">
        <v>3082</v>
      </c>
      <c r="P28" t="s">
        <v>6037</v>
      </c>
      <c r="Q28" t="s">
        <v>6038</v>
      </c>
      <c r="R28" t="s">
        <v>4563</v>
      </c>
      <c r="S28" t="s">
        <v>315</v>
      </c>
      <c r="T28" t="s">
        <v>6046</v>
      </c>
      <c r="U28" s="9" t="s">
        <v>6047</v>
      </c>
      <c r="V28" s="9" t="s">
        <v>6052</v>
      </c>
      <c r="W28" t="s">
        <v>6053</v>
      </c>
      <c r="X28" t="s">
        <v>3081</v>
      </c>
      <c r="Y28" t="s">
        <v>3081</v>
      </c>
      <c r="Z28">
        <v>13</v>
      </c>
      <c r="AA28">
        <v>45017</v>
      </c>
      <c r="AB28">
        <v>39753</v>
      </c>
      <c r="AC28">
        <v>61920062</v>
      </c>
      <c r="AD28" s="9" t="s">
        <v>3084</v>
      </c>
      <c r="AE28" t="s">
        <v>875</v>
      </c>
      <c r="AF28" t="s">
        <v>4564</v>
      </c>
      <c r="AG28" t="s">
        <v>4565</v>
      </c>
      <c r="AH28" t="s">
        <v>314</v>
      </c>
      <c r="AI28" t="s">
        <v>6043</v>
      </c>
      <c r="AJ28">
        <v>24817</v>
      </c>
      <c r="AK28" t="s">
        <v>3088</v>
      </c>
      <c r="AL28" t="s">
        <v>3095</v>
      </c>
      <c r="AM28">
        <v>200013300031778</v>
      </c>
      <c r="AN28">
        <v>1</v>
      </c>
      <c r="AO28" s="88" t="s">
        <v>3089</v>
      </c>
      <c r="AP28" s="88">
        <v>1</v>
      </c>
      <c r="AQ28" s="88" t="s">
        <v>3090</v>
      </c>
      <c r="AR28" s="88">
        <v>362664</v>
      </c>
      <c r="AS28" s="88" t="s">
        <v>6044</v>
      </c>
      <c r="AT28" s="88">
        <v>217</v>
      </c>
      <c r="AU28" s="88">
        <v>60000</v>
      </c>
      <c r="AV28" s="88">
        <v>0</v>
      </c>
      <c r="AW28" s="88">
        <v>0</v>
      </c>
      <c r="AX28" s="88">
        <v>0</v>
      </c>
      <c r="AY28" s="88">
        <v>60000</v>
      </c>
      <c r="AZ28" s="88">
        <v>1722</v>
      </c>
      <c r="BA28" s="88">
        <v>3486.68</v>
      </c>
      <c r="BB28" s="88">
        <v>1824</v>
      </c>
      <c r="BC28" s="88">
        <v>0</v>
      </c>
      <c r="BD28" s="88">
        <v>25</v>
      </c>
      <c r="BE28" s="88">
        <v>140</v>
      </c>
      <c r="BF28" s="101">
        <v>8940.91</v>
      </c>
      <c r="BG28" s="101">
        <v>16138.59</v>
      </c>
      <c r="BH28" s="101">
        <v>4260</v>
      </c>
      <c r="BI28" s="101">
        <v>660</v>
      </c>
      <c r="BJ28" s="101">
        <v>4254</v>
      </c>
      <c r="BK28" s="101">
        <v>9174</v>
      </c>
      <c r="BL28" s="101" t="s">
        <v>3229</v>
      </c>
      <c r="BM28" s="101" t="s">
        <v>3327</v>
      </c>
    </row>
    <row r="29" spans="1:65">
      <c r="A29" t="s">
        <v>695</v>
      </c>
      <c r="B29">
        <v>20250301</v>
      </c>
      <c r="C29">
        <v>2025</v>
      </c>
      <c r="D29" s="9">
        <v>45717</v>
      </c>
      <c r="E29">
        <v>3</v>
      </c>
      <c r="F29" t="s">
        <v>1031</v>
      </c>
      <c r="G29" t="s">
        <v>500</v>
      </c>
      <c r="H29" t="s">
        <v>1031</v>
      </c>
      <c r="I29" t="s">
        <v>500</v>
      </c>
      <c r="J29">
        <v>1</v>
      </c>
      <c r="K29" t="s">
        <v>9</v>
      </c>
      <c r="L29" t="s">
        <v>2158</v>
      </c>
      <c r="M29" t="s">
        <v>2158</v>
      </c>
      <c r="N29" t="s">
        <v>1823</v>
      </c>
      <c r="O29" t="s">
        <v>3082</v>
      </c>
      <c r="P29" t="s">
        <v>6037</v>
      </c>
      <c r="Q29" t="s">
        <v>6038</v>
      </c>
      <c r="R29" t="s">
        <v>3160</v>
      </c>
      <c r="S29" t="s">
        <v>49</v>
      </c>
      <c r="T29" t="s">
        <v>6039</v>
      </c>
      <c r="U29" s="9" t="s">
        <v>6040</v>
      </c>
      <c r="V29" s="9" t="s">
        <v>6041</v>
      </c>
      <c r="W29" t="s">
        <v>6042</v>
      </c>
      <c r="X29" t="s">
        <v>3081</v>
      </c>
      <c r="Y29" t="s">
        <v>3081</v>
      </c>
      <c r="Z29">
        <v>3</v>
      </c>
      <c r="AA29">
        <v>43466</v>
      </c>
      <c r="AB29">
        <v>35066</v>
      </c>
      <c r="AC29">
        <v>61875044</v>
      </c>
      <c r="AD29" s="9" t="s">
        <v>3084</v>
      </c>
      <c r="AE29" t="s">
        <v>1616</v>
      </c>
      <c r="AF29" t="s">
        <v>5159</v>
      </c>
      <c r="AG29" t="s">
        <v>5160</v>
      </c>
      <c r="AH29" t="s">
        <v>553</v>
      </c>
      <c r="AI29" t="s">
        <v>6043</v>
      </c>
      <c r="AJ29">
        <v>25551</v>
      </c>
      <c r="AK29" t="s">
        <v>3088</v>
      </c>
      <c r="AL29" t="s">
        <v>3088</v>
      </c>
      <c r="AM29">
        <v>200013300048033</v>
      </c>
      <c r="AN29">
        <v>1</v>
      </c>
      <c r="AO29" s="88" t="s">
        <v>3089</v>
      </c>
      <c r="AP29" s="88">
        <v>1</v>
      </c>
      <c r="AQ29" s="88" t="s">
        <v>3090</v>
      </c>
      <c r="AR29" s="88">
        <v>362664</v>
      </c>
      <c r="AS29" s="88" t="s">
        <v>6044</v>
      </c>
      <c r="AT29" s="88">
        <v>218</v>
      </c>
      <c r="AU29" s="88">
        <v>22000</v>
      </c>
      <c r="AV29" s="88">
        <v>0</v>
      </c>
      <c r="AW29" s="88">
        <v>0</v>
      </c>
      <c r="AX29" s="88">
        <v>0</v>
      </c>
      <c r="AY29" s="88">
        <v>22000</v>
      </c>
      <c r="AZ29" s="88">
        <v>631.4</v>
      </c>
      <c r="BA29" s="88">
        <v>0</v>
      </c>
      <c r="BB29" s="88">
        <v>668.8</v>
      </c>
      <c r="BC29" s="88">
        <v>0</v>
      </c>
      <c r="BD29" s="88">
        <v>25</v>
      </c>
      <c r="BE29" s="88">
        <v>50</v>
      </c>
      <c r="BF29" s="101">
        <v>1092</v>
      </c>
      <c r="BG29" s="101">
        <v>2467.1999999999998</v>
      </c>
      <c r="BH29" s="101">
        <v>1562</v>
      </c>
      <c r="BI29" s="101">
        <v>242</v>
      </c>
      <c r="BJ29" s="101">
        <v>1559.8</v>
      </c>
      <c r="BK29" s="101">
        <v>3363.8</v>
      </c>
      <c r="BL29" s="101" t="s">
        <v>3091</v>
      </c>
      <c r="BM29" s="101" t="s">
        <v>3081</v>
      </c>
    </row>
    <row r="30" spans="1:65">
      <c r="A30" t="s">
        <v>695</v>
      </c>
      <c r="B30">
        <v>20250301</v>
      </c>
      <c r="C30">
        <v>2025</v>
      </c>
      <c r="D30" s="9">
        <v>45717</v>
      </c>
      <c r="E30">
        <v>3</v>
      </c>
      <c r="F30" t="s">
        <v>1081</v>
      </c>
      <c r="G30" t="s">
        <v>283</v>
      </c>
      <c r="H30" t="s">
        <v>1081</v>
      </c>
      <c r="I30" t="s">
        <v>283</v>
      </c>
      <c r="J30">
        <v>1</v>
      </c>
      <c r="K30" t="s">
        <v>9</v>
      </c>
      <c r="L30" t="s">
        <v>2158</v>
      </c>
      <c r="M30" t="s">
        <v>2158</v>
      </c>
      <c r="N30" t="s">
        <v>1823</v>
      </c>
      <c r="O30" t="s">
        <v>3082</v>
      </c>
      <c r="P30" t="s">
        <v>6037</v>
      </c>
      <c r="Q30" t="s">
        <v>6038</v>
      </c>
      <c r="R30" t="s">
        <v>4406</v>
      </c>
      <c r="S30" t="s">
        <v>219</v>
      </c>
      <c r="T30" t="s">
        <v>6046</v>
      </c>
      <c r="U30" s="9" t="s">
        <v>6047</v>
      </c>
      <c r="V30" s="9" t="s">
        <v>6052</v>
      </c>
      <c r="W30" t="s">
        <v>6053</v>
      </c>
      <c r="X30" t="s">
        <v>3081</v>
      </c>
      <c r="Y30" t="s">
        <v>3081</v>
      </c>
      <c r="Z30">
        <v>1</v>
      </c>
      <c r="AA30">
        <v>44105</v>
      </c>
      <c r="AB30">
        <v>44105</v>
      </c>
      <c r="AC30">
        <v>61965020</v>
      </c>
      <c r="AD30" s="9" t="s">
        <v>3084</v>
      </c>
      <c r="AE30" t="s">
        <v>1568</v>
      </c>
      <c r="AF30" t="s">
        <v>4931</v>
      </c>
      <c r="AG30" t="s">
        <v>4932</v>
      </c>
      <c r="AH30" t="s">
        <v>686</v>
      </c>
      <c r="AI30" t="s">
        <v>6045</v>
      </c>
      <c r="AJ30">
        <v>31200</v>
      </c>
      <c r="AK30" t="s">
        <v>3099</v>
      </c>
      <c r="AL30" t="s">
        <v>3088</v>
      </c>
      <c r="AM30">
        <v>200019603101185</v>
      </c>
      <c r="AN30">
        <v>1</v>
      </c>
      <c r="AO30" s="88" t="s">
        <v>3089</v>
      </c>
      <c r="AP30" s="88">
        <v>1</v>
      </c>
      <c r="AQ30" s="88" t="s">
        <v>3090</v>
      </c>
      <c r="AR30" s="88">
        <v>362664</v>
      </c>
      <c r="AS30" s="88" t="s">
        <v>6044</v>
      </c>
      <c r="AT30" s="88">
        <v>149</v>
      </c>
      <c r="AU30" s="88">
        <v>65000</v>
      </c>
      <c r="AV30" s="88">
        <v>0</v>
      </c>
      <c r="AW30" s="88">
        <v>0</v>
      </c>
      <c r="AX30" s="88">
        <v>0</v>
      </c>
      <c r="AY30" s="88">
        <v>65000</v>
      </c>
      <c r="AZ30" s="88">
        <v>1865.5</v>
      </c>
      <c r="BA30" s="88">
        <v>4427.58</v>
      </c>
      <c r="BB30" s="88">
        <v>1976</v>
      </c>
      <c r="BC30" s="88">
        <v>0</v>
      </c>
      <c r="BD30" s="88">
        <v>25</v>
      </c>
      <c r="BE30" s="88">
        <v>0</v>
      </c>
      <c r="BF30" s="101">
        <v>0</v>
      </c>
      <c r="BG30" s="101">
        <v>8294.08</v>
      </c>
      <c r="BH30" s="101">
        <v>4615</v>
      </c>
      <c r="BI30" s="101">
        <v>715</v>
      </c>
      <c r="BJ30" s="101">
        <v>4608.5</v>
      </c>
      <c r="BK30" s="101">
        <v>9938.5</v>
      </c>
      <c r="BL30" s="101" t="s">
        <v>3081</v>
      </c>
      <c r="BM30" s="101" t="s">
        <v>3081</v>
      </c>
    </row>
    <row r="31" spans="1:65">
      <c r="A31" t="s">
        <v>695</v>
      </c>
      <c r="B31">
        <v>20250301</v>
      </c>
      <c r="C31">
        <v>2025</v>
      </c>
      <c r="D31" s="9">
        <v>45717</v>
      </c>
      <c r="E31">
        <v>3</v>
      </c>
      <c r="F31" t="s">
        <v>1031</v>
      </c>
      <c r="G31" t="s">
        <v>500</v>
      </c>
      <c r="H31" t="s">
        <v>1031</v>
      </c>
      <c r="I31" t="s">
        <v>500</v>
      </c>
      <c r="J31">
        <v>1</v>
      </c>
      <c r="K31" t="s">
        <v>9</v>
      </c>
      <c r="L31" t="s">
        <v>2158</v>
      </c>
      <c r="M31" t="s">
        <v>2158</v>
      </c>
      <c r="N31" t="s">
        <v>1823</v>
      </c>
      <c r="O31" t="s">
        <v>3082</v>
      </c>
      <c r="P31" t="s">
        <v>6037</v>
      </c>
      <c r="Q31" t="s">
        <v>6038</v>
      </c>
      <c r="R31" t="s">
        <v>3083</v>
      </c>
      <c r="S31" t="s">
        <v>7</v>
      </c>
      <c r="T31" t="s">
        <v>6039</v>
      </c>
      <c r="U31" s="9" t="s">
        <v>6040</v>
      </c>
      <c r="V31" s="9" t="s">
        <v>6041</v>
      </c>
      <c r="W31" t="s">
        <v>6042</v>
      </c>
      <c r="X31" t="s">
        <v>3081</v>
      </c>
      <c r="Y31" t="s">
        <v>3081</v>
      </c>
      <c r="Z31">
        <v>3</v>
      </c>
      <c r="AA31">
        <v>43466</v>
      </c>
      <c r="AB31">
        <v>39814</v>
      </c>
      <c r="AC31">
        <v>61875067</v>
      </c>
      <c r="AD31" s="9" t="s">
        <v>3084</v>
      </c>
      <c r="AE31" t="s">
        <v>1632</v>
      </c>
      <c r="AF31" t="s">
        <v>3894</v>
      </c>
      <c r="AG31" t="s">
        <v>3895</v>
      </c>
      <c r="AH31" t="s">
        <v>564</v>
      </c>
      <c r="AI31" t="s">
        <v>6043</v>
      </c>
      <c r="AJ31">
        <v>25977</v>
      </c>
      <c r="AK31" t="s">
        <v>3099</v>
      </c>
      <c r="AL31" t="s">
        <v>3088</v>
      </c>
      <c r="AM31">
        <v>200013300146993</v>
      </c>
      <c r="AN31">
        <v>1</v>
      </c>
      <c r="AO31" s="88" t="s">
        <v>3089</v>
      </c>
      <c r="AP31" s="88">
        <v>1</v>
      </c>
      <c r="AQ31" s="88" t="s">
        <v>3090</v>
      </c>
      <c r="AR31" s="88">
        <v>362664</v>
      </c>
      <c r="AS31" s="88" t="s">
        <v>6044</v>
      </c>
      <c r="AT31" s="88">
        <v>150</v>
      </c>
      <c r="AU31" s="88">
        <v>22000</v>
      </c>
      <c r="AV31" s="88">
        <v>0</v>
      </c>
      <c r="AW31" s="88">
        <v>0</v>
      </c>
      <c r="AX31" s="88">
        <v>0</v>
      </c>
      <c r="AY31" s="88">
        <v>22000</v>
      </c>
      <c r="AZ31" s="88">
        <v>631.4</v>
      </c>
      <c r="BA31" s="88">
        <v>0</v>
      </c>
      <c r="BB31" s="88">
        <v>668.8</v>
      </c>
      <c r="BC31" s="88">
        <v>0</v>
      </c>
      <c r="BD31" s="88">
        <v>25</v>
      </c>
      <c r="BE31" s="88">
        <v>0</v>
      </c>
      <c r="BF31" s="101">
        <v>16535.68</v>
      </c>
      <c r="BG31" s="101">
        <v>17860.88</v>
      </c>
      <c r="BH31" s="101">
        <v>1562</v>
      </c>
      <c r="BI31" s="101">
        <v>242</v>
      </c>
      <c r="BJ31" s="101">
        <v>1559.8</v>
      </c>
      <c r="BK31" s="101">
        <v>3363.8</v>
      </c>
      <c r="BL31" s="101" t="s">
        <v>3081</v>
      </c>
      <c r="BM31" s="101" t="s">
        <v>3081</v>
      </c>
    </row>
    <row r="32" spans="1:65">
      <c r="A32" t="s">
        <v>695</v>
      </c>
      <c r="B32">
        <v>20250301</v>
      </c>
      <c r="C32">
        <v>2025</v>
      </c>
      <c r="D32" s="9">
        <v>45717</v>
      </c>
      <c r="E32">
        <v>3</v>
      </c>
      <c r="F32" t="s">
        <v>1033</v>
      </c>
      <c r="G32" t="s">
        <v>428</v>
      </c>
      <c r="H32" t="s">
        <v>1033</v>
      </c>
      <c r="I32" t="s">
        <v>428</v>
      </c>
      <c r="J32">
        <v>1</v>
      </c>
      <c r="K32" t="s">
        <v>9</v>
      </c>
      <c r="L32" t="s">
        <v>2158</v>
      </c>
      <c r="M32" t="s">
        <v>2158</v>
      </c>
      <c r="N32" t="s">
        <v>1823</v>
      </c>
      <c r="O32" t="s">
        <v>3082</v>
      </c>
      <c r="P32" t="s">
        <v>6037</v>
      </c>
      <c r="Q32" t="s">
        <v>6038</v>
      </c>
      <c r="R32" t="s">
        <v>4214</v>
      </c>
      <c r="S32" t="s">
        <v>13</v>
      </c>
      <c r="T32" t="s">
        <v>6039</v>
      </c>
      <c r="U32" s="9" t="s">
        <v>6040</v>
      </c>
      <c r="V32" s="9" t="s">
        <v>6041</v>
      </c>
      <c r="W32" t="s">
        <v>6042</v>
      </c>
      <c r="X32" t="s">
        <v>3081</v>
      </c>
      <c r="Y32" t="s">
        <v>3081</v>
      </c>
      <c r="Z32">
        <v>3</v>
      </c>
      <c r="AA32">
        <v>43983</v>
      </c>
      <c r="AB32">
        <v>28856</v>
      </c>
      <c r="AC32">
        <v>61815002</v>
      </c>
      <c r="AD32" s="9" t="s">
        <v>3084</v>
      </c>
      <c r="AE32" t="s">
        <v>1640</v>
      </c>
      <c r="AF32" t="s">
        <v>4215</v>
      </c>
      <c r="AG32" t="s">
        <v>4216</v>
      </c>
      <c r="AH32" t="s">
        <v>450</v>
      </c>
      <c r="AI32" t="s">
        <v>6045</v>
      </c>
      <c r="AJ32">
        <v>19959</v>
      </c>
      <c r="AK32" t="s">
        <v>3088</v>
      </c>
      <c r="AL32" t="s">
        <v>3095</v>
      </c>
      <c r="AM32">
        <v>200011250028516</v>
      </c>
      <c r="AN32">
        <v>1</v>
      </c>
      <c r="AO32" s="88" t="s">
        <v>3089</v>
      </c>
      <c r="AP32" s="88">
        <v>1</v>
      </c>
      <c r="AQ32" s="88" t="s">
        <v>3090</v>
      </c>
      <c r="AR32" s="88">
        <v>362664</v>
      </c>
      <c r="AS32" s="88" t="s">
        <v>6044</v>
      </c>
      <c r="AT32" s="88">
        <v>160</v>
      </c>
      <c r="AU32" s="88">
        <v>45000</v>
      </c>
      <c r="AV32" s="88">
        <v>0</v>
      </c>
      <c r="AW32" s="88">
        <v>0</v>
      </c>
      <c r="AX32" s="88">
        <v>0</v>
      </c>
      <c r="AY32" s="88">
        <v>45000</v>
      </c>
      <c r="AZ32" s="88">
        <v>1291.5</v>
      </c>
      <c r="BA32" s="88">
        <v>1148.33</v>
      </c>
      <c r="BB32" s="88">
        <v>1368</v>
      </c>
      <c r="BC32" s="88">
        <v>0</v>
      </c>
      <c r="BD32" s="88">
        <v>25</v>
      </c>
      <c r="BE32" s="88">
        <v>50</v>
      </c>
      <c r="BF32" s="101">
        <v>0</v>
      </c>
      <c r="BG32" s="101">
        <v>3882.83</v>
      </c>
      <c r="BH32" s="101">
        <v>3195</v>
      </c>
      <c r="BI32" s="101">
        <v>495</v>
      </c>
      <c r="BJ32" s="101">
        <v>3190.5</v>
      </c>
      <c r="BK32" s="101">
        <v>6880.5</v>
      </c>
      <c r="BL32" s="101" t="s">
        <v>3091</v>
      </c>
      <c r="BM32" s="101" t="s">
        <v>3081</v>
      </c>
    </row>
    <row r="33" spans="1:65">
      <c r="A33" t="s">
        <v>695</v>
      </c>
      <c r="B33">
        <v>20250301</v>
      </c>
      <c r="C33">
        <v>2025</v>
      </c>
      <c r="D33" s="9">
        <v>45717</v>
      </c>
      <c r="E33">
        <v>3</v>
      </c>
      <c r="F33" t="s">
        <v>1085</v>
      </c>
      <c r="G33" t="s">
        <v>689</v>
      </c>
      <c r="H33" t="s">
        <v>1085</v>
      </c>
      <c r="I33" t="s">
        <v>689</v>
      </c>
      <c r="J33">
        <v>1</v>
      </c>
      <c r="K33" t="s">
        <v>9</v>
      </c>
      <c r="L33" t="s">
        <v>2158</v>
      </c>
      <c r="M33" t="s">
        <v>2158</v>
      </c>
      <c r="N33" t="s">
        <v>1823</v>
      </c>
      <c r="O33" t="s">
        <v>3082</v>
      </c>
      <c r="P33" t="s">
        <v>6037</v>
      </c>
      <c r="Q33" t="s">
        <v>6038</v>
      </c>
      <c r="R33" t="s">
        <v>3330</v>
      </c>
      <c r="S33" t="s">
        <v>45</v>
      </c>
      <c r="T33" t="s">
        <v>6039</v>
      </c>
      <c r="U33" s="9" t="s">
        <v>6040</v>
      </c>
      <c r="V33" s="9" t="s">
        <v>6056</v>
      </c>
      <c r="W33" t="s">
        <v>6057</v>
      </c>
      <c r="X33" t="s">
        <v>3081</v>
      </c>
      <c r="Y33" t="s">
        <v>3081</v>
      </c>
      <c r="Z33">
        <v>1</v>
      </c>
      <c r="AA33">
        <v>44896</v>
      </c>
      <c r="AB33">
        <v>44896</v>
      </c>
      <c r="AC33">
        <v>61830005</v>
      </c>
      <c r="AD33" s="9" t="s">
        <v>3084</v>
      </c>
      <c r="AE33" t="s">
        <v>1949</v>
      </c>
      <c r="AF33" t="s">
        <v>4186</v>
      </c>
      <c r="AG33" t="s">
        <v>4187</v>
      </c>
      <c r="AH33" t="s">
        <v>1948</v>
      </c>
      <c r="AI33" t="s">
        <v>6043</v>
      </c>
      <c r="AJ33">
        <v>35986</v>
      </c>
      <c r="AK33" t="s">
        <v>3099</v>
      </c>
      <c r="AL33" t="s">
        <v>3088</v>
      </c>
      <c r="AM33">
        <v>200019605388576</v>
      </c>
      <c r="AN33">
        <v>1</v>
      </c>
      <c r="AO33" s="88" t="s">
        <v>3089</v>
      </c>
      <c r="AP33" s="88">
        <v>1</v>
      </c>
      <c r="AQ33" s="88" t="s">
        <v>3090</v>
      </c>
      <c r="AR33" s="88">
        <v>362664</v>
      </c>
      <c r="AS33" s="88" t="s">
        <v>6044</v>
      </c>
      <c r="AT33" s="88">
        <v>177</v>
      </c>
      <c r="AU33" s="88">
        <v>25000</v>
      </c>
      <c r="AV33" s="88">
        <v>0</v>
      </c>
      <c r="AW33" s="88">
        <v>0</v>
      </c>
      <c r="AX33" s="88">
        <v>0</v>
      </c>
      <c r="AY33" s="88">
        <v>25000</v>
      </c>
      <c r="AZ33" s="88">
        <v>717.5</v>
      </c>
      <c r="BA33" s="88">
        <v>0</v>
      </c>
      <c r="BB33" s="88">
        <v>760</v>
      </c>
      <c r="BC33" s="88">
        <v>0</v>
      </c>
      <c r="BD33" s="88">
        <v>25</v>
      </c>
      <c r="BE33" s="88">
        <v>0</v>
      </c>
      <c r="BF33" s="101">
        <v>4066</v>
      </c>
      <c r="BG33" s="101">
        <v>5568.5</v>
      </c>
      <c r="BH33" s="101">
        <v>1775</v>
      </c>
      <c r="BI33" s="101">
        <v>275</v>
      </c>
      <c r="BJ33" s="101">
        <v>1772.5</v>
      </c>
      <c r="BK33" s="101">
        <v>3822.5</v>
      </c>
      <c r="BL33" s="101" t="s">
        <v>3081</v>
      </c>
      <c r="BM33" s="101" t="s">
        <v>3081</v>
      </c>
    </row>
    <row r="34" spans="1:65">
      <c r="A34" t="s">
        <v>695</v>
      </c>
      <c r="B34">
        <v>20250301</v>
      </c>
      <c r="C34">
        <v>2025</v>
      </c>
      <c r="D34" s="9">
        <v>45717</v>
      </c>
      <c r="E34">
        <v>3</v>
      </c>
      <c r="F34" t="s">
        <v>1043</v>
      </c>
      <c r="G34" t="s">
        <v>60</v>
      </c>
      <c r="H34" t="s">
        <v>1043</v>
      </c>
      <c r="I34" t="s">
        <v>60</v>
      </c>
      <c r="J34">
        <v>1</v>
      </c>
      <c r="K34" t="s">
        <v>9</v>
      </c>
      <c r="L34" t="s">
        <v>2158</v>
      </c>
      <c r="M34" t="s">
        <v>2158</v>
      </c>
      <c r="N34" t="s">
        <v>1823</v>
      </c>
      <c r="O34" t="s">
        <v>3082</v>
      </c>
      <c r="P34" t="s">
        <v>6037</v>
      </c>
      <c r="Q34" t="s">
        <v>6038</v>
      </c>
      <c r="R34" t="s">
        <v>3639</v>
      </c>
      <c r="S34" t="s">
        <v>78</v>
      </c>
      <c r="T34" t="s">
        <v>6039</v>
      </c>
      <c r="U34" s="9" t="s">
        <v>6040</v>
      </c>
      <c r="V34" s="9" t="s">
        <v>6041</v>
      </c>
      <c r="W34" t="s">
        <v>6042</v>
      </c>
      <c r="X34" t="s">
        <v>3081</v>
      </c>
      <c r="Y34" t="s">
        <v>3081</v>
      </c>
      <c r="Z34">
        <v>5</v>
      </c>
      <c r="AA34">
        <v>45078</v>
      </c>
      <c r="AB34">
        <v>39995</v>
      </c>
      <c r="AC34">
        <v>61950006</v>
      </c>
      <c r="AD34" s="9" t="s">
        <v>3084</v>
      </c>
      <c r="AE34" t="s">
        <v>1620</v>
      </c>
      <c r="AF34" t="s">
        <v>3085</v>
      </c>
      <c r="AG34" t="s">
        <v>3640</v>
      </c>
      <c r="AH34" t="s">
        <v>77</v>
      </c>
      <c r="AI34" t="s">
        <v>6045</v>
      </c>
      <c r="AJ34">
        <v>20037</v>
      </c>
      <c r="AK34" t="s">
        <v>3099</v>
      </c>
      <c r="AL34" t="s">
        <v>3088</v>
      </c>
      <c r="AM34">
        <v>200013300157283</v>
      </c>
      <c r="AN34">
        <v>1</v>
      </c>
      <c r="AO34" s="88" t="s">
        <v>3089</v>
      </c>
      <c r="AP34" s="88">
        <v>1</v>
      </c>
      <c r="AQ34" s="88" t="s">
        <v>3090</v>
      </c>
      <c r="AR34" s="88">
        <v>362664</v>
      </c>
      <c r="AS34" s="88" t="s">
        <v>6044</v>
      </c>
      <c r="AT34" s="88">
        <v>178</v>
      </c>
      <c r="AU34" s="88">
        <v>24000</v>
      </c>
      <c r="AV34" s="88">
        <v>0</v>
      </c>
      <c r="AW34" s="88">
        <v>0</v>
      </c>
      <c r="AX34" s="88">
        <v>0</v>
      </c>
      <c r="AY34" s="88">
        <v>24000</v>
      </c>
      <c r="AZ34" s="88">
        <v>688.8</v>
      </c>
      <c r="BA34" s="88">
        <v>0</v>
      </c>
      <c r="BB34" s="88">
        <v>729.6</v>
      </c>
      <c r="BC34" s="88">
        <v>0</v>
      </c>
      <c r="BD34" s="88">
        <v>25</v>
      </c>
      <c r="BE34" s="88">
        <v>0</v>
      </c>
      <c r="BF34" s="101">
        <v>16519.11</v>
      </c>
      <c r="BG34" s="101">
        <v>17962.509999999998</v>
      </c>
      <c r="BH34" s="101">
        <v>1704</v>
      </c>
      <c r="BI34" s="101">
        <v>264</v>
      </c>
      <c r="BJ34" s="101">
        <v>1701.6</v>
      </c>
      <c r="BK34" s="101">
        <v>3669.6</v>
      </c>
      <c r="BL34" s="101" t="s">
        <v>3229</v>
      </c>
      <c r="BM34" s="101" t="s">
        <v>3327</v>
      </c>
    </row>
    <row r="35" spans="1:65">
      <c r="A35" t="s">
        <v>695</v>
      </c>
      <c r="B35">
        <v>20250301</v>
      </c>
      <c r="C35">
        <v>2025</v>
      </c>
      <c r="D35" s="9">
        <v>45717</v>
      </c>
      <c r="E35">
        <v>3</v>
      </c>
      <c r="F35" t="s">
        <v>1031</v>
      </c>
      <c r="G35" t="s">
        <v>500</v>
      </c>
      <c r="H35" t="s">
        <v>1031</v>
      </c>
      <c r="I35" t="s">
        <v>500</v>
      </c>
      <c r="J35">
        <v>1</v>
      </c>
      <c r="K35" t="s">
        <v>9</v>
      </c>
      <c r="L35" t="s">
        <v>2158</v>
      </c>
      <c r="M35" t="s">
        <v>2158</v>
      </c>
      <c r="N35" t="s">
        <v>1823</v>
      </c>
      <c r="O35" t="s">
        <v>3082</v>
      </c>
      <c r="P35" t="s">
        <v>6037</v>
      </c>
      <c r="Q35" t="s">
        <v>6038</v>
      </c>
      <c r="R35" t="s">
        <v>3948</v>
      </c>
      <c r="S35" t="s">
        <v>316</v>
      </c>
      <c r="T35" t="s">
        <v>6046</v>
      </c>
      <c r="U35" s="9" t="s">
        <v>6047</v>
      </c>
      <c r="V35" s="9" t="s">
        <v>6056</v>
      </c>
      <c r="W35" t="s">
        <v>6057</v>
      </c>
      <c r="X35" t="s">
        <v>3081</v>
      </c>
      <c r="Y35" t="s">
        <v>3081</v>
      </c>
      <c r="Z35">
        <v>2</v>
      </c>
      <c r="AA35">
        <v>43466</v>
      </c>
      <c r="AB35">
        <v>42675</v>
      </c>
      <c r="AC35">
        <v>61875001</v>
      </c>
      <c r="AD35" s="9" t="s">
        <v>3084</v>
      </c>
      <c r="AE35" t="s">
        <v>1614</v>
      </c>
      <c r="AF35" t="s">
        <v>3949</v>
      </c>
      <c r="AG35" t="s">
        <v>3950</v>
      </c>
      <c r="AH35" t="s">
        <v>551</v>
      </c>
      <c r="AI35" t="s">
        <v>6043</v>
      </c>
      <c r="AJ35">
        <v>19302</v>
      </c>
      <c r="AK35" t="s">
        <v>3088</v>
      </c>
      <c r="AL35" t="s">
        <v>3088</v>
      </c>
      <c r="AM35">
        <v>200018300329778</v>
      </c>
      <c r="AN35">
        <v>1</v>
      </c>
      <c r="AO35" s="88" t="s">
        <v>3089</v>
      </c>
      <c r="AP35" s="88">
        <v>1</v>
      </c>
      <c r="AQ35" s="88" t="s">
        <v>3090</v>
      </c>
      <c r="AR35" s="88">
        <v>362664</v>
      </c>
      <c r="AS35" s="88" t="s">
        <v>6044</v>
      </c>
      <c r="AT35" s="88">
        <v>189</v>
      </c>
      <c r="AU35" s="88">
        <v>75000</v>
      </c>
      <c r="AV35" s="88">
        <v>0</v>
      </c>
      <c r="AW35" s="88">
        <v>0</v>
      </c>
      <c r="AX35" s="88">
        <v>0</v>
      </c>
      <c r="AY35" s="88">
        <v>75000</v>
      </c>
      <c r="AZ35" s="88">
        <v>2152.5</v>
      </c>
      <c r="BA35" s="88">
        <v>6309.38</v>
      </c>
      <c r="BB35" s="88">
        <v>2280</v>
      </c>
      <c r="BC35" s="88">
        <v>0</v>
      </c>
      <c r="BD35" s="88">
        <v>25</v>
      </c>
      <c r="BE35" s="88">
        <v>0</v>
      </c>
      <c r="BF35" s="101">
        <v>0</v>
      </c>
      <c r="BG35" s="101">
        <v>10766.88</v>
      </c>
      <c r="BH35" s="101">
        <v>5325</v>
      </c>
      <c r="BI35" s="101">
        <v>825</v>
      </c>
      <c r="BJ35" s="101">
        <v>5317.5</v>
      </c>
      <c r="BK35" s="101">
        <v>11467.5</v>
      </c>
      <c r="BL35" s="101" t="s">
        <v>3091</v>
      </c>
      <c r="BM35" s="101" t="s">
        <v>3229</v>
      </c>
    </row>
    <row r="36" spans="1:65">
      <c r="A36" t="s">
        <v>695</v>
      </c>
      <c r="B36">
        <v>20250301</v>
      </c>
      <c r="C36">
        <v>2025</v>
      </c>
      <c r="D36" s="9">
        <v>45717</v>
      </c>
      <c r="E36">
        <v>3</v>
      </c>
      <c r="F36" t="s">
        <v>1031</v>
      </c>
      <c r="G36" t="s">
        <v>500</v>
      </c>
      <c r="H36" t="s">
        <v>1031</v>
      </c>
      <c r="I36" t="s">
        <v>500</v>
      </c>
      <c r="J36">
        <v>1</v>
      </c>
      <c r="K36" t="s">
        <v>9</v>
      </c>
      <c r="L36" t="s">
        <v>2158</v>
      </c>
      <c r="M36" t="s">
        <v>2158</v>
      </c>
      <c r="N36" t="s">
        <v>1823</v>
      </c>
      <c r="O36" t="s">
        <v>3082</v>
      </c>
      <c r="P36" t="s">
        <v>6037</v>
      </c>
      <c r="Q36" t="s">
        <v>6038</v>
      </c>
      <c r="R36" t="s">
        <v>4194</v>
      </c>
      <c r="S36" t="s">
        <v>517</v>
      </c>
      <c r="T36" t="s">
        <v>6046</v>
      </c>
      <c r="U36" s="9" t="s">
        <v>6047</v>
      </c>
      <c r="V36" s="9" t="s">
        <v>6054</v>
      </c>
      <c r="W36" t="s">
        <v>6055</v>
      </c>
      <c r="X36" t="s">
        <v>3081</v>
      </c>
      <c r="Y36" t="s">
        <v>3081</v>
      </c>
      <c r="Z36">
        <v>10</v>
      </c>
      <c r="AA36">
        <v>43466</v>
      </c>
      <c r="AB36">
        <v>38534</v>
      </c>
      <c r="AC36">
        <v>61875079</v>
      </c>
      <c r="AD36" s="9" t="s">
        <v>3084</v>
      </c>
      <c r="AE36" t="s">
        <v>930</v>
      </c>
      <c r="AF36" t="s">
        <v>4195</v>
      </c>
      <c r="AG36" t="s">
        <v>4196</v>
      </c>
      <c r="AH36" t="s">
        <v>516</v>
      </c>
      <c r="AI36" t="s">
        <v>6045</v>
      </c>
      <c r="AJ36">
        <v>24488</v>
      </c>
      <c r="AK36" t="s">
        <v>3088</v>
      </c>
      <c r="AL36" t="s">
        <v>3095</v>
      </c>
      <c r="AM36">
        <v>200013300034717</v>
      </c>
      <c r="AN36">
        <v>1</v>
      </c>
      <c r="AO36" s="88" t="s">
        <v>3089</v>
      </c>
      <c r="AP36" s="88">
        <v>1</v>
      </c>
      <c r="AQ36" s="88" t="s">
        <v>3090</v>
      </c>
      <c r="AR36" s="88">
        <v>362664</v>
      </c>
      <c r="AS36" s="88" t="s">
        <v>6044</v>
      </c>
      <c r="AT36" s="88">
        <v>196</v>
      </c>
      <c r="AU36" s="88">
        <v>75000</v>
      </c>
      <c r="AV36" s="88">
        <v>0</v>
      </c>
      <c r="AW36" s="88">
        <v>0</v>
      </c>
      <c r="AX36" s="88">
        <v>0</v>
      </c>
      <c r="AY36" s="88">
        <v>75000</v>
      </c>
      <c r="AZ36" s="88">
        <v>2152.5</v>
      </c>
      <c r="BA36" s="88">
        <v>14955.94</v>
      </c>
      <c r="BB36" s="88">
        <v>2280</v>
      </c>
      <c r="BC36" s="88">
        <v>0</v>
      </c>
      <c r="BD36" s="88">
        <v>25</v>
      </c>
      <c r="BE36" s="88">
        <v>0</v>
      </c>
      <c r="BF36" s="101">
        <v>22958.82</v>
      </c>
      <c r="BG36" s="101">
        <v>42372.26</v>
      </c>
      <c r="BH36" s="101">
        <v>5325</v>
      </c>
      <c r="BI36" s="101">
        <v>825</v>
      </c>
      <c r="BJ36" s="101">
        <v>5317.5</v>
      </c>
      <c r="BK36" s="101">
        <v>11467.5</v>
      </c>
      <c r="BL36" s="101" t="s">
        <v>3091</v>
      </c>
      <c r="BM36" s="101" t="s">
        <v>3081</v>
      </c>
    </row>
    <row r="37" spans="1:65">
      <c r="A37" t="s">
        <v>695</v>
      </c>
      <c r="B37">
        <v>20250301</v>
      </c>
      <c r="C37">
        <v>2025</v>
      </c>
      <c r="D37" s="9">
        <v>45717</v>
      </c>
      <c r="E37">
        <v>3</v>
      </c>
      <c r="F37" t="s">
        <v>1088</v>
      </c>
      <c r="G37" t="s">
        <v>14</v>
      </c>
      <c r="H37" t="s">
        <v>1088</v>
      </c>
      <c r="I37" t="s">
        <v>14</v>
      </c>
      <c r="J37">
        <v>1</v>
      </c>
      <c r="K37" t="s">
        <v>9</v>
      </c>
      <c r="L37" t="s">
        <v>2158</v>
      </c>
      <c r="M37" t="s">
        <v>2158</v>
      </c>
      <c r="N37" t="s">
        <v>1823</v>
      </c>
      <c r="O37" t="s">
        <v>3082</v>
      </c>
      <c r="P37" t="s">
        <v>6037</v>
      </c>
      <c r="Q37" t="s">
        <v>6038</v>
      </c>
      <c r="R37" t="s">
        <v>3223</v>
      </c>
      <c r="S37" t="s">
        <v>175</v>
      </c>
      <c r="T37" t="s">
        <v>6039</v>
      </c>
      <c r="U37" s="9" t="s">
        <v>6040</v>
      </c>
      <c r="V37" s="9" t="s">
        <v>6041</v>
      </c>
      <c r="W37" t="s">
        <v>6042</v>
      </c>
      <c r="X37" t="s">
        <v>3081</v>
      </c>
      <c r="Y37" t="s">
        <v>3081</v>
      </c>
      <c r="Z37">
        <v>1</v>
      </c>
      <c r="AA37">
        <v>45108</v>
      </c>
      <c r="AB37">
        <v>45108</v>
      </c>
      <c r="AC37">
        <v>62340107</v>
      </c>
      <c r="AD37" s="9" t="s">
        <v>3084</v>
      </c>
      <c r="AE37" t="s">
        <v>2467</v>
      </c>
      <c r="AF37" t="s">
        <v>4250</v>
      </c>
      <c r="AG37" t="s">
        <v>4251</v>
      </c>
      <c r="AH37" t="s">
        <v>2466</v>
      </c>
      <c r="AI37" t="s">
        <v>6045</v>
      </c>
      <c r="AJ37">
        <v>18858</v>
      </c>
      <c r="AK37" t="s">
        <v>3099</v>
      </c>
      <c r="AL37" t="s">
        <v>3088</v>
      </c>
      <c r="AM37">
        <v>200019605145110</v>
      </c>
      <c r="AN37">
        <v>1</v>
      </c>
      <c r="AO37" s="88" t="s">
        <v>3089</v>
      </c>
      <c r="AP37" s="88">
        <v>1</v>
      </c>
      <c r="AQ37" s="88" t="s">
        <v>3090</v>
      </c>
      <c r="AR37" s="88">
        <v>362664</v>
      </c>
      <c r="AS37" s="88" t="s">
        <v>6044</v>
      </c>
      <c r="AT37" s="88">
        <v>222</v>
      </c>
      <c r="AU37" s="88">
        <v>30000</v>
      </c>
      <c r="AV37" s="88">
        <v>0</v>
      </c>
      <c r="AW37" s="88">
        <v>0</v>
      </c>
      <c r="AX37" s="88">
        <v>0</v>
      </c>
      <c r="AY37" s="88">
        <v>30000</v>
      </c>
      <c r="AZ37" s="88">
        <v>861</v>
      </c>
      <c r="BA37" s="88">
        <v>0</v>
      </c>
      <c r="BB37" s="88">
        <v>912</v>
      </c>
      <c r="BC37" s="88">
        <v>0</v>
      </c>
      <c r="BD37" s="88">
        <v>25</v>
      </c>
      <c r="BE37" s="88">
        <v>0</v>
      </c>
      <c r="BF37" s="101">
        <v>0</v>
      </c>
      <c r="BG37" s="101">
        <v>1798</v>
      </c>
      <c r="BH37" s="101">
        <v>2130</v>
      </c>
      <c r="BI37" s="101">
        <v>330</v>
      </c>
      <c r="BJ37" s="101">
        <v>2127</v>
      </c>
      <c r="BK37" s="101">
        <v>4587</v>
      </c>
      <c r="BL37" s="101" t="s">
        <v>3081</v>
      </c>
      <c r="BM37" s="101" t="s">
        <v>3081</v>
      </c>
    </row>
    <row r="38" spans="1:65">
      <c r="A38" t="s">
        <v>695</v>
      </c>
      <c r="B38">
        <v>20250301</v>
      </c>
      <c r="C38">
        <v>2025</v>
      </c>
      <c r="D38" s="9">
        <v>45717</v>
      </c>
      <c r="E38">
        <v>3</v>
      </c>
      <c r="F38" t="s">
        <v>1043</v>
      </c>
      <c r="G38" t="s">
        <v>60</v>
      </c>
      <c r="H38" t="s">
        <v>1043</v>
      </c>
      <c r="I38" t="s">
        <v>60</v>
      </c>
      <c r="J38">
        <v>1</v>
      </c>
      <c r="K38" t="s">
        <v>9</v>
      </c>
      <c r="L38" t="s">
        <v>2158</v>
      </c>
      <c r="M38" t="s">
        <v>2158</v>
      </c>
      <c r="N38" t="s">
        <v>1823</v>
      </c>
      <c r="O38" t="s">
        <v>3082</v>
      </c>
      <c r="P38" t="s">
        <v>6037</v>
      </c>
      <c r="Q38" t="s">
        <v>6038</v>
      </c>
      <c r="R38" t="s">
        <v>3096</v>
      </c>
      <c r="S38" t="s">
        <v>295</v>
      </c>
      <c r="T38" t="s">
        <v>6046</v>
      </c>
      <c r="U38" s="9" t="s">
        <v>6047</v>
      </c>
      <c r="V38" s="9" t="s">
        <v>6056</v>
      </c>
      <c r="W38" t="s">
        <v>6057</v>
      </c>
      <c r="X38" t="s">
        <v>3081</v>
      </c>
      <c r="Y38" t="s">
        <v>3081</v>
      </c>
      <c r="Z38">
        <v>1</v>
      </c>
      <c r="AA38">
        <v>45597</v>
      </c>
      <c r="AB38">
        <v>45597</v>
      </c>
      <c r="AC38">
        <v>61950141</v>
      </c>
      <c r="AD38" s="9" t="s">
        <v>3084</v>
      </c>
      <c r="AE38" t="s">
        <v>3201</v>
      </c>
      <c r="AF38" t="s">
        <v>3202</v>
      </c>
      <c r="AG38" t="s">
        <v>3203</v>
      </c>
      <c r="AH38" t="s">
        <v>3204</v>
      </c>
      <c r="AI38" t="s">
        <v>6043</v>
      </c>
      <c r="AJ38">
        <v>34685</v>
      </c>
      <c r="AK38" t="s">
        <v>3099</v>
      </c>
      <c r="AL38" t="s">
        <v>3088</v>
      </c>
      <c r="AM38">
        <v>200019607696527</v>
      </c>
      <c r="AN38">
        <v>1</v>
      </c>
      <c r="AO38" s="88" t="s">
        <v>3089</v>
      </c>
      <c r="AP38" s="88">
        <v>1</v>
      </c>
      <c r="AQ38" s="88" t="s">
        <v>3090</v>
      </c>
      <c r="AR38" s="88">
        <v>362664</v>
      </c>
      <c r="AS38" s="88" t="s">
        <v>6044</v>
      </c>
      <c r="AT38" s="88">
        <v>237</v>
      </c>
      <c r="AU38" s="88">
        <v>35000</v>
      </c>
      <c r="AV38" s="88">
        <v>0</v>
      </c>
      <c r="AW38" s="88">
        <v>0</v>
      </c>
      <c r="AX38" s="88">
        <v>0</v>
      </c>
      <c r="AY38" s="88">
        <v>35000</v>
      </c>
      <c r="AZ38" s="88">
        <v>1004.5</v>
      </c>
      <c r="BA38" s="88">
        <v>0</v>
      </c>
      <c r="BB38" s="88">
        <v>1064</v>
      </c>
      <c r="BC38" s="88">
        <v>0</v>
      </c>
      <c r="BD38" s="88">
        <v>25</v>
      </c>
      <c r="BE38" s="88">
        <v>0</v>
      </c>
      <c r="BF38" s="101">
        <v>5066</v>
      </c>
      <c r="BG38" s="101">
        <v>7159.5</v>
      </c>
      <c r="BH38" s="101">
        <v>2485</v>
      </c>
      <c r="BI38" s="101">
        <v>385</v>
      </c>
      <c r="BJ38" s="101">
        <v>2481.5</v>
      </c>
      <c r="BK38" s="101">
        <v>5351.5</v>
      </c>
      <c r="BL38" s="101" t="s">
        <v>3081</v>
      </c>
      <c r="BM38" s="101" t="s">
        <v>3081</v>
      </c>
    </row>
    <row r="39" spans="1:65">
      <c r="A39" t="s">
        <v>695</v>
      </c>
      <c r="B39">
        <v>20250301</v>
      </c>
      <c r="C39">
        <v>2025</v>
      </c>
      <c r="D39" s="9">
        <v>45717</v>
      </c>
      <c r="E39">
        <v>3</v>
      </c>
      <c r="F39" t="s">
        <v>1033</v>
      </c>
      <c r="G39" t="s">
        <v>428</v>
      </c>
      <c r="H39" t="s">
        <v>1033</v>
      </c>
      <c r="I39" t="s">
        <v>428</v>
      </c>
      <c r="J39">
        <v>1</v>
      </c>
      <c r="K39" t="s">
        <v>9</v>
      </c>
      <c r="L39" t="s">
        <v>2158</v>
      </c>
      <c r="M39" t="s">
        <v>2158</v>
      </c>
      <c r="N39" t="s">
        <v>1823</v>
      </c>
      <c r="O39" t="s">
        <v>3082</v>
      </c>
      <c r="P39" t="s">
        <v>6037</v>
      </c>
      <c r="Q39" t="s">
        <v>6038</v>
      </c>
      <c r="R39" t="s">
        <v>3589</v>
      </c>
      <c r="S39" t="s">
        <v>668</v>
      </c>
      <c r="T39" t="s">
        <v>6046</v>
      </c>
      <c r="U39" s="9" t="s">
        <v>6047</v>
      </c>
      <c r="V39" s="9" t="s">
        <v>6048</v>
      </c>
      <c r="W39" t="s">
        <v>6049</v>
      </c>
      <c r="X39" t="s">
        <v>3081</v>
      </c>
      <c r="Y39" t="s">
        <v>3081</v>
      </c>
      <c r="Z39">
        <v>1</v>
      </c>
      <c r="AA39">
        <v>45474</v>
      </c>
      <c r="AB39">
        <v>45474</v>
      </c>
      <c r="AC39">
        <v>61815176</v>
      </c>
      <c r="AD39" s="9" t="s">
        <v>3084</v>
      </c>
      <c r="AE39" t="s">
        <v>2860</v>
      </c>
      <c r="AF39" t="s">
        <v>4580</v>
      </c>
      <c r="AG39" t="s">
        <v>4581</v>
      </c>
      <c r="AH39" t="s">
        <v>4582</v>
      </c>
      <c r="AI39" t="s">
        <v>6043</v>
      </c>
      <c r="AJ39">
        <v>24670</v>
      </c>
      <c r="AK39" t="s">
        <v>3099</v>
      </c>
      <c r="AL39" t="s">
        <v>3088</v>
      </c>
      <c r="AM39">
        <v>200019607268909</v>
      </c>
      <c r="AN39">
        <v>1</v>
      </c>
      <c r="AO39" s="88" t="s">
        <v>3089</v>
      </c>
      <c r="AP39" s="88">
        <v>1</v>
      </c>
      <c r="AQ39" s="88" t="s">
        <v>3090</v>
      </c>
      <c r="AR39" s="88">
        <v>362664</v>
      </c>
      <c r="AS39" s="88" t="s">
        <v>6044</v>
      </c>
      <c r="AT39" s="88">
        <v>242</v>
      </c>
      <c r="AU39" s="88">
        <v>48000</v>
      </c>
      <c r="AV39" s="88">
        <v>0</v>
      </c>
      <c r="AW39" s="88">
        <v>0</v>
      </c>
      <c r="AX39" s="88">
        <v>0</v>
      </c>
      <c r="AY39" s="88">
        <v>48000</v>
      </c>
      <c r="AZ39" s="88">
        <v>1377.6</v>
      </c>
      <c r="BA39" s="88">
        <v>1571.73</v>
      </c>
      <c r="BB39" s="88">
        <v>1459.2</v>
      </c>
      <c r="BC39" s="88">
        <v>0</v>
      </c>
      <c r="BD39" s="88">
        <v>25</v>
      </c>
      <c r="BE39" s="88">
        <v>0</v>
      </c>
      <c r="BF39" s="101">
        <v>0</v>
      </c>
      <c r="BG39" s="101">
        <v>4433.53</v>
      </c>
      <c r="BH39" s="101">
        <v>3408</v>
      </c>
      <c r="BI39" s="101">
        <v>528</v>
      </c>
      <c r="BJ39" s="101">
        <v>3403.2</v>
      </c>
      <c r="BK39" s="101">
        <v>7339.2</v>
      </c>
      <c r="BL39" s="101" t="s">
        <v>3081</v>
      </c>
      <c r="BM39" s="101" t="s">
        <v>3081</v>
      </c>
    </row>
    <row r="40" spans="1:65">
      <c r="A40" t="s">
        <v>695</v>
      </c>
      <c r="B40">
        <v>20250301</v>
      </c>
      <c r="C40">
        <v>2025</v>
      </c>
      <c r="D40" s="9">
        <v>45717</v>
      </c>
      <c r="E40">
        <v>3</v>
      </c>
      <c r="F40" t="s">
        <v>1063</v>
      </c>
      <c r="G40" t="s">
        <v>256</v>
      </c>
      <c r="H40" t="s">
        <v>1063</v>
      </c>
      <c r="I40" t="s">
        <v>256</v>
      </c>
      <c r="J40">
        <v>1</v>
      </c>
      <c r="K40" t="s">
        <v>9</v>
      </c>
      <c r="L40" t="s">
        <v>2158</v>
      </c>
      <c r="M40" t="s">
        <v>2158</v>
      </c>
      <c r="N40" t="s">
        <v>1823</v>
      </c>
      <c r="O40" t="s">
        <v>3082</v>
      </c>
      <c r="P40" t="s">
        <v>6037</v>
      </c>
      <c r="Q40" t="s">
        <v>6038</v>
      </c>
      <c r="R40" t="s">
        <v>3218</v>
      </c>
      <c r="S40" t="s">
        <v>48</v>
      </c>
      <c r="T40" t="s">
        <v>6046</v>
      </c>
      <c r="U40" s="9" t="s">
        <v>6047</v>
      </c>
      <c r="V40" s="9" t="s">
        <v>3081</v>
      </c>
      <c r="W40" t="s">
        <v>3081</v>
      </c>
      <c r="X40" t="s">
        <v>3081</v>
      </c>
      <c r="Y40" t="s">
        <v>3081</v>
      </c>
      <c r="Z40">
        <v>1</v>
      </c>
      <c r="AA40">
        <v>44384</v>
      </c>
      <c r="AB40">
        <v>44384</v>
      </c>
      <c r="AC40">
        <v>61605008</v>
      </c>
      <c r="AD40" s="9" t="s">
        <v>3084</v>
      </c>
      <c r="AE40" t="s">
        <v>1573</v>
      </c>
      <c r="AF40" t="s">
        <v>4468</v>
      </c>
      <c r="AG40" t="s">
        <v>4575</v>
      </c>
      <c r="AH40" t="s">
        <v>808</v>
      </c>
      <c r="AI40" t="s">
        <v>6045</v>
      </c>
      <c r="AJ40">
        <v>27388</v>
      </c>
      <c r="AK40" t="s">
        <v>3099</v>
      </c>
      <c r="AL40" t="s">
        <v>3088</v>
      </c>
      <c r="AM40">
        <v>200019603861871</v>
      </c>
      <c r="AN40">
        <v>1</v>
      </c>
      <c r="AO40" s="88" t="s">
        <v>3089</v>
      </c>
      <c r="AP40" s="88">
        <v>1</v>
      </c>
      <c r="AQ40" s="88" t="s">
        <v>3090</v>
      </c>
      <c r="AR40" s="88">
        <v>362664</v>
      </c>
      <c r="AS40" s="88" t="s">
        <v>6044</v>
      </c>
      <c r="AT40" s="88">
        <v>254</v>
      </c>
      <c r="AU40" s="88">
        <v>145000</v>
      </c>
      <c r="AV40" s="88">
        <v>0</v>
      </c>
      <c r="AW40" s="88">
        <v>0</v>
      </c>
      <c r="AX40" s="88">
        <v>0</v>
      </c>
      <c r="AY40" s="88">
        <v>145000</v>
      </c>
      <c r="AZ40" s="88">
        <v>4161.5</v>
      </c>
      <c r="BA40" s="88">
        <v>22690.49</v>
      </c>
      <c r="BB40" s="88">
        <v>4408</v>
      </c>
      <c r="BC40" s="88">
        <v>0</v>
      </c>
      <c r="BD40" s="88">
        <v>25</v>
      </c>
      <c r="BE40" s="88">
        <v>0</v>
      </c>
      <c r="BF40" s="101">
        <v>0</v>
      </c>
      <c r="BG40" s="101">
        <v>31284.99</v>
      </c>
      <c r="BH40" s="101">
        <v>10295</v>
      </c>
      <c r="BI40" s="101">
        <v>851.51</v>
      </c>
      <c r="BJ40" s="101">
        <v>10280.5</v>
      </c>
      <c r="BK40" s="101">
        <v>21427.01</v>
      </c>
      <c r="BL40" s="101" t="s">
        <v>3081</v>
      </c>
      <c r="BM40" s="101" t="s">
        <v>3081</v>
      </c>
    </row>
    <row r="41" spans="1:65">
      <c r="A41" t="s">
        <v>695</v>
      </c>
      <c r="B41">
        <v>20250301</v>
      </c>
      <c r="C41">
        <v>2025</v>
      </c>
      <c r="D41" s="9">
        <v>45717</v>
      </c>
      <c r="E41">
        <v>3</v>
      </c>
      <c r="F41" t="s">
        <v>1074</v>
      </c>
      <c r="G41" t="s">
        <v>323</v>
      </c>
      <c r="H41" t="s">
        <v>1074</v>
      </c>
      <c r="I41" t="s">
        <v>323</v>
      </c>
      <c r="J41">
        <v>1</v>
      </c>
      <c r="K41" t="s">
        <v>9</v>
      </c>
      <c r="L41" t="s">
        <v>2158</v>
      </c>
      <c r="M41" t="s">
        <v>2158</v>
      </c>
      <c r="N41" t="s">
        <v>1823</v>
      </c>
      <c r="O41" t="s">
        <v>3082</v>
      </c>
      <c r="P41" t="s">
        <v>6037</v>
      </c>
      <c r="Q41" t="s">
        <v>6038</v>
      </c>
      <c r="R41" t="s">
        <v>3083</v>
      </c>
      <c r="S41" t="s">
        <v>7</v>
      </c>
      <c r="T41" t="s">
        <v>6039</v>
      </c>
      <c r="U41" s="9" t="s">
        <v>6040</v>
      </c>
      <c r="V41" s="9" t="s">
        <v>6041</v>
      </c>
      <c r="W41" t="s">
        <v>6042</v>
      </c>
      <c r="X41" t="s">
        <v>3081</v>
      </c>
      <c r="Y41" t="s">
        <v>3081</v>
      </c>
      <c r="Z41">
        <v>1</v>
      </c>
      <c r="AA41">
        <v>45566</v>
      </c>
      <c r="AB41">
        <v>45566</v>
      </c>
      <c r="AC41">
        <v>61845030</v>
      </c>
      <c r="AD41" s="9" t="s">
        <v>3084</v>
      </c>
      <c r="AE41" t="s">
        <v>3010</v>
      </c>
      <c r="AF41" t="s">
        <v>3917</v>
      </c>
      <c r="AG41" t="s">
        <v>3918</v>
      </c>
      <c r="AH41" t="s">
        <v>3011</v>
      </c>
      <c r="AI41" t="s">
        <v>6043</v>
      </c>
      <c r="AJ41">
        <v>30692</v>
      </c>
      <c r="AK41" t="s">
        <v>3099</v>
      </c>
      <c r="AL41" t="s">
        <v>3088</v>
      </c>
      <c r="AM41">
        <v>200019607598284</v>
      </c>
      <c r="AN41">
        <v>1</v>
      </c>
      <c r="AO41" s="88" t="s">
        <v>3089</v>
      </c>
      <c r="AP41" s="88">
        <v>1</v>
      </c>
      <c r="AQ41" s="88" t="s">
        <v>3090</v>
      </c>
      <c r="AR41" s="88">
        <v>362664</v>
      </c>
      <c r="AS41" s="88" t="s">
        <v>6044</v>
      </c>
      <c r="AT41" s="88">
        <v>265</v>
      </c>
      <c r="AU41" s="88">
        <v>24000</v>
      </c>
      <c r="AV41" s="88">
        <v>0</v>
      </c>
      <c r="AW41" s="88">
        <v>0</v>
      </c>
      <c r="AX41" s="88">
        <v>0</v>
      </c>
      <c r="AY41" s="88">
        <v>24000</v>
      </c>
      <c r="AZ41" s="88">
        <v>688.8</v>
      </c>
      <c r="BA41" s="88">
        <v>0</v>
      </c>
      <c r="BB41" s="88">
        <v>729.6</v>
      </c>
      <c r="BC41" s="88">
        <v>0</v>
      </c>
      <c r="BD41" s="88">
        <v>25</v>
      </c>
      <c r="BE41" s="88">
        <v>0</v>
      </c>
      <c r="BF41" s="101">
        <v>2246</v>
      </c>
      <c r="BG41" s="101">
        <v>3689.4</v>
      </c>
      <c r="BH41" s="101">
        <v>1704</v>
      </c>
      <c r="BI41" s="101">
        <v>264</v>
      </c>
      <c r="BJ41" s="101">
        <v>1701.6</v>
      </c>
      <c r="BK41" s="101">
        <v>3669.6</v>
      </c>
      <c r="BL41" s="101" t="s">
        <v>3081</v>
      </c>
      <c r="BM41" s="101" t="s">
        <v>3081</v>
      </c>
    </row>
    <row r="42" spans="1:65">
      <c r="A42" t="s">
        <v>695</v>
      </c>
      <c r="B42">
        <v>20250301</v>
      </c>
      <c r="C42">
        <v>2025</v>
      </c>
      <c r="D42" s="9">
        <v>45717</v>
      </c>
      <c r="E42">
        <v>3</v>
      </c>
      <c r="F42" t="s">
        <v>1031</v>
      </c>
      <c r="G42" t="s">
        <v>500</v>
      </c>
      <c r="H42" t="s">
        <v>1031</v>
      </c>
      <c r="I42" t="s">
        <v>500</v>
      </c>
      <c r="J42">
        <v>1</v>
      </c>
      <c r="K42" t="s">
        <v>9</v>
      </c>
      <c r="L42" t="s">
        <v>2158</v>
      </c>
      <c r="M42" t="s">
        <v>2158</v>
      </c>
      <c r="N42" t="s">
        <v>1823</v>
      </c>
      <c r="O42" t="s">
        <v>3082</v>
      </c>
      <c r="P42" t="s">
        <v>6037</v>
      </c>
      <c r="Q42" t="s">
        <v>6038</v>
      </c>
      <c r="R42" t="s">
        <v>4256</v>
      </c>
      <c r="S42" t="s">
        <v>2584</v>
      </c>
      <c r="T42" t="s">
        <v>6046</v>
      </c>
      <c r="U42" s="9" t="s">
        <v>6047</v>
      </c>
      <c r="V42" s="9" t="s">
        <v>6054</v>
      </c>
      <c r="W42" t="s">
        <v>6055</v>
      </c>
      <c r="X42" t="s">
        <v>3081</v>
      </c>
      <c r="Y42" t="s">
        <v>3081</v>
      </c>
      <c r="Z42">
        <v>5</v>
      </c>
      <c r="AA42">
        <v>43466</v>
      </c>
      <c r="AB42">
        <v>38108</v>
      </c>
      <c r="AC42">
        <v>61875053</v>
      </c>
      <c r="AD42" s="9" t="s">
        <v>3084</v>
      </c>
      <c r="AE42" t="s">
        <v>921</v>
      </c>
      <c r="AF42" t="s">
        <v>4257</v>
      </c>
      <c r="AG42" t="s">
        <v>4258</v>
      </c>
      <c r="AH42" t="s">
        <v>1824</v>
      </c>
      <c r="AI42" t="s">
        <v>6043</v>
      </c>
      <c r="AJ42">
        <v>21935</v>
      </c>
      <c r="AK42" t="s">
        <v>3088</v>
      </c>
      <c r="AL42" t="s">
        <v>3095</v>
      </c>
      <c r="AM42">
        <v>200013300031011</v>
      </c>
      <c r="AN42">
        <v>1</v>
      </c>
      <c r="AO42" s="88" t="s">
        <v>3089</v>
      </c>
      <c r="AP42" s="88">
        <v>1</v>
      </c>
      <c r="AQ42" s="88" t="s">
        <v>3090</v>
      </c>
      <c r="AR42" s="88">
        <v>362664</v>
      </c>
      <c r="AS42" s="88" t="s">
        <v>6044</v>
      </c>
      <c r="AT42" s="88">
        <v>281</v>
      </c>
      <c r="AU42" s="88">
        <v>110000</v>
      </c>
      <c r="AV42" s="88">
        <v>0</v>
      </c>
      <c r="AW42" s="88">
        <v>0</v>
      </c>
      <c r="AX42" s="88">
        <v>0</v>
      </c>
      <c r="AY42" s="88">
        <v>110000</v>
      </c>
      <c r="AZ42" s="88">
        <v>3157</v>
      </c>
      <c r="BA42" s="88">
        <v>14457.62</v>
      </c>
      <c r="BB42" s="88">
        <v>3344</v>
      </c>
      <c r="BC42" s="88">
        <v>0</v>
      </c>
      <c r="BD42" s="88">
        <v>25</v>
      </c>
      <c r="BE42" s="88">
        <v>50</v>
      </c>
      <c r="BF42" s="101">
        <v>600</v>
      </c>
      <c r="BG42" s="101">
        <v>21633.62</v>
      </c>
      <c r="BH42" s="101">
        <v>7810</v>
      </c>
      <c r="BI42" s="101">
        <v>851.51</v>
      </c>
      <c r="BJ42" s="101">
        <v>7799</v>
      </c>
      <c r="BK42" s="101">
        <v>16460.509999999998</v>
      </c>
      <c r="BL42" s="101" t="s">
        <v>3091</v>
      </c>
      <c r="BM42" s="101" t="s">
        <v>3229</v>
      </c>
    </row>
    <row r="43" spans="1:65">
      <c r="A43" t="s">
        <v>695</v>
      </c>
      <c r="B43">
        <v>20250301</v>
      </c>
      <c r="C43">
        <v>2025</v>
      </c>
      <c r="D43" s="9">
        <v>45717</v>
      </c>
      <c r="E43">
        <v>3</v>
      </c>
      <c r="F43" t="s">
        <v>1042</v>
      </c>
      <c r="G43" t="s">
        <v>1192</v>
      </c>
      <c r="H43" t="s">
        <v>1042</v>
      </c>
      <c r="I43" t="s">
        <v>1192</v>
      </c>
      <c r="J43">
        <v>1</v>
      </c>
      <c r="K43" t="s">
        <v>9</v>
      </c>
      <c r="L43" t="s">
        <v>2158</v>
      </c>
      <c r="M43" t="s">
        <v>2158</v>
      </c>
      <c r="N43" t="s">
        <v>1823</v>
      </c>
      <c r="O43" t="s">
        <v>3082</v>
      </c>
      <c r="P43" t="s">
        <v>6037</v>
      </c>
      <c r="Q43" t="s">
        <v>6038</v>
      </c>
      <c r="R43" t="s">
        <v>4908</v>
      </c>
      <c r="S43" t="s">
        <v>123</v>
      </c>
      <c r="T43" t="s">
        <v>6046</v>
      </c>
      <c r="U43" s="9" t="s">
        <v>6047</v>
      </c>
      <c r="V43" s="9" t="s">
        <v>6052</v>
      </c>
      <c r="W43" t="s">
        <v>6053</v>
      </c>
      <c r="X43" t="s">
        <v>3081</v>
      </c>
      <c r="Y43" t="s">
        <v>3081</v>
      </c>
      <c r="Z43">
        <v>2</v>
      </c>
      <c r="AA43">
        <v>43466</v>
      </c>
      <c r="AB43">
        <v>38930</v>
      </c>
      <c r="AC43">
        <v>61455025</v>
      </c>
      <c r="AD43" s="9" t="s">
        <v>3084</v>
      </c>
      <c r="AE43" t="s">
        <v>1560</v>
      </c>
      <c r="AF43" t="s">
        <v>4909</v>
      </c>
      <c r="AG43" t="s">
        <v>4910</v>
      </c>
      <c r="AH43" t="s">
        <v>132</v>
      </c>
      <c r="AI43" t="s">
        <v>6045</v>
      </c>
      <c r="AJ43">
        <v>18597</v>
      </c>
      <c r="AK43" t="s">
        <v>3088</v>
      </c>
      <c r="AL43" t="s">
        <v>3095</v>
      </c>
      <c r="AM43">
        <v>200011201321623</v>
      </c>
      <c r="AN43">
        <v>1</v>
      </c>
      <c r="AO43" s="88" t="s">
        <v>3089</v>
      </c>
      <c r="AP43" s="88">
        <v>1</v>
      </c>
      <c r="AQ43" s="88" t="s">
        <v>3090</v>
      </c>
      <c r="AR43" s="88">
        <v>362664</v>
      </c>
      <c r="AS43" s="88" t="s">
        <v>6044</v>
      </c>
      <c r="AT43" s="88">
        <v>287</v>
      </c>
      <c r="AU43" s="88">
        <v>10000</v>
      </c>
      <c r="AV43" s="88">
        <v>0</v>
      </c>
      <c r="AW43" s="88">
        <v>0</v>
      </c>
      <c r="AX43" s="88">
        <v>0</v>
      </c>
      <c r="AY43" s="88">
        <v>10000</v>
      </c>
      <c r="AZ43" s="88">
        <v>287</v>
      </c>
      <c r="BA43" s="88">
        <v>0</v>
      </c>
      <c r="BB43" s="88">
        <v>304</v>
      </c>
      <c r="BC43" s="88">
        <v>0</v>
      </c>
      <c r="BD43" s="88">
        <v>25</v>
      </c>
      <c r="BE43" s="88">
        <v>50</v>
      </c>
      <c r="BF43" s="101">
        <v>300</v>
      </c>
      <c r="BG43" s="101">
        <v>966</v>
      </c>
      <c r="BH43" s="101">
        <v>710</v>
      </c>
      <c r="BI43" s="101">
        <v>110</v>
      </c>
      <c r="BJ43" s="101">
        <v>709</v>
      </c>
      <c r="BK43" s="101">
        <v>1529</v>
      </c>
      <c r="BL43" s="101" t="s">
        <v>3091</v>
      </c>
      <c r="BM43" s="101" t="s">
        <v>3081</v>
      </c>
    </row>
    <row r="44" spans="1:65">
      <c r="A44" t="s">
        <v>695</v>
      </c>
      <c r="B44">
        <v>20250301</v>
      </c>
      <c r="C44">
        <v>2025</v>
      </c>
      <c r="D44" s="9">
        <v>45717</v>
      </c>
      <c r="E44">
        <v>3</v>
      </c>
      <c r="F44" t="s">
        <v>1033</v>
      </c>
      <c r="G44" t="s">
        <v>428</v>
      </c>
      <c r="H44" t="s">
        <v>1033</v>
      </c>
      <c r="I44" t="s">
        <v>428</v>
      </c>
      <c r="J44">
        <v>1</v>
      </c>
      <c r="K44" t="s">
        <v>9</v>
      </c>
      <c r="L44" t="s">
        <v>2158</v>
      </c>
      <c r="M44" t="s">
        <v>2158</v>
      </c>
      <c r="N44" t="s">
        <v>1823</v>
      </c>
      <c r="O44" t="s">
        <v>3082</v>
      </c>
      <c r="P44" t="s">
        <v>6037</v>
      </c>
      <c r="Q44" t="s">
        <v>6038</v>
      </c>
      <c r="R44" t="s">
        <v>3107</v>
      </c>
      <c r="S44" t="s">
        <v>211</v>
      </c>
      <c r="T44" t="s">
        <v>6039</v>
      </c>
      <c r="U44" s="9" t="s">
        <v>6040</v>
      </c>
      <c r="V44" s="9" t="s">
        <v>6041</v>
      </c>
      <c r="W44" t="s">
        <v>6042</v>
      </c>
      <c r="X44" t="s">
        <v>3081</v>
      </c>
      <c r="Y44" t="s">
        <v>3081</v>
      </c>
      <c r="Z44">
        <v>5</v>
      </c>
      <c r="AA44">
        <v>45566</v>
      </c>
      <c r="AB44">
        <v>40603</v>
      </c>
      <c r="AC44">
        <v>61815019</v>
      </c>
      <c r="AD44" s="9" t="s">
        <v>3084</v>
      </c>
      <c r="AE44" t="s">
        <v>1637</v>
      </c>
      <c r="AF44" t="s">
        <v>4928</v>
      </c>
      <c r="AG44" t="s">
        <v>4725</v>
      </c>
      <c r="AH44" t="s">
        <v>449</v>
      </c>
      <c r="AI44" t="s">
        <v>6045</v>
      </c>
      <c r="AJ44">
        <v>20885</v>
      </c>
      <c r="AK44" t="s">
        <v>3099</v>
      </c>
      <c r="AL44" t="s">
        <v>3095</v>
      </c>
      <c r="AM44">
        <v>200011201852079</v>
      </c>
      <c r="AN44">
        <v>1</v>
      </c>
      <c r="AO44" s="88" t="s">
        <v>3089</v>
      </c>
      <c r="AP44" s="88">
        <v>1</v>
      </c>
      <c r="AQ44" s="88" t="s">
        <v>3090</v>
      </c>
      <c r="AR44" s="88">
        <v>362664</v>
      </c>
      <c r="AS44" s="88" t="s">
        <v>6044</v>
      </c>
      <c r="AT44" s="88">
        <v>288</v>
      </c>
      <c r="AU44" s="88">
        <v>24000</v>
      </c>
      <c r="AV44" s="88">
        <v>0</v>
      </c>
      <c r="AW44" s="88">
        <v>0</v>
      </c>
      <c r="AX44" s="88">
        <v>0</v>
      </c>
      <c r="AY44" s="88">
        <v>24000</v>
      </c>
      <c r="AZ44" s="88">
        <v>688.8</v>
      </c>
      <c r="BA44" s="88">
        <v>0</v>
      </c>
      <c r="BB44" s="88">
        <v>729.6</v>
      </c>
      <c r="BC44" s="88">
        <v>0</v>
      </c>
      <c r="BD44" s="88">
        <v>25</v>
      </c>
      <c r="BE44" s="88">
        <v>0</v>
      </c>
      <c r="BF44" s="101">
        <v>0</v>
      </c>
      <c r="BG44" s="101">
        <v>1443.4</v>
      </c>
      <c r="BH44" s="101">
        <v>1704</v>
      </c>
      <c r="BI44" s="101">
        <v>264</v>
      </c>
      <c r="BJ44" s="101">
        <v>1701.6</v>
      </c>
      <c r="BK44" s="101">
        <v>3669.6</v>
      </c>
      <c r="BL44" s="101" t="s">
        <v>3091</v>
      </c>
      <c r="BM44" s="101" t="s">
        <v>3081</v>
      </c>
    </row>
    <row r="45" spans="1:65">
      <c r="A45" t="s">
        <v>695</v>
      </c>
      <c r="B45">
        <v>20250301</v>
      </c>
      <c r="C45">
        <v>2025</v>
      </c>
      <c r="D45" s="9">
        <v>45717</v>
      </c>
      <c r="E45">
        <v>3</v>
      </c>
      <c r="F45" t="s">
        <v>1033</v>
      </c>
      <c r="G45" t="s">
        <v>428</v>
      </c>
      <c r="H45" t="s">
        <v>1033</v>
      </c>
      <c r="I45" t="s">
        <v>428</v>
      </c>
      <c r="J45">
        <v>1</v>
      </c>
      <c r="K45" t="s">
        <v>9</v>
      </c>
      <c r="L45" t="s">
        <v>2158</v>
      </c>
      <c r="M45" t="s">
        <v>2158</v>
      </c>
      <c r="N45" t="s">
        <v>1823</v>
      </c>
      <c r="O45" t="s">
        <v>3082</v>
      </c>
      <c r="P45" t="s">
        <v>6037</v>
      </c>
      <c r="Q45" t="s">
        <v>6038</v>
      </c>
      <c r="R45" t="s">
        <v>3297</v>
      </c>
      <c r="S45" t="s">
        <v>8</v>
      </c>
      <c r="T45" t="s">
        <v>6046</v>
      </c>
      <c r="U45" s="9" t="s">
        <v>6047</v>
      </c>
      <c r="V45" s="9" t="s">
        <v>6056</v>
      </c>
      <c r="W45" t="s">
        <v>6057</v>
      </c>
      <c r="X45" t="s">
        <v>3081</v>
      </c>
      <c r="Y45" t="s">
        <v>3081</v>
      </c>
      <c r="Z45">
        <v>1</v>
      </c>
      <c r="AA45">
        <v>45170</v>
      </c>
      <c r="AB45">
        <v>45170</v>
      </c>
      <c r="AC45">
        <v>61815159</v>
      </c>
      <c r="AD45" s="9" t="s">
        <v>3084</v>
      </c>
      <c r="AE45" t="s">
        <v>2533</v>
      </c>
      <c r="AF45" t="s">
        <v>3905</v>
      </c>
      <c r="AG45" t="s">
        <v>3906</v>
      </c>
      <c r="AH45" t="s">
        <v>2559</v>
      </c>
      <c r="AI45" t="s">
        <v>6043</v>
      </c>
      <c r="AJ45">
        <v>32007</v>
      </c>
      <c r="AK45" t="s">
        <v>3099</v>
      </c>
      <c r="AL45" t="s">
        <v>3088</v>
      </c>
      <c r="AM45">
        <v>200019606196767</v>
      </c>
      <c r="AN45">
        <v>1</v>
      </c>
      <c r="AO45" s="88" t="s">
        <v>3089</v>
      </c>
      <c r="AP45" s="88">
        <v>1</v>
      </c>
      <c r="AQ45" s="88" t="s">
        <v>3090</v>
      </c>
      <c r="AR45" s="88">
        <v>362664</v>
      </c>
      <c r="AS45" s="88" t="s">
        <v>6044</v>
      </c>
      <c r="AT45" s="88">
        <v>289</v>
      </c>
      <c r="AU45" s="88">
        <v>35000</v>
      </c>
      <c r="AV45" s="88">
        <v>0</v>
      </c>
      <c r="AW45" s="88">
        <v>0</v>
      </c>
      <c r="AX45" s="88">
        <v>0</v>
      </c>
      <c r="AY45" s="88">
        <v>35000</v>
      </c>
      <c r="AZ45" s="88">
        <v>1004.5</v>
      </c>
      <c r="BA45" s="88">
        <v>0</v>
      </c>
      <c r="BB45" s="88">
        <v>1064</v>
      </c>
      <c r="BC45" s="88">
        <v>0</v>
      </c>
      <c r="BD45" s="88">
        <v>25</v>
      </c>
      <c r="BE45" s="88">
        <v>0</v>
      </c>
      <c r="BF45" s="101">
        <v>0</v>
      </c>
      <c r="BG45" s="101">
        <v>2093.5</v>
      </c>
      <c r="BH45" s="101">
        <v>2485</v>
      </c>
      <c r="BI45" s="101">
        <v>385</v>
      </c>
      <c r="BJ45" s="101">
        <v>2481.5</v>
      </c>
      <c r="BK45" s="101">
        <v>5351.5</v>
      </c>
      <c r="BL45" s="101" t="s">
        <v>3081</v>
      </c>
      <c r="BM45" s="101" t="s">
        <v>3081</v>
      </c>
    </row>
    <row r="46" spans="1:65">
      <c r="A46" t="s">
        <v>695</v>
      </c>
      <c r="B46">
        <v>20250301</v>
      </c>
      <c r="C46">
        <v>2025</v>
      </c>
      <c r="D46" s="9">
        <v>45717</v>
      </c>
      <c r="E46">
        <v>3</v>
      </c>
      <c r="F46" t="s">
        <v>1088</v>
      </c>
      <c r="G46" t="s">
        <v>14</v>
      </c>
      <c r="H46" t="s">
        <v>1088</v>
      </c>
      <c r="I46" t="s">
        <v>14</v>
      </c>
      <c r="J46">
        <v>1</v>
      </c>
      <c r="K46" t="s">
        <v>9</v>
      </c>
      <c r="L46" t="s">
        <v>2158</v>
      </c>
      <c r="M46" t="s">
        <v>2158</v>
      </c>
      <c r="N46" t="s">
        <v>1823</v>
      </c>
      <c r="O46" t="s">
        <v>3082</v>
      </c>
      <c r="P46" t="s">
        <v>6037</v>
      </c>
      <c r="Q46" t="s">
        <v>6038</v>
      </c>
      <c r="R46" t="s">
        <v>4560</v>
      </c>
      <c r="S46" t="s">
        <v>29</v>
      </c>
      <c r="T46" t="s">
        <v>6046</v>
      </c>
      <c r="U46" s="9" t="s">
        <v>6047</v>
      </c>
      <c r="V46" s="9" t="s">
        <v>3081</v>
      </c>
      <c r="W46" t="s">
        <v>3081</v>
      </c>
      <c r="X46" t="s">
        <v>3081</v>
      </c>
      <c r="Y46" t="s">
        <v>3081</v>
      </c>
      <c r="Z46">
        <v>4</v>
      </c>
      <c r="AA46">
        <v>45474</v>
      </c>
      <c r="AB46">
        <v>39569</v>
      </c>
      <c r="AC46">
        <v>62340003</v>
      </c>
      <c r="AD46" s="9" t="s">
        <v>3084</v>
      </c>
      <c r="AE46" t="s">
        <v>1575</v>
      </c>
      <c r="AF46" t="s">
        <v>4561</v>
      </c>
      <c r="AG46" t="s">
        <v>4562</v>
      </c>
      <c r="AH46" t="s">
        <v>28</v>
      </c>
      <c r="AI46" t="s">
        <v>6045</v>
      </c>
      <c r="AJ46">
        <v>27926</v>
      </c>
      <c r="AK46" t="s">
        <v>3088</v>
      </c>
      <c r="AL46" t="s">
        <v>3095</v>
      </c>
      <c r="AM46">
        <v>200011202349934</v>
      </c>
      <c r="AN46">
        <v>1</v>
      </c>
      <c r="AO46" s="88" t="s">
        <v>3089</v>
      </c>
      <c r="AP46" s="88">
        <v>1</v>
      </c>
      <c r="AQ46" s="88" t="s">
        <v>3090</v>
      </c>
      <c r="AR46" s="88">
        <v>362664</v>
      </c>
      <c r="AS46" s="88" t="s">
        <v>6044</v>
      </c>
      <c r="AT46" s="88">
        <v>295</v>
      </c>
      <c r="AU46" s="88">
        <v>35000</v>
      </c>
      <c r="AV46" s="88">
        <v>0</v>
      </c>
      <c r="AW46" s="88">
        <v>0</v>
      </c>
      <c r="AX46" s="88">
        <v>0</v>
      </c>
      <c r="AY46" s="88">
        <v>35000</v>
      </c>
      <c r="AZ46" s="88">
        <v>1004.5</v>
      </c>
      <c r="BA46" s="88">
        <v>0</v>
      </c>
      <c r="BB46" s="88">
        <v>1064</v>
      </c>
      <c r="BC46" s="88">
        <v>0</v>
      </c>
      <c r="BD46" s="88">
        <v>25</v>
      </c>
      <c r="BE46" s="88">
        <v>0</v>
      </c>
      <c r="BF46" s="101">
        <v>0</v>
      </c>
      <c r="BG46" s="101">
        <v>2093.5</v>
      </c>
      <c r="BH46" s="101">
        <v>2485</v>
      </c>
      <c r="BI46" s="101">
        <v>385</v>
      </c>
      <c r="BJ46" s="101">
        <v>2481.5</v>
      </c>
      <c r="BK46" s="101">
        <v>5351.5</v>
      </c>
      <c r="BL46" s="101" t="s">
        <v>3105</v>
      </c>
      <c r="BM46" s="101" t="s">
        <v>3105</v>
      </c>
    </row>
    <row r="47" spans="1:65">
      <c r="A47" t="s">
        <v>695</v>
      </c>
      <c r="B47">
        <v>20250301</v>
      </c>
      <c r="C47">
        <v>2025</v>
      </c>
      <c r="D47" s="9">
        <v>45717</v>
      </c>
      <c r="E47">
        <v>3</v>
      </c>
      <c r="F47" t="s">
        <v>1041</v>
      </c>
      <c r="G47" t="s">
        <v>1191</v>
      </c>
      <c r="H47" t="s">
        <v>1041</v>
      </c>
      <c r="I47" t="s">
        <v>1191</v>
      </c>
      <c r="J47">
        <v>1</v>
      </c>
      <c r="K47" t="s">
        <v>9</v>
      </c>
      <c r="L47" t="s">
        <v>2158</v>
      </c>
      <c r="M47" t="s">
        <v>2158</v>
      </c>
      <c r="N47" t="s">
        <v>1833</v>
      </c>
      <c r="O47" t="s">
        <v>3175</v>
      </c>
      <c r="P47" t="s">
        <v>6037</v>
      </c>
      <c r="Q47" t="s">
        <v>6038</v>
      </c>
      <c r="R47" t="s">
        <v>3357</v>
      </c>
      <c r="S47" t="s">
        <v>1931</v>
      </c>
      <c r="T47" t="s">
        <v>6046</v>
      </c>
      <c r="U47" s="9" t="s">
        <v>6047</v>
      </c>
      <c r="V47" s="9" t="s">
        <v>6056</v>
      </c>
      <c r="W47" t="s">
        <v>6057</v>
      </c>
      <c r="X47" t="s">
        <v>3081</v>
      </c>
      <c r="Y47" t="s">
        <v>3081</v>
      </c>
      <c r="Z47">
        <v>1</v>
      </c>
      <c r="AA47">
        <v>45413</v>
      </c>
      <c r="AB47">
        <v>45413</v>
      </c>
      <c r="AC47">
        <v>61905023</v>
      </c>
      <c r="AD47" s="9" t="s">
        <v>3084</v>
      </c>
      <c r="AE47" t="s">
        <v>2822</v>
      </c>
      <c r="AF47" t="s">
        <v>4951</v>
      </c>
      <c r="AG47" t="s">
        <v>3787</v>
      </c>
      <c r="AH47" t="s">
        <v>2821</v>
      </c>
      <c r="AI47" t="s">
        <v>6045</v>
      </c>
      <c r="AJ47">
        <v>36150</v>
      </c>
      <c r="AK47" t="s">
        <v>3099</v>
      </c>
      <c r="AL47" t="s">
        <v>3088</v>
      </c>
      <c r="AM47">
        <v>200019607043656</v>
      </c>
      <c r="AN47">
        <v>1</v>
      </c>
      <c r="AO47" s="88" t="s">
        <v>3089</v>
      </c>
      <c r="AP47" s="88">
        <v>1</v>
      </c>
      <c r="AQ47" s="88" t="s">
        <v>3090</v>
      </c>
      <c r="AR47" s="88">
        <v>362666</v>
      </c>
      <c r="AS47" s="88" t="s">
        <v>6058</v>
      </c>
      <c r="AT47" s="88">
        <v>55</v>
      </c>
      <c r="AU47" s="88">
        <v>30000</v>
      </c>
      <c r="AV47" s="88">
        <v>0</v>
      </c>
      <c r="AW47" s="88">
        <v>0</v>
      </c>
      <c r="AX47" s="88">
        <v>0</v>
      </c>
      <c r="AY47" s="88">
        <v>30000</v>
      </c>
      <c r="AZ47" s="88">
        <v>861</v>
      </c>
      <c r="BA47" s="88">
        <v>0</v>
      </c>
      <c r="BB47" s="88">
        <v>912</v>
      </c>
      <c r="BC47" s="88">
        <v>0</v>
      </c>
      <c r="BD47" s="88">
        <v>25</v>
      </c>
      <c r="BE47" s="88">
        <v>0</v>
      </c>
      <c r="BF47" s="101">
        <v>0</v>
      </c>
      <c r="BG47" s="101">
        <v>1798</v>
      </c>
      <c r="BH47" s="101">
        <v>2130</v>
      </c>
      <c r="BI47" s="101">
        <v>330</v>
      </c>
      <c r="BJ47" s="101">
        <v>2127</v>
      </c>
      <c r="BK47" s="101">
        <v>4587</v>
      </c>
      <c r="BL47" s="101" t="s">
        <v>3081</v>
      </c>
      <c r="BM47" s="101" t="s">
        <v>3081</v>
      </c>
    </row>
    <row r="48" spans="1:65">
      <c r="A48" t="s">
        <v>695</v>
      </c>
      <c r="B48">
        <v>20250301</v>
      </c>
      <c r="C48">
        <v>2025</v>
      </c>
      <c r="D48" s="9">
        <v>45717</v>
      </c>
      <c r="E48">
        <v>3</v>
      </c>
      <c r="F48" t="s">
        <v>1036</v>
      </c>
      <c r="G48" t="s">
        <v>1193</v>
      </c>
      <c r="H48" t="s">
        <v>1036</v>
      </c>
      <c r="I48" t="s">
        <v>1193</v>
      </c>
      <c r="J48">
        <v>1</v>
      </c>
      <c r="K48" t="s">
        <v>9</v>
      </c>
      <c r="L48" t="s">
        <v>2158</v>
      </c>
      <c r="M48" t="s">
        <v>2158</v>
      </c>
      <c r="N48" t="s">
        <v>1833</v>
      </c>
      <c r="O48" t="s">
        <v>3175</v>
      </c>
      <c r="P48" t="s">
        <v>6037</v>
      </c>
      <c r="Q48" t="s">
        <v>6038</v>
      </c>
      <c r="R48" t="s">
        <v>3941</v>
      </c>
      <c r="S48" t="s">
        <v>776</v>
      </c>
      <c r="T48" t="s">
        <v>6039</v>
      </c>
      <c r="U48" s="9" t="s">
        <v>6040</v>
      </c>
      <c r="V48" s="9" t="s">
        <v>6041</v>
      </c>
      <c r="W48" t="s">
        <v>6042</v>
      </c>
      <c r="X48" t="s">
        <v>3081</v>
      </c>
      <c r="Y48" t="s">
        <v>3081</v>
      </c>
      <c r="Z48">
        <v>1</v>
      </c>
      <c r="AA48">
        <v>44287</v>
      </c>
      <c r="AB48">
        <v>44287</v>
      </c>
      <c r="AC48">
        <v>61575145</v>
      </c>
      <c r="AD48" s="9" t="s">
        <v>3084</v>
      </c>
      <c r="AE48" t="s">
        <v>1479</v>
      </c>
      <c r="AF48" t="s">
        <v>3942</v>
      </c>
      <c r="AG48" t="s">
        <v>3943</v>
      </c>
      <c r="AH48" t="s">
        <v>775</v>
      </c>
      <c r="AI48" t="s">
        <v>6045</v>
      </c>
      <c r="AJ48">
        <v>30053</v>
      </c>
      <c r="AK48" t="s">
        <v>3099</v>
      </c>
      <c r="AL48" t="s">
        <v>3088</v>
      </c>
      <c r="AM48">
        <v>200019603522064</v>
      </c>
      <c r="AN48">
        <v>1</v>
      </c>
      <c r="AO48" s="88" t="s">
        <v>3089</v>
      </c>
      <c r="AP48" s="88">
        <v>1</v>
      </c>
      <c r="AQ48" s="88" t="s">
        <v>3090</v>
      </c>
      <c r="AR48" s="88">
        <v>362666</v>
      </c>
      <c r="AS48" s="88" t="s">
        <v>6058</v>
      </c>
      <c r="AT48" s="88">
        <v>60</v>
      </c>
      <c r="AU48" s="88">
        <v>25000</v>
      </c>
      <c r="AV48" s="88">
        <v>0</v>
      </c>
      <c r="AW48" s="88">
        <v>0</v>
      </c>
      <c r="AX48" s="88">
        <v>0</v>
      </c>
      <c r="AY48" s="88">
        <v>25000</v>
      </c>
      <c r="AZ48" s="88">
        <v>717.5</v>
      </c>
      <c r="BA48" s="88">
        <v>0</v>
      </c>
      <c r="BB48" s="88">
        <v>760</v>
      </c>
      <c r="BC48" s="88">
        <v>0</v>
      </c>
      <c r="BD48" s="88">
        <v>25</v>
      </c>
      <c r="BE48" s="88">
        <v>0</v>
      </c>
      <c r="BF48" s="101">
        <v>0</v>
      </c>
      <c r="BG48" s="101">
        <v>1502.5</v>
      </c>
      <c r="BH48" s="101">
        <v>1775</v>
      </c>
      <c r="BI48" s="101">
        <v>275</v>
      </c>
      <c r="BJ48" s="101">
        <v>1772.5</v>
      </c>
      <c r="BK48" s="101">
        <v>3822.5</v>
      </c>
      <c r="BL48" s="101" t="s">
        <v>3173</v>
      </c>
      <c r="BM48" s="101" t="s">
        <v>3217</v>
      </c>
    </row>
    <row r="49" spans="1:65">
      <c r="A49" t="s">
        <v>695</v>
      </c>
      <c r="B49">
        <v>20250301</v>
      </c>
      <c r="C49">
        <v>2025</v>
      </c>
      <c r="D49" s="9">
        <v>45717</v>
      </c>
      <c r="E49">
        <v>3</v>
      </c>
      <c r="F49" t="s">
        <v>1036</v>
      </c>
      <c r="G49" t="s">
        <v>1193</v>
      </c>
      <c r="H49" t="s">
        <v>1036</v>
      </c>
      <c r="I49" t="s">
        <v>1193</v>
      </c>
      <c r="J49">
        <v>1</v>
      </c>
      <c r="K49" t="s">
        <v>9</v>
      </c>
      <c r="L49" t="s">
        <v>2158</v>
      </c>
      <c r="M49" t="s">
        <v>2158</v>
      </c>
      <c r="N49" t="s">
        <v>1833</v>
      </c>
      <c r="O49" t="s">
        <v>3175</v>
      </c>
      <c r="P49" t="s">
        <v>6037</v>
      </c>
      <c r="Q49" t="s">
        <v>6038</v>
      </c>
      <c r="R49" t="s">
        <v>4406</v>
      </c>
      <c r="S49" t="s">
        <v>219</v>
      </c>
      <c r="T49" t="s">
        <v>6046</v>
      </c>
      <c r="U49" s="9" t="s">
        <v>6047</v>
      </c>
      <c r="V49" s="9" t="s">
        <v>6052</v>
      </c>
      <c r="W49" t="s">
        <v>6053</v>
      </c>
      <c r="X49" t="s">
        <v>3081</v>
      </c>
      <c r="Y49" t="s">
        <v>3081</v>
      </c>
      <c r="Z49">
        <v>2</v>
      </c>
      <c r="AA49">
        <v>45474</v>
      </c>
      <c r="AB49">
        <v>43983</v>
      </c>
      <c r="AC49">
        <v>61575105</v>
      </c>
      <c r="AD49" s="9" t="s">
        <v>3084</v>
      </c>
      <c r="AE49" t="s">
        <v>1444</v>
      </c>
      <c r="AF49" t="s">
        <v>5544</v>
      </c>
      <c r="AG49" t="s">
        <v>5545</v>
      </c>
      <c r="AH49" t="s">
        <v>340</v>
      </c>
      <c r="AI49" t="s">
        <v>6043</v>
      </c>
      <c r="AJ49">
        <v>22285</v>
      </c>
      <c r="AK49" t="s">
        <v>3099</v>
      </c>
      <c r="AL49" t="s">
        <v>3088</v>
      </c>
      <c r="AM49">
        <v>200010302079424</v>
      </c>
      <c r="AN49">
        <v>1</v>
      </c>
      <c r="AO49" s="88" t="s">
        <v>3089</v>
      </c>
      <c r="AP49" s="88">
        <v>1</v>
      </c>
      <c r="AQ49" s="88" t="s">
        <v>3090</v>
      </c>
      <c r="AR49" s="88">
        <v>362666</v>
      </c>
      <c r="AS49" s="88" t="s">
        <v>6058</v>
      </c>
      <c r="AT49" s="88">
        <v>9</v>
      </c>
      <c r="AU49" s="88">
        <v>65000</v>
      </c>
      <c r="AV49" s="88">
        <v>0</v>
      </c>
      <c r="AW49" s="88">
        <v>0</v>
      </c>
      <c r="AX49" s="88">
        <v>0</v>
      </c>
      <c r="AY49" s="88">
        <v>65000</v>
      </c>
      <c r="AZ49" s="88">
        <v>1865.5</v>
      </c>
      <c r="BA49" s="88">
        <v>4427.58</v>
      </c>
      <c r="BB49" s="88">
        <v>1976</v>
      </c>
      <c r="BC49" s="88">
        <v>0</v>
      </c>
      <c r="BD49" s="88">
        <v>25</v>
      </c>
      <c r="BE49" s="88">
        <v>0</v>
      </c>
      <c r="BF49" s="101">
        <v>0</v>
      </c>
      <c r="BG49" s="101">
        <v>8294.08</v>
      </c>
      <c r="BH49" s="101">
        <v>4615</v>
      </c>
      <c r="BI49" s="101">
        <v>715</v>
      </c>
      <c r="BJ49" s="101">
        <v>4608.5</v>
      </c>
      <c r="BK49" s="101">
        <v>9938.5</v>
      </c>
      <c r="BL49" s="101" t="s">
        <v>3229</v>
      </c>
      <c r="BM49" s="101" t="s">
        <v>3327</v>
      </c>
    </row>
    <row r="50" spans="1:65">
      <c r="A50" t="s">
        <v>695</v>
      </c>
      <c r="B50">
        <v>20250301</v>
      </c>
      <c r="C50">
        <v>2025</v>
      </c>
      <c r="D50" s="9">
        <v>45717</v>
      </c>
      <c r="E50">
        <v>3</v>
      </c>
      <c r="F50" t="s">
        <v>1036</v>
      </c>
      <c r="G50" t="s">
        <v>1193</v>
      </c>
      <c r="H50" t="s">
        <v>1036</v>
      </c>
      <c r="I50" t="s">
        <v>1193</v>
      </c>
      <c r="J50">
        <v>1</v>
      </c>
      <c r="K50" t="s">
        <v>9</v>
      </c>
      <c r="L50" t="s">
        <v>2158</v>
      </c>
      <c r="M50" t="s">
        <v>2158</v>
      </c>
      <c r="N50" t="s">
        <v>1833</v>
      </c>
      <c r="O50" t="s">
        <v>3175</v>
      </c>
      <c r="P50" t="s">
        <v>6037</v>
      </c>
      <c r="Q50" t="s">
        <v>6038</v>
      </c>
      <c r="R50" t="s">
        <v>4620</v>
      </c>
      <c r="S50" t="s">
        <v>380</v>
      </c>
      <c r="T50" t="s">
        <v>6046</v>
      </c>
      <c r="U50" s="9" t="s">
        <v>6047</v>
      </c>
      <c r="V50" s="9" t="s">
        <v>6052</v>
      </c>
      <c r="W50" t="s">
        <v>6053</v>
      </c>
      <c r="X50" t="s">
        <v>3081</v>
      </c>
      <c r="Y50" t="s">
        <v>3081</v>
      </c>
      <c r="Z50">
        <v>4</v>
      </c>
      <c r="AA50">
        <v>45352</v>
      </c>
      <c r="AB50">
        <v>36770</v>
      </c>
      <c r="AC50">
        <v>61575014</v>
      </c>
      <c r="AD50" s="9" t="s">
        <v>3084</v>
      </c>
      <c r="AE50" t="s">
        <v>913</v>
      </c>
      <c r="AF50" t="s">
        <v>3105</v>
      </c>
      <c r="AG50" t="s">
        <v>4621</v>
      </c>
      <c r="AH50" t="s">
        <v>379</v>
      </c>
      <c r="AI50" t="s">
        <v>6045</v>
      </c>
      <c r="AJ50">
        <v>24314</v>
      </c>
      <c r="AK50" t="s">
        <v>3088</v>
      </c>
      <c r="AL50" t="s">
        <v>3088</v>
      </c>
      <c r="AM50">
        <v>200013300029984</v>
      </c>
      <c r="AN50">
        <v>1</v>
      </c>
      <c r="AO50" s="88" t="s">
        <v>3089</v>
      </c>
      <c r="AP50" s="88">
        <v>1</v>
      </c>
      <c r="AQ50" s="88" t="s">
        <v>3090</v>
      </c>
      <c r="AR50" s="88">
        <v>362666</v>
      </c>
      <c r="AS50" s="88" t="s">
        <v>6058</v>
      </c>
      <c r="AT50" s="88">
        <v>15</v>
      </c>
      <c r="AU50" s="88">
        <v>50000</v>
      </c>
      <c r="AV50" s="88">
        <v>0</v>
      </c>
      <c r="AW50" s="88">
        <v>0</v>
      </c>
      <c r="AX50" s="88">
        <v>0</v>
      </c>
      <c r="AY50" s="88">
        <v>50000</v>
      </c>
      <c r="AZ50" s="88">
        <v>1435</v>
      </c>
      <c r="BA50" s="88">
        <v>1596.68</v>
      </c>
      <c r="BB50" s="88">
        <v>1520</v>
      </c>
      <c r="BC50" s="88">
        <v>1715.46</v>
      </c>
      <c r="BD50" s="88">
        <v>25</v>
      </c>
      <c r="BE50" s="88">
        <v>50</v>
      </c>
      <c r="BF50" s="101">
        <v>0</v>
      </c>
      <c r="BG50" s="101">
        <v>6342.14</v>
      </c>
      <c r="BH50" s="101">
        <v>3550</v>
      </c>
      <c r="BI50" s="101">
        <v>550</v>
      </c>
      <c r="BJ50" s="101">
        <v>3545</v>
      </c>
      <c r="BK50" s="101">
        <v>7645</v>
      </c>
      <c r="BL50" s="101" t="s">
        <v>3091</v>
      </c>
      <c r="BM50" s="101" t="s">
        <v>3081</v>
      </c>
    </row>
    <row r="51" spans="1:65">
      <c r="A51" t="s">
        <v>695</v>
      </c>
      <c r="B51">
        <v>20250301</v>
      </c>
      <c r="C51">
        <v>2025</v>
      </c>
      <c r="D51" s="9">
        <v>45717</v>
      </c>
      <c r="E51">
        <v>3</v>
      </c>
      <c r="F51" t="s">
        <v>1036</v>
      </c>
      <c r="G51" t="s">
        <v>1193</v>
      </c>
      <c r="H51" t="s">
        <v>1036</v>
      </c>
      <c r="I51" t="s">
        <v>1193</v>
      </c>
      <c r="J51">
        <v>1</v>
      </c>
      <c r="K51" t="s">
        <v>9</v>
      </c>
      <c r="L51" t="s">
        <v>2158</v>
      </c>
      <c r="M51" t="s">
        <v>2158</v>
      </c>
      <c r="N51" t="s">
        <v>1833</v>
      </c>
      <c r="O51" t="s">
        <v>3175</v>
      </c>
      <c r="P51" t="s">
        <v>6037</v>
      </c>
      <c r="Q51" t="s">
        <v>6038</v>
      </c>
      <c r="R51" t="s">
        <v>3297</v>
      </c>
      <c r="S51" t="s">
        <v>8</v>
      </c>
      <c r="T51" t="s">
        <v>6046</v>
      </c>
      <c r="U51" s="9" t="s">
        <v>6047</v>
      </c>
      <c r="V51" s="9" t="s">
        <v>6056</v>
      </c>
      <c r="W51" t="s">
        <v>6057</v>
      </c>
      <c r="X51" t="s">
        <v>3081</v>
      </c>
      <c r="Y51" t="s">
        <v>3081</v>
      </c>
      <c r="Z51">
        <v>2</v>
      </c>
      <c r="AA51">
        <v>45413</v>
      </c>
      <c r="AB51">
        <v>44866</v>
      </c>
      <c r="AC51">
        <v>61575199</v>
      </c>
      <c r="AD51" s="9" t="s">
        <v>3084</v>
      </c>
      <c r="AE51" t="s">
        <v>1904</v>
      </c>
      <c r="AF51" t="s">
        <v>4602</v>
      </c>
      <c r="AG51" t="s">
        <v>4603</v>
      </c>
      <c r="AH51" t="s">
        <v>1903</v>
      </c>
      <c r="AI51" t="s">
        <v>6043</v>
      </c>
      <c r="AJ51">
        <v>37599</v>
      </c>
      <c r="AK51" t="s">
        <v>3099</v>
      </c>
      <c r="AL51" t="s">
        <v>3088</v>
      </c>
      <c r="AM51">
        <v>200019605278393</v>
      </c>
      <c r="AN51">
        <v>1</v>
      </c>
      <c r="AO51" s="88" t="s">
        <v>3089</v>
      </c>
      <c r="AP51" s="88">
        <v>1</v>
      </c>
      <c r="AQ51" s="88" t="s">
        <v>3090</v>
      </c>
      <c r="AR51" s="88">
        <v>362666</v>
      </c>
      <c r="AS51" s="88" t="s">
        <v>6058</v>
      </c>
      <c r="AT51" s="88">
        <v>16</v>
      </c>
      <c r="AU51" s="88">
        <v>35000</v>
      </c>
      <c r="AV51" s="88">
        <v>0</v>
      </c>
      <c r="AW51" s="88">
        <v>0</v>
      </c>
      <c r="AX51" s="88">
        <v>0</v>
      </c>
      <c r="AY51" s="88">
        <v>35000</v>
      </c>
      <c r="AZ51" s="88">
        <v>1004.5</v>
      </c>
      <c r="BA51" s="88">
        <v>0</v>
      </c>
      <c r="BB51" s="88">
        <v>1064</v>
      </c>
      <c r="BC51" s="88">
        <v>0</v>
      </c>
      <c r="BD51" s="88">
        <v>25</v>
      </c>
      <c r="BE51" s="88">
        <v>0</v>
      </c>
      <c r="BF51" s="101">
        <v>3516</v>
      </c>
      <c r="BG51" s="101">
        <v>5609.5</v>
      </c>
      <c r="BH51" s="101">
        <v>2485</v>
      </c>
      <c r="BI51" s="101">
        <v>385</v>
      </c>
      <c r="BJ51" s="101">
        <v>2481.5</v>
      </c>
      <c r="BK51" s="101">
        <v>5351.5</v>
      </c>
      <c r="BL51" s="101" t="s">
        <v>3173</v>
      </c>
      <c r="BM51" s="101" t="s">
        <v>3174</v>
      </c>
    </row>
    <row r="52" spans="1:65">
      <c r="A52" t="s">
        <v>695</v>
      </c>
      <c r="B52">
        <v>20250301</v>
      </c>
      <c r="C52">
        <v>2025</v>
      </c>
      <c r="D52" s="9">
        <v>45717</v>
      </c>
      <c r="E52">
        <v>3</v>
      </c>
      <c r="F52" t="s">
        <v>1032</v>
      </c>
      <c r="G52" t="s">
        <v>1200</v>
      </c>
      <c r="H52" t="s">
        <v>1032</v>
      </c>
      <c r="I52" t="s">
        <v>1200</v>
      </c>
      <c r="J52">
        <v>1</v>
      </c>
      <c r="K52" t="s">
        <v>9</v>
      </c>
      <c r="L52" t="s">
        <v>2158</v>
      </c>
      <c r="M52" t="s">
        <v>2158</v>
      </c>
      <c r="N52" t="s">
        <v>1833</v>
      </c>
      <c r="O52" t="s">
        <v>3175</v>
      </c>
      <c r="P52" t="s">
        <v>6037</v>
      </c>
      <c r="Q52" t="s">
        <v>6038</v>
      </c>
      <c r="R52" t="s">
        <v>3761</v>
      </c>
      <c r="S52" t="s">
        <v>128</v>
      </c>
      <c r="T52" t="s">
        <v>6039</v>
      </c>
      <c r="U52" s="9" t="s">
        <v>6040</v>
      </c>
      <c r="V52" s="9" t="s">
        <v>6048</v>
      </c>
      <c r="W52" t="s">
        <v>6049</v>
      </c>
      <c r="X52" t="s">
        <v>3081</v>
      </c>
      <c r="Y52" t="s">
        <v>3081</v>
      </c>
      <c r="Z52">
        <v>7</v>
      </c>
      <c r="AA52">
        <v>45717</v>
      </c>
      <c r="AB52">
        <v>32813</v>
      </c>
      <c r="AC52">
        <v>61890052</v>
      </c>
      <c r="AD52" s="9" t="s">
        <v>3084</v>
      </c>
      <c r="AE52" t="s">
        <v>1487</v>
      </c>
      <c r="AF52" t="s">
        <v>3339</v>
      </c>
      <c r="AG52" t="s">
        <v>5678</v>
      </c>
      <c r="AH52" t="s">
        <v>494</v>
      </c>
      <c r="AI52" t="s">
        <v>6045</v>
      </c>
      <c r="AJ52">
        <v>23177</v>
      </c>
      <c r="AK52" t="s">
        <v>3088</v>
      </c>
      <c r="AL52" t="s">
        <v>3095</v>
      </c>
      <c r="AM52">
        <v>200013300044079</v>
      </c>
      <c r="AN52">
        <v>1</v>
      </c>
      <c r="AO52" s="88" t="s">
        <v>3089</v>
      </c>
      <c r="AP52" s="88">
        <v>1</v>
      </c>
      <c r="AQ52" s="88" t="s">
        <v>3090</v>
      </c>
      <c r="AR52" s="88">
        <v>362666</v>
      </c>
      <c r="AS52" s="88" t="s">
        <v>6058</v>
      </c>
      <c r="AT52" s="88">
        <v>24</v>
      </c>
      <c r="AU52" s="88">
        <v>48000</v>
      </c>
      <c r="AV52" s="88">
        <v>0</v>
      </c>
      <c r="AW52" s="88">
        <v>0</v>
      </c>
      <c r="AX52" s="88">
        <v>0</v>
      </c>
      <c r="AY52" s="88">
        <v>48000</v>
      </c>
      <c r="AZ52" s="88">
        <v>1377.6</v>
      </c>
      <c r="BA52" s="88">
        <v>1571.73</v>
      </c>
      <c r="BB52" s="88">
        <v>1459.2</v>
      </c>
      <c r="BC52" s="88">
        <v>0</v>
      </c>
      <c r="BD52" s="88">
        <v>25</v>
      </c>
      <c r="BE52" s="88">
        <v>50</v>
      </c>
      <c r="BF52" s="101">
        <v>900</v>
      </c>
      <c r="BG52" s="101">
        <v>5383.53</v>
      </c>
      <c r="BH52" s="101">
        <v>3408</v>
      </c>
      <c r="BI52" s="101">
        <v>528</v>
      </c>
      <c r="BJ52" s="101">
        <v>3403.2</v>
      </c>
      <c r="BK52" s="101">
        <v>7339.2</v>
      </c>
      <c r="BL52" s="101" t="s">
        <v>3229</v>
      </c>
      <c r="BM52" s="101" t="s">
        <v>3327</v>
      </c>
    </row>
    <row r="53" spans="1:65">
      <c r="A53" t="s">
        <v>695</v>
      </c>
      <c r="B53">
        <v>20250301</v>
      </c>
      <c r="C53">
        <v>2025</v>
      </c>
      <c r="D53" s="9">
        <v>45717</v>
      </c>
      <c r="E53">
        <v>3</v>
      </c>
      <c r="F53" t="s">
        <v>1036</v>
      </c>
      <c r="G53" t="s">
        <v>1193</v>
      </c>
      <c r="H53" t="s">
        <v>1036</v>
      </c>
      <c r="I53" t="s">
        <v>1193</v>
      </c>
      <c r="J53">
        <v>1</v>
      </c>
      <c r="K53" t="s">
        <v>9</v>
      </c>
      <c r="L53" t="s">
        <v>2158</v>
      </c>
      <c r="M53" t="s">
        <v>2158</v>
      </c>
      <c r="N53" t="s">
        <v>1833</v>
      </c>
      <c r="O53" t="s">
        <v>3175</v>
      </c>
      <c r="P53" t="s">
        <v>6037</v>
      </c>
      <c r="Q53" t="s">
        <v>6038</v>
      </c>
      <c r="R53" t="s">
        <v>3127</v>
      </c>
      <c r="S53" t="s">
        <v>23</v>
      </c>
      <c r="T53" t="s">
        <v>6039</v>
      </c>
      <c r="U53" s="9" t="s">
        <v>6040</v>
      </c>
      <c r="V53" s="9" t="s">
        <v>6048</v>
      </c>
      <c r="W53" t="s">
        <v>6049</v>
      </c>
      <c r="X53" t="s">
        <v>3081</v>
      </c>
      <c r="Y53" t="s">
        <v>3081</v>
      </c>
      <c r="Z53">
        <v>4</v>
      </c>
      <c r="AA53">
        <v>44774</v>
      </c>
      <c r="AB53">
        <v>38322</v>
      </c>
      <c r="AC53">
        <v>61575071</v>
      </c>
      <c r="AD53" s="9" t="s">
        <v>3084</v>
      </c>
      <c r="AE53" t="s">
        <v>901</v>
      </c>
      <c r="AF53" t="s">
        <v>3898</v>
      </c>
      <c r="AG53" t="s">
        <v>4275</v>
      </c>
      <c r="AH53" t="s">
        <v>358</v>
      </c>
      <c r="AI53" t="s">
        <v>6045</v>
      </c>
      <c r="AJ53">
        <v>19291</v>
      </c>
      <c r="AK53" t="s">
        <v>3088</v>
      </c>
      <c r="AL53" t="s">
        <v>3095</v>
      </c>
      <c r="AM53">
        <v>200013300029159</v>
      </c>
      <c r="AN53">
        <v>1</v>
      </c>
      <c r="AO53" s="88" t="s">
        <v>3089</v>
      </c>
      <c r="AP53" s="88">
        <v>1</v>
      </c>
      <c r="AQ53" s="88" t="s">
        <v>3090</v>
      </c>
      <c r="AR53" s="88">
        <v>362666</v>
      </c>
      <c r="AS53" s="88" t="s">
        <v>6058</v>
      </c>
      <c r="AT53" s="88">
        <v>25</v>
      </c>
      <c r="AU53" s="88">
        <v>36000</v>
      </c>
      <c r="AV53" s="88">
        <v>0</v>
      </c>
      <c r="AW53" s="88">
        <v>0</v>
      </c>
      <c r="AX53" s="88">
        <v>0</v>
      </c>
      <c r="AY53" s="88">
        <v>36000</v>
      </c>
      <c r="AZ53" s="88">
        <v>1033.2</v>
      </c>
      <c r="BA53" s="88">
        <v>0</v>
      </c>
      <c r="BB53" s="88">
        <v>1094.4000000000001</v>
      </c>
      <c r="BC53" s="88">
        <v>0</v>
      </c>
      <c r="BD53" s="88">
        <v>25</v>
      </c>
      <c r="BE53" s="88">
        <v>100</v>
      </c>
      <c r="BF53" s="101">
        <v>10126.5</v>
      </c>
      <c r="BG53" s="101">
        <v>12379.1</v>
      </c>
      <c r="BH53" s="101">
        <v>2556</v>
      </c>
      <c r="BI53" s="101">
        <v>396</v>
      </c>
      <c r="BJ53" s="101">
        <v>2552.4</v>
      </c>
      <c r="BK53" s="101">
        <v>5504.4</v>
      </c>
      <c r="BL53" s="101" t="s">
        <v>3091</v>
      </c>
      <c r="BM53" s="101" t="s">
        <v>3081</v>
      </c>
    </row>
    <row r="54" spans="1:65">
      <c r="A54" t="s">
        <v>695</v>
      </c>
      <c r="B54">
        <v>20250301</v>
      </c>
      <c r="C54">
        <v>2025</v>
      </c>
      <c r="D54" s="9">
        <v>45717</v>
      </c>
      <c r="E54">
        <v>3</v>
      </c>
      <c r="F54" t="s">
        <v>1032</v>
      </c>
      <c r="G54" t="s">
        <v>1200</v>
      </c>
      <c r="H54" t="s">
        <v>1032</v>
      </c>
      <c r="I54" t="s">
        <v>1200</v>
      </c>
      <c r="J54">
        <v>1</v>
      </c>
      <c r="K54" t="s">
        <v>9</v>
      </c>
      <c r="L54" t="s">
        <v>2158</v>
      </c>
      <c r="M54" t="s">
        <v>2158</v>
      </c>
      <c r="N54" t="s">
        <v>1833</v>
      </c>
      <c r="O54" t="s">
        <v>3175</v>
      </c>
      <c r="P54" t="s">
        <v>6037</v>
      </c>
      <c r="Q54" t="s">
        <v>6038</v>
      </c>
      <c r="R54" t="s">
        <v>3083</v>
      </c>
      <c r="S54" t="s">
        <v>7</v>
      </c>
      <c r="T54" t="s">
        <v>6039</v>
      </c>
      <c r="U54" s="9" t="s">
        <v>6040</v>
      </c>
      <c r="V54" s="9" t="s">
        <v>6041</v>
      </c>
      <c r="W54" t="s">
        <v>6042</v>
      </c>
      <c r="X54" t="s">
        <v>3081</v>
      </c>
      <c r="Y54" t="s">
        <v>3081</v>
      </c>
      <c r="Z54">
        <v>1</v>
      </c>
      <c r="AA54">
        <v>45597</v>
      </c>
      <c r="AB54">
        <v>45597</v>
      </c>
      <c r="AC54">
        <v>61890051</v>
      </c>
      <c r="AD54" s="9" t="s">
        <v>3084</v>
      </c>
      <c r="AE54" t="s">
        <v>4279</v>
      </c>
      <c r="AF54" t="s">
        <v>4280</v>
      </c>
      <c r="AG54" t="s">
        <v>4281</v>
      </c>
      <c r="AH54" t="s">
        <v>4282</v>
      </c>
      <c r="AI54" t="s">
        <v>6043</v>
      </c>
      <c r="AJ54">
        <v>34681</v>
      </c>
      <c r="AK54" t="s">
        <v>3099</v>
      </c>
      <c r="AL54" t="s">
        <v>3088</v>
      </c>
      <c r="AM54">
        <v>200019607696523</v>
      </c>
      <c r="AN54">
        <v>1</v>
      </c>
      <c r="AO54" s="88" t="s">
        <v>3089</v>
      </c>
      <c r="AP54" s="88">
        <v>1</v>
      </c>
      <c r="AQ54" s="88" t="s">
        <v>3090</v>
      </c>
      <c r="AR54" s="88">
        <v>362666</v>
      </c>
      <c r="AS54" s="88" t="s">
        <v>6058</v>
      </c>
      <c r="AT54" s="88">
        <v>36</v>
      </c>
      <c r="AU54" s="88">
        <v>24000</v>
      </c>
      <c r="AV54" s="88">
        <v>0</v>
      </c>
      <c r="AW54" s="88">
        <v>0</v>
      </c>
      <c r="AX54" s="88">
        <v>0</v>
      </c>
      <c r="AY54" s="88">
        <v>24000</v>
      </c>
      <c r="AZ54" s="88">
        <v>688.8</v>
      </c>
      <c r="BA54" s="88">
        <v>0</v>
      </c>
      <c r="BB54" s="88">
        <v>729.6</v>
      </c>
      <c r="BC54" s="88">
        <v>0</v>
      </c>
      <c r="BD54" s="88">
        <v>25</v>
      </c>
      <c r="BE54" s="88">
        <v>0</v>
      </c>
      <c r="BF54" s="101">
        <v>0</v>
      </c>
      <c r="BG54" s="101">
        <v>1443.4</v>
      </c>
      <c r="BH54" s="101">
        <v>1704</v>
      </c>
      <c r="BI54" s="101">
        <v>264</v>
      </c>
      <c r="BJ54" s="101">
        <v>1701.6</v>
      </c>
      <c r="BK54" s="101">
        <v>3669.6</v>
      </c>
      <c r="BL54" s="101" t="s">
        <v>3081</v>
      </c>
      <c r="BM54" s="101" t="s">
        <v>3081</v>
      </c>
    </row>
    <row r="55" spans="1:65">
      <c r="A55" t="s">
        <v>695</v>
      </c>
      <c r="B55">
        <v>20250301</v>
      </c>
      <c r="C55">
        <v>2025</v>
      </c>
      <c r="D55" s="9">
        <v>45717</v>
      </c>
      <c r="E55">
        <v>3</v>
      </c>
      <c r="F55" t="s">
        <v>1055</v>
      </c>
      <c r="G55" t="s">
        <v>2655</v>
      </c>
      <c r="H55" t="s">
        <v>1038</v>
      </c>
      <c r="I55" t="s">
        <v>695</v>
      </c>
      <c r="J55">
        <v>34</v>
      </c>
      <c r="K55" t="s">
        <v>3256</v>
      </c>
      <c r="L55" t="s">
        <v>2158</v>
      </c>
      <c r="M55" t="s">
        <v>2158</v>
      </c>
      <c r="N55" t="s">
        <v>1820</v>
      </c>
      <c r="O55" t="s">
        <v>3247</v>
      </c>
      <c r="P55" t="s">
        <v>6037</v>
      </c>
      <c r="Q55" t="s">
        <v>6038</v>
      </c>
      <c r="R55" t="s">
        <v>3409</v>
      </c>
      <c r="S55" t="s">
        <v>243</v>
      </c>
      <c r="T55" t="s">
        <v>6046</v>
      </c>
      <c r="U55" s="9" t="s">
        <v>6047</v>
      </c>
      <c r="V55" s="9" t="s">
        <v>6052</v>
      </c>
      <c r="W55" t="s">
        <v>6053</v>
      </c>
      <c r="X55" t="s">
        <v>3081</v>
      </c>
      <c r="Y55" t="s">
        <v>3081</v>
      </c>
      <c r="Z55">
        <v>1</v>
      </c>
      <c r="AA55">
        <v>45170</v>
      </c>
      <c r="AB55">
        <v>45170</v>
      </c>
      <c r="AC55">
        <v>61500027</v>
      </c>
      <c r="AD55" s="9" t="s">
        <v>3084</v>
      </c>
      <c r="AE55" t="s">
        <v>2546</v>
      </c>
      <c r="AF55" t="s">
        <v>4336</v>
      </c>
      <c r="AG55" t="s">
        <v>4337</v>
      </c>
      <c r="AH55" t="s">
        <v>2572</v>
      </c>
      <c r="AI55" t="s">
        <v>6043</v>
      </c>
      <c r="AJ55">
        <v>34421</v>
      </c>
      <c r="AK55" t="s">
        <v>3099</v>
      </c>
      <c r="AL55" t="s">
        <v>3088</v>
      </c>
      <c r="AM55">
        <v>200019601835504</v>
      </c>
      <c r="AN55">
        <v>1</v>
      </c>
      <c r="AO55" s="88" t="s">
        <v>3089</v>
      </c>
      <c r="AP55" s="88">
        <v>1</v>
      </c>
      <c r="AQ55" s="88" t="s">
        <v>3090</v>
      </c>
      <c r="AR55" s="88">
        <v>362717</v>
      </c>
      <c r="AS55" s="88" t="s">
        <v>6059</v>
      </c>
      <c r="AT55" s="88">
        <v>38</v>
      </c>
      <c r="AU55" s="88">
        <v>70000</v>
      </c>
      <c r="AV55" s="88">
        <v>0</v>
      </c>
      <c r="AW55" s="88">
        <v>0</v>
      </c>
      <c r="AX55" s="88">
        <v>0</v>
      </c>
      <c r="AY55" s="88">
        <v>70000</v>
      </c>
      <c r="AZ55" s="88">
        <v>2009</v>
      </c>
      <c r="BA55" s="88">
        <v>5368.48</v>
      </c>
      <c r="BB55" s="88">
        <v>2128</v>
      </c>
      <c r="BC55" s="88">
        <v>0</v>
      </c>
      <c r="BD55" s="88">
        <v>25</v>
      </c>
      <c r="BE55" s="88">
        <v>0</v>
      </c>
      <c r="BF55" s="101">
        <v>0</v>
      </c>
      <c r="BG55" s="101">
        <v>9530.48</v>
      </c>
      <c r="BH55" s="101">
        <v>4970</v>
      </c>
      <c r="BI55" s="101">
        <v>770</v>
      </c>
      <c r="BJ55" s="101">
        <v>4963</v>
      </c>
      <c r="BK55" s="101">
        <v>10703</v>
      </c>
      <c r="BL55" s="101" t="s">
        <v>3081</v>
      </c>
      <c r="BM55" s="101" t="s">
        <v>3081</v>
      </c>
    </row>
    <row r="56" spans="1:65">
      <c r="A56" t="s">
        <v>695</v>
      </c>
      <c r="B56">
        <v>20250301</v>
      </c>
      <c r="C56">
        <v>2025</v>
      </c>
      <c r="D56" s="9">
        <v>45717</v>
      </c>
      <c r="E56">
        <v>3</v>
      </c>
      <c r="F56" t="s">
        <v>1036</v>
      </c>
      <c r="G56" t="s">
        <v>1193</v>
      </c>
      <c r="H56" t="s">
        <v>1036</v>
      </c>
      <c r="I56" t="s">
        <v>1193</v>
      </c>
      <c r="J56">
        <v>1</v>
      </c>
      <c r="K56" t="s">
        <v>9</v>
      </c>
      <c r="L56" t="s">
        <v>2158</v>
      </c>
      <c r="M56" t="s">
        <v>2158</v>
      </c>
      <c r="N56" t="s">
        <v>1833</v>
      </c>
      <c r="O56" t="s">
        <v>3175</v>
      </c>
      <c r="P56" t="s">
        <v>6037</v>
      </c>
      <c r="Q56" t="s">
        <v>6038</v>
      </c>
      <c r="R56" t="s">
        <v>3330</v>
      </c>
      <c r="S56" t="s">
        <v>45</v>
      </c>
      <c r="T56" t="s">
        <v>6039</v>
      </c>
      <c r="U56" s="9" t="s">
        <v>6040</v>
      </c>
      <c r="V56" s="9" t="s">
        <v>6056</v>
      </c>
      <c r="W56" t="s">
        <v>6057</v>
      </c>
      <c r="X56" t="s">
        <v>3081</v>
      </c>
      <c r="Y56" t="s">
        <v>3081</v>
      </c>
      <c r="Z56">
        <v>1</v>
      </c>
      <c r="AA56">
        <v>45505</v>
      </c>
      <c r="AB56">
        <v>45505</v>
      </c>
      <c r="AC56">
        <v>61575264</v>
      </c>
      <c r="AD56" s="9" t="s">
        <v>3084</v>
      </c>
      <c r="AE56" t="s">
        <v>2963</v>
      </c>
      <c r="AF56" t="s">
        <v>4286</v>
      </c>
      <c r="AG56" t="s">
        <v>4287</v>
      </c>
      <c r="AH56" t="s">
        <v>2962</v>
      </c>
      <c r="AI56" t="s">
        <v>6043</v>
      </c>
      <c r="AJ56">
        <v>38585</v>
      </c>
      <c r="AK56" t="s">
        <v>3099</v>
      </c>
      <c r="AL56" t="s">
        <v>3088</v>
      </c>
      <c r="AM56">
        <v>200019607376089</v>
      </c>
      <c r="AN56">
        <v>1</v>
      </c>
      <c r="AO56" s="88" t="s">
        <v>3089</v>
      </c>
      <c r="AP56" s="88">
        <v>1</v>
      </c>
      <c r="AQ56" s="88" t="s">
        <v>3090</v>
      </c>
      <c r="AR56" s="88">
        <v>362666</v>
      </c>
      <c r="AS56" s="88" t="s">
        <v>6058</v>
      </c>
      <c r="AT56" s="88">
        <v>72</v>
      </c>
      <c r="AU56" s="88">
        <v>30000</v>
      </c>
      <c r="AV56" s="88">
        <v>0</v>
      </c>
      <c r="AW56" s="88">
        <v>0</v>
      </c>
      <c r="AX56" s="88">
        <v>0</v>
      </c>
      <c r="AY56" s="88">
        <v>30000</v>
      </c>
      <c r="AZ56" s="88">
        <v>861</v>
      </c>
      <c r="BA56" s="88">
        <v>0</v>
      </c>
      <c r="BB56" s="88">
        <v>912</v>
      </c>
      <c r="BC56" s="88">
        <v>0</v>
      </c>
      <c r="BD56" s="88">
        <v>25</v>
      </c>
      <c r="BE56" s="88">
        <v>0</v>
      </c>
      <c r="BF56" s="101">
        <v>0</v>
      </c>
      <c r="BG56" s="101">
        <v>1798</v>
      </c>
      <c r="BH56" s="101">
        <v>2130</v>
      </c>
      <c r="BI56" s="101">
        <v>330</v>
      </c>
      <c r="BJ56" s="101">
        <v>2127</v>
      </c>
      <c r="BK56" s="101">
        <v>4587</v>
      </c>
      <c r="BL56" s="101" t="s">
        <v>3081</v>
      </c>
      <c r="BM56" s="101" t="s">
        <v>3081</v>
      </c>
    </row>
    <row r="57" spans="1:65">
      <c r="A57" t="s">
        <v>695</v>
      </c>
      <c r="B57">
        <v>20250301</v>
      </c>
      <c r="C57">
        <v>2025</v>
      </c>
      <c r="D57" s="9">
        <v>45717</v>
      </c>
      <c r="E57">
        <v>3</v>
      </c>
      <c r="F57" t="s">
        <v>1036</v>
      </c>
      <c r="G57" t="s">
        <v>1193</v>
      </c>
      <c r="H57" t="s">
        <v>1036</v>
      </c>
      <c r="I57" t="s">
        <v>1193</v>
      </c>
      <c r="J57">
        <v>1</v>
      </c>
      <c r="K57" t="s">
        <v>9</v>
      </c>
      <c r="L57" t="s">
        <v>2158</v>
      </c>
      <c r="M57" t="s">
        <v>2158</v>
      </c>
      <c r="N57" t="s">
        <v>1833</v>
      </c>
      <c r="O57" t="s">
        <v>3175</v>
      </c>
      <c r="P57" t="s">
        <v>6037</v>
      </c>
      <c r="Q57" t="s">
        <v>6038</v>
      </c>
      <c r="R57" t="s">
        <v>3193</v>
      </c>
      <c r="S57" t="s">
        <v>20</v>
      </c>
      <c r="T57" t="s">
        <v>6039</v>
      </c>
      <c r="U57" s="9" t="s">
        <v>6040</v>
      </c>
      <c r="V57" s="9" t="s">
        <v>6041</v>
      </c>
      <c r="W57" t="s">
        <v>6042</v>
      </c>
      <c r="X57" t="s">
        <v>3081</v>
      </c>
      <c r="Y57" t="s">
        <v>3081</v>
      </c>
      <c r="Z57">
        <v>2</v>
      </c>
      <c r="AA57">
        <v>45474</v>
      </c>
      <c r="AB57">
        <v>44531</v>
      </c>
      <c r="AC57">
        <v>61575180</v>
      </c>
      <c r="AD57" s="9" t="s">
        <v>3084</v>
      </c>
      <c r="AE57" t="s">
        <v>1463</v>
      </c>
      <c r="AF57" t="s">
        <v>3531</v>
      </c>
      <c r="AG57" t="s">
        <v>5535</v>
      </c>
      <c r="AH57" t="s">
        <v>1120</v>
      </c>
      <c r="AI57" t="s">
        <v>6045</v>
      </c>
      <c r="AJ57">
        <v>23487</v>
      </c>
      <c r="AK57" t="s">
        <v>3099</v>
      </c>
      <c r="AL57" t="s">
        <v>3088</v>
      </c>
      <c r="AM57">
        <v>200019600692734</v>
      </c>
      <c r="AN57">
        <v>1</v>
      </c>
      <c r="AO57" s="88" t="s">
        <v>3089</v>
      </c>
      <c r="AP57" s="88">
        <v>1</v>
      </c>
      <c r="AQ57" s="88" t="s">
        <v>3090</v>
      </c>
      <c r="AR57" s="88">
        <v>362666</v>
      </c>
      <c r="AS57" s="88" t="s">
        <v>6058</v>
      </c>
      <c r="AT57" s="88">
        <v>74</v>
      </c>
      <c r="AU57" s="88">
        <v>24000</v>
      </c>
      <c r="AV57" s="88">
        <v>0</v>
      </c>
      <c r="AW57" s="88">
        <v>0</v>
      </c>
      <c r="AX57" s="88">
        <v>0</v>
      </c>
      <c r="AY57" s="88">
        <v>24000</v>
      </c>
      <c r="AZ57" s="88">
        <v>688.8</v>
      </c>
      <c r="BA57" s="88">
        <v>0</v>
      </c>
      <c r="BB57" s="88">
        <v>729.6</v>
      </c>
      <c r="BC57" s="88">
        <v>0</v>
      </c>
      <c r="BD57" s="88">
        <v>25</v>
      </c>
      <c r="BE57" s="88">
        <v>0</v>
      </c>
      <c r="BF57" s="101">
        <v>0</v>
      </c>
      <c r="BG57" s="101">
        <v>1443.4</v>
      </c>
      <c r="BH57" s="101">
        <v>1704</v>
      </c>
      <c r="BI57" s="101">
        <v>264</v>
      </c>
      <c r="BJ57" s="101">
        <v>1701.6</v>
      </c>
      <c r="BK57" s="101">
        <v>3669.6</v>
      </c>
      <c r="BL57" s="101" t="s">
        <v>3081</v>
      </c>
      <c r="BM57" s="101" t="s">
        <v>3081</v>
      </c>
    </row>
    <row r="58" spans="1:65">
      <c r="A58" t="s">
        <v>695</v>
      </c>
      <c r="B58">
        <v>20250301</v>
      </c>
      <c r="C58">
        <v>2025</v>
      </c>
      <c r="D58" s="9">
        <v>45717</v>
      </c>
      <c r="E58">
        <v>3</v>
      </c>
      <c r="F58" t="s">
        <v>1036</v>
      </c>
      <c r="G58" t="s">
        <v>1193</v>
      </c>
      <c r="H58" t="s">
        <v>1036</v>
      </c>
      <c r="I58" t="s">
        <v>1193</v>
      </c>
      <c r="J58">
        <v>1</v>
      </c>
      <c r="K58" t="s">
        <v>9</v>
      </c>
      <c r="L58" t="s">
        <v>2158</v>
      </c>
      <c r="M58" t="s">
        <v>2158</v>
      </c>
      <c r="N58" t="s">
        <v>1833</v>
      </c>
      <c r="O58" t="s">
        <v>3175</v>
      </c>
      <c r="P58" t="s">
        <v>6037</v>
      </c>
      <c r="Q58" t="s">
        <v>6038</v>
      </c>
      <c r="R58" t="s">
        <v>3230</v>
      </c>
      <c r="S58" t="s">
        <v>366</v>
      </c>
      <c r="T58" t="s">
        <v>6046</v>
      </c>
      <c r="U58" s="9" t="s">
        <v>6047</v>
      </c>
      <c r="V58" s="9" t="s">
        <v>6054</v>
      </c>
      <c r="W58" t="s">
        <v>6055</v>
      </c>
      <c r="X58" t="s">
        <v>3081</v>
      </c>
      <c r="Y58" t="s">
        <v>3081</v>
      </c>
      <c r="Z58">
        <v>4</v>
      </c>
      <c r="AA58">
        <v>45474</v>
      </c>
      <c r="AB58">
        <v>40179</v>
      </c>
      <c r="AC58">
        <v>61575048</v>
      </c>
      <c r="AD58" s="9" t="s">
        <v>3084</v>
      </c>
      <c r="AE58" t="s">
        <v>1472</v>
      </c>
      <c r="AF58" t="s">
        <v>3161</v>
      </c>
      <c r="AG58" t="s">
        <v>3231</v>
      </c>
      <c r="AH58" t="s">
        <v>365</v>
      </c>
      <c r="AI58" t="s">
        <v>6043</v>
      </c>
      <c r="AJ58">
        <v>21694</v>
      </c>
      <c r="AK58" t="s">
        <v>3087</v>
      </c>
      <c r="AL58" t="s">
        <v>3088</v>
      </c>
      <c r="AM58">
        <v>200013300163536</v>
      </c>
      <c r="AN58">
        <v>1</v>
      </c>
      <c r="AO58" s="88" t="s">
        <v>3089</v>
      </c>
      <c r="AP58" s="88">
        <v>1</v>
      </c>
      <c r="AQ58" s="88" t="s">
        <v>3090</v>
      </c>
      <c r="AR58" s="88">
        <v>362666</v>
      </c>
      <c r="AS58" s="88" t="s">
        <v>6058</v>
      </c>
      <c r="AT58" s="88">
        <v>82</v>
      </c>
      <c r="AU58" s="88">
        <v>70000</v>
      </c>
      <c r="AV58" s="88">
        <v>0</v>
      </c>
      <c r="AW58" s="88">
        <v>0</v>
      </c>
      <c r="AX58" s="88">
        <v>0</v>
      </c>
      <c r="AY58" s="88">
        <v>70000</v>
      </c>
      <c r="AZ58" s="88">
        <v>2009</v>
      </c>
      <c r="BA58" s="88">
        <v>5368.48</v>
      </c>
      <c r="BB58" s="88">
        <v>2128</v>
      </c>
      <c r="BC58" s="88">
        <v>0</v>
      </c>
      <c r="BD58" s="88">
        <v>25</v>
      </c>
      <c r="BE58" s="88">
        <v>0</v>
      </c>
      <c r="BF58" s="101">
        <v>0</v>
      </c>
      <c r="BG58" s="101">
        <v>9530.48</v>
      </c>
      <c r="BH58" s="101">
        <v>4970</v>
      </c>
      <c r="BI58" s="101">
        <v>770</v>
      </c>
      <c r="BJ58" s="101">
        <v>4963</v>
      </c>
      <c r="BK58" s="101">
        <v>10703</v>
      </c>
      <c r="BL58" s="101" t="s">
        <v>3091</v>
      </c>
      <c r="BM58" s="101" t="s">
        <v>3229</v>
      </c>
    </row>
    <row r="59" spans="1:65">
      <c r="A59" t="s">
        <v>695</v>
      </c>
      <c r="B59">
        <v>20250301</v>
      </c>
      <c r="C59">
        <v>2025</v>
      </c>
      <c r="D59" s="9">
        <v>45717</v>
      </c>
      <c r="E59">
        <v>3</v>
      </c>
      <c r="F59" t="s">
        <v>1032</v>
      </c>
      <c r="G59" t="s">
        <v>1200</v>
      </c>
      <c r="H59" t="s">
        <v>1032</v>
      </c>
      <c r="I59" t="s">
        <v>1200</v>
      </c>
      <c r="J59">
        <v>1</v>
      </c>
      <c r="K59" t="s">
        <v>9</v>
      </c>
      <c r="L59" t="s">
        <v>2158</v>
      </c>
      <c r="M59" t="s">
        <v>2158</v>
      </c>
      <c r="N59" t="s">
        <v>1833</v>
      </c>
      <c r="O59" t="s">
        <v>3175</v>
      </c>
      <c r="P59" t="s">
        <v>6037</v>
      </c>
      <c r="Q59" t="s">
        <v>6038</v>
      </c>
      <c r="R59" t="s">
        <v>3244</v>
      </c>
      <c r="S59" t="s">
        <v>206</v>
      </c>
      <c r="T59" t="s">
        <v>6046</v>
      </c>
      <c r="U59" s="9" t="s">
        <v>6047</v>
      </c>
      <c r="V59" s="9" t="s">
        <v>6052</v>
      </c>
      <c r="W59" t="s">
        <v>6053</v>
      </c>
      <c r="X59" t="s">
        <v>3081</v>
      </c>
      <c r="Y59" t="s">
        <v>3081</v>
      </c>
      <c r="Z59">
        <v>7</v>
      </c>
      <c r="AA59">
        <v>43678</v>
      </c>
      <c r="AB59">
        <v>38991</v>
      </c>
      <c r="AC59">
        <v>61890010</v>
      </c>
      <c r="AD59" s="9" t="s">
        <v>3084</v>
      </c>
      <c r="AE59" t="s">
        <v>1499</v>
      </c>
      <c r="AF59" t="s">
        <v>3245</v>
      </c>
      <c r="AG59" t="s">
        <v>3246</v>
      </c>
      <c r="AH59" t="s">
        <v>208</v>
      </c>
      <c r="AI59" t="s">
        <v>6045</v>
      </c>
      <c r="AJ59">
        <v>23009</v>
      </c>
      <c r="AK59" t="s">
        <v>3088</v>
      </c>
      <c r="AL59" t="s">
        <v>3095</v>
      </c>
      <c r="AM59">
        <v>200013300066413</v>
      </c>
      <c r="AN59">
        <v>1</v>
      </c>
      <c r="AO59" s="88" t="s">
        <v>3089</v>
      </c>
      <c r="AP59" s="88">
        <v>1</v>
      </c>
      <c r="AQ59" s="88" t="s">
        <v>3090</v>
      </c>
      <c r="AR59" s="88">
        <v>362666</v>
      </c>
      <c r="AS59" s="88" t="s">
        <v>6058</v>
      </c>
      <c r="AT59" s="88">
        <v>87</v>
      </c>
      <c r="AU59" s="88">
        <v>55000</v>
      </c>
      <c r="AV59" s="88">
        <v>0</v>
      </c>
      <c r="AW59" s="88">
        <v>0</v>
      </c>
      <c r="AX59" s="88">
        <v>0</v>
      </c>
      <c r="AY59" s="88">
        <v>55000</v>
      </c>
      <c r="AZ59" s="88">
        <v>1578.5</v>
      </c>
      <c r="BA59" s="88">
        <v>2559.6799999999998</v>
      </c>
      <c r="BB59" s="88">
        <v>1672</v>
      </c>
      <c r="BC59" s="88">
        <v>0</v>
      </c>
      <c r="BD59" s="88">
        <v>25</v>
      </c>
      <c r="BE59" s="88">
        <v>50</v>
      </c>
      <c r="BF59" s="101">
        <v>5877.39</v>
      </c>
      <c r="BG59" s="101">
        <v>11762.57</v>
      </c>
      <c r="BH59" s="101">
        <v>3905</v>
      </c>
      <c r="BI59" s="101">
        <v>605</v>
      </c>
      <c r="BJ59" s="101">
        <v>3899.5</v>
      </c>
      <c r="BK59" s="101">
        <v>8409.5</v>
      </c>
      <c r="BL59" s="101" t="s">
        <v>3091</v>
      </c>
      <c r="BM59" s="101" t="s">
        <v>3081</v>
      </c>
    </row>
    <row r="60" spans="1:65">
      <c r="A60" t="s">
        <v>695</v>
      </c>
      <c r="B60">
        <v>20250301</v>
      </c>
      <c r="C60">
        <v>2025</v>
      </c>
      <c r="D60" s="9">
        <v>45717</v>
      </c>
      <c r="E60">
        <v>3</v>
      </c>
      <c r="F60" t="s">
        <v>1036</v>
      </c>
      <c r="G60" t="s">
        <v>1193</v>
      </c>
      <c r="H60" t="s">
        <v>1036</v>
      </c>
      <c r="I60" t="s">
        <v>1193</v>
      </c>
      <c r="J60">
        <v>1</v>
      </c>
      <c r="K60" t="s">
        <v>9</v>
      </c>
      <c r="L60" t="s">
        <v>2158</v>
      </c>
      <c r="M60" t="s">
        <v>2158</v>
      </c>
      <c r="N60" t="s">
        <v>1833</v>
      </c>
      <c r="O60" t="s">
        <v>3175</v>
      </c>
      <c r="P60" t="s">
        <v>6037</v>
      </c>
      <c r="Q60" t="s">
        <v>6038</v>
      </c>
      <c r="R60" t="s">
        <v>3957</v>
      </c>
      <c r="S60" t="s">
        <v>2270</v>
      </c>
      <c r="T60" t="s">
        <v>6046</v>
      </c>
      <c r="U60" s="9" t="s">
        <v>6047</v>
      </c>
      <c r="V60" s="9" t="s">
        <v>6054</v>
      </c>
      <c r="W60" t="s">
        <v>6055</v>
      </c>
      <c r="X60" t="s">
        <v>3081</v>
      </c>
      <c r="Y60" t="s">
        <v>3081</v>
      </c>
      <c r="Z60">
        <v>7</v>
      </c>
      <c r="AA60">
        <v>44774</v>
      </c>
      <c r="AB60">
        <v>38991</v>
      </c>
      <c r="AC60">
        <v>61575193</v>
      </c>
      <c r="AD60" s="9" t="s">
        <v>3084</v>
      </c>
      <c r="AE60" t="s">
        <v>863</v>
      </c>
      <c r="AF60" t="s">
        <v>3958</v>
      </c>
      <c r="AG60" t="s">
        <v>3959</v>
      </c>
      <c r="AH60" t="s">
        <v>474</v>
      </c>
      <c r="AI60" t="s">
        <v>6043</v>
      </c>
      <c r="AJ60">
        <v>19763</v>
      </c>
      <c r="AK60" t="s">
        <v>3088</v>
      </c>
      <c r="AL60" t="s">
        <v>3088</v>
      </c>
      <c r="AM60">
        <v>200013300066112</v>
      </c>
      <c r="AN60">
        <v>1</v>
      </c>
      <c r="AO60" s="88" t="s">
        <v>3089</v>
      </c>
      <c r="AP60" s="88">
        <v>1</v>
      </c>
      <c r="AQ60" s="88" t="s">
        <v>3090</v>
      </c>
      <c r="AR60" s="88">
        <v>362666</v>
      </c>
      <c r="AS60" s="88" t="s">
        <v>6058</v>
      </c>
      <c r="AT60" s="88">
        <v>89</v>
      </c>
      <c r="AU60" s="88">
        <v>35000</v>
      </c>
      <c r="AV60" s="88">
        <v>0</v>
      </c>
      <c r="AW60" s="88">
        <v>0</v>
      </c>
      <c r="AX60" s="88">
        <v>0</v>
      </c>
      <c r="AY60" s="88">
        <v>35000</v>
      </c>
      <c r="AZ60" s="88">
        <v>1004.5</v>
      </c>
      <c r="BA60" s="88">
        <v>0</v>
      </c>
      <c r="BB60" s="88">
        <v>1064</v>
      </c>
      <c r="BC60" s="88">
        <v>0</v>
      </c>
      <c r="BD60" s="88">
        <v>25</v>
      </c>
      <c r="BE60" s="88">
        <v>100</v>
      </c>
      <c r="BF60" s="101">
        <v>0</v>
      </c>
      <c r="BG60" s="101">
        <v>2193.5</v>
      </c>
      <c r="BH60" s="101">
        <v>2485</v>
      </c>
      <c r="BI60" s="101">
        <v>385</v>
      </c>
      <c r="BJ60" s="101">
        <v>2481.5</v>
      </c>
      <c r="BK60" s="101">
        <v>5351.5</v>
      </c>
      <c r="BL60" s="101" t="s">
        <v>3091</v>
      </c>
      <c r="BM60" s="101" t="s">
        <v>3081</v>
      </c>
    </row>
    <row r="61" spans="1:65">
      <c r="A61" t="s">
        <v>695</v>
      </c>
      <c r="B61">
        <v>20250301</v>
      </c>
      <c r="C61">
        <v>2025</v>
      </c>
      <c r="D61" s="9">
        <v>45717</v>
      </c>
      <c r="E61">
        <v>3</v>
      </c>
      <c r="F61" t="s">
        <v>1032</v>
      </c>
      <c r="G61" t="s">
        <v>1200</v>
      </c>
      <c r="H61" t="s">
        <v>1032</v>
      </c>
      <c r="I61" t="s">
        <v>1200</v>
      </c>
      <c r="J61">
        <v>1</v>
      </c>
      <c r="K61" t="s">
        <v>9</v>
      </c>
      <c r="L61" t="s">
        <v>2158</v>
      </c>
      <c r="M61" t="s">
        <v>2158</v>
      </c>
      <c r="N61" t="s">
        <v>1833</v>
      </c>
      <c r="O61" t="s">
        <v>3175</v>
      </c>
      <c r="P61" t="s">
        <v>6037</v>
      </c>
      <c r="Q61" t="s">
        <v>6038</v>
      </c>
      <c r="R61" t="s">
        <v>3624</v>
      </c>
      <c r="S61" t="s">
        <v>212</v>
      </c>
      <c r="T61" t="s">
        <v>6046</v>
      </c>
      <c r="U61" s="9" t="s">
        <v>6047</v>
      </c>
      <c r="V61" s="9" t="s">
        <v>6056</v>
      </c>
      <c r="W61" t="s">
        <v>6057</v>
      </c>
      <c r="X61" t="s">
        <v>3081</v>
      </c>
      <c r="Y61" t="s">
        <v>3081</v>
      </c>
      <c r="Z61">
        <v>1</v>
      </c>
      <c r="AA61">
        <v>45200</v>
      </c>
      <c r="AB61">
        <v>45200</v>
      </c>
      <c r="AC61">
        <v>61890040</v>
      </c>
      <c r="AD61" s="9" t="s">
        <v>3084</v>
      </c>
      <c r="AE61" t="s">
        <v>2609</v>
      </c>
      <c r="AF61" t="s">
        <v>4645</v>
      </c>
      <c r="AG61" t="s">
        <v>4646</v>
      </c>
      <c r="AH61" t="s">
        <v>2610</v>
      </c>
      <c r="AI61" t="s">
        <v>6043</v>
      </c>
      <c r="AJ61">
        <v>35948</v>
      </c>
      <c r="AK61" t="s">
        <v>3099</v>
      </c>
      <c r="AL61" t="s">
        <v>3088</v>
      </c>
      <c r="AM61">
        <v>200019601872390</v>
      </c>
      <c r="AN61">
        <v>1</v>
      </c>
      <c r="AO61" s="88" t="s">
        <v>3089</v>
      </c>
      <c r="AP61" s="88">
        <v>1</v>
      </c>
      <c r="AQ61" s="88" t="s">
        <v>3090</v>
      </c>
      <c r="AR61" s="88">
        <v>362666</v>
      </c>
      <c r="AS61" s="88" t="s">
        <v>6058</v>
      </c>
      <c r="AT61" s="88">
        <v>92</v>
      </c>
      <c r="AU61" s="88">
        <v>35000</v>
      </c>
      <c r="AV61" s="88">
        <v>0</v>
      </c>
      <c r="AW61" s="88">
        <v>0</v>
      </c>
      <c r="AX61" s="88">
        <v>0</v>
      </c>
      <c r="AY61" s="88">
        <v>35000</v>
      </c>
      <c r="AZ61" s="88">
        <v>1004.5</v>
      </c>
      <c r="BA61" s="88">
        <v>0</v>
      </c>
      <c r="BB61" s="88">
        <v>1064</v>
      </c>
      <c r="BC61" s="88">
        <v>0</v>
      </c>
      <c r="BD61" s="88">
        <v>25</v>
      </c>
      <c r="BE61" s="88">
        <v>0</v>
      </c>
      <c r="BF61" s="101">
        <v>0</v>
      </c>
      <c r="BG61" s="101">
        <v>2093.5</v>
      </c>
      <c r="BH61" s="101">
        <v>2485</v>
      </c>
      <c r="BI61" s="101">
        <v>385</v>
      </c>
      <c r="BJ61" s="101">
        <v>2481.5</v>
      </c>
      <c r="BK61" s="101">
        <v>5351.5</v>
      </c>
      <c r="BL61" s="101" t="s">
        <v>3081</v>
      </c>
      <c r="BM61" s="101" t="s">
        <v>3081</v>
      </c>
    </row>
    <row r="62" spans="1:65">
      <c r="A62" t="s">
        <v>695</v>
      </c>
      <c r="B62">
        <v>20250301</v>
      </c>
      <c r="C62">
        <v>2025</v>
      </c>
      <c r="D62" s="9">
        <v>45717</v>
      </c>
      <c r="E62">
        <v>3</v>
      </c>
      <c r="F62" t="s">
        <v>1036</v>
      </c>
      <c r="G62" t="s">
        <v>1193</v>
      </c>
      <c r="H62" t="s">
        <v>1036</v>
      </c>
      <c r="I62" t="s">
        <v>1193</v>
      </c>
      <c r="J62">
        <v>1</v>
      </c>
      <c r="K62" t="s">
        <v>9</v>
      </c>
      <c r="L62" t="s">
        <v>2158</v>
      </c>
      <c r="M62" t="s">
        <v>2158</v>
      </c>
      <c r="N62" t="s">
        <v>1833</v>
      </c>
      <c r="O62" t="s">
        <v>3175</v>
      </c>
      <c r="P62" t="s">
        <v>6037</v>
      </c>
      <c r="Q62" t="s">
        <v>6038</v>
      </c>
      <c r="R62" t="s">
        <v>5227</v>
      </c>
      <c r="S62" t="s">
        <v>706</v>
      </c>
      <c r="T62" t="s">
        <v>6046</v>
      </c>
      <c r="U62" s="9" t="s">
        <v>6047</v>
      </c>
      <c r="V62" s="9" t="s">
        <v>6054</v>
      </c>
      <c r="W62" t="s">
        <v>6055</v>
      </c>
      <c r="X62" t="s">
        <v>3081</v>
      </c>
      <c r="Y62" t="s">
        <v>3081</v>
      </c>
      <c r="Z62">
        <v>17</v>
      </c>
      <c r="AA62">
        <v>44197</v>
      </c>
      <c r="AB62">
        <v>38412</v>
      </c>
      <c r="AC62">
        <v>61575113</v>
      </c>
      <c r="AD62" s="9" t="s">
        <v>3084</v>
      </c>
      <c r="AE62" t="s">
        <v>1440</v>
      </c>
      <c r="AF62" t="s">
        <v>5228</v>
      </c>
      <c r="AG62" t="s">
        <v>5229</v>
      </c>
      <c r="AH62" t="s">
        <v>335</v>
      </c>
      <c r="AI62" t="s">
        <v>6045</v>
      </c>
      <c r="AJ62">
        <v>31000</v>
      </c>
      <c r="AK62" t="s">
        <v>3088</v>
      </c>
      <c r="AL62" t="s">
        <v>3088</v>
      </c>
      <c r="AM62">
        <v>200013300046572</v>
      </c>
      <c r="AN62">
        <v>1</v>
      </c>
      <c r="AO62" s="88" t="s">
        <v>3089</v>
      </c>
      <c r="AP62" s="88">
        <v>1</v>
      </c>
      <c r="AQ62" s="88" t="s">
        <v>3090</v>
      </c>
      <c r="AR62" s="88">
        <v>362666</v>
      </c>
      <c r="AS62" s="88" t="s">
        <v>6058</v>
      </c>
      <c r="AT62" s="88">
        <v>97</v>
      </c>
      <c r="AU62" s="88">
        <v>150000</v>
      </c>
      <c r="AV62" s="88">
        <v>0</v>
      </c>
      <c r="AW62" s="88">
        <v>0</v>
      </c>
      <c r="AX62" s="88">
        <v>0</v>
      </c>
      <c r="AY62" s="88">
        <v>150000</v>
      </c>
      <c r="AZ62" s="88">
        <v>4305</v>
      </c>
      <c r="BA62" s="88">
        <v>23866.62</v>
      </c>
      <c r="BB62" s="88">
        <v>4560</v>
      </c>
      <c r="BC62" s="88">
        <v>0</v>
      </c>
      <c r="BD62" s="88">
        <v>25</v>
      </c>
      <c r="BE62" s="88">
        <v>50</v>
      </c>
      <c r="BF62" s="101">
        <v>300</v>
      </c>
      <c r="BG62" s="101">
        <v>33106.620000000003</v>
      </c>
      <c r="BH62" s="101">
        <v>10650</v>
      </c>
      <c r="BI62" s="101">
        <v>851.51</v>
      </c>
      <c r="BJ62" s="101">
        <v>10635</v>
      </c>
      <c r="BK62" s="101">
        <v>22136.51</v>
      </c>
      <c r="BL62" s="101" t="s">
        <v>3091</v>
      </c>
      <c r="BM62" s="101" t="s">
        <v>3081</v>
      </c>
    </row>
    <row r="63" spans="1:65">
      <c r="A63" t="s">
        <v>695</v>
      </c>
      <c r="B63">
        <v>20250301</v>
      </c>
      <c r="C63">
        <v>2025</v>
      </c>
      <c r="D63" s="9">
        <v>45717</v>
      </c>
      <c r="E63">
        <v>3</v>
      </c>
      <c r="F63" t="s">
        <v>2204</v>
      </c>
      <c r="G63" t="s">
        <v>2203</v>
      </c>
      <c r="H63" t="s">
        <v>2204</v>
      </c>
      <c r="I63" t="s">
        <v>2203</v>
      </c>
      <c r="J63">
        <v>1</v>
      </c>
      <c r="K63" t="s">
        <v>9</v>
      </c>
      <c r="L63" t="s">
        <v>2158</v>
      </c>
      <c r="M63" t="s">
        <v>2158</v>
      </c>
      <c r="N63" t="s">
        <v>1820</v>
      </c>
      <c r="O63" t="s">
        <v>3247</v>
      </c>
      <c r="P63" t="s">
        <v>6037</v>
      </c>
      <c r="Q63" t="s">
        <v>6038</v>
      </c>
      <c r="R63" t="s">
        <v>3096</v>
      </c>
      <c r="S63" t="s">
        <v>295</v>
      </c>
      <c r="T63" t="s">
        <v>6046</v>
      </c>
      <c r="U63" s="9" t="s">
        <v>6047</v>
      </c>
      <c r="V63" s="9" t="s">
        <v>6056</v>
      </c>
      <c r="W63" t="s">
        <v>6057</v>
      </c>
      <c r="X63" t="s">
        <v>3081</v>
      </c>
      <c r="Y63" t="s">
        <v>3081</v>
      </c>
      <c r="Z63">
        <v>4</v>
      </c>
      <c r="AA63">
        <v>45323</v>
      </c>
      <c r="AB63">
        <v>44440</v>
      </c>
      <c r="AC63">
        <v>62295006</v>
      </c>
      <c r="AD63" s="9" t="s">
        <v>3084</v>
      </c>
      <c r="AE63" t="s">
        <v>1287</v>
      </c>
      <c r="AF63" t="s">
        <v>4133</v>
      </c>
      <c r="AG63" t="s">
        <v>4134</v>
      </c>
      <c r="AH63" t="s">
        <v>996</v>
      </c>
      <c r="AI63" t="s">
        <v>6043</v>
      </c>
      <c r="AJ63">
        <v>35473</v>
      </c>
      <c r="AK63" t="s">
        <v>3099</v>
      </c>
      <c r="AL63" t="s">
        <v>3088</v>
      </c>
      <c r="AM63">
        <v>200010111564024</v>
      </c>
      <c r="AN63">
        <v>1</v>
      </c>
      <c r="AO63" s="88" t="s">
        <v>3089</v>
      </c>
      <c r="AP63" s="88">
        <v>1</v>
      </c>
      <c r="AQ63" s="88" t="s">
        <v>3090</v>
      </c>
      <c r="AR63" s="88">
        <v>362717</v>
      </c>
      <c r="AS63" s="88" t="s">
        <v>6059</v>
      </c>
      <c r="AT63" s="88">
        <v>14</v>
      </c>
      <c r="AU63" s="88">
        <v>35000</v>
      </c>
      <c r="AV63" s="88">
        <v>0</v>
      </c>
      <c r="AW63" s="88">
        <v>0</v>
      </c>
      <c r="AX63" s="88">
        <v>0</v>
      </c>
      <c r="AY63" s="88">
        <v>35000</v>
      </c>
      <c r="AZ63" s="88">
        <v>1004.5</v>
      </c>
      <c r="BA63" s="88">
        <v>0</v>
      </c>
      <c r="BB63" s="88">
        <v>1064</v>
      </c>
      <c r="BC63" s="88">
        <v>0</v>
      </c>
      <c r="BD63" s="88">
        <v>25</v>
      </c>
      <c r="BE63" s="88">
        <v>0</v>
      </c>
      <c r="BF63" s="101">
        <v>0</v>
      </c>
      <c r="BG63" s="101">
        <v>2093.5</v>
      </c>
      <c r="BH63" s="101">
        <v>2485</v>
      </c>
      <c r="BI63" s="101">
        <v>385</v>
      </c>
      <c r="BJ63" s="101">
        <v>2481.5</v>
      </c>
      <c r="BK63" s="101">
        <v>5351.5</v>
      </c>
      <c r="BL63" s="101" t="s">
        <v>3173</v>
      </c>
      <c r="BM63" s="101" t="s">
        <v>3217</v>
      </c>
    </row>
    <row r="64" spans="1:65">
      <c r="A64" t="s">
        <v>695</v>
      </c>
      <c r="B64">
        <v>20250301</v>
      </c>
      <c r="C64">
        <v>2025</v>
      </c>
      <c r="D64" s="9">
        <v>45717</v>
      </c>
      <c r="E64">
        <v>3</v>
      </c>
      <c r="F64" t="s">
        <v>1069</v>
      </c>
      <c r="G64" t="s">
        <v>612</v>
      </c>
      <c r="H64" t="s">
        <v>1069</v>
      </c>
      <c r="I64" t="s">
        <v>612</v>
      </c>
      <c r="J64">
        <v>1</v>
      </c>
      <c r="K64" t="s">
        <v>9</v>
      </c>
      <c r="L64" t="s">
        <v>2158</v>
      </c>
      <c r="M64" t="s">
        <v>2158</v>
      </c>
      <c r="N64" t="s">
        <v>1820</v>
      </c>
      <c r="O64" t="s">
        <v>3247</v>
      </c>
      <c r="P64" t="s">
        <v>6037</v>
      </c>
      <c r="Q64" t="s">
        <v>6038</v>
      </c>
      <c r="R64" t="s">
        <v>3297</v>
      </c>
      <c r="S64" t="s">
        <v>8</v>
      </c>
      <c r="T64" t="s">
        <v>6046</v>
      </c>
      <c r="U64" s="9" t="s">
        <v>6047</v>
      </c>
      <c r="V64" s="9" t="s">
        <v>6056</v>
      </c>
      <c r="W64" t="s">
        <v>6057</v>
      </c>
      <c r="X64" t="s">
        <v>3081</v>
      </c>
      <c r="Y64" t="s">
        <v>3081</v>
      </c>
      <c r="Z64">
        <v>2</v>
      </c>
      <c r="AA64">
        <v>45474</v>
      </c>
      <c r="AB64">
        <v>43983</v>
      </c>
      <c r="AC64">
        <v>62115094</v>
      </c>
      <c r="AD64" s="9" t="s">
        <v>3084</v>
      </c>
      <c r="AE64" t="s">
        <v>2885</v>
      </c>
      <c r="AF64" t="s">
        <v>4293</v>
      </c>
      <c r="AG64" t="s">
        <v>4294</v>
      </c>
      <c r="AH64" t="s">
        <v>2904</v>
      </c>
      <c r="AI64" t="s">
        <v>6043</v>
      </c>
      <c r="AJ64">
        <v>33839</v>
      </c>
      <c r="AK64" t="s">
        <v>3099</v>
      </c>
      <c r="AL64" t="s">
        <v>3088</v>
      </c>
      <c r="AM64">
        <v>200019607276639</v>
      </c>
      <c r="AN64">
        <v>1</v>
      </c>
      <c r="AO64" s="88" t="s">
        <v>3089</v>
      </c>
      <c r="AP64" s="88">
        <v>1</v>
      </c>
      <c r="AQ64" s="88" t="s">
        <v>3090</v>
      </c>
      <c r="AR64" s="88">
        <v>362717</v>
      </c>
      <c r="AS64" s="88" t="s">
        <v>6059</v>
      </c>
      <c r="AT64" s="88">
        <v>15</v>
      </c>
      <c r="AU64" s="88">
        <v>35000</v>
      </c>
      <c r="AV64" s="88">
        <v>0</v>
      </c>
      <c r="AW64" s="88">
        <v>0</v>
      </c>
      <c r="AX64" s="88">
        <v>0</v>
      </c>
      <c r="AY64" s="88">
        <v>35000</v>
      </c>
      <c r="AZ64" s="88">
        <v>1004.5</v>
      </c>
      <c r="BA64" s="88">
        <v>0</v>
      </c>
      <c r="BB64" s="88">
        <v>1064</v>
      </c>
      <c r="BC64" s="88">
        <v>0</v>
      </c>
      <c r="BD64" s="88">
        <v>25</v>
      </c>
      <c r="BE64" s="88">
        <v>100</v>
      </c>
      <c r="BF64" s="101">
        <v>10636.44</v>
      </c>
      <c r="BG64" s="101">
        <v>12829.94</v>
      </c>
      <c r="BH64" s="101">
        <v>2485</v>
      </c>
      <c r="BI64" s="101">
        <v>385</v>
      </c>
      <c r="BJ64" s="101">
        <v>2481.5</v>
      </c>
      <c r="BK64" s="101">
        <v>5351.5</v>
      </c>
      <c r="BL64" s="101" t="s">
        <v>3173</v>
      </c>
      <c r="BM64" s="101" t="s">
        <v>3217</v>
      </c>
    </row>
    <row r="65" spans="1:65">
      <c r="A65" t="s">
        <v>695</v>
      </c>
      <c r="B65">
        <v>20250301</v>
      </c>
      <c r="C65">
        <v>2025</v>
      </c>
      <c r="D65" s="9">
        <v>45717</v>
      </c>
      <c r="E65">
        <v>3</v>
      </c>
      <c r="F65" t="s">
        <v>1062</v>
      </c>
      <c r="G65" t="s">
        <v>482</v>
      </c>
      <c r="H65" t="s">
        <v>1038</v>
      </c>
      <c r="I65" t="s">
        <v>695</v>
      </c>
      <c r="J65">
        <v>34</v>
      </c>
      <c r="K65" t="s">
        <v>3256</v>
      </c>
      <c r="L65" t="s">
        <v>2158</v>
      </c>
      <c r="M65" t="s">
        <v>2158</v>
      </c>
      <c r="N65" t="s">
        <v>1820</v>
      </c>
      <c r="O65" t="s">
        <v>3247</v>
      </c>
      <c r="P65" t="s">
        <v>6037</v>
      </c>
      <c r="Q65" t="s">
        <v>6038</v>
      </c>
      <c r="R65" t="s">
        <v>6060</v>
      </c>
      <c r="S65" t="s">
        <v>6061</v>
      </c>
      <c r="T65" t="s">
        <v>6046</v>
      </c>
      <c r="U65" s="9" t="s">
        <v>6047</v>
      </c>
      <c r="V65" s="9" t="s">
        <v>6054</v>
      </c>
      <c r="W65" t="s">
        <v>6055</v>
      </c>
      <c r="X65" t="s">
        <v>3081</v>
      </c>
      <c r="Y65" t="s">
        <v>3081</v>
      </c>
      <c r="Z65">
        <v>1</v>
      </c>
      <c r="AA65">
        <v>45717</v>
      </c>
      <c r="AB65">
        <v>45717</v>
      </c>
      <c r="AC65">
        <v>61440012</v>
      </c>
      <c r="AD65" s="9" t="s">
        <v>3084</v>
      </c>
      <c r="AE65" t="s">
        <v>6062</v>
      </c>
      <c r="AF65" t="s">
        <v>6063</v>
      </c>
      <c r="AG65" t="s">
        <v>6064</v>
      </c>
      <c r="AH65" t="s">
        <v>6065</v>
      </c>
      <c r="AI65" t="s">
        <v>6043</v>
      </c>
      <c r="AJ65">
        <v>33314</v>
      </c>
      <c r="AK65" t="s">
        <v>3099</v>
      </c>
      <c r="AL65" t="s">
        <v>3088</v>
      </c>
      <c r="AM65">
        <v>200019606026017</v>
      </c>
      <c r="AN65">
        <v>1</v>
      </c>
      <c r="AO65" s="88" t="s">
        <v>3089</v>
      </c>
      <c r="AP65" s="88">
        <v>1</v>
      </c>
      <c r="AQ65" s="88" t="s">
        <v>3090</v>
      </c>
      <c r="AR65" s="88">
        <v>362717</v>
      </c>
      <c r="AS65" s="88" t="s">
        <v>6059</v>
      </c>
      <c r="AT65" s="88">
        <v>43</v>
      </c>
      <c r="AU65" s="88">
        <v>135000</v>
      </c>
      <c r="AV65" s="88">
        <v>0</v>
      </c>
      <c r="AW65" s="88">
        <v>0</v>
      </c>
      <c r="AX65" s="88">
        <v>0</v>
      </c>
      <c r="AY65" s="88">
        <v>135000</v>
      </c>
      <c r="AZ65" s="88">
        <v>3874.5</v>
      </c>
      <c r="BA65" s="88">
        <v>20338.240000000002</v>
      </c>
      <c r="BB65" s="88">
        <v>4104</v>
      </c>
      <c r="BC65" s="88">
        <v>0</v>
      </c>
      <c r="BD65" s="88">
        <v>25</v>
      </c>
      <c r="BE65" s="88">
        <v>0</v>
      </c>
      <c r="BF65" s="101">
        <v>0</v>
      </c>
      <c r="BG65" s="101">
        <v>28341.74</v>
      </c>
      <c r="BH65" s="101">
        <v>9585</v>
      </c>
      <c r="BI65" s="101">
        <v>851.51</v>
      </c>
      <c r="BJ65" s="101">
        <v>9571.5</v>
      </c>
      <c r="BK65" s="101">
        <v>20008.009999999998</v>
      </c>
      <c r="BL65" s="101" t="s">
        <v>3081</v>
      </c>
      <c r="BM65" s="101" t="s">
        <v>3081</v>
      </c>
    </row>
    <row r="66" spans="1:65">
      <c r="A66" t="s">
        <v>695</v>
      </c>
      <c r="B66">
        <v>20250301</v>
      </c>
      <c r="C66">
        <v>2025</v>
      </c>
      <c r="D66" s="9">
        <v>45717</v>
      </c>
      <c r="E66">
        <v>3</v>
      </c>
      <c r="F66" t="s">
        <v>1028</v>
      </c>
      <c r="G66" t="s">
        <v>1194</v>
      </c>
      <c r="H66" t="s">
        <v>1028</v>
      </c>
      <c r="I66" t="s">
        <v>1194</v>
      </c>
      <c r="J66">
        <v>1</v>
      </c>
      <c r="K66" t="s">
        <v>9</v>
      </c>
      <c r="L66" t="s">
        <v>2158</v>
      </c>
      <c r="M66" t="s">
        <v>2158</v>
      </c>
      <c r="N66" t="s">
        <v>1820</v>
      </c>
      <c r="O66" t="s">
        <v>3247</v>
      </c>
      <c r="P66" t="s">
        <v>6037</v>
      </c>
      <c r="Q66" t="s">
        <v>6038</v>
      </c>
      <c r="R66" t="s">
        <v>3297</v>
      </c>
      <c r="S66" t="s">
        <v>8</v>
      </c>
      <c r="T66" t="s">
        <v>6046</v>
      </c>
      <c r="U66" s="9" t="s">
        <v>6047</v>
      </c>
      <c r="V66" s="9" t="s">
        <v>6056</v>
      </c>
      <c r="W66" t="s">
        <v>6057</v>
      </c>
      <c r="X66" t="s">
        <v>3081</v>
      </c>
      <c r="Y66" t="s">
        <v>3081</v>
      </c>
      <c r="Z66">
        <v>2</v>
      </c>
      <c r="AA66">
        <v>45566</v>
      </c>
      <c r="AB66">
        <v>44774</v>
      </c>
      <c r="AC66">
        <v>62475137</v>
      </c>
      <c r="AD66" s="9" t="s">
        <v>3084</v>
      </c>
      <c r="AE66" t="s">
        <v>1809</v>
      </c>
      <c r="AF66" t="s">
        <v>4977</v>
      </c>
      <c r="AG66" t="s">
        <v>4978</v>
      </c>
      <c r="AH66" t="s">
        <v>1808</v>
      </c>
      <c r="AI66" t="s">
        <v>6043</v>
      </c>
      <c r="AJ66">
        <v>37772</v>
      </c>
      <c r="AK66" t="s">
        <v>3099</v>
      </c>
      <c r="AL66" t="s">
        <v>3088</v>
      </c>
      <c r="AM66">
        <v>200019605054291</v>
      </c>
      <c r="AN66">
        <v>1</v>
      </c>
      <c r="AO66" s="88" t="s">
        <v>3089</v>
      </c>
      <c r="AP66" s="88">
        <v>1</v>
      </c>
      <c r="AQ66" s="88" t="s">
        <v>3090</v>
      </c>
      <c r="AR66" s="88">
        <v>362717</v>
      </c>
      <c r="AS66" s="88" t="s">
        <v>6059</v>
      </c>
      <c r="AT66" s="88">
        <v>57</v>
      </c>
      <c r="AU66" s="88">
        <v>35000</v>
      </c>
      <c r="AV66" s="88">
        <v>0</v>
      </c>
      <c r="AW66" s="88">
        <v>0</v>
      </c>
      <c r="AX66" s="88">
        <v>0</v>
      </c>
      <c r="AY66" s="88">
        <v>35000</v>
      </c>
      <c r="AZ66" s="88">
        <v>1004.5</v>
      </c>
      <c r="BA66" s="88">
        <v>0</v>
      </c>
      <c r="BB66" s="88">
        <v>1064</v>
      </c>
      <c r="BC66" s="88">
        <v>1715.46</v>
      </c>
      <c r="BD66" s="88">
        <v>25</v>
      </c>
      <c r="BE66" s="88">
        <v>0</v>
      </c>
      <c r="BF66" s="101">
        <v>0</v>
      </c>
      <c r="BG66" s="101">
        <v>3808.96</v>
      </c>
      <c r="BH66" s="101">
        <v>2485</v>
      </c>
      <c r="BI66" s="101">
        <v>385</v>
      </c>
      <c r="BJ66" s="101">
        <v>2481.5</v>
      </c>
      <c r="BK66" s="101">
        <v>5351.5</v>
      </c>
      <c r="BL66" s="101" t="s">
        <v>3081</v>
      </c>
      <c r="BM66" s="101" t="s">
        <v>3081</v>
      </c>
    </row>
    <row r="67" spans="1:65">
      <c r="A67" t="s">
        <v>695</v>
      </c>
      <c r="B67">
        <v>20250301</v>
      </c>
      <c r="C67">
        <v>2025</v>
      </c>
      <c r="D67" s="9">
        <v>45717</v>
      </c>
      <c r="E67">
        <v>3</v>
      </c>
      <c r="F67" t="s">
        <v>1028</v>
      </c>
      <c r="G67" t="s">
        <v>1194</v>
      </c>
      <c r="H67" t="s">
        <v>1038</v>
      </c>
      <c r="I67" t="s">
        <v>695</v>
      </c>
      <c r="J67">
        <v>34</v>
      </c>
      <c r="K67" t="s">
        <v>3256</v>
      </c>
      <c r="L67" t="s">
        <v>2158</v>
      </c>
      <c r="M67" t="s">
        <v>2158</v>
      </c>
      <c r="N67" t="s">
        <v>1820</v>
      </c>
      <c r="O67" t="s">
        <v>3247</v>
      </c>
      <c r="P67" t="s">
        <v>6037</v>
      </c>
      <c r="Q67" t="s">
        <v>6038</v>
      </c>
      <c r="R67" t="s">
        <v>3319</v>
      </c>
      <c r="S67" t="s">
        <v>221</v>
      </c>
      <c r="T67" t="s">
        <v>6046</v>
      </c>
      <c r="U67" s="9" t="s">
        <v>6047</v>
      </c>
      <c r="V67" s="9" t="s">
        <v>6052</v>
      </c>
      <c r="W67" t="s">
        <v>6053</v>
      </c>
      <c r="X67" t="s">
        <v>3081</v>
      </c>
      <c r="Y67" t="s">
        <v>3081</v>
      </c>
      <c r="Z67">
        <v>2</v>
      </c>
      <c r="AA67">
        <v>45717</v>
      </c>
      <c r="AB67">
        <v>44896</v>
      </c>
      <c r="AC67">
        <v>62461743</v>
      </c>
      <c r="AD67" s="9" t="s">
        <v>3084</v>
      </c>
      <c r="AE67" t="s">
        <v>2059</v>
      </c>
      <c r="AF67" t="s">
        <v>5625</v>
      </c>
      <c r="AG67" t="s">
        <v>5626</v>
      </c>
      <c r="AH67" t="s">
        <v>2058</v>
      </c>
      <c r="AI67" t="s">
        <v>6045</v>
      </c>
      <c r="AJ67">
        <v>26167</v>
      </c>
      <c r="AK67" t="s">
        <v>3099</v>
      </c>
      <c r="AL67" t="s">
        <v>3088</v>
      </c>
      <c r="AM67">
        <v>200011602332048</v>
      </c>
      <c r="AN67">
        <v>1</v>
      </c>
      <c r="AO67" s="88" t="s">
        <v>3089</v>
      </c>
      <c r="AP67" s="88">
        <v>1</v>
      </c>
      <c r="AQ67" s="88" t="s">
        <v>3090</v>
      </c>
      <c r="AR67" s="88">
        <v>362717</v>
      </c>
      <c r="AS67" s="88" t="s">
        <v>6059</v>
      </c>
      <c r="AT67" s="88">
        <v>66</v>
      </c>
      <c r="AU67" s="88">
        <v>50000</v>
      </c>
      <c r="AV67" s="88">
        <v>0</v>
      </c>
      <c r="AW67" s="88">
        <v>0</v>
      </c>
      <c r="AX67" s="88">
        <v>0</v>
      </c>
      <c r="AY67" s="88">
        <v>50000</v>
      </c>
      <c r="AZ67" s="88">
        <v>1435</v>
      </c>
      <c r="BA67" s="88">
        <v>1854</v>
      </c>
      <c r="BB67" s="88">
        <v>1520</v>
      </c>
      <c r="BC67" s="88">
        <v>0</v>
      </c>
      <c r="BD67" s="88">
        <v>25</v>
      </c>
      <c r="BE67" s="88">
        <v>0</v>
      </c>
      <c r="BF67" s="101">
        <v>0</v>
      </c>
      <c r="BG67" s="101">
        <v>4834</v>
      </c>
      <c r="BH67" s="101">
        <v>3550</v>
      </c>
      <c r="BI67" s="101">
        <v>550</v>
      </c>
      <c r="BJ67" s="101">
        <v>3545</v>
      </c>
      <c r="BK67" s="101">
        <v>7645</v>
      </c>
      <c r="BL67" s="101" t="s">
        <v>3081</v>
      </c>
      <c r="BM67" s="101" t="s">
        <v>3081</v>
      </c>
    </row>
    <row r="68" spans="1:65">
      <c r="A68" t="s">
        <v>695</v>
      </c>
      <c r="B68">
        <v>20250301</v>
      </c>
      <c r="C68">
        <v>2025</v>
      </c>
      <c r="D68" s="9">
        <v>45717</v>
      </c>
      <c r="E68">
        <v>3</v>
      </c>
      <c r="F68" t="s">
        <v>1028</v>
      </c>
      <c r="G68" t="s">
        <v>1194</v>
      </c>
      <c r="H68" t="s">
        <v>1028</v>
      </c>
      <c r="I68" t="s">
        <v>1194</v>
      </c>
      <c r="J68">
        <v>1</v>
      </c>
      <c r="K68" t="s">
        <v>9</v>
      </c>
      <c r="L68" t="s">
        <v>2158</v>
      </c>
      <c r="M68" t="s">
        <v>2158</v>
      </c>
      <c r="N68" t="s">
        <v>1820</v>
      </c>
      <c r="O68" t="s">
        <v>3247</v>
      </c>
      <c r="P68" t="s">
        <v>6037</v>
      </c>
      <c r="Q68" t="s">
        <v>6038</v>
      </c>
      <c r="R68" t="s">
        <v>3083</v>
      </c>
      <c r="S68" t="s">
        <v>7</v>
      </c>
      <c r="T68" t="s">
        <v>6039</v>
      </c>
      <c r="U68" s="9" t="s">
        <v>6040</v>
      </c>
      <c r="V68" s="9" t="s">
        <v>6041</v>
      </c>
      <c r="W68" t="s">
        <v>6042</v>
      </c>
      <c r="X68" t="s">
        <v>3081</v>
      </c>
      <c r="Y68" t="s">
        <v>3081</v>
      </c>
      <c r="Z68">
        <v>1</v>
      </c>
      <c r="AA68">
        <v>45536</v>
      </c>
      <c r="AB68">
        <v>45536</v>
      </c>
      <c r="AC68">
        <v>62475220</v>
      </c>
      <c r="AD68" s="9" t="s">
        <v>3084</v>
      </c>
      <c r="AE68" t="s">
        <v>2988</v>
      </c>
      <c r="AF68" t="s">
        <v>5379</v>
      </c>
      <c r="AG68" t="s">
        <v>5380</v>
      </c>
      <c r="AH68" t="s">
        <v>2989</v>
      </c>
      <c r="AI68" t="s">
        <v>6043</v>
      </c>
      <c r="AJ68">
        <v>27637</v>
      </c>
      <c r="AK68" t="s">
        <v>3099</v>
      </c>
      <c r="AL68" t="s">
        <v>3088</v>
      </c>
      <c r="AM68">
        <v>200019607517158</v>
      </c>
      <c r="AN68">
        <v>1</v>
      </c>
      <c r="AO68" s="88" t="s">
        <v>3089</v>
      </c>
      <c r="AP68" s="88">
        <v>1</v>
      </c>
      <c r="AQ68" s="88" t="s">
        <v>3090</v>
      </c>
      <c r="AR68" s="88">
        <v>362717</v>
      </c>
      <c r="AS68" s="88" t="s">
        <v>6059</v>
      </c>
      <c r="AT68" s="88">
        <v>69</v>
      </c>
      <c r="AU68" s="88">
        <v>24000</v>
      </c>
      <c r="AV68" s="88">
        <v>0</v>
      </c>
      <c r="AW68" s="88">
        <v>0</v>
      </c>
      <c r="AX68" s="88">
        <v>0</v>
      </c>
      <c r="AY68" s="88">
        <v>24000</v>
      </c>
      <c r="AZ68" s="88">
        <v>688.8</v>
      </c>
      <c r="BA68" s="88">
        <v>0</v>
      </c>
      <c r="BB68" s="88">
        <v>729.6</v>
      </c>
      <c r="BC68" s="88">
        <v>0</v>
      </c>
      <c r="BD68" s="88">
        <v>25</v>
      </c>
      <c r="BE68" s="88">
        <v>0</v>
      </c>
      <c r="BF68" s="101">
        <v>0</v>
      </c>
      <c r="BG68" s="101">
        <v>1443.4</v>
      </c>
      <c r="BH68" s="101">
        <v>1704</v>
      </c>
      <c r="BI68" s="101">
        <v>264</v>
      </c>
      <c r="BJ68" s="101">
        <v>1701.6</v>
      </c>
      <c r="BK68" s="101">
        <v>3669.6</v>
      </c>
      <c r="BL68" s="101" t="s">
        <v>3081</v>
      </c>
      <c r="BM68" s="101" t="s">
        <v>3081</v>
      </c>
    </row>
    <row r="69" spans="1:65">
      <c r="A69" t="s">
        <v>695</v>
      </c>
      <c r="B69">
        <v>20250301</v>
      </c>
      <c r="C69">
        <v>2025</v>
      </c>
      <c r="D69" s="9">
        <v>45717</v>
      </c>
      <c r="E69">
        <v>3</v>
      </c>
      <c r="F69" t="s">
        <v>1072</v>
      </c>
      <c r="G69" t="s">
        <v>199</v>
      </c>
      <c r="H69" t="s">
        <v>1072</v>
      </c>
      <c r="I69" t="s">
        <v>199</v>
      </c>
      <c r="J69">
        <v>1</v>
      </c>
      <c r="K69" t="s">
        <v>9</v>
      </c>
      <c r="L69" t="s">
        <v>2158</v>
      </c>
      <c r="M69" t="s">
        <v>2158</v>
      </c>
      <c r="N69" t="s">
        <v>1820</v>
      </c>
      <c r="O69" t="s">
        <v>3247</v>
      </c>
      <c r="P69" t="s">
        <v>6037</v>
      </c>
      <c r="Q69" t="s">
        <v>6038</v>
      </c>
      <c r="R69" t="s">
        <v>3297</v>
      </c>
      <c r="S69" t="s">
        <v>8</v>
      </c>
      <c r="T69" t="s">
        <v>6046</v>
      </c>
      <c r="U69" s="9" t="s">
        <v>6047</v>
      </c>
      <c r="V69" s="9" t="s">
        <v>6056</v>
      </c>
      <c r="W69" t="s">
        <v>6057</v>
      </c>
      <c r="X69" t="s">
        <v>3081</v>
      </c>
      <c r="Y69" t="s">
        <v>3081</v>
      </c>
      <c r="Z69">
        <v>10</v>
      </c>
      <c r="AA69">
        <v>43617</v>
      </c>
      <c r="AB69">
        <v>42401</v>
      </c>
      <c r="AC69">
        <v>62430018</v>
      </c>
      <c r="AD69" s="9" t="s">
        <v>3084</v>
      </c>
      <c r="AE69" t="s">
        <v>1344</v>
      </c>
      <c r="AF69" t="s">
        <v>4449</v>
      </c>
      <c r="AG69" t="s">
        <v>4450</v>
      </c>
      <c r="AH69" t="s">
        <v>200</v>
      </c>
      <c r="AI69" t="s">
        <v>6043</v>
      </c>
      <c r="AJ69">
        <v>26117</v>
      </c>
      <c r="AK69" t="s">
        <v>3099</v>
      </c>
      <c r="AL69" t="s">
        <v>3088</v>
      </c>
      <c r="AM69">
        <v>200018300281984</v>
      </c>
      <c r="AN69">
        <v>1</v>
      </c>
      <c r="AO69" s="88" t="s">
        <v>3089</v>
      </c>
      <c r="AP69" s="88">
        <v>1</v>
      </c>
      <c r="AQ69" s="88" t="s">
        <v>3090</v>
      </c>
      <c r="AR69" s="88">
        <v>362717</v>
      </c>
      <c r="AS69" s="88" t="s">
        <v>6059</v>
      </c>
      <c r="AT69" s="88">
        <v>79</v>
      </c>
      <c r="AU69" s="88">
        <v>35000</v>
      </c>
      <c r="AV69" s="88">
        <v>0</v>
      </c>
      <c r="AW69" s="88">
        <v>0</v>
      </c>
      <c r="AX69" s="88">
        <v>0</v>
      </c>
      <c r="AY69" s="88">
        <v>35000</v>
      </c>
      <c r="AZ69" s="88">
        <v>1004.5</v>
      </c>
      <c r="BA69" s="88">
        <v>0</v>
      </c>
      <c r="BB69" s="88">
        <v>1064</v>
      </c>
      <c r="BC69" s="88">
        <v>0</v>
      </c>
      <c r="BD69" s="88">
        <v>25</v>
      </c>
      <c r="BE69" s="88">
        <v>0</v>
      </c>
      <c r="BF69" s="101">
        <v>0</v>
      </c>
      <c r="BG69" s="101">
        <v>2093.5</v>
      </c>
      <c r="BH69" s="101">
        <v>2485</v>
      </c>
      <c r="BI69" s="101">
        <v>385</v>
      </c>
      <c r="BJ69" s="101">
        <v>2481.5</v>
      </c>
      <c r="BK69" s="101">
        <v>5351.5</v>
      </c>
      <c r="BL69" s="101" t="s">
        <v>3229</v>
      </c>
      <c r="BM69" s="101" t="s">
        <v>3327</v>
      </c>
    </row>
    <row r="70" spans="1:65">
      <c r="A70" t="s">
        <v>695</v>
      </c>
      <c r="B70">
        <v>20250301</v>
      </c>
      <c r="C70">
        <v>2025</v>
      </c>
      <c r="D70" s="9">
        <v>45717</v>
      </c>
      <c r="E70">
        <v>3</v>
      </c>
      <c r="F70" t="s">
        <v>1046</v>
      </c>
      <c r="G70" t="s">
        <v>226</v>
      </c>
      <c r="H70" t="s">
        <v>1046</v>
      </c>
      <c r="I70" t="s">
        <v>226</v>
      </c>
      <c r="J70">
        <v>1</v>
      </c>
      <c r="K70" t="s">
        <v>9</v>
      </c>
      <c r="L70" t="s">
        <v>2158</v>
      </c>
      <c r="M70" t="s">
        <v>2158</v>
      </c>
      <c r="N70" t="s">
        <v>1820</v>
      </c>
      <c r="O70" t="s">
        <v>3247</v>
      </c>
      <c r="P70" t="s">
        <v>6037</v>
      </c>
      <c r="Q70" t="s">
        <v>6038</v>
      </c>
      <c r="R70" t="s">
        <v>3185</v>
      </c>
      <c r="S70" t="s">
        <v>307</v>
      </c>
      <c r="T70" t="s">
        <v>6039</v>
      </c>
      <c r="U70" s="9" t="s">
        <v>6040</v>
      </c>
      <c r="V70" s="9" t="s">
        <v>6041</v>
      </c>
      <c r="W70" t="s">
        <v>6042</v>
      </c>
      <c r="X70" t="s">
        <v>3081</v>
      </c>
      <c r="Y70" t="s">
        <v>3081</v>
      </c>
      <c r="Z70">
        <v>1</v>
      </c>
      <c r="AA70">
        <v>45047</v>
      </c>
      <c r="AB70">
        <v>45047</v>
      </c>
      <c r="AC70">
        <v>62250064</v>
      </c>
      <c r="AD70" s="9" t="s">
        <v>3084</v>
      </c>
      <c r="AE70" t="s">
        <v>2325</v>
      </c>
      <c r="AF70" t="s">
        <v>3503</v>
      </c>
      <c r="AG70" t="s">
        <v>3504</v>
      </c>
      <c r="AH70" t="s">
        <v>2324</v>
      </c>
      <c r="AI70" t="s">
        <v>6045</v>
      </c>
      <c r="AJ70">
        <v>36838</v>
      </c>
      <c r="AK70" t="s">
        <v>3099</v>
      </c>
      <c r="AL70" t="s">
        <v>3088</v>
      </c>
      <c r="AM70">
        <v>200019603595806</v>
      </c>
      <c r="AN70">
        <v>1</v>
      </c>
      <c r="AO70" s="88" t="s">
        <v>3089</v>
      </c>
      <c r="AP70" s="88">
        <v>1</v>
      </c>
      <c r="AQ70" s="88" t="s">
        <v>3090</v>
      </c>
      <c r="AR70" s="88">
        <v>362717</v>
      </c>
      <c r="AS70" s="88" t="s">
        <v>6059</v>
      </c>
      <c r="AT70" s="88">
        <v>124</v>
      </c>
      <c r="AU70" s="88">
        <v>22000</v>
      </c>
      <c r="AV70" s="88">
        <v>0</v>
      </c>
      <c r="AW70" s="88">
        <v>0</v>
      </c>
      <c r="AX70" s="88">
        <v>0</v>
      </c>
      <c r="AY70" s="88">
        <v>22000</v>
      </c>
      <c r="AZ70" s="88">
        <v>631.4</v>
      </c>
      <c r="BA70" s="88">
        <v>0</v>
      </c>
      <c r="BB70" s="88">
        <v>668.8</v>
      </c>
      <c r="BC70" s="88">
        <v>0</v>
      </c>
      <c r="BD70" s="88">
        <v>25</v>
      </c>
      <c r="BE70" s="88">
        <v>0</v>
      </c>
      <c r="BF70" s="101">
        <v>11125.97</v>
      </c>
      <c r="BG70" s="101">
        <v>12451.17</v>
      </c>
      <c r="BH70" s="101">
        <v>1562</v>
      </c>
      <c r="BI70" s="101">
        <v>242</v>
      </c>
      <c r="BJ70" s="101">
        <v>1559.8</v>
      </c>
      <c r="BK70" s="101">
        <v>3363.8</v>
      </c>
      <c r="BL70" s="101" t="s">
        <v>3081</v>
      </c>
      <c r="BM70" s="101" t="s">
        <v>3081</v>
      </c>
    </row>
    <row r="71" spans="1:65">
      <c r="A71" t="s">
        <v>695</v>
      </c>
      <c r="B71">
        <v>20250301</v>
      </c>
      <c r="C71">
        <v>2025</v>
      </c>
      <c r="D71" s="9">
        <v>45717</v>
      </c>
      <c r="E71">
        <v>3</v>
      </c>
      <c r="F71" t="s">
        <v>1038</v>
      </c>
      <c r="G71" t="s">
        <v>695</v>
      </c>
      <c r="H71" t="s">
        <v>1038</v>
      </c>
      <c r="I71" t="s">
        <v>695</v>
      </c>
      <c r="J71">
        <v>1</v>
      </c>
      <c r="K71" t="s">
        <v>9</v>
      </c>
      <c r="L71" t="s">
        <v>2158</v>
      </c>
      <c r="M71" t="s">
        <v>2158</v>
      </c>
      <c r="N71" t="s">
        <v>1820</v>
      </c>
      <c r="O71" t="s">
        <v>3247</v>
      </c>
      <c r="P71" t="s">
        <v>6037</v>
      </c>
      <c r="Q71" t="s">
        <v>6038</v>
      </c>
      <c r="R71" t="s">
        <v>3096</v>
      </c>
      <c r="S71" t="s">
        <v>295</v>
      </c>
      <c r="T71" t="s">
        <v>6046</v>
      </c>
      <c r="U71" s="9" t="s">
        <v>6047</v>
      </c>
      <c r="V71" s="9" t="s">
        <v>6056</v>
      </c>
      <c r="W71" t="s">
        <v>6057</v>
      </c>
      <c r="X71" t="s">
        <v>3081</v>
      </c>
      <c r="Y71" t="s">
        <v>3081</v>
      </c>
      <c r="Z71">
        <v>3</v>
      </c>
      <c r="AA71">
        <v>45352</v>
      </c>
      <c r="AB71">
        <v>45078</v>
      </c>
      <c r="AC71">
        <v>62235019</v>
      </c>
      <c r="AD71" s="9" t="s">
        <v>3084</v>
      </c>
      <c r="AE71" t="s">
        <v>2365</v>
      </c>
      <c r="AF71" t="s">
        <v>5007</v>
      </c>
      <c r="AG71" t="s">
        <v>5008</v>
      </c>
      <c r="AH71" t="s">
        <v>2366</v>
      </c>
      <c r="AI71" t="s">
        <v>6043</v>
      </c>
      <c r="AJ71">
        <v>36906</v>
      </c>
      <c r="AK71" t="s">
        <v>3099</v>
      </c>
      <c r="AL71" t="s">
        <v>3088</v>
      </c>
      <c r="AM71">
        <v>200019605901669</v>
      </c>
      <c r="AN71">
        <v>1</v>
      </c>
      <c r="AO71" s="88" t="s">
        <v>3089</v>
      </c>
      <c r="AP71" s="88">
        <v>1</v>
      </c>
      <c r="AQ71" s="88" t="s">
        <v>3090</v>
      </c>
      <c r="AR71" s="88">
        <v>362717</v>
      </c>
      <c r="AS71" s="88" t="s">
        <v>6059</v>
      </c>
      <c r="AT71" s="88">
        <v>132</v>
      </c>
      <c r="AU71" s="88">
        <v>35000</v>
      </c>
      <c r="AV71" s="88">
        <v>0</v>
      </c>
      <c r="AW71" s="88">
        <v>0</v>
      </c>
      <c r="AX71" s="88">
        <v>0</v>
      </c>
      <c r="AY71" s="88">
        <v>35000</v>
      </c>
      <c r="AZ71" s="88">
        <v>1004.5</v>
      </c>
      <c r="BA71" s="88">
        <v>0</v>
      </c>
      <c r="BB71" s="88">
        <v>1064</v>
      </c>
      <c r="BC71" s="88">
        <v>0</v>
      </c>
      <c r="BD71" s="88">
        <v>25</v>
      </c>
      <c r="BE71" s="88">
        <v>0</v>
      </c>
      <c r="BF71" s="101">
        <v>561.88</v>
      </c>
      <c r="BG71" s="101">
        <v>2655.38</v>
      </c>
      <c r="BH71" s="101">
        <v>2485</v>
      </c>
      <c r="BI71" s="101">
        <v>385</v>
      </c>
      <c r="BJ71" s="101">
        <v>2481.5</v>
      </c>
      <c r="BK71" s="101">
        <v>5351.5</v>
      </c>
      <c r="BL71" s="101" t="s">
        <v>3081</v>
      </c>
      <c r="BM71" s="101" t="s">
        <v>3081</v>
      </c>
    </row>
    <row r="72" spans="1:65">
      <c r="A72" t="s">
        <v>695</v>
      </c>
      <c r="B72">
        <v>20250301</v>
      </c>
      <c r="C72">
        <v>2025</v>
      </c>
      <c r="D72" s="9">
        <v>45717</v>
      </c>
      <c r="E72">
        <v>3</v>
      </c>
      <c r="F72" t="s">
        <v>1045</v>
      </c>
      <c r="G72" t="s">
        <v>1201</v>
      </c>
      <c r="H72" t="s">
        <v>1038</v>
      </c>
      <c r="I72" t="s">
        <v>695</v>
      </c>
      <c r="J72">
        <v>34</v>
      </c>
      <c r="K72" t="s">
        <v>3256</v>
      </c>
      <c r="L72" t="s">
        <v>2158</v>
      </c>
      <c r="M72" t="s">
        <v>2158</v>
      </c>
      <c r="N72" t="s">
        <v>1820</v>
      </c>
      <c r="O72" t="s">
        <v>3247</v>
      </c>
      <c r="P72" t="s">
        <v>6037</v>
      </c>
      <c r="Q72" t="s">
        <v>6038</v>
      </c>
      <c r="R72" t="s">
        <v>3281</v>
      </c>
      <c r="S72" t="s">
        <v>109</v>
      </c>
      <c r="T72" t="s">
        <v>6046</v>
      </c>
      <c r="U72" s="9" t="s">
        <v>6047</v>
      </c>
      <c r="V72" s="9" t="s">
        <v>3081</v>
      </c>
      <c r="W72" t="s">
        <v>3081</v>
      </c>
      <c r="X72" t="s">
        <v>3081</v>
      </c>
      <c r="Y72" t="s">
        <v>3081</v>
      </c>
      <c r="Z72">
        <v>5</v>
      </c>
      <c r="AA72">
        <v>45627</v>
      </c>
      <c r="AB72">
        <v>42675</v>
      </c>
      <c r="AC72">
        <v>61485015</v>
      </c>
      <c r="AD72" s="9" t="s">
        <v>3084</v>
      </c>
      <c r="AE72" t="s">
        <v>2026</v>
      </c>
      <c r="AF72" t="s">
        <v>4509</v>
      </c>
      <c r="AG72" t="s">
        <v>4510</v>
      </c>
      <c r="AH72" t="s">
        <v>2025</v>
      </c>
      <c r="AI72" t="s">
        <v>6043</v>
      </c>
      <c r="AJ72">
        <v>31092</v>
      </c>
      <c r="AK72" t="s">
        <v>3099</v>
      </c>
      <c r="AL72" t="s">
        <v>3088</v>
      </c>
      <c r="AM72">
        <v>200019605388575</v>
      </c>
      <c r="AN72">
        <v>1</v>
      </c>
      <c r="AO72" s="88" t="s">
        <v>3089</v>
      </c>
      <c r="AP72" s="88">
        <v>1</v>
      </c>
      <c r="AQ72" s="88" t="s">
        <v>3090</v>
      </c>
      <c r="AR72" s="88">
        <v>362717</v>
      </c>
      <c r="AS72" s="88" t="s">
        <v>6059</v>
      </c>
      <c r="AT72" s="88">
        <v>155</v>
      </c>
      <c r="AU72" s="88">
        <v>135000</v>
      </c>
      <c r="AV72" s="88">
        <v>0</v>
      </c>
      <c r="AW72" s="88">
        <v>0</v>
      </c>
      <c r="AX72" s="88">
        <v>0</v>
      </c>
      <c r="AY72" s="88">
        <v>135000</v>
      </c>
      <c r="AZ72" s="88">
        <v>3874.5</v>
      </c>
      <c r="BA72" s="88">
        <v>20338.240000000002</v>
      </c>
      <c r="BB72" s="88">
        <v>4104</v>
      </c>
      <c r="BC72" s="88">
        <v>0</v>
      </c>
      <c r="BD72" s="88">
        <v>25</v>
      </c>
      <c r="BE72" s="88">
        <v>0</v>
      </c>
      <c r="BF72" s="101">
        <v>739.39</v>
      </c>
      <c r="BG72" s="101">
        <v>29081.13</v>
      </c>
      <c r="BH72" s="101">
        <v>9585</v>
      </c>
      <c r="BI72" s="101">
        <v>851.51</v>
      </c>
      <c r="BJ72" s="101">
        <v>9571.5</v>
      </c>
      <c r="BK72" s="101">
        <v>20008.009999999998</v>
      </c>
      <c r="BL72" s="101" t="s">
        <v>3173</v>
      </c>
      <c r="BM72" s="101" t="s">
        <v>3217</v>
      </c>
    </row>
    <row r="73" spans="1:65">
      <c r="A73" t="s">
        <v>695</v>
      </c>
      <c r="B73">
        <v>20250301</v>
      </c>
      <c r="C73">
        <v>2025</v>
      </c>
      <c r="D73" s="9">
        <v>45717</v>
      </c>
      <c r="E73">
        <v>3</v>
      </c>
      <c r="F73" t="s">
        <v>1069</v>
      </c>
      <c r="G73" t="s">
        <v>612</v>
      </c>
      <c r="H73" t="s">
        <v>1069</v>
      </c>
      <c r="I73" t="s">
        <v>612</v>
      </c>
      <c r="J73">
        <v>1</v>
      </c>
      <c r="K73" t="s">
        <v>9</v>
      </c>
      <c r="L73" t="s">
        <v>2158</v>
      </c>
      <c r="M73" t="s">
        <v>2158</v>
      </c>
      <c r="N73" t="s">
        <v>1820</v>
      </c>
      <c r="O73" t="s">
        <v>3247</v>
      </c>
      <c r="P73" t="s">
        <v>6037</v>
      </c>
      <c r="Q73" t="s">
        <v>6038</v>
      </c>
      <c r="R73" t="s">
        <v>3096</v>
      </c>
      <c r="S73" t="s">
        <v>295</v>
      </c>
      <c r="T73" t="s">
        <v>6046</v>
      </c>
      <c r="U73" s="9" t="s">
        <v>6047</v>
      </c>
      <c r="V73" s="9" t="s">
        <v>6056</v>
      </c>
      <c r="W73" t="s">
        <v>6057</v>
      </c>
      <c r="X73" t="s">
        <v>3081</v>
      </c>
      <c r="Y73" t="s">
        <v>3081</v>
      </c>
      <c r="Z73">
        <v>1</v>
      </c>
      <c r="AA73">
        <v>45200</v>
      </c>
      <c r="AB73">
        <v>45200</v>
      </c>
      <c r="AC73">
        <v>62115086</v>
      </c>
      <c r="AD73" s="9" t="s">
        <v>3084</v>
      </c>
      <c r="AE73" t="s">
        <v>2586</v>
      </c>
      <c r="AF73" t="s">
        <v>3544</v>
      </c>
      <c r="AG73" t="s">
        <v>3545</v>
      </c>
      <c r="AH73" t="s">
        <v>2587</v>
      </c>
      <c r="AI73" t="s">
        <v>6045</v>
      </c>
      <c r="AJ73">
        <v>38093</v>
      </c>
      <c r="AK73" t="s">
        <v>3099</v>
      </c>
      <c r="AL73" t="s">
        <v>3088</v>
      </c>
      <c r="AM73">
        <v>200019606296490</v>
      </c>
      <c r="AN73">
        <v>1</v>
      </c>
      <c r="AO73" s="88" t="s">
        <v>3089</v>
      </c>
      <c r="AP73" s="88">
        <v>1</v>
      </c>
      <c r="AQ73" s="88" t="s">
        <v>3090</v>
      </c>
      <c r="AR73" s="88">
        <v>362717</v>
      </c>
      <c r="AS73" s="88" t="s">
        <v>6059</v>
      </c>
      <c r="AT73" s="88">
        <v>169</v>
      </c>
      <c r="AU73" s="88">
        <v>35000</v>
      </c>
      <c r="AV73" s="88">
        <v>0</v>
      </c>
      <c r="AW73" s="88">
        <v>0</v>
      </c>
      <c r="AX73" s="88">
        <v>0</v>
      </c>
      <c r="AY73" s="88">
        <v>35000</v>
      </c>
      <c r="AZ73" s="88">
        <v>1004.5</v>
      </c>
      <c r="BA73" s="88">
        <v>0</v>
      </c>
      <c r="BB73" s="88">
        <v>1064</v>
      </c>
      <c r="BC73" s="88">
        <v>0</v>
      </c>
      <c r="BD73" s="88">
        <v>25</v>
      </c>
      <c r="BE73" s="88">
        <v>0</v>
      </c>
      <c r="BF73" s="101">
        <v>4366</v>
      </c>
      <c r="BG73" s="101">
        <v>6459.5</v>
      </c>
      <c r="BH73" s="101">
        <v>2485</v>
      </c>
      <c r="BI73" s="101">
        <v>385</v>
      </c>
      <c r="BJ73" s="101">
        <v>2481.5</v>
      </c>
      <c r="BK73" s="101">
        <v>5351.5</v>
      </c>
      <c r="BL73" s="101" t="s">
        <v>3173</v>
      </c>
      <c r="BM73" s="101" t="s">
        <v>3217</v>
      </c>
    </row>
    <row r="74" spans="1:65">
      <c r="A74" t="s">
        <v>695</v>
      </c>
      <c r="B74">
        <v>20250301</v>
      </c>
      <c r="C74">
        <v>2025</v>
      </c>
      <c r="D74" s="9">
        <v>45717</v>
      </c>
      <c r="E74">
        <v>3</v>
      </c>
      <c r="F74" t="s">
        <v>1047</v>
      </c>
      <c r="G74" t="s">
        <v>265</v>
      </c>
      <c r="H74" t="s">
        <v>1038</v>
      </c>
      <c r="I74" t="s">
        <v>695</v>
      </c>
      <c r="J74">
        <v>34</v>
      </c>
      <c r="K74" t="s">
        <v>3256</v>
      </c>
      <c r="L74" t="s">
        <v>2158</v>
      </c>
      <c r="M74" t="s">
        <v>2158</v>
      </c>
      <c r="N74" t="s">
        <v>1820</v>
      </c>
      <c r="O74" t="s">
        <v>3247</v>
      </c>
      <c r="P74" t="s">
        <v>6037</v>
      </c>
      <c r="Q74" t="s">
        <v>6038</v>
      </c>
      <c r="R74" t="s">
        <v>3319</v>
      </c>
      <c r="S74" t="s">
        <v>221</v>
      </c>
      <c r="T74" t="s">
        <v>6046</v>
      </c>
      <c r="U74" s="9" t="s">
        <v>6047</v>
      </c>
      <c r="V74" s="9" t="s">
        <v>6052</v>
      </c>
      <c r="W74" t="s">
        <v>6053</v>
      </c>
      <c r="X74" t="s">
        <v>3081</v>
      </c>
      <c r="Y74" t="s">
        <v>3081</v>
      </c>
      <c r="Z74">
        <v>1</v>
      </c>
      <c r="AA74">
        <v>44896</v>
      </c>
      <c r="AB74">
        <v>44896</v>
      </c>
      <c r="AC74">
        <v>62100028</v>
      </c>
      <c r="AD74" s="9" t="s">
        <v>3084</v>
      </c>
      <c r="AE74" t="s">
        <v>2055</v>
      </c>
      <c r="AF74" t="s">
        <v>3372</v>
      </c>
      <c r="AG74" t="s">
        <v>3373</v>
      </c>
      <c r="AH74" t="s">
        <v>2054</v>
      </c>
      <c r="AI74" t="s">
        <v>6045</v>
      </c>
      <c r="AJ74">
        <v>20601</v>
      </c>
      <c r="AK74" t="s">
        <v>3099</v>
      </c>
      <c r="AL74" t="s">
        <v>3088</v>
      </c>
      <c r="AM74">
        <v>200019603465509</v>
      </c>
      <c r="AN74">
        <v>1</v>
      </c>
      <c r="AO74" s="88" t="s">
        <v>3089</v>
      </c>
      <c r="AP74" s="88">
        <v>1</v>
      </c>
      <c r="AQ74" s="88" t="s">
        <v>3090</v>
      </c>
      <c r="AR74" s="88">
        <v>362717</v>
      </c>
      <c r="AS74" s="88" t="s">
        <v>6059</v>
      </c>
      <c r="AT74" s="88">
        <v>172</v>
      </c>
      <c r="AU74" s="88">
        <v>70000</v>
      </c>
      <c r="AV74" s="88">
        <v>0</v>
      </c>
      <c r="AW74" s="88">
        <v>0</v>
      </c>
      <c r="AX74" s="88">
        <v>0</v>
      </c>
      <c r="AY74" s="88">
        <v>70000</v>
      </c>
      <c r="AZ74" s="88">
        <v>2009</v>
      </c>
      <c r="BA74" s="88">
        <v>5368.48</v>
      </c>
      <c r="BB74" s="88">
        <v>2128</v>
      </c>
      <c r="BC74" s="88">
        <v>0</v>
      </c>
      <c r="BD74" s="88">
        <v>25</v>
      </c>
      <c r="BE74" s="88">
        <v>0</v>
      </c>
      <c r="BF74" s="101">
        <v>5957.03</v>
      </c>
      <c r="BG74" s="101">
        <v>15487.51</v>
      </c>
      <c r="BH74" s="101">
        <v>4970</v>
      </c>
      <c r="BI74" s="101">
        <v>770</v>
      </c>
      <c r="BJ74" s="101">
        <v>4963</v>
      </c>
      <c r="BK74" s="101">
        <v>10703</v>
      </c>
      <c r="BL74" s="101" t="s">
        <v>3081</v>
      </c>
      <c r="BM74" s="101" t="s">
        <v>3081</v>
      </c>
    </row>
    <row r="75" spans="1:65">
      <c r="A75" t="s">
        <v>695</v>
      </c>
      <c r="B75">
        <v>20250301</v>
      </c>
      <c r="C75">
        <v>2025</v>
      </c>
      <c r="D75" s="9">
        <v>45717</v>
      </c>
      <c r="E75">
        <v>3</v>
      </c>
      <c r="F75" t="s">
        <v>1071</v>
      </c>
      <c r="G75" t="s">
        <v>160</v>
      </c>
      <c r="H75" t="s">
        <v>1071</v>
      </c>
      <c r="I75" t="s">
        <v>160</v>
      </c>
      <c r="J75">
        <v>1</v>
      </c>
      <c r="K75" t="s">
        <v>9</v>
      </c>
      <c r="L75" t="s">
        <v>2158</v>
      </c>
      <c r="M75" t="s">
        <v>2158</v>
      </c>
      <c r="N75" t="s">
        <v>1820</v>
      </c>
      <c r="O75" t="s">
        <v>3247</v>
      </c>
      <c r="P75" t="s">
        <v>6037</v>
      </c>
      <c r="Q75" t="s">
        <v>6038</v>
      </c>
      <c r="R75" t="s">
        <v>3273</v>
      </c>
      <c r="S75" t="s">
        <v>163</v>
      </c>
      <c r="T75" t="s">
        <v>6046</v>
      </c>
      <c r="U75" s="9" t="s">
        <v>6047</v>
      </c>
      <c r="V75" s="9" t="s">
        <v>3081</v>
      </c>
      <c r="W75" t="s">
        <v>3081</v>
      </c>
      <c r="X75" t="s">
        <v>3081</v>
      </c>
      <c r="Y75" t="s">
        <v>3081</v>
      </c>
      <c r="Z75">
        <v>4</v>
      </c>
      <c r="AA75">
        <v>43922</v>
      </c>
      <c r="AB75">
        <v>34820</v>
      </c>
      <c r="AC75">
        <v>62370005</v>
      </c>
      <c r="AD75" s="9" t="s">
        <v>3084</v>
      </c>
      <c r="AE75" t="s">
        <v>822</v>
      </c>
      <c r="AF75" t="s">
        <v>4763</v>
      </c>
      <c r="AG75" t="s">
        <v>4764</v>
      </c>
      <c r="AH75" t="s">
        <v>162</v>
      </c>
      <c r="AI75" t="s">
        <v>6045</v>
      </c>
      <c r="AJ75">
        <v>21336</v>
      </c>
      <c r="AK75" t="s">
        <v>3088</v>
      </c>
      <c r="AL75" t="s">
        <v>3095</v>
      </c>
      <c r="AM75">
        <v>200013300035716</v>
      </c>
      <c r="AN75">
        <v>1</v>
      </c>
      <c r="AO75" s="88" t="s">
        <v>3089</v>
      </c>
      <c r="AP75" s="88">
        <v>1</v>
      </c>
      <c r="AQ75" s="88" t="s">
        <v>3090</v>
      </c>
      <c r="AR75" s="88">
        <v>362717</v>
      </c>
      <c r="AS75" s="88" t="s">
        <v>6059</v>
      </c>
      <c r="AT75" s="88">
        <v>176</v>
      </c>
      <c r="AU75" s="88">
        <v>35000</v>
      </c>
      <c r="AV75" s="88">
        <v>0</v>
      </c>
      <c r="AW75" s="88">
        <v>0</v>
      </c>
      <c r="AX75" s="88">
        <v>0</v>
      </c>
      <c r="AY75" s="88">
        <v>35000</v>
      </c>
      <c r="AZ75" s="88">
        <v>1004.5</v>
      </c>
      <c r="BA75" s="88">
        <v>0</v>
      </c>
      <c r="BB75" s="88">
        <v>1064</v>
      </c>
      <c r="BC75" s="88">
        <v>0</v>
      </c>
      <c r="BD75" s="88">
        <v>25</v>
      </c>
      <c r="BE75" s="88">
        <v>50</v>
      </c>
      <c r="BF75" s="101">
        <v>1116</v>
      </c>
      <c r="BG75" s="101">
        <v>3259.5</v>
      </c>
      <c r="BH75" s="101">
        <v>2485</v>
      </c>
      <c r="BI75" s="101">
        <v>385</v>
      </c>
      <c r="BJ75" s="101">
        <v>2481.5</v>
      </c>
      <c r="BK75" s="101">
        <v>5351.5</v>
      </c>
      <c r="BL75" s="101" t="s">
        <v>3091</v>
      </c>
      <c r="BM75" s="101" t="s">
        <v>3081</v>
      </c>
    </row>
    <row r="76" spans="1:65">
      <c r="A76" t="s">
        <v>695</v>
      </c>
      <c r="B76">
        <v>20250301</v>
      </c>
      <c r="C76">
        <v>2025</v>
      </c>
      <c r="D76" s="9">
        <v>45717</v>
      </c>
      <c r="E76">
        <v>3</v>
      </c>
      <c r="F76" t="s">
        <v>1038</v>
      </c>
      <c r="G76" t="s">
        <v>695</v>
      </c>
      <c r="H76" t="s">
        <v>1038</v>
      </c>
      <c r="I76" t="s">
        <v>695</v>
      </c>
      <c r="J76">
        <v>7</v>
      </c>
      <c r="K76" t="s">
        <v>3252</v>
      </c>
      <c r="L76" t="s">
        <v>2158</v>
      </c>
      <c r="M76" t="s">
        <v>2158</v>
      </c>
      <c r="N76" t="s">
        <v>1820</v>
      </c>
      <c r="O76" t="s">
        <v>3247</v>
      </c>
      <c r="P76" t="s">
        <v>6037</v>
      </c>
      <c r="Q76" t="s">
        <v>6038</v>
      </c>
      <c r="R76" t="s">
        <v>3253</v>
      </c>
      <c r="S76" t="s">
        <v>666</v>
      </c>
      <c r="T76" t="s">
        <v>6046</v>
      </c>
      <c r="U76" s="9" t="s">
        <v>6047</v>
      </c>
      <c r="V76" s="9" t="s">
        <v>3081</v>
      </c>
      <c r="W76" t="s">
        <v>3081</v>
      </c>
      <c r="X76" t="s">
        <v>3081</v>
      </c>
      <c r="Y76" t="s">
        <v>3081</v>
      </c>
      <c r="Z76">
        <v>1</v>
      </c>
      <c r="AA76">
        <v>45658</v>
      </c>
      <c r="AB76">
        <v>45658</v>
      </c>
      <c r="AC76">
        <v>62462451</v>
      </c>
      <c r="AD76" s="9" t="s">
        <v>3084</v>
      </c>
      <c r="AE76" t="s">
        <v>5877</v>
      </c>
      <c r="AF76" t="s">
        <v>5878</v>
      </c>
      <c r="AG76" t="s">
        <v>5879</v>
      </c>
      <c r="AH76" t="s">
        <v>5880</v>
      </c>
      <c r="AI76" t="s">
        <v>6043</v>
      </c>
      <c r="AJ76">
        <v>37222</v>
      </c>
      <c r="AK76" t="s">
        <v>3087</v>
      </c>
      <c r="AL76" t="s">
        <v>3088</v>
      </c>
      <c r="AM76">
        <v>200019603702236</v>
      </c>
      <c r="AN76">
        <v>1</v>
      </c>
      <c r="AO76" s="88" t="s">
        <v>3089</v>
      </c>
      <c r="AP76" s="88">
        <v>1</v>
      </c>
      <c r="AQ76" s="88" t="s">
        <v>3090</v>
      </c>
      <c r="AR76" s="88">
        <v>362717</v>
      </c>
      <c r="AS76" s="88" t="s">
        <v>6059</v>
      </c>
      <c r="AT76" s="88">
        <v>279</v>
      </c>
      <c r="AU76" s="88">
        <v>10000</v>
      </c>
      <c r="AV76" s="88">
        <v>0</v>
      </c>
      <c r="AW76" s="88">
        <v>0</v>
      </c>
      <c r="AX76" s="88">
        <v>0</v>
      </c>
      <c r="AY76" s="88">
        <v>10000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101">
        <v>0</v>
      </c>
      <c r="BG76" s="101">
        <v>0</v>
      </c>
      <c r="BH76" s="101">
        <v>0</v>
      </c>
      <c r="BI76" s="101">
        <v>0</v>
      </c>
      <c r="BJ76" s="101">
        <v>0</v>
      </c>
      <c r="BK76" s="101">
        <v>0</v>
      </c>
      <c r="BL76" s="101" t="s">
        <v>3081</v>
      </c>
      <c r="BM76" s="101" t="s">
        <v>3081</v>
      </c>
    </row>
    <row r="77" spans="1:65">
      <c r="A77" t="s">
        <v>695</v>
      </c>
      <c r="B77">
        <v>20250301</v>
      </c>
      <c r="C77">
        <v>2025</v>
      </c>
      <c r="D77" s="9">
        <v>45717</v>
      </c>
      <c r="E77">
        <v>3</v>
      </c>
      <c r="F77" t="s">
        <v>1047</v>
      </c>
      <c r="G77" t="s">
        <v>265</v>
      </c>
      <c r="H77" t="s">
        <v>1047</v>
      </c>
      <c r="I77" t="s">
        <v>265</v>
      </c>
      <c r="J77">
        <v>1</v>
      </c>
      <c r="K77" t="s">
        <v>9</v>
      </c>
      <c r="L77" t="s">
        <v>2158</v>
      </c>
      <c r="M77" t="s">
        <v>2158</v>
      </c>
      <c r="N77" t="s">
        <v>1820</v>
      </c>
      <c r="O77" t="s">
        <v>3247</v>
      </c>
      <c r="P77" t="s">
        <v>6037</v>
      </c>
      <c r="Q77" t="s">
        <v>6038</v>
      </c>
      <c r="R77" t="s">
        <v>3273</v>
      </c>
      <c r="S77" t="s">
        <v>163</v>
      </c>
      <c r="T77" t="s">
        <v>6046</v>
      </c>
      <c r="U77" s="9" t="s">
        <v>6047</v>
      </c>
      <c r="V77" s="9" t="s">
        <v>3081</v>
      </c>
      <c r="W77" t="s">
        <v>3081</v>
      </c>
      <c r="X77" t="s">
        <v>3081</v>
      </c>
      <c r="Y77" t="s">
        <v>3081</v>
      </c>
      <c r="Z77">
        <v>5</v>
      </c>
      <c r="AA77">
        <v>45108</v>
      </c>
      <c r="AB77">
        <v>39387</v>
      </c>
      <c r="AC77">
        <v>62100003</v>
      </c>
      <c r="AD77" s="9" t="s">
        <v>3084</v>
      </c>
      <c r="AE77" t="s">
        <v>1236</v>
      </c>
      <c r="AF77" t="s">
        <v>4354</v>
      </c>
      <c r="AG77" t="s">
        <v>4355</v>
      </c>
      <c r="AH77" t="s">
        <v>264</v>
      </c>
      <c r="AI77" t="s">
        <v>6045</v>
      </c>
      <c r="AJ77">
        <v>21434</v>
      </c>
      <c r="AK77" t="s">
        <v>3088</v>
      </c>
      <c r="AL77" t="s">
        <v>3095</v>
      </c>
      <c r="AM77">
        <v>200013300111973</v>
      </c>
      <c r="AN77">
        <v>1</v>
      </c>
      <c r="AO77" s="88" t="s">
        <v>3089</v>
      </c>
      <c r="AP77" s="88">
        <v>1</v>
      </c>
      <c r="AQ77" s="88" t="s">
        <v>3090</v>
      </c>
      <c r="AR77" s="88">
        <v>362717</v>
      </c>
      <c r="AS77" s="88" t="s">
        <v>6059</v>
      </c>
      <c r="AT77" s="88">
        <v>209</v>
      </c>
      <c r="AU77" s="88">
        <v>60000</v>
      </c>
      <c r="AV77" s="88">
        <v>0</v>
      </c>
      <c r="AW77" s="88">
        <v>0</v>
      </c>
      <c r="AX77" s="88">
        <v>0</v>
      </c>
      <c r="AY77" s="88">
        <v>60000</v>
      </c>
      <c r="AZ77" s="88">
        <v>1722</v>
      </c>
      <c r="BA77" s="88">
        <v>3486.68</v>
      </c>
      <c r="BB77" s="88">
        <v>1824</v>
      </c>
      <c r="BC77" s="88">
        <v>0</v>
      </c>
      <c r="BD77" s="88">
        <v>25</v>
      </c>
      <c r="BE77" s="88">
        <v>0</v>
      </c>
      <c r="BF77" s="101">
        <v>11040.16</v>
      </c>
      <c r="BG77" s="101">
        <v>18097.84</v>
      </c>
      <c r="BH77" s="101">
        <v>4260</v>
      </c>
      <c r="BI77" s="101">
        <v>660</v>
      </c>
      <c r="BJ77" s="101">
        <v>4254</v>
      </c>
      <c r="BK77" s="101">
        <v>9174</v>
      </c>
      <c r="BL77" s="101" t="s">
        <v>3091</v>
      </c>
      <c r="BM77" s="101" t="s">
        <v>3081</v>
      </c>
    </row>
    <row r="78" spans="1:65">
      <c r="A78" t="s">
        <v>695</v>
      </c>
      <c r="B78">
        <v>20250301</v>
      </c>
      <c r="C78">
        <v>2025</v>
      </c>
      <c r="D78" s="9">
        <v>45717</v>
      </c>
      <c r="E78">
        <v>3</v>
      </c>
      <c r="F78" t="s">
        <v>1028</v>
      </c>
      <c r="G78" t="s">
        <v>1194</v>
      </c>
      <c r="H78" t="s">
        <v>1028</v>
      </c>
      <c r="I78" t="s">
        <v>1194</v>
      </c>
      <c r="J78">
        <v>1</v>
      </c>
      <c r="K78" t="s">
        <v>9</v>
      </c>
      <c r="L78" t="s">
        <v>2158</v>
      </c>
      <c r="M78" t="s">
        <v>2158</v>
      </c>
      <c r="N78" t="s">
        <v>1820</v>
      </c>
      <c r="O78" t="s">
        <v>3247</v>
      </c>
      <c r="P78" t="s">
        <v>6037</v>
      </c>
      <c r="Q78" t="s">
        <v>6038</v>
      </c>
      <c r="R78" t="s">
        <v>3297</v>
      </c>
      <c r="S78" t="s">
        <v>8</v>
      </c>
      <c r="T78" t="s">
        <v>6046</v>
      </c>
      <c r="U78" s="9" t="s">
        <v>6047</v>
      </c>
      <c r="V78" s="9" t="s">
        <v>6056</v>
      </c>
      <c r="W78" t="s">
        <v>6057</v>
      </c>
      <c r="X78" t="s">
        <v>3081</v>
      </c>
      <c r="Y78" t="s">
        <v>3081</v>
      </c>
      <c r="Z78">
        <v>10</v>
      </c>
      <c r="AA78">
        <v>45444</v>
      </c>
      <c r="AB78">
        <v>36770</v>
      </c>
      <c r="AC78">
        <v>62475184</v>
      </c>
      <c r="AD78" s="9" t="s">
        <v>3084</v>
      </c>
      <c r="AE78" t="s">
        <v>848</v>
      </c>
      <c r="AF78" t="s">
        <v>4437</v>
      </c>
      <c r="AG78" t="s">
        <v>3170</v>
      </c>
      <c r="AH78" t="s">
        <v>606</v>
      </c>
      <c r="AI78" t="s">
        <v>6043</v>
      </c>
      <c r="AJ78">
        <v>28763</v>
      </c>
      <c r="AK78" t="s">
        <v>3088</v>
      </c>
      <c r="AL78" t="s">
        <v>3088</v>
      </c>
      <c r="AM78">
        <v>200013300049540</v>
      </c>
      <c r="AN78">
        <v>1</v>
      </c>
      <c r="AO78" s="88" t="s">
        <v>3089</v>
      </c>
      <c r="AP78" s="88">
        <v>1</v>
      </c>
      <c r="AQ78" s="88" t="s">
        <v>3090</v>
      </c>
      <c r="AR78" s="88">
        <v>362717</v>
      </c>
      <c r="AS78" s="88" t="s">
        <v>6059</v>
      </c>
      <c r="AT78" s="88">
        <v>218</v>
      </c>
      <c r="AU78" s="88">
        <v>45000</v>
      </c>
      <c r="AV78" s="88">
        <v>0</v>
      </c>
      <c r="AW78" s="88">
        <v>0</v>
      </c>
      <c r="AX78" s="88">
        <v>0</v>
      </c>
      <c r="AY78" s="88">
        <v>45000</v>
      </c>
      <c r="AZ78" s="88">
        <v>1291.5</v>
      </c>
      <c r="BA78" s="88">
        <v>1148.33</v>
      </c>
      <c r="BB78" s="88">
        <v>1368</v>
      </c>
      <c r="BC78" s="88">
        <v>0</v>
      </c>
      <c r="BD78" s="88">
        <v>25</v>
      </c>
      <c r="BE78" s="88">
        <v>50</v>
      </c>
      <c r="BF78" s="101">
        <v>0</v>
      </c>
      <c r="BG78" s="101">
        <v>3882.83</v>
      </c>
      <c r="BH78" s="101">
        <v>3195</v>
      </c>
      <c r="BI78" s="101">
        <v>495</v>
      </c>
      <c r="BJ78" s="101">
        <v>3190.5</v>
      </c>
      <c r="BK78" s="101">
        <v>6880.5</v>
      </c>
      <c r="BL78" s="101" t="s">
        <v>3091</v>
      </c>
      <c r="BM78" s="101" t="s">
        <v>3081</v>
      </c>
    </row>
    <row r="79" spans="1:65">
      <c r="A79" t="s">
        <v>695</v>
      </c>
      <c r="B79">
        <v>20250301</v>
      </c>
      <c r="C79">
        <v>2025</v>
      </c>
      <c r="D79" s="9">
        <v>45717</v>
      </c>
      <c r="E79">
        <v>3</v>
      </c>
      <c r="F79" t="s">
        <v>1028</v>
      </c>
      <c r="G79" t="s">
        <v>1194</v>
      </c>
      <c r="H79" t="s">
        <v>1028</v>
      </c>
      <c r="I79" t="s">
        <v>1194</v>
      </c>
      <c r="J79">
        <v>1</v>
      </c>
      <c r="K79" t="s">
        <v>9</v>
      </c>
      <c r="L79" t="s">
        <v>2158</v>
      </c>
      <c r="M79" t="s">
        <v>2158</v>
      </c>
      <c r="N79" t="s">
        <v>1820</v>
      </c>
      <c r="O79" t="s">
        <v>3247</v>
      </c>
      <c r="P79" t="s">
        <v>6037</v>
      </c>
      <c r="Q79" t="s">
        <v>6038</v>
      </c>
      <c r="R79" t="s">
        <v>3921</v>
      </c>
      <c r="S79" t="s">
        <v>94</v>
      </c>
      <c r="T79" t="s">
        <v>6066</v>
      </c>
      <c r="U79" s="9" t="s">
        <v>6067</v>
      </c>
      <c r="V79" s="9" t="s">
        <v>6052</v>
      </c>
      <c r="W79" t="s">
        <v>6053</v>
      </c>
      <c r="X79" t="s">
        <v>3081</v>
      </c>
      <c r="Y79" t="s">
        <v>3081</v>
      </c>
      <c r="Z79">
        <v>12</v>
      </c>
      <c r="AA79">
        <v>45474</v>
      </c>
      <c r="AB79">
        <v>40634</v>
      </c>
      <c r="AC79">
        <v>62475038</v>
      </c>
      <c r="AD79" s="9" t="s">
        <v>3084</v>
      </c>
      <c r="AE79" t="s">
        <v>1348</v>
      </c>
      <c r="AF79" t="s">
        <v>4413</v>
      </c>
      <c r="AG79" t="s">
        <v>4161</v>
      </c>
      <c r="AH79" t="s">
        <v>588</v>
      </c>
      <c r="AI79" t="s">
        <v>6045</v>
      </c>
      <c r="AJ79">
        <v>30794</v>
      </c>
      <c r="AK79" t="s">
        <v>3088</v>
      </c>
      <c r="AL79" t="s">
        <v>3088</v>
      </c>
      <c r="AM79">
        <v>200013300191197</v>
      </c>
      <c r="AN79">
        <v>1</v>
      </c>
      <c r="AO79" s="88" t="s">
        <v>3089</v>
      </c>
      <c r="AP79" s="88">
        <v>1</v>
      </c>
      <c r="AQ79" s="88" t="s">
        <v>3090</v>
      </c>
      <c r="AR79" s="88">
        <v>362717</v>
      </c>
      <c r="AS79" s="88" t="s">
        <v>6059</v>
      </c>
      <c r="AT79" s="88">
        <v>236</v>
      </c>
      <c r="AU79" s="88">
        <v>20000</v>
      </c>
      <c r="AV79" s="88">
        <v>0</v>
      </c>
      <c r="AW79" s="88">
        <v>0</v>
      </c>
      <c r="AX79" s="88">
        <v>0</v>
      </c>
      <c r="AY79" s="88">
        <v>20000</v>
      </c>
      <c r="AZ79" s="88">
        <v>574</v>
      </c>
      <c r="BA79" s="88">
        <v>0</v>
      </c>
      <c r="BB79" s="88">
        <v>608</v>
      </c>
      <c r="BC79" s="88">
        <v>0</v>
      </c>
      <c r="BD79" s="88">
        <v>25</v>
      </c>
      <c r="BE79" s="88">
        <v>0</v>
      </c>
      <c r="BF79" s="101">
        <v>0</v>
      </c>
      <c r="BG79" s="101">
        <v>1207</v>
      </c>
      <c r="BH79" s="101">
        <v>1420</v>
      </c>
      <c r="BI79" s="101">
        <v>220</v>
      </c>
      <c r="BJ79" s="101">
        <v>1418</v>
      </c>
      <c r="BK79" s="101">
        <v>3058</v>
      </c>
      <c r="BL79" s="101" t="s">
        <v>3081</v>
      </c>
      <c r="BM79" s="101" t="s">
        <v>3081</v>
      </c>
    </row>
    <row r="80" spans="1:65">
      <c r="A80" t="s">
        <v>695</v>
      </c>
      <c r="B80">
        <v>20250301</v>
      </c>
      <c r="C80">
        <v>2025</v>
      </c>
      <c r="D80" s="9">
        <v>45717</v>
      </c>
      <c r="E80">
        <v>3</v>
      </c>
      <c r="F80" t="s">
        <v>1038</v>
      </c>
      <c r="G80" t="s">
        <v>695</v>
      </c>
      <c r="H80" t="s">
        <v>1038</v>
      </c>
      <c r="I80" t="s">
        <v>695</v>
      </c>
      <c r="J80">
        <v>7</v>
      </c>
      <c r="K80" t="s">
        <v>3252</v>
      </c>
      <c r="L80" t="s">
        <v>2158</v>
      </c>
      <c r="M80" t="s">
        <v>2158</v>
      </c>
      <c r="N80" t="s">
        <v>1820</v>
      </c>
      <c r="O80" t="s">
        <v>3247</v>
      </c>
      <c r="P80" t="s">
        <v>6037</v>
      </c>
      <c r="Q80" t="s">
        <v>6038</v>
      </c>
      <c r="R80" t="s">
        <v>3253</v>
      </c>
      <c r="S80" t="s">
        <v>666</v>
      </c>
      <c r="T80" t="s">
        <v>6046</v>
      </c>
      <c r="U80" s="9" t="s">
        <v>6047</v>
      </c>
      <c r="V80" s="9" t="s">
        <v>3081</v>
      </c>
      <c r="W80" t="s">
        <v>3081</v>
      </c>
      <c r="X80" t="s">
        <v>3081</v>
      </c>
      <c r="Y80" t="s">
        <v>3081</v>
      </c>
      <c r="Z80">
        <v>1</v>
      </c>
      <c r="AA80">
        <v>45658</v>
      </c>
      <c r="AB80">
        <v>45658</v>
      </c>
      <c r="AC80">
        <v>62462473</v>
      </c>
      <c r="AD80" s="9" t="s">
        <v>3084</v>
      </c>
      <c r="AE80" t="s">
        <v>5862</v>
      </c>
      <c r="AF80" t="s">
        <v>5863</v>
      </c>
      <c r="AG80" t="s">
        <v>5864</v>
      </c>
      <c r="AH80" t="s">
        <v>5865</v>
      </c>
      <c r="AI80" t="s">
        <v>6045</v>
      </c>
      <c r="AJ80">
        <v>32795</v>
      </c>
      <c r="AK80" t="s">
        <v>3099</v>
      </c>
      <c r="AL80" t="s">
        <v>3088</v>
      </c>
      <c r="AM80">
        <v>200015800273646</v>
      </c>
      <c r="AN80">
        <v>1</v>
      </c>
      <c r="AO80" s="88" t="s">
        <v>3089</v>
      </c>
      <c r="AP80" s="88">
        <v>1</v>
      </c>
      <c r="AQ80" s="88" t="s">
        <v>3090</v>
      </c>
      <c r="AR80" s="88">
        <v>362717</v>
      </c>
      <c r="AS80" s="88" t="s">
        <v>6059</v>
      </c>
      <c r="AT80" s="88">
        <v>244</v>
      </c>
      <c r="AU80" s="88">
        <v>25000</v>
      </c>
      <c r="AV80" s="88">
        <v>0</v>
      </c>
      <c r="AW80" s="88">
        <v>0</v>
      </c>
      <c r="AX80" s="88">
        <v>0</v>
      </c>
      <c r="AY80" s="88">
        <v>25000</v>
      </c>
      <c r="AZ80" s="88">
        <v>0</v>
      </c>
      <c r="BA80" s="88">
        <v>0</v>
      </c>
      <c r="BB80" s="88">
        <v>0</v>
      </c>
      <c r="BC80" s="88">
        <v>0</v>
      </c>
      <c r="BD80" s="88">
        <v>0</v>
      </c>
      <c r="BE80" s="88">
        <v>0</v>
      </c>
      <c r="BF80" s="101">
        <v>0</v>
      </c>
      <c r="BG80" s="101">
        <v>0</v>
      </c>
      <c r="BH80" s="101">
        <v>0</v>
      </c>
      <c r="BI80" s="101">
        <v>0</v>
      </c>
      <c r="BJ80" s="101">
        <v>0</v>
      </c>
      <c r="BK80" s="101">
        <v>0</v>
      </c>
      <c r="BL80" s="101" t="s">
        <v>3081</v>
      </c>
      <c r="BM80" s="101" t="s">
        <v>3081</v>
      </c>
    </row>
    <row r="81" spans="1:65">
      <c r="A81" t="s">
        <v>695</v>
      </c>
      <c r="B81">
        <v>20250301</v>
      </c>
      <c r="C81">
        <v>2025</v>
      </c>
      <c r="D81" s="9">
        <v>45717</v>
      </c>
      <c r="E81">
        <v>3</v>
      </c>
      <c r="F81" t="s">
        <v>2202</v>
      </c>
      <c r="G81" t="s">
        <v>2201</v>
      </c>
      <c r="H81" t="s">
        <v>1038</v>
      </c>
      <c r="I81" t="s">
        <v>695</v>
      </c>
      <c r="J81">
        <v>34</v>
      </c>
      <c r="K81" t="s">
        <v>3256</v>
      </c>
      <c r="L81" t="s">
        <v>2158</v>
      </c>
      <c r="M81" t="s">
        <v>2158</v>
      </c>
      <c r="N81" t="s">
        <v>1820</v>
      </c>
      <c r="O81" t="s">
        <v>3247</v>
      </c>
      <c r="P81" t="s">
        <v>6037</v>
      </c>
      <c r="Q81" t="s">
        <v>6038</v>
      </c>
      <c r="R81" t="s">
        <v>4423</v>
      </c>
      <c r="S81" t="s">
        <v>2913</v>
      </c>
      <c r="T81" t="s">
        <v>6046</v>
      </c>
      <c r="U81" s="9" t="s">
        <v>6047</v>
      </c>
      <c r="V81" s="9" t="s">
        <v>6048</v>
      </c>
      <c r="W81" t="s">
        <v>6049</v>
      </c>
      <c r="X81" t="s">
        <v>3081</v>
      </c>
      <c r="Y81" t="s">
        <v>3081</v>
      </c>
      <c r="Z81">
        <v>1</v>
      </c>
      <c r="AA81">
        <v>45474</v>
      </c>
      <c r="AB81">
        <v>45474</v>
      </c>
      <c r="AC81">
        <v>61470010</v>
      </c>
      <c r="AD81" s="9" t="s">
        <v>3084</v>
      </c>
      <c r="AE81" t="s">
        <v>2911</v>
      </c>
      <c r="AF81" t="s">
        <v>4424</v>
      </c>
      <c r="AG81" t="s">
        <v>4425</v>
      </c>
      <c r="AH81" t="s">
        <v>2912</v>
      </c>
      <c r="AI81" t="s">
        <v>6043</v>
      </c>
      <c r="AJ81">
        <v>37198</v>
      </c>
      <c r="AK81" t="s">
        <v>3099</v>
      </c>
      <c r="AL81" t="s">
        <v>3088</v>
      </c>
      <c r="AM81">
        <v>200019606199491</v>
      </c>
      <c r="AN81">
        <v>1</v>
      </c>
      <c r="AO81" s="88" t="s">
        <v>3089</v>
      </c>
      <c r="AP81" s="88">
        <v>1</v>
      </c>
      <c r="AQ81" s="88" t="s">
        <v>3090</v>
      </c>
      <c r="AR81" s="88">
        <v>362717</v>
      </c>
      <c r="AS81" s="88" t="s">
        <v>6059</v>
      </c>
      <c r="AT81" s="88">
        <v>246</v>
      </c>
      <c r="AU81" s="88">
        <v>45000</v>
      </c>
      <c r="AV81" s="88">
        <v>0</v>
      </c>
      <c r="AW81" s="88">
        <v>0</v>
      </c>
      <c r="AX81" s="88">
        <v>0</v>
      </c>
      <c r="AY81" s="88">
        <v>45000</v>
      </c>
      <c r="AZ81" s="88">
        <v>1291.5</v>
      </c>
      <c r="BA81" s="88">
        <v>1148.33</v>
      </c>
      <c r="BB81" s="88">
        <v>1368</v>
      </c>
      <c r="BC81" s="88">
        <v>0</v>
      </c>
      <c r="BD81" s="88">
        <v>25</v>
      </c>
      <c r="BE81" s="88">
        <v>0</v>
      </c>
      <c r="BF81" s="101">
        <v>0</v>
      </c>
      <c r="BG81" s="101">
        <v>3832.83</v>
      </c>
      <c r="BH81" s="101">
        <v>3195</v>
      </c>
      <c r="BI81" s="101">
        <v>495</v>
      </c>
      <c r="BJ81" s="101">
        <v>3190.5</v>
      </c>
      <c r="BK81" s="101">
        <v>6880.5</v>
      </c>
      <c r="BL81" s="101" t="s">
        <v>3081</v>
      </c>
      <c r="BM81" s="101" t="s">
        <v>3081</v>
      </c>
    </row>
    <row r="82" spans="1:65">
      <c r="A82" t="s">
        <v>695</v>
      </c>
      <c r="B82">
        <v>20250301</v>
      </c>
      <c r="C82">
        <v>2025</v>
      </c>
      <c r="D82" s="9">
        <v>45717</v>
      </c>
      <c r="E82">
        <v>3</v>
      </c>
      <c r="F82" t="s">
        <v>1028</v>
      </c>
      <c r="G82" t="s">
        <v>1194</v>
      </c>
      <c r="H82" t="s">
        <v>1028</v>
      </c>
      <c r="I82" t="s">
        <v>1194</v>
      </c>
      <c r="J82">
        <v>1</v>
      </c>
      <c r="K82" t="s">
        <v>9</v>
      </c>
      <c r="L82" t="s">
        <v>2158</v>
      </c>
      <c r="M82" t="s">
        <v>2158</v>
      </c>
      <c r="N82" t="s">
        <v>1820</v>
      </c>
      <c r="O82" t="s">
        <v>3247</v>
      </c>
      <c r="P82" t="s">
        <v>6037</v>
      </c>
      <c r="Q82" t="s">
        <v>6038</v>
      </c>
      <c r="R82" t="s">
        <v>3110</v>
      </c>
      <c r="S82" t="s">
        <v>25</v>
      </c>
      <c r="T82" t="s">
        <v>6046</v>
      </c>
      <c r="U82" s="9" t="s">
        <v>6047</v>
      </c>
      <c r="V82" s="9" t="s">
        <v>3081</v>
      </c>
      <c r="W82" t="s">
        <v>3081</v>
      </c>
      <c r="X82" t="s">
        <v>3081</v>
      </c>
      <c r="Y82" t="s">
        <v>3081</v>
      </c>
      <c r="Z82">
        <v>3</v>
      </c>
      <c r="AA82">
        <v>45413</v>
      </c>
      <c r="AB82">
        <v>43101</v>
      </c>
      <c r="AC82">
        <v>62475011</v>
      </c>
      <c r="AD82" s="9" t="s">
        <v>3084</v>
      </c>
      <c r="AE82" t="s">
        <v>1361</v>
      </c>
      <c r="AF82" t="s">
        <v>3374</v>
      </c>
      <c r="AG82" t="s">
        <v>3375</v>
      </c>
      <c r="AH82" t="s">
        <v>592</v>
      </c>
      <c r="AI82" t="s">
        <v>6043</v>
      </c>
      <c r="AJ82">
        <v>26208</v>
      </c>
      <c r="AK82" t="s">
        <v>3088</v>
      </c>
      <c r="AL82" t="s">
        <v>3088</v>
      </c>
      <c r="AM82">
        <v>200019600409702</v>
      </c>
      <c r="AN82">
        <v>1</v>
      </c>
      <c r="AO82" s="88" t="s">
        <v>3089</v>
      </c>
      <c r="AP82" s="88">
        <v>1</v>
      </c>
      <c r="AQ82" s="88" t="s">
        <v>3090</v>
      </c>
      <c r="AR82" s="88">
        <v>362717</v>
      </c>
      <c r="AS82" s="88" t="s">
        <v>6059</v>
      </c>
      <c r="AT82" s="88">
        <v>250</v>
      </c>
      <c r="AU82" s="88">
        <v>70000</v>
      </c>
      <c r="AV82" s="88">
        <v>0</v>
      </c>
      <c r="AW82" s="88">
        <v>0</v>
      </c>
      <c r="AX82" s="88">
        <v>0</v>
      </c>
      <c r="AY82" s="88">
        <v>70000</v>
      </c>
      <c r="AZ82" s="88">
        <v>2009</v>
      </c>
      <c r="BA82" s="88">
        <v>4682.29</v>
      </c>
      <c r="BB82" s="88">
        <v>2128</v>
      </c>
      <c r="BC82" s="88">
        <v>3430.92</v>
      </c>
      <c r="BD82" s="88">
        <v>25</v>
      </c>
      <c r="BE82" s="88">
        <v>0</v>
      </c>
      <c r="BF82" s="101">
        <v>24337.34</v>
      </c>
      <c r="BG82" s="101">
        <v>36612.550000000003</v>
      </c>
      <c r="BH82" s="101">
        <v>4970</v>
      </c>
      <c r="BI82" s="101">
        <v>770</v>
      </c>
      <c r="BJ82" s="101">
        <v>4963</v>
      </c>
      <c r="BK82" s="101">
        <v>10703</v>
      </c>
      <c r="BL82" s="101" t="s">
        <v>3229</v>
      </c>
      <c r="BM82" s="101" t="s">
        <v>3327</v>
      </c>
    </row>
    <row r="83" spans="1:65">
      <c r="A83" t="s">
        <v>695</v>
      </c>
      <c r="B83">
        <v>20250301</v>
      </c>
      <c r="C83">
        <v>2025</v>
      </c>
      <c r="D83" s="9">
        <v>45717</v>
      </c>
      <c r="E83">
        <v>3</v>
      </c>
      <c r="F83" t="s">
        <v>1056</v>
      </c>
      <c r="G83" t="s">
        <v>694</v>
      </c>
      <c r="H83" t="s">
        <v>1056</v>
      </c>
      <c r="I83" t="s">
        <v>694</v>
      </c>
      <c r="J83">
        <v>1</v>
      </c>
      <c r="K83" t="s">
        <v>9</v>
      </c>
      <c r="L83" t="s">
        <v>2158</v>
      </c>
      <c r="M83" t="s">
        <v>2158</v>
      </c>
      <c r="N83" t="s">
        <v>1820</v>
      </c>
      <c r="O83" t="s">
        <v>3247</v>
      </c>
      <c r="P83" t="s">
        <v>6037</v>
      </c>
      <c r="Q83" t="s">
        <v>6038</v>
      </c>
      <c r="R83" t="s">
        <v>3330</v>
      </c>
      <c r="S83" t="s">
        <v>45</v>
      </c>
      <c r="T83" t="s">
        <v>6039</v>
      </c>
      <c r="U83" s="9" t="s">
        <v>6040</v>
      </c>
      <c r="V83" s="9" t="s">
        <v>6056</v>
      </c>
      <c r="W83" t="s">
        <v>6057</v>
      </c>
      <c r="X83" t="s">
        <v>3081</v>
      </c>
      <c r="Y83" t="s">
        <v>3081</v>
      </c>
      <c r="Z83">
        <v>2</v>
      </c>
      <c r="AA83">
        <v>45047</v>
      </c>
      <c r="AB83">
        <v>44287</v>
      </c>
      <c r="AC83">
        <v>61800084</v>
      </c>
      <c r="AD83" s="9" t="s">
        <v>3084</v>
      </c>
      <c r="AE83" t="s">
        <v>1649</v>
      </c>
      <c r="AF83" t="s">
        <v>5713</v>
      </c>
      <c r="AG83" t="s">
        <v>5714</v>
      </c>
      <c r="AH83" t="s">
        <v>782</v>
      </c>
      <c r="AI83" t="s">
        <v>6043</v>
      </c>
      <c r="AJ83">
        <v>21712</v>
      </c>
      <c r="AK83" t="s">
        <v>3099</v>
      </c>
      <c r="AL83" t="s">
        <v>3088</v>
      </c>
      <c r="AM83">
        <v>200019603353412</v>
      </c>
      <c r="AN83">
        <v>1</v>
      </c>
      <c r="AO83" s="88" t="s">
        <v>3089</v>
      </c>
      <c r="AP83" s="88">
        <v>1</v>
      </c>
      <c r="AQ83" s="88" t="s">
        <v>3090</v>
      </c>
      <c r="AR83" s="88">
        <v>362717</v>
      </c>
      <c r="AS83" s="88" t="s">
        <v>6059</v>
      </c>
      <c r="AT83" s="88">
        <v>252</v>
      </c>
      <c r="AU83" s="88">
        <v>20000</v>
      </c>
      <c r="AV83" s="88">
        <v>0</v>
      </c>
      <c r="AW83" s="88">
        <v>0</v>
      </c>
      <c r="AX83" s="88">
        <v>0</v>
      </c>
      <c r="AY83" s="88">
        <v>20000</v>
      </c>
      <c r="AZ83" s="88">
        <v>574</v>
      </c>
      <c r="BA83" s="88">
        <v>0</v>
      </c>
      <c r="BB83" s="88">
        <v>608</v>
      </c>
      <c r="BC83" s="88">
        <v>0</v>
      </c>
      <c r="BD83" s="88">
        <v>25</v>
      </c>
      <c r="BE83" s="88">
        <v>0</v>
      </c>
      <c r="BF83" s="101">
        <v>0</v>
      </c>
      <c r="BG83" s="101">
        <v>1207</v>
      </c>
      <c r="BH83" s="101">
        <v>1420</v>
      </c>
      <c r="BI83" s="101">
        <v>220</v>
      </c>
      <c r="BJ83" s="101">
        <v>1418</v>
      </c>
      <c r="BK83" s="101">
        <v>3058</v>
      </c>
      <c r="BL83" s="101" t="s">
        <v>3081</v>
      </c>
      <c r="BM83" s="101" t="s">
        <v>3081</v>
      </c>
    </row>
    <row r="84" spans="1:65">
      <c r="A84" t="s">
        <v>695</v>
      </c>
      <c r="B84">
        <v>20250301</v>
      </c>
      <c r="C84">
        <v>2025</v>
      </c>
      <c r="D84" s="9">
        <v>45717</v>
      </c>
      <c r="E84">
        <v>3</v>
      </c>
      <c r="F84" t="s">
        <v>1032</v>
      </c>
      <c r="G84" t="s">
        <v>1200</v>
      </c>
      <c r="H84" t="s">
        <v>1038</v>
      </c>
      <c r="I84" t="s">
        <v>695</v>
      </c>
      <c r="J84">
        <v>34</v>
      </c>
      <c r="K84" t="s">
        <v>3256</v>
      </c>
      <c r="L84" t="s">
        <v>2158</v>
      </c>
      <c r="M84" t="s">
        <v>2158</v>
      </c>
      <c r="N84" t="s">
        <v>1820</v>
      </c>
      <c r="O84" t="s">
        <v>3247</v>
      </c>
      <c r="P84" t="s">
        <v>6037</v>
      </c>
      <c r="Q84" t="s">
        <v>6038</v>
      </c>
      <c r="R84" t="s">
        <v>3239</v>
      </c>
      <c r="S84" t="s">
        <v>203</v>
      </c>
      <c r="T84" t="s">
        <v>6046</v>
      </c>
      <c r="U84" s="9" t="s">
        <v>6047</v>
      </c>
      <c r="V84" s="9" t="s">
        <v>6052</v>
      </c>
      <c r="W84" t="s">
        <v>6053</v>
      </c>
      <c r="X84" t="s">
        <v>3081</v>
      </c>
      <c r="Y84" t="s">
        <v>3081</v>
      </c>
      <c r="Z84">
        <v>6</v>
      </c>
      <c r="AA84">
        <v>45352</v>
      </c>
      <c r="AB84">
        <v>43678</v>
      </c>
      <c r="AC84">
        <v>61890034</v>
      </c>
      <c r="AD84" s="9" t="s">
        <v>3084</v>
      </c>
      <c r="AE84" t="s">
        <v>1684</v>
      </c>
      <c r="AF84" t="s">
        <v>3431</v>
      </c>
      <c r="AG84" t="s">
        <v>3432</v>
      </c>
      <c r="AH84" t="s">
        <v>657</v>
      </c>
      <c r="AI84" t="s">
        <v>6045</v>
      </c>
      <c r="AJ84">
        <v>31932</v>
      </c>
      <c r="AK84" t="s">
        <v>3099</v>
      </c>
      <c r="AL84" t="s">
        <v>3088</v>
      </c>
      <c r="AM84">
        <v>200019601985134</v>
      </c>
      <c r="AN84">
        <v>1</v>
      </c>
      <c r="AO84" s="88" t="s">
        <v>3089</v>
      </c>
      <c r="AP84" s="88">
        <v>1</v>
      </c>
      <c r="AQ84" s="88" t="s">
        <v>3090</v>
      </c>
      <c r="AR84" s="88">
        <v>362717</v>
      </c>
      <c r="AS84" s="88" t="s">
        <v>6059</v>
      </c>
      <c r="AT84" s="88">
        <v>255</v>
      </c>
      <c r="AU84" s="88">
        <v>70000</v>
      </c>
      <c r="AV84" s="88">
        <v>0</v>
      </c>
      <c r="AW84" s="88">
        <v>0</v>
      </c>
      <c r="AX84" s="88">
        <v>0</v>
      </c>
      <c r="AY84" s="88">
        <v>70000</v>
      </c>
      <c r="AZ84" s="88">
        <v>2009</v>
      </c>
      <c r="BA84" s="88">
        <v>5368.48</v>
      </c>
      <c r="BB84" s="88">
        <v>2128</v>
      </c>
      <c r="BC84" s="88">
        <v>0</v>
      </c>
      <c r="BD84" s="88">
        <v>25</v>
      </c>
      <c r="BE84" s="88">
        <v>0</v>
      </c>
      <c r="BF84" s="101">
        <v>0</v>
      </c>
      <c r="BG84" s="101">
        <v>9530.48</v>
      </c>
      <c r="BH84" s="101">
        <v>4970</v>
      </c>
      <c r="BI84" s="101">
        <v>770</v>
      </c>
      <c r="BJ84" s="101">
        <v>4963</v>
      </c>
      <c r="BK84" s="101">
        <v>10703</v>
      </c>
      <c r="BL84" s="101" t="s">
        <v>3081</v>
      </c>
      <c r="BM84" s="101" t="s">
        <v>3081</v>
      </c>
    </row>
    <row r="85" spans="1:65">
      <c r="A85" t="s">
        <v>695</v>
      </c>
      <c r="B85">
        <v>20250301</v>
      </c>
      <c r="C85">
        <v>2025</v>
      </c>
      <c r="D85" s="9">
        <v>45717</v>
      </c>
      <c r="E85">
        <v>3</v>
      </c>
      <c r="F85" t="s">
        <v>1069</v>
      </c>
      <c r="G85" t="s">
        <v>612</v>
      </c>
      <c r="H85" t="s">
        <v>1069</v>
      </c>
      <c r="I85" t="s">
        <v>612</v>
      </c>
      <c r="J85">
        <v>1</v>
      </c>
      <c r="K85" t="s">
        <v>9</v>
      </c>
      <c r="L85" t="s">
        <v>2158</v>
      </c>
      <c r="M85" t="s">
        <v>2158</v>
      </c>
      <c r="N85" t="s">
        <v>1820</v>
      </c>
      <c r="O85" t="s">
        <v>3247</v>
      </c>
      <c r="P85" t="s">
        <v>6037</v>
      </c>
      <c r="Q85" t="s">
        <v>6038</v>
      </c>
      <c r="R85" t="s">
        <v>3367</v>
      </c>
      <c r="S85" t="s">
        <v>719</v>
      </c>
      <c r="T85" t="s">
        <v>6039</v>
      </c>
      <c r="U85" s="9" t="s">
        <v>6040</v>
      </c>
      <c r="V85" s="9" t="s">
        <v>6056</v>
      </c>
      <c r="W85" t="s">
        <v>6057</v>
      </c>
      <c r="X85" t="s">
        <v>3081</v>
      </c>
      <c r="Y85" t="s">
        <v>3081</v>
      </c>
      <c r="Z85">
        <v>3</v>
      </c>
      <c r="AA85">
        <v>45597</v>
      </c>
      <c r="AB85">
        <v>39022</v>
      </c>
      <c r="AC85">
        <v>62115076</v>
      </c>
      <c r="AD85" s="9" t="s">
        <v>3084</v>
      </c>
      <c r="AE85" t="s">
        <v>2367</v>
      </c>
      <c r="AF85" t="s">
        <v>3445</v>
      </c>
      <c r="AG85" t="s">
        <v>4482</v>
      </c>
      <c r="AH85" t="s">
        <v>2368</v>
      </c>
      <c r="AI85" t="s">
        <v>6045</v>
      </c>
      <c r="AJ85">
        <v>26504</v>
      </c>
      <c r="AK85" t="s">
        <v>3088</v>
      </c>
      <c r="AL85" t="s">
        <v>3088</v>
      </c>
      <c r="AM85">
        <v>200019603098081</v>
      </c>
      <c r="AN85">
        <v>1</v>
      </c>
      <c r="AO85" s="88" t="s">
        <v>3089</v>
      </c>
      <c r="AP85" s="88">
        <v>1</v>
      </c>
      <c r="AQ85" s="88" t="s">
        <v>3090</v>
      </c>
      <c r="AR85" s="88">
        <v>362717</v>
      </c>
      <c r="AS85" s="88" t="s">
        <v>6059</v>
      </c>
      <c r="AT85" s="88">
        <v>260</v>
      </c>
      <c r="AU85" s="88">
        <v>35000</v>
      </c>
      <c r="AV85" s="88">
        <v>0</v>
      </c>
      <c r="AW85" s="88">
        <v>0</v>
      </c>
      <c r="AX85" s="88">
        <v>0</v>
      </c>
      <c r="AY85" s="88">
        <v>35000</v>
      </c>
      <c r="AZ85" s="88">
        <v>1004.5</v>
      </c>
      <c r="BA85" s="88">
        <v>0</v>
      </c>
      <c r="BB85" s="88">
        <v>1064</v>
      </c>
      <c r="BC85" s="88">
        <v>1715.46</v>
      </c>
      <c r="BD85" s="88">
        <v>25</v>
      </c>
      <c r="BE85" s="88">
        <v>0</v>
      </c>
      <c r="BF85" s="101">
        <v>0</v>
      </c>
      <c r="BG85" s="101">
        <v>3808.96</v>
      </c>
      <c r="BH85" s="101">
        <v>2485</v>
      </c>
      <c r="BI85" s="101">
        <v>385</v>
      </c>
      <c r="BJ85" s="101">
        <v>2481.5</v>
      </c>
      <c r="BK85" s="101">
        <v>5351.5</v>
      </c>
      <c r="BL85" s="101" t="s">
        <v>3091</v>
      </c>
      <c r="BM85" s="101" t="s">
        <v>3081</v>
      </c>
    </row>
    <row r="86" spans="1:65">
      <c r="A86" t="s">
        <v>695</v>
      </c>
      <c r="B86">
        <v>20250301</v>
      </c>
      <c r="C86">
        <v>2025</v>
      </c>
      <c r="D86" s="9">
        <v>45717</v>
      </c>
      <c r="E86">
        <v>3</v>
      </c>
      <c r="F86" t="s">
        <v>1036</v>
      </c>
      <c r="G86" t="s">
        <v>1193</v>
      </c>
      <c r="H86" t="s">
        <v>1038</v>
      </c>
      <c r="I86" t="s">
        <v>695</v>
      </c>
      <c r="J86">
        <v>34</v>
      </c>
      <c r="K86" t="s">
        <v>3256</v>
      </c>
      <c r="L86" t="s">
        <v>2158</v>
      </c>
      <c r="M86" t="s">
        <v>2158</v>
      </c>
      <c r="N86" t="s">
        <v>1820</v>
      </c>
      <c r="O86" t="s">
        <v>3247</v>
      </c>
      <c r="P86" t="s">
        <v>6037</v>
      </c>
      <c r="Q86" t="s">
        <v>6038</v>
      </c>
      <c r="R86" t="s">
        <v>3284</v>
      </c>
      <c r="S86" t="s">
        <v>83</v>
      </c>
      <c r="T86" t="s">
        <v>6046</v>
      </c>
      <c r="U86" s="9" t="s">
        <v>6047</v>
      </c>
      <c r="V86" s="9" t="s">
        <v>6052</v>
      </c>
      <c r="W86" t="s">
        <v>6053</v>
      </c>
      <c r="X86" t="s">
        <v>3081</v>
      </c>
      <c r="Y86" t="s">
        <v>3081</v>
      </c>
      <c r="Z86">
        <v>4</v>
      </c>
      <c r="AA86">
        <v>45566</v>
      </c>
      <c r="AB86">
        <v>43586</v>
      </c>
      <c r="AC86">
        <v>61575185</v>
      </c>
      <c r="AD86" s="9" t="s">
        <v>3084</v>
      </c>
      <c r="AE86" t="s">
        <v>1693</v>
      </c>
      <c r="AF86" t="s">
        <v>4169</v>
      </c>
      <c r="AG86" t="s">
        <v>4170</v>
      </c>
      <c r="AH86" t="s">
        <v>1173</v>
      </c>
      <c r="AI86" t="s">
        <v>6043</v>
      </c>
      <c r="AJ86">
        <v>31843</v>
      </c>
      <c r="AK86" t="s">
        <v>3099</v>
      </c>
      <c r="AL86" t="s">
        <v>3088</v>
      </c>
      <c r="AM86">
        <v>200019601740579</v>
      </c>
      <c r="AN86">
        <v>1</v>
      </c>
      <c r="AO86" s="88" t="s">
        <v>3089</v>
      </c>
      <c r="AP86" s="88">
        <v>1</v>
      </c>
      <c r="AQ86" s="88" t="s">
        <v>3090</v>
      </c>
      <c r="AR86" s="88">
        <v>362717</v>
      </c>
      <c r="AS86" s="88" t="s">
        <v>6059</v>
      </c>
      <c r="AT86" s="88">
        <v>363</v>
      </c>
      <c r="AU86" s="88">
        <v>70000</v>
      </c>
      <c r="AV86" s="88">
        <v>0</v>
      </c>
      <c r="AW86" s="88">
        <v>0</v>
      </c>
      <c r="AX86" s="88">
        <v>0</v>
      </c>
      <c r="AY86" s="88">
        <v>70000</v>
      </c>
      <c r="AZ86" s="88">
        <v>2009</v>
      </c>
      <c r="BA86" s="88">
        <v>5368.48</v>
      </c>
      <c r="BB86" s="88">
        <v>2128</v>
      </c>
      <c r="BC86" s="88">
        <v>0</v>
      </c>
      <c r="BD86" s="88">
        <v>25</v>
      </c>
      <c r="BE86" s="88">
        <v>0</v>
      </c>
      <c r="BF86" s="101">
        <v>0</v>
      </c>
      <c r="BG86" s="101">
        <v>9530.48</v>
      </c>
      <c r="BH86" s="101">
        <v>4970</v>
      </c>
      <c r="BI86" s="101">
        <v>770</v>
      </c>
      <c r="BJ86" s="101">
        <v>4963</v>
      </c>
      <c r="BK86" s="101">
        <v>10703</v>
      </c>
      <c r="BL86" s="101" t="s">
        <v>3713</v>
      </c>
      <c r="BM86" s="101" t="s">
        <v>3713</v>
      </c>
    </row>
    <row r="87" spans="1:65">
      <c r="A87" t="s">
        <v>695</v>
      </c>
      <c r="B87">
        <v>20250301</v>
      </c>
      <c r="C87">
        <v>2025</v>
      </c>
      <c r="D87" s="9">
        <v>45717</v>
      </c>
      <c r="E87">
        <v>3</v>
      </c>
      <c r="F87" t="s">
        <v>1038</v>
      </c>
      <c r="G87" t="s">
        <v>695</v>
      </c>
      <c r="H87" t="s">
        <v>1038</v>
      </c>
      <c r="I87" t="s">
        <v>695</v>
      </c>
      <c r="J87">
        <v>7</v>
      </c>
      <c r="K87" t="s">
        <v>3252</v>
      </c>
      <c r="L87" t="s">
        <v>2158</v>
      </c>
      <c r="M87" t="s">
        <v>2158</v>
      </c>
      <c r="N87" t="s">
        <v>1820</v>
      </c>
      <c r="O87" t="s">
        <v>3247</v>
      </c>
      <c r="P87" t="s">
        <v>6037</v>
      </c>
      <c r="Q87" t="s">
        <v>6038</v>
      </c>
      <c r="R87" t="s">
        <v>3253</v>
      </c>
      <c r="S87" t="s">
        <v>666</v>
      </c>
      <c r="T87" t="s">
        <v>6046</v>
      </c>
      <c r="U87" s="9" t="s">
        <v>6047</v>
      </c>
      <c r="V87" s="9" t="s">
        <v>3081</v>
      </c>
      <c r="W87" t="s">
        <v>3081</v>
      </c>
      <c r="X87" t="s">
        <v>3081</v>
      </c>
      <c r="Y87" t="s">
        <v>3081</v>
      </c>
      <c r="Z87">
        <v>5</v>
      </c>
      <c r="AA87">
        <v>44805</v>
      </c>
      <c r="AB87">
        <v>39692</v>
      </c>
      <c r="AC87">
        <v>62461669</v>
      </c>
      <c r="AD87" s="9" t="s">
        <v>3084</v>
      </c>
      <c r="AE87" t="s">
        <v>1865</v>
      </c>
      <c r="AF87" t="s">
        <v>5555</v>
      </c>
      <c r="AG87" t="s">
        <v>5556</v>
      </c>
      <c r="AH87" t="s">
        <v>1852</v>
      </c>
      <c r="AI87" t="s">
        <v>6045</v>
      </c>
      <c r="AJ87">
        <v>27989</v>
      </c>
      <c r="AK87" t="s">
        <v>3088</v>
      </c>
      <c r="AL87" t="s">
        <v>3095</v>
      </c>
      <c r="AM87">
        <v>200012401033513</v>
      </c>
      <c r="AN87">
        <v>1</v>
      </c>
      <c r="AO87" s="88" t="s">
        <v>3089</v>
      </c>
      <c r="AP87" s="88">
        <v>1</v>
      </c>
      <c r="AQ87" s="88" t="s">
        <v>3090</v>
      </c>
      <c r="AR87" s="88">
        <v>362717</v>
      </c>
      <c r="AS87" s="88" t="s">
        <v>6059</v>
      </c>
      <c r="AT87" s="88">
        <v>364</v>
      </c>
      <c r="AU87" s="88">
        <v>15000</v>
      </c>
      <c r="AV87" s="88">
        <v>0</v>
      </c>
      <c r="AW87" s="88">
        <v>0</v>
      </c>
      <c r="AX87" s="88">
        <v>0</v>
      </c>
      <c r="AY87" s="88">
        <v>15000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  <c r="BF87" s="101">
        <v>0</v>
      </c>
      <c r="BG87" s="101">
        <v>0</v>
      </c>
      <c r="BH87" s="101">
        <v>0</v>
      </c>
      <c r="BI87" s="101">
        <v>0</v>
      </c>
      <c r="BJ87" s="101">
        <v>0</v>
      </c>
      <c r="BK87" s="101">
        <v>0</v>
      </c>
      <c r="BL87" s="101" t="s">
        <v>3091</v>
      </c>
      <c r="BM87" s="101" t="s">
        <v>3081</v>
      </c>
    </row>
    <row r="88" spans="1:65">
      <c r="A88" t="s">
        <v>695</v>
      </c>
      <c r="B88">
        <v>20250301</v>
      </c>
      <c r="C88">
        <v>2025</v>
      </c>
      <c r="D88" s="9">
        <v>45717</v>
      </c>
      <c r="E88">
        <v>3</v>
      </c>
      <c r="F88" t="s">
        <v>1059</v>
      </c>
      <c r="G88" t="s">
        <v>1195</v>
      </c>
      <c r="H88" t="s">
        <v>1038</v>
      </c>
      <c r="I88" t="s">
        <v>695</v>
      </c>
      <c r="J88">
        <v>34</v>
      </c>
      <c r="K88" t="s">
        <v>3256</v>
      </c>
      <c r="L88" t="s">
        <v>2158</v>
      </c>
      <c r="M88" t="s">
        <v>2158</v>
      </c>
      <c r="N88" t="s">
        <v>1820</v>
      </c>
      <c r="O88" t="s">
        <v>3247</v>
      </c>
      <c r="P88" t="s">
        <v>6037</v>
      </c>
      <c r="Q88" t="s">
        <v>6038</v>
      </c>
      <c r="R88" t="s">
        <v>3273</v>
      </c>
      <c r="S88" t="s">
        <v>163</v>
      </c>
      <c r="T88" t="s">
        <v>6046</v>
      </c>
      <c r="U88" s="9" t="s">
        <v>6047</v>
      </c>
      <c r="V88" s="9" t="s">
        <v>3081</v>
      </c>
      <c r="W88" t="s">
        <v>3081</v>
      </c>
      <c r="X88" t="s">
        <v>3081</v>
      </c>
      <c r="Y88" t="s">
        <v>3081</v>
      </c>
      <c r="Z88">
        <v>2</v>
      </c>
      <c r="AA88">
        <v>44835</v>
      </c>
      <c r="AB88">
        <v>44531</v>
      </c>
      <c r="AC88">
        <v>61755012</v>
      </c>
      <c r="AD88" s="9" t="s">
        <v>3084</v>
      </c>
      <c r="AE88" t="s">
        <v>1689</v>
      </c>
      <c r="AF88" t="s">
        <v>5394</v>
      </c>
      <c r="AG88" t="s">
        <v>5395</v>
      </c>
      <c r="AH88" t="s">
        <v>1159</v>
      </c>
      <c r="AI88" t="s">
        <v>6043</v>
      </c>
      <c r="AJ88">
        <v>29491</v>
      </c>
      <c r="AK88" t="s">
        <v>3099</v>
      </c>
      <c r="AL88" t="s">
        <v>3088</v>
      </c>
      <c r="AM88">
        <v>200019600988723</v>
      </c>
      <c r="AN88">
        <v>1</v>
      </c>
      <c r="AO88" s="88" t="s">
        <v>3089</v>
      </c>
      <c r="AP88" s="88">
        <v>1</v>
      </c>
      <c r="AQ88" s="88" t="s">
        <v>3090</v>
      </c>
      <c r="AR88" s="88">
        <v>362717</v>
      </c>
      <c r="AS88" s="88" t="s">
        <v>6059</v>
      </c>
      <c r="AT88" s="88">
        <v>289</v>
      </c>
      <c r="AU88" s="88">
        <v>70000</v>
      </c>
      <c r="AV88" s="88">
        <v>0</v>
      </c>
      <c r="AW88" s="88">
        <v>0</v>
      </c>
      <c r="AX88" s="88">
        <v>0</v>
      </c>
      <c r="AY88" s="88">
        <v>70000</v>
      </c>
      <c r="AZ88" s="88">
        <v>2009</v>
      </c>
      <c r="BA88" s="88">
        <v>5368.48</v>
      </c>
      <c r="BB88" s="88">
        <v>2128</v>
      </c>
      <c r="BC88" s="88">
        <v>0</v>
      </c>
      <c r="BD88" s="88">
        <v>25</v>
      </c>
      <c r="BE88" s="88">
        <v>0</v>
      </c>
      <c r="BF88" s="101">
        <v>21357.64</v>
      </c>
      <c r="BG88" s="101">
        <v>30888.12</v>
      </c>
      <c r="BH88" s="101">
        <v>4970</v>
      </c>
      <c r="BI88" s="101">
        <v>770</v>
      </c>
      <c r="BJ88" s="101">
        <v>4963</v>
      </c>
      <c r="BK88" s="101">
        <v>10703</v>
      </c>
      <c r="BL88" s="101" t="s">
        <v>3081</v>
      </c>
      <c r="BM88" s="101" t="s">
        <v>3081</v>
      </c>
    </row>
    <row r="89" spans="1:65">
      <c r="A89" t="s">
        <v>695</v>
      </c>
      <c r="B89">
        <v>20250301</v>
      </c>
      <c r="C89">
        <v>2025</v>
      </c>
      <c r="D89" s="9">
        <v>45717</v>
      </c>
      <c r="E89">
        <v>3</v>
      </c>
      <c r="F89" t="s">
        <v>1038</v>
      </c>
      <c r="G89" t="s">
        <v>695</v>
      </c>
      <c r="H89" t="s">
        <v>1038</v>
      </c>
      <c r="I89" t="s">
        <v>695</v>
      </c>
      <c r="J89">
        <v>1</v>
      </c>
      <c r="K89" t="s">
        <v>9</v>
      </c>
      <c r="L89" t="s">
        <v>2158</v>
      </c>
      <c r="M89" t="s">
        <v>2158</v>
      </c>
      <c r="N89" t="s">
        <v>1820</v>
      </c>
      <c r="O89" t="s">
        <v>3247</v>
      </c>
      <c r="P89" t="s">
        <v>6037</v>
      </c>
      <c r="Q89" t="s">
        <v>6038</v>
      </c>
      <c r="R89" t="s">
        <v>4792</v>
      </c>
      <c r="S89" t="s">
        <v>459</v>
      </c>
      <c r="T89" t="s">
        <v>6046</v>
      </c>
      <c r="U89" s="9" t="s">
        <v>6047</v>
      </c>
      <c r="V89" s="9" t="s">
        <v>3081</v>
      </c>
      <c r="W89" t="s">
        <v>3081</v>
      </c>
      <c r="X89" t="s">
        <v>3081</v>
      </c>
      <c r="Y89" t="s">
        <v>3081</v>
      </c>
      <c r="Z89">
        <v>2</v>
      </c>
      <c r="AA89">
        <v>43466</v>
      </c>
      <c r="AB89">
        <v>38473</v>
      </c>
      <c r="AC89">
        <v>62460094</v>
      </c>
      <c r="AD89" s="9" t="s">
        <v>3084</v>
      </c>
      <c r="AE89" t="s">
        <v>1256</v>
      </c>
      <c r="AF89" t="s">
        <v>4793</v>
      </c>
      <c r="AG89" t="s">
        <v>4794</v>
      </c>
      <c r="AH89" t="s">
        <v>458</v>
      </c>
      <c r="AI89" t="s">
        <v>6045</v>
      </c>
      <c r="AJ89">
        <v>22862</v>
      </c>
      <c r="AK89" t="s">
        <v>3088</v>
      </c>
      <c r="AL89" t="s">
        <v>3095</v>
      </c>
      <c r="AM89">
        <v>200013300037374</v>
      </c>
      <c r="AN89">
        <v>1</v>
      </c>
      <c r="AO89" s="88" t="s">
        <v>3089</v>
      </c>
      <c r="AP89" s="88">
        <v>1</v>
      </c>
      <c r="AQ89" s="88" t="s">
        <v>3090</v>
      </c>
      <c r="AR89" s="88">
        <v>362717</v>
      </c>
      <c r="AS89" s="88" t="s">
        <v>6059</v>
      </c>
      <c r="AT89" s="88">
        <v>295</v>
      </c>
      <c r="AU89" s="88">
        <v>10000</v>
      </c>
      <c r="AV89" s="88">
        <v>0</v>
      </c>
      <c r="AW89" s="88">
        <v>0</v>
      </c>
      <c r="AX89" s="88">
        <v>0</v>
      </c>
      <c r="AY89" s="88">
        <v>10000</v>
      </c>
      <c r="AZ89" s="88">
        <v>287</v>
      </c>
      <c r="BA89" s="88">
        <v>0</v>
      </c>
      <c r="BB89" s="88">
        <v>304</v>
      </c>
      <c r="BC89" s="88">
        <v>0</v>
      </c>
      <c r="BD89" s="88">
        <v>25</v>
      </c>
      <c r="BE89" s="88">
        <v>0</v>
      </c>
      <c r="BF89" s="101">
        <v>300</v>
      </c>
      <c r="BG89" s="101">
        <v>916</v>
      </c>
      <c r="BH89" s="101">
        <v>710</v>
      </c>
      <c r="BI89" s="101">
        <v>110</v>
      </c>
      <c r="BJ89" s="101">
        <v>709</v>
      </c>
      <c r="BK89" s="101">
        <v>1529</v>
      </c>
      <c r="BL89" s="101" t="s">
        <v>3091</v>
      </c>
      <c r="BM89" s="101" t="s">
        <v>3081</v>
      </c>
    </row>
    <row r="90" spans="1:65">
      <c r="A90" t="s">
        <v>695</v>
      </c>
      <c r="B90">
        <v>20250301</v>
      </c>
      <c r="C90">
        <v>2025</v>
      </c>
      <c r="D90" s="9">
        <v>45717</v>
      </c>
      <c r="E90">
        <v>3</v>
      </c>
      <c r="F90" t="s">
        <v>1053</v>
      </c>
      <c r="G90" t="s">
        <v>273</v>
      </c>
      <c r="H90" t="s">
        <v>1053</v>
      </c>
      <c r="I90" t="s">
        <v>273</v>
      </c>
      <c r="J90">
        <v>1</v>
      </c>
      <c r="K90" t="s">
        <v>9</v>
      </c>
      <c r="L90" t="s">
        <v>2158</v>
      </c>
      <c r="M90" t="s">
        <v>2158</v>
      </c>
      <c r="N90" t="s">
        <v>1820</v>
      </c>
      <c r="O90" t="s">
        <v>3247</v>
      </c>
      <c r="P90" t="s">
        <v>6037</v>
      </c>
      <c r="Q90" t="s">
        <v>6038</v>
      </c>
      <c r="R90" t="s">
        <v>3330</v>
      </c>
      <c r="S90" t="s">
        <v>45</v>
      </c>
      <c r="T90" t="s">
        <v>6039</v>
      </c>
      <c r="U90" s="9" t="s">
        <v>6040</v>
      </c>
      <c r="V90" s="9" t="s">
        <v>6056</v>
      </c>
      <c r="W90" t="s">
        <v>6057</v>
      </c>
      <c r="X90" t="s">
        <v>3081</v>
      </c>
      <c r="Y90" t="s">
        <v>3081</v>
      </c>
      <c r="Z90">
        <v>8</v>
      </c>
      <c r="AA90">
        <v>45658</v>
      </c>
      <c r="AB90">
        <v>39783</v>
      </c>
      <c r="AC90">
        <v>61650067</v>
      </c>
      <c r="AD90" s="9" t="s">
        <v>3084</v>
      </c>
      <c r="AE90" t="s">
        <v>1470</v>
      </c>
      <c r="AF90" t="s">
        <v>5578</v>
      </c>
      <c r="AG90" t="s">
        <v>5579</v>
      </c>
      <c r="AH90" t="s">
        <v>310</v>
      </c>
      <c r="AI90" t="s">
        <v>6043</v>
      </c>
      <c r="AJ90">
        <v>23885</v>
      </c>
      <c r="AK90" t="s">
        <v>3087</v>
      </c>
      <c r="AL90" t="s">
        <v>3088</v>
      </c>
      <c r="AM90">
        <v>200013300144351</v>
      </c>
      <c r="AN90">
        <v>1</v>
      </c>
      <c r="AO90" s="88" t="s">
        <v>3089</v>
      </c>
      <c r="AP90" s="88">
        <v>1</v>
      </c>
      <c r="AQ90" s="88" t="s">
        <v>3090</v>
      </c>
      <c r="AR90" s="88">
        <v>362717</v>
      </c>
      <c r="AS90" s="88" t="s">
        <v>6059</v>
      </c>
      <c r="AT90" s="88">
        <v>298</v>
      </c>
      <c r="AU90" s="88">
        <v>35000</v>
      </c>
      <c r="AV90" s="88">
        <v>0</v>
      </c>
      <c r="AW90" s="88">
        <v>0</v>
      </c>
      <c r="AX90" s="88">
        <v>0</v>
      </c>
      <c r="AY90" s="88">
        <v>35000</v>
      </c>
      <c r="AZ90" s="88">
        <v>1004.5</v>
      </c>
      <c r="BA90" s="88">
        <v>0</v>
      </c>
      <c r="BB90" s="88">
        <v>1064</v>
      </c>
      <c r="BC90" s="88">
        <v>0</v>
      </c>
      <c r="BD90" s="88">
        <v>25</v>
      </c>
      <c r="BE90" s="88">
        <v>120</v>
      </c>
      <c r="BF90" s="101">
        <v>12665.54</v>
      </c>
      <c r="BG90" s="101">
        <v>14879.04</v>
      </c>
      <c r="BH90" s="101">
        <v>2485</v>
      </c>
      <c r="BI90" s="101">
        <v>385</v>
      </c>
      <c r="BJ90" s="101">
        <v>2481.5</v>
      </c>
      <c r="BK90" s="101">
        <v>5351.5</v>
      </c>
      <c r="BL90" s="101" t="s">
        <v>3173</v>
      </c>
      <c r="BM90" s="101" t="s">
        <v>3173</v>
      </c>
    </row>
    <row r="91" spans="1:65">
      <c r="A91" t="s">
        <v>695</v>
      </c>
      <c r="B91">
        <v>20250301</v>
      </c>
      <c r="C91">
        <v>2025</v>
      </c>
      <c r="D91" s="9">
        <v>45717</v>
      </c>
      <c r="E91">
        <v>3</v>
      </c>
      <c r="F91" t="s">
        <v>1058</v>
      </c>
      <c r="G91" t="s">
        <v>1197</v>
      </c>
      <c r="H91" t="s">
        <v>1058</v>
      </c>
      <c r="I91" t="s">
        <v>1197</v>
      </c>
      <c r="J91">
        <v>1</v>
      </c>
      <c r="K91" t="s">
        <v>9</v>
      </c>
      <c r="L91" t="s">
        <v>2158</v>
      </c>
      <c r="M91" t="s">
        <v>2158</v>
      </c>
      <c r="N91" t="s">
        <v>1820</v>
      </c>
      <c r="O91" t="s">
        <v>3247</v>
      </c>
      <c r="P91" t="s">
        <v>6037</v>
      </c>
      <c r="Q91" t="s">
        <v>6038</v>
      </c>
      <c r="R91" t="s">
        <v>3708</v>
      </c>
      <c r="S91" t="s">
        <v>585</v>
      </c>
      <c r="T91" t="s">
        <v>6046</v>
      </c>
      <c r="U91" s="9" t="s">
        <v>6047</v>
      </c>
      <c r="V91" s="9" t="s">
        <v>3081</v>
      </c>
      <c r="W91" t="s">
        <v>3081</v>
      </c>
      <c r="X91" t="s">
        <v>3081</v>
      </c>
      <c r="Y91" t="s">
        <v>3081</v>
      </c>
      <c r="Z91">
        <v>5</v>
      </c>
      <c r="AA91">
        <v>45689</v>
      </c>
      <c r="AB91">
        <v>44593</v>
      </c>
      <c r="AC91">
        <v>62145055</v>
      </c>
      <c r="AD91" s="9" t="s">
        <v>3084</v>
      </c>
      <c r="AE91" t="s">
        <v>6020</v>
      </c>
      <c r="AF91" t="s">
        <v>6021</v>
      </c>
      <c r="AG91" t="s">
        <v>6022</v>
      </c>
      <c r="AH91" t="s">
        <v>6023</v>
      </c>
      <c r="AI91" t="s">
        <v>6043</v>
      </c>
      <c r="AJ91">
        <v>24970</v>
      </c>
      <c r="AK91" t="s">
        <v>3087</v>
      </c>
      <c r="AL91" t="s">
        <v>3088</v>
      </c>
      <c r="AM91">
        <v>200019604494107</v>
      </c>
      <c r="AN91">
        <v>1</v>
      </c>
      <c r="AO91" s="88" t="s">
        <v>3089</v>
      </c>
      <c r="AP91" s="88">
        <v>1</v>
      </c>
      <c r="AQ91" s="88" t="s">
        <v>3090</v>
      </c>
      <c r="AR91" s="88">
        <v>362717</v>
      </c>
      <c r="AS91" s="88" t="s">
        <v>6059</v>
      </c>
      <c r="AT91" s="88">
        <v>319</v>
      </c>
      <c r="AU91" s="88">
        <v>260000</v>
      </c>
      <c r="AV91" s="88">
        <v>0</v>
      </c>
      <c r="AW91" s="88">
        <v>0</v>
      </c>
      <c r="AX91" s="88">
        <v>0</v>
      </c>
      <c r="AY91" s="88">
        <v>260000</v>
      </c>
      <c r="AZ91" s="88">
        <v>7462</v>
      </c>
      <c r="BA91" s="88">
        <v>49817.71</v>
      </c>
      <c r="BB91" s="88">
        <v>5883.16</v>
      </c>
      <c r="BC91" s="88">
        <v>1715.46</v>
      </c>
      <c r="BD91" s="88">
        <v>25</v>
      </c>
      <c r="BE91" s="88">
        <v>0</v>
      </c>
      <c r="BF91" s="101">
        <v>6278.24</v>
      </c>
      <c r="BG91" s="101">
        <v>71181.570000000007</v>
      </c>
      <c r="BH91" s="101">
        <v>18460</v>
      </c>
      <c r="BI91" s="101">
        <v>851.51</v>
      </c>
      <c r="BJ91" s="101">
        <v>13720.92</v>
      </c>
      <c r="BK91" s="101">
        <v>33032.43</v>
      </c>
      <c r="BL91" s="101" t="s">
        <v>3081</v>
      </c>
      <c r="BM91" s="101" t="s">
        <v>3081</v>
      </c>
    </row>
    <row r="92" spans="1:65">
      <c r="A92" t="s">
        <v>695</v>
      </c>
      <c r="B92">
        <v>20250301</v>
      </c>
      <c r="C92">
        <v>2025</v>
      </c>
      <c r="D92" s="9">
        <v>45717</v>
      </c>
      <c r="E92">
        <v>3</v>
      </c>
      <c r="F92" t="s">
        <v>1028</v>
      </c>
      <c r="G92" t="s">
        <v>1194</v>
      </c>
      <c r="H92" t="s">
        <v>1028</v>
      </c>
      <c r="I92" t="s">
        <v>1194</v>
      </c>
      <c r="J92">
        <v>1</v>
      </c>
      <c r="K92" t="s">
        <v>9</v>
      </c>
      <c r="L92" t="s">
        <v>2158</v>
      </c>
      <c r="M92" t="s">
        <v>2158</v>
      </c>
      <c r="N92" t="s">
        <v>1820</v>
      </c>
      <c r="O92" t="s">
        <v>3247</v>
      </c>
      <c r="P92" t="s">
        <v>6037</v>
      </c>
      <c r="Q92" t="s">
        <v>6038</v>
      </c>
      <c r="R92" t="s">
        <v>3284</v>
      </c>
      <c r="S92" t="s">
        <v>83</v>
      </c>
      <c r="T92" t="s">
        <v>6046</v>
      </c>
      <c r="U92" s="9" t="s">
        <v>6047</v>
      </c>
      <c r="V92" s="9" t="s">
        <v>6052</v>
      </c>
      <c r="W92" t="s">
        <v>6053</v>
      </c>
      <c r="X92" t="s">
        <v>3081</v>
      </c>
      <c r="Y92" t="s">
        <v>3081</v>
      </c>
      <c r="Z92">
        <v>11</v>
      </c>
      <c r="AA92">
        <v>45474</v>
      </c>
      <c r="AB92">
        <v>40634</v>
      </c>
      <c r="AC92">
        <v>62475048</v>
      </c>
      <c r="AD92" s="9" t="s">
        <v>3084</v>
      </c>
      <c r="AE92" t="s">
        <v>1263</v>
      </c>
      <c r="AF92" t="s">
        <v>4206</v>
      </c>
      <c r="AG92" t="s">
        <v>4707</v>
      </c>
      <c r="AH92" t="s">
        <v>571</v>
      </c>
      <c r="AI92" t="s">
        <v>6045</v>
      </c>
      <c r="AJ92">
        <v>21855</v>
      </c>
      <c r="AK92" t="s">
        <v>3088</v>
      </c>
      <c r="AL92" t="s">
        <v>3088</v>
      </c>
      <c r="AM92">
        <v>200013300190923</v>
      </c>
      <c r="AN92">
        <v>1</v>
      </c>
      <c r="AO92" s="88" t="s">
        <v>3089</v>
      </c>
      <c r="AP92" s="88">
        <v>1</v>
      </c>
      <c r="AQ92" s="88" t="s">
        <v>3090</v>
      </c>
      <c r="AR92" s="88">
        <v>362717</v>
      </c>
      <c r="AS92" s="88" t="s">
        <v>6059</v>
      </c>
      <c r="AT92" s="88">
        <v>326</v>
      </c>
      <c r="AU92" s="88">
        <v>20000</v>
      </c>
      <c r="AV92" s="88">
        <v>0</v>
      </c>
      <c r="AW92" s="88">
        <v>0</v>
      </c>
      <c r="AX92" s="88">
        <v>0</v>
      </c>
      <c r="AY92" s="88">
        <v>20000</v>
      </c>
      <c r="AZ92" s="88">
        <v>574</v>
      </c>
      <c r="BA92" s="88">
        <v>0</v>
      </c>
      <c r="BB92" s="88">
        <v>608</v>
      </c>
      <c r="BC92" s="88">
        <v>0</v>
      </c>
      <c r="BD92" s="88">
        <v>25</v>
      </c>
      <c r="BE92" s="88">
        <v>0</v>
      </c>
      <c r="BF92" s="101">
        <v>0</v>
      </c>
      <c r="BG92" s="101">
        <v>1207</v>
      </c>
      <c r="BH92" s="101">
        <v>1420</v>
      </c>
      <c r="BI92" s="101">
        <v>220</v>
      </c>
      <c r="BJ92" s="101">
        <v>1418</v>
      </c>
      <c r="BK92" s="101">
        <v>3058</v>
      </c>
      <c r="BL92" s="101" t="s">
        <v>3081</v>
      </c>
      <c r="BM92" s="101" t="s">
        <v>3081</v>
      </c>
    </row>
    <row r="93" spans="1:65">
      <c r="A93" t="s">
        <v>695</v>
      </c>
      <c r="B93">
        <v>20250301</v>
      </c>
      <c r="C93">
        <v>2025</v>
      </c>
      <c r="D93" s="9">
        <v>45717</v>
      </c>
      <c r="E93">
        <v>3</v>
      </c>
      <c r="F93" t="s">
        <v>1086</v>
      </c>
      <c r="G93" t="s">
        <v>809</v>
      </c>
      <c r="H93" t="s">
        <v>1038</v>
      </c>
      <c r="I93" t="s">
        <v>695</v>
      </c>
      <c r="J93">
        <v>34</v>
      </c>
      <c r="K93" t="s">
        <v>3256</v>
      </c>
      <c r="L93" t="s">
        <v>2158</v>
      </c>
      <c r="M93" t="s">
        <v>2158</v>
      </c>
      <c r="N93" t="s">
        <v>1820</v>
      </c>
      <c r="O93" t="s">
        <v>3247</v>
      </c>
      <c r="P93" t="s">
        <v>6037</v>
      </c>
      <c r="Q93" t="s">
        <v>6038</v>
      </c>
      <c r="R93" t="s">
        <v>3281</v>
      </c>
      <c r="S93" t="s">
        <v>109</v>
      </c>
      <c r="T93" t="s">
        <v>6046</v>
      </c>
      <c r="U93" s="9" t="s">
        <v>6047</v>
      </c>
      <c r="V93" s="9" t="s">
        <v>3081</v>
      </c>
      <c r="W93" t="s">
        <v>3081</v>
      </c>
      <c r="X93" t="s">
        <v>3081</v>
      </c>
      <c r="Y93" t="s">
        <v>3081</v>
      </c>
      <c r="Z93">
        <v>2</v>
      </c>
      <c r="AA93">
        <v>44652</v>
      </c>
      <c r="AB93">
        <v>44621</v>
      </c>
      <c r="AC93">
        <v>62355013</v>
      </c>
      <c r="AD93" s="9" t="s">
        <v>3084</v>
      </c>
      <c r="AE93" t="s">
        <v>1682</v>
      </c>
      <c r="AF93" t="s">
        <v>3433</v>
      </c>
      <c r="AG93" t="s">
        <v>3434</v>
      </c>
      <c r="AH93" t="s">
        <v>1228</v>
      </c>
      <c r="AI93" t="s">
        <v>6045</v>
      </c>
      <c r="AJ93">
        <v>35747</v>
      </c>
      <c r="AK93" t="s">
        <v>3099</v>
      </c>
      <c r="AL93" t="s">
        <v>3088</v>
      </c>
      <c r="AM93">
        <v>200019604548109</v>
      </c>
      <c r="AN93">
        <v>1</v>
      </c>
      <c r="AO93" s="88" t="s">
        <v>3089</v>
      </c>
      <c r="AP93" s="88">
        <v>1</v>
      </c>
      <c r="AQ93" s="88" t="s">
        <v>3090</v>
      </c>
      <c r="AR93" s="88">
        <v>362717</v>
      </c>
      <c r="AS93" s="88" t="s">
        <v>6059</v>
      </c>
      <c r="AT93" s="88">
        <v>327</v>
      </c>
      <c r="AU93" s="88">
        <v>100000</v>
      </c>
      <c r="AV93" s="88">
        <v>0</v>
      </c>
      <c r="AW93" s="88">
        <v>0</v>
      </c>
      <c r="AX93" s="88">
        <v>0</v>
      </c>
      <c r="AY93" s="88">
        <v>100000</v>
      </c>
      <c r="AZ93" s="88">
        <v>2870</v>
      </c>
      <c r="BA93" s="88">
        <v>12105.37</v>
      </c>
      <c r="BB93" s="88">
        <v>3040</v>
      </c>
      <c r="BC93" s="88">
        <v>0</v>
      </c>
      <c r="BD93" s="88">
        <v>25</v>
      </c>
      <c r="BE93" s="88">
        <v>0</v>
      </c>
      <c r="BF93" s="101">
        <v>0</v>
      </c>
      <c r="BG93" s="101">
        <v>18040.37</v>
      </c>
      <c r="BH93" s="101">
        <v>7100</v>
      </c>
      <c r="BI93" s="101">
        <v>851.51</v>
      </c>
      <c r="BJ93" s="101">
        <v>7090</v>
      </c>
      <c r="BK93" s="101">
        <v>15041.51</v>
      </c>
      <c r="BL93" s="101" t="s">
        <v>3081</v>
      </c>
      <c r="BM93" s="101" t="s">
        <v>3081</v>
      </c>
    </row>
    <row r="94" spans="1:65">
      <c r="A94" t="s">
        <v>695</v>
      </c>
      <c r="B94">
        <v>20250301</v>
      </c>
      <c r="C94">
        <v>2025</v>
      </c>
      <c r="D94" s="9">
        <v>45717</v>
      </c>
      <c r="E94">
        <v>3</v>
      </c>
      <c r="F94" t="s">
        <v>1028</v>
      </c>
      <c r="G94" t="s">
        <v>1194</v>
      </c>
      <c r="H94" t="s">
        <v>1028</v>
      </c>
      <c r="I94" t="s">
        <v>1194</v>
      </c>
      <c r="J94">
        <v>1</v>
      </c>
      <c r="K94" t="s">
        <v>9</v>
      </c>
      <c r="L94" t="s">
        <v>2158</v>
      </c>
      <c r="M94" t="s">
        <v>2158</v>
      </c>
      <c r="N94" t="s">
        <v>1820</v>
      </c>
      <c r="O94" t="s">
        <v>3247</v>
      </c>
      <c r="P94" t="s">
        <v>6037</v>
      </c>
      <c r="Q94" t="s">
        <v>6038</v>
      </c>
      <c r="R94" t="s">
        <v>3083</v>
      </c>
      <c r="S94" t="s">
        <v>7</v>
      </c>
      <c r="T94" t="s">
        <v>6039</v>
      </c>
      <c r="U94" s="9" t="s">
        <v>6040</v>
      </c>
      <c r="V94" s="9" t="s">
        <v>6041</v>
      </c>
      <c r="W94" t="s">
        <v>6042</v>
      </c>
      <c r="X94" t="s">
        <v>3081</v>
      </c>
      <c r="Y94" t="s">
        <v>3081</v>
      </c>
      <c r="Z94">
        <v>2</v>
      </c>
      <c r="AA94">
        <v>45566</v>
      </c>
      <c r="AB94">
        <v>44986</v>
      </c>
      <c r="AC94">
        <v>62475183</v>
      </c>
      <c r="AD94" s="9" t="s">
        <v>3084</v>
      </c>
      <c r="AE94" t="s">
        <v>2235</v>
      </c>
      <c r="AF94" t="s">
        <v>5270</v>
      </c>
      <c r="AG94" t="s">
        <v>5271</v>
      </c>
      <c r="AH94" t="s">
        <v>2234</v>
      </c>
      <c r="AI94" t="s">
        <v>6043</v>
      </c>
      <c r="AJ94">
        <v>35976</v>
      </c>
      <c r="AK94" t="s">
        <v>3099</v>
      </c>
      <c r="AL94" t="s">
        <v>3088</v>
      </c>
      <c r="AM94">
        <v>200019605628356</v>
      </c>
      <c r="AN94">
        <v>1</v>
      </c>
      <c r="AO94" s="88" t="s">
        <v>3089</v>
      </c>
      <c r="AP94" s="88">
        <v>1</v>
      </c>
      <c r="AQ94" s="88" t="s">
        <v>3090</v>
      </c>
      <c r="AR94" s="88">
        <v>362717</v>
      </c>
      <c r="AS94" s="88" t="s">
        <v>6059</v>
      </c>
      <c r="AT94" s="88">
        <v>328</v>
      </c>
      <c r="AU94" s="88">
        <v>24000</v>
      </c>
      <c r="AV94" s="88">
        <v>0</v>
      </c>
      <c r="AW94" s="88">
        <v>0</v>
      </c>
      <c r="AX94" s="88">
        <v>0</v>
      </c>
      <c r="AY94" s="88">
        <v>24000</v>
      </c>
      <c r="AZ94" s="88">
        <v>688.8</v>
      </c>
      <c r="BA94" s="88">
        <v>0</v>
      </c>
      <c r="BB94" s="88">
        <v>729.6</v>
      </c>
      <c r="BC94" s="88">
        <v>0</v>
      </c>
      <c r="BD94" s="88">
        <v>25</v>
      </c>
      <c r="BE94" s="88">
        <v>0</v>
      </c>
      <c r="BF94" s="101">
        <v>0</v>
      </c>
      <c r="BG94" s="101">
        <v>1443.4</v>
      </c>
      <c r="BH94" s="101">
        <v>1704</v>
      </c>
      <c r="BI94" s="101">
        <v>264</v>
      </c>
      <c r="BJ94" s="101">
        <v>1701.6</v>
      </c>
      <c r="BK94" s="101">
        <v>3669.6</v>
      </c>
      <c r="BL94" s="101" t="s">
        <v>3081</v>
      </c>
      <c r="BM94" s="101" t="s">
        <v>3081</v>
      </c>
    </row>
    <row r="95" spans="1:65">
      <c r="A95" t="s">
        <v>695</v>
      </c>
      <c r="B95">
        <v>20250301</v>
      </c>
      <c r="C95">
        <v>2025</v>
      </c>
      <c r="D95" s="9">
        <v>45717</v>
      </c>
      <c r="E95">
        <v>3</v>
      </c>
      <c r="F95" t="s">
        <v>1028</v>
      </c>
      <c r="G95" t="s">
        <v>1194</v>
      </c>
      <c r="H95" t="s">
        <v>1028</v>
      </c>
      <c r="I95" t="s">
        <v>1194</v>
      </c>
      <c r="J95">
        <v>1</v>
      </c>
      <c r="K95" t="s">
        <v>9</v>
      </c>
      <c r="L95" t="s">
        <v>2158</v>
      </c>
      <c r="M95" t="s">
        <v>2158</v>
      </c>
      <c r="N95" t="s">
        <v>1820</v>
      </c>
      <c r="O95" t="s">
        <v>3247</v>
      </c>
      <c r="P95" t="s">
        <v>6037</v>
      </c>
      <c r="Q95" t="s">
        <v>6038</v>
      </c>
      <c r="R95" t="s">
        <v>5151</v>
      </c>
      <c r="S95" t="s">
        <v>85</v>
      </c>
      <c r="T95" t="s">
        <v>6039</v>
      </c>
      <c r="U95" s="9" t="s">
        <v>6040</v>
      </c>
      <c r="V95" s="9" t="s">
        <v>6048</v>
      </c>
      <c r="W95" t="s">
        <v>6049</v>
      </c>
      <c r="X95" t="s">
        <v>3081</v>
      </c>
      <c r="Y95" t="s">
        <v>3081</v>
      </c>
      <c r="Z95">
        <v>11</v>
      </c>
      <c r="AA95">
        <v>43586</v>
      </c>
      <c r="AB95">
        <v>40695</v>
      </c>
      <c r="AC95">
        <v>62475036</v>
      </c>
      <c r="AD95" s="9" t="s">
        <v>3084</v>
      </c>
      <c r="AE95" t="s">
        <v>1373</v>
      </c>
      <c r="AF95" t="s">
        <v>5574</v>
      </c>
      <c r="AG95" t="s">
        <v>5575</v>
      </c>
      <c r="AH95" t="s">
        <v>596</v>
      </c>
      <c r="AI95" t="s">
        <v>6045</v>
      </c>
      <c r="AJ95">
        <v>28750</v>
      </c>
      <c r="AK95" t="s">
        <v>3088</v>
      </c>
      <c r="AL95" t="s">
        <v>3088</v>
      </c>
      <c r="AM95">
        <v>200018300014135</v>
      </c>
      <c r="AN95">
        <v>1</v>
      </c>
      <c r="AO95" s="88" t="s">
        <v>3089</v>
      </c>
      <c r="AP95" s="88">
        <v>1</v>
      </c>
      <c r="AQ95" s="88" t="s">
        <v>3090</v>
      </c>
      <c r="AR95" s="88">
        <v>362717</v>
      </c>
      <c r="AS95" s="88" t="s">
        <v>6059</v>
      </c>
      <c r="AT95" s="88">
        <v>330</v>
      </c>
      <c r="AU95" s="88">
        <v>16500</v>
      </c>
      <c r="AV95" s="88">
        <v>0</v>
      </c>
      <c r="AW95" s="88">
        <v>0</v>
      </c>
      <c r="AX95" s="88">
        <v>0</v>
      </c>
      <c r="AY95" s="88">
        <v>16500</v>
      </c>
      <c r="AZ95" s="88">
        <v>473.55</v>
      </c>
      <c r="BA95" s="88">
        <v>0</v>
      </c>
      <c r="BB95" s="88">
        <v>501.6</v>
      </c>
      <c r="BC95" s="88">
        <v>0</v>
      </c>
      <c r="BD95" s="88">
        <v>25</v>
      </c>
      <c r="BE95" s="88">
        <v>0</v>
      </c>
      <c r="BF95" s="101">
        <v>0</v>
      </c>
      <c r="BG95" s="101">
        <v>1000.15</v>
      </c>
      <c r="BH95" s="101">
        <v>1171.5</v>
      </c>
      <c r="BI95" s="101">
        <v>181.5</v>
      </c>
      <c r="BJ95" s="101">
        <v>1169.8499999999999</v>
      </c>
      <c r="BK95" s="101">
        <v>2522.85</v>
      </c>
      <c r="BL95" s="101" t="s">
        <v>3081</v>
      </c>
      <c r="BM95" s="101" t="s">
        <v>3081</v>
      </c>
    </row>
    <row r="96" spans="1:65">
      <c r="A96" t="s">
        <v>695</v>
      </c>
      <c r="B96">
        <v>20250301</v>
      </c>
      <c r="C96">
        <v>2025</v>
      </c>
      <c r="D96" s="9">
        <v>45717</v>
      </c>
      <c r="E96">
        <v>3</v>
      </c>
      <c r="F96" t="s">
        <v>1048</v>
      </c>
      <c r="G96" t="s">
        <v>388</v>
      </c>
      <c r="H96" t="s">
        <v>1048</v>
      </c>
      <c r="I96" t="s">
        <v>388</v>
      </c>
      <c r="J96">
        <v>1</v>
      </c>
      <c r="K96" t="s">
        <v>9</v>
      </c>
      <c r="L96" t="s">
        <v>2158</v>
      </c>
      <c r="M96" t="s">
        <v>2158</v>
      </c>
      <c r="N96" t="s">
        <v>1820</v>
      </c>
      <c r="O96" t="s">
        <v>3247</v>
      </c>
      <c r="P96" t="s">
        <v>6037</v>
      </c>
      <c r="Q96" t="s">
        <v>6038</v>
      </c>
      <c r="R96" t="s">
        <v>3214</v>
      </c>
      <c r="S96" t="s">
        <v>111</v>
      </c>
      <c r="T96" t="s">
        <v>6039</v>
      </c>
      <c r="U96" s="9" t="s">
        <v>6040</v>
      </c>
      <c r="V96" s="9" t="s">
        <v>6041</v>
      </c>
      <c r="W96" t="s">
        <v>6042</v>
      </c>
      <c r="X96" t="s">
        <v>3081</v>
      </c>
      <c r="Y96" t="s">
        <v>3081</v>
      </c>
      <c r="Z96">
        <v>2</v>
      </c>
      <c r="AA96">
        <v>45536</v>
      </c>
      <c r="AB96">
        <v>44531</v>
      </c>
      <c r="AC96">
        <v>61935162</v>
      </c>
      <c r="AD96" s="9" t="s">
        <v>3084</v>
      </c>
      <c r="AE96" t="s">
        <v>1427</v>
      </c>
      <c r="AF96" t="s">
        <v>4137</v>
      </c>
      <c r="AG96" t="s">
        <v>4138</v>
      </c>
      <c r="AH96" t="s">
        <v>1116</v>
      </c>
      <c r="AI96" t="s">
        <v>6045</v>
      </c>
      <c r="AJ96">
        <v>29651</v>
      </c>
      <c r="AK96" t="s">
        <v>3099</v>
      </c>
      <c r="AL96" t="s">
        <v>3088</v>
      </c>
      <c r="AM96">
        <v>200010111623062</v>
      </c>
      <c r="AN96">
        <v>1</v>
      </c>
      <c r="AO96" s="88" t="s">
        <v>3089</v>
      </c>
      <c r="AP96" s="88">
        <v>1</v>
      </c>
      <c r="AQ96" s="88" t="s">
        <v>3090</v>
      </c>
      <c r="AR96" s="88">
        <v>362717</v>
      </c>
      <c r="AS96" s="88" t="s">
        <v>6059</v>
      </c>
      <c r="AT96" s="88">
        <v>332</v>
      </c>
      <c r="AU96" s="88">
        <v>25000</v>
      </c>
      <c r="AV96" s="88">
        <v>0</v>
      </c>
      <c r="AW96" s="88">
        <v>0</v>
      </c>
      <c r="AX96" s="88">
        <v>0</v>
      </c>
      <c r="AY96" s="88">
        <v>25000</v>
      </c>
      <c r="AZ96" s="88">
        <v>717.5</v>
      </c>
      <c r="BA96" s="88">
        <v>0</v>
      </c>
      <c r="BB96" s="88">
        <v>760</v>
      </c>
      <c r="BC96" s="88">
        <v>0</v>
      </c>
      <c r="BD96" s="88">
        <v>25</v>
      </c>
      <c r="BE96" s="88">
        <v>0</v>
      </c>
      <c r="BF96" s="101">
        <v>0</v>
      </c>
      <c r="BG96" s="101">
        <v>1502.5</v>
      </c>
      <c r="BH96" s="101">
        <v>1775</v>
      </c>
      <c r="BI96" s="101">
        <v>275</v>
      </c>
      <c r="BJ96" s="101">
        <v>1772.5</v>
      </c>
      <c r="BK96" s="101">
        <v>3822.5</v>
      </c>
      <c r="BL96" s="101" t="s">
        <v>3081</v>
      </c>
      <c r="BM96" s="101" t="s">
        <v>3081</v>
      </c>
    </row>
    <row r="97" spans="1:65">
      <c r="A97" t="s">
        <v>695</v>
      </c>
      <c r="B97">
        <v>20250301</v>
      </c>
      <c r="C97">
        <v>2025</v>
      </c>
      <c r="D97" s="9">
        <v>45717</v>
      </c>
      <c r="E97">
        <v>3</v>
      </c>
      <c r="F97" t="s">
        <v>2743</v>
      </c>
      <c r="G97" t="s">
        <v>2744</v>
      </c>
      <c r="H97" t="s">
        <v>2743</v>
      </c>
      <c r="I97" t="s">
        <v>2744</v>
      </c>
      <c r="J97">
        <v>1</v>
      </c>
      <c r="K97" t="s">
        <v>9</v>
      </c>
      <c r="L97" t="s">
        <v>2158</v>
      </c>
      <c r="M97" t="s">
        <v>2158</v>
      </c>
      <c r="N97" t="s">
        <v>1820</v>
      </c>
      <c r="O97" t="s">
        <v>3247</v>
      </c>
      <c r="P97" t="s">
        <v>6037</v>
      </c>
      <c r="Q97" t="s">
        <v>6038</v>
      </c>
      <c r="R97" t="s">
        <v>3096</v>
      </c>
      <c r="S97" t="s">
        <v>295</v>
      </c>
      <c r="T97" t="s">
        <v>6046</v>
      </c>
      <c r="U97" s="9" t="s">
        <v>6047</v>
      </c>
      <c r="V97" s="9" t="s">
        <v>6056</v>
      </c>
      <c r="W97" t="s">
        <v>6057</v>
      </c>
      <c r="X97" t="s">
        <v>3081</v>
      </c>
      <c r="Y97" t="s">
        <v>3081</v>
      </c>
      <c r="Z97">
        <v>2</v>
      </c>
      <c r="AA97">
        <v>45352</v>
      </c>
      <c r="AB97">
        <v>45231</v>
      </c>
      <c r="AC97">
        <v>8</v>
      </c>
      <c r="AD97" s="9" t="s">
        <v>3084</v>
      </c>
      <c r="AE97" t="s">
        <v>2626</v>
      </c>
      <c r="AF97" t="s">
        <v>3138</v>
      </c>
      <c r="AG97" t="s">
        <v>5603</v>
      </c>
      <c r="AH97" t="s">
        <v>2625</v>
      </c>
      <c r="AI97" t="s">
        <v>6045</v>
      </c>
      <c r="AJ97">
        <v>38553</v>
      </c>
      <c r="AK97" t="s">
        <v>3099</v>
      </c>
      <c r="AL97" t="s">
        <v>3088</v>
      </c>
      <c r="AM97">
        <v>200019606390078</v>
      </c>
      <c r="AN97">
        <v>1</v>
      </c>
      <c r="AO97" s="88" t="s">
        <v>3089</v>
      </c>
      <c r="AP97" s="88">
        <v>1</v>
      </c>
      <c r="AQ97" s="88" t="s">
        <v>3090</v>
      </c>
      <c r="AR97" s="88">
        <v>362717</v>
      </c>
      <c r="AS97" s="88" t="s">
        <v>6059</v>
      </c>
      <c r="AT97" s="88">
        <v>334</v>
      </c>
      <c r="AU97" s="88">
        <v>30000</v>
      </c>
      <c r="AV97" s="88">
        <v>0</v>
      </c>
      <c r="AW97" s="88">
        <v>0</v>
      </c>
      <c r="AX97" s="88">
        <v>0</v>
      </c>
      <c r="AY97" s="88">
        <v>30000</v>
      </c>
      <c r="AZ97" s="88">
        <v>861</v>
      </c>
      <c r="BA97" s="88">
        <v>0</v>
      </c>
      <c r="BB97" s="88">
        <v>912</v>
      </c>
      <c r="BC97" s="88">
        <v>0</v>
      </c>
      <c r="BD97" s="88">
        <v>25</v>
      </c>
      <c r="BE97" s="88">
        <v>0</v>
      </c>
      <c r="BF97" s="101">
        <v>0</v>
      </c>
      <c r="BG97" s="101">
        <v>1798</v>
      </c>
      <c r="BH97" s="101">
        <v>2130</v>
      </c>
      <c r="BI97" s="101">
        <v>330</v>
      </c>
      <c r="BJ97" s="101">
        <v>2127</v>
      </c>
      <c r="BK97" s="101">
        <v>4587</v>
      </c>
      <c r="BL97" s="101" t="s">
        <v>3081</v>
      </c>
      <c r="BM97" s="101" t="s">
        <v>3081</v>
      </c>
    </row>
    <row r="98" spans="1:65">
      <c r="A98" t="s">
        <v>695</v>
      </c>
      <c r="B98">
        <v>20250301</v>
      </c>
      <c r="C98">
        <v>2025</v>
      </c>
      <c r="D98" s="9">
        <v>45717</v>
      </c>
      <c r="E98">
        <v>3</v>
      </c>
      <c r="F98" t="s">
        <v>1038</v>
      </c>
      <c r="G98" t="s">
        <v>695</v>
      </c>
      <c r="H98" t="s">
        <v>1038</v>
      </c>
      <c r="I98" t="s">
        <v>695</v>
      </c>
      <c r="J98">
        <v>7</v>
      </c>
      <c r="K98" t="s">
        <v>3252</v>
      </c>
      <c r="L98" t="s">
        <v>2158</v>
      </c>
      <c r="M98" t="s">
        <v>2158</v>
      </c>
      <c r="N98" t="s">
        <v>1820</v>
      </c>
      <c r="O98" t="s">
        <v>3247</v>
      </c>
      <c r="P98" t="s">
        <v>6037</v>
      </c>
      <c r="Q98" t="s">
        <v>6038</v>
      </c>
      <c r="R98" t="s">
        <v>3253</v>
      </c>
      <c r="S98" t="s">
        <v>666</v>
      </c>
      <c r="T98" t="s">
        <v>6046</v>
      </c>
      <c r="U98" s="9" t="s">
        <v>6047</v>
      </c>
      <c r="V98" s="9" t="s">
        <v>3081</v>
      </c>
      <c r="W98" t="s">
        <v>3081</v>
      </c>
      <c r="X98" t="s">
        <v>3081</v>
      </c>
      <c r="Y98" t="s">
        <v>3081</v>
      </c>
      <c r="Z98">
        <v>2</v>
      </c>
      <c r="AA98">
        <v>44652</v>
      </c>
      <c r="AB98">
        <v>44531</v>
      </c>
      <c r="AC98">
        <v>62461359</v>
      </c>
      <c r="AD98" s="9" t="s">
        <v>3084</v>
      </c>
      <c r="AE98" t="s">
        <v>1767</v>
      </c>
      <c r="AF98" t="s">
        <v>3108</v>
      </c>
      <c r="AG98" t="s">
        <v>4518</v>
      </c>
      <c r="AH98" t="s">
        <v>1105</v>
      </c>
      <c r="AI98" t="s">
        <v>6045</v>
      </c>
      <c r="AJ98">
        <v>28633</v>
      </c>
      <c r="AK98" t="s">
        <v>3099</v>
      </c>
      <c r="AL98" t="s">
        <v>3088</v>
      </c>
      <c r="AM98">
        <v>200015800139861</v>
      </c>
      <c r="AN98">
        <v>1</v>
      </c>
      <c r="AO98" s="88" t="s">
        <v>3089</v>
      </c>
      <c r="AP98" s="88">
        <v>1</v>
      </c>
      <c r="AQ98" s="88" t="s">
        <v>3090</v>
      </c>
      <c r="AR98" s="88">
        <v>362717</v>
      </c>
      <c r="AS98" s="88" t="s">
        <v>6059</v>
      </c>
      <c r="AT98" s="88">
        <v>335</v>
      </c>
      <c r="AU98" s="88">
        <v>10000</v>
      </c>
      <c r="AV98" s="88">
        <v>0</v>
      </c>
      <c r="AW98" s="88">
        <v>0</v>
      </c>
      <c r="AX98" s="88">
        <v>0</v>
      </c>
      <c r="AY98" s="88">
        <v>10000</v>
      </c>
      <c r="AZ98" s="88">
        <v>0</v>
      </c>
      <c r="BA98" s="88">
        <v>0</v>
      </c>
      <c r="BB98" s="88">
        <v>0</v>
      </c>
      <c r="BC98" s="88">
        <v>0</v>
      </c>
      <c r="BD98" s="88">
        <v>0</v>
      </c>
      <c r="BE98" s="88">
        <v>0</v>
      </c>
      <c r="BF98" s="101">
        <v>0</v>
      </c>
      <c r="BG98" s="101">
        <v>0</v>
      </c>
      <c r="BH98" s="101">
        <v>0</v>
      </c>
      <c r="BI98" s="101">
        <v>0</v>
      </c>
      <c r="BJ98" s="101">
        <v>0</v>
      </c>
      <c r="BK98" s="101">
        <v>0</v>
      </c>
      <c r="BL98" s="101" t="s">
        <v>3081</v>
      </c>
      <c r="BM98" s="101" t="s">
        <v>3081</v>
      </c>
    </row>
    <row r="99" spans="1:65">
      <c r="A99" t="s">
        <v>695</v>
      </c>
      <c r="B99">
        <v>20250301</v>
      </c>
      <c r="C99">
        <v>2025</v>
      </c>
      <c r="D99" s="9">
        <v>45717</v>
      </c>
      <c r="E99">
        <v>3</v>
      </c>
      <c r="F99" t="s">
        <v>1038</v>
      </c>
      <c r="G99" t="s">
        <v>695</v>
      </c>
      <c r="H99" t="s">
        <v>1038</v>
      </c>
      <c r="I99" t="s">
        <v>695</v>
      </c>
      <c r="J99">
        <v>7</v>
      </c>
      <c r="K99" t="s">
        <v>3252</v>
      </c>
      <c r="L99" t="s">
        <v>2158</v>
      </c>
      <c r="M99" t="s">
        <v>2158</v>
      </c>
      <c r="N99" t="s">
        <v>1820</v>
      </c>
      <c r="O99" t="s">
        <v>3247</v>
      </c>
      <c r="P99" t="s">
        <v>6037</v>
      </c>
      <c r="Q99" t="s">
        <v>6038</v>
      </c>
      <c r="R99" t="s">
        <v>3218</v>
      </c>
      <c r="S99" t="s">
        <v>48</v>
      </c>
      <c r="T99" t="s">
        <v>6046</v>
      </c>
      <c r="U99" s="9" t="s">
        <v>6047</v>
      </c>
      <c r="V99" s="9" t="s">
        <v>3081</v>
      </c>
      <c r="W99" t="s">
        <v>3081</v>
      </c>
      <c r="X99" t="s">
        <v>3081</v>
      </c>
      <c r="Y99" t="s">
        <v>3081</v>
      </c>
      <c r="Z99">
        <v>2</v>
      </c>
      <c r="AA99">
        <v>45700</v>
      </c>
      <c r="AB99">
        <v>43466</v>
      </c>
      <c r="AC99">
        <v>62462546</v>
      </c>
      <c r="AD99" s="9" t="s">
        <v>3084</v>
      </c>
      <c r="AE99" t="s">
        <v>6068</v>
      </c>
      <c r="AF99" t="s">
        <v>6069</v>
      </c>
      <c r="AG99" t="s">
        <v>6070</v>
      </c>
      <c r="AH99" t="s">
        <v>6071</v>
      </c>
      <c r="AI99" t="s">
        <v>6045</v>
      </c>
      <c r="AJ99">
        <v>29765</v>
      </c>
      <c r="AK99" t="s">
        <v>3088</v>
      </c>
      <c r="AL99" t="s">
        <v>3088</v>
      </c>
      <c r="AM99">
        <v>200012320215824</v>
      </c>
      <c r="AN99">
        <v>1</v>
      </c>
      <c r="AO99" s="88" t="s">
        <v>3089</v>
      </c>
      <c r="AP99" s="88">
        <v>1</v>
      </c>
      <c r="AQ99" s="88" t="s">
        <v>3090</v>
      </c>
      <c r="AR99" s="88">
        <v>362717</v>
      </c>
      <c r="AS99" s="88" t="s">
        <v>6059</v>
      </c>
      <c r="AT99" s="88">
        <v>337</v>
      </c>
      <c r="AU99" s="88">
        <v>170000</v>
      </c>
      <c r="AV99" s="88">
        <v>0</v>
      </c>
      <c r="AW99" s="88">
        <v>0</v>
      </c>
      <c r="AX99" s="88">
        <v>0</v>
      </c>
      <c r="AY99" s="88">
        <v>170000</v>
      </c>
      <c r="AZ99" s="88">
        <v>0</v>
      </c>
      <c r="BA99" s="88">
        <v>31082.87</v>
      </c>
      <c r="BB99" s="88">
        <v>0</v>
      </c>
      <c r="BC99" s="88">
        <v>0</v>
      </c>
      <c r="BD99" s="88">
        <v>0</v>
      </c>
      <c r="BE99" s="88">
        <v>0</v>
      </c>
      <c r="BF99" s="101">
        <v>0</v>
      </c>
      <c r="BG99" s="101">
        <v>31082.87</v>
      </c>
      <c r="BH99" s="101">
        <v>0</v>
      </c>
      <c r="BI99" s="101">
        <v>0</v>
      </c>
      <c r="BJ99" s="101">
        <v>0</v>
      </c>
      <c r="BK99" s="101">
        <v>0</v>
      </c>
      <c r="BL99" s="101" t="s">
        <v>3081</v>
      </c>
      <c r="BM99" s="101" t="s">
        <v>3081</v>
      </c>
    </row>
    <row r="100" spans="1:65">
      <c r="A100" t="s">
        <v>695</v>
      </c>
      <c r="B100">
        <v>20250301</v>
      </c>
      <c r="C100">
        <v>2025</v>
      </c>
      <c r="D100" s="9">
        <v>45717</v>
      </c>
      <c r="E100">
        <v>3</v>
      </c>
      <c r="F100" t="s">
        <v>1030</v>
      </c>
      <c r="G100" t="s">
        <v>420</v>
      </c>
      <c r="H100" t="s">
        <v>1030</v>
      </c>
      <c r="I100" t="s">
        <v>420</v>
      </c>
      <c r="J100">
        <v>1</v>
      </c>
      <c r="K100" t="s">
        <v>9</v>
      </c>
      <c r="L100" t="s">
        <v>2158</v>
      </c>
      <c r="M100" t="s">
        <v>2158</v>
      </c>
      <c r="N100" t="s">
        <v>1820</v>
      </c>
      <c r="O100" t="s">
        <v>3247</v>
      </c>
      <c r="P100" t="s">
        <v>6037</v>
      </c>
      <c r="Q100" t="s">
        <v>6038</v>
      </c>
      <c r="R100" t="s">
        <v>3367</v>
      </c>
      <c r="S100" t="s">
        <v>719</v>
      </c>
      <c r="T100" t="s">
        <v>6039</v>
      </c>
      <c r="U100" s="9" t="s">
        <v>6040</v>
      </c>
      <c r="V100" s="9" t="s">
        <v>6056</v>
      </c>
      <c r="W100" t="s">
        <v>6057</v>
      </c>
      <c r="X100" t="s">
        <v>3081</v>
      </c>
      <c r="Y100" t="s">
        <v>3081</v>
      </c>
      <c r="Z100">
        <v>5</v>
      </c>
      <c r="AA100">
        <v>45108</v>
      </c>
      <c r="AB100">
        <v>44095</v>
      </c>
      <c r="AC100">
        <v>62040062</v>
      </c>
      <c r="AD100" s="9" t="s">
        <v>3084</v>
      </c>
      <c r="AE100" t="s">
        <v>1794</v>
      </c>
      <c r="AF100" t="s">
        <v>5389</v>
      </c>
      <c r="AG100" t="s">
        <v>5390</v>
      </c>
      <c r="AH100" t="s">
        <v>1802</v>
      </c>
      <c r="AI100" t="s">
        <v>6045</v>
      </c>
      <c r="AJ100">
        <v>32841</v>
      </c>
      <c r="AK100" t="s">
        <v>3099</v>
      </c>
      <c r="AL100" t="s">
        <v>3088</v>
      </c>
      <c r="AM100">
        <v>200019604939492</v>
      </c>
      <c r="AN100">
        <v>1</v>
      </c>
      <c r="AO100" s="88" t="s">
        <v>3089</v>
      </c>
      <c r="AP100" s="88">
        <v>1</v>
      </c>
      <c r="AQ100" s="88" t="s">
        <v>3090</v>
      </c>
      <c r="AR100" s="88">
        <v>362717</v>
      </c>
      <c r="AS100" s="88" t="s">
        <v>6059</v>
      </c>
      <c r="AT100" s="88">
        <v>339</v>
      </c>
      <c r="AU100" s="88">
        <v>35000</v>
      </c>
      <c r="AV100" s="88">
        <v>0</v>
      </c>
      <c r="AW100" s="88">
        <v>0</v>
      </c>
      <c r="AX100" s="88">
        <v>0</v>
      </c>
      <c r="AY100" s="88">
        <v>35000</v>
      </c>
      <c r="AZ100" s="88">
        <v>1004.5</v>
      </c>
      <c r="BA100" s="88">
        <v>0</v>
      </c>
      <c r="BB100" s="88">
        <v>1064</v>
      </c>
      <c r="BC100" s="88">
        <v>0</v>
      </c>
      <c r="BD100" s="88">
        <v>25</v>
      </c>
      <c r="BE100" s="88">
        <v>0</v>
      </c>
      <c r="BF100" s="101">
        <v>0</v>
      </c>
      <c r="BG100" s="101">
        <v>2093.5</v>
      </c>
      <c r="BH100" s="101">
        <v>2485</v>
      </c>
      <c r="BI100" s="101">
        <v>385</v>
      </c>
      <c r="BJ100" s="101">
        <v>2481.5</v>
      </c>
      <c r="BK100" s="101">
        <v>5351.5</v>
      </c>
      <c r="BL100" s="101" t="s">
        <v>3081</v>
      </c>
      <c r="BM100" s="101" t="s">
        <v>3081</v>
      </c>
    </row>
    <row r="101" spans="1:65">
      <c r="A101" t="s">
        <v>695</v>
      </c>
      <c r="B101">
        <v>20250301</v>
      </c>
      <c r="C101">
        <v>2025</v>
      </c>
      <c r="D101" s="9">
        <v>45717</v>
      </c>
      <c r="E101">
        <v>3</v>
      </c>
      <c r="F101" t="s">
        <v>2195</v>
      </c>
      <c r="G101" t="s">
        <v>2194</v>
      </c>
      <c r="H101" t="s">
        <v>1038</v>
      </c>
      <c r="I101" t="s">
        <v>695</v>
      </c>
      <c r="J101">
        <v>34</v>
      </c>
      <c r="K101" t="s">
        <v>3256</v>
      </c>
      <c r="L101" t="s">
        <v>2158</v>
      </c>
      <c r="M101" t="s">
        <v>2158</v>
      </c>
      <c r="N101" t="s">
        <v>1820</v>
      </c>
      <c r="O101" t="s">
        <v>3247</v>
      </c>
      <c r="P101" t="s">
        <v>6037</v>
      </c>
      <c r="Q101" t="s">
        <v>6038</v>
      </c>
      <c r="R101" t="s">
        <v>3844</v>
      </c>
      <c r="S101" t="s">
        <v>1841</v>
      </c>
      <c r="T101" t="s">
        <v>6046</v>
      </c>
      <c r="U101" s="9" t="s">
        <v>6047</v>
      </c>
      <c r="V101" s="9" t="s">
        <v>6052</v>
      </c>
      <c r="W101" t="s">
        <v>6053</v>
      </c>
      <c r="X101" t="s">
        <v>3081</v>
      </c>
      <c r="Y101" t="s">
        <v>3081</v>
      </c>
      <c r="Z101">
        <v>2</v>
      </c>
      <c r="AA101">
        <v>44896</v>
      </c>
      <c r="AB101">
        <v>40688</v>
      </c>
      <c r="AC101">
        <v>62220011</v>
      </c>
      <c r="AD101" s="9" t="s">
        <v>3084</v>
      </c>
      <c r="AE101" t="s">
        <v>2049</v>
      </c>
      <c r="AF101" t="s">
        <v>5657</v>
      </c>
      <c r="AG101" t="s">
        <v>5658</v>
      </c>
      <c r="AH101" t="s">
        <v>2290</v>
      </c>
      <c r="AI101" t="s">
        <v>6043</v>
      </c>
      <c r="AJ101">
        <v>32648</v>
      </c>
      <c r="AK101" t="s">
        <v>3087</v>
      </c>
      <c r="AL101" t="s">
        <v>3088</v>
      </c>
      <c r="AM101">
        <v>200013300207476</v>
      </c>
      <c r="AN101">
        <v>1</v>
      </c>
      <c r="AO101" s="88" t="s">
        <v>3089</v>
      </c>
      <c r="AP101" s="88">
        <v>1</v>
      </c>
      <c r="AQ101" s="88" t="s">
        <v>3090</v>
      </c>
      <c r="AR101" s="88">
        <v>362717</v>
      </c>
      <c r="AS101" s="88" t="s">
        <v>6059</v>
      </c>
      <c r="AT101" s="88">
        <v>340</v>
      </c>
      <c r="AU101" s="88">
        <v>65000</v>
      </c>
      <c r="AV101" s="88">
        <v>0</v>
      </c>
      <c r="AW101" s="88">
        <v>0</v>
      </c>
      <c r="AX101" s="88">
        <v>0</v>
      </c>
      <c r="AY101" s="88">
        <v>65000</v>
      </c>
      <c r="AZ101" s="88">
        <v>1865.5</v>
      </c>
      <c r="BA101" s="88">
        <v>4427.58</v>
      </c>
      <c r="BB101" s="88">
        <v>1976</v>
      </c>
      <c r="BC101" s="88">
        <v>0</v>
      </c>
      <c r="BD101" s="88">
        <v>25</v>
      </c>
      <c r="BE101" s="88">
        <v>0</v>
      </c>
      <c r="BF101" s="101">
        <v>1478.78</v>
      </c>
      <c r="BG101" s="101">
        <v>9772.86</v>
      </c>
      <c r="BH101" s="101">
        <v>4615</v>
      </c>
      <c r="BI101" s="101">
        <v>715</v>
      </c>
      <c r="BJ101" s="101">
        <v>4608.5</v>
      </c>
      <c r="BK101" s="101">
        <v>9938.5</v>
      </c>
      <c r="BL101" s="101" t="s">
        <v>3081</v>
      </c>
      <c r="BM101" s="101" t="s">
        <v>3081</v>
      </c>
    </row>
    <row r="102" spans="1:65">
      <c r="A102" t="s">
        <v>695</v>
      </c>
      <c r="B102">
        <v>20250301</v>
      </c>
      <c r="C102">
        <v>2025</v>
      </c>
      <c r="D102" s="9">
        <v>45717</v>
      </c>
      <c r="E102">
        <v>3</v>
      </c>
      <c r="F102" t="s">
        <v>1028</v>
      </c>
      <c r="G102" t="s">
        <v>1194</v>
      </c>
      <c r="H102" t="s">
        <v>1028</v>
      </c>
      <c r="I102" t="s">
        <v>1194</v>
      </c>
      <c r="J102">
        <v>1</v>
      </c>
      <c r="K102" t="s">
        <v>9</v>
      </c>
      <c r="L102" t="s">
        <v>2158</v>
      </c>
      <c r="M102" t="s">
        <v>2158</v>
      </c>
      <c r="N102" t="s">
        <v>1820</v>
      </c>
      <c r="O102" t="s">
        <v>3247</v>
      </c>
      <c r="P102" t="s">
        <v>6037</v>
      </c>
      <c r="Q102" t="s">
        <v>6038</v>
      </c>
      <c r="R102" t="s">
        <v>3263</v>
      </c>
      <c r="S102" t="s">
        <v>62</v>
      </c>
      <c r="T102" t="s">
        <v>6066</v>
      </c>
      <c r="U102" s="9" t="s">
        <v>6067</v>
      </c>
      <c r="V102" s="9" t="s">
        <v>6052</v>
      </c>
      <c r="W102" t="s">
        <v>6053</v>
      </c>
      <c r="X102" t="s">
        <v>3081</v>
      </c>
      <c r="Y102" t="s">
        <v>3081</v>
      </c>
      <c r="Z102">
        <v>12</v>
      </c>
      <c r="AA102">
        <v>45474</v>
      </c>
      <c r="AB102">
        <v>40787</v>
      </c>
      <c r="AC102">
        <v>62475028</v>
      </c>
      <c r="AD102" s="9" t="s">
        <v>3084</v>
      </c>
      <c r="AE102" t="s">
        <v>1312</v>
      </c>
      <c r="AF102" t="s">
        <v>4721</v>
      </c>
      <c r="AG102" t="s">
        <v>3392</v>
      </c>
      <c r="AH102" t="s">
        <v>579</v>
      </c>
      <c r="AI102" t="s">
        <v>6043</v>
      </c>
      <c r="AJ102">
        <v>31079</v>
      </c>
      <c r="AK102" t="s">
        <v>3087</v>
      </c>
      <c r="AL102" t="s">
        <v>3088</v>
      </c>
      <c r="AM102">
        <v>200010801256633</v>
      </c>
      <c r="AN102">
        <v>1</v>
      </c>
      <c r="AO102" s="88" t="s">
        <v>3089</v>
      </c>
      <c r="AP102" s="88">
        <v>1</v>
      </c>
      <c r="AQ102" s="88" t="s">
        <v>3090</v>
      </c>
      <c r="AR102" s="88">
        <v>362717</v>
      </c>
      <c r="AS102" s="88" t="s">
        <v>6059</v>
      </c>
      <c r="AT102" s="88">
        <v>351</v>
      </c>
      <c r="AU102" s="88">
        <v>20000</v>
      </c>
      <c r="AV102" s="88">
        <v>0</v>
      </c>
      <c r="AW102" s="88">
        <v>0</v>
      </c>
      <c r="AX102" s="88">
        <v>0</v>
      </c>
      <c r="AY102" s="88">
        <v>20000</v>
      </c>
      <c r="AZ102" s="88">
        <v>574</v>
      </c>
      <c r="BA102" s="88">
        <v>0</v>
      </c>
      <c r="BB102" s="88">
        <v>608</v>
      </c>
      <c r="BC102" s="88">
        <v>0</v>
      </c>
      <c r="BD102" s="88">
        <v>25</v>
      </c>
      <c r="BE102" s="88">
        <v>0</v>
      </c>
      <c r="BF102" s="101">
        <v>0</v>
      </c>
      <c r="BG102" s="101">
        <v>1207</v>
      </c>
      <c r="BH102" s="101">
        <v>1420</v>
      </c>
      <c r="BI102" s="101">
        <v>220</v>
      </c>
      <c r="BJ102" s="101">
        <v>1418</v>
      </c>
      <c r="BK102" s="101">
        <v>3058</v>
      </c>
      <c r="BL102" s="101" t="s">
        <v>3081</v>
      </c>
      <c r="BM102" s="101" t="s">
        <v>3081</v>
      </c>
    </row>
    <row r="103" spans="1:65">
      <c r="A103" t="s">
        <v>695</v>
      </c>
      <c r="B103">
        <v>20250301</v>
      </c>
      <c r="C103">
        <v>2025</v>
      </c>
      <c r="D103" s="9">
        <v>45717</v>
      </c>
      <c r="E103">
        <v>3</v>
      </c>
      <c r="F103" t="s">
        <v>1038</v>
      </c>
      <c r="G103" t="s">
        <v>695</v>
      </c>
      <c r="H103" t="s">
        <v>1038</v>
      </c>
      <c r="I103" t="s">
        <v>695</v>
      </c>
      <c r="J103">
        <v>1</v>
      </c>
      <c r="K103" t="s">
        <v>9</v>
      </c>
      <c r="L103" t="s">
        <v>2158</v>
      </c>
      <c r="M103" t="s">
        <v>2158</v>
      </c>
      <c r="N103" t="s">
        <v>1820</v>
      </c>
      <c r="O103" t="s">
        <v>3247</v>
      </c>
      <c r="P103" t="s">
        <v>6037</v>
      </c>
      <c r="Q103" t="s">
        <v>6038</v>
      </c>
      <c r="R103" t="s">
        <v>3412</v>
      </c>
      <c r="S103" t="s">
        <v>312</v>
      </c>
      <c r="T103" t="s">
        <v>6046</v>
      </c>
      <c r="U103" s="9" t="s">
        <v>6047</v>
      </c>
      <c r="V103" s="9" t="s">
        <v>6056</v>
      </c>
      <c r="W103" t="s">
        <v>6057</v>
      </c>
      <c r="X103" t="s">
        <v>3081</v>
      </c>
      <c r="Y103" t="s">
        <v>3081</v>
      </c>
      <c r="Z103">
        <v>3</v>
      </c>
      <c r="AA103">
        <v>43466</v>
      </c>
      <c r="AB103">
        <v>38412</v>
      </c>
      <c r="AC103">
        <v>62460042</v>
      </c>
      <c r="AD103" s="9" t="s">
        <v>3084</v>
      </c>
      <c r="AE103" t="s">
        <v>846</v>
      </c>
      <c r="AF103" t="s">
        <v>3413</v>
      </c>
      <c r="AG103" t="s">
        <v>3414</v>
      </c>
      <c r="AH103" t="s">
        <v>469</v>
      </c>
      <c r="AI103" t="s">
        <v>6043</v>
      </c>
      <c r="AJ103">
        <v>25903</v>
      </c>
      <c r="AK103" t="s">
        <v>3088</v>
      </c>
      <c r="AL103" t="s">
        <v>3095</v>
      </c>
      <c r="AM103">
        <v>200013300037507</v>
      </c>
      <c r="AN103">
        <v>1</v>
      </c>
      <c r="AO103" s="88" t="s">
        <v>3089</v>
      </c>
      <c r="AP103" s="88">
        <v>1</v>
      </c>
      <c r="AQ103" s="88" t="s">
        <v>3090</v>
      </c>
      <c r="AR103" s="88">
        <v>362717</v>
      </c>
      <c r="AS103" s="88" t="s">
        <v>6059</v>
      </c>
      <c r="AT103" s="88">
        <v>354</v>
      </c>
      <c r="AU103" s="88">
        <v>22000</v>
      </c>
      <c r="AV103" s="88">
        <v>0</v>
      </c>
      <c r="AW103" s="88">
        <v>0</v>
      </c>
      <c r="AX103" s="88">
        <v>0</v>
      </c>
      <c r="AY103" s="88">
        <v>22000</v>
      </c>
      <c r="AZ103" s="88">
        <v>631.4</v>
      </c>
      <c r="BA103" s="88">
        <v>0</v>
      </c>
      <c r="BB103" s="88">
        <v>668.8</v>
      </c>
      <c r="BC103" s="88">
        <v>1715.46</v>
      </c>
      <c r="BD103" s="88">
        <v>25</v>
      </c>
      <c r="BE103" s="88">
        <v>100</v>
      </c>
      <c r="BF103" s="101">
        <v>3366</v>
      </c>
      <c r="BG103" s="101">
        <v>6506.66</v>
      </c>
      <c r="BH103" s="101">
        <v>1562</v>
      </c>
      <c r="BI103" s="101">
        <v>242</v>
      </c>
      <c r="BJ103" s="101">
        <v>1559.8</v>
      </c>
      <c r="BK103" s="101">
        <v>3363.8</v>
      </c>
      <c r="BL103" s="101" t="s">
        <v>3091</v>
      </c>
      <c r="BM103" s="101" t="s">
        <v>3081</v>
      </c>
    </row>
    <row r="104" spans="1:65">
      <c r="A104" t="s">
        <v>695</v>
      </c>
      <c r="B104">
        <v>20250301</v>
      </c>
      <c r="C104">
        <v>2025</v>
      </c>
      <c r="D104" s="9">
        <v>45717</v>
      </c>
      <c r="E104">
        <v>3</v>
      </c>
      <c r="F104" t="s">
        <v>2673</v>
      </c>
      <c r="G104" t="s">
        <v>2693</v>
      </c>
      <c r="H104" t="s">
        <v>1038</v>
      </c>
      <c r="I104" t="s">
        <v>695</v>
      </c>
      <c r="J104">
        <v>34</v>
      </c>
      <c r="K104" t="s">
        <v>3256</v>
      </c>
      <c r="L104" t="s">
        <v>2158</v>
      </c>
      <c r="M104" t="s">
        <v>2158</v>
      </c>
      <c r="N104" t="s">
        <v>1820</v>
      </c>
      <c r="O104" t="s">
        <v>3247</v>
      </c>
      <c r="P104" t="s">
        <v>6037</v>
      </c>
      <c r="Q104" t="s">
        <v>6038</v>
      </c>
      <c r="R104" t="s">
        <v>4663</v>
      </c>
      <c r="S104" t="s">
        <v>2018</v>
      </c>
      <c r="T104" t="s">
        <v>6046</v>
      </c>
      <c r="U104" s="9" t="s">
        <v>6047</v>
      </c>
      <c r="V104" s="9" t="s">
        <v>6054</v>
      </c>
      <c r="W104" t="s">
        <v>6055</v>
      </c>
      <c r="X104" t="s">
        <v>3081</v>
      </c>
      <c r="Y104" t="s">
        <v>3081</v>
      </c>
      <c r="Z104">
        <v>8</v>
      </c>
      <c r="AA104">
        <v>45413</v>
      </c>
      <c r="AB104">
        <v>44319</v>
      </c>
      <c r="AC104">
        <v>62310039</v>
      </c>
      <c r="AD104" s="9" t="s">
        <v>3084</v>
      </c>
      <c r="AE104" t="s">
        <v>1740</v>
      </c>
      <c r="AF104" t="s">
        <v>5608</v>
      </c>
      <c r="AG104" t="s">
        <v>5609</v>
      </c>
      <c r="AH104" t="s">
        <v>1026</v>
      </c>
      <c r="AI104" t="s">
        <v>6043</v>
      </c>
      <c r="AJ104">
        <v>33987</v>
      </c>
      <c r="AK104" t="s">
        <v>3099</v>
      </c>
      <c r="AL104" t="s">
        <v>3088</v>
      </c>
      <c r="AM104">
        <v>200019600252244</v>
      </c>
      <c r="AN104">
        <v>1</v>
      </c>
      <c r="AO104" s="88" t="s">
        <v>3089</v>
      </c>
      <c r="AP104" s="88">
        <v>1</v>
      </c>
      <c r="AQ104" s="88" t="s">
        <v>3090</v>
      </c>
      <c r="AR104" s="88">
        <v>362717</v>
      </c>
      <c r="AS104" s="88" t="s">
        <v>6059</v>
      </c>
      <c r="AT104" s="88">
        <v>355</v>
      </c>
      <c r="AU104" s="88">
        <v>110000</v>
      </c>
      <c r="AV104" s="88">
        <v>0</v>
      </c>
      <c r="AW104" s="88">
        <v>0</v>
      </c>
      <c r="AX104" s="88">
        <v>0</v>
      </c>
      <c r="AY104" s="88">
        <v>110000</v>
      </c>
      <c r="AZ104" s="88">
        <v>3157</v>
      </c>
      <c r="BA104" s="88">
        <v>14457.62</v>
      </c>
      <c r="BB104" s="88">
        <v>3344</v>
      </c>
      <c r="BC104" s="88">
        <v>0</v>
      </c>
      <c r="BD104" s="88">
        <v>25</v>
      </c>
      <c r="BE104" s="88">
        <v>0</v>
      </c>
      <c r="BF104" s="101">
        <v>22483.96</v>
      </c>
      <c r="BG104" s="101">
        <v>43467.58</v>
      </c>
      <c r="BH104" s="101">
        <v>7810</v>
      </c>
      <c r="BI104" s="101">
        <v>851.51</v>
      </c>
      <c r="BJ104" s="101">
        <v>7799</v>
      </c>
      <c r="BK104" s="101">
        <v>16460.509999999998</v>
      </c>
      <c r="BL104" s="101" t="s">
        <v>3173</v>
      </c>
      <c r="BM104" s="101" t="s">
        <v>3217</v>
      </c>
    </row>
    <row r="105" spans="1:65">
      <c r="A105" t="s">
        <v>695</v>
      </c>
      <c r="B105">
        <v>20250301</v>
      </c>
      <c r="C105">
        <v>2025</v>
      </c>
      <c r="D105" s="9">
        <v>45717</v>
      </c>
      <c r="E105">
        <v>3</v>
      </c>
      <c r="F105" t="s">
        <v>1072</v>
      </c>
      <c r="G105" t="s">
        <v>199</v>
      </c>
      <c r="H105" t="s">
        <v>1072</v>
      </c>
      <c r="I105" t="s">
        <v>199</v>
      </c>
      <c r="J105">
        <v>1</v>
      </c>
      <c r="K105" t="s">
        <v>9</v>
      </c>
      <c r="L105" t="s">
        <v>2158</v>
      </c>
      <c r="M105" t="s">
        <v>2158</v>
      </c>
      <c r="N105" t="s">
        <v>1820</v>
      </c>
      <c r="O105" t="s">
        <v>3247</v>
      </c>
      <c r="P105" t="s">
        <v>6037</v>
      </c>
      <c r="Q105" t="s">
        <v>6038</v>
      </c>
      <c r="R105" t="s">
        <v>3096</v>
      </c>
      <c r="S105" t="s">
        <v>295</v>
      </c>
      <c r="T105" t="s">
        <v>6046</v>
      </c>
      <c r="U105" s="9" t="s">
        <v>6047</v>
      </c>
      <c r="V105" s="9" t="s">
        <v>6056</v>
      </c>
      <c r="W105" t="s">
        <v>6057</v>
      </c>
      <c r="X105" t="s">
        <v>3081</v>
      </c>
      <c r="Y105" t="s">
        <v>3081</v>
      </c>
      <c r="Z105">
        <v>1</v>
      </c>
      <c r="AA105">
        <v>44197</v>
      </c>
      <c r="AB105">
        <v>44197</v>
      </c>
      <c r="AC105">
        <v>62430026</v>
      </c>
      <c r="AD105" s="9" t="s">
        <v>3084</v>
      </c>
      <c r="AE105" t="s">
        <v>1433</v>
      </c>
      <c r="AF105" t="s">
        <v>3479</v>
      </c>
      <c r="AG105" t="s">
        <v>3480</v>
      </c>
      <c r="AH105" t="s">
        <v>750</v>
      </c>
      <c r="AI105" t="s">
        <v>6045</v>
      </c>
      <c r="AJ105">
        <v>34013</v>
      </c>
      <c r="AK105" t="s">
        <v>3099</v>
      </c>
      <c r="AL105" t="s">
        <v>3088</v>
      </c>
      <c r="AM105">
        <v>200019603292616</v>
      </c>
      <c r="AN105">
        <v>1</v>
      </c>
      <c r="AO105" s="88" t="s">
        <v>3089</v>
      </c>
      <c r="AP105" s="88">
        <v>1</v>
      </c>
      <c r="AQ105" s="88" t="s">
        <v>3090</v>
      </c>
      <c r="AR105" s="88">
        <v>362717</v>
      </c>
      <c r="AS105" s="88" t="s">
        <v>6059</v>
      </c>
      <c r="AT105" s="88">
        <v>356</v>
      </c>
      <c r="AU105" s="88">
        <v>25000</v>
      </c>
      <c r="AV105" s="88">
        <v>0</v>
      </c>
      <c r="AW105" s="88">
        <v>0</v>
      </c>
      <c r="AX105" s="88">
        <v>0</v>
      </c>
      <c r="AY105" s="88">
        <v>25000</v>
      </c>
      <c r="AZ105" s="88">
        <v>717.5</v>
      </c>
      <c r="BA105" s="88">
        <v>0</v>
      </c>
      <c r="BB105" s="88">
        <v>760</v>
      </c>
      <c r="BC105" s="88">
        <v>0</v>
      </c>
      <c r="BD105" s="88">
        <v>25</v>
      </c>
      <c r="BE105" s="88">
        <v>0</v>
      </c>
      <c r="BF105" s="101">
        <v>8423.6200000000008</v>
      </c>
      <c r="BG105" s="101">
        <v>9926.1200000000008</v>
      </c>
      <c r="BH105" s="101">
        <v>1775</v>
      </c>
      <c r="BI105" s="101">
        <v>275</v>
      </c>
      <c r="BJ105" s="101">
        <v>1772.5</v>
      </c>
      <c r="BK105" s="101">
        <v>3822.5</v>
      </c>
      <c r="BL105" s="101" t="s">
        <v>3081</v>
      </c>
      <c r="BM105" s="101" t="s">
        <v>3081</v>
      </c>
    </row>
    <row r="106" spans="1:65">
      <c r="A106" t="s">
        <v>695</v>
      </c>
      <c r="B106">
        <v>20250301</v>
      </c>
      <c r="C106">
        <v>2025</v>
      </c>
      <c r="D106" s="9">
        <v>45717</v>
      </c>
      <c r="E106">
        <v>3</v>
      </c>
      <c r="F106" t="s">
        <v>1028</v>
      </c>
      <c r="G106" t="s">
        <v>1194</v>
      </c>
      <c r="H106" t="s">
        <v>1028</v>
      </c>
      <c r="I106" t="s">
        <v>1194</v>
      </c>
      <c r="J106">
        <v>1</v>
      </c>
      <c r="K106" t="s">
        <v>9</v>
      </c>
      <c r="L106" t="s">
        <v>2158</v>
      </c>
      <c r="M106" t="s">
        <v>2158</v>
      </c>
      <c r="N106" t="s">
        <v>1820</v>
      </c>
      <c r="O106" t="s">
        <v>3247</v>
      </c>
      <c r="P106" t="s">
        <v>6037</v>
      </c>
      <c r="Q106" t="s">
        <v>6038</v>
      </c>
      <c r="R106" t="s">
        <v>3297</v>
      </c>
      <c r="S106" t="s">
        <v>8</v>
      </c>
      <c r="T106" t="s">
        <v>6046</v>
      </c>
      <c r="U106" s="9" t="s">
        <v>6047</v>
      </c>
      <c r="V106" s="9" t="s">
        <v>6056</v>
      </c>
      <c r="W106" t="s">
        <v>6057</v>
      </c>
      <c r="X106" t="s">
        <v>3081</v>
      </c>
      <c r="Y106" t="s">
        <v>3081</v>
      </c>
      <c r="Z106">
        <v>3</v>
      </c>
      <c r="AA106">
        <v>45108</v>
      </c>
      <c r="AB106">
        <v>44287</v>
      </c>
      <c r="AC106">
        <v>62475166</v>
      </c>
      <c r="AD106" s="9" t="s">
        <v>3084</v>
      </c>
      <c r="AE106" t="s">
        <v>1407</v>
      </c>
      <c r="AF106" t="s">
        <v>3551</v>
      </c>
      <c r="AG106" t="s">
        <v>3552</v>
      </c>
      <c r="AH106" t="s">
        <v>765</v>
      </c>
      <c r="AI106" t="s">
        <v>6043</v>
      </c>
      <c r="AJ106">
        <v>33956</v>
      </c>
      <c r="AK106" t="s">
        <v>3099</v>
      </c>
      <c r="AL106" t="s">
        <v>3088</v>
      </c>
      <c r="AM106">
        <v>200019603568713</v>
      </c>
      <c r="AN106">
        <v>1</v>
      </c>
      <c r="AO106" s="88" t="s">
        <v>3089</v>
      </c>
      <c r="AP106" s="88">
        <v>1</v>
      </c>
      <c r="AQ106" s="88" t="s">
        <v>3090</v>
      </c>
      <c r="AR106" s="88">
        <v>362717</v>
      </c>
      <c r="AS106" s="88" t="s">
        <v>6059</v>
      </c>
      <c r="AT106" s="88">
        <v>360</v>
      </c>
      <c r="AU106" s="88">
        <v>35000</v>
      </c>
      <c r="AV106" s="88">
        <v>0</v>
      </c>
      <c r="AW106" s="88">
        <v>0</v>
      </c>
      <c r="AX106" s="88">
        <v>0</v>
      </c>
      <c r="AY106" s="88">
        <v>35000</v>
      </c>
      <c r="AZ106" s="88">
        <v>1004.5</v>
      </c>
      <c r="BA106" s="88">
        <v>0</v>
      </c>
      <c r="BB106" s="88">
        <v>1064</v>
      </c>
      <c r="BC106" s="88">
        <v>0</v>
      </c>
      <c r="BD106" s="88">
        <v>25</v>
      </c>
      <c r="BE106" s="88">
        <v>0</v>
      </c>
      <c r="BF106" s="101">
        <v>3066</v>
      </c>
      <c r="BG106" s="101">
        <v>5159.5</v>
      </c>
      <c r="BH106" s="101">
        <v>2485</v>
      </c>
      <c r="BI106" s="101">
        <v>385</v>
      </c>
      <c r="BJ106" s="101">
        <v>2481.5</v>
      </c>
      <c r="BK106" s="101">
        <v>5351.5</v>
      </c>
      <c r="BL106" s="101" t="s">
        <v>3081</v>
      </c>
      <c r="BM106" s="101" t="s">
        <v>3081</v>
      </c>
    </row>
    <row r="107" spans="1:65">
      <c r="A107" t="s">
        <v>695</v>
      </c>
      <c r="B107">
        <v>20250301</v>
      </c>
      <c r="C107">
        <v>2025</v>
      </c>
      <c r="D107" s="9">
        <v>45717</v>
      </c>
      <c r="E107">
        <v>3</v>
      </c>
      <c r="F107" t="s">
        <v>1038</v>
      </c>
      <c r="G107" t="s">
        <v>695</v>
      </c>
      <c r="H107" t="s">
        <v>1038</v>
      </c>
      <c r="I107" t="s">
        <v>695</v>
      </c>
      <c r="J107">
        <v>1</v>
      </c>
      <c r="K107" t="s">
        <v>9</v>
      </c>
      <c r="L107" t="s">
        <v>2158</v>
      </c>
      <c r="M107" t="s">
        <v>2158</v>
      </c>
      <c r="N107" t="s">
        <v>1820</v>
      </c>
      <c r="O107" t="s">
        <v>3247</v>
      </c>
      <c r="P107" t="s">
        <v>6037</v>
      </c>
      <c r="Q107" t="s">
        <v>6038</v>
      </c>
      <c r="R107" t="s">
        <v>3297</v>
      </c>
      <c r="S107" t="s">
        <v>8</v>
      </c>
      <c r="T107" t="s">
        <v>6046</v>
      </c>
      <c r="U107" s="9" t="s">
        <v>6047</v>
      </c>
      <c r="V107" s="9" t="s">
        <v>6056</v>
      </c>
      <c r="W107" t="s">
        <v>6057</v>
      </c>
      <c r="X107" t="s">
        <v>3081</v>
      </c>
      <c r="Y107" t="s">
        <v>3081</v>
      </c>
      <c r="Z107">
        <v>3</v>
      </c>
      <c r="AA107">
        <v>43466</v>
      </c>
      <c r="AB107">
        <v>39417</v>
      </c>
      <c r="AC107">
        <v>62460106</v>
      </c>
      <c r="AD107" s="9" t="s">
        <v>3084</v>
      </c>
      <c r="AE107" t="s">
        <v>1363</v>
      </c>
      <c r="AF107" t="s">
        <v>3656</v>
      </c>
      <c r="AG107" t="s">
        <v>3657</v>
      </c>
      <c r="AH107" t="s">
        <v>473</v>
      </c>
      <c r="AI107" t="s">
        <v>6043</v>
      </c>
      <c r="AJ107">
        <v>32099</v>
      </c>
      <c r="AK107" t="s">
        <v>3088</v>
      </c>
      <c r="AL107" t="s">
        <v>3095</v>
      </c>
      <c r="AM107">
        <v>200013300113447</v>
      </c>
      <c r="AN107">
        <v>1</v>
      </c>
      <c r="AO107" s="88" t="s">
        <v>3089</v>
      </c>
      <c r="AP107" s="88">
        <v>1</v>
      </c>
      <c r="AQ107" s="88" t="s">
        <v>3090</v>
      </c>
      <c r="AR107" s="88">
        <v>362717</v>
      </c>
      <c r="AS107" s="88" t="s">
        <v>6059</v>
      </c>
      <c r="AT107" s="88">
        <v>361</v>
      </c>
      <c r="AU107" s="88">
        <v>22000</v>
      </c>
      <c r="AV107" s="88">
        <v>0</v>
      </c>
      <c r="AW107" s="88">
        <v>0</v>
      </c>
      <c r="AX107" s="88">
        <v>0</v>
      </c>
      <c r="AY107" s="88">
        <v>22000</v>
      </c>
      <c r="AZ107" s="88">
        <v>631.4</v>
      </c>
      <c r="BA107" s="88">
        <v>0</v>
      </c>
      <c r="BB107" s="88">
        <v>668.8</v>
      </c>
      <c r="BC107" s="88">
        <v>1715.46</v>
      </c>
      <c r="BD107" s="88">
        <v>25</v>
      </c>
      <c r="BE107" s="88">
        <v>0</v>
      </c>
      <c r="BF107" s="101">
        <v>300</v>
      </c>
      <c r="BG107" s="101">
        <v>3340.66</v>
      </c>
      <c r="BH107" s="101">
        <v>1562</v>
      </c>
      <c r="BI107" s="101">
        <v>242</v>
      </c>
      <c r="BJ107" s="101">
        <v>1559.8</v>
      </c>
      <c r="BK107" s="101">
        <v>3363.8</v>
      </c>
      <c r="BL107" s="101" t="s">
        <v>3091</v>
      </c>
      <c r="BM107" s="101" t="s">
        <v>3081</v>
      </c>
    </row>
    <row r="108" spans="1:65">
      <c r="A108" t="s">
        <v>695</v>
      </c>
      <c r="B108">
        <v>20250301</v>
      </c>
      <c r="C108">
        <v>2025</v>
      </c>
      <c r="D108" s="9">
        <v>45717</v>
      </c>
      <c r="E108">
        <v>3</v>
      </c>
      <c r="F108" t="s">
        <v>1056</v>
      </c>
      <c r="G108" t="s">
        <v>694</v>
      </c>
      <c r="H108" t="s">
        <v>1056</v>
      </c>
      <c r="I108" t="s">
        <v>694</v>
      </c>
      <c r="J108">
        <v>1</v>
      </c>
      <c r="K108" t="s">
        <v>9</v>
      </c>
      <c r="L108" t="s">
        <v>2158</v>
      </c>
      <c r="M108" t="s">
        <v>2158</v>
      </c>
      <c r="N108" t="s">
        <v>1820</v>
      </c>
      <c r="O108" t="s">
        <v>3247</v>
      </c>
      <c r="P108" t="s">
        <v>6037</v>
      </c>
      <c r="Q108" t="s">
        <v>6038</v>
      </c>
      <c r="R108" t="s">
        <v>3273</v>
      </c>
      <c r="S108" t="s">
        <v>163</v>
      </c>
      <c r="T108" t="s">
        <v>6046</v>
      </c>
      <c r="U108" s="9" t="s">
        <v>6047</v>
      </c>
      <c r="V108" s="9" t="s">
        <v>3081</v>
      </c>
      <c r="W108" t="s">
        <v>3081</v>
      </c>
      <c r="X108" t="s">
        <v>3081</v>
      </c>
      <c r="Y108" t="s">
        <v>3081</v>
      </c>
      <c r="Z108">
        <v>1</v>
      </c>
      <c r="AA108">
        <v>44136</v>
      </c>
      <c r="AB108">
        <v>44136</v>
      </c>
      <c r="AC108">
        <v>61800012</v>
      </c>
      <c r="AD108" s="9" t="s">
        <v>3084</v>
      </c>
      <c r="AE108" t="s">
        <v>1316</v>
      </c>
      <c r="AF108" t="s">
        <v>3312</v>
      </c>
      <c r="AG108" t="s">
        <v>3313</v>
      </c>
      <c r="AH108" t="s">
        <v>699</v>
      </c>
      <c r="AI108" t="s">
        <v>6045</v>
      </c>
      <c r="AJ108">
        <v>25409</v>
      </c>
      <c r="AK108" t="s">
        <v>3087</v>
      </c>
      <c r="AL108" t="s">
        <v>3088</v>
      </c>
      <c r="AM108">
        <v>200019603107038</v>
      </c>
      <c r="AN108">
        <v>1</v>
      </c>
      <c r="AO108" s="88" t="s">
        <v>3089</v>
      </c>
      <c r="AP108" s="88">
        <v>1</v>
      </c>
      <c r="AQ108" s="88" t="s">
        <v>3090</v>
      </c>
      <c r="AR108" s="88">
        <v>362717</v>
      </c>
      <c r="AS108" s="88" t="s">
        <v>6059</v>
      </c>
      <c r="AT108" s="88">
        <v>434</v>
      </c>
      <c r="AU108" s="88">
        <v>35000</v>
      </c>
      <c r="AV108" s="88">
        <v>0</v>
      </c>
      <c r="AW108" s="88">
        <v>0</v>
      </c>
      <c r="AX108" s="88">
        <v>0</v>
      </c>
      <c r="AY108" s="88">
        <v>35000</v>
      </c>
      <c r="AZ108" s="88">
        <v>1004.5</v>
      </c>
      <c r="BA108" s="88">
        <v>0</v>
      </c>
      <c r="BB108" s="88">
        <v>1064</v>
      </c>
      <c r="BC108" s="88">
        <v>0</v>
      </c>
      <c r="BD108" s="88">
        <v>25</v>
      </c>
      <c r="BE108" s="88">
        <v>0</v>
      </c>
      <c r="BF108" s="101">
        <v>0</v>
      </c>
      <c r="BG108" s="101">
        <v>2093.5</v>
      </c>
      <c r="BH108" s="101">
        <v>2485</v>
      </c>
      <c r="BI108" s="101">
        <v>385</v>
      </c>
      <c r="BJ108" s="101">
        <v>2481.5</v>
      </c>
      <c r="BK108" s="101">
        <v>5351.5</v>
      </c>
      <c r="BL108" s="101" t="s">
        <v>3081</v>
      </c>
      <c r="BM108" s="101" t="s">
        <v>3081</v>
      </c>
    </row>
    <row r="109" spans="1:65">
      <c r="A109" t="s">
        <v>695</v>
      </c>
      <c r="B109">
        <v>20250301</v>
      </c>
      <c r="C109">
        <v>2025</v>
      </c>
      <c r="D109" s="9">
        <v>45717</v>
      </c>
      <c r="E109">
        <v>3</v>
      </c>
      <c r="F109" t="s">
        <v>1038</v>
      </c>
      <c r="G109" t="s">
        <v>695</v>
      </c>
      <c r="H109" t="s">
        <v>1038</v>
      </c>
      <c r="I109" t="s">
        <v>695</v>
      </c>
      <c r="J109">
        <v>5</v>
      </c>
      <c r="K109" t="s">
        <v>1784</v>
      </c>
      <c r="L109" t="s">
        <v>2158</v>
      </c>
      <c r="M109" t="s">
        <v>2158</v>
      </c>
      <c r="N109" t="s">
        <v>1820</v>
      </c>
      <c r="O109" t="s">
        <v>3247</v>
      </c>
      <c r="P109" t="s">
        <v>6037</v>
      </c>
      <c r="Q109" t="s">
        <v>6038</v>
      </c>
      <c r="R109" t="s">
        <v>3961</v>
      </c>
      <c r="S109" t="s">
        <v>305</v>
      </c>
      <c r="T109" t="s">
        <v>6046</v>
      </c>
      <c r="U109" s="9" t="s">
        <v>6047</v>
      </c>
      <c r="V109" s="9" t="s">
        <v>3081</v>
      </c>
      <c r="W109" t="s">
        <v>3081</v>
      </c>
      <c r="X109" t="s">
        <v>3081</v>
      </c>
      <c r="Y109" t="s">
        <v>3081</v>
      </c>
      <c r="Z109">
        <v>2</v>
      </c>
      <c r="AA109">
        <v>43466</v>
      </c>
      <c r="AB109">
        <v>36686</v>
      </c>
      <c r="AC109">
        <v>62460061</v>
      </c>
      <c r="AD109" s="9" t="s">
        <v>3084</v>
      </c>
      <c r="AE109" t="s">
        <v>982</v>
      </c>
      <c r="AF109" t="s">
        <v>4418</v>
      </c>
      <c r="AG109" t="s">
        <v>3423</v>
      </c>
      <c r="AH109" t="s">
        <v>649</v>
      </c>
      <c r="AI109" t="s">
        <v>6045</v>
      </c>
      <c r="AJ109">
        <v>19962</v>
      </c>
      <c r="AK109" t="s">
        <v>3088</v>
      </c>
      <c r="AL109" t="s">
        <v>3095</v>
      </c>
      <c r="AM109">
        <v>200013300037390</v>
      </c>
      <c r="AN109">
        <v>1</v>
      </c>
      <c r="AO109" s="88" t="s">
        <v>3089</v>
      </c>
      <c r="AP109" s="88">
        <v>1</v>
      </c>
      <c r="AQ109" s="88" t="s">
        <v>3090</v>
      </c>
      <c r="AR109" s="88">
        <v>362717</v>
      </c>
      <c r="AS109" s="88" t="s">
        <v>6059</v>
      </c>
      <c r="AT109" s="88">
        <v>438</v>
      </c>
      <c r="AU109" s="88">
        <v>10000</v>
      </c>
      <c r="AV109" s="88">
        <v>0</v>
      </c>
      <c r="AW109" s="88">
        <v>0</v>
      </c>
      <c r="AX109" s="88">
        <v>0</v>
      </c>
      <c r="AY109" s="88">
        <v>10000</v>
      </c>
      <c r="AZ109" s="88">
        <v>287</v>
      </c>
      <c r="BA109" s="88">
        <v>0</v>
      </c>
      <c r="BB109" s="88">
        <v>304</v>
      </c>
      <c r="BC109" s="88">
        <v>0</v>
      </c>
      <c r="BD109" s="88">
        <v>25</v>
      </c>
      <c r="BE109" s="88">
        <v>0</v>
      </c>
      <c r="BF109" s="101">
        <v>0</v>
      </c>
      <c r="BG109" s="101">
        <v>616</v>
      </c>
      <c r="BH109" s="101">
        <v>710</v>
      </c>
      <c r="BI109" s="101">
        <v>110</v>
      </c>
      <c r="BJ109" s="101">
        <v>709</v>
      </c>
      <c r="BK109" s="101">
        <v>1529</v>
      </c>
      <c r="BL109" s="101" t="s">
        <v>3091</v>
      </c>
      <c r="BM109" s="101" t="s">
        <v>3081</v>
      </c>
    </row>
    <row r="110" spans="1:65">
      <c r="A110" t="s">
        <v>695</v>
      </c>
      <c r="B110">
        <v>20250301</v>
      </c>
      <c r="C110">
        <v>2025</v>
      </c>
      <c r="D110" s="9">
        <v>45717</v>
      </c>
      <c r="E110">
        <v>3</v>
      </c>
      <c r="F110" t="s">
        <v>1027</v>
      </c>
      <c r="G110" t="s">
        <v>246</v>
      </c>
      <c r="H110" t="s">
        <v>1038</v>
      </c>
      <c r="I110" t="s">
        <v>695</v>
      </c>
      <c r="J110">
        <v>34</v>
      </c>
      <c r="K110" t="s">
        <v>3256</v>
      </c>
      <c r="L110" t="s">
        <v>2158</v>
      </c>
      <c r="M110" t="s">
        <v>2158</v>
      </c>
      <c r="N110" t="s">
        <v>1820</v>
      </c>
      <c r="O110" t="s">
        <v>3247</v>
      </c>
      <c r="P110" t="s">
        <v>6037</v>
      </c>
      <c r="Q110" t="s">
        <v>6038</v>
      </c>
      <c r="R110" t="s">
        <v>4043</v>
      </c>
      <c r="S110" t="s">
        <v>1101</v>
      </c>
      <c r="T110" t="s">
        <v>6046</v>
      </c>
      <c r="U110" s="9" t="s">
        <v>6047</v>
      </c>
      <c r="V110" s="9" t="s">
        <v>6052</v>
      </c>
      <c r="W110" t="s">
        <v>6053</v>
      </c>
      <c r="X110" t="s">
        <v>3081</v>
      </c>
      <c r="Y110" t="s">
        <v>3081</v>
      </c>
      <c r="Z110">
        <v>2</v>
      </c>
      <c r="AA110">
        <v>45413</v>
      </c>
      <c r="AB110">
        <v>44652</v>
      </c>
      <c r="AC110">
        <v>62160097</v>
      </c>
      <c r="AD110" s="9" t="s">
        <v>3084</v>
      </c>
      <c r="AE110" t="s">
        <v>1692</v>
      </c>
      <c r="AF110" t="s">
        <v>4044</v>
      </c>
      <c r="AG110" t="s">
        <v>4045</v>
      </c>
      <c r="AH110" t="s">
        <v>1229</v>
      </c>
      <c r="AI110" t="s">
        <v>6043</v>
      </c>
      <c r="AJ110">
        <v>31932</v>
      </c>
      <c r="AK110" t="s">
        <v>3099</v>
      </c>
      <c r="AL110" t="s">
        <v>3088</v>
      </c>
      <c r="AM110">
        <v>200019604672584</v>
      </c>
      <c r="AN110">
        <v>1</v>
      </c>
      <c r="AO110" s="88" t="s">
        <v>3089</v>
      </c>
      <c r="AP110" s="88">
        <v>1</v>
      </c>
      <c r="AQ110" s="88" t="s">
        <v>3090</v>
      </c>
      <c r="AR110" s="88">
        <v>362717</v>
      </c>
      <c r="AS110" s="88" t="s">
        <v>6059</v>
      </c>
      <c r="AT110" s="88">
        <v>439</v>
      </c>
      <c r="AU110" s="88">
        <v>70000</v>
      </c>
      <c r="AV110" s="88">
        <v>0</v>
      </c>
      <c r="AW110" s="88">
        <v>0</v>
      </c>
      <c r="AX110" s="88">
        <v>0</v>
      </c>
      <c r="AY110" s="88">
        <v>70000</v>
      </c>
      <c r="AZ110" s="88">
        <v>2009</v>
      </c>
      <c r="BA110" s="88">
        <v>5368.48</v>
      </c>
      <c r="BB110" s="88">
        <v>2128</v>
      </c>
      <c r="BC110" s="88">
        <v>0</v>
      </c>
      <c r="BD110" s="88">
        <v>25</v>
      </c>
      <c r="BE110" s="88">
        <v>0</v>
      </c>
      <c r="BF110" s="101">
        <v>0</v>
      </c>
      <c r="BG110" s="101">
        <v>9530.48</v>
      </c>
      <c r="BH110" s="101">
        <v>4970</v>
      </c>
      <c r="BI110" s="101">
        <v>770</v>
      </c>
      <c r="BJ110" s="101">
        <v>4963</v>
      </c>
      <c r="BK110" s="101">
        <v>10703</v>
      </c>
      <c r="BL110" s="101" t="s">
        <v>3081</v>
      </c>
      <c r="BM110" s="101" t="s">
        <v>3081</v>
      </c>
    </row>
    <row r="111" spans="1:65">
      <c r="A111" t="s">
        <v>695</v>
      </c>
      <c r="B111">
        <v>20250301</v>
      </c>
      <c r="C111">
        <v>2025</v>
      </c>
      <c r="D111" s="9">
        <v>45717</v>
      </c>
      <c r="E111">
        <v>3</v>
      </c>
      <c r="F111" t="s">
        <v>1038</v>
      </c>
      <c r="G111" t="s">
        <v>695</v>
      </c>
      <c r="H111" t="s">
        <v>1038</v>
      </c>
      <c r="I111" t="s">
        <v>695</v>
      </c>
      <c r="J111">
        <v>7</v>
      </c>
      <c r="K111" t="s">
        <v>3252</v>
      </c>
      <c r="L111" t="s">
        <v>2158</v>
      </c>
      <c r="M111" t="s">
        <v>2158</v>
      </c>
      <c r="N111" t="s">
        <v>1820</v>
      </c>
      <c r="O111" t="s">
        <v>3247</v>
      </c>
      <c r="P111" t="s">
        <v>6037</v>
      </c>
      <c r="Q111" t="s">
        <v>6038</v>
      </c>
      <c r="R111" t="s">
        <v>3253</v>
      </c>
      <c r="S111" t="s">
        <v>666</v>
      </c>
      <c r="T111" t="s">
        <v>6046</v>
      </c>
      <c r="U111" s="9" t="s">
        <v>6047</v>
      </c>
      <c r="V111" s="9" t="s">
        <v>3081</v>
      </c>
      <c r="W111" t="s">
        <v>3081</v>
      </c>
      <c r="X111" t="s">
        <v>3081</v>
      </c>
      <c r="Y111" t="s">
        <v>3081</v>
      </c>
      <c r="Z111">
        <v>1</v>
      </c>
      <c r="AA111">
        <v>45717</v>
      </c>
      <c r="AB111">
        <v>45717</v>
      </c>
      <c r="AC111">
        <v>62462599</v>
      </c>
      <c r="AD111" s="9" t="s">
        <v>3084</v>
      </c>
      <c r="AE111" t="s">
        <v>6072</v>
      </c>
      <c r="AF111" t="s">
        <v>4959</v>
      </c>
      <c r="AG111" t="s">
        <v>6073</v>
      </c>
      <c r="AH111" t="s">
        <v>6074</v>
      </c>
      <c r="AI111" t="s">
        <v>6045</v>
      </c>
      <c r="AJ111">
        <v>34465</v>
      </c>
      <c r="AK111" t="s">
        <v>3099</v>
      </c>
      <c r="AL111" t="s">
        <v>3088</v>
      </c>
      <c r="AM111">
        <v>200019601090748</v>
      </c>
      <c r="AN111">
        <v>1</v>
      </c>
      <c r="AO111" s="88" t="s">
        <v>3089</v>
      </c>
      <c r="AP111" s="88">
        <v>1</v>
      </c>
      <c r="AQ111" s="88" t="s">
        <v>3090</v>
      </c>
      <c r="AR111" s="88">
        <v>362717</v>
      </c>
      <c r="AS111" s="88" t="s">
        <v>6059</v>
      </c>
      <c r="AT111" s="88">
        <v>443</v>
      </c>
      <c r="AU111" s="88">
        <v>35000</v>
      </c>
      <c r="AV111" s="88">
        <v>0</v>
      </c>
      <c r="AW111" s="88">
        <v>0</v>
      </c>
      <c r="AX111" s="88">
        <v>0</v>
      </c>
      <c r="AY111" s="88">
        <v>35000</v>
      </c>
      <c r="AZ111" s="88">
        <v>0</v>
      </c>
      <c r="BA111" s="88">
        <v>47.25</v>
      </c>
      <c r="BB111" s="88">
        <v>0</v>
      </c>
      <c r="BC111" s="88">
        <v>0</v>
      </c>
      <c r="BD111" s="88">
        <v>0</v>
      </c>
      <c r="BE111" s="88">
        <v>0</v>
      </c>
      <c r="BF111" s="101">
        <v>0</v>
      </c>
      <c r="BG111" s="101">
        <v>47.25</v>
      </c>
      <c r="BH111" s="101">
        <v>0</v>
      </c>
      <c r="BI111" s="101">
        <v>0</v>
      </c>
      <c r="BJ111" s="101">
        <v>0</v>
      </c>
      <c r="BK111" s="101">
        <v>0</v>
      </c>
      <c r="BL111" s="101" t="s">
        <v>3081</v>
      </c>
      <c r="BM111" s="101" t="s">
        <v>3081</v>
      </c>
    </row>
    <row r="112" spans="1:65">
      <c r="A112" t="s">
        <v>695</v>
      </c>
      <c r="B112">
        <v>20250301</v>
      </c>
      <c r="C112">
        <v>2025</v>
      </c>
      <c r="D112" s="9">
        <v>45717</v>
      </c>
      <c r="E112">
        <v>3</v>
      </c>
      <c r="F112" t="s">
        <v>1028</v>
      </c>
      <c r="G112" t="s">
        <v>1194</v>
      </c>
      <c r="H112" t="s">
        <v>1038</v>
      </c>
      <c r="I112" t="s">
        <v>695</v>
      </c>
      <c r="J112">
        <v>34</v>
      </c>
      <c r="K112" t="s">
        <v>3256</v>
      </c>
      <c r="L112" t="s">
        <v>2158</v>
      </c>
      <c r="M112" t="s">
        <v>2158</v>
      </c>
      <c r="N112" t="s">
        <v>1820</v>
      </c>
      <c r="O112" t="s">
        <v>3247</v>
      </c>
      <c r="P112" t="s">
        <v>6037</v>
      </c>
      <c r="Q112" t="s">
        <v>6038</v>
      </c>
      <c r="R112" t="s">
        <v>3263</v>
      </c>
      <c r="S112" t="s">
        <v>62</v>
      </c>
      <c r="T112" t="s">
        <v>6066</v>
      </c>
      <c r="U112" s="9" t="s">
        <v>6067</v>
      </c>
      <c r="V112" s="9" t="s">
        <v>6052</v>
      </c>
      <c r="W112" t="s">
        <v>6053</v>
      </c>
      <c r="X112" t="s">
        <v>3081</v>
      </c>
      <c r="Y112" t="s">
        <v>3081</v>
      </c>
      <c r="Z112">
        <v>1</v>
      </c>
      <c r="AA112">
        <v>44896</v>
      </c>
      <c r="AB112">
        <v>44896</v>
      </c>
      <c r="AC112">
        <v>62475155</v>
      </c>
      <c r="AD112" s="9" t="s">
        <v>3084</v>
      </c>
      <c r="AE112" t="s">
        <v>2014</v>
      </c>
      <c r="AF112" t="s">
        <v>4094</v>
      </c>
      <c r="AG112" t="s">
        <v>4095</v>
      </c>
      <c r="AH112" t="s">
        <v>2013</v>
      </c>
      <c r="AI112" t="s">
        <v>6045</v>
      </c>
      <c r="AJ112">
        <v>34685</v>
      </c>
      <c r="AK112" t="s">
        <v>3099</v>
      </c>
      <c r="AL112" t="s">
        <v>3088</v>
      </c>
      <c r="AM112">
        <v>200018300279705</v>
      </c>
      <c r="AN112">
        <v>1</v>
      </c>
      <c r="AO112" s="88" t="s">
        <v>3089</v>
      </c>
      <c r="AP112" s="88">
        <v>1</v>
      </c>
      <c r="AQ112" s="88" t="s">
        <v>3090</v>
      </c>
      <c r="AR112" s="88">
        <v>362717</v>
      </c>
      <c r="AS112" s="88" t="s">
        <v>6059</v>
      </c>
      <c r="AT112" s="88">
        <v>448</v>
      </c>
      <c r="AU112" s="88">
        <v>15000</v>
      </c>
      <c r="AV112" s="88">
        <v>0</v>
      </c>
      <c r="AW112" s="88">
        <v>0</v>
      </c>
      <c r="AX112" s="88">
        <v>0</v>
      </c>
      <c r="AY112" s="88">
        <v>15000</v>
      </c>
      <c r="AZ112" s="88">
        <v>430.5</v>
      </c>
      <c r="BA112" s="88">
        <v>0</v>
      </c>
      <c r="BB112" s="88">
        <v>456</v>
      </c>
      <c r="BC112" s="88">
        <v>0</v>
      </c>
      <c r="BD112" s="88">
        <v>25</v>
      </c>
      <c r="BE112" s="88">
        <v>0</v>
      </c>
      <c r="BF112" s="101">
        <v>0</v>
      </c>
      <c r="BG112" s="101">
        <v>911.5</v>
      </c>
      <c r="BH112" s="101">
        <v>1065</v>
      </c>
      <c r="BI112" s="101">
        <v>165</v>
      </c>
      <c r="BJ112" s="101">
        <v>1063.5</v>
      </c>
      <c r="BK112" s="101">
        <v>2293.5</v>
      </c>
      <c r="BL112" s="101" t="s">
        <v>3081</v>
      </c>
      <c r="BM112" s="101" t="s">
        <v>3081</v>
      </c>
    </row>
    <row r="113" spans="1:65">
      <c r="A113" t="s">
        <v>695</v>
      </c>
      <c r="B113">
        <v>20250301</v>
      </c>
      <c r="C113">
        <v>2025</v>
      </c>
      <c r="D113" s="9">
        <v>45717</v>
      </c>
      <c r="E113">
        <v>3</v>
      </c>
      <c r="F113" t="s">
        <v>1038</v>
      </c>
      <c r="G113" t="s">
        <v>695</v>
      </c>
      <c r="H113" t="s">
        <v>1038</v>
      </c>
      <c r="I113" t="s">
        <v>695</v>
      </c>
      <c r="J113">
        <v>7</v>
      </c>
      <c r="K113" t="s">
        <v>3252</v>
      </c>
      <c r="L113" t="s">
        <v>2158</v>
      </c>
      <c r="M113" t="s">
        <v>2158</v>
      </c>
      <c r="N113" t="s">
        <v>1820</v>
      </c>
      <c r="O113" t="s">
        <v>3247</v>
      </c>
      <c r="P113" t="s">
        <v>6037</v>
      </c>
      <c r="Q113" t="s">
        <v>6038</v>
      </c>
      <c r="R113" t="s">
        <v>3253</v>
      </c>
      <c r="S113" t="s">
        <v>666</v>
      </c>
      <c r="T113" t="s">
        <v>6046</v>
      </c>
      <c r="U113" s="9" t="s">
        <v>6047</v>
      </c>
      <c r="V113" s="9" t="s">
        <v>3081</v>
      </c>
      <c r="W113" t="s">
        <v>3081</v>
      </c>
      <c r="X113" t="s">
        <v>3081</v>
      </c>
      <c r="Y113" t="s">
        <v>3081</v>
      </c>
      <c r="Z113">
        <v>1</v>
      </c>
      <c r="AA113">
        <v>45536</v>
      </c>
      <c r="AB113">
        <v>45536</v>
      </c>
      <c r="AC113">
        <v>62462372</v>
      </c>
      <c r="AD113" s="9" t="s">
        <v>3084</v>
      </c>
      <c r="AE113" t="s">
        <v>2997</v>
      </c>
      <c r="AF113" t="s">
        <v>5102</v>
      </c>
      <c r="AG113" t="s">
        <v>5103</v>
      </c>
      <c r="AH113" t="s">
        <v>2998</v>
      </c>
      <c r="AI113" t="s">
        <v>6045</v>
      </c>
      <c r="AJ113">
        <v>37813</v>
      </c>
      <c r="AK113" t="s">
        <v>3099</v>
      </c>
      <c r="AL113" t="s">
        <v>3088</v>
      </c>
      <c r="AM113">
        <v>200019603952740</v>
      </c>
      <c r="AN113">
        <v>1</v>
      </c>
      <c r="AO113" s="88" t="s">
        <v>3089</v>
      </c>
      <c r="AP113" s="88">
        <v>1</v>
      </c>
      <c r="AQ113" s="88" t="s">
        <v>3090</v>
      </c>
      <c r="AR113" s="88">
        <v>362717</v>
      </c>
      <c r="AS113" s="88" t="s">
        <v>6059</v>
      </c>
      <c r="AT113" s="88">
        <v>383</v>
      </c>
      <c r="AU113" s="88">
        <v>9500</v>
      </c>
      <c r="AV113" s="88">
        <v>0</v>
      </c>
      <c r="AW113" s="88">
        <v>0</v>
      </c>
      <c r="AX113" s="88">
        <v>0</v>
      </c>
      <c r="AY113" s="88">
        <v>9500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  <c r="BF113" s="101">
        <v>0</v>
      </c>
      <c r="BG113" s="101">
        <v>0</v>
      </c>
      <c r="BH113" s="101">
        <v>0</v>
      </c>
      <c r="BI113" s="101">
        <v>0</v>
      </c>
      <c r="BJ113" s="101">
        <v>0</v>
      </c>
      <c r="BK113" s="101">
        <v>0</v>
      </c>
      <c r="BL113" s="101" t="s">
        <v>3081</v>
      </c>
      <c r="BM113" s="101" t="s">
        <v>3081</v>
      </c>
    </row>
    <row r="114" spans="1:65">
      <c r="A114" t="s">
        <v>695</v>
      </c>
      <c r="B114">
        <v>20250301</v>
      </c>
      <c r="C114">
        <v>2025</v>
      </c>
      <c r="D114" s="9">
        <v>45717</v>
      </c>
      <c r="E114">
        <v>3</v>
      </c>
      <c r="F114" t="s">
        <v>1067</v>
      </c>
      <c r="G114" t="s">
        <v>407</v>
      </c>
      <c r="H114" t="s">
        <v>1067</v>
      </c>
      <c r="I114" t="s">
        <v>407</v>
      </c>
      <c r="J114">
        <v>1</v>
      </c>
      <c r="K114" t="s">
        <v>9</v>
      </c>
      <c r="L114" t="s">
        <v>2158</v>
      </c>
      <c r="M114" t="s">
        <v>2158</v>
      </c>
      <c r="N114" t="s">
        <v>1820</v>
      </c>
      <c r="O114" t="s">
        <v>3247</v>
      </c>
      <c r="P114" t="s">
        <v>6037</v>
      </c>
      <c r="Q114" t="s">
        <v>6038</v>
      </c>
      <c r="R114" t="s">
        <v>3260</v>
      </c>
      <c r="S114" t="s">
        <v>107</v>
      </c>
      <c r="T114" t="s">
        <v>6046</v>
      </c>
      <c r="U114" s="9" t="s">
        <v>6047</v>
      </c>
      <c r="V114" s="9" t="s">
        <v>3081</v>
      </c>
      <c r="W114" t="s">
        <v>3081</v>
      </c>
      <c r="X114" t="s">
        <v>3081</v>
      </c>
      <c r="Y114" t="s">
        <v>3081</v>
      </c>
      <c r="Z114">
        <v>7</v>
      </c>
      <c r="AA114">
        <v>43466</v>
      </c>
      <c r="AB114">
        <v>41246</v>
      </c>
      <c r="AC114">
        <v>61710020</v>
      </c>
      <c r="AD114" s="9" t="s">
        <v>3084</v>
      </c>
      <c r="AE114" t="s">
        <v>1387</v>
      </c>
      <c r="AF114" t="s">
        <v>3868</v>
      </c>
      <c r="AG114" t="s">
        <v>3869</v>
      </c>
      <c r="AH114" t="s">
        <v>418</v>
      </c>
      <c r="AI114" t="s">
        <v>6045</v>
      </c>
      <c r="AJ114">
        <v>28670</v>
      </c>
      <c r="AK114" t="s">
        <v>3099</v>
      </c>
      <c r="AL114" t="s">
        <v>3088</v>
      </c>
      <c r="AM114">
        <v>200018300005704</v>
      </c>
      <c r="AN114">
        <v>1</v>
      </c>
      <c r="AO114" s="88" t="s">
        <v>3089</v>
      </c>
      <c r="AP114" s="88">
        <v>1</v>
      </c>
      <c r="AQ114" s="88" t="s">
        <v>3090</v>
      </c>
      <c r="AR114" s="88">
        <v>362717</v>
      </c>
      <c r="AS114" s="88" t="s">
        <v>6059</v>
      </c>
      <c r="AT114" s="88">
        <v>385</v>
      </c>
      <c r="AU114" s="88">
        <v>22000</v>
      </c>
      <c r="AV114" s="88">
        <v>0</v>
      </c>
      <c r="AW114" s="88">
        <v>0</v>
      </c>
      <c r="AX114" s="88">
        <v>0</v>
      </c>
      <c r="AY114" s="88">
        <v>22000</v>
      </c>
      <c r="AZ114" s="88">
        <v>631.4</v>
      </c>
      <c r="BA114" s="88">
        <v>0</v>
      </c>
      <c r="BB114" s="88">
        <v>668.8</v>
      </c>
      <c r="BC114" s="88">
        <v>0</v>
      </c>
      <c r="BD114" s="88">
        <v>25</v>
      </c>
      <c r="BE114" s="88">
        <v>0</v>
      </c>
      <c r="BF114" s="101">
        <v>1266</v>
      </c>
      <c r="BG114" s="101">
        <v>2591.1999999999998</v>
      </c>
      <c r="BH114" s="101">
        <v>1562</v>
      </c>
      <c r="BI114" s="101">
        <v>242</v>
      </c>
      <c r="BJ114" s="101">
        <v>1559.8</v>
      </c>
      <c r="BK114" s="101">
        <v>3363.8</v>
      </c>
      <c r="BL114" s="101" t="s">
        <v>3229</v>
      </c>
      <c r="BM114" s="101" t="s">
        <v>3327</v>
      </c>
    </row>
    <row r="115" spans="1:65">
      <c r="A115" t="s">
        <v>695</v>
      </c>
      <c r="B115">
        <v>20250301</v>
      </c>
      <c r="C115">
        <v>2025</v>
      </c>
      <c r="D115" s="9">
        <v>45717</v>
      </c>
      <c r="E115">
        <v>3</v>
      </c>
      <c r="F115" t="s">
        <v>1069</v>
      </c>
      <c r="G115" t="s">
        <v>612</v>
      </c>
      <c r="H115" t="s">
        <v>1038</v>
      </c>
      <c r="I115" t="s">
        <v>695</v>
      </c>
      <c r="J115">
        <v>34</v>
      </c>
      <c r="K115" t="s">
        <v>3256</v>
      </c>
      <c r="L115" t="s">
        <v>2158</v>
      </c>
      <c r="M115" t="s">
        <v>2158</v>
      </c>
      <c r="N115" t="s">
        <v>1820</v>
      </c>
      <c r="O115" t="s">
        <v>3247</v>
      </c>
      <c r="P115" t="s">
        <v>6037</v>
      </c>
      <c r="Q115" t="s">
        <v>6038</v>
      </c>
      <c r="R115" t="s">
        <v>3319</v>
      </c>
      <c r="S115" t="s">
        <v>221</v>
      </c>
      <c r="T115" t="s">
        <v>6046</v>
      </c>
      <c r="U115" s="9" t="s">
        <v>6047</v>
      </c>
      <c r="V115" s="9" t="s">
        <v>6052</v>
      </c>
      <c r="W115" t="s">
        <v>6053</v>
      </c>
      <c r="X115" t="s">
        <v>3081</v>
      </c>
      <c r="Y115" t="s">
        <v>3081</v>
      </c>
      <c r="Z115">
        <v>2</v>
      </c>
      <c r="AA115">
        <v>44896</v>
      </c>
      <c r="AB115">
        <v>367</v>
      </c>
      <c r="AC115">
        <v>62115064</v>
      </c>
      <c r="AD115" s="9" t="s">
        <v>3084</v>
      </c>
      <c r="AE115" t="s">
        <v>2120</v>
      </c>
      <c r="AF115" t="s">
        <v>3383</v>
      </c>
      <c r="AG115" t="s">
        <v>5953</v>
      </c>
      <c r="AH115" t="s">
        <v>5954</v>
      </c>
      <c r="AI115" t="s">
        <v>6043</v>
      </c>
      <c r="AJ115">
        <v>23219</v>
      </c>
      <c r="AK115" t="s">
        <v>3087</v>
      </c>
      <c r="AL115" t="s">
        <v>3088</v>
      </c>
      <c r="AM115">
        <v>200019605320073</v>
      </c>
      <c r="AN115">
        <v>1</v>
      </c>
      <c r="AO115" s="88" t="s">
        <v>3089</v>
      </c>
      <c r="AP115" s="88">
        <v>1</v>
      </c>
      <c r="AQ115" s="88" t="s">
        <v>3090</v>
      </c>
      <c r="AR115" s="88">
        <v>362717</v>
      </c>
      <c r="AS115" s="88" t="s">
        <v>6059</v>
      </c>
      <c r="AT115" s="88">
        <v>395</v>
      </c>
      <c r="AU115" s="88">
        <v>60000</v>
      </c>
      <c r="AV115" s="88">
        <v>0</v>
      </c>
      <c r="AW115" s="88">
        <v>0</v>
      </c>
      <c r="AX115" s="88">
        <v>0</v>
      </c>
      <c r="AY115" s="88">
        <v>60000</v>
      </c>
      <c r="AZ115" s="88">
        <v>1722</v>
      </c>
      <c r="BA115" s="88">
        <v>3486.68</v>
      </c>
      <c r="BB115" s="88">
        <v>1824</v>
      </c>
      <c r="BC115" s="88">
        <v>0</v>
      </c>
      <c r="BD115" s="88">
        <v>25</v>
      </c>
      <c r="BE115" s="88">
        <v>100</v>
      </c>
      <c r="BF115" s="101">
        <v>0</v>
      </c>
      <c r="BG115" s="101">
        <v>7157.68</v>
      </c>
      <c r="BH115" s="101">
        <v>4260</v>
      </c>
      <c r="BI115" s="101">
        <v>660</v>
      </c>
      <c r="BJ115" s="101">
        <v>4254</v>
      </c>
      <c r="BK115" s="101">
        <v>9174</v>
      </c>
      <c r="BL115" s="101" t="s">
        <v>3091</v>
      </c>
      <c r="BM115" s="101" t="s">
        <v>3081</v>
      </c>
    </row>
    <row r="116" spans="1:65">
      <c r="A116" t="s">
        <v>695</v>
      </c>
      <c r="B116">
        <v>20250301</v>
      </c>
      <c r="C116">
        <v>2025</v>
      </c>
      <c r="D116" s="9">
        <v>45717</v>
      </c>
      <c r="E116">
        <v>3</v>
      </c>
      <c r="F116" t="s">
        <v>1048</v>
      </c>
      <c r="G116" t="s">
        <v>388</v>
      </c>
      <c r="H116" t="s">
        <v>1048</v>
      </c>
      <c r="I116" t="s">
        <v>388</v>
      </c>
      <c r="J116">
        <v>1</v>
      </c>
      <c r="K116" t="s">
        <v>9</v>
      </c>
      <c r="L116" t="s">
        <v>2158</v>
      </c>
      <c r="M116" t="s">
        <v>2158</v>
      </c>
      <c r="N116" t="s">
        <v>1820</v>
      </c>
      <c r="O116" t="s">
        <v>3247</v>
      </c>
      <c r="P116" t="s">
        <v>6037</v>
      </c>
      <c r="Q116" t="s">
        <v>6038</v>
      </c>
      <c r="R116" t="s">
        <v>3096</v>
      </c>
      <c r="S116" t="s">
        <v>295</v>
      </c>
      <c r="T116" t="s">
        <v>6046</v>
      </c>
      <c r="U116" s="9" t="s">
        <v>6047</v>
      </c>
      <c r="V116" s="9" t="s">
        <v>6056</v>
      </c>
      <c r="W116" t="s">
        <v>6057</v>
      </c>
      <c r="X116" t="s">
        <v>3081</v>
      </c>
      <c r="Y116" t="s">
        <v>3081</v>
      </c>
      <c r="Z116">
        <v>2</v>
      </c>
      <c r="AA116">
        <v>45505</v>
      </c>
      <c r="AB116">
        <v>44896</v>
      </c>
      <c r="AC116">
        <v>61935161</v>
      </c>
      <c r="AD116" s="9" t="s">
        <v>3084</v>
      </c>
      <c r="AE116" t="s">
        <v>2955</v>
      </c>
      <c r="AF116" t="s">
        <v>4379</v>
      </c>
      <c r="AG116" t="s">
        <v>4380</v>
      </c>
      <c r="AH116" t="s">
        <v>2954</v>
      </c>
      <c r="AI116" t="s">
        <v>6045</v>
      </c>
      <c r="AJ116">
        <v>27519</v>
      </c>
      <c r="AK116" t="s">
        <v>3099</v>
      </c>
      <c r="AL116" t="s">
        <v>3088</v>
      </c>
      <c r="AM116">
        <v>200019603615749</v>
      </c>
      <c r="AN116">
        <v>1</v>
      </c>
      <c r="AO116" s="88" t="s">
        <v>3089</v>
      </c>
      <c r="AP116" s="88">
        <v>1</v>
      </c>
      <c r="AQ116" s="88" t="s">
        <v>3090</v>
      </c>
      <c r="AR116" s="88">
        <v>362717</v>
      </c>
      <c r="AS116" s="88" t="s">
        <v>6059</v>
      </c>
      <c r="AT116" s="88">
        <v>398</v>
      </c>
      <c r="AU116" s="88">
        <v>30000</v>
      </c>
      <c r="AV116" s="88">
        <v>0</v>
      </c>
      <c r="AW116" s="88">
        <v>0</v>
      </c>
      <c r="AX116" s="88">
        <v>0</v>
      </c>
      <c r="AY116" s="88">
        <v>30000</v>
      </c>
      <c r="AZ116" s="88">
        <v>861</v>
      </c>
      <c r="BA116" s="88">
        <v>0</v>
      </c>
      <c r="BB116" s="88">
        <v>912</v>
      </c>
      <c r="BC116" s="88">
        <v>0</v>
      </c>
      <c r="BD116" s="88">
        <v>25</v>
      </c>
      <c r="BE116" s="88">
        <v>0</v>
      </c>
      <c r="BF116" s="101">
        <v>0</v>
      </c>
      <c r="BG116" s="101">
        <v>1798</v>
      </c>
      <c r="BH116" s="101">
        <v>2130</v>
      </c>
      <c r="BI116" s="101">
        <v>330</v>
      </c>
      <c r="BJ116" s="101">
        <v>2127</v>
      </c>
      <c r="BK116" s="101">
        <v>4587</v>
      </c>
      <c r="BL116" s="101" t="s">
        <v>3081</v>
      </c>
      <c r="BM116" s="101" t="s">
        <v>3081</v>
      </c>
    </row>
    <row r="117" spans="1:65">
      <c r="A117" t="s">
        <v>695</v>
      </c>
      <c r="B117">
        <v>20250301</v>
      </c>
      <c r="C117">
        <v>2025</v>
      </c>
      <c r="D117" s="9">
        <v>45717</v>
      </c>
      <c r="E117">
        <v>3</v>
      </c>
      <c r="F117" t="s">
        <v>1038</v>
      </c>
      <c r="G117" t="s">
        <v>695</v>
      </c>
      <c r="H117" t="s">
        <v>1038</v>
      </c>
      <c r="I117" t="s">
        <v>695</v>
      </c>
      <c r="J117">
        <v>7</v>
      </c>
      <c r="K117" t="s">
        <v>3252</v>
      </c>
      <c r="L117" t="s">
        <v>2158</v>
      </c>
      <c r="M117" t="s">
        <v>2158</v>
      </c>
      <c r="N117" t="s">
        <v>1820</v>
      </c>
      <c r="O117" t="s">
        <v>3247</v>
      </c>
      <c r="P117" t="s">
        <v>6037</v>
      </c>
      <c r="Q117" t="s">
        <v>6038</v>
      </c>
      <c r="R117" t="s">
        <v>3253</v>
      </c>
      <c r="S117" t="s">
        <v>666</v>
      </c>
      <c r="T117" t="s">
        <v>6046</v>
      </c>
      <c r="U117" s="9" t="s">
        <v>6047</v>
      </c>
      <c r="V117" s="9" t="s">
        <v>3081</v>
      </c>
      <c r="W117" t="s">
        <v>3081</v>
      </c>
      <c r="X117" t="s">
        <v>3081</v>
      </c>
      <c r="Y117" t="s">
        <v>3081</v>
      </c>
      <c r="Z117">
        <v>1</v>
      </c>
      <c r="AA117">
        <v>45017</v>
      </c>
      <c r="AB117">
        <v>45017</v>
      </c>
      <c r="AC117">
        <v>62461903</v>
      </c>
      <c r="AD117" s="9" t="s">
        <v>3084</v>
      </c>
      <c r="AE117" t="s">
        <v>2299</v>
      </c>
      <c r="AF117" t="s">
        <v>4687</v>
      </c>
      <c r="AG117" t="s">
        <v>5318</v>
      </c>
      <c r="AH117" t="s">
        <v>2298</v>
      </c>
      <c r="AI117" t="s">
        <v>6045</v>
      </c>
      <c r="AJ117">
        <v>36318</v>
      </c>
      <c r="AK117" t="s">
        <v>3099</v>
      </c>
      <c r="AL117" t="s">
        <v>3088</v>
      </c>
      <c r="AM117">
        <v>200019602252390</v>
      </c>
      <c r="AN117">
        <v>1</v>
      </c>
      <c r="AO117" s="88" t="s">
        <v>3089</v>
      </c>
      <c r="AP117" s="88">
        <v>1</v>
      </c>
      <c r="AQ117" s="88" t="s">
        <v>3090</v>
      </c>
      <c r="AR117" s="88">
        <v>362717</v>
      </c>
      <c r="AS117" s="88" t="s">
        <v>6059</v>
      </c>
      <c r="AT117" s="88">
        <v>409</v>
      </c>
      <c r="AU117" s="88">
        <v>10000</v>
      </c>
      <c r="AV117" s="88">
        <v>0</v>
      </c>
      <c r="AW117" s="88">
        <v>0</v>
      </c>
      <c r="AX117" s="88">
        <v>0</v>
      </c>
      <c r="AY117" s="88">
        <v>10000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101">
        <v>0</v>
      </c>
      <c r="BG117" s="101">
        <v>0</v>
      </c>
      <c r="BH117" s="101">
        <v>0</v>
      </c>
      <c r="BI117" s="101">
        <v>0</v>
      </c>
      <c r="BJ117" s="101">
        <v>0</v>
      </c>
      <c r="BK117" s="101">
        <v>0</v>
      </c>
      <c r="BL117" s="101" t="s">
        <v>3081</v>
      </c>
      <c r="BM117" s="101" t="s">
        <v>3081</v>
      </c>
    </row>
    <row r="118" spans="1:65">
      <c r="A118" t="s">
        <v>695</v>
      </c>
      <c r="B118">
        <v>20250301</v>
      </c>
      <c r="C118">
        <v>2025</v>
      </c>
      <c r="D118" s="9">
        <v>45717</v>
      </c>
      <c r="E118">
        <v>3</v>
      </c>
      <c r="F118" t="s">
        <v>1042</v>
      </c>
      <c r="G118" t="s">
        <v>1192</v>
      </c>
      <c r="H118" t="s">
        <v>1038</v>
      </c>
      <c r="I118" t="s">
        <v>695</v>
      </c>
      <c r="J118">
        <v>34</v>
      </c>
      <c r="K118" t="s">
        <v>3256</v>
      </c>
      <c r="L118" t="s">
        <v>2158</v>
      </c>
      <c r="M118" t="s">
        <v>2158</v>
      </c>
      <c r="N118" t="s">
        <v>1820</v>
      </c>
      <c r="O118" t="s">
        <v>3247</v>
      </c>
      <c r="P118" t="s">
        <v>6037</v>
      </c>
      <c r="Q118" t="s">
        <v>6038</v>
      </c>
      <c r="R118" t="s">
        <v>3474</v>
      </c>
      <c r="S118" t="s">
        <v>981</v>
      </c>
      <c r="T118" t="s">
        <v>6046</v>
      </c>
      <c r="U118" s="9" t="s">
        <v>6047</v>
      </c>
      <c r="V118" s="9" t="s">
        <v>3081</v>
      </c>
      <c r="W118" t="s">
        <v>3081</v>
      </c>
      <c r="X118" t="s">
        <v>3081</v>
      </c>
      <c r="Y118" t="s">
        <v>3081</v>
      </c>
      <c r="Z118">
        <v>2</v>
      </c>
      <c r="AA118">
        <v>44562</v>
      </c>
      <c r="AB118">
        <v>44440</v>
      </c>
      <c r="AC118">
        <v>62085015</v>
      </c>
      <c r="AD118" s="9" t="s">
        <v>3084</v>
      </c>
      <c r="AE118" t="s">
        <v>1671</v>
      </c>
      <c r="AF118" t="s">
        <v>4135</v>
      </c>
      <c r="AG118" t="s">
        <v>4136</v>
      </c>
      <c r="AH118" t="s">
        <v>1004</v>
      </c>
      <c r="AI118" t="s">
        <v>6043</v>
      </c>
      <c r="AJ118">
        <v>22547</v>
      </c>
      <c r="AK118" t="s">
        <v>3099</v>
      </c>
      <c r="AL118" t="s">
        <v>3088</v>
      </c>
      <c r="AM118">
        <v>200019604037870</v>
      </c>
      <c r="AN118">
        <v>1</v>
      </c>
      <c r="AO118" s="88" t="s">
        <v>3089</v>
      </c>
      <c r="AP118" s="88">
        <v>1</v>
      </c>
      <c r="AQ118" s="88" t="s">
        <v>3090</v>
      </c>
      <c r="AR118" s="88">
        <v>362717</v>
      </c>
      <c r="AS118" s="88" t="s">
        <v>6059</v>
      </c>
      <c r="AT118" s="88">
        <v>411</v>
      </c>
      <c r="AU118" s="88">
        <v>10000</v>
      </c>
      <c r="AV118" s="88">
        <v>0</v>
      </c>
      <c r="AW118" s="88">
        <v>0</v>
      </c>
      <c r="AX118" s="88">
        <v>0</v>
      </c>
      <c r="AY118" s="88">
        <v>10000</v>
      </c>
      <c r="AZ118" s="88">
        <v>287</v>
      </c>
      <c r="BA118" s="88">
        <v>0</v>
      </c>
      <c r="BB118" s="88">
        <v>304</v>
      </c>
      <c r="BC118" s="88">
        <v>0</v>
      </c>
      <c r="BD118" s="88">
        <v>25</v>
      </c>
      <c r="BE118" s="88">
        <v>0</v>
      </c>
      <c r="BF118" s="101">
        <v>0</v>
      </c>
      <c r="BG118" s="101">
        <v>616</v>
      </c>
      <c r="BH118" s="101">
        <v>710</v>
      </c>
      <c r="BI118" s="101">
        <v>110</v>
      </c>
      <c r="BJ118" s="101">
        <v>709</v>
      </c>
      <c r="BK118" s="101">
        <v>1529</v>
      </c>
      <c r="BL118" s="101" t="s">
        <v>3081</v>
      </c>
      <c r="BM118" s="101" t="s">
        <v>3081</v>
      </c>
    </row>
    <row r="119" spans="1:65">
      <c r="A119" t="s">
        <v>695</v>
      </c>
      <c r="B119">
        <v>20250301</v>
      </c>
      <c r="C119">
        <v>2025</v>
      </c>
      <c r="D119" s="9">
        <v>45717</v>
      </c>
      <c r="E119">
        <v>3</v>
      </c>
      <c r="F119" t="s">
        <v>1028</v>
      </c>
      <c r="G119" t="s">
        <v>1194</v>
      </c>
      <c r="H119" t="s">
        <v>1028</v>
      </c>
      <c r="I119" t="s">
        <v>1194</v>
      </c>
      <c r="J119">
        <v>1</v>
      </c>
      <c r="K119" t="s">
        <v>9</v>
      </c>
      <c r="L119" t="s">
        <v>2158</v>
      </c>
      <c r="M119" t="s">
        <v>2158</v>
      </c>
      <c r="N119" t="s">
        <v>1820</v>
      </c>
      <c r="O119" t="s">
        <v>3247</v>
      </c>
      <c r="P119" t="s">
        <v>6037</v>
      </c>
      <c r="Q119" t="s">
        <v>6038</v>
      </c>
      <c r="R119" t="s">
        <v>3083</v>
      </c>
      <c r="S119" t="s">
        <v>7</v>
      </c>
      <c r="T119" t="s">
        <v>6039</v>
      </c>
      <c r="U119" s="9" t="s">
        <v>6040</v>
      </c>
      <c r="V119" s="9" t="s">
        <v>6041</v>
      </c>
      <c r="W119" t="s">
        <v>6042</v>
      </c>
      <c r="X119" t="s">
        <v>3081</v>
      </c>
      <c r="Y119" t="s">
        <v>3081</v>
      </c>
      <c r="Z119">
        <v>4</v>
      </c>
      <c r="AA119">
        <v>45474</v>
      </c>
      <c r="AB119">
        <v>367</v>
      </c>
      <c r="AC119">
        <v>62475178</v>
      </c>
      <c r="AD119" s="9" t="s">
        <v>3084</v>
      </c>
      <c r="AE119" t="s">
        <v>1258</v>
      </c>
      <c r="AF119" t="s">
        <v>3358</v>
      </c>
      <c r="AG119" t="s">
        <v>3359</v>
      </c>
      <c r="AH119" t="s">
        <v>408</v>
      </c>
      <c r="AI119" t="s">
        <v>6043</v>
      </c>
      <c r="AJ119">
        <v>24240</v>
      </c>
      <c r="AK119" t="s">
        <v>3088</v>
      </c>
      <c r="AL119" t="s">
        <v>3095</v>
      </c>
      <c r="AM119">
        <v>200013300049867</v>
      </c>
      <c r="AN119">
        <v>1</v>
      </c>
      <c r="AO119" s="88" t="s">
        <v>3089</v>
      </c>
      <c r="AP119" s="88">
        <v>1</v>
      </c>
      <c r="AQ119" s="88" t="s">
        <v>3090</v>
      </c>
      <c r="AR119" s="88">
        <v>362717</v>
      </c>
      <c r="AS119" s="88" t="s">
        <v>6059</v>
      </c>
      <c r="AT119" s="88">
        <v>414</v>
      </c>
      <c r="AU119" s="88">
        <v>20000</v>
      </c>
      <c r="AV119" s="88">
        <v>0</v>
      </c>
      <c r="AW119" s="88">
        <v>0</v>
      </c>
      <c r="AX119" s="88">
        <v>0</v>
      </c>
      <c r="AY119" s="88">
        <v>20000</v>
      </c>
      <c r="AZ119" s="88">
        <v>574</v>
      </c>
      <c r="BA119" s="88">
        <v>0</v>
      </c>
      <c r="BB119" s="88">
        <v>608</v>
      </c>
      <c r="BC119" s="88">
        <v>0</v>
      </c>
      <c r="BD119" s="88">
        <v>25</v>
      </c>
      <c r="BE119" s="88">
        <v>50</v>
      </c>
      <c r="BF119" s="101">
        <v>300</v>
      </c>
      <c r="BG119" s="101">
        <v>1557</v>
      </c>
      <c r="BH119" s="101">
        <v>1420</v>
      </c>
      <c r="BI119" s="101">
        <v>220</v>
      </c>
      <c r="BJ119" s="101">
        <v>1418</v>
      </c>
      <c r="BK119" s="101">
        <v>3058</v>
      </c>
      <c r="BL119" s="101" t="s">
        <v>3091</v>
      </c>
      <c r="BM119" s="101" t="s">
        <v>3081</v>
      </c>
    </row>
    <row r="120" spans="1:65">
      <c r="A120" t="s">
        <v>695</v>
      </c>
      <c r="B120">
        <v>20250301</v>
      </c>
      <c r="C120">
        <v>2025</v>
      </c>
      <c r="D120" s="9">
        <v>45717</v>
      </c>
      <c r="E120">
        <v>3</v>
      </c>
      <c r="F120" t="s">
        <v>1038</v>
      </c>
      <c r="G120" t="s">
        <v>695</v>
      </c>
      <c r="H120" t="s">
        <v>1038</v>
      </c>
      <c r="I120" t="s">
        <v>695</v>
      </c>
      <c r="J120">
        <v>7</v>
      </c>
      <c r="K120" t="s">
        <v>3252</v>
      </c>
      <c r="L120" t="s">
        <v>2158</v>
      </c>
      <c r="M120" t="s">
        <v>2158</v>
      </c>
      <c r="N120" t="s">
        <v>1820</v>
      </c>
      <c r="O120" t="s">
        <v>3247</v>
      </c>
      <c r="P120" t="s">
        <v>6037</v>
      </c>
      <c r="Q120" t="s">
        <v>6038</v>
      </c>
      <c r="R120" t="s">
        <v>3253</v>
      </c>
      <c r="S120" t="s">
        <v>666</v>
      </c>
      <c r="T120" t="s">
        <v>6046</v>
      </c>
      <c r="U120" s="9" t="s">
        <v>6047</v>
      </c>
      <c r="V120" s="9" t="s">
        <v>3081</v>
      </c>
      <c r="W120" t="s">
        <v>3081</v>
      </c>
      <c r="X120" t="s">
        <v>3081</v>
      </c>
      <c r="Y120" t="s">
        <v>3081</v>
      </c>
      <c r="Z120">
        <v>9</v>
      </c>
      <c r="AA120">
        <v>44652</v>
      </c>
      <c r="AB120">
        <v>39373</v>
      </c>
      <c r="AC120">
        <v>62460702</v>
      </c>
      <c r="AD120" s="9" t="s">
        <v>3084</v>
      </c>
      <c r="AE120" t="s">
        <v>1748</v>
      </c>
      <c r="AF120" t="s">
        <v>4765</v>
      </c>
      <c r="AG120" t="s">
        <v>4766</v>
      </c>
      <c r="AH120" t="s">
        <v>691</v>
      </c>
      <c r="AI120" t="s">
        <v>6045</v>
      </c>
      <c r="AJ120">
        <v>31804</v>
      </c>
      <c r="AK120" t="s">
        <v>3099</v>
      </c>
      <c r="AL120" t="s">
        <v>3088</v>
      </c>
      <c r="AM120">
        <v>200012800216522</v>
      </c>
      <c r="AN120">
        <v>1</v>
      </c>
      <c r="AO120" s="88" t="s">
        <v>3089</v>
      </c>
      <c r="AP120" s="88">
        <v>1</v>
      </c>
      <c r="AQ120" s="88" t="s">
        <v>3090</v>
      </c>
      <c r="AR120" s="88">
        <v>362717</v>
      </c>
      <c r="AS120" s="88" t="s">
        <v>6059</v>
      </c>
      <c r="AT120" s="88">
        <v>425</v>
      </c>
      <c r="AU120" s="88">
        <v>10000</v>
      </c>
      <c r="AV120" s="88">
        <v>0</v>
      </c>
      <c r="AW120" s="88">
        <v>0</v>
      </c>
      <c r="AX120" s="88">
        <v>0</v>
      </c>
      <c r="AY120" s="88">
        <v>10000</v>
      </c>
      <c r="AZ120" s="88">
        <v>0</v>
      </c>
      <c r="BA120" s="88">
        <v>0</v>
      </c>
      <c r="BB120" s="88">
        <v>0</v>
      </c>
      <c r="BC120" s="88">
        <v>0</v>
      </c>
      <c r="BD120" s="88">
        <v>0</v>
      </c>
      <c r="BE120" s="88">
        <v>0</v>
      </c>
      <c r="BF120" s="101">
        <v>0</v>
      </c>
      <c r="BG120" s="101">
        <v>0</v>
      </c>
      <c r="BH120" s="101">
        <v>0</v>
      </c>
      <c r="BI120" s="101">
        <v>0</v>
      </c>
      <c r="BJ120" s="101">
        <v>0</v>
      </c>
      <c r="BK120" s="101">
        <v>0</v>
      </c>
      <c r="BL120" s="101" t="s">
        <v>3091</v>
      </c>
      <c r="BM120" s="101" t="s">
        <v>3081</v>
      </c>
    </row>
    <row r="121" spans="1:65">
      <c r="A121" t="s">
        <v>695</v>
      </c>
      <c r="B121">
        <v>20250301</v>
      </c>
      <c r="C121">
        <v>2025</v>
      </c>
      <c r="D121" s="9">
        <v>45717</v>
      </c>
      <c r="E121">
        <v>3</v>
      </c>
      <c r="F121" t="s">
        <v>1057</v>
      </c>
      <c r="G121" t="s">
        <v>328</v>
      </c>
      <c r="H121" t="s">
        <v>1057</v>
      </c>
      <c r="I121" t="s">
        <v>328</v>
      </c>
      <c r="J121">
        <v>1</v>
      </c>
      <c r="K121" t="s">
        <v>9</v>
      </c>
      <c r="L121" t="s">
        <v>2158</v>
      </c>
      <c r="M121" t="s">
        <v>2158</v>
      </c>
      <c r="N121" t="s">
        <v>1820</v>
      </c>
      <c r="O121" t="s">
        <v>3247</v>
      </c>
      <c r="P121" t="s">
        <v>6037</v>
      </c>
      <c r="Q121" t="s">
        <v>6038</v>
      </c>
      <c r="R121" t="s">
        <v>3297</v>
      </c>
      <c r="S121" t="s">
        <v>8</v>
      </c>
      <c r="T121" t="s">
        <v>6046</v>
      </c>
      <c r="U121" s="9" t="s">
        <v>6047</v>
      </c>
      <c r="V121" s="9" t="s">
        <v>6056</v>
      </c>
      <c r="W121" t="s">
        <v>6057</v>
      </c>
      <c r="X121" t="s">
        <v>3081</v>
      </c>
      <c r="Y121" t="s">
        <v>3081</v>
      </c>
      <c r="Z121">
        <v>1</v>
      </c>
      <c r="AA121">
        <v>45261</v>
      </c>
      <c r="AB121">
        <v>45261</v>
      </c>
      <c r="AC121">
        <v>61425023</v>
      </c>
      <c r="AD121" s="9" t="s">
        <v>3084</v>
      </c>
      <c r="AE121" t="s">
        <v>2639</v>
      </c>
      <c r="AF121" t="s">
        <v>4108</v>
      </c>
      <c r="AG121" t="s">
        <v>4109</v>
      </c>
      <c r="AH121" t="s">
        <v>2638</v>
      </c>
      <c r="AI121" t="s">
        <v>6043</v>
      </c>
      <c r="AJ121">
        <v>33798</v>
      </c>
      <c r="AK121" t="s">
        <v>3099</v>
      </c>
      <c r="AL121" t="s">
        <v>3088</v>
      </c>
      <c r="AM121">
        <v>200019606489620</v>
      </c>
      <c r="AN121">
        <v>1</v>
      </c>
      <c r="AO121" s="88" t="s">
        <v>3089</v>
      </c>
      <c r="AP121" s="88">
        <v>1</v>
      </c>
      <c r="AQ121" s="88" t="s">
        <v>3090</v>
      </c>
      <c r="AR121" s="88">
        <v>362717</v>
      </c>
      <c r="AS121" s="88" t="s">
        <v>6059</v>
      </c>
      <c r="AT121" s="88">
        <v>458</v>
      </c>
      <c r="AU121" s="88">
        <v>30000</v>
      </c>
      <c r="AV121" s="88">
        <v>0</v>
      </c>
      <c r="AW121" s="88">
        <v>0</v>
      </c>
      <c r="AX121" s="88">
        <v>0</v>
      </c>
      <c r="AY121" s="88">
        <v>30000</v>
      </c>
      <c r="AZ121" s="88">
        <v>861</v>
      </c>
      <c r="BA121" s="88">
        <v>0</v>
      </c>
      <c r="BB121" s="88">
        <v>912</v>
      </c>
      <c r="BC121" s="88">
        <v>0</v>
      </c>
      <c r="BD121" s="88">
        <v>25</v>
      </c>
      <c r="BE121" s="88">
        <v>0</v>
      </c>
      <c r="BF121" s="101">
        <v>0</v>
      </c>
      <c r="BG121" s="101">
        <v>1798</v>
      </c>
      <c r="BH121" s="101">
        <v>2130</v>
      </c>
      <c r="BI121" s="101">
        <v>330</v>
      </c>
      <c r="BJ121" s="101">
        <v>2127</v>
      </c>
      <c r="BK121" s="101">
        <v>4587</v>
      </c>
      <c r="BL121" s="101" t="s">
        <v>3081</v>
      </c>
      <c r="BM121" s="101" t="s">
        <v>3081</v>
      </c>
    </row>
    <row r="122" spans="1:65">
      <c r="A122" t="s">
        <v>695</v>
      </c>
      <c r="B122">
        <v>20250301</v>
      </c>
      <c r="C122">
        <v>2025</v>
      </c>
      <c r="D122" s="9">
        <v>45717</v>
      </c>
      <c r="E122">
        <v>3</v>
      </c>
      <c r="F122" t="s">
        <v>1038</v>
      </c>
      <c r="G122" t="s">
        <v>695</v>
      </c>
      <c r="H122" t="s">
        <v>1038</v>
      </c>
      <c r="I122" t="s">
        <v>695</v>
      </c>
      <c r="J122">
        <v>1</v>
      </c>
      <c r="K122" t="s">
        <v>9</v>
      </c>
      <c r="L122" t="s">
        <v>2158</v>
      </c>
      <c r="M122" t="s">
        <v>2158</v>
      </c>
      <c r="N122" t="s">
        <v>1820</v>
      </c>
      <c r="O122" t="s">
        <v>3247</v>
      </c>
      <c r="P122" t="s">
        <v>6037</v>
      </c>
      <c r="Q122" t="s">
        <v>6038</v>
      </c>
      <c r="R122" t="s">
        <v>3277</v>
      </c>
      <c r="S122" t="s">
        <v>2907</v>
      </c>
      <c r="T122" t="s">
        <v>3081</v>
      </c>
      <c r="U122" s="9" t="s">
        <v>3081</v>
      </c>
      <c r="V122" s="9" t="s">
        <v>3081</v>
      </c>
      <c r="W122" t="s">
        <v>3081</v>
      </c>
      <c r="X122" t="s">
        <v>3081</v>
      </c>
      <c r="Y122" t="s">
        <v>3081</v>
      </c>
      <c r="Z122">
        <v>1</v>
      </c>
      <c r="AA122">
        <v>45474</v>
      </c>
      <c r="AB122">
        <v>45474</v>
      </c>
      <c r="AC122">
        <v>62462276</v>
      </c>
      <c r="AD122" s="9" t="s">
        <v>3084</v>
      </c>
      <c r="AE122" t="s">
        <v>2863</v>
      </c>
      <c r="AF122" t="s">
        <v>4451</v>
      </c>
      <c r="AG122" t="s">
        <v>5311</v>
      </c>
      <c r="AH122" t="s">
        <v>2876</v>
      </c>
      <c r="AI122" t="s">
        <v>6045</v>
      </c>
      <c r="AJ122">
        <v>34111</v>
      </c>
      <c r="AK122" t="s">
        <v>3099</v>
      </c>
      <c r="AL122" t="s">
        <v>3088</v>
      </c>
      <c r="AM122">
        <v>200019607268910</v>
      </c>
      <c r="AN122">
        <v>1</v>
      </c>
      <c r="AO122" s="88" t="s">
        <v>3089</v>
      </c>
      <c r="AP122" s="88">
        <v>1</v>
      </c>
      <c r="AQ122" s="88" t="s">
        <v>3090</v>
      </c>
      <c r="AR122" s="88">
        <v>362717</v>
      </c>
      <c r="AS122" s="88" t="s">
        <v>6059</v>
      </c>
      <c r="AT122" s="88">
        <v>459</v>
      </c>
      <c r="AU122" s="88">
        <v>22000</v>
      </c>
      <c r="AV122" s="88">
        <v>0</v>
      </c>
      <c r="AW122" s="88">
        <v>0</v>
      </c>
      <c r="AX122" s="88">
        <v>0</v>
      </c>
      <c r="AY122" s="88">
        <v>22000</v>
      </c>
      <c r="AZ122" s="88">
        <v>631.4</v>
      </c>
      <c r="BA122" s="88">
        <v>0</v>
      </c>
      <c r="BB122" s="88">
        <v>668.8</v>
      </c>
      <c r="BC122" s="88">
        <v>0</v>
      </c>
      <c r="BD122" s="88">
        <v>25</v>
      </c>
      <c r="BE122" s="88">
        <v>0</v>
      </c>
      <c r="BF122" s="101">
        <v>0</v>
      </c>
      <c r="BG122" s="101">
        <v>1325.2</v>
      </c>
      <c r="BH122" s="101">
        <v>1562</v>
      </c>
      <c r="BI122" s="101">
        <v>242</v>
      </c>
      <c r="BJ122" s="101">
        <v>1559.8</v>
      </c>
      <c r="BK122" s="101">
        <v>3363.8</v>
      </c>
      <c r="BL122" s="101" t="s">
        <v>3081</v>
      </c>
      <c r="BM122" s="101" t="s">
        <v>3081</v>
      </c>
    </row>
    <row r="123" spans="1:65">
      <c r="A123" t="s">
        <v>695</v>
      </c>
      <c r="B123">
        <v>20250301</v>
      </c>
      <c r="C123">
        <v>2025</v>
      </c>
      <c r="D123" s="9">
        <v>45717</v>
      </c>
      <c r="E123">
        <v>3</v>
      </c>
      <c r="F123" t="s">
        <v>1036</v>
      </c>
      <c r="G123" t="s">
        <v>1193</v>
      </c>
      <c r="H123" t="s">
        <v>1038</v>
      </c>
      <c r="I123" t="s">
        <v>695</v>
      </c>
      <c r="J123">
        <v>34</v>
      </c>
      <c r="K123" t="s">
        <v>3256</v>
      </c>
      <c r="L123" t="s">
        <v>2158</v>
      </c>
      <c r="M123" t="s">
        <v>2158</v>
      </c>
      <c r="N123" t="s">
        <v>1820</v>
      </c>
      <c r="O123" t="s">
        <v>3247</v>
      </c>
      <c r="P123" t="s">
        <v>6037</v>
      </c>
      <c r="Q123" t="s">
        <v>6038</v>
      </c>
      <c r="R123" t="s">
        <v>3523</v>
      </c>
      <c r="S123" t="s">
        <v>1111</v>
      </c>
      <c r="T123" t="s">
        <v>6046</v>
      </c>
      <c r="U123" s="9" t="s">
        <v>6047</v>
      </c>
      <c r="V123" s="9" t="s">
        <v>3081</v>
      </c>
      <c r="W123" t="s">
        <v>3081</v>
      </c>
      <c r="X123" t="s">
        <v>3081</v>
      </c>
      <c r="Y123" t="s">
        <v>3081</v>
      </c>
      <c r="Z123">
        <v>2</v>
      </c>
      <c r="AA123">
        <v>44562</v>
      </c>
      <c r="AB123">
        <v>44531</v>
      </c>
      <c r="AC123">
        <v>61575184</v>
      </c>
      <c r="AD123" s="9" t="s">
        <v>3084</v>
      </c>
      <c r="AE123" t="s">
        <v>1723</v>
      </c>
      <c r="AF123" t="s">
        <v>3526</v>
      </c>
      <c r="AG123" t="s">
        <v>3527</v>
      </c>
      <c r="AH123" t="s">
        <v>1130</v>
      </c>
      <c r="AI123" t="s">
        <v>6045</v>
      </c>
      <c r="AJ123">
        <v>33707</v>
      </c>
      <c r="AK123" t="s">
        <v>3099</v>
      </c>
      <c r="AL123" t="s">
        <v>3088</v>
      </c>
      <c r="AM123">
        <v>200019603363226</v>
      </c>
      <c r="AN123">
        <v>1</v>
      </c>
      <c r="AO123" s="88" t="s">
        <v>3089</v>
      </c>
      <c r="AP123" s="88">
        <v>1</v>
      </c>
      <c r="AQ123" s="88" t="s">
        <v>3090</v>
      </c>
      <c r="AR123" s="88">
        <v>362717</v>
      </c>
      <c r="AS123" s="88" t="s">
        <v>6059</v>
      </c>
      <c r="AT123" s="88">
        <v>462</v>
      </c>
      <c r="AU123" s="88">
        <v>45000</v>
      </c>
      <c r="AV123" s="88">
        <v>0</v>
      </c>
      <c r="AW123" s="88">
        <v>0</v>
      </c>
      <c r="AX123" s="88">
        <v>0</v>
      </c>
      <c r="AY123" s="88">
        <v>45000</v>
      </c>
      <c r="AZ123" s="88">
        <v>1291.5</v>
      </c>
      <c r="BA123" s="88">
        <v>1148.33</v>
      </c>
      <c r="BB123" s="88">
        <v>1368</v>
      </c>
      <c r="BC123" s="88">
        <v>0</v>
      </c>
      <c r="BD123" s="88">
        <v>25</v>
      </c>
      <c r="BE123" s="88">
        <v>0</v>
      </c>
      <c r="BF123" s="101">
        <v>0</v>
      </c>
      <c r="BG123" s="101">
        <v>3832.83</v>
      </c>
      <c r="BH123" s="101">
        <v>3195</v>
      </c>
      <c r="BI123" s="101">
        <v>495</v>
      </c>
      <c r="BJ123" s="101">
        <v>3190.5</v>
      </c>
      <c r="BK123" s="101">
        <v>6880.5</v>
      </c>
      <c r="BL123" s="101" t="s">
        <v>3173</v>
      </c>
      <c r="BM123" s="101" t="s">
        <v>3217</v>
      </c>
    </row>
    <row r="124" spans="1:65">
      <c r="A124" t="s">
        <v>695</v>
      </c>
      <c r="B124">
        <v>20250301</v>
      </c>
      <c r="C124">
        <v>2025</v>
      </c>
      <c r="D124" s="9">
        <v>45717</v>
      </c>
      <c r="E124">
        <v>3</v>
      </c>
      <c r="F124" t="s">
        <v>1038</v>
      </c>
      <c r="G124" t="s">
        <v>695</v>
      </c>
      <c r="H124" t="s">
        <v>1038</v>
      </c>
      <c r="I124" t="s">
        <v>695</v>
      </c>
      <c r="J124">
        <v>1</v>
      </c>
      <c r="K124" t="s">
        <v>9</v>
      </c>
      <c r="L124" t="s">
        <v>2158</v>
      </c>
      <c r="M124" t="s">
        <v>2158</v>
      </c>
      <c r="N124" t="s">
        <v>1820</v>
      </c>
      <c r="O124" t="s">
        <v>3247</v>
      </c>
      <c r="P124" t="s">
        <v>6037</v>
      </c>
      <c r="Q124" t="s">
        <v>6038</v>
      </c>
      <c r="R124" t="s">
        <v>3110</v>
      </c>
      <c r="S124" t="s">
        <v>25</v>
      </c>
      <c r="T124" t="s">
        <v>6046</v>
      </c>
      <c r="U124" s="9" t="s">
        <v>6047</v>
      </c>
      <c r="V124" s="9" t="s">
        <v>3081</v>
      </c>
      <c r="W124" t="s">
        <v>3081</v>
      </c>
      <c r="X124" t="s">
        <v>3081</v>
      </c>
      <c r="Y124" t="s">
        <v>3081</v>
      </c>
      <c r="Z124">
        <v>4</v>
      </c>
      <c r="AA124">
        <v>45717</v>
      </c>
      <c r="AB124">
        <v>44266</v>
      </c>
      <c r="AC124">
        <v>62462548</v>
      </c>
      <c r="AD124" s="9" t="s">
        <v>3084</v>
      </c>
      <c r="AE124" t="s">
        <v>6075</v>
      </c>
      <c r="AF124" t="s">
        <v>6076</v>
      </c>
      <c r="AG124" t="s">
        <v>6077</v>
      </c>
      <c r="AH124" t="s">
        <v>6078</v>
      </c>
      <c r="AI124" t="s">
        <v>6043</v>
      </c>
      <c r="AJ124">
        <v>33917</v>
      </c>
      <c r="AK124" t="s">
        <v>3087</v>
      </c>
      <c r="AL124" t="s">
        <v>3088</v>
      </c>
      <c r="AM124">
        <v>200019603487481</v>
      </c>
      <c r="AN124">
        <v>1</v>
      </c>
      <c r="AO124" s="88" t="s">
        <v>3089</v>
      </c>
      <c r="AP124" s="88">
        <v>1</v>
      </c>
      <c r="AQ124" s="88" t="s">
        <v>3090</v>
      </c>
      <c r="AR124" s="88">
        <v>362717</v>
      </c>
      <c r="AS124" s="88" t="s">
        <v>6059</v>
      </c>
      <c r="AT124" s="88">
        <v>466</v>
      </c>
      <c r="AU124" s="88">
        <v>75000</v>
      </c>
      <c r="AV124" s="88">
        <v>0</v>
      </c>
      <c r="AW124" s="88">
        <v>0</v>
      </c>
      <c r="AX124" s="88">
        <v>0</v>
      </c>
      <c r="AY124" s="88">
        <v>75000</v>
      </c>
      <c r="AZ124" s="88">
        <v>2152.5</v>
      </c>
      <c r="BA124" s="88">
        <v>6309.38</v>
      </c>
      <c r="BB124" s="88">
        <v>2280</v>
      </c>
      <c r="BC124" s="88">
        <v>0</v>
      </c>
      <c r="BD124" s="88">
        <v>25</v>
      </c>
      <c r="BE124" s="88">
        <v>0</v>
      </c>
      <c r="BF124" s="101">
        <v>0</v>
      </c>
      <c r="BG124" s="101">
        <v>10766.88</v>
      </c>
      <c r="BH124" s="101">
        <v>5325</v>
      </c>
      <c r="BI124" s="101">
        <v>825</v>
      </c>
      <c r="BJ124" s="101">
        <v>5317.5</v>
      </c>
      <c r="BK124" s="101">
        <v>11467.5</v>
      </c>
      <c r="BL124" s="101" t="s">
        <v>3081</v>
      </c>
      <c r="BM124" s="101" t="s">
        <v>3081</v>
      </c>
    </row>
    <row r="125" spans="1:65">
      <c r="A125" t="s">
        <v>695</v>
      </c>
      <c r="B125">
        <v>20250301</v>
      </c>
      <c r="C125">
        <v>2025</v>
      </c>
      <c r="D125" s="9">
        <v>45717</v>
      </c>
      <c r="E125">
        <v>3</v>
      </c>
      <c r="F125" t="s">
        <v>1038</v>
      </c>
      <c r="G125" t="s">
        <v>695</v>
      </c>
      <c r="H125" t="s">
        <v>1038</v>
      </c>
      <c r="I125" t="s">
        <v>695</v>
      </c>
      <c r="J125">
        <v>7</v>
      </c>
      <c r="K125" t="s">
        <v>3252</v>
      </c>
      <c r="L125" t="s">
        <v>2158</v>
      </c>
      <c r="M125" t="s">
        <v>2158</v>
      </c>
      <c r="N125" t="s">
        <v>1820</v>
      </c>
      <c r="O125" t="s">
        <v>3247</v>
      </c>
      <c r="P125" t="s">
        <v>6037</v>
      </c>
      <c r="Q125" t="s">
        <v>6038</v>
      </c>
      <c r="R125" t="s">
        <v>3253</v>
      </c>
      <c r="S125" t="s">
        <v>666</v>
      </c>
      <c r="T125" t="s">
        <v>6046</v>
      </c>
      <c r="U125" s="9" t="s">
        <v>6047</v>
      </c>
      <c r="V125" s="9" t="s">
        <v>3081</v>
      </c>
      <c r="W125" t="s">
        <v>3081</v>
      </c>
      <c r="X125" t="s">
        <v>3081</v>
      </c>
      <c r="Y125" t="s">
        <v>3081</v>
      </c>
      <c r="Z125">
        <v>8</v>
      </c>
      <c r="AA125">
        <v>45017</v>
      </c>
      <c r="AB125">
        <v>40269</v>
      </c>
      <c r="AC125">
        <v>62461873</v>
      </c>
      <c r="AD125" s="9" t="s">
        <v>3084</v>
      </c>
      <c r="AE125" t="s">
        <v>2297</v>
      </c>
      <c r="AF125" t="s">
        <v>4352</v>
      </c>
      <c r="AG125" t="s">
        <v>4353</v>
      </c>
      <c r="AH125" t="s">
        <v>2296</v>
      </c>
      <c r="AI125" t="s">
        <v>6045</v>
      </c>
      <c r="AJ125">
        <v>30563</v>
      </c>
      <c r="AK125" t="s">
        <v>3099</v>
      </c>
      <c r="AL125" t="s">
        <v>3088</v>
      </c>
      <c r="AM125">
        <v>200012320348393</v>
      </c>
      <c r="AN125">
        <v>1</v>
      </c>
      <c r="AO125" s="88" t="s">
        <v>3089</v>
      </c>
      <c r="AP125" s="88">
        <v>1</v>
      </c>
      <c r="AQ125" s="88" t="s">
        <v>3090</v>
      </c>
      <c r="AR125" s="88">
        <v>362717</v>
      </c>
      <c r="AS125" s="88" t="s">
        <v>6059</v>
      </c>
      <c r="AT125" s="88">
        <v>469</v>
      </c>
      <c r="AU125" s="88">
        <v>15000</v>
      </c>
      <c r="AV125" s="88">
        <v>0</v>
      </c>
      <c r="AW125" s="88">
        <v>0</v>
      </c>
      <c r="AX125" s="88">
        <v>0</v>
      </c>
      <c r="AY125" s="88">
        <v>15000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101">
        <v>0</v>
      </c>
      <c r="BG125" s="101">
        <v>0</v>
      </c>
      <c r="BH125" s="101">
        <v>0</v>
      </c>
      <c r="BI125" s="101">
        <v>0</v>
      </c>
      <c r="BJ125" s="101">
        <v>0</v>
      </c>
      <c r="BK125" s="101">
        <v>0</v>
      </c>
      <c r="BL125" s="101" t="s">
        <v>3081</v>
      </c>
      <c r="BM125" s="101" t="s">
        <v>3081</v>
      </c>
    </row>
    <row r="126" spans="1:65">
      <c r="A126" t="s">
        <v>695</v>
      </c>
      <c r="B126">
        <v>20250301</v>
      </c>
      <c r="C126">
        <v>2025</v>
      </c>
      <c r="D126" s="9">
        <v>45717</v>
      </c>
      <c r="E126">
        <v>3</v>
      </c>
      <c r="F126" t="s">
        <v>1046</v>
      </c>
      <c r="G126" t="s">
        <v>226</v>
      </c>
      <c r="H126" t="s">
        <v>1038</v>
      </c>
      <c r="I126" t="s">
        <v>695</v>
      </c>
      <c r="J126">
        <v>34</v>
      </c>
      <c r="K126" t="s">
        <v>3256</v>
      </c>
      <c r="L126" t="s">
        <v>2158</v>
      </c>
      <c r="M126" t="s">
        <v>2158</v>
      </c>
      <c r="N126" t="s">
        <v>1820</v>
      </c>
      <c r="O126" t="s">
        <v>3247</v>
      </c>
      <c r="P126" t="s">
        <v>6037</v>
      </c>
      <c r="Q126" t="s">
        <v>6038</v>
      </c>
      <c r="R126" t="s">
        <v>6079</v>
      </c>
      <c r="S126" t="s">
        <v>6080</v>
      </c>
      <c r="T126" t="s">
        <v>6046</v>
      </c>
      <c r="U126" s="9" t="s">
        <v>6047</v>
      </c>
      <c r="V126" s="9" t="s">
        <v>6052</v>
      </c>
      <c r="W126" t="s">
        <v>6053</v>
      </c>
      <c r="X126" t="s">
        <v>3081</v>
      </c>
      <c r="Y126" t="s">
        <v>3081</v>
      </c>
      <c r="Z126">
        <v>4</v>
      </c>
      <c r="AA126">
        <v>45717</v>
      </c>
      <c r="AB126">
        <v>42948</v>
      </c>
      <c r="AC126">
        <v>62250096</v>
      </c>
      <c r="AD126" s="9" t="s">
        <v>3084</v>
      </c>
      <c r="AE126" t="s">
        <v>6081</v>
      </c>
      <c r="AF126" t="s">
        <v>6082</v>
      </c>
      <c r="AG126" t="s">
        <v>6083</v>
      </c>
      <c r="AH126" t="s">
        <v>6084</v>
      </c>
      <c r="AI126" t="s">
        <v>6045</v>
      </c>
      <c r="AJ126">
        <v>23902</v>
      </c>
      <c r="AK126" t="s">
        <v>3087</v>
      </c>
      <c r="AL126" t="s">
        <v>3088</v>
      </c>
      <c r="AM126">
        <v>200019608104679</v>
      </c>
      <c r="AN126">
        <v>1</v>
      </c>
      <c r="AO126" s="88" t="s">
        <v>3089</v>
      </c>
      <c r="AP126" s="88">
        <v>1</v>
      </c>
      <c r="AQ126" s="88" t="s">
        <v>3090</v>
      </c>
      <c r="AR126" s="88">
        <v>362717</v>
      </c>
      <c r="AS126" s="88" t="s">
        <v>6059</v>
      </c>
      <c r="AT126" s="88">
        <v>474</v>
      </c>
      <c r="AU126" s="88">
        <v>60000</v>
      </c>
      <c r="AV126" s="88">
        <v>0</v>
      </c>
      <c r="AW126" s="88">
        <v>0</v>
      </c>
      <c r="AX126" s="88">
        <v>0</v>
      </c>
      <c r="AY126" s="88">
        <v>60000</v>
      </c>
      <c r="AZ126" s="88">
        <v>1722</v>
      </c>
      <c r="BA126" s="88">
        <v>3486.68</v>
      </c>
      <c r="BB126" s="88">
        <v>1824</v>
      </c>
      <c r="BC126" s="88">
        <v>0</v>
      </c>
      <c r="BD126" s="88">
        <v>25</v>
      </c>
      <c r="BE126" s="88">
        <v>0</v>
      </c>
      <c r="BF126" s="101">
        <v>0</v>
      </c>
      <c r="BG126" s="101">
        <v>7057.68</v>
      </c>
      <c r="BH126" s="101">
        <v>4260</v>
      </c>
      <c r="BI126" s="101">
        <v>660</v>
      </c>
      <c r="BJ126" s="101">
        <v>4254</v>
      </c>
      <c r="BK126" s="101">
        <v>9174</v>
      </c>
      <c r="BL126" s="101" t="s">
        <v>3081</v>
      </c>
      <c r="BM126" s="101" t="s">
        <v>3081</v>
      </c>
    </row>
    <row r="127" spans="1:65">
      <c r="A127" t="s">
        <v>695</v>
      </c>
      <c r="B127">
        <v>20250301</v>
      </c>
      <c r="C127">
        <v>2025</v>
      </c>
      <c r="D127" s="9">
        <v>45717</v>
      </c>
      <c r="E127">
        <v>3</v>
      </c>
      <c r="F127" t="s">
        <v>1048</v>
      </c>
      <c r="G127" t="s">
        <v>388</v>
      </c>
      <c r="H127" t="s">
        <v>1038</v>
      </c>
      <c r="I127" t="s">
        <v>695</v>
      </c>
      <c r="J127">
        <v>34</v>
      </c>
      <c r="K127" t="s">
        <v>3256</v>
      </c>
      <c r="L127" t="s">
        <v>2158</v>
      </c>
      <c r="M127" t="s">
        <v>2158</v>
      </c>
      <c r="N127" t="s">
        <v>1820</v>
      </c>
      <c r="O127" t="s">
        <v>3247</v>
      </c>
      <c r="P127" t="s">
        <v>6037</v>
      </c>
      <c r="Q127" t="s">
        <v>6038</v>
      </c>
      <c r="R127" t="s">
        <v>3273</v>
      </c>
      <c r="S127" t="s">
        <v>163</v>
      </c>
      <c r="T127" t="s">
        <v>6046</v>
      </c>
      <c r="U127" s="9" t="s">
        <v>6047</v>
      </c>
      <c r="V127" s="9" t="s">
        <v>3081</v>
      </c>
      <c r="W127" t="s">
        <v>3081</v>
      </c>
      <c r="X127" t="s">
        <v>3081</v>
      </c>
      <c r="Y127" t="s">
        <v>3081</v>
      </c>
      <c r="Z127">
        <v>2</v>
      </c>
      <c r="AA127">
        <v>44562</v>
      </c>
      <c r="AB127">
        <v>44440</v>
      </c>
      <c r="AC127">
        <v>61935104</v>
      </c>
      <c r="AD127" s="9" t="s">
        <v>3084</v>
      </c>
      <c r="AE127" t="s">
        <v>1699</v>
      </c>
      <c r="AF127" t="s">
        <v>3661</v>
      </c>
      <c r="AG127" t="s">
        <v>4039</v>
      </c>
      <c r="AH127" t="s">
        <v>980</v>
      </c>
      <c r="AI127" t="s">
        <v>6045</v>
      </c>
      <c r="AJ127">
        <v>28319</v>
      </c>
      <c r="AK127" t="s">
        <v>3099</v>
      </c>
      <c r="AL127" t="s">
        <v>3088</v>
      </c>
      <c r="AM127">
        <v>200019603522072</v>
      </c>
      <c r="AN127">
        <v>1</v>
      </c>
      <c r="AO127" s="88" t="s">
        <v>3089</v>
      </c>
      <c r="AP127" s="88">
        <v>1</v>
      </c>
      <c r="AQ127" s="88" t="s">
        <v>3090</v>
      </c>
      <c r="AR127" s="88">
        <v>362717</v>
      </c>
      <c r="AS127" s="88" t="s">
        <v>6059</v>
      </c>
      <c r="AT127" s="88">
        <v>477</v>
      </c>
      <c r="AU127" s="88">
        <v>20000</v>
      </c>
      <c r="AV127" s="88">
        <v>0</v>
      </c>
      <c r="AW127" s="88">
        <v>0</v>
      </c>
      <c r="AX127" s="88">
        <v>0</v>
      </c>
      <c r="AY127" s="88">
        <v>20000</v>
      </c>
      <c r="AZ127" s="88">
        <v>574</v>
      </c>
      <c r="BA127" s="88">
        <v>0</v>
      </c>
      <c r="BB127" s="88">
        <v>608</v>
      </c>
      <c r="BC127" s="88">
        <v>0</v>
      </c>
      <c r="BD127" s="88">
        <v>25</v>
      </c>
      <c r="BE127" s="88">
        <v>0</v>
      </c>
      <c r="BF127" s="101">
        <v>0</v>
      </c>
      <c r="BG127" s="101">
        <v>1207</v>
      </c>
      <c r="BH127" s="101">
        <v>1420</v>
      </c>
      <c r="BI127" s="101">
        <v>220</v>
      </c>
      <c r="BJ127" s="101">
        <v>1418</v>
      </c>
      <c r="BK127" s="101">
        <v>3058</v>
      </c>
      <c r="BL127" s="101" t="s">
        <v>3081</v>
      </c>
      <c r="BM127" s="101" t="s">
        <v>3081</v>
      </c>
    </row>
    <row r="128" spans="1:65">
      <c r="A128" t="s">
        <v>695</v>
      </c>
      <c r="B128">
        <v>20250301</v>
      </c>
      <c r="C128">
        <v>2025</v>
      </c>
      <c r="D128" s="9">
        <v>45717</v>
      </c>
      <c r="E128">
        <v>3</v>
      </c>
      <c r="F128" t="s">
        <v>1056</v>
      </c>
      <c r="G128" t="s">
        <v>694</v>
      </c>
      <c r="H128" t="s">
        <v>1038</v>
      </c>
      <c r="I128" t="s">
        <v>695</v>
      </c>
      <c r="J128">
        <v>34</v>
      </c>
      <c r="K128" t="s">
        <v>3256</v>
      </c>
      <c r="L128" t="s">
        <v>2158</v>
      </c>
      <c r="M128" t="s">
        <v>2158</v>
      </c>
      <c r="N128" t="s">
        <v>1820</v>
      </c>
      <c r="O128" t="s">
        <v>3247</v>
      </c>
      <c r="P128" t="s">
        <v>6037</v>
      </c>
      <c r="Q128" t="s">
        <v>6038</v>
      </c>
      <c r="R128" t="s">
        <v>3314</v>
      </c>
      <c r="S128" t="s">
        <v>728</v>
      </c>
      <c r="T128" t="s">
        <v>6046</v>
      </c>
      <c r="U128" s="9" t="s">
        <v>6047</v>
      </c>
      <c r="V128" s="9" t="s">
        <v>6054</v>
      </c>
      <c r="W128" t="s">
        <v>6055</v>
      </c>
      <c r="X128" t="s">
        <v>3081</v>
      </c>
      <c r="Y128" t="s">
        <v>3081</v>
      </c>
      <c r="Z128">
        <v>3</v>
      </c>
      <c r="AA128">
        <v>44562</v>
      </c>
      <c r="AB128">
        <v>44197</v>
      </c>
      <c r="AC128">
        <v>61800069</v>
      </c>
      <c r="AD128" s="9" t="s">
        <v>3084</v>
      </c>
      <c r="AE128" t="s">
        <v>1706</v>
      </c>
      <c r="AF128" t="s">
        <v>5439</v>
      </c>
      <c r="AG128" t="s">
        <v>5440</v>
      </c>
      <c r="AH128" t="s">
        <v>731</v>
      </c>
      <c r="AI128" t="s">
        <v>6045</v>
      </c>
      <c r="AJ128">
        <v>22396</v>
      </c>
      <c r="AK128" t="s">
        <v>3099</v>
      </c>
      <c r="AL128" t="s">
        <v>3088</v>
      </c>
      <c r="AM128">
        <v>200019603107032</v>
      </c>
      <c r="AN128">
        <v>1</v>
      </c>
      <c r="AO128" s="88" t="s">
        <v>3089</v>
      </c>
      <c r="AP128" s="88">
        <v>1</v>
      </c>
      <c r="AQ128" s="88" t="s">
        <v>3090</v>
      </c>
      <c r="AR128" s="88">
        <v>362717</v>
      </c>
      <c r="AS128" s="88" t="s">
        <v>6059</v>
      </c>
      <c r="AT128" s="88">
        <v>502</v>
      </c>
      <c r="AU128" s="88">
        <v>40000</v>
      </c>
      <c r="AV128" s="88">
        <v>0</v>
      </c>
      <c r="AW128" s="88">
        <v>0</v>
      </c>
      <c r="AX128" s="88">
        <v>0</v>
      </c>
      <c r="AY128" s="88">
        <v>40000</v>
      </c>
      <c r="AZ128" s="88">
        <v>1148</v>
      </c>
      <c r="BA128" s="88">
        <v>442.65</v>
      </c>
      <c r="BB128" s="88">
        <v>1216</v>
      </c>
      <c r="BC128" s="88">
        <v>0</v>
      </c>
      <c r="BD128" s="88">
        <v>25</v>
      </c>
      <c r="BE128" s="88">
        <v>0</v>
      </c>
      <c r="BF128" s="101">
        <v>0</v>
      </c>
      <c r="BG128" s="101">
        <v>2831.65</v>
      </c>
      <c r="BH128" s="101">
        <v>2840</v>
      </c>
      <c r="BI128" s="101">
        <v>440</v>
      </c>
      <c r="BJ128" s="101">
        <v>2836</v>
      </c>
      <c r="BK128" s="101">
        <v>6116</v>
      </c>
      <c r="BL128" s="101" t="s">
        <v>3081</v>
      </c>
      <c r="BM128" s="101" t="s">
        <v>3081</v>
      </c>
    </row>
    <row r="129" spans="1:65">
      <c r="A129" t="s">
        <v>695</v>
      </c>
      <c r="B129">
        <v>20250301</v>
      </c>
      <c r="C129">
        <v>2025</v>
      </c>
      <c r="D129" s="9">
        <v>45717</v>
      </c>
      <c r="E129">
        <v>3</v>
      </c>
      <c r="F129" t="s">
        <v>1042</v>
      </c>
      <c r="G129" t="s">
        <v>1192</v>
      </c>
      <c r="H129" t="s">
        <v>1038</v>
      </c>
      <c r="I129" t="s">
        <v>695</v>
      </c>
      <c r="J129">
        <v>34</v>
      </c>
      <c r="K129" t="s">
        <v>3256</v>
      </c>
      <c r="L129" t="s">
        <v>2158</v>
      </c>
      <c r="M129" t="s">
        <v>2158</v>
      </c>
      <c r="N129" t="s">
        <v>1820</v>
      </c>
      <c r="O129" t="s">
        <v>3247</v>
      </c>
      <c r="P129" t="s">
        <v>6037</v>
      </c>
      <c r="Q129" t="s">
        <v>6038</v>
      </c>
      <c r="R129" t="s">
        <v>3385</v>
      </c>
      <c r="S129" t="s">
        <v>1095</v>
      </c>
      <c r="T129" t="s">
        <v>6046</v>
      </c>
      <c r="U129" s="9" t="s">
        <v>6047</v>
      </c>
      <c r="V129" s="9" t="s">
        <v>6052</v>
      </c>
      <c r="W129" t="s">
        <v>6053</v>
      </c>
      <c r="X129" t="s">
        <v>3081</v>
      </c>
      <c r="Y129" t="s">
        <v>3081</v>
      </c>
      <c r="Z129">
        <v>1</v>
      </c>
      <c r="AA129">
        <v>44896</v>
      </c>
      <c r="AB129">
        <v>44896</v>
      </c>
      <c r="AC129">
        <v>61455114</v>
      </c>
      <c r="AD129" s="9" t="s">
        <v>3084</v>
      </c>
      <c r="AE129" t="s">
        <v>1987</v>
      </c>
      <c r="AF129" t="s">
        <v>3386</v>
      </c>
      <c r="AG129" t="s">
        <v>3387</v>
      </c>
      <c r="AH129" t="s">
        <v>1986</v>
      </c>
      <c r="AI129" t="s">
        <v>6045</v>
      </c>
      <c r="AJ129">
        <v>23776</v>
      </c>
      <c r="AK129" t="s">
        <v>3099</v>
      </c>
      <c r="AL129" t="s">
        <v>3088</v>
      </c>
      <c r="AM129">
        <v>200019605320072</v>
      </c>
      <c r="AN129">
        <v>1</v>
      </c>
      <c r="AO129" s="88" t="s">
        <v>3089</v>
      </c>
      <c r="AP129" s="88">
        <v>1</v>
      </c>
      <c r="AQ129" s="88" t="s">
        <v>3090</v>
      </c>
      <c r="AR129" s="88">
        <v>362717</v>
      </c>
      <c r="AS129" s="88" t="s">
        <v>6059</v>
      </c>
      <c r="AT129" s="88">
        <v>505</v>
      </c>
      <c r="AU129" s="88">
        <v>50000</v>
      </c>
      <c r="AV129" s="88">
        <v>0</v>
      </c>
      <c r="AW129" s="88">
        <v>0</v>
      </c>
      <c r="AX129" s="88">
        <v>0</v>
      </c>
      <c r="AY129" s="88">
        <v>50000</v>
      </c>
      <c r="AZ129" s="88">
        <v>1435</v>
      </c>
      <c r="BA129" s="88">
        <v>1854</v>
      </c>
      <c r="BB129" s="88">
        <v>1520</v>
      </c>
      <c r="BC129" s="88">
        <v>0</v>
      </c>
      <c r="BD129" s="88">
        <v>25</v>
      </c>
      <c r="BE129" s="88">
        <v>0</v>
      </c>
      <c r="BF129" s="101">
        <v>5797.01</v>
      </c>
      <c r="BG129" s="101">
        <v>10631.01</v>
      </c>
      <c r="BH129" s="101">
        <v>3550</v>
      </c>
      <c r="BI129" s="101">
        <v>550</v>
      </c>
      <c r="BJ129" s="101">
        <v>3545</v>
      </c>
      <c r="BK129" s="101">
        <v>7645</v>
      </c>
      <c r="BL129" s="101" t="s">
        <v>3081</v>
      </c>
      <c r="BM129" s="101" t="s">
        <v>3081</v>
      </c>
    </row>
    <row r="130" spans="1:65">
      <c r="A130" t="s">
        <v>695</v>
      </c>
      <c r="B130">
        <v>20250301</v>
      </c>
      <c r="C130">
        <v>2025</v>
      </c>
      <c r="D130" s="9">
        <v>45717</v>
      </c>
      <c r="E130">
        <v>3</v>
      </c>
      <c r="F130" t="s">
        <v>1056</v>
      </c>
      <c r="G130" t="s">
        <v>694</v>
      </c>
      <c r="H130" t="s">
        <v>1056</v>
      </c>
      <c r="I130" t="s">
        <v>694</v>
      </c>
      <c r="J130">
        <v>1</v>
      </c>
      <c r="K130" t="s">
        <v>9</v>
      </c>
      <c r="L130" t="s">
        <v>2158</v>
      </c>
      <c r="M130" t="s">
        <v>2158</v>
      </c>
      <c r="N130" t="s">
        <v>1820</v>
      </c>
      <c r="O130" t="s">
        <v>3247</v>
      </c>
      <c r="P130" t="s">
        <v>6037</v>
      </c>
      <c r="Q130" t="s">
        <v>6038</v>
      </c>
      <c r="R130" t="s">
        <v>3273</v>
      </c>
      <c r="S130" t="s">
        <v>163</v>
      </c>
      <c r="T130" t="s">
        <v>6046</v>
      </c>
      <c r="U130" s="9" t="s">
        <v>6047</v>
      </c>
      <c r="V130" s="9" t="s">
        <v>3081</v>
      </c>
      <c r="W130" t="s">
        <v>3081</v>
      </c>
      <c r="X130" t="s">
        <v>3081</v>
      </c>
      <c r="Y130" t="s">
        <v>3081</v>
      </c>
      <c r="Z130">
        <v>1</v>
      </c>
      <c r="AA130">
        <v>44136</v>
      </c>
      <c r="AB130">
        <v>44136</v>
      </c>
      <c r="AC130">
        <v>61800010</v>
      </c>
      <c r="AD130" s="9" t="s">
        <v>3084</v>
      </c>
      <c r="AE130" t="s">
        <v>1423</v>
      </c>
      <c r="AF130" t="s">
        <v>3355</v>
      </c>
      <c r="AG130" t="s">
        <v>3356</v>
      </c>
      <c r="AH130" t="s">
        <v>704</v>
      </c>
      <c r="AI130" t="s">
        <v>6045</v>
      </c>
      <c r="AJ130">
        <v>25369</v>
      </c>
      <c r="AK130" t="s">
        <v>3099</v>
      </c>
      <c r="AL130" t="s">
        <v>3088</v>
      </c>
      <c r="AM130">
        <v>200019603107050</v>
      </c>
      <c r="AN130">
        <v>1</v>
      </c>
      <c r="AO130" s="88" t="s">
        <v>3089</v>
      </c>
      <c r="AP130" s="88">
        <v>1</v>
      </c>
      <c r="AQ130" s="88" t="s">
        <v>3090</v>
      </c>
      <c r="AR130" s="88">
        <v>362717</v>
      </c>
      <c r="AS130" s="88" t="s">
        <v>6059</v>
      </c>
      <c r="AT130" s="88">
        <v>509</v>
      </c>
      <c r="AU130" s="88">
        <v>35000</v>
      </c>
      <c r="AV130" s="88">
        <v>0</v>
      </c>
      <c r="AW130" s="88">
        <v>0</v>
      </c>
      <c r="AX130" s="88">
        <v>0</v>
      </c>
      <c r="AY130" s="88">
        <v>35000</v>
      </c>
      <c r="AZ130" s="88">
        <v>1004.5</v>
      </c>
      <c r="BA130" s="88">
        <v>0</v>
      </c>
      <c r="BB130" s="88">
        <v>1064</v>
      </c>
      <c r="BC130" s="88">
        <v>0</v>
      </c>
      <c r="BD130" s="88">
        <v>25</v>
      </c>
      <c r="BE130" s="88">
        <v>0</v>
      </c>
      <c r="BF130" s="101">
        <v>0</v>
      </c>
      <c r="BG130" s="101">
        <v>2093.5</v>
      </c>
      <c r="BH130" s="101">
        <v>2485</v>
      </c>
      <c r="BI130" s="101">
        <v>385</v>
      </c>
      <c r="BJ130" s="101">
        <v>2481.5</v>
      </c>
      <c r="BK130" s="101">
        <v>5351.5</v>
      </c>
      <c r="BL130" s="101" t="s">
        <v>3081</v>
      </c>
      <c r="BM130" s="101" t="s">
        <v>3081</v>
      </c>
    </row>
    <row r="131" spans="1:65">
      <c r="A131" t="s">
        <v>695</v>
      </c>
      <c r="B131">
        <v>20250301</v>
      </c>
      <c r="C131">
        <v>2025</v>
      </c>
      <c r="D131" s="9">
        <v>45717</v>
      </c>
      <c r="E131">
        <v>3</v>
      </c>
      <c r="F131" t="s">
        <v>2200</v>
      </c>
      <c r="G131" t="s">
        <v>1738</v>
      </c>
      <c r="H131" t="s">
        <v>1038</v>
      </c>
      <c r="I131" t="s">
        <v>695</v>
      </c>
      <c r="J131">
        <v>34</v>
      </c>
      <c r="K131" t="s">
        <v>3256</v>
      </c>
      <c r="L131" t="s">
        <v>2158</v>
      </c>
      <c r="M131" t="s">
        <v>2158</v>
      </c>
      <c r="N131" t="s">
        <v>1820</v>
      </c>
      <c r="O131" t="s">
        <v>3247</v>
      </c>
      <c r="P131" t="s">
        <v>6037</v>
      </c>
      <c r="Q131" t="s">
        <v>6038</v>
      </c>
      <c r="R131" t="s">
        <v>3523</v>
      </c>
      <c r="S131" t="s">
        <v>1111</v>
      </c>
      <c r="T131" t="s">
        <v>6046</v>
      </c>
      <c r="U131" s="9" t="s">
        <v>6047</v>
      </c>
      <c r="V131" s="9" t="s">
        <v>3081</v>
      </c>
      <c r="W131" t="s">
        <v>3081</v>
      </c>
      <c r="X131" t="s">
        <v>3081</v>
      </c>
      <c r="Y131" t="s">
        <v>3081</v>
      </c>
      <c r="Z131">
        <v>2</v>
      </c>
      <c r="AA131">
        <v>45078</v>
      </c>
      <c r="AB131">
        <v>44896</v>
      </c>
      <c r="AC131">
        <v>61590007</v>
      </c>
      <c r="AD131" s="9" t="s">
        <v>3084</v>
      </c>
      <c r="AE131" t="s">
        <v>2022</v>
      </c>
      <c r="AF131" t="s">
        <v>5127</v>
      </c>
      <c r="AG131" t="s">
        <v>5128</v>
      </c>
      <c r="AH131" t="s">
        <v>2021</v>
      </c>
      <c r="AI131" t="s">
        <v>6043</v>
      </c>
      <c r="AJ131">
        <v>25239</v>
      </c>
      <c r="AK131" t="s">
        <v>3099</v>
      </c>
      <c r="AL131" t="s">
        <v>3088</v>
      </c>
      <c r="AM131">
        <v>200019605322546</v>
      </c>
      <c r="AN131">
        <v>1</v>
      </c>
      <c r="AO131" s="88" t="s">
        <v>3089</v>
      </c>
      <c r="AP131" s="88">
        <v>1</v>
      </c>
      <c r="AQ131" s="88" t="s">
        <v>3090</v>
      </c>
      <c r="AR131" s="88">
        <v>362717</v>
      </c>
      <c r="AS131" s="88" t="s">
        <v>6059</v>
      </c>
      <c r="AT131" s="88">
        <v>511</v>
      </c>
      <c r="AU131" s="88">
        <v>42000</v>
      </c>
      <c r="AV131" s="88">
        <v>0</v>
      </c>
      <c r="AW131" s="88">
        <v>0</v>
      </c>
      <c r="AX131" s="88">
        <v>0</v>
      </c>
      <c r="AY131" s="88">
        <v>42000</v>
      </c>
      <c r="AZ131" s="88">
        <v>1205.4000000000001</v>
      </c>
      <c r="BA131" s="88">
        <v>724.92</v>
      </c>
      <c r="BB131" s="88">
        <v>1276.8</v>
      </c>
      <c r="BC131" s="88">
        <v>0</v>
      </c>
      <c r="BD131" s="88">
        <v>25</v>
      </c>
      <c r="BE131" s="88">
        <v>0</v>
      </c>
      <c r="BF131" s="101">
        <v>0</v>
      </c>
      <c r="BG131" s="101">
        <v>3232.12</v>
      </c>
      <c r="BH131" s="101">
        <v>2982</v>
      </c>
      <c r="BI131" s="101">
        <v>462</v>
      </c>
      <c r="BJ131" s="101">
        <v>2977.8</v>
      </c>
      <c r="BK131" s="101">
        <v>6421.8</v>
      </c>
      <c r="BL131" s="101" t="s">
        <v>3173</v>
      </c>
      <c r="BM131" s="101" t="s">
        <v>4500</v>
      </c>
    </row>
    <row r="132" spans="1:65">
      <c r="A132" t="s">
        <v>695</v>
      </c>
      <c r="B132">
        <v>20250301</v>
      </c>
      <c r="C132">
        <v>2025</v>
      </c>
      <c r="D132" s="9">
        <v>45717</v>
      </c>
      <c r="E132">
        <v>3</v>
      </c>
      <c r="F132" t="s">
        <v>1038</v>
      </c>
      <c r="G132" t="s">
        <v>695</v>
      </c>
      <c r="H132" t="s">
        <v>1038</v>
      </c>
      <c r="I132" t="s">
        <v>695</v>
      </c>
      <c r="J132">
        <v>7</v>
      </c>
      <c r="K132" t="s">
        <v>3252</v>
      </c>
      <c r="L132" t="s">
        <v>2158</v>
      </c>
      <c r="M132" t="s">
        <v>2158</v>
      </c>
      <c r="N132" t="s">
        <v>1820</v>
      </c>
      <c r="O132" t="s">
        <v>3247</v>
      </c>
      <c r="P132" t="s">
        <v>6037</v>
      </c>
      <c r="Q132" t="s">
        <v>6038</v>
      </c>
      <c r="R132" t="s">
        <v>3253</v>
      </c>
      <c r="S132" t="s">
        <v>666</v>
      </c>
      <c r="T132" t="s">
        <v>6046</v>
      </c>
      <c r="U132" s="9" t="s">
        <v>6047</v>
      </c>
      <c r="V132" s="9" t="s">
        <v>3081</v>
      </c>
      <c r="W132" t="s">
        <v>3081</v>
      </c>
      <c r="X132" t="s">
        <v>3081</v>
      </c>
      <c r="Y132" t="s">
        <v>3081</v>
      </c>
      <c r="Z132">
        <v>11</v>
      </c>
      <c r="AA132">
        <v>44743</v>
      </c>
      <c r="AB132">
        <v>39630</v>
      </c>
      <c r="AC132">
        <v>62460680</v>
      </c>
      <c r="AD132" s="9" t="s">
        <v>3084</v>
      </c>
      <c r="AE132" t="s">
        <v>1771</v>
      </c>
      <c r="AF132" t="s">
        <v>3085</v>
      </c>
      <c r="AG132" t="s">
        <v>5114</v>
      </c>
      <c r="AH132" t="s">
        <v>692</v>
      </c>
      <c r="AI132" t="s">
        <v>6045</v>
      </c>
      <c r="AJ132">
        <v>25865</v>
      </c>
      <c r="AK132" t="s">
        <v>3088</v>
      </c>
      <c r="AL132" t="s">
        <v>3095</v>
      </c>
      <c r="AM132">
        <v>200012800131542</v>
      </c>
      <c r="AN132">
        <v>1</v>
      </c>
      <c r="AO132" s="88" t="s">
        <v>3089</v>
      </c>
      <c r="AP132" s="88">
        <v>1</v>
      </c>
      <c r="AQ132" s="88" t="s">
        <v>3090</v>
      </c>
      <c r="AR132" s="88">
        <v>362717</v>
      </c>
      <c r="AS132" s="88" t="s">
        <v>6059</v>
      </c>
      <c r="AT132" s="88">
        <v>593</v>
      </c>
      <c r="AU132" s="88">
        <v>32000</v>
      </c>
      <c r="AV132" s="88">
        <v>0</v>
      </c>
      <c r="AW132" s="88">
        <v>0</v>
      </c>
      <c r="AX132" s="88">
        <v>0</v>
      </c>
      <c r="AY132" s="88">
        <v>32000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101">
        <v>0</v>
      </c>
      <c r="BG132" s="101">
        <v>0</v>
      </c>
      <c r="BH132" s="101">
        <v>0</v>
      </c>
      <c r="BI132" s="101">
        <v>0</v>
      </c>
      <c r="BJ132" s="101">
        <v>0</v>
      </c>
      <c r="BK132" s="101">
        <v>0</v>
      </c>
      <c r="BL132" s="101" t="s">
        <v>3091</v>
      </c>
      <c r="BM132" s="101" t="s">
        <v>3081</v>
      </c>
    </row>
    <row r="133" spans="1:65">
      <c r="A133" t="s">
        <v>695</v>
      </c>
      <c r="B133">
        <v>20250301</v>
      </c>
      <c r="C133">
        <v>2025</v>
      </c>
      <c r="D133" s="9">
        <v>45717</v>
      </c>
      <c r="E133">
        <v>3</v>
      </c>
      <c r="F133" t="s">
        <v>1069</v>
      </c>
      <c r="G133" t="s">
        <v>612</v>
      </c>
      <c r="H133" t="s">
        <v>1069</v>
      </c>
      <c r="I133" t="s">
        <v>612</v>
      </c>
      <c r="J133">
        <v>1</v>
      </c>
      <c r="K133" t="s">
        <v>9</v>
      </c>
      <c r="L133" t="s">
        <v>2158</v>
      </c>
      <c r="M133" t="s">
        <v>2158</v>
      </c>
      <c r="N133" t="s">
        <v>1820</v>
      </c>
      <c r="O133" t="s">
        <v>3247</v>
      </c>
      <c r="P133" t="s">
        <v>6037</v>
      </c>
      <c r="Q133" t="s">
        <v>6038</v>
      </c>
      <c r="R133" t="s">
        <v>3083</v>
      </c>
      <c r="S133" t="s">
        <v>7</v>
      </c>
      <c r="T133" t="s">
        <v>6039</v>
      </c>
      <c r="U133" s="9" t="s">
        <v>6040</v>
      </c>
      <c r="V133" s="9" t="s">
        <v>6041</v>
      </c>
      <c r="W133" t="s">
        <v>6042</v>
      </c>
      <c r="X133" t="s">
        <v>3081</v>
      </c>
      <c r="Y133" t="s">
        <v>3081</v>
      </c>
      <c r="Z133">
        <v>2</v>
      </c>
      <c r="AA133">
        <v>44927</v>
      </c>
      <c r="AB133">
        <v>44166</v>
      </c>
      <c r="AC133">
        <v>62115071</v>
      </c>
      <c r="AD133" s="9" t="s">
        <v>3084</v>
      </c>
      <c r="AE133" t="s">
        <v>1442</v>
      </c>
      <c r="AF133" t="s">
        <v>5715</v>
      </c>
      <c r="AG133" t="s">
        <v>5716</v>
      </c>
      <c r="AH133" t="s">
        <v>715</v>
      </c>
      <c r="AI133" t="s">
        <v>6043</v>
      </c>
      <c r="AJ133">
        <v>31713</v>
      </c>
      <c r="AK133" t="s">
        <v>3099</v>
      </c>
      <c r="AL133" t="s">
        <v>3088</v>
      </c>
      <c r="AM133">
        <v>200019603157098</v>
      </c>
      <c r="AN133">
        <v>1</v>
      </c>
      <c r="AO133" s="88" t="s">
        <v>3089</v>
      </c>
      <c r="AP133" s="88">
        <v>1</v>
      </c>
      <c r="AQ133" s="88" t="s">
        <v>3090</v>
      </c>
      <c r="AR133" s="88">
        <v>362717</v>
      </c>
      <c r="AS133" s="88" t="s">
        <v>6059</v>
      </c>
      <c r="AT133" s="88">
        <v>604</v>
      </c>
      <c r="AU133" s="88">
        <v>20000</v>
      </c>
      <c r="AV133" s="88">
        <v>0</v>
      </c>
      <c r="AW133" s="88">
        <v>0</v>
      </c>
      <c r="AX133" s="88">
        <v>0</v>
      </c>
      <c r="AY133" s="88">
        <v>20000</v>
      </c>
      <c r="AZ133" s="88">
        <v>574</v>
      </c>
      <c r="BA133" s="88">
        <v>0</v>
      </c>
      <c r="BB133" s="88">
        <v>608</v>
      </c>
      <c r="BC133" s="88">
        <v>0</v>
      </c>
      <c r="BD133" s="88">
        <v>25</v>
      </c>
      <c r="BE133" s="88">
        <v>100</v>
      </c>
      <c r="BF133" s="101">
        <v>6055.38</v>
      </c>
      <c r="BG133" s="101">
        <v>7362.38</v>
      </c>
      <c r="BH133" s="101">
        <v>1420</v>
      </c>
      <c r="BI133" s="101">
        <v>220</v>
      </c>
      <c r="BJ133" s="101">
        <v>1418</v>
      </c>
      <c r="BK133" s="101">
        <v>3058</v>
      </c>
      <c r="BL133" s="101" t="s">
        <v>3081</v>
      </c>
      <c r="BM133" s="101" t="s">
        <v>3081</v>
      </c>
    </row>
    <row r="134" spans="1:65">
      <c r="A134" t="s">
        <v>695</v>
      </c>
      <c r="B134">
        <v>20250301</v>
      </c>
      <c r="C134">
        <v>2025</v>
      </c>
      <c r="D134" s="9">
        <v>45717</v>
      </c>
      <c r="E134">
        <v>3</v>
      </c>
      <c r="F134" t="s">
        <v>1055</v>
      </c>
      <c r="G134" t="s">
        <v>2655</v>
      </c>
      <c r="H134" t="s">
        <v>1055</v>
      </c>
      <c r="I134" t="s">
        <v>2655</v>
      </c>
      <c r="J134">
        <v>1</v>
      </c>
      <c r="K134" t="s">
        <v>9</v>
      </c>
      <c r="L134" t="s">
        <v>2158</v>
      </c>
      <c r="M134" t="s">
        <v>2158</v>
      </c>
      <c r="N134" t="s">
        <v>1820</v>
      </c>
      <c r="O134" t="s">
        <v>3247</v>
      </c>
      <c r="P134" t="s">
        <v>6037</v>
      </c>
      <c r="Q134" t="s">
        <v>6038</v>
      </c>
      <c r="R134" t="s">
        <v>3239</v>
      </c>
      <c r="S134" t="s">
        <v>203</v>
      </c>
      <c r="T134" t="s">
        <v>6046</v>
      </c>
      <c r="U134" s="9" t="s">
        <v>6047</v>
      </c>
      <c r="V134" s="9" t="s">
        <v>6052</v>
      </c>
      <c r="W134" t="s">
        <v>6053</v>
      </c>
      <c r="X134" t="s">
        <v>3081</v>
      </c>
      <c r="Y134" t="s">
        <v>3081</v>
      </c>
      <c r="Z134">
        <v>8</v>
      </c>
      <c r="AA134">
        <v>45108</v>
      </c>
      <c r="AB134">
        <v>37773</v>
      </c>
      <c r="AC134">
        <v>61500005</v>
      </c>
      <c r="AD134" s="9" t="s">
        <v>3084</v>
      </c>
      <c r="AE134" t="s">
        <v>884</v>
      </c>
      <c r="AF134" t="s">
        <v>4394</v>
      </c>
      <c r="AG134" t="s">
        <v>4395</v>
      </c>
      <c r="AH134" t="s">
        <v>207</v>
      </c>
      <c r="AI134" t="s">
        <v>6043</v>
      </c>
      <c r="AJ134">
        <v>30503</v>
      </c>
      <c r="AK134" t="s">
        <v>3088</v>
      </c>
      <c r="AL134" t="s">
        <v>3088</v>
      </c>
      <c r="AM134">
        <v>200013300046307</v>
      </c>
      <c r="AN134">
        <v>1</v>
      </c>
      <c r="AO134" s="88" t="s">
        <v>3089</v>
      </c>
      <c r="AP134" s="88">
        <v>1</v>
      </c>
      <c r="AQ134" s="88" t="s">
        <v>3090</v>
      </c>
      <c r="AR134" s="88">
        <v>362717</v>
      </c>
      <c r="AS134" s="88" t="s">
        <v>6059</v>
      </c>
      <c r="AT134" s="88">
        <v>611</v>
      </c>
      <c r="AU134" s="88">
        <v>70000</v>
      </c>
      <c r="AV134" s="88">
        <v>0</v>
      </c>
      <c r="AW134" s="88">
        <v>0</v>
      </c>
      <c r="AX134" s="88">
        <v>0</v>
      </c>
      <c r="AY134" s="88">
        <v>70000</v>
      </c>
      <c r="AZ134" s="88">
        <v>2009</v>
      </c>
      <c r="BA134" s="88">
        <v>5025.38</v>
      </c>
      <c r="BB134" s="88">
        <v>2128</v>
      </c>
      <c r="BC134" s="88">
        <v>1715.46</v>
      </c>
      <c r="BD134" s="88">
        <v>25</v>
      </c>
      <c r="BE134" s="88">
        <v>100</v>
      </c>
      <c r="BF134" s="101">
        <v>1200</v>
      </c>
      <c r="BG134" s="101">
        <v>12202.84</v>
      </c>
      <c r="BH134" s="101">
        <v>4970</v>
      </c>
      <c r="BI134" s="101">
        <v>770</v>
      </c>
      <c r="BJ134" s="101">
        <v>4963</v>
      </c>
      <c r="BK134" s="101">
        <v>10703</v>
      </c>
      <c r="BL134" s="101" t="s">
        <v>3091</v>
      </c>
      <c r="BM134" s="101" t="s">
        <v>3229</v>
      </c>
    </row>
    <row r="135" spans="1:65">
      <c r="A135" t="s">
        <v>695</v>
      </c>
      <c r="B135">
        <v>20250301</v>
      </c>
      <c r="C135">
        <v>2025</v>
      </c>
      <c r="D135" s="9">
        <v>45717</v>
      </c>
      <c r="E135">
        <v>3</v>
      </c>
      <c r="F135" t="s">
        <v>1030</v>
      </c>
      <c r="G135" t="s">
        <v>420</v>
      </c>
      <c r="H135" t="s">
        <v>1030</v>
      </c>
      <c r="I135" t="s">
        <v>420</v>
      </c>
      <c r="J135">
        <v>5</v>
      </c>
      <c r="K135" t="s">
        <v>1784</v>
      </c>
      <c r="L135" t="s">
        <v>2158</v>
      </c>
      <c r="M135" t="s">
        <v>2158</v>
      </c>
      <c r="N135" t="s">
        <v>1820</v>
      </c>
      <c r="O135" t="s">
        <v>3247</v>
      </c>
      <c r="P135" t="s">
        <v>6037</v>
      </c>
      <c r="Q135" t="s">
        <v>6038</v>
      </c>
      <c r="R135" t="s">
        <v>4521</v>
      </c>
      <c r="S135" t="s">
        <v>424</v>
      </c>
      <c r="T135" t="s">
        <v>6039</v>
      </c>
      <c r="U135" s="9" t="s">
        <v>6040</v>
      </c>
      <c r="V135" s="9" t="s">
        <v>6041</v>
      </c>
      <c r="W135" t="s">
        <v>6042</v>
      </c>
      <c r="X135" t="s">
        <v>3081</v>
      </c>
      <c r="Y135" t="s">
        <v>3081</v>
      </c>
      <c r="Z135">
        <v>8</v>
      </c>
      <c r="AA135">
        <v>45474</v>
      </c>
      <c r="AB135">
        <v>28642</v>
      </c>
      <c r="AC135">
        <v>62040002</v>
      </c>
      <c r="AD135" s="9" t="s">
        <v>3084</v>
      </c>
      <c r="AE135" t="s">
        <v>850</v>
      </c>
      <c r="AF135" t="s">
        <v>3860</v>
      </c>
      <c r="AG135" t="s">
        <v>4522</v>
      </c>
      <c r="AH135" t="s">
        <v>423</v>
      </c>
      <c r="AI135" t="s">
        <v>6045</v>
      </c>
      <c r="AJ135">
        <v>18060</v>
      </c>
      <c r="AK135" t="s">
        <v>3088</v>
      </c>
      <c r="AL135" t="s">
        <v>3088</v>
      </c>
      <c r="AM135">
        <v>200013300032641</v>
      </c>
      <c r="AN135">
        <v>1</v>
      </c>
      <c r="AO135" s="88" t="s">
        <v>3089</v>
      </c>
      <c r="AP135" s="88">
        <v>1</v>
      </c>
      <c r="AQ135" s="88" t="s">
        <v>3090</v>
      </c>
      <c r="AR135" s="88">
        <v>362717</v>
      </c>
      <c r="AS135" s="88" t="s">
        <v>6059</v>
      </c>
      <c r="AT135" s="88">
        <v>544</v>
      </c>
      <c r="AU135" s="88">
        <v>50000</v>
      </c>
      <c r="AV135" s="88">
        <v>0</v>
      </c>
      <c r="AW135" s="88">
        <v>0</v>
      </c>
      <c r="AX135" s="88">
        <v>0</v>
      </c>
      <c r="AY135" s="88">
        <v>50000</v>
      </c>
      <c r="AZ135" s="88">
        <v>1435</v>
      </c>
      <c r="BA135" s="88">
        <v>1854</v>
      </c>
      <c r="BB135" s="88">
        <v>1520</v>
      </c>
      <c r="BC135" s="88">
        <v>0</v>
      </c>
      <c r="BD135" s="88">
        <v>25</v>
      </c>
      <c r="BE135" s="88">
        <v>50</v>
      </c>
      <c r="BF135" s="101">
        <v>5130</v>
      </c>
      <c r="BG135" s="101">
        <v>10014</v>
      </c>
      <c r="BH135" s="101">
        <v>3550</v>
      </c>
      <c r="BI135" s="101">
        <v>550</v>
      </c>
      <c r="BJ135" s="101">
        <v>3545</v>
      </c>
      <c r="BK135" s="101">
        <v>7645</v>
      </c>
      <c r="BL135" s="101" t="s">
        <v>3091</v>
      </c>
      <c r="BM135" s="101" t="s">
        <v>3081</v>
      </c>
    </row>
    <row r="136" spans="1:65">
      <c r="A136" t="s">
        <v>695</v>
      </c>
      <c r="B136">
        <v>20250301</v>
      </c>
      <c r="C136">
        <v>2025</v>
      </c>
      <c r="D136" s="9">
        <v>45717</v>
      </c>
      <c r="E136">
        <v>3</v>
      </c>
      <c r="F136" t="s">
        <v>1028</v>
      </c>
      <c r="G136" t="s">
        <v>1194</v>
      </c>
      <c r="H136" t="s">
        <v>1028</v>
      </c>
      <c r="I136" t="s">
        <v>1194</v>
      </c>
      <c r="J136">
        <v>1</v>
      </c>
      <c r="K136" t="s">
        <v>9</v>
      </c>
      <c r="L136" t="s">
        <v>2158</v>
      </c>
      <c r="M136" t="s">
        <v>2158</v>
      </c>
      <c r="N136" t="s">
        <v>1820</v>
      </c>
      <c r="O136" t="s">
        <v>3247</v>
      </c>
      <c r="P136" t="s">
        <v>6037</v>
      </c>
      <c r="Q136" t="s">
        <v>6038</v>
      </c>
      <c r="R136" t="s">
        <v>3193</v>
      </c>
      <c r="S136" t="s">
        <v>20</v>
      </c>
      <c r="T136" t="s">
        <v>6039</v>
      </c>
      <c r="U136" s="9" t="s">
        <v>6040</v>
      </c>
      <c r="V136" s="9" t="s">
        <v>6041</v>
      </c>
      <c r="W136" t="s">
        <v>6042</v>
      </c>
      <c r="X136" t="s">
        <v>3081</v>
      </c>
      <c r="Y136" t="s">
        <v>3081</v>
      </c>
      <c r="Z136">
        <v>2</v>
      </c>
      <c r="AA136">
        <v>45566</v>
      </c>
      <c r="AB136">
        <v>44844</v>
      </c>
      <c r="AC136">
        <v>62475142</v>
      </c>
      <c r="AD136" s="9" t="s">
        <v>3084</v>
      </c>
      <c r="AE136" t="s">
        <v>1898</v>
      </c>
      <c r="AF136" t="s">
        <v>3974</v>
      </c>
      <c r="AG136" t="s">
        <v>4517</v>
      </c>
      <c r="AH136" t="s">
        <v>1884</v>
      </c>
      <c r="AI136" t="s">
        <v>6045</v>
      </c>
      <c r="AJ136">
        <v>36794</v>
      </c>
      <c r="AK136" t="s">
        <v>3099</v>
      </c>
      <c r="AL136" t="s">
        <v>3088</v>
      </c>
      <c r="AM136">
        <v>200019605218882</v>
      </c>
      <c r="AN136">
        <v>1</v>
      </c>
      <c r="AO136" s="88" t="s">
        <v>3089</v>
      </c>
      <c r="AP136" s="88">
        <v>1</v>
      </c>
      <c r="AQ136" s="88" t="s">
        <v>3090</v>
      </c>
      <c r="AR136" s="88">
        <v>362717</v>
      </c>
      <c r="AS136" s="88" t="s">
        <v>6059</v>
      </c>
      <c r="AT136" s="88">
        <v>547</v>
      </c>
      <c r="AU136" s="88">
        <v>24000</v>
      </c>
      <c r="AV136" s="88">
        <v>0</v>
      </c>
      <c r="AW136" s="88">
        <v>0</v>
      </c>
      <c r="AX136" s="88">
        <v>0</v>
      </c>
      <c r="AY136" s="88">
        <v>24000</v>
      </c>
      <c r="AZ136" s="88">
        <v>688.8</v>
      </c>
      <c r="BA136" s="88">
        <v>0</v>
      </c>
      <c r="BB136" s="88">
        <v>729.6</v>
      </c>
      <c r="BC136" s="88">
        <v>1715.46</v>
      </c>
      <c r="BD136" s="88">
        <v>25</v>
      </c>
      <c r="BE136" s="88">
        <v>0</v>
      </c>
      <c r="BF136" s="101">
        <v>0</v>
      </c>
      <c r="BG136" s="101">
        <v>3158.86</v>
      </c>
      <c r="BH136" s="101">
        <v>1704</v>
      </c>
      <c r="BI136" s="101">
        <v>264</v>
      </c>
      <c r="BJ136" s="101">
        <v>1701.6</v>
      </c>
      <c r="BK136" s="101">
        <v>3669.6</v>
      </c>
      <c r="BL136" s="101" t="s">
        <v>3081</v>
      </c>
      <c r="BM136" s="101" t="s">
        <v>3081</v>
      </c>
    </row>
    <row r="137" spans="1:65">
      <c r="A137" t="s">
        <v>695</v>
      </c>
      <c r="B137">
        <v>20250301</v>
      </c>
      <c r="C137">
        <v>2025</v>
      </c>
      <c r="D137" s="9">
        <v>45717</v>
      </c>
      <c r="E137">
        <v>3</v>
      </c>
      <c r="F137" t="s">
        <v>1059</v>
      </c>
      <c r="G137" t="s">
        <v>1195</v>
      </c>
      <c r="H137" t="s">
        <v>1038</v>
      </c>
      <c r="I137" t="s">
        <v>695</v>
      </c>
      <c r="J137">
        <v>34</v>
      </c>
      <c r="K137" t="s">
        <v>3256</v>
      </c>
      <c r="L137" t="s">
        <v>2158</v>
      </c>
      <c r="M137" t="s">
        <v>2158</v>
      </c>
      <c r="N137" t="s">
        <v>1820</v>
      </c>
      <c r="O137" t="s">
        <v>3247</v>
      </c>
      <c r="P137" t="s">
        <v>6037</v>
      </c>
      <c r="Q137" t="s">
        <v>6038</v>
      </c>
      <c r="R137" t="s">
        <v>3273</v>
      </c>
      <c r="S137" t="s">
        <v>163</v>
      </c>
      <c r="T137" t="s">
        <v>6046</v>
      </c>
      <c r="U137" s="9" t="s">
        <v>6047</v>
      </c>
      <c r="V137" s="9" t="s">
        <v>3081</v>
      </c>
      <c r="W137" t="s">
        <v>3081</v>
      </c>
      <c r="X137" t="s">
        <v>3081</v>
      </c>
      <c r="Y137" t="s">
        <v>3081</v>
      </c>
      <c r="Z137">
        <v>2</v>
      </c>
      <c r="AA137">
        <v>45017</v>
      </c>
      <c r="AB137">
        <v>44896</v>
      </c>
      <c r="AC137">
        <v>62130024</v>
      </c>
      <c r="AD137" s="9" t="s">
        <v>3084</v>
      </c>
      <c r="AE137" t="s">
        <v>2012</v>
      </c>
      <c r="AF137" t="s">
        <v>5287</v>
      </c>
      <c r="AG137" t="s">
        <v>5288</v>
      </c>
      <c r="AH137" t="s">
        <v>2011</v>
      </c>
      <c r="AI137" t="s">
        <v>6045</v>
      </c>
      <c r="AJ137">
        <v>26961</v>
      </c>
      <c r="AK137" t="s">
        <v>3099</v>
      </c>
      <c r="AL137" t="s">
        <v>3088</v>
      </c>
      <c r="AM137">
        <v>200019603292600</v>
      </c>
      <c r="AN137">
        <v>1</v>
      </c>
      <c r="AO137" s="88" t="s">
        <v>3089</v>
      </c>
      <c r="AP137" s="88">
        <v>1</v>
      </c>
      <c r="AQ137" s="88" t="s">
        <v>3090</v>
      </c>
      <c r="AR137" s="88">
        <v>362717</v>
      </c>
      <c r="AS137" s="88" t="s">
        <v>6059</v>
      </c>
      <c r="AT137" s="88">
        <v>557</v>
      </c>
      <c r="AU137" s="88">
        <v>35000</v>
      </c>
      <c r="AV137" s="88">
        <v>0</v>
      </c>
      <c r="AW137" s="88">
        <v>0</v>
      </c>
      <c r="AX137" s="88">
        <v>0</v>
      </c>
      <c r="AY137" s="88">
        <v>35000</v>
      </c>
      <c r="AZ137" s="88">
        <v>1004.5</v>
      </c>
      <c r="BA137" s="88">
        <v>0</v>
      </c>
      <c r="BB137" s="88">
        <v>1064</v>
      </c>
      <c r="BC137" s="88">
        <v>0</v>
      </c>
      <c r="BD137" s="88">
        <v>25</v>
      </c>
      <c r="BE137" s="88">
        <v>0</v>
      </c>
      <c r="BF137" s="101">
        <v>14808.63</v>
      </c>
      <c r="BG137" s="101">
        <v>16902.13</v>
      </c>
      <c r="BH137" s="101">
        <v>2485</v>
      </c>
      <c r="BI137" s="101">
        <v>385</v>
      </c>
      <c r="BJ137" s="101">
        <v>2481.5</v>
      </c>
      <c r="BK137" s="101">
        <v>5351.5</v>
      </c>
      <c r="BL137" s="101" t="s">
        <v>3081</v>
      </c>
      <c r="BM137" s="101" t="s">
        <v>3081</v>
      </c>
    </row>
    <row r="138" spans="1:65">
      <c r="A138" t="s">
        <v>695</v>
      </c>
      <c r="B138">
        <v>20250301</v>
      </c>
      <c r="C138">
        <v>2025</v>
      </c>
      <c r="D138" s="9">
        <v>45717</v>
      </c>
      <c r="E138">
        <v>3</v>
      </c>
      <c r="F138" t="s">
        <v>1049</v>
      </c>
      <c r="G138" t="s">
        <v>89</v>
      </c>
      <c r="H138" t="s">
        <v>1038</v>
      </c>
      <c r="I138" t="s">
        <v>695</v>
      </c>
      <c r="J138">
        <v>34</v>
      </c>
      <c r="K138" t="s">
        <v>3256</v>
      </c>
      <c r="L138" t="s">
        <v>2158</v>
      </c>
      <c r="M138" t="s">
        <v>2158</v>
      </c>
      <c r="N138" t="s">
        <v>1820</v>
      </c>
      <c r="O138" t="s">
        <v>3247</v>
      </c>
      <c r="P138" t="s">
        <v>6037</v>
      </c>
      <c r="Q138" t="s">
        <v>6038</v>
      </c>
      <c r="R138" t="s">
        <v>4057</v>
      </c>
      <c r="S138" t="s">
        <v>374</v>
      </c>
      <c r="T138" t="s">
        <v>6039</v>
      </c>
      <c r="U138" s="9" t="s">
        <v>6040</v>
      </c>
      <c r="V138" s="9" t="s">
        <v>6048</v>
      </c>
      <c r="W138" t="s">
        <v>6049</v>
      </c>
      <c r="X138" t="s">
        <v>3081</v>
      </c>
      <c r="Y138" t="s">
        <v>3081</v>
      </c>
      <c r="Z138">
        <v>1</v>
      </c>
      <c r="AA138">
        <v>44531</v>
      </c>
      <c r="AB138">
        <v>44531</v>
      </c>
      <c r="AC138">
        <v>61920049</v>
      </c>
      <c r="AD138" s="9" t="s">
        <v>3084</v>
      </c>
      <c r="AE138" t="s">
        <v>1711</v>
      </c>
      <c r="AF138" t="s">
        <v>4058</v>
      </c>
      <c r="AG138" t="s">
        <v>4059</v>
      </c>
      <c r="AH138" t="s">
        <v>1162</v>
      </c>
      <c r="AI138" t="s">
        <v>6045</v>
      </c>
      <c r="AJ138">
        <v>23333</v>
      </c>
      <c r="AK138" t="s">
        <v>3087</v>
      </c>
      <c r="AL138" t="s">
        <v>3088</v>
      </c>
      <c r="AM138">
        <v>200019604295122</v>
      </c>
      <c r="AN138">
        <v>1</v>
      </c>
      <c r="AO138" s="88" t="s">
        <v>3089</v>
      </c>
      <c r="AP138" s="88">
        <v>1</v>
      </c>
      <c r="AQ138" s="88" t="s">
        <v>3090</v>
      </c>
      <c r="AR138" s="88">
        <v>362717</v>
      </c>
      <c r="AS138" s="88" t="s">
        <v>6059</v>
      </c>
      <c r="AT138" s="88">
        <v>563</v>
      </c>
      <c r="AU138" s="88">
        <v>36000</v>
      </c>
      <c r="AV138" s="88">
        <v>0</v>
      </c>
      <c r="AW138" s="88">
        <v>0</v>
      </c>
      <c r="AX138" s="88">
        <v>0</v>
      </c>
      <c r="AY138" s="88">
        <v>36000</v>
      </c>
      <c r="AZ138" s="88">
        <v>1033.2</v>
      </c>
      <c r="BA138" s="88">
        <v>0</v>
      </c>
      <c r="BB138" s="88">
        <v>1094.4000000000001</v>
      </c>
      <c r="BC138" s="88">
        <v>0</v>
      </c>
      <c r="BD138" s="88">
        <v>25</v>
      </c>
      <c r="BE138" s="88">
        <v>0</v>
      </c>
      <c r="BF138" s="101">
        <v>23239.14</v>
      </c>
      <c r="BG138" s="101">
        <v>25391.74</v>
      </c>
      <c r="BH138" s="101">
        <v>2556</v>
      </c>
      <c r="BI138" s="101">
        <v>396</v>
      </c>
      <c r="BJ138" s="101">
        <v>2552.4</v>
      </c>
      <c r="BK138" s="101">
        <v>5504.4</v>
      </c>
      <c r="BL138" s="101" t="s">
        <v>3081</v>
      </c>
      <c r="BM138" s="101" t="s">
        <v>3081</v>
      </c>
    </row>
    <row r="139" spans="1:65">
      <c r="A139" t="s">
        <v>695</v>
      </c>
      <c r="B139">
        <v>20250301</v>
      </c>
      <c r="C139">
        <v>2025</v>
      </c>
      <c r="D139" s="9">
        <v>45717</v>
      </c>
      <c r="E139">
        <v>3</v>
      </c>
      <c r="F139" t="s">
        <v>1030</v>
      </c>
      <c r="G139" t="s">
        <v>420</v>
      </c>
      <c r="H139" t="s">
        <v>1030</v>
      </c>
      <c r="I139" t="s">
        <v>420</v>
      </c>
      <c r="J139">
        <v>1</v>
      </c>
      <c r="K139" t="s">
        <v>9</v>
      </c>
      <c r="L139" t="s">
        <v>2158</v>
      </c>
      <c r="M139" t="s">
        <v>2158</v>
      </c>
      <c r="N139" t="s">
        <v>1820</v>
      </c>
      <c r="O139" t="s">
        <v>3247</v>
      </c>
      <c r="P139" t="s">
        <v>6037</v>
      </c>
      <c r="Q139" t="s">
        <v>6038</v>
      </c>
      <c r="R139" t="s">
        <v>3214</v>
      </c>
      <c r="S139" t="s">
        <v>111</v>
      </c>
      <c r="T139" t="s">
        <v>6039</v>
      </c>
      <c r="U139" s="9" t="s">
        <v>6040</v>
      </c>
      <c r="V139" s="9" t="s">
        <v>6041</v>
      </c>
      <c r="W139" t="s">
        <v>6042</v>
      </c>
      <c r="X139" t="s">
        <v>3081</v>
      </c>
      <c r="Y139" t="s">
        <v>3081</v>
      </c>
      <c r="Z139">
        <v>4</v>
      </c>
      <c r="AA139">
        <v>44470</v>
      </c>
      <c r="AB139">
        <v>41153</v>
      </c>
      <c r="AC139">
        <v>62040038</v>
      </c>
      <c r="AD139" s="9" t="s">
        <v>3084</v>
      </c>
      <c r="AE139" t="s">
        <v>1356</v>
      </c>
      <c r="AF139" t="s">
        <v>4016</v>
      </c>
      <c r="AG139" t="s">
        <v>5654</v>
      </c>
      <c r="AH139" t="s">
        <v>471</v>
      </c>
      <c r="AI139" t="s">
        <v>6045</v>
      </c>
      <c r="AJ139">
        <v>30336</v>
      </c>
      <c r="AK139" t="s">
        <v>3099</v>
      </c>
      <c r="AL139" t="s">
        <v>3088</v>
      </c>
      <c r="AM139">
        <v>200013300215824</v>
      </c>
      <c r="AN139">
        <v>1</v>
      </c>
      <c r="AO139" s="88" t="s">
        <v>3089</v>
      </c>
      <c r="AP139" s="88">
        <v>1</v>
      </c>
      <c r="AQ139" s="88" t="s">
        <v>3090</v>
      </c>
      <c r="AR139" s="88">
        <v>362717</v>
      </c>
      <c r="AS139" s="88" t="s">
        <v>6059</v>
      </c>
      <c r="AT139" s="88">
        <v>580</v>
      </c>
      <c r="AU139" s="88">
        <v>30000</v>
      </c>
      <c r="AV139" s="88">
        <v>0</v>
      </c>
      <c r="AW139" s="88">
        <v>0</v>
      </c>
      <c r="AX139" s="88">
        <v>0</v>
      </c>
      <c r="AY139" s="88">
        <v>30000</v>
      </c>
      <c r="AZ139" s="88">
        <v>861</v>
      </c>
      <c r="BA139" s="88">
        <v>0</v>
      </c>
      <c r="BB139" s="88">
        <v>912</v>
      </c>
      <c r="BC139" s="88">
        <v>0</v>
      </c>
      <c r="BD139" s="88">
        <v>25</v>
      </c>
      <c r="BE139" s="88">
        <v>180</v>
      </c>
      <c r="BF139" s="101">
        <v>22353.61</v>
      </c>
      <c r="BG139" s="101">
        <v>24331.61</v>
      </c>
      <c r="BH139" s="101">
        <v>2130</v>
      </c>
      <c r="BI139" s="101">
        <v>330</v>
      </c>
      <c r="BJ139" s="101">
        <v>2127</v>
      </c>
      <c r="BK139" s="101">
        <v>4587</v>
      </c>
      <c r="BL139" s="101" t="s">
        <v>3081</v>
      </c>
      <c r="BM139" s="101" t="s">
        <v>3081</v>
      </c>
    </row>
    <row r="140" spans="1:65">
      <c r="A140" t="s">
        <v>695</v>
      </c>
      <c r="B140">
        <v>20250301</v>
      </c>
      <c r="C140">
        <v>2025</v>
      </c>
      <c r="D140" s="9">
        <v>45717</v>
      </c>
      <c r="E140">
        <v>3</v>
      </c>
      <c r="F140" t="s">
        <v>1076</v>
      </c>
      <c r="G140" t="s">
        <v>609</v>
      </c>
      <c r="H140" t="s">
        <v>1076</v>
      </c>
      <c r="I140" t="s">
        <v>609</v>
      </c>
      <c r="J140">
        <v>1</v>
      </c>
      <c r="K140" t="s">
        <v>9</v>
      </c>
      <c r="L140" t="s">
        <v>2158</v>
      </c>
      <c r="M140" t="s">
        <v>2158</v>
      </c>
      <c r="N140" t="s">
        <v>1820</v>
      </c>
      <c r="O140" t="s">
        <v>3247</v>
      </c>
      <c r="P140" t="s">
        <v>6037</v>
      </c>
      <c r="Q140" t="s">
        <v>6038</v>
      </c>
      <c r="R140" t="s">
        <v>3708</v>
      </c>
      <c r="S140" t="s">
        <v>585</v>
      </c>
      <c r="T140" t="s">
        <v>6046</v>
      </c>
      <c r="U140" s="9" t="s">
        <v>6047</v>
      </c>
      <c r="V140" s="9" t="s">
        <v>3081</v>
      </c>
      <c r="W140" t="s">
        <v>3081</v>
      </c>
      <c r="X140" t="s">
        <v>3081</v>
      </c>
      <c r="Y140" t="s">
        <v>3081</v>
      </c>
      <c r="Z140">
        <v>3</v>
      </c>
      <c r="AA140">
        <v>45689</v>
      </c>
      <c r="AB140">
        <v>44652</v>
      </c>
      <c r="AC140">
        <v>62130036</v>
      </c>
      <c r="AD140" s="9" t="s">
        <v>3084</v>
      </c>
      <c r="AE140" t="s">
        <v>5941</v>
      </c>
      <c r="AF140" t="s">
        <v>5942</v>
      </c>
      <c r="AG140" t="s">
        <v>5943</v>
      </c>
      <c r="AH140" t="s">
        <v>5944</v>
      </c>
      <c r="AI140" t="s">
        <v>6043</v>
      </c>
      <c r="AJ140">
        <v>23234</v>
      </c>
      <c r="AK140" t="s">
        <v>3087</v>
      </c>
      <c r="AL140" t="s">
        <v>3088</v>
      </c>
      <c r="AM140">
        <v>200010102128867</v>
      </c>
      <c r="AN140">
        <v>1</v>
      </c>
      <c r="AO140" s="88" t="s">
        <v>3089</v>
      </c>
      <c r="AP140" s="88">
        <v>1</v>
      </c>
      <c r="AQ140" s="88" t="s">
        <v>3090</v>
      </c>
      <c r="AR140" s="88">
        <v>362717</v>
      </c>
      <c r="AS140" s="88" t="s">
        <v>6059</v>
      </c>
      <c r="AT140" s="88">
        <v>582</v>
      </c>
      <c r="AU140" s="88">
        <v>260000</v>
      </c>
      <c r="AV140" s="88">
        <v>0</v>
      </c>
      <c r="AW140" s="88">
        <v>0</v>
      </c>
      <c r="AX140" s="88">
        <v>0</v>
      </c>
      <c r="AY140" s="88">
        <v>260000</v>
      </c>
      <c r="AZ140" s="88">
        <v>7462</v>
      </c>
      <c r="BA140" s="88">
        <v>49817.71</v>
      </c>
      <c r="BB140" s="88">
        <v>5883.16</v>
      </c>
      <c r="BC140" s="88">
        <v>1715.46</v>
      </c>
      <c r="BD140" s="88">
        <v>25</v>
      </c>
      <c r="BE140" s="88">
        <v>0</v>
      </c>
      <c r="BF140" s="101">
        <v>0</v>
      </c>
      <c r="BG140" s="101">
        <v>64903.33</v>
      </c>
      <c r="BH140" s="101">
        <v>18460</v>
      </c>
      <c r="BI140" s="101">
        <v>851.51</v>
      </c>
      <c r="BJ140" s="101">
        <v>13720.92</v>
      </c>
      <c r="BK140" s="101">
        <v>33032.43</v>
      </c>
      <c r="BL140" s="101" t="s">
        <v>3081</v>
      </c>
      <c r="BM140" s="101" t="s">
        <v>3081</v>
      </c>
    </row>
    <row r="141" spans="1:65">
      <c r="A141" t="s">
        <v>695</v>
      </c>
      <c r="B141">
        <v>20250301</v>
      </c>
      <c r="C141">
        <v>2025</v>
      </c>
      <c r="D141" s="9">
        <v>45717</v>
      </c>
      <c r="E141">
        <v>3</v>
      </c>
      <c r="F141" t="s">
        <v>1028</v>
      </c>
      <c r="G141" t="s">
        <v>1194</v>
      </c>
      <c r="H141" t="s">
        <v>1028</v>
      </c>
      <c r="I141" t="s">
        <v>1194</v>
      </c>
      <c r="J141">
        <v>1</v>
      </c>
      <c r="K141" t="s">
        <v>9</v>
      </c>
      <c r="L141" t="s">
        <v>2158</v>
      </c>
      <c r="M141" t="s">
        <v>2158</v>
      </c>
      <c r="N141" t="s">
        <v>1820</v>
      </c>
      <c r="O141" t="s">
        <v>3247</v>
      </c>
      <c r="P141" t="s">
        <v>6037</v>
      </c>
      <c r="Q141" t="s">
        <v>6038</v>
      </c>
      <c r="R141" t="s">
        <v>3096</v>
      </c>
      <c r="S141" t="s">
        <v>295</v>
      </c>
      <c r="T141" t="s">
        <v>6046</v>
      </c>
      <c r="U141" s="9" t="s">
        <v>6047</v>
      </c>
      <c r="V141" s="9" t="s">
        <v>6056</v>
      </c>
      <c r="W141" t="s">
        <v>6057</v>
      </c>
      <c r="X141" t="s">
        <v>3081</v>
      </c>
      <c r="Y141" t="s">
        <v>3081</v>
      </c>
      <c r="Z141">
        <v>1</v>
      </c>
      <c r="AA141">
        <v>44564</v>
      </c>
      <c r="AB141">
        <v>44564</v>
      </c>
      <c r="AC141">
        <v>62475112</v>
      </c>
      <c r="AD141" s="9" t="s">
        <v>3084</v>
      </c>
      <c r="AE141" t="s">
        <v>1368</v>
      </c>
      <c r="AF141" t="s">
        <v>5090</v>
      </c>
      <c r="AG141" t="s">
        <v>5091</v>
      </c>
      <c r="AH141" t="s">
        <v>1182</v>
      </c>
      <c r="AI141" t="s">
        <v>6043</v>
      </c>
      <c r="AJ141">
        <v>28352</v>
      </c>
      <c r="AK141" t="s">
        <v>3087</v>
      </c>
      <c r="AL141" t="s">
        <v>3088</v>
      </c>
      <c r="AM141">
        <v>200019604435067</v>
      </c>
      <c r="AN141">
        <v>1</v>
      </c>
      <c r="AO141" s="88" t="s">
        <v>3089</v>
      </c>
      <c r="AP141" s="88">
        <v>1</v>
      </c>
      <c r="AQ141" s="88" t="s">
        <v>3090</v>
      </c>
      <c r="AR141" s="88">
        <v>362717</v>
      </c>
      <c r="AS141" s="88" t="s">
        <v>6059</v>
      </c>
      <c r="AT141" s="88">
        <v>693</v>
      </c>
      <c r="AU141" s="88">
        <v>35000</v>
      </c>
      <c r="AV141" s="88">
        <v>0</v>
      </c>
      <c r="AW141" s="88">
        <v>0</v>
      </c>
      <c r="AX141" s="88">
        <v>0</v>
      </c>
      <c r="AY141" s="88">
        <v>35000</v>
      </c>
      <c r="AZ141" s="88">
        <v>1004.5</v>
      </c>
      <c r="BA141" s="88">
        <v>0</v>
      </c>
      <c r="BB141" s="88">
        <v>1064</v>
      </c>
      <c r="BC141" s="88">
        <v>0</v>
      </c>
      <c r="BD141" s="88">
        <v>25</v>
      </c>
      <c r="BE141" s="88">
        <v>0</v>
      </c>
      <c r="BF141" s="101">
        <v>0</v>
      </c>
      <c r="BG141" s="101">
        <v>2093.5</v>
      </c>
      <c r="BH141" s="101">
        <v>2485</v>
      </c>
      <c r="BI141" s="101">
        <v>385</v>
      </c>
      <c r="BJ141" s="101">
        <v>2481.5</v>
      </c>
      <c r="BK141" s="101">
        <v>5351.5</v>
      </c>
      <c r="BL141" s="101" t="s">
        <v>3081</v>
      </c>
      <c r="BM141" s="101" t="s">
        <v>3081</v>
      </c>
    </row>
    <row r="142" spans="1:65">
      <c r="A142" t="s">
        <v>695</v>
      </c>
      <c r="B142">
        <v>20250301</v>
      </c>
      <c r="C142">
        <v>2025</v>
      </c>
      <c r="D142" s="9">
        <v>45717</v>
      </c>
      <c r="E142">
        <v>3</v>
      </c>
      <c r="F142" t="s">
        <v>1042</v>
      </c>
      <c r="G142" t="s">
        <v>1192</v>
      </c>
      <c r="H142" t="s">
        <v>1038</v>
      </c>
      <c r="I142" t="s">
        <v>695</v>
      </c>
      <c r="J142">
        <v>34</v>
      </c>
      <c r="K142" t="s">
        <v>3256</v>
      </c>
      <c r="L142" t="s">
        <v>2158</v>
      </c>
      <c r="M142" t="s">
        <v>2158</v>
      </c>
      <c r="N142" t="s">
        <v>1820</v>
      </c>
      <c r="O142" t="s">
        <v>3247</v>
      </c>
      <c r="P142" t="s">
        <v>6037</v>
      </c>
      <c r="Q142" t="s">
        <v>6038</v>
      </c>
      <c r="R142" t="s">
        <v>3474</v>
      </c>
      <c r="S142" t="s">
        <v>981</v>
      </c>
      <c r="T142" t="s">
        <v>6046</v>
      </c>
      <c r="U142" s="9" t="s">
        <v>6047</v>
      </c>
      <c r="V142" s="9" t="s">
        <v>3081</v>
      </c>
      <c r="W142" t="s">
        <v>3081</v>
      </c>
      <c r="X142" t="s">
        <v>3081</v>
      </c>
      <c r="Y142" t="s">
        <v>3081</v>
      </c>
      <c r="Z142">
        <v>2</v>
      </c>
      <c r="AA142">
        <v>44562</v>
      </c>
      <c r="AB142">
        <v>44440</v>
      </c>
      <c r="AC142">
        <v>62461120</v>
      </c>
      <c r="AD142" s="9" t="s">
        <v>3084</v>
      </c>
      <c r="AE142" t="s">
        <v>1667</v>
      </c>
      <c r="AF142" t="s">
        <v>3475</v>
      </c>
      <c r="AG142" t="s">
        <v>3476</v>
      </c>
      <c r="AH142" t="s">
        <v>1002</v>
      </c>
      <c r="AI142" t="s">
        <v>6045</v>
      </c>
      <c r="AJ142">
        <v>31257</v>
      </c>
      <c r="AK142" t="s">
        <v>3099</v>
      </c>
      <c r="AL142" t="s">
        <v>3088</v>
      </c>
      <c r="AM142">
        <v>200019604037876</v>
      </c>
      <c r="AN142">
        <v>1</v>
      </c>
      <c r="AO142" s="88" t="s">
        <v>3089</v>
      </c>
      <c r="AP142" s="88">
        <v>1</v>
      </c>
      <c r="AQ142" s="88" t="s">
        <v>3090</v>
      </c>
      <c r="AR142" s="88">
        <v>362717</v>
      </c>
      <c r="AS142" s="88" t="s">
        <v>6059</v>
      </c>
      <c r="AT142" s="88">
        <v>702</v>
      </c>
      <c r="AU142" s="88">
        <v>10000</v>
      </c>
      <c r="AV142" s="88">
        <v>0</v>
      </c>
      <c r="AW142" s="88">
        <v>0</v>
      </c>
      <c r="AX142" s="88">
        <v>0</v>
      </c>
      <c r="AY142" s="88">
        <v>10000</v>
      </c>
      <c r="AZ142" s="88">
        <v>287</v>
      </c>
      <c r="BA142" s="88">
        <v>0</v>
      </c>
      <c r="BB142" s="88">
        <v>304</v>
      </c>
      <c r="BC142" s="88">
        <v>0</v>
      </c>
      <c r="BD142" s="88">
        <v>25</v>
      </c>
      <c r="BE142" s="88">
        <v>0</v>
      </c>
      <c r="BF142" s="101">
        <v>0</v>
      </c>
      <c r="BG142" s="101">
        <v>616</v>
      </c>
      <c r="BH142" s="101">
        <v>710</v>
      </c>
      <c r="BI142" s="101">
        <v>110</v>
      </c>
      <c r="BJ142" s="101">
        <v>709</v>
      </c>
      <c r="BK142" s="101">
        <v>1529</v>
      </c>
      <c r="BL142" s="101" t="s">
        <v>3081</v>
      </c>
      <c r="BM142" s="101" t="s">
        <v>3081</v>
      </c>
    </row>
    <row r="143" spans="1:65">
      <c r="A143" t="s">
        <v>695</v>
      </c>
      <c r="B143">
        <v>20250301</v>
      </c>
      <c r="C143">
        <v>2025</v>
      </c>
      <c r="D143" s="9">
        <v>45717</v>
      </c>
      <c r="E143">
        <v>3</v>
      </c>
      <c r="F143" t="s">
        <v>1069</v>
      </c>
      <c r="G143" t="s">
        <v>612</v>
      </c>
      <c r="H143" t="s">
        <v>1038</v>
      </c>
      <c r="I143" t="s">
        <v>695</v>
      </c>
      <c r="J143">
        <v>34</v>
      </c>
      <c r="K143" t="s">
        <v>3256</v>
      </c>
      <c r="L143" t="s">
        <v>2158</v>
      </c>
      <c r="M143" t="s">
        <v>2158</v>
      </c>
      <c r="N143" t="s">
        <v>1820</v>
      </c>
      <c r="O143" t="s">
        <v>3247</v>
      </c>
      <c r="P143" t="s">
        <v>6037</v>
      </c>
      <c r="Q143" t="s">
        <v>6038</v>
      </c>
      <c r="R143" t="s">
        <v>3360</v>
      </c>
      <c r="S143" t="s">
        <v>1872</v>
      </c>
      <c r="T143" t="s">
        <v>6046</v>
      </c>
      <c r="U143" s="9" t="s">
        <v>6047</v>
      </c>
      <c r="V143" s="9" t="s">
        <v>6048</v>
      </c>
      <c r="W143" t="s">
        <v>6049</v>
      </c>
      <c r="X143" t="s">
        <v>3081</v>
      </c>
      <c r="Y143" t="s">
        <v>3081</v>
      </c>
      <c r="Z143">
        <v>1</v>
      </c>
      <c r="AA143">
        <v>44844</v>
      </c>
      <c r="AB143">
        <v>44844</v>
      </c>
      <c r="AC143">
        <v>62115061</v>
      </c>
      <c r="AD143" s="9" t="s">
        <v>3084</v>
      </c>
      <c r="AE143" t="s">
        <v>1888</v>
      </c>
      <c r="AF143" t="s">
        <v>3361</v>
      </c>
      <c r="AG143" t="s">
        <v>3362</v>
      </c>
      <c r="AH143" t="s">
        <v>1871</v>
      </c>
      <c r="AI143" t="s">
        <v>6045</v>
      </c>
      <c r="AJ143">
        <v>29338</v>
      </c>
      <c r="AK143" t="s">
        <v>3099</v>
      </c>
      <c r="AL143" t="s">
        <v>3088</v>
      </c>
      <c r="AM143">
        <v>200019603981249</v>
      </c>
      <c r="AN143">
        <v>1</v>
      </c>
      <c r="AO143" s="88" t="s">
        <v>3089</v>
      </c>
      <c r="AP143" s="88">
        <v>1</v>
      </c>
      <c r="AQ143" s="88" t="s">
        <v>3090</v>
      </c>
      <c r="AR143" s="88">
        <v>362717</v>
      </c>
      <c r="AS143" s="88" t="s">
        <v>6059</v>
      </c>
      <c r="AT143" s="88">
        <v>629</v>
      </c>
      <c r="AU143" s="88">
        <v>36000</v>
      </c>
      <c r="AV143" s="88">
        <v>0</v>
      </c>
      <c r="AW143" s="88">
        <v>0</v>
      </c>
      <c r="AX143" s="88">
        <v>0</v>
      </c>
      <c r="AY143" s="88">
        <v>36000</v>
      </c>
      <c r="AZ143" s="88">
        <v>1033.2</v>
      </c>
      <c r="BA143" s="88">
        <v>0</v>
      </c>
      <c r="BB143" s="88">
        <v>1094.4000000000001</v>
      </c>
      <c r="BC143" s="88">
        <v>0</v>
      </c>
      <c r="BD143" s="88">
        <v>25</v>
      </c>
      <c r="BE143" s="88">
        <v>0</v>
      </c>
      <c r="BF143" s="101">
        <v>13116.17</v>
      </c>
      <c r="BG143" s="101">
        <v>15268.77</v>
      </c>
      <c r="BH143" s="101">
        <v>2556</v>
      </c>
      <c r="BI143" s="101">
        <v>396</v>
      </c>
      <c r="BJ143" s="101">
        <v>2552.4</v>
      </c>
      <c r="BK143" s="101">
        <v>5504.4</v>
      </c>
      <c r="BL143" s="101" t="s">
        <v>3081</v>
      </c>
      <c r="BM143" s="101" t="s">
        <v>3081</v>
      </c>
    </row>
    <row r="144" spans="1:65">
      <c r="A144" t="s">
        <v>695</v>
      </c>
      <c r="B144">
        <v>20250301</v>
      </c>
      <c r="C144">
        <v>2025</v>
      </c>
      <c r="D144" s="9">
        <v>45717</v>
      </c>
      <c r="E144">
        <v>3</v>
      </c>
      <c r="F144" t="s">
        <v>1034</v>
      </c>
      <c r="G144" t="s">
        <v>195</v>
      </c>
      <c r="H144" t="s">
        <v>1034</v>
      </c>
      <c r="I144" t="s">
        <v>195</v>
      </c>
      <c r="J144">
        <v>1</v>
      </c>
      <c r="K144" t="s">
        <v>9</v>
      </c>
      <c r="L144" t="s">
        <v>2158</v>
      </c>
      <c r="M144" t="s">
        <v>2158</v>
      </c>
      <c r="N144" t="s">
        <v>1820</v>
      </c>
      <c r="O144" t="s">
        <v>3247</v>
      </c>
      <c r="P144" t="s">
        <v>6037</v>
      </c>
      <c r="Q144" t="s">
        <v>6038</v>
      </c>
      <c r="R144" t="s">
        <v>3730</v>
      </c>
      <c r="S144" t="s">
        <v>291</v>
      </c>
      <c r="T144" t="s">
        <v>6046</v>
      </c>
      <c r="U144" s="9" t="s">
        <v>6047</v>
      </c>
      <c r="V144" s="9" t="s">
        <v>6056</v>
      </c>
      <c r="W144" t="s">
        <v>6057</v>
      </c>
      <c r="X144" t="s">
        <v>3081</v>
      </c>
      <c r="Y144" t="s">
        <v>3081</v>
      </c>
      <c r="Z144">
        <v>6</v>
      </c>
      <c r="AA144">
        <v>44986</v>
      </c>
      <c r="AB144">
        <v>39203</v>
      </c>
      <c r="AC144">
        <v>61665022</v>
      </c>
      <c r="AD144" s="9" t="s">
        <v>3084</v>
      </c>
      <c r="AE144" t="s">
        <v>895</v>
      </c>
      <c r="AF144" t="s">
        <v>3731</v>
      </c>
      <c r="AG144" t="s">
        <v>3732</v>
      </c>
      <c r="AH144" t="s">
        <v>298</v>
      </c>
      <c r="AI144" t="s">
        <v>6043</v>
      </c>
      <c r="AJ144">
        <v>32724</v>
      </c>
      <c r="AK144" t="s">
        <v>3088</v>
      </c>
      <c r="AL144" t="s">
        <v>3095</v>
      </c>
      <c r="AM144">
        <v>200013300096108</v>
      </c>
      <c r="AN144">
        <v>1</v>
      </c>
      <c r="AO144" s="88" t="s">
        <v>3089</v>
      </c>
      <c r="AP144" s="88">
        <v>1</v>
      </c>
      <c r="AQ144" s="88" t="s">
        <v>3090</v>
      </c>
      <c r="AR144" s="88">
        <v>362717</v>
      </c>
      <c r="AS144" s="88" t="s">
        <v>6059</v>
      </c>
      <c r="AT144" s="88">
        <v>638</v>
      </c>
      <c r="AU144" s="88">
        <v>28000</v>
      </c>
      <c r="AV144" s="88">
        <v>0</v>
      </c>
      <c r="AW144" s="88">
        <v>0</v>
      </c>
      <c r="AX144" s="88">
        <v>0</v>
      </c>
      <c r="AY144" s="88">
        <v>28000</v>
      </c>
      <c r="AZ144" s="88">
        <v>803.6</v>
      </c>
      <c r="BA144" s="88">
        <v>0</v>
      </c>
      <c r="BB144" s="88">
        <v>851.2</v>
      </c>
      <c r="BC144" s="88">
        <v>5146.38</v>
      </c>
      <c r="BD144" s="88">
        <v>25</v>
      </c>
      <c r="BE144" s="88">
        <v>100</v>
      </c>
      <c r="BF144" s="101">
        <v>6393.5</v>
      </c>
      <c r="BG144" s="101">
        <v>13319.68</v>
      </c>
      <c r="BH144" s="101">
        <v>1988</v>
      </c>
      <c r="BI144" s="101">
        <v>308</v>
      </c>
      <c r="BJ144" s="101">
        <v>1985.2</v>
      </c>
      <c r="BK144" s="101">
        <v>4281.2</v>
      </c>
      <c r="BL144" s="101" t="s">
        <v>3091</v>
      </c>
      <c r="BM144" s="101" t="s">
        <v>3081</v>
      </c>
    </row>
    <row r="145" spans="1:65">
      <c r="A145" t="s">
        <v>695</v>
      </c>
      <c r="B145">
        <v>20250301</v>
      </c>
      <c r="C145">
        <v>2025</v>
      </c>
      <c r="D145" s="9">
        <v>45717</v>
      </c>
      <c r="E145">
        <v>3</v>
      </c>
      <c r="F145" t="s">
        <v>1038</v>
      </c>
      <c r="G145" t="s">
        <v>695</v>
      </c>
      <c r="H145" t="s">
        <v>1038</v>
      </c>
      <c r="I145" t="s">
        <v>695</v>
      </c>
      <c r="J145">
        <v>1</v>
      </c>
      <c r="K145" t="s">
        <v>9</v>
      </c>
      <c r="L145" t="s">
        <v>2158</v>
      </c>
      <c r="M145" t="s">
        <v>2158</v>
      </c>
      <c r="N145" t="s">
        <v>1820</v>
      </c>
      <c r="O145" t="s">
        <v>3247</v>
      </c>
      <c r="P145" t="s">
        <v>6037</v>
      </c>
      <c r="Q145" t="s">
        <v>6038</v>
      </c>
      <c r="R145" t="s">
        <v>3469</v>
      </c>
      <c r="S145" t="s">
        <v>405</v>
      </c>
      <c r="T145" t="s">
        <v>6039</v>
      </c>
      <c r="U145" s="9" t="s">
        <v>6040</v>
      </c>
      <c r="V145" s="9" t="s">
        <v>6048</v>
      </c>
      <c r="W145" t="s">
        <v>6049</v>
      </c>
      <c r="X145" t="s">
        <v>3081</v>
      </c>
      <c r="Y145" t="s">
        <v>3081</v>
      </c>
      <c r="Z145">
        <v>1</v>
      </c>
      <c r="AA145">
        <v>45383</v>
      </c>
      <c r="AB145">
        <v>45383</v>
      </c>
      <c r="AC145">
        <v>62462205</v>
      </c>
      <c r="AD145" s="9" t="s">
        <v>3084</v>
      </c>
      <c r="AE145" t="s">
        <v>2752</v>
      </c>
      <c r="AF145" t="s">
        <v>5357</v>
      </c>
      <c r="AG145" t="s">
        <v>3373</v>
      </c>
      <c r="AH145" t="s">
        <v>2785</v>
      </c>
      <c r="AI145" t="s">
        <v>6045</v>
      </c>
      <c r="AJ145">
        <v>30110</v>
      </c>
      <c r="AK145" t="s">
        <v>3099</v>
      </c>
      <c r="AL145" t="s">
        <v>3088</v>
      </c>
      <c r="AM145">
        <v>200019606917481</v>
      </c>
      <c r="AN145">
        <v>1</v>
      </c>
      <c r="AO145" s="88" t="s">
        <v>3089</v>
      </c>
      <c r="AP145" s="88">
        <v>1</v>
      </c>
      <c r="AQ145" s="88" t="s">
        <v>3090</v>
      </c>
      <c r="AR145" s="88">
        <v>362717</v>
      </c>
      <c r="AS145" s="88" t="s">
        <v>6059</v>
      </c>
      <c r="AT145" s="88">
        <v>656</v>
      </c>
      <c r="AU145" s="88">
        <v>22000</v>
      </c>
      <c r="AV145" s="88">
        <v>0</v>
      </c>
      <c r="AW145" s="88">
        <v>0</v>
      </c>
      <c r="AX145" s="88">
        <v>0</v>
      </c>
      <c r="AY145" s="88">
        <v>22000</v>
      </c>
      <c r="AZ145" s="88">
        <v>631.4</v>
      </c>
      <c r="BA145" s="88">
        <v>0</v>
      </c>
      <c r="BB145" s="88">
        <v>668.8</v>
      </c>
      <c r="BC145" s="88">
        <v>0</v>
      </c>
      <c r="BD145" s="88">
        <v>25</v>
      </c>
      <c r="BE145" s="88">
        <v>0</v>
      </c>
      <c r="BF145" s="101">
        <v>6179.05</v>
      </c>
      <c r="BG145" s="101">
        <v>7504.25</v>
      </c>
      <c r="BH145" s="101">
        <v>1562</v>
      </c>
      <c r="BI145" s="101">
        <v>242</v>
      </c>
      <c r="BJ145" s="101">
        <v>1559.8</v>
      </c>
      <c r="BK145" s="101">
        <v>3363.8</v>
      </c>
      <c r="BL145" s="101" t="s">
        <v>3081</v>
      </c>
      <c r="BM145" s="101" t="s">
        <v>3081</v>
      </c>
    </row>
    <row r="146" spans="1:65">
      <c r="A146" t="s">
        <v>695</v>
      </c>
      <c r="B146">
        <v>20250301</v>
      </c>
      <c r="C146">
        <v>2025</v>
      </c>
      <c r="D146" s="9">
        <v>45717</v>
      </c>
      <c r="E146">
        <v>3</v>
      </c>
      <c r="F146" t="s">
        <v>1049</v>
      </c>
      <c r="G146" t="s">
        <v>89</v>
      </c>
      <c r="H146" t="s">
        <v>1038</v>
      </c>
      <c r="I146" t="s">
        <v>695</v>
      </c>
      <c r="J146">
        <v>34</v>
      </c>
      <c r="K146" t="s">
        <v>3256</v>
      </c>
      <c r="L146" t="s">
        <v>2158</v>
      </c>
      <c r="M146" t="s">
        <v>2158</v>
      </c>
      <c r="N146" t="s">
        <v>1820</v>
      </c>
      <c r="O146" t="s">
        <v>3247</v>
      </c>
      <c r="P146" t="s">
        <v>6037</v>
      </c>
      <c r="Q146" t="s">
        <v>6038</v>
      </c>
      <c r="R146" t="s">
        <v>4110</v>
      </c>
      <c r="S146" t="s">
        <v>93</v>
      </c>
      <c r="T146" t="s">
        <v>6039</v>
      </c>
      <c r="U146" s="9" t="s">
        <v>6040</v>
      </c>
      <c r="V146" s="9" t="s">
        <v>6048</v>
      </c>
      <c r="W146" t="s">
        <v>6049</v>
      </c>
      <c r="X146" t="s">
        <v>3081</v>
      </c>
      <c r="Y146" t="s">
        <v>3081</v>
      </c>
      <c r="Z146">
        <v>2</v>
      </c>
      <c r="AA146">
        <v>44562</v>
      </c>
      <c r="AB146">
        <v>44440</v>
      </c>
      <c r="AC146">
        <v>61920043</v>
      </c>
      <c r="AD146" s="9" t="s">
        <v>3084</v>
      </c>
      <c r="AE146" t="s">
        <v>1705</v>
      </c>
      <c r="AF146" t="s">
        <v>5412</v>
      </c>
      <c r="AG146" t="s">
        <v>5413</v>
      </c>
      <c r="AH146" t="s">
        <v>1012</v>
      </c>
      <c r="AI146" t="s">
        <v>6045</v>
      </c>
      <c r="AJ146">
        <v>23115</v>
      </c>
      <c r="AK146" t="s">
        <v>3087</v>
      </c>
      <c r="AL146" t="s">
        <v>3088</v>
      </c>
      <c r="AM146">
        <v>200019603292596</v>
      </c>
      <c r="AN146">
        <v>1</v>
      </c>
      <c r="AO146" s="88" t="s">
        <v>3089</v>
      </c>
      <c r="AP146" s="88">
        <v>1</v>
      </c>
      <c r="AQ146" s="88" t="s">
        <v>3090</v>
      </c>
      <c r="AR146" s="88">
        <v>362717</v>
      </c>
      <c r="AS146" s="88" t="s">
        <v>6059</v>
      </c>
      <c r="AT146" s="88">
        <v>676</v>
      </c>
      <c r="AU146" s="88">
        <v>30000</v>
      </c>
      <c r="AV146" s="88">
        <v>0</v>
      </c>
      <c r="AW146" s="88">
        <v>0</v>
      </c>
      <c r="AX146" s="88">
        <v>0</v>
      </c>
      <c r="AY146" s="88">
        <v>30000</v>
      </c>
      <c r="AZ146" s="88">
        <v>861</v>
      </c>
      <c r="BA146" s="88">
        <v>0</v>
      </c>
      <c r="BB146" s="88">
        <v>912</v>
      </c>
      <c r="BC146" s="88">
        <v>0</v>
      </c>
      <c r="BD146" s="88">
        <v>25</v>
      </c>
      <c r="BE146" s="88">
        <v>0</v>
      </c>
      <c r="BF146" s="101">
        <v>0</v>
      </c>
      <c r="BG146" s="101">
        <v>1798</v>
      </c>
      <c r="BH146" s="101">
        <v>2130</v>
      </c>
      <c r="BI146" s="101">
        <v>330</v>
      </c>
      <c r="BJ146" s="101">
        <v>2127</v>
      </c>
      <c r="BK146" s="101">
        <v>4587</v>
      </c>
      <c r="BL146" s="101" t="s">
        <v>3081</v>
      </c>
      <c r="BM146" s="101" t="s">
        <v>3081</v>
      </c>
    </row>
    <row r="147" spans="1:65">
      <c r="A147" t="s">
        <v>695</v>
      </c>
      <c r="B147">
        <v>20250301</v>
      </c>
      <c r="C147">
        <v>2025</v>
      </c>
      <c r="D147" s="9">
        <v>45717</v>
      </c>
      <c r="E147">
        <v>3</v>
      </c>
      <c r="F147" t="s">
        <v>1028</v>
      </c>
      <c r="G147" t="s">
        <v>1194</v>
      </c>
      <c r="H147" t="s">
        <v>1028</v>
      </c>
      <c r="I147" t="s">
        <v>1194</v>
      </c>
      <c r="J147">
        <v>1</v>
      </c>
      <c r="K147" t="s">
        <v>9</v>
      </c>
      <c r="L147" t="s">
        <v>2158</v>
      </c>
      <c r="M147" t="s">
        <v>2158</v>
      </c>
      <c r="N147" t="s">
        <v>1820</v>
      </c>
      <c r="O147" t="s">
        <v>3247</v>
      </c>
      <c r="P147" t="s">
        <v>6037</v>
      </c>
      <c r="Q147" t="s">
        <v>6038</v>
      </c>
      <c r="R147" t="s">
        <v>3110</v>
      </c>
      <c r="S147" t="s">
        <v>25</v>
      </c>
      <c r="T147" t="s">
        <v>6046</v>
      </c>
      <c r="U147" s="9" t="s">
        <v>6047</v>
      </c>
      <c r="V147" s="9" t="s">
        <v>3081</v>
      </c>
      <c r="W147" t="s">
        <v>3081</v>
      </c>
      <c r="X147" t="s">
        <v>3081</v>
      </c>
      <c r="Y147" t="s">
        <v>3081</v>
      </c>
      <c r="Z147">
        <v>3</v>
      </c>
      <c r="AA147">
        <v>45717</v>
      </c>
      <c r="AB147">
        <v>44136</v>
      </c>
      <c r="AC147">
        <v>62475096</v>
      </c>
      <c r="AD147" s="9" t="s">
        <v>3084</v>
      </c>
      <c r="AE147" t="s">
        <v>1325</v>
      </c>
      <c r="AF147" t="s">
        <v>3663</v>
      </c>
      <c r="AG147" t="s">
        <v>5729</v>
      </c>
      <c r="AH147" t="s">
        <v>705</v>
      </c>
      <c r="AI147" t="s">
        <v>6045</v>
      </c>
      <c r="AJ147">
        <v>27715</v>
      </c>
      <c r="AK147" t="s">
        <v>3099</v>
      </c>
      <c r="AL147" t="s">
        <v>3088</v>
      </c>
      <c r="AM147">
        <v>200010102104412</v>
      </c>
      <c r="AN147">
        <v>1</v>
      </c>
      <c r="AO147" s="88" t="s">
        <v>3089</v>
      </c>
      <c r="AP147" s="88">
        <v>1</v>
      </c>
      <c r="AQ147" s="88" t="s">
        <v>3090</v>
      </c>
      <c r="AR147" s="88">
        <v>362717</v>
      </c>
      <c r="AS147" s="88" t="s">
        <v>6059</v>
      </c>
      <c r="AT147" s="88">
        <v>681</v>
      </c>
      <c r="AU147" s="88">
        <v>100000</v>
      </c>
      <c r="AV147" s="88">
        <v>0</v>
      </c>
      <c r="AW147" s="88">
        <v>0</v>
      </c>
      <c r="AX147" s="88">
        <v>0</v>
      </c>
      <c r="AY147" s="88">
        <v>100000</v>
      </c>
      <c r="AZ147" s="88">
        <v>2870</v>
      </c>
      <c r="BA147" s="88">
        <v>12105.37</v>
      </c>
      <c r="BB147" s="88">
        <v>3040</v>
      </c>
      <c r="BC147" s="88">
        <v>0</v>
      </c>
      <c r="BD147" s="88">
        <v>25</v>
      </c>
      <c r="BE147" s="88">
        <v>0</v>
      </c>
      <c r="BF147" s="101">
        <v>1600</v>
      </c>
      <c r="BG147" s="101">
        <v>19640.37</v>
      </c>
      <c r="BH147" s="101">
        <v>7100</v>
      </c>
      <c r="BI147" s="101">
        <v>851.51</v>
      </c>
      <c r="BJ147" s="101">
        <v>7090</v>
      </c>
      <c r="BK147" s="101">
        <v>15041.51</v>
      </c>
      <c r="BL147" s="101" t="s">
        <v>3081</v>
      </c>
      <c r="BM147" s="101" t="s">
        <v>3081</v>
      </c>
    </row>
    <row r="148" spans="1:65">
      <c r="A148" t="s">
        <v>695</v>
      </c>
      <c r="B148">
        <v>20250301</v>
      </c>
      <c r="C148">
        <v>2025</v>
      </c>
      <c r="D148" s="9">
        <v>45717</v>
      </c>
      <c r="E148">
        <v>3</v>
      </c>
      <c r="F148" t="s">
        <v>1077</v>
      </c>
      <c r="G148" t="s">
        <v>1203</v>
      </c>
      <c r="H148" t="s">
        <v>1077</v>
      </c>
      <c r="I148" t="s">
        <v>1203</v>
      </c>
      <c r="J148">
        <v>1</v>
      </c>
      <c r="K148" t="s">
        <v>9</v>
      </c>
      <c r="L148" t="s">
        <v>2158</v>
      </c>
      <c r="M148" t="s">
        <v>2158</v>
      </c>
      <c r="N148" t="s">
        <v>1820</v>
      </c>
      <c r="O148" t="s">
        <v>3247</v>
      </c>
      <c r="P148" t="s">
        <v>6037</v>
      </c>
      <c r="Q148" t="s">
        <v>6038</v>
      </c>
      <c r="R148" t="s">
        <v>3328</v>
      </c>
      <c r="S148" t="s">
        <v>224</v>
      </c>
      <c r="T148" t="s">
        <v>6046</v>
      </c>
      <c r="U148" s="9" t="s">
        <v>6047</v>
      </c>
      <c r="V148" s="9" t="s">
        <v>6054</v>
      </c>
      <c r="W148" t="s">
        <v>6055</v>
      </c>
      <c r="X148" t="s">
        <v>3081</v>
      </c>
      <c r="Y148" t="s">
        <v>3081</v>
      </c>
      <c r="Z148">
        <v>9</v>
      </c>
      <c r="AA148">
        <v>43831</v>
      </c>
      <c r="AB148">
        <v>36951</v>
      </c>
      <c r="AC148">
        <v>61350003</v>
      </c>
      <c r="AD148" s="9" t="s">
        <v>3084</v>
      </c>
      <c r="AE148" t="s">
        <v>851</v>
      </c>
      <c r="AF148" t="s">
        <v>3178</v>
      </c>
      <c r="AG148" t="s">
        <v>3329</v>
      </c>
      <c r="AH148" t="s">
        <v>223</v>
      </c>
      <c r="AI148" t="s">
        <v>6043</v>
      </c>
      <c r="AJ148">
        <v>19723</v>
      </c>
      <c r="AK148" t="s">
        <v>3087</v>
      </c>
      <c r="AL148" t="s">
        <v>3088</v>
      </c>
      <c r="AM148">
        <v>200013300037662</v>
      </c>
      <c r="AN148">
        <v>1</v>
      </c>
      <c r="AO148" s="88" t="s">
        <v>3089</v>
      </c>
      <c r="AP148" s="88">
        <v>1</v>
      </c>
      <c r="AQ148" s="88" t="s">
        <v>3090</v>
      </c>
      <c r="AR148" s="88">
        <v>362717</v>
      </c>
      <c r="AS148" s="88" t="s">
        <v>6059</v>
      </c>
      <c r="AT148" s="88">
        <v>682</v>
      </c>
      <c r="AU148" s="88">
        <v>115000</v>
      </c>
      <c r="AV148" s="88">
        <v>0</v>
      </c>
      <c r="AW148" s="88">
        <v>0</v>
      </c>
      <c r="AX148" s="88">
        <v>0</v>
      </c>
      <c r="AY148" s="88">
        <v>115000</v>
      </c>
      <c r="AZ148" s="88">
        <v>3300.5</v>
      </c>
      <c r="BA148" s="88">
        <v>15633.74</v>
      </c>
      <c r="BB148" s="88">
        <v>3496</v>
      </c>
      <c r="BC148" s="88">
        <v>0</v>
      </c>
      <c r="BD148" s="88">
        <v>25</v>
      </c>
      <c r="BE148" s="88">
        <v>120</v>
      </c>
      <c r="BF148" s="101">
        <v>10416</v>
      </c>
      <c r="BG148" s="101">
        <v>32991.24</v>
      </c>
      <c r="BH148" s="101">
        <v>8165</v>
      </c>
      <c r="BI148" s="101">
        <v>851.51</v>
      </c>
      <c r="BJ148" s="101">
        <v>8153.5</v>
      </c>
      <c r="BK148" s="101">
        <v>17170.009999999998</v>
      </c>
      <c r="BL148" s="101" t="s">
        <v>3229</v>
      </c>
      <c r="BM148" s="101" t="s">
        <v>3327</v>
      </c>
    </row>
    <row r="149" spans="1:65">
      <c r="A149" t="s">
        <v>695</v>
      </c>
      <c r="B149">
        <v>20250301</v>
      </c>
      <c r="C149">
        <v>2025</v>
      </c>
      <c r="D149" s="9">
        <v>45717</v>
      </c>
      <c r="E149">
        <v>3</v>
      </c>
      <c r="F149" t="s">
        <v>1028</v>
      </c>
      <c r="G149" t="s">
        <v>1194</v>
      </c>
      <c r="H149" t="s">
        <v>1028</v>
      </c>
      <c r="I149" t="s">
        <v>1194</v>
      </c>
      <c r="J149">
        <v>1</v>
      </c>
      <c r="K149" t="s">
        <v>9</v>
      </c>
      <c r="L149" t="s">
        <v>2158</v>
      </c>
      <c r="M149" t="s">
        <v>2158</v>
      </c>
      <c r="N149" t="s">
        <v>1820</v>
      </c>
      <c r="O149" t="s">
        <v>3247</v>
      </c>
      <c r="P149" t="s">
        <v>6037</v>
      </c>
      <c r="Q149" t="s">
        <v>6038</v>
      </c>
      <c r="R149" t="s">
        <v>3083</v>
      </c>
      <c r="S149" t="s">
        <v>7</v>
      </c>
      <c r="T149" t="s">
        <v>6039</v>
      </c>
      <c r="U149" s="9" t="s">
        <v>6040</v>
      </c>
      <c r="V149" s="9" t="s">
        <v>6041</v>
      </c>
      <c r="W149" t="s">
        <v>6042</v>
      </c>
      <c r="X149" t="s">
        <v>3081</v>
      </c>
      <c r="Y149" t="s">
        <v>3081</v>
      </c>
      <c r="Z149">
        <v>2</v>
      </c>
      <c r="AA149">
        <v>45566</v>
      </c>
      <c r="AB149">
        <v>44684</v>
      </c>
      <c r="AC149">
        <v>62475128</v>
      </c>
      <c r="AD149" s="9" t="s">
        <v>3084</v>
      </c>
      <c r="AE149" t="s">
        <v>1291</v>
      </c>
      <c r="AF149" t="s">
        <v>5131</v>
      </c>
      <c r="AG149" t="s">
        <v>5132</v>
      </c>
      <c r="AH149" t="s">
        <v>1224</v>
      </c>
      <c r="AI149" t="s">
        <v>6043</v>
      </c>
      <c r="AJ149">
        <v>22467</v>
      </c>
      <c r="AK149" t="s">
        <v>3099</v>
      </c>
      <c r="AL149" t="s">
        <v>3088</v>
      </c>
      <c r="AM149">
        <v>200019604738957</v>
      </c>
      <c r="AN149">
        <v>1</v>
      </c>
      <c r="AO149" s="88" t="s">
        <v>3089</v>
      </c>
      <c r="AP149" s="88">
        <v>1</v>
      </c>
      <c r="AQ149" s="88" t="s">
        <v>3090</v>
      </c>
      <c r="AR149" s="88">
        <v>362717</v>
      </c>
      <c r="AS149" s="88" t="s">
        <v>6059</v>
      </c>
      <c r="AT149" s="88">
        <v>685</v>
      </c>
      <c r="AU149" s="88">
        <v>24000</v>
      </c>
      <c r="AV149" s="88">
        <v>0</v>
      </c>
      <c r="AW149" s="88">
        <v>0</v>
      </c>
      <c r="AX149" s="88">
        <v>0</v>
      </c>
      <c r="AY149" s="88">
        <v>24000</v>
      </c>
      <c r="AZ149" s="88">
        <v>688.8</v>
      </c>
      <c r="BA149" s="88">
        <v>0</v>
      </c>
      <c r="BB149" s="88">
        <v>729.6</v>
      </c>
      <c r="BC149" s="88">
        <v>0</v>
      </c>
      <c r="BD149" s="88">
        <v>25</v>
      </c>
      <c r="BE149" s="88">
        <v>0</v>
      </c>
      <c r="BF149" s="101">
        <v>0</v>
      </c>
      <c r="BG149" s="101">
        <v>1443.4</v>
      </c>
      <c r="BH149" s="101">
        <v>1704</v>
      </c>
      <c r="BI149" s="101">
        <v>264</v>
      </c>
      <c r="BJ149" s="101">
        <v>1701.6</v>
      </c>
      <c r="BK149" s="101">
        <v>3669.6</v>
      </c>
      <c r="BL149" s="101" t="s">
        <v>3081</v>
      </c>
      <c r="BM149" s="101" t="s">
        <v>3081</v>
      </c>
    </row>
    <row r="150" spans="1:65">
      <c r="A150" t="s">
        <v>695</v>
      </c>
      <c r="B150">
        <v>20250301</v>
      </c>
      <c r="C150">
        <v>2025</v>
      </c>
      <c r="D150" s="9">
        <v>45717</v>
      </c>
      <c r="E150">
        <v>3</v>
      </c>
      <c r="F150" t="s">
        <v>1059</v>
      </c>
      <c r="G150" t="s">
        <v>1195</v>
      </c>
      <c r="H150" t="s">
        <v>1059</v>
      </c>
      <c r="I150" t="s">
        <v>1195</v>
      </c>
      <c r="J150">
        <v>1</v>
      </c>
      <c r="K150" t="s">
        <v>9</v>
      </c>
      <c r="L150" t="s">
        <v>2158</v>
      </c>
      <c r="M150" t="s">
        <v>2158</v>
      </c>
      <c r="N150" t="s">
        <v>1820</v>
      </c>
      <c r="O150" t="s">
        <v>3247</v>
      </c>
      <c r="P150" t="s">
        <v>6037</v>
      </c>
      <c r="Q150" t="s">
        <v>6038</v>
      </c>
      <c r="R150" t="s">
        <v>3110</v>
      </c>
      <c r="S150" t="s">
        <v>25</v>
      </c>
      <c r="T150" t="s">
        <v>6046</v>
      </c>
      <c r="U150" s="9" t="s">
        <v>6047</v>
      </c>
      <c r="V150" s="9" t="s">
        <v>3081</v>
      </c>
      <c r="W150" t="s">
        <v>3081</v>
      </c>
      <c r="X150" t="s">
        <v>3081</v>
      </c>
      <c r="Y150" t="s">
        <v>3081</v>
      </c>
      <c r="Z150">
        <v>2</v>
      </c>
      <c r="AA150">
        <v>45717</v>
      </c>
      <c r="AB150">
        <v>38748</v>
      </c>
      <c r="AC150">
        <v>61755028</v>
      </c>
      <c r="AD150" s="9" t="s">
        <v>3084</v>
      </c>
      <c r="AE150" t="s">
        <v>6085</v>
      </c>
      <c r="AF150" t="s">
        <v>6086</v>
      </c>
      <c r="AG150" t="s">
        <v>5064</v>
      </c>
      <c r="AH150" t="s">
        <v>6087</v>
      </c>
      <c r="AI150" t="s">
        <v>6043</v>
      </c>
      <c r="AJ150">
        <v>28273</v>
      </c>
      <c r="AK150" t="s">
        <v>3099</v>
      </c>
      <c r="AL150" t="s">
        <v>3088</v>
      </c>
      <c r="AM150">
        <v>200011600690067</v>
      </c>
      <c r="AN150">
        <v>1</v>
      </c>
      <c r="AO150" s="88" t="s">
        <v>3089</v>
      </c>
      <c r="AP150" s="88">
        <v>1</v>
      </c>
      <c r="AQ150" s="88" t="s">
        <v>3090</v>
      </c>
      <c r="AR150" s="88">
        <v>362717</v>
      </c>
      <c r="AS150" s="88" t="s">
        <v>6059</v>
      </c>
      <c r="AT150" s="88">
        <v>686</v>
      </c>
      <c r="AU150" s="88">
        <v>90000</v>
      </c>
      <c r="AV150" s="88">
        <v>0</v>
      </c>
      <c r="AW150" s="88">
        <v>0</v>
      </c>
      <c r="AX150" s="88">
        <v>0</v>
      </c>
      <c r="AY150" s="88">
        <v>90000</v>
      </c>
      <c r="AZ150" s="88">
        <v>2583</v>
      </c>
      <c r="BA150" s="88">
        <v>9753.1200000000008</v>
      </c>
      <c r="BB150" s="88">
        <v>2736</v>
      </c>
      <c r="BC150" s="88">
        <v>0</v>
      </c>
      <c r="BD150" s="88">
        <v>25</v>
      </c>
      <c r="BE150" s="88">
        <v>0</v>
      </c>
      <c r="BF150" s="101">
        <v>0</v>
      </c>
      <c r="BG150" s="101">
        <v>15097.12</v>
      </c>
      <c r="BH150" s="101">
        <v>6390</v>
      </c>
      <c r="BI150" s="101">
        <v>851.51</v>
      </c>
      <c r="BJ150" s="101">
        <v>6381</v>
      </c>
      <c r="BK150" s="101">
        <v>13622.51</v>
      </c>
      <c r="BL150" s="101" t="s">
        <v>3091</v>
      </c>
      <c r="BM150" s="101" t="s">
        <v>3081</v>
      </c>
    </row>
    <row r="151" spans="1:65">
      <c r="A151" t="s">
        <v>695</v>
      </c>
      <c r="B151">
        <v>20250301</v>
      </c>
      <c r="C151">
        <v>2025</v>
      </c>
      <c r="D151" s="9">
        <v>45717</v>
      </c>
      <c r="E151">
        <v>3</v>
      </c>
      <c r="F151" t="s">
        <v>1038</v>
      </c>
      <c r="G151" t="s">
        <v>695</v>
      </c>
      <c r="H151" t="s">
        <v>1038</v>
      </c>
      <c r="I151" t="s">
        <v>695</v>
      </c>
      <c r="J151">
        <v>7</v>
      </c>
      <c r="K151" t="s">
        <v>3252</v>
      </c>
      <c r="L151" t="s">
        <v>2158</v>
      </c>
      <c r="M151" t="s">
        <v>2158</v>
      </c>
      <c r="N151" t="s">
        <v>1820</v>
      </c>
      <c r="O151" t="s">
        <v>3247</v>
      </c>
      <c r="P151" t="s">
        <v>6037</v>
      </c>
      <c r="Q151" t="s">
        <v>6038</v>
      </c>
      <c r="R151" t="s">
        <v>3253</v>
      </c>
      <c r="S151" t="s">
        <v>666</v>
      </c>
      <c r="T151" t="s">
        <v>6046</v>
      </c>
      <c r="U151" s="9" t="s">
        <v>6047</v>
      </c>
      <c r="V151" s="9" t="s">
        <v>3081</v>
      </c>
      <c r="W151" t="s">
        <v>3081</v>
      </c>
      <c r="X151" t="s">
        <v>3081</v>
      </c>
      <c r="Y151" t="s">
        <v>3081</v>
      </c>
      <c r="Z151">
        <v>1</v>
      </c>
      <c r="AA151">
        <v>45078</v>
      </c>
      <c r="AB151">
        <v>45078</v>
      </c>
      <c r="AC151">
        <v>62461966</v>
      </c>
      <c r="AD151" s="9" t="s">
        <v>3084</v>
      </c>
      <c r="AE151" t="s">
        <v>2357</v>
      </c>
      <c r="AF151" t="s">
        <v>5297</v>
      </c>
      <c r="AG151" t="s">
        <v>4978</v>
      </c>
      <c r="AH151" t="s">
        <v>2356</v>
      </c>
      <c r="AI151" t="s">
        <v>6045</v>
      </c>
      <c r="AJ151">
        <v>31431</v>
      </c>
      <c r="AK151" t="s">
        <v>3099</v>
      </c>
      <c r="AL151" t="s">
        <v>3088</v>
      </c>
      <c r="AM151">
        <v>200012800229797</v>
      </c>
      <c r="AN151">
        <v>1</v>
      </c>
      <c r="AO151" s="88" t="s">
        <v>3089</v>
      </c>
      <c r="AP151" s="88">
        <v>1</v>
      </c>
      <c r="AQ151" s="88" t="s">
        <v>3090</v>
      </c>
      <c r="AR151" s="88">
        <v>362717</v>
      </c>
      <c r="AS151" s="88" t="s">
        <v>6059</v>
      </c>
      <c r="AT151" s="88">
        <v>687</v>
      </c>
      <c r="AU151" s="88">
        <v>10000</v>
      </c>
      <c r="AV151" s="88">
        <v>0</v>
      </c>
      <c r="AW151" s="88">
        <v>0</v>
      </c>
      <c r="AX151" s="88">
        <v>0</v>
      </c>
      <c r="AY151" s="88">
        <v>10000</v>
      </c>
      <c r="AZ151" s="88">
        <v>0</v>
      </c>
      <c r="BA151" s="88">
        <v>0</v>
      </c>
      <c r="BB151" s="88">
        <v>0</v>
      </c>
      <c r="BC151" s="88">
        <v>0</v>
      </c>
      <c r="BD151" s="88">
        <v>0</v>
      </c>
      <c r="BE151" s="88">
        <v>0</v>
      </c>
      <c r="BF151" s="101">
        <v>0</v>
      </c>
      <c r="BG151" s="101">
        <v>0</v>
      </c>
      <c r="BH151" s="101">
        <v>0</v>
      </c>
      <c r="BI151" s="101">
        <v>0</v>
      </c>
      <c r="BJ151" s="101">
        <v>0</v>
      </c>
      <c r="BK151" s="101">
        <v>0</v>
      </c>
      <c r="BL151" s="101" t="s">
        <v>3081</v>
      </c>
      <c r="BM151" s="101" t="s">
        <v>3081</v>
      </c>
    </row>
    <row r="152" spans="1:65">
      <c r="A152" t="s">
        <v>695</v>
      </c>
      <c r="B152">
        <v>20250301</v>
      </c>
      <c r="C152">
        <v>2025</v>
      </c>
      <c r="D152" s="9">
        <v>45717</v>
      </c>
      <c r="E152">
        <v>3</v>
      </c>
      <c r="F152" t="s">
        <v>1046</v>
      </c>
      <c r="G152" t="s">
        <v>226</v>
      </c>
      <c r="H152" t="s">
        <v>1046</v>
      </c>
      <c r="I152" t="s">
        <v>226</v>
      </c>
      <c r="J152">
        <v>1</v>
      </c>
      <c r="K152" t="s">
        <v>9</v>
      </c>
      <c r="L152" t="s">
        <v>2158</v>
      </c>
      <c r="M152" t="s">
        <v>2158</v>
      </c>
      <c r="N152" t="s">
        <v>1820</v>
      </c>
      <c r="O152" t="s">
        <v>3247</v>
      </c>
      <c r="P152" t="s">
        <v>6037</v>
      </c>
      <c r="Q152" t="s">
        <v>6038</v>
      </c>
      <c r="R152" t="s">
        <v>3127</v>
      </c>
      <c r="S152" t="s">
        <v>23</v>
      </c>
      <c r="T152" t="s">
        <v>6039</v>
      </c>
      <c r="U152" s="9" t="s">
        <v>6040</v>
      </c>
      <c r="V152" s="9" t="s">
        <v>6048</v>
      </c>
      <c r="W152" t="s">
        <v>6049</v>
      </c>
      <c r="X152" t="s">
        <v>3081</v>
      </c>
      <c r="Y152" t="s">
        <v>3081</v>
      </c>
      <c r="Z152">
        <v>2</v>
      </c>
      <c r="AA152">
        <v>45597</v>
      </c>
      <c r="AB152">
        <v>45047</v>
      </c>
      <c r="AC152">
        <v>62250062</v>
      </c>
      <c r="AD152" s="9" t="s">
        <v>3084</v>
      </c>
      <c r="AE152" t="s">
        <v>2331</v>
      </c>
      <c r="AF152" t="s">
        <v>4964</v>
      </c>
      <c r="AG152" t="s">
        <v>4965</v>
      </c>
      <c r="AH152" t="s">
        <v>2330</v>
      </c>
      <c r="AI152" t="s">
        <v>6045</v>
      </c>
      <c r="AJ152">
        <v>23377</v>
      </c>
      <c r="AK152" t="s">
        <v>3099</v>
      </c>
      <c r="AL152" t="s">
        <v>3088</v>
      </c>
      <c r="AM152">
        <v>200019600702468</v>
      </c>
      <c r="AN152">
        <v>1</v>
      </c>
      <c r="AO152" s="88" t="s">
        <v>3089</v>
      </c>
      <c r="AP152" s="88">
        <v>1</v>
      </c>
      <c r="AQ152" s="88" t="s">
        <v>3090</v>
      </c>
      <c r="AR152" s="88">
        <v>362717</v>
      </c>
      <c r="AS152" s="88" t="s">
        <v>6059</v>
      </c>
      <c r="AT152" s="88">
        <v>691</v>
      </c>
      <c r="AU152" s="88">
        <v>45000</v>
      </c>
      <c r="AV152" s="88">
        <v>0</v>
      </c>
      <c r="AW152" s="88">
        <v>0</v>
      </c>
      <c r="AX152" s="88">
        <v>0</v>
      </c>
      <c r="AY152" s="88">
        <v>45000</v>
      </c>
      <c r="AZ152" s="88">
        <v>1291.5</v>
      </c>
      <c r="BA152" s="88">
        <v>1148.33</v>
      </c>
      <c r="BB152" s="88">
        <v>1368</v>
      </c>
      <c r="BC152" s="88">
        <v>0</v>
      </c>
      <c r="BD152" s="88">
        <v>25</v>
      </c>
      <c r="BE152" s="88">
        <v>0</v>
      </c>
      <c r="BF152" s="101">
        <v>1566</v>
      </c>
      <c r="BG152" s="101">
        <v>5398.83</v>
      </c>
      <c r="BH152" s="101">
        <v>3195</v>
      </c>
      <c r="BI152" s="101">
        <v>495</v>
      </c>
      <c r="BJ152" s="101">
        <v>3190.5</v>
      </c>
      <c r="BK152" s="101">
        <v>6880.5</v>
      </c>
      <c r="BL152" s="101" t="s">
        <v>3081</v>
      </c>
      <c r="BM152" s="101" t="s">
        <v>3081</v>
      </c>
    </row>
    <row r="153" spans="1:65">
      <c r="A153" t="s">
        <v>695</v>
      </c>
      <c r="B153">
        <v>20250301</v>
      </c>
      <c r="C153">
        <v>2025</v>
      </c>
      <c r="D153" s="9">
        <v>45717</v>
      </c>
      <c r="E153">
        <v>3</v>
      </c>
      <c r="F153" t="s">
        <v>1038</v>
      </c>
      <c r="G153" t="s">
        <v>695</v>
      </c>
      <c r="H153" t="s">
        <v>1038</v>
      </c>
      <c r="I153" t="s">
        <v>695</v>
      </c>
      <c r="J153">
        <v>7</v>
      </c>
      <c r="K153" t="s">
        <v>3252</v>
      </c>
      <c r="L153" t="s">
        <v>2158</v>
      </c>
      <c r="M153" t="s">
        <v>2158</v>
      </c>
      <c r="N153" t="s">
        <v>1820</v>
      </c>
      <c r="O153" t="s">
        <v>3247</v>
      </c>
      <c r="P153" t="s">
        <v>6037</v>
      </c>
      <c r="Q153" t="s">
        <v>6038</v>
      </c>
      <c r="R153" t="s">
        <v>3253</v>
      </c>
      <c r="S153" t="s">
        <v>666</v>
      </c>
      <c r="T153" t="s">
        <v>6046</v>
      </c>
      <c r="U153" s="9" t="s">
        <v>6047</v>
      </c>
      <c r="V153" s="9" t="s">
        <v>3081</v>
      </c>
      <c r="W153" t="s">
        <v>3081</v>
      </c>
      <c r="X153" t="s">
        <v>3081</v>
      </c>
      <c r="Y153" t="s">
        <v>3081</v>
      </c>
      <c r="Z153">
        <v>1</v>
      </c>
      <c r="AA153">
        <v>45292</v>
      </c>
      <c r="AB153">
        <v>45292</v>
      </c>
      <c r="AC153">
        <v>62462125</v>
      </c>
      <c r="AD153" s="9" t="s">
        <v>3084</v>
      </c>
      <c r="AE153" t="s">
        <v>2668</v>
      </c>
      <c r="AF153" t="s">
        <v>5025</v>
      </c>
      <c r="AG153" t="s">
        <v>5026</v>
      </c>
      <c r="AH153" t="s">
        <v>2669</v>
      </c>
      <c r="AI153" t="s">
        <v>6045</v>
      </c>
      <c r="AJ153">
        <v>31591</v>
      </c>
      <c r="AK153" t="s">
        <v>3099</v>
      </c>
      <c r="AL153" t="s">
        <v>3088</v>
      </c>
      <c r="AM153">
        <v>200012404476232</v>
      </c>
      <c r="AN153">
        <v>1</v>
      </c>
      <c r="AO153" s="88" t="s">
        <v>3089</v>
      </c>
      <c r="AP153" s="88">
        <v>1</v>
      </c>
      <c r="AQ153" s="88" t="s">
        <v>3090</v>
      </c>
      <c r="AR153" s="88">
        <v>362717</v>
      </c>
      <c r="AS153" s="88" t="s">
        <v>6059</v>
      </c>
      <c r="AT153" s="88">
        <v>705</v>
      </c>
      <c r="AU153" s="88">
        <v>10000</v>
      </c>
      <c r="AV153" s="88">
        <v>0</v>
      </c>
      <c r="AW153" s="88">
        <v>0</v>
      </c>
      <c r="AX153" s="88">
        <v>0</v>
      </c>
      <c r="AY153" s="88">
        <v>10000</v>
      </c>
      <c r="AZ153" s="88">
        <v>0</v>
      </c>
      <c r="BA153" s="88">
        <v>0</v>
      </c>
      <c r="BB153" s="88">
        <v>0</v>
      </c>
      <c r="BC153" s="88">
        <v>0</v>
      </c>
      <c r="BD153" s="88">
        <v>0</v>
      </c>
      <c r="BE153" s="88">
        <v>0</v>
      </c>
      <c r="BF153" s="101">
        <v>0</v>
      </c>
      <c r="BG153" s="101">
        <v>0</v>
      </c>
      <c r="BH153" s="101">
        <v>0</v>
      </c>
      <c r="BI153" s="101">
        <v>0</v>
      </c>
      <c r="BJ153" s="101">
        <v>0</v>
      </c>
      <c r="BK153" s="101">
        <v>0</v>
      </c>
      <c r="BL153" s="101" t="s">
        <v>3081</v>
      </c>
      <c r="BM153" s="101" t="s">
        <v>3081</v>
      </c>
    </row>
    <row r="154" spans="1:65">
      <c r="A154" t="s">
        <v>695</v>
      </c>
      <c r="B154">
        <v>20250301</v>
      </c>
      <c r="C154">
        <v>2025</v>
      </c>
      <c r="D154" s="9">
        <v>45717</v>
      </c>
      <c r="E154">
        <v>3</v>
      </c>
      <c r="F154" t="s">
        <v>1078</v>
      </c>
      <c r="G154" t="s">
        <v>157</v>
      </c>
      <c r="H154" t="s">
        <v>1078</v>
      </c>
      <c r="I154" t="s">
        <v>157</v>
      </c>
      <c r="J154">
        <v>1</v>
      </c>
      <c r="K154" t="s">
        <v>9</v>
      </c>
      <c r="L154" t="s">
        <v>2158</v>
      </c>
      <c r="M154" t="s">
        <v>2158</v>
      </c>
      <c r="N154" t="s">
        <v>1820</v>
      </c>
      <c r="O154" t="s">
        <v>3247</v>
      </c>
      <c r="P154" t="s">
        <v>6037</v>
      </c>
      <c r="Q154" t="s">
        <v>6038</v>
      </c>
      <c r="R154" t="s">
        <v>3324</v>
      </c>
      <c r="S154" t="s">
        <v>1188</v>
      </c>
      <c r="T154" t="s">
        <v>6046</v>
      </c>
      <c r="U154" s="9" t="s">
        <v>6047</v>
      </c>
      <c r="V154" s="9" t="s">
        <v>6048</v>
      </c>
      <c r="W154" t="s">
        <v>6049</v>
      </c>
      <c r="X154" t="s">
        <v>3081</v>
      </c>
      <c r="Y154" t="s">
        <v>3081</v>
      </c>
      <c r="Z154">
        <v>6</v>
      </c>
      <c r="AA154">
        <v>44896</v>
      </c>
      <c r="AB154">
        <v>38565</v>
      </c>
      <c r="AC154">
        <v>62205001</v>
      </c>
      <c r="AD154" s="9" t="s">
        <v>3084</v>
      </c>
      <c r="AE154" t="s">
        <v>835</v>
      </c>
      <c r="AF154" t="s">
        <v>3325</v>
      </c>
      <c r="AG154" t="s">
        <v>3326</v>
      </c>
      <c r="AH154" t="s">
        <v>156</v>
      </c>
      <c r="AI154" t="s">
        <v>6043</v>
      </c>
      <c r="AJ154">
        <v>26797</v>
      </c>
      <c r="AK154" t="s">
        <v>3088</v>
      </c>
      <c r="AL154" t="s">
        <v>3088</v>
      </c>
      <c r="AM154">
        <v>200013300036715</v>
      </c>
      <c r="AN154">
        <v>1</v>
      </c>
      <c r="AO154" s="88" t="s">
        <v>3089</v>
      </c>
      <c r="AP154" s="88">
        <v>1</v>
      </c>
      <c r="AQ154" s="88" t="s">
        <v>3090</v>
      </c>
      <c r="AR154" s="88">
        <v>362717</v>
      </c>
      <c r="AS154" s="88" t="s">
        <v>6059</v>
      </c>
      <c r="AT154" s="88">
        <v>712</v>
      </c>
      <c r="AU154" s="88">
        <v>60000</v>
      </c>
      <c r="AV154" s="88">
        <v>0</v>
      </c>
      <c r="AW154" s="88">
        <v>0</v>
      </c>
      <c r="AX154" s="88">
        <v>0</v>
      </c>
      <c r="AY154" s="88">
        <v>60000</v>
      </c>
      <c r="AZ154" s="88">
        <v>1722</v>
      </c>
      <c r="BA154" s="88">
        <v>3143.58</v>
      </c>
      <c r="BB154" s="88">
        <v>1824</v>
      </c>
      <c r="BC154" s="88">
        <v>1715.46</v>
      </c>
      <c r="BD154" s="88">
        <v>25</v>
      </c>
      <c r="BE154" s="88">
        <v>0</v>
      </c>
      <c r="BF154" s="101">
        <v>21615</v>
      </c>
      <c r="BG154" s="101">
        <v>30045.040000000001</v>
      </c>
      <c r="BH154" s="101">
        <v>4260</v>
      </c>
      <c r="BI154" s="101">
        <v>660</v>
      </c>
      <c r="BJ154" s="101">
        <v>4254</v>
      </c>
      <c r="BK154" s="101">
        <v>9174</v>
      </c>
      <c r="BL154" s="101" t="s">
        <v>3091</v>
      </c>
      <c r="BM154" s="101" t="s">
        <v>3081</v>
      </c>
    </row>
    <row r="155" spans="1:65">
      <c r="A155" t="s">
        <v>695</v>
      </c>
      <c r="B155">
        <v>20250301</v>
      </c>
      <c r="C155">
        <v>2025</v>
      </c>
      <c r="D155" s="9">
        <v>45717</v>
      </c>
      <c r="E155">
        <v>3</v>
      </c>
      <c r="F155" t="s">
        <v>1070</v>
      </c>
      <c r="G155" t="s">
        <v>233</v>
      </c>
      <c r="H155" t="s">
        <v>1038</v>
      </c>
      <c r="I155" t="s">
        <v>695</v>
      </c>
      <c r="J155">
        <v>17</v>
      </c>
      <c r="K155" t="s">
        <v>4028</v>
      </c>
      <c r="L155" t="s">
        <v>2158</v>
      </c>
      <c r="M155" t="s">
        <v>2158</v>
      </c>
      <c r="N155" t="s">
        <v>1820</v>
      </c>
      <c r="O155" t="s">
        <v>3247</v>
      </c>
      <c r="P155" t="s">
        <v>6037</v>
      </c>
      <c r="Q155" t="s">
        <v>6038</v>
      </c>
      <c r="R155" t="s">
        <v>3795</v>
      </c>
      <c r="S155" t="s">
        <v>1094</v>
      </c>
      <c r="T155" t="s">
        <v>6046</v>
      </c>
      <c r="U155" s="9" t="s">
        <v>6047</v>
      </c>
      <c r="V155" s="9" t="s">
        <v>6052</v>
      </c>
      <c r="W155" t="s">
        <v>6053</v>
      </c>
      <c r="X155" t="s">
        <v>3081</v>
      </c>
      <c r="Y155" t="s">
        <v>3081</v>
      </c>
      <c r="Z155">
        <v>3</v>
      </c>
      <c r="AA155">
        <v>45536</v>
      </c>
      <c r="AB155">
        <v>44896</v>
      </c>
      <c r="AC155">
        <v>61725018</v>
      </c>
      <c r="AD155" s="9" t="s">
        <v>3084</v>
      </c>
      <c r="AE155" t="s">
        <v>2122</v>
      </c>
      <c r="AF155" t="s">
        <v>4029</v>
      </c>
      <c r="AG155" t="s">
        <v>4030</v>
      </c>
      <c r="AH155" t="s">
        <v>2121</v>
      </c>
      <c r="AI155" t="s">
        <v>6043</v>
      </c>
      <c r="AJ155">
        <v>32085</v>
      </c>
      <c r="AK155" t="s">
        <v>3099</v>
      </c>
      <c r="AL155" t="s">
        <v>3088</v>
      </c>
      <c r="AM155">
        <v>200010210400244</v>
      </c>
      <c r="AN155">
        <v>1</v>
      </c>
      <c r="AO155" s="88" t="s">
        <v>3089</v>
      </c>
      <c r="AP155" s="88">
        <v>1</v>
      </c>
      <c r="AQ155" s="88" t="s">
        <v>3090</v>
      </c>
      <c r="AR155" s="88">
        <v>362717</v>
      </c>
      <c r="AS155" s="88" t="s">
        <v>6059</v>
      </c>
      <c r="AT155" s="88">
        <v>719</v>
      </c>
      <c r="AU155" s="88">
        <v>140000</v>
      </c>
      <c r="AV155" s="88">
        <v>0</v>
      </c>
      <c r="AW155" s="88">
        <v>0</v>
      </c>
      <c r="AX155" s="88">
        <v>0</v>
      </c>
      <c r="AY155" s="88">
        <v>140000</v>
      </c>
      <c r="AZ155" s="88">
        <v>4018</v>
      </c>
      <c r="BA155" s="88">
        <v>10736.96</v>
      </c>
      <c r="BB155" s="88">
        <v>4256</v>
      </c>
      <c r="BC155" s="88">
        <v>0</v>
      </c>
      <c r="BD155" s="88">
        <v>0</v>
      </c>
      <c r="BE155" s="88">
        <v>0</v>
      </c>
      <c r="BF155" s="101">
        <v>38865.56</v>
      </c>
      <c r="BG155" s="101">
        <v>57876.52</v>
      </c>
      <c r="BH155" s="101">
        <v>9940</v>
      </c>
      <c r="BI155" s="101">
        <v>1540</v>
      </c>
      <c r="BJ155" s="101">
        <v>9926</v>
      </c>
      <c r="BK155" s="101">
        <v>21406</v>
      </c>
      <c r="BL155" s="101" t="s">
        <v>3081</v>
      </c>
      <c r="BM155" s="101" t="s">
        <v>3081</v>
      </c>
    </row>
    <row r="156" spans="1:65">
      <c r="A156" t="s">
        <v>695</v>
      </c>
      <c r="B156">
        <v>20250301</v>
      </c>
      <c r="C156">
        <v>2025</v>
      </c>
      <c r="D156" s="9">
        <v>45717</v>
      </c>
      <c r="E156">
        <v>3</v>
      </c>
      <c r="F156" t="s">
        <v>1071</v>
      </c>
      <c r="G156" t="s">
        <v>160</v>
      </c>
      <c r="H156" t="s">
        <v>1071</v>
      </c>
      <c r="I156" t="s">
        <v>160</v>
      </c>
      <c r="J156">
        <v>1</v>
      </c>
      <c r="K156" t="s">
        <v>9</v>
      </c>
      <c r="L156" t="s">
        <v>2158</v>
      </c>
      <c r="M156" t="s">
        <v>2158</v>
      </c>
      <c r="N156" t="s">
        <v>1820</v>
      </c>
      <c r="O156" t="s">
        <v>3247</v>
      </c>
      <c r="P156" t="s">
        <v>6037</v>
      </c>
      <c r="Q156" t="s">
        <v>6038</v>
      </c>
      <c r="R156" t="s">
        <v>3297</v>
      </c>
      <c r="S156" t="s">
        <v>8</v>
      </c>
      <c r="T156" t="s">
        <v>6046</v>
      </c>
      <c r="U156" s="9" t="s">
        <v>6047</v>
      </c>
      <c r="V156" s="9" t="s">
        <v>6056</v>
      </c>
      <c r="W156" t="s">
        <v>6057</v>
      </c>
      <c r="X156" t="s">
        <v>3081</v>
      </c>
      <c r="Y156" t="s">
        <v>3081</v>
      </c>
      <c r="Z156">
        <v>6</v>
      </c>
      <c r="AA156">
        <v>45474</v>
      </c>
      <c r="AB156">
        <v>42430</v>
      </c>
      <c r="AC156">
        <v>62370032</v>
      </c>
      <c r="AD156" s="9" t="s">
        <v>3084</v>
      </c>
      <c r="AE156" t="s">
        <v>1476</v>
      </c>
      <c r="AF156" t="s">
        <v>4833</v>
      </c>
      <c r="AG156" t="s">
        <v>4834</v>
      </c>
      <c r="AH156" t="s">
        <v>1837</v>
      </c>
      <c r="AI156" t="s">
        <v>6043</v>
      </c>
      <c r="AJ156">
        <v>20821</v>
      </c>
      <c r="AK156" t="s">
        <v>3099</v>
      </c>
      <c r="AL156" t="s">
        <v>3088</v>
      </c>
      <c r="AM156">
        <v>200010200741408</v>
      </c>
      <c r="AN156">
        <v>1</v>
      </c>
      <c r="AO156" s="88" t="s">
        <v>3089</v>
      </c>
      <c r="AP156" s="88">
        <v>1</v>
      </c>
      <c r="AQ156" s="88" t="s">
        <v>3090</v>
      </c>
      <c r="AR156" s="88">
        <v>362717</v>
      </c>
      <c r="AS156" s="88" t="s">
        <v>6059</v>
      </c>
      <c r="AT156" s="88">
        <v>722</v>
      </c>
      <c r="AU156" s="88">
        <v>35000</v>
      </c>
      <c r="AV156" s="88">
        <v>0</v>
      </c>
      <c r="AW156" s="88">
        <v>0</v>
      </c>
      <c r="AX156" s="88">
        <v>0</v>
      </c>
      <c r="AY156" s="88">
        <v>35000</v>
      </c>
      <c r="AZ156" s="88">
        <v>1004.5</v>
      </c>
      <c r="BA156" s="88">
        <v>0</v>
      </c>
      <c r="BB156" s="88">
        <v>1064</v>
      </c>
      <c r="BC156" s="88">
        <v>0</v>
      </c>
      <c r="BD156" s="88">
        <v>25</v>
      </c>
      <c r="BE156" s="88">
        <v>0</v>
      </c>
      <c r="BF156" s="101">
        <v>4999.58</v>
      </c>
      <c r="BG156" s="101">
        <v>7093.08</v>
      </c>
      <c r="BH156" s="101">
        <v>2485</v>
      </c>
      <c r="BI156" s="101">
        <v>385</v>
      </c>
      <c r="BJ156" s="101">
        <v>2481.5</v>
      </c>
      <c r="BK156" s="101">
        <v>5351.5</v>
      </c>
      <c r="BL156" s="101" t="s">
        <v>3173</v>
      </c>
      <c r="BM156" s="101" t="s">
        <v>3217</v>
      </c>
    </row>
    <row r="157" spans="1:65">
      <c r="A157" t="s">
        <v>695</v>
      </c>
      <c r="B157">
        <v>20250301</v>
      </c>
      <c r="C157">
        <v>2025</v>
      </c>
      <c r="D157" s="9">
        <v>45717</v>
      </c>
      <c r="E157">
        <v>3</v>
      </c>
      <c r="F157" t="s">
        <v>1035</v>
      </c>
      <c r="G157" t="s">
        <v>1199</v>
      </c>
      <c r="H157" t="s">
        <v>1035</v>
      </c>
      <c r="I157" t="s">
        <v>1199</v>
      </c>
      <c r="J157">
        <v>1</v>
      </c>
      <c r="K157" t="s">
        <v>9</v>
      </c>
      <c r="L157" t="s">
        <v>2158</v>
      </c>
      <c r="M157" t="s">
        <v>2158</v>
      </c>
      <c r="N157" t="s">
        <v>1820</v>
      </c>
      <c r="O157" t="s">
        <v>3247</v>
      </c>
      <c r="P157" t="s">
        <v>6037</v>
      </c>
      <c r="Q157" t="s">
        <v>6038</v>
      </c>
      <c r="R157" t="s">
        <v>3708</v>
      </c>
      <c r="S157" t="s">
        <v>585</v>
      </c>
      <c r="T157" t="s">
        <v>6046</v>
      </c>
      <c r="U157" s="9" t="s">
        <v>6047</v>
      </c>
      <c r="V157" s="9" t="s">
        <v>3081</v>
      </c>
      <c r="W157" t="s">
        <v>3081</v>
      </c>
      <c r="X157" t="s">
        <v>3081</v>
      </c>
      <c r="Y157" t="s">
        <v>3081</v>
      </c>
      <c r="Z157">
        <v>3</v>
      </c>
      <c r="AA157">
        <v>45047</v>
      </c>
      <c r="AB157">
        <v>42675</v>
      </c>
      <c r="AC157">
        <v>61395011</v>
      </c>
      <c r="AD157" s="9" t="s">
        <v>3084</v>
      </c>
      <c r="AE157" t="s">
        <v>1400</v>
      </c>
      <c r="AF157" t="s">
        <v>3709</v>
      </c>
      <c r="AG157" t="s">
        <v>3710</v>
      </c>
      <c r="AH157" t="s">
        <v>763</v>
      </c>
      <c r="AI157" t="s">
        <v>6045</v>
      </c>
      <c r="AJ157">
        <v>23780</v>
      </c>
      <c r="AK157" t="s">
        <v>3099</v>
      </c>
      <c r="AL157" t="s">
        <v>3088</v>
      </c>
      <c r="AM157">
        <v>200019603583937</v>
      </c>
      <c r="AN157">
        <v>1</v>
      </c>
      <c r="AO157" s="88" t="s">
        <v>3089</v>
      </c>
      <c r="AP157" s="88">
        <v>1</v>
      </c>
      <c r="AQ157" s="88" t="s">
        <v>3090</v>
      </c>
      <c r="AR157" s="88">
        <v>362717</v>
      </c>
      <c r="AS157" s="88" t="s">
        <v>6059</v>
      </c>
      <c r="AT157" s="88">
        <v>726</v>
      </c>
      <c r="AU157" s="88">
        <v>260000</v>
      </c>
      <c r="AV157" s="88">
        <v>0</v>
      </c>
      <c r="AW157" s="88">
        <v>0</v>
      </c>
      <c r="AX157" s="88">
        <v>0</v>
      </c>
      <c r="AY157" s="88">
        <v>260000</v>
      </c>
      <c r="AZ157" s="88">
        <v>7462</v>
      </c>
      <c r="BA157" s="88">
        <v>50246.58</v>
      </c>
      <c r="BB157" s="88">
        <v>5883.16</v>
      </c>
      <c r="BC157" s="88">
        <v>0</v>
      </c>
      <c r="BD157" s="88">
        <v>25</v>
      </c>
      <c r="BE157" s="88">
        <v>0</v>
      </c>
      <c r="BF157" s="101">
        <v>0</v>
      </c>
      <c r="BG157" s="101">
        <v>63616.74</v>
      </c>
      <c r="BH157" s="101">
        <v>18460</v>
      </c>
      <c r="BI157" s="101">
        <v>851.51</v>
      </c>
      <c r="BJ157" s="101">
        <v>13720.92</v>
      </c>
      <c r="BK157" s="101">
        <v>33032.43</v>
      </c>
      <c r="BL157" s="101" t="s">
        <v>3105</v>
      </c>
      <c r="BM157" s="101" t="s">
        <v>3105</v>
      </c>
    </row>
    <row r="158" spans="1:65">
      <c r="A158" t="s">
        <v>695</v>
      </c>
      <c r="B158">
        <v>20250301</v>
      </c>
      <c r="C158">
        <v>2025</v>
      </c>
      <c r="D158" s="9">
        <v>45717</v>
      </c>
      <c r="E158">
        <v>3</v>
      </c>
      <c r="F158" t="s">
        <v>1035</v>
      </c>
      <c r="G158" t="s">
        <v>1199</v>
      </c>
      <c r="H158" t="s">
        <v>1035</v>
      </c>
      <c r="I158" t="s">
        <v>1199</v>
      </c>
      <c r="J158">
        <v>1</v>
      </c>
      <c r="K158" t="s">
        <v>9</v>
      </c>
      <c r="L158" t="s">
        <v>2158</v>
      </c>
      <c r="M158" t="s">
        <v>2158</v>
      </c>
      <c r="N158" t="s">
        <v>1820</v>
      </c>
      <c r="O158" t="s">
        <v>3247</v>
      </c>
      <c r="P158" t="s">
        <v>6037</v>
      </c>
      <c r="Q158" t="s">
        <v>6038</v>
      </c>
      <c r="R158" t="s">
        <v>3395</v>
      </c>
      <c r="S158" t="s">
        <v>249</v>
      </c>
      <c r="T158" t="s">
        <v>6046</v>
      </c>
      <c r="U158" s="9" t="s">
        <v>6047</v>
      </c>
      <c r="V158" s="9" t="s">
        <v>6048</v>
      </c>
      <c r="W158" t="s">
        <v>6049</v>
      </c>
      <c r="X158" t="s">
        <v>3081</v>
      </c>
      <c r="Y158" t="s">
        <v>3081</v>
      </c>
      <c r="Z158">
        <v>2</v>
      </c>
      <c r="AA158">
        <v>45078</v>
      </c>
      <c r="AB158">
        <v>44531</v>
      </c>
      <c r="AC158">
        <v>61395032</v>
      </c>
      <c r="AD158" s="9" t="s">
        <v>3084</v>
      </c>
      <c r="AE158" t="s">
        <v>1537</v>
      </c>
      <c r="AF158" t="s">
        <v>5146</v>
      </c>
      <c r="AG158" t="s">
        <v>5147</v>
      </c>
      <c r="AH158" t="s">
        <v>1112</v>
      </c>
      <c r="AI158" t="s">
        <v>6043</v>
      </c>
      <c r="AJ158">
        <v>34627</v>
      </c>
      <c r="AK158" t="s">
        <v>3099</v>
      </c>
      <c r="AL158" t="s">
        <v>3088</v>
      </c>
      <c r="AM158">
        <v>200019600708244</v>
      </c>
      <c r="AN158">
        <v>1</v>
      </c>
      <c r="AO158" s="88" t="s">
        <v>3089</v>
      </c>
      <c r="AP158" s="88">
        <v>1</v>
      </c>
      <c r="AQ158" s="88" t="s">
        <v>3090</v>
      </c>
      <c r="AR158" s="88">
        <v>362717</v>
      </c>
      <c r="AS158" s="88" t="s">
        <v>6059</v>
      </c>
      <c r="AT158" s="88">
        <v>753</v>
      </c>
      <c r="AU158" s="88">
        <v>36000</v>
      </c>
      <c r="AV158" s="88">
        <v>0</v>
      </c>
      <c r="AW158" s="88">
        <v>0</v>
      </c>
      <c r="AX158" s="88">
        <v>0</v>
      </c>
      <c r="AY158" s="88">
        <v>36000</v>
      </c>
      <c r="AZ158" s="88">
        <v>1033.2</v>
      </c>
      <c r="BA158" s="88">
        <v>0</v>
      </c>
      <c r="BB158" s="88">
        <v>1094.4000000000001</v>
      </c>
      <c r="BC158" s="88">
        <v>0</v>
      </c>
      <c r="BD158" s="88">
        <v>25</v>
      </c>
      <c r="BE158" s="88">
        <v>0</v>
      </c>
      <c r="BF158" s="101">
        <v>0</v>
      </c>
      <c r="BG158" s="101">
        <v>2152.6</v>
      </c>
      <c r="BH158" s="101">
        <v>2556</v>
      </c>
      <c r="BI158" s="101">
        <v>396</v>
      </c>
      <c r="BJ158" s="101">
        <v>2552.4</v>
      </c>
      <c r="BK158" s="101">
        <v>5504.4</v>
      </c>
      <c r="BL158" s="101" t="s">
        <v>3081</v>
      </c>
      <c r="BM158" s="101" t="s">
        <v>3081</v>
      </c>
    </row>
    <row r="159" spans="1:65">
      <c r="A159" t="s">
        <v>695</v>
      </c>
      <c r="B159">
        <v>20250301</v>
      </c>
      <c r="C159">
        <v>2025</v>
      </c>
      <c r="D159" s="9">
        <v>45717</v>
      </c>
      <c r="E159">
        <v>3</v>
      </c>
      <c r="F159" t="s">
        <v>1038</v>
      </c>
      <c r="G159" t="s">
        <v>695</v>
      </c>
      <c r="H159" t="s">
        <v>1038</v>
      </c>
      <c r="I159" t="s">
        <v>695</v>
      </c>
      <c r="J159">
        <v>7</v>
      </c>
      <c r="K159" t="s">
        <v>3252</v>
      </c>
      <c r="L159" t="s">
        <v>2158</v>
      </c>
      <c r="M159" t="s">
        <v>2158</v>
      </c>
      <c r="N159" t="s">
        <v>1820</v>
      </c>
      <c r="O159" t="s">
        <v>3247</v>
      </c>
      <c r="P159" t="s">
        <v>6037</v>
      </c>
      <c r="Q159" t="s">
        <v>6038</v>
      </c>
      <c r="R159" t="s">
        <v>3253</v>
      </c>
      <c r="S159" t="s">
        <v>666</v>
      </c>
      <c r="T159" t="s">
        <v>6046</v>
      </c>
      <c r="U159" s="9" t="s">
        <v>6047</v>
      </c>
      <c r="V159" s="9" t="s">
        <v>3081</v>
      </c>
      <c r="W159" t="s">
        <v>3081</v>
      </c>
      <c r="X159" t="s">
        <v>3081</v>
      </c>
      <c r="Y159" t="s">
        <v>3081</v>
      </c>
      <c r="Z159">
        <v>4</v>
      </c>
      <c r="AA159">
        <v>44409</v>
      </c>
      <c r="AB159">
        <v>41214</v>
      </c>
      <c r="AC159">
        <v>62461089</v>
      </c>
      <c r="AD159" s="9" t="s">
        <v>3084</v>
      </c>
      <c r="AE159" t="s">
        <v>1768</v>
      </c>
      <c r="AF159" t="s">
        <v>4751</v>
      </c>
      <c r="AG159" t="s">
        <v>4752</v>
      </c>
      <c r="AH159" t="s">
        <v>815</v>
      </c>
      <c r="AI159" t="s">
        <v>6045</v>
      </c>
      <c r="AJ159">
        <v>29919</v>
      </c>
      <c r="AK159" t="s">
        <v>3099</v>
      </c>
      <c r="AL159" t="s">
        <v>3088</v>
      </c>
      <c r="AM159">
        <v>200012320285210</v>
      </c>
      <c r="AN159">
        <v>1</v>
      </c>
      <c r="AO159" s="88" t="s">
        <v>3089</v>
      </c>
      <c r="AP159" s="88">
        <v>1</v>
      </c>
      <c r="AQ159" s="88" t="s">
        <v>3090</v>
      </c>
      <c r="AR159" s="88">
        <v>362717</v>
      </c>
      <c r="AS159" s="88" t="s">
        <v>6059</v>
      </c>
      <c r="AT159" s="88">
        <v>757</v>
      </c>
      <c r="AU159" s="88">
        <v>12000</v>
      </c>
      <c r="AV159" s="88">
        <v>0</v>
      </c>
      <c r="AW159" s="88">
        <v>0</v>
      </c>
      <c r="AX159" s="88">
        <v>0</v>
      </c>
      <c r="AY159" s="88">
        <v>12000</v>
      </c>
      <c r="AZ159" s="88">
        <v>0</v>
      </c>
      <c r="BA159" s="88">
        <v>0</v>
      </c>
      <c r="BB159" s="88">
        <v>0</v>
      </c>
      <c r="BC159" s="88">
        <v>0</v>
      </c>
      <c r="BD159" s="88">
        <v>0</v>
      </c>
      <c r="BE159" s="88">
        <v>0</v>
      </c>
      <c r="BF159" s="101">
        <v>0</v>
      </c>
      <c r="BG159" s="101">
        <v>0</v>
      </c>
      <c r="BH159" s="101">
        <v>0</v>
      </c>
      <c r="BI159" s="101">
        <v>0</v>
      </c>
      <c r="BJ159" s="101">
        <v>0</v>
      </c>
      <c r="BK159" s="101">
        <v>0</v>
      </c>
      <c r="BL159" s="101" t="s">
        <v>3081</v>
      </c>
      <c r="BM159" s="101" t="s">
        <v>3081</v>
      </c>
    </row>
    <row r="160" spans="1:65">
      <c r="A160" t="s">
        <v>695</v>
      </c>
      <c r="B160">
        <v>20250301</v>
      </c>
      <c r="C160">
        <v>2025</v>
      </c>
      <c r="D160" s="9">
        <v>45717</v>
      </c>
      <c r="E160">
        <v>3</v>
      </c>
      <c r="F160" t="s">
        <v>1048</v>
      </c>
      <c r="G160" t="s">
        <v>388</v>
      </c>
      <c r="H160" t="s">
        <v>1048</v>
      </c>
      <c r="I160" t="s">
        <v>388</v>
      </c>
      <c r="J160">
        <v>1</v>
      </c>
      <c r="K160" t="s">
        <v>9</v>
      </c>
      <c r="L160" t="s">
        <v>2158</v>
      </c>
      <c r="M160" t="s">
        <v>2158</v>
      </c>
      <c r="N160" t="s">
        <v>1820</v>
      </c>
      <c r="O160" t="s">
        <v>3247</v>
      </c>
      <c r="P160" t="s">
        <v>6037</v>
      </c>
      <c r="Q160" t="s">
        <v>6038</v>
      </c>
      <c r="R160" t="s">
        <v>3672</v>
      </c>
      <c r="S160" t="s">
        <v>322</v>
      </c>
      <c r="T160" t="s">
        <v>6046</v>
      </c>
      <c r="U160" s="9" t="s">
        <v>6047</v>
      </c>
      <c r="V160" s="9" t="s">
        <v>6048</v>
      </c>
      <c r="W160" t="s">
        <v>6049</v>
      </c>
      <c r="X160" t="s">
        <v>3081</v>
      </c>
      <c r="Y160" t="s">
        <v>3081</v>
      </c>
      <c r="Z160">
        <v>5</v>
      </c>
      <c r="AA160">
        <v>44927</v>
      </c>
      <c r="AB160">
        <v>39387</v>
      </c>
      <c r="AC160">
        <v>61935146</v>
      </c>
      <c r="AD160" s="9" t="s">
        <v>3084</v>
      </c>
      <c r="AE160" t="s">
        <v>916</v>
      </c>
      <c r="AF160" t="s">
        <v>5553</v>
      </c>
      <c r="AG160" t="s">
        <v>5554</v>
      </c>
      <c r="AH160" t="s">
        <v>321</v>
      </c>
      <c r="AI160" t="s">
        <v>6045</v>
      </c>
      <c r="AJ160">
        <v>31633</v>
      </c>
      <c r="AK160" t="s">
        <v>3088</v>
      </c>
      <c r="AL160" t="s">
        <v>3095</v>
      </c>
      <c r="AM160">
        <v>200011201465398</v>
      </c>
      <c r="AN160">
        <v>1</v>
      </c>
      <c r="AO160" s="88" t="s">
        <v>3089</v>
      </c>
      <c r="AP160" s="88">
        <v>1</v>
      </c>
      <c r="AQ160" s="88" t="s">
        <v>3090</v>
      </c>
      <c r="AR160" s="88">
        <v>362717</v>
      </c>
      <c r="AS160" s="88" t="s">
        <v>6059</v>
      </c>
      <c r="AT160" s="88">
        <v>781</v>
      </c>
      <c r="AU160" s="88">
        <v>45000</v>
      </c>
      <c r="AV160" s="88">
        <v>0</v>
      </c>
      <c r="AW160" s="88">
        <v>0</v>
      </c>
      <c r="AX160" s="88">
        <v>0</v>
      </c>
      <c r="AY160" s="88">
        <v>45000</v>
      </c>
      <c r="AZ160" s="88">
        <v>1291.5</v>
      </c>
      <c r="BA160" s="88">
        <v>891.01</v>
      </c>
      <c r="BB160" s="88">
        <v>1368</v>
      </c>
      <c r="BC160" s="88">
        <v>1715.46</v>
      </c>
      <c r="BD160" s="88">
        <v>25</v>
      </c>
      <c r="BE160" s="88">
        <v>0</v>
      </c>
      <c r="BF160" s="101">
        <v>0</v>
      </c>
      <c r="BG160" s="101">
        <v>5290.97</v>
      </c>
      <c r="BH160" s="101">
        <v>3195</v>
      </c>
      <c r="BI160" s="101">
        <v>495</v>
      </c>
      <c r="BJ160" s="101">
        <v>3190.5</v>
      </c>
      <c r="BK160" s="101">
        <v>6880.5</v>
      </c>
      <c r="BL160" s="101" t="s">
        <v>3105</v>
      </c>
      <c r="BM160" s="101" t="s">
        <v>5552</v>
      </c>
    </row>
    <row r="161" spans="1:65">
      <c r="A161" t="s">
        <v>695</v>
      </c>
      <c r="B161">
        <v>20250301</v>
      </c>
      <c r="C161">
        <v>2025</v>
      </c>
      <c r="D161" s="9">
        <v>45717</v>
      </c>
      <c r="E161">
        <v>3</v>
      </c>
      <c r="F161" t="s">
        <v>1047</v>
      </c>
      <c r="G161" t="s">
        <v>265</v>
      </c>
      <c r="H161" t="s">
        <v>1047</v>
      </c>
      <c r="I161" t="s">
        <v>265</v>
      </c>
      <c r="J161">
        <v>1</v>
      </c>
      <c r="K161" t="s">
        <v>9</v>
      </c>
      <c r="L161" t="s">
        <v>2158</v>
      </c>
      <c r="M161" t="s">
        <v>2158</v>
      </c>
      <c r="N161" t="s">
        <v>1820</v>
      </c>
      <c r="O161" t="s">
        <v>3247</v>
      </c>
      <c r="P161" t="s">
        <v>6037</v>
      </c>
      <c r="Q161" t="s">
        <v>6038</v>
      </c>
      <c r="R161" t="s">
        <v>3273</v>
      </c>
      <c r="S161" t="s">
        <v>163</v>
      </c>
      <c r="T161" t="s">
        <v>6046</v>
      </c>
      <c r="U161" s="9" t="s">
        <v>6047</v>
      </c>
      <c r="V161" s="9" t="s">
        <v>3081</v>
      </c>
      <c r="W161" t="s">
        <v>3081</v>
      </c>
      <c r="X161" t="s">
        <v>3081</v>
      </c>
      <c r="Y161" t="s">
        <v>3081</v>
      </c>
      <c r="Z161">
        <v>12</v>
      </c>
      <c r="AA161">
        <v>45413</v>
      </c>
      <c r="AB161">
        <v>41456</v>
      </c>
      <c r="AC161">
        <v>62100033</v>
      </c>
      <c r="AD161" s="9" t="s">
        <v>3084</v>
      </c>
      <c r="AE161" t="s">
        <v>1391</v>
      </c>
      <c r="AF161" t="s">
        <v>3085</v>
      </c>
      <c r="AG161" t="s">
        <v>5069</v>
      </c>
      <c r="AH161" t="s">
        <v>193</v>
      </c>
      <c r="AI161" t="s">
        <v>6045</v>
      </c>
      <c r="AJ161">
        <v>23468</v>
      </c>
      <c r="AK161" t="s">
        <v>3087</v>
      </c>
      <c r="AL161" t="s">
        <v>3088</v>
      </c>
      <c r="AM161">
        <v>200013300235202</v>
      </c>
      <c r="AN161">
        <v>1</v>
      </c>
      <c r="AO161" s="88" t="s">
        <v>3089</v>
      </c>
      <c r="AP161" s="88">
        <v>1</v>
      </c>
      <c r="AQ161" s="88" t="s">
        <v>3090</v>
      </c>
      <c r="AR161" s="88">
        <v>362717</v>
      </c>
      <c r="AS161" s="88" t="s">
        <v>6059</v>
      </c>
      <c r="AT161" s="88">
        <v>782</v>
      </c>
      <c r="AU161" s="88">
        <v>30000</v>
      </c>
      <c r="AV161" s="88">
        <v>0</v>
      </c>
      <c r="AW161" s="88">
        <v>0</v>
      </c>
      <c r="AX161" s="88">
        <v>0</v>
      </c>
      <c r="AY161" s="88">
        <v>30000</v>
      </c>
      <c r="AZ161" s="88">
        <v>861</v>
      </c>
      <c r="BA161" s="88">
        <v>0</v>
      </c>
      <c r="BB161" s="88">
        <v>912</v>
      </c>
      <c r="BC161" s="88">
        <v>0</v>
      </c>
      <c r="BD161" s="88">
        <v>25</v>
      </c>
      <c r="BE161" s="88">
        <v>0</v>
      </c>
      <c r="BF161" s="101">
        <v>10001.74</v>
      </c>
      <c r="BG161" s="101">
        <v>11799.74</v>
      </c>
      <c r="BH161" s="101">
        <v>2130</v>
      </c>
      <c r="BI161" s="101">
        <v>330</v>
      </c>
      <c r="BJ161" s="101">
        <v>2127</v>
      </c>
      <c r="BK161" s="101">
        <v>4587</v>
      </c>
      <c r="BL161" s="101" t="s">
        <v>3229</v>
      </c>
      <c r="BM161" s="101" t="s">
        <v>3327</v>
      </c>
    </row>
    <row r="162" spans="1:65">
      <c r="A162" t="s">
        <v>695</v>
      </c>
      <c r="B162">
        <v>20250301</v>
      </c>
      <c r="C162">
        <v>2025</v>
      </c>
      <c r="D162" s="9">
        <v>45717</v>
      </c>
      <c r="E162">
        <v>3</v>
      </c>
      <c r="F162" t="s">
        <v>1058</v>
      </c>
      <c r="G162" t="s">
        <v>1197</v>
      </c>
      <c r="H162" t="s">
        <v>1038</v>
      </c>
      <c r="I162" t="s">
        <v>695</v>
      </c>
      <c r="J162">
        <v>34</v>
      </c>
      <c r="K162" t="s">
        <v>3256</v>
      </c>
      <c r="L162" t="s">
        <v>2158</v>
      </c>
      <c r="M162" t="s">
        <v>2158</v>
      </c>
      <c r="N162" t="s">
        <v>1820</v>
      </c>
      <c r="O162" t="s">
        <v>3247</v>
      </c>
      <c r="P162" t="s">
        <v>6037</v>
      </c>
      <c r="Q162" t="s">
        <v>6038</v>
      </c>
      <c r="R162" t="s">
        <v>3388</v>
      </c>
      <c r="S162" t="s">
        <v>1000</v>
      </c>
      <c r="T162" t="s">
        <v>6046</v>
      </c>
      <c r="U162" s="9" t="s">
        <v>6047</v>
      </c>
      <c r="V162" s="9" t="s">
        <v>6052</v>
      </c>
      <c r="W162" t="s">
        <v>6053</v>
      </c>
      <c r="X162" t="s">
        <v>3081</v>
      </c>
      <c r="Y162" t="s">
        <v>3081</v>
      </c>
      <c r="Z162">
        <v>7</v>
      </c>
      <c r="AA162">
        <v>45413</v>
      </c>
      <c r="AB162">
        <v>41962</v>
      </c>
      <c r="AC162">
        <v>61815091</v>
      </c>
      <c r="AD162" s="9" t="s">
        <v>3084</v>
      </c>
      <c r="AE162" t="s">
        <v>1679</v>
      </c>
      <c r="AF162" t="s">
        <v>4775</v>
      </c>
      <c r="AG162" t="s">
        <v>4776</v>
      </c>
      <c r="AH162" t="s">
        <v>1006</v>
      </c>
      <c r="AI162" t="s">
        <v>6043</v>
      </c>
      <c r="AJ162">
        <v>28871</v>
      </c>
      <c r="AK162" t="s">
        <v>3099</v>
      </c>
      <c r="AL162" t="s">
        <v>3488</v>
      </c>
      <c r="AM162">
        <v>200019600701920</v>
      </c>
      <c r="AN162">
        <v>1</v>
      </c>
      <c r="AO162" s="88" t="s">
        <v>3089</v>
      </c>
      <c r="AP162" s="88">
        <v>1</v>
      </c>
      <c r="AQ162" s="88" t="s">
        <v>3090</v>
      </c>
      <c r="AR162" s="88">
        <v>362717</v>
      </c>
      <c r="AS162" s="88" t="s">
        <v>6059</v>
      </c>
      <c r="AT162" s="88">
        <v>783</v>
      </c>
      <c r="AU162" s="88">
        <v>70000</v>
      </c>
      <c r="AV162" s="88">
        <v>0</v>
      </c>
      <c r="AW162" s="88">
        <v>0</v>
      </c>
      <c r="AX162" s="88">
        <v>0</v>
      </c>
      <c r="AY162" s="88">
        <v>70000</v>
      </c>
      <c r="AZ162" s="88">
        <v>2009</v>
      </c>
      <c r="BA162" s="88">
        <v>5025.38</v>
      </c>
      <c r="BB162" s="88">
        <v>2128</v>
      </c>
      <c r="BC162" s="88">
        <v>1715.46</v>
      </c>
      <c r="BD162" s="88">
        <v>25</v>
      </c>
      <c r="BE162" s="88">
        <v>0</v>
      </c>
      <c r="BF162" s="101">
        <v>0</v>
      </c>
      <c r="BG162" s="101">
        <v>10902.84</v>
      </c>
      <c r="BH162" s="101">
        <v>4970</v>
      </c>
      <c r="BI162" s="101">
        <v>770</v>
      </c>
      <c r="BJ162" s="101">
        <v>4963</v>
      </c>
      <c r="BK162" s="101">
        <v>10703</v>
      </c>
      <c r="BL162" s="101" t="s">
        <v>3105</v>
      </c>
      <c r="BM162" s="101" t="s">
        <v>3105</v>
      </c>
    </row>
    <row r="163" spans="1:65">
      <c r="A163" t="s">
        <v>695</v>
      </c>
      <c r="B163">
        <v>20250301</v>
      </c>
      <c r="C163">
        <v>2025</v>
      </c>
      <c r="D163" s="9">
        <v>45717</v>
      </c>
      <c r="E163">
        <v>3</v>
      </c>
      <c r="F163" t="s">
        <v>1028</v>
      </c>
      <c r="G163" t="s">
        <v>1194</v>
      </c>
      <c r="H163" t="s">
        <v>1038</v>
      </c>
      <c r="I163" t="s">
        <v>695</v>
      </c>
      <c r="J163">
        <v>34</v>
      </c>
      <c r="K163" t="s">
        <v>3256</v>
      </c>
      <c r="L163" t="s">
        <v>2158</v>
      </c>
      <c r="M163" t="s">
        <v>2158</v>
      </c>
      <c r="N163" t="s">
        <v>1820</v>
      </c>
      <c r="O163" t="s">
        <v>3247</v>
      </c>
      <c r="P163" t="s">
        <v>6037</v>
      </c>
      <c r="Q163" t="s">
        <v>6038</v>
      </c>
      <c r="R163" t="s">
        <v>3263</v>
      </c>
      <c r="S163" t="s">
        <v>62</v>
      </c>
      <c r="T163" t="s">
        <v>6066</v>
      </c>
      <c r="U163" s="9" t="s">
        <v>6067</v>
      </c>
      <c r="V163" s="9" t="s">
        <v>6052</v>
      </c>
      <c r="W163" t="s">
        <v>6053</v>
      </c>
      <c r="X163" t="s">
        <v>3081</v>
      </c>
      <c r="Y163" t="s">
        <v>3081</v>
      </c>
      <c r="Z163">
        <v>1</v>
      </c>
      <c r="AA163">
        <v>45108</v>
      </c>
      <c r="AB163">
        <v>45108</v>
      </c>
      <c r="AC163">
        <v>62475197</v>
      </c>
      <c r="AD163" s="9" t="s">
        <v>3084</v>
      </c>
      <c r="AE163" t="s">
        <v>2482</v>
      </c>
      <c r="AF163" t="s">
        <v>3993</v>
      </c>
      <c r="AG163" t="s">
        <v>3994</v>
      </c>
      <c r="AH163" t="s">
        <v>2481</v>
      </c>
      <c r="AI163" t="s">
        <v>6043</v>
      </c>
      <c r="AJ163">
        <v>33896</v>
      </c>
      <c r="AK163" t="s">
        <v>3087</v>
      </c>
      <c r="AL163" t="s">
        <v>3088</v>
      </c>
      <c r="AM163">
        <v>200019600696048</v>
      </c>
      <c r="AN163">
        <v>1</v>
      </c>
      <c r="AO163" s="88" t="s">
        <v>3089</v>
      </c>
      <c r="AP163" s="88">
        <v>1</v>
      </c>
      <c r="AQ163" s="88" t="s">
        <v>3090</v>
      </c>
      <c r="AR163" s="88">
        <v>362717</v>
      </c>
      <c r="AS163" s="88" t="s">
        <v>6059</v>
      </c>
      <c r="AT163" s="88">
        <v>801</v>
      </c>
      <c r="AU163" s="88">
        <v>20000</v>
      </c>
      <c r="AV163" s="88">
        <v>0</v>
      </c>
      <c r="AW163" s="88">
        <v>0</v>
      </c>
      <c r="AX163" s="88">
        <v>0</v>
      </c>
      <c r="AY163" s="88">
        <v>20000</v>
      </c>
      <c r="AZ163" s="88">
        <v>574</v>
      </c>
      <c r="BA163" s="88">
        <v>0</v>
      </c>
      <c r="BB163" s="88">
        <v>608</v>
      </c>
      <c r="BC163" s="88">
        <v>0</v>
      </c>
      <c r="BD163" s="88">
        <v>25</v>
      </c>
      <c r="BE163" s="88">
        <v>0</v>
      </c>
      <c r="BF163" s="101">
        <v>0</v>
      </c>
      <c r="BG163" s="101">
        <v>1207</v>
      </c>
      <c r="BH163" s="101">
        <v>1420</v>
      </c>
      <c r="BI163" s="101">
        <v>220</v>
      </c>
      <c r="BJ163" s="101">
        <v>1418</v>
      </c>
      <c r="BK163" s="101">
        <v>3058</v>
      </c>
      <c r="BL163" s="101" t="s">
        <v>3081</v>
      </c>
      <c r="BM163" s="101" t="s">
        <v>3081</v>
      </c>
    </row>
    <row r="164" spans="1:65">
      <c r="A164" t="s">
        <v>695</v>
      </c>
      <c r="B164">
        <v>20250301</v>
      </c>
      <c r="C164">
        <v>2025</v>
      </c>
      <c r="D164" s="9">
        <v>45717</v>
      </c>
      <c r="E164">
        <v>3</v>
      </c>
      <c r="F164" t="s">
        <v>2743</v>
      </c>
      <c r="G164" t="s">
        <v>2744</v>
      </c>
      <c r="H164" t="s">
        <v>2743</v>
      </c>
      <c r="I164" t="s">
        <v>2744</v>
      </c>
      <c r="J164">
        <v>1</v>
      </c>
      <c r="K164" t="s">
        <v>9</v>
      </c>
      <c r="L164" t="s">
        <v>2158</v>
      </c>
      <c r="M164" t="s">
        <v>2158</v>
      </c>
      <c r="N164" t="s">
        <v>1820</v>
      </c>
      <c r="O164" t="s">
        <v>3247</v>
      </c>
      <c r="P164" t="s">
        <v>6037</v>
      </c>
      <c r="Q164" t="s">
        <v>6038</v>
      </c>
      <c r="R164" t="s">
        <v>3096</v>
      </c>
      <c r="S164" t="s">
        <v>295</v>
      </c>
      <c r="T164" t="s">
        <v>6046</v>
      </c>
      <c r="U164" s="9" t="s">
        <v>6047</v>
      </c>
      <c r="V164" s="9" t="s">
        <v>6056</v>
      </c>
      <c r="W164" t="s">
        <v>6057</v>
      </c>
      <c r="X164" t="s">
        <v>3081</v>
      </c>
      <c r="Y164" t="s">
        <v>3081</v>
      </c>
      <c r="Z164">
        <v>4</v>
      </c>
      <c r="AA164">
        <v>45352</v>
      </c>
      <c r="AB164">
        <v>44317</v>
      </c>
      <c r="AC164">
        <v>5</v>
      </c>
      <c r="AD164" s="9" t="s">
        <v>3084</v>
      </c>
      <c r="AE164" t="s">
        <v>1429</v>
      </c>
      <c r="AF164" t="s">
        <v>5024</v>
      </c>
      <c r="AG164" t="s">
        <v>4976</v>
      </c>
      <c r="AH164" t="s">
        <v>791</v>
      </c>
      <c r="AI164" t="s">
        <v>6045</v>
      </c>
      <c r="AJ164">
        <v>35473</v>
      </c>
      <c r="AK164" t="s">
        <v>3099</v>
      </c>
      <c r="AL164" t="s">
        <v>3088</v>
      </c>
      <c r="AM164">
        <v>200019603683956</v>
      </c>
      <c r="AN164">
        <v>1</v>
      </c>
      <c r="AO164" s="88" t="s">
        <v>3089</v>
      </c>
      <c r="AP164" s="88">
        <v>1</v>
      </c>
      <c r="AQ164" s="88" t="s">
        <v>3090</v>
      </c>
      <c r="AR164" s="88">
        <v>362717</v>
      </c>
      <c r="AS164" s="88" t="s">
        <v>6059</v>
      </c>
      <c r="AT164" s="88">
        <v>808</v>
      </c>
      <c r="AU164" s="88">
        <v>35000</v>
      </c>
      <c r="AV164" s="88">
        <v>0</v>
      </c>
      <c r="AW164" s="88">
        <v>0</v>
      </c>
      <c r="AX164" s="88">
        <v>0</v>
      </c>
      <c r="AY164" s="88">
        <v>35000</v>
      </c>
      <c r="AZ164" s="88">
        <v>1004.5</v>
      </c>
      <c r="BA164" s="88">
        <v>0</v>
      </c>
      <c r="BB164" s="88">
        <v>1064</v>
      </c>
      <c r="BC164" s="88">
        <v>0</v>
      </c>
      <c r="BD164" s="88">
        <v>25</v>
      </c>
      <c r="BE164" s="88">
        <v>0</v>
      </c>
      <c r="BF164" s="101">
        <v>0</v>
      </c>
      <c r="BG164" s="101">
        <v>2093.5</v>
      </c>
      <c r="BH164" s="101">
        <v>2485</v>
      </c>
      <c r="BI164" s="101">
        <v>385</v>
      </c>
      <c r="BJ164" s="101">
        <v>2481.5</v>
      </c>
      <c r="BK164" s="101">
        <v>5351.5</v>
      </c>
      <c r="BL164" s="101" t="s">
        <v>3081</v>
      </c>
      <c r="BM164" s="101" t="s">
        <v>3081</v>
      </c>
    </row>
    <row r="165" spans="1:65">
      <c r="A165" t="s">
        <v>695</v>
      </c>
      <c r="B165">
        <v>20250301</v>
      </c>
      <c r="C165">
        <v>2025</v>
      </c>
      <c r="D165" s="9">
        <v>45717</v>
      </c>
      <c r="E165">
        <v>3</v>
      </c>
      <c r="F165" t="s">
        <v>1059</v>
      </c>
      <c r="G165" t="s">
        <v>1195</v>
      </c>
      <c r="H165" t="s">
        <v>1038</v>
      </c>
      <c r="I165" t="s">
        <v>695</v>
      </c>
      <c r="J165">
        <v>34</v>
      </c>
      <c r="K165" t="s">
        <v>3256</v>
      </c>
      <c r="L165" t="s">
        <v>2158</v>
      </c>
      <c r="M165" t="s">
        <v>2158</v>
      </c>
      <c r="N165" t="s">
        <v>1820</v>
      </c>
      <c r="O165" t="s">
        <v>3247</v>
      </c>
      <c r="P165" t="s">
        <v>6037</v>
      </c>
      <c r="Q165" t="s">
        <v>6038</v>
      </c>
      <c r="R165" t="s">
        <v>3273</v>
      </c>
      <c r="S165" t="s">
        <v>163</v>
      </c>
      <c r="T165" t="s">
        <v>6046</v>
      </c>
      <c r="U165" s="9" t="s">
        <v>6047</v>
      </c>
      <c r="V165" s="9" t="s">
        <v>3081</v>
      </c>
      <c r="W165" t="s">
        <v>3081</v>
      </c>
      <c r="X165" t="s">
        <v>3081</v>
      </c>
      <c r="Y165" t="s">
        <v>3081</v>
      </c>
      <c r="Z165">
        <v>5</v>
      </c>
      <c r="AA165">
        <v>45170</v>
      </c>
      <c r="AB165">
        <v>42156</v>
      </c>
      <c r="AC165">
        <v>61920059</v>
      </c>
      <c r="AD165" s="9" t="s">
        <v>3084</v>
      </c>
      <c r="AE165" t="s">
        <v>1995</v>
      </c>
      <c r="AF165" t="s">
        <v>4700</v>
      </c>
      <c r="AG165" t="s">
        <v>4701</v>
      </c>
      <c r="AH165" t="s">
        <v>1994</v>
      </c>
      <c r="AI165" t="s">
        <v>6045</v>
      </c>
      <c r="AJ165">
        <v>20862</v>
      </c>
      <c r="AK165" t="s">
        <v>3088</v>
      </c>
      <c r="AL165" t="s">
        <v>3088</v>
      </c>
      <c r="AM165">
        <v>200010301377761</v>
      </c>
      <c r="AN165">
        <v>1</v>
      </c>
      <c r="AO165" s="88" t="s">
        <v>3089</v>
      </c>
      <c r="AP165" s="88">
        <v>1</v>
      </c>
      <c r="AQ165" s="88" t="s">
        <v>3090</v>
      </c>
      <c r="AR165" s="88">
        <v>362717</v>
      </c>
      <c r="AS165" s="88" t="s">
        <v>6059</v>
      </c>
      <c r="AT165" s="88">
        <v>811</v>
      </c>
      <c r="AU165" s="88">
        <v>50000</v>
      </c>
      <c r="AV165" s="88">
        <v>0</v>
      </c>
      <c r="AW165" s="88">
        <v>0</v>
      </c>
      <c r="AX165" s="88">
        <v>0</v>
      </c>
      <c r="AY165" s="88">
        <v>50000</v>
      </c>
      <c r="AZ165" s="88">
        <v>1435</v>
      </c>
      <c r="BA165" s="88">
        <v>1596.68</v>
      </c>
      <c r="BB165" s="88">
        <v>1520</v>
      </c>
      <c r="BC165" s="88">
        <v>1715.46</v>
      </c>
      <c r="BD165" s="88">
        <v>25</v>
      </c>
      <c r="BE165" s="88">
        <v>0</v>
      </c>
      <c r="BF165" s="101">
        <v>0</v>
      </c>
      <c r="BG165" s="101">
        <v>6292.14</v>
      </c>
      <c r="BH165" s="101">
        <v>3550</v>
      </c>
      <c r="BI165" s="101">
        <v>550</v>
      </c>
      <c r="BJ165" s="101">
        <v>3545</v>
      </c>
      <c r="BK165" s="101">
        <v>7645</v>
      </c>
      <c r="BL165" s="101" t="s">
        <v>3081</v>
      </c>
      <c r="BM165" s="101" t="s">
        <v>3081</v>
      </c>
    </row>
    <row r="166" spans="1:65">
      <c r="A166" t="s">
        <v>695</v>
      </c>
      <c r="B166">
        <v>20250301</v>
      </c>
      <c r="C166">
        <v>2025</v>
      </c>
      <c r="D166" s="9">
        <v>45717</v>
      </c>
      <c r="E166">
        <v>3</v>
      </c>
      <c r="F166" t="s">
        <v>1058</v>
      </c>
      <c r="G166" t="s">
        <v>1197</v>
      </c>
      <c r="H166" t="s">
        <v>1038</v>
      </c>
      <c r="I166" t="s">
        <v>695</v>
      </c>
      <c r="J166">
        <v>34</v>
      </c>
      <c r="K166" t="s">
        <v>3256</v>
      </c>
      <c r="L166" t="s">
        <v>2158</v>
      </c>
      <c r="M166" t="s">
        <v>2158</v>
      </c>
      <c r="N166" t="s">
        <v>1820</v>
      </c>
      <c r="O166" t="s">
        <v>3247</v>
      </c>
      <c r="P166" t="s">
        <v>6037</v>
      </c>
      <c r="Q166" t="s">
        <v>6038</v>
      </c>
      <c r="R166" t="s">
        <v>3314</v>
      </c>
      <c r="S166" t="s">
        <v>728</v>
      </c>
      <c r="T166" t="s">
        <v>6046</v>
      </c>
      <c r="U166" s="9" t="s">
        <v>6047</v>
      </c>
      <c r="V166" s="9" t="s">
        <v>6054</v>
      </c>
      <c r="W166" t="s">
        <v>6055</v>
      </c>
      <c r="X166" t="s">
        <v>3081</v>
      </c>
      <c r="Y166" t="s">
        <v>3081</v>
      </c>
      <c r="Z166">
        <v>1</v>
      </c>
      <c r="AA166">
        <v>45717</v>
      </c>
      <c r="AB166">
        <v>45717</v>
      </c>
      <c r="AC166">
        <v>62145062</v>
      </c>
      <c r="AD166" s="9" t="s">
        <v>3084</v>
      </c>
      <c r="AE166" t="s">
        <v>6088</v>
      </c>
      <c r="AF166" t="s">
        <v>4106</v>
      </c>
      <c r="AG166" t="s">
        <v>6089</v>
      </c>
      <c r="AH166" t="s">
        <v>6090</v>
      </c>
      <c r="AI166" t="s">
        <v>6043</v>
      </c>
      <c r="AJ166">
        <v>24828</v>
      </c>
      <c r="AK166" t="s">
        <v>3099</v>
      </c>
      <c r="AL166" t="s">
        <v>3088</v>
      </c>
      <c r="AM166">
        <v>200013200363077</v>
      </c>
      <c r="AN166">
        <v>1</v>
      </c>
      <c r="AO166" s="88" t="s">
        <v>3089</v>
      </c>
      <c r="AP166" s="88">
        <v>1</v>
      </c>
      <c r="AQ166" s="88" t="s">
        <v>3090</v>
      </c>
      <c r="AR166" s="88">
        <v>362717</v>
      </c>
      <c r="AS166" s="88" t="s">
        <v>6059</v>
      </c>
      <c r="AT166" s="88">
        <v>816</v>
      </c>
      <c r="AU166" s="88">
        <v>135000</v>
      </c>
      <c r="AV166" s="88">
        <v>0</v>
      </c>
      <c r="AW166" s="88">
        <v>0</v>
      </c>
      <c r="AX166" s="88">
        <v>0</v>
      </c>
      <c r="AY166" s="88">
        <v>135000</v>
      </c>
      <c r="AZ166" s="88">
        <v>3874.5</v>
      </c>
      <c r="BA166" s="88">
        <v>20338.240000000002</v>
      </c>
      <c r="BB166" s="88">
        <v>4104</v>
      </c>
      <c r="BC166" s="88">
        <v>0</v>
      </c>
      <c r="BD166" s="88">
        <v>25</v>
      </c>
      <c r="BE166" s="88">
        <v>0</v>
      </c>
      <c r="BF166" s="101">
        <v>0</v>
      </c>
      <c r="BG166" s="101">
        <v>28341.74</v>
      </c>
      <c r="BH166" s="101">
        <v>9585</v>
      </c>
      <c r="BI166" s="101">
        <v>851.51</v>
      </c>
      <c r="BJ166" s="101">
        <v>9571.5</v>
      </c>
      <c r="BK166" s="101">
        <v>20008.009999999998</v>
      </c>
      <c r="BL166" s="101" t="s">
        <v>3081</v>
      </c>
      <c r="BM166" s="101" t="s">
        <v>3081</v>
      </c>
    </row>
    <row r="167" spans="1:65">
      <c r="A167" t="s">
        <v>695</v>
      </c>
      <c r="B167">
        <v>20250301</v>
      </c>
      <c r="C167">
        <v>2025</v>
      </c>
      <c r="D167" s="9">
        <v>45717</v>
      </c>
      <c r="E167">
        <v>3</v>
      </c>
      <c r="F167" t="s">
        <v>1038</v>
      </c>
      <c r="G167" t="s">
        <v>695</v>
      </c>
      <c r="H167" t="s">
        <v>1038</v>
      </c>
      <c r="I167" t="s">
        <v>695</v>
      </c>
      <c r="J167">
        <v>1</v>
      </c>
      <c r="K167" t="s">
        <v>9</v>
      </c>
      <c r="L167" t="s">
        <v>2158</v>
      </c>
      <c r="M167" t="s">
        <v>2158</v>
      </c>
      <c r="N167" t="s">
        <v>1820</v>
      </c>
      <c r="O167" t="s">
        <v>3247</v>
      </c>
      <c r="P167" t="s">
        <v>6037</v>
      </c>
      <c r="Q167" t="s">
        <v>6038</v>
      </c>
      <c r="R167" t="s">
        <v>3226</v>
      </c>
      <c r="S167" t="s">
        <v>303</v>
      </c>
      <c r="T167" t="s">
        <v>6046</v>
      </c>
      <c r="U167" s="9" t="s">
        <v>6047</v>
      </c>
      <c r="V167" s="9" t="s">
        <v>3081</v>
      </c>
      <c r="W167" t="s">
        <v>3081</v>
      </c>
      <c r="X167" t="s">
        <v>3081</v>
      </c>
      <c r="Y167" t="s">
        <v>3081</v>
      </c>
      <c r="Z167">
        <v>4</v>
      </c>
      <c r="AA167">
        <v>45566</v>
      </c>
      <c r="AB167">
        <v>44440</v>
      </c>
      <c r="AC167">
        <v>62462391</v>
      </c>
      <c r="AD167" s="9" t="s">
        <v>3084</v>
      </c>
      <c r="AE167" t="s">
        <v>1266</v>
      </c>
      <c r="AF167" t="s">
        <v>3333</v>
      </c>
      <c r="AG167" t="s">
        <v>3334</v>
      </c>
      <c r="AH167" t="s">
        <v>992</v>
      </c>
      <c r="AI167" t="s">
        <v>6045</v>
      </c>
      <c r="AJ167">
        <v>28967</v>
      </c>
      <c r="AK167" t="s">
        <v>3099</v>
      </c>
      <c r="AL167" t="s">
        <v>3088</v>
      </c>
      <c r="AM167">
        <v>200019600716576</v>
      </c>
      <c r="AN167">
        <v>1</v>
      </c>
      <c r="AO167" s="88" t="s">
        <v>3089</v>
      </c>
      <c r="AP167" s="88">
        <v>1</v>
      </c>
      <c r="AQ167" s="88" t="s">
        <v>3090</v>
      </c>
      <c r="AR167" s="88">
        <v>362717</v>
      </c>
      <c r="AS167" s="88" t="s">
        <v>6059</v>
      </c>
      <c r="AT167" s="88">
        <v>840</v>
      </c>
      <c r="AU167" s="88">
        <v>35000</v>
      </c>
      <c r="AV167" s="88">
        <v>0</v>
      </c>
      <c r="AW167" s="88">
        <v>0</v>
      </c>
      <c r="AX167" s="88">
        <v>0</v>
      </c>
      <c r="AY167" s="88">
        <v>35000</v>
      </c>
      <c r="AZ167" s="88">
        <v>1004.5</v>
      </c>
      <c r="BA167" s="88">
        <v>0</v>
      </c>
      <c r="BB167" s="88">
        <v>1064</v>
      </c>
      <c r="BC167" s="88">
        <v>0</v>
      </c>
      <c r="BD167" s="88">
        <v>25</v>
      </c>
      <c r="BE167" s="88">
        <v>0</v>
      </c>
      <c r="BF167" s="101">
        <v>0</v>
      </c>
      <c r="BG167" s="101">
        <v>2093.5</v>
      </c>
      <c r="BH167" s="101">
        <v>2485</v>
      </c>
      <c r="BI167" s="101">
        <v>385</v>
      </c>
      <c r="BJ167" s="101">
        <v>2481.5</v>
      </c>
      <c r="BK167" s="101">
        <v>5351.5</v>
      </c>
      <c r="BL167" s="101" t="s">
        <v>3081</v>
      </c>
      <c r="BM167" s="101" t="s">
        <v>3081</v>
      </c>
    </row>
    <row r="168" spans="1:65">
      <c r="A168" t="s">
        <v>695</v>
      </c>
      <c r="B168">
        <v>20250301</v>
      </c>
      <c r="C168">
        <v>2025</v>
      </c>
      <c r="D168" s="9">
        <v>45717</v>
      </c>
      <c r="E168">
        <v>3</v>
      </c>
      <c r="F168" t="s">
        <v>1038</v>
      </c>
      <c r="G168" t="s">
        <v>695</v>
      </c>
      <c r="H168" t="s">
        <v>1038</v>
      </c>
      <c r="I168" t="s">
        <v>695</v>
      </c>
      <c r="J168">
        <v>7</v>
      </c>
      <c r="K168" t="s">
        <v>3252</v>
      </c>
      <c r="L168" t="s">
        <v>2158</v>
      </c>
      <c r="M168" t="s">
        <v>2158</v>
      </c>
      <c r="N168" t="s">
        <v>1820</v>
      </c>
      <c r="O168" t="s">
        <v>3247</v>
      </c>
      <c r="P168" t="s">
        <v>6037</v>
      </c>
      <c r="Q168" t="s">
        <v>6038</v>
      </c>
      <c r="R168" t="s">
        <v>3253</v>
      </c>
      <c r="S168" t="s">
        <v>666</v>
      </c>
      <c r="T168" t="s">
        <v>6046</v>
      </c>
      <c r="U168" s="9" t="s">
        <v>6047</v>
      </c>
      <c r="V168" s="9" t="s">
        <v>3081</v>
      </c>
      <c r="W168" t="s">
        <v>3081</v>
      </c>
      <c r="X168" t="s">
        <v>3081</v>
      </c>
      <c r="Y168" t="s">
        <v>3081</v>
      </c>
      <c r="Z168">
        <v>3</v>
      </c>
      <c r="AA168">
        <v>45658</v>
      </c>
      <c r="AB168">
        <v>44866</v>
      </c>
      <c r="AC168">
        <v>62462475</v>
      </c>
      <c r="AD168" s="9" t="s">
        <v>3084</v>
      </c>
      <c r="AE168" t="s">
        <v>5870</v>
      </c>
      <c r="AF168" t="s">
        <v>5871</v>
      </c>
      <c r="AG168" t="s">
        <v>5872</v>
      </c>
      <c r="AH168" t="s">
        <v>5873</v>
      </c>
      <c r="AI168" t="s">
        <v>6045</v>
      </c>
      <c r="AJ168">
        <v>35713</v>
      </c>
      <c r="AK168" t="s">
        <v>3099</v>
      </c>
      <c r="AL168" t="s">
        <v>3088</v>
      </c>
      <c r="AM168">
        <v>200019600578917</v>
      </c>
      <c r="AN168">
        <v>1</v>
      </c>
      <c r="AO168" s="88" t="s">
        <v>3089</v>
      </c>
      <c r="AP168" s="88">
        <v>1</v>
      </c>
      <c r="AQ168" s="88" t="s">
        <v>3090</v>
      </c>
      <c r="AR168" s="88">
        <v>362717</v>
      </c>
      <c r="AS168" s="88" t="s">
        <v>6059</v>
      </c>
      <c r="AT168" s="88">
        <v>842</v>
      </c>
      <c r="AU168" s="88">
        <v>10000</v>
      </c>
      <c r="AV168" s="88">
        <v>0</v>
      </c>
      <c r="AW168" s="88">
        <v>0</v>
      </c>
      <c r="AX168" s="88">
        <v>0</v>
      </c>
      <c r="AY168" s="88">
        <v>10000</v>
      </c>
      <c r="AZ168" s="88">
        <v>0</v>
      </c>
      <c r="BA168" s="88">
        <v>0</v>
      </c>
      <c r="BB168" s="88">
        <v>0</v>
      </c>
      <c r="BC168" s="88">
        <v>0</v>
      </c>
      <c r="BD168" s="88">
        <v>0</v>
      </c>
      <c r="BE168" s="88">
        <v>0</v>
      </c>
      <c r="BF168" s="101">
        <v>0</v>
      </c>
      <c r="BG168" s="101">
        <v>0</v>
      </c>
      <c r="BH168" s="101">
        <v>0</v>
      </c>
      <c r="BI168" s="101">
        <v>0</v>
      </c>
      <c r="BJ168" s="101">
        <v>0</v>
      </c>
      <c r="BK168" s="101">
        <v>0</v>
      </c>
      <c r="BL168" s="101" t="s">
        <v>3081</v>
      </c>
      <c r="BM168" s="101" t="s">
        <v>3081</v>
      </c>
    </row>
    <row r="169" spans="1:65">
      <c r="A169" t="s">
        <v>695</v>
      </c>
      <c r="B169">
        <v>20250301</v>
      </c>
      <c r="C169">
        <v>2025</v>
      </c>
      <c r="D169" s="9">
        <v>45717</v>
      </c>
      <c r="E169">
        <v>3</v>
      </c>
      <c r="F169" t="s">
        <v>2673</v>
      </c>
      <c r="G169" t="s">
        <v>2693</v>
      </c>
      <c r="H169" t="s">
        <v>1038</v>
      </c>
      <c r="I169" t="s">
        <v>695</v>
      </c>
      <c r="J169">
        <v>34</v>
      </c>
      <c r="K169" t="s">
        <v>3256</v>
      </c>
      <c r="L169" t="s">
        <v>2158</v>
      </c>
      <c r="M169" t="s">
        <v>2158</v>
      </c>
      <c r="N169" t="s">
        <v>1820</v>
      </c>
      <c r="O169" t="s">
        <v>3247</v>
      </c>
      <c r="P169" t="s">
        <v>6037</v>
      </c>
      <c r="Q169" t="s">
        <v>6038</v>
      </c>
      <c r="R169" t="s">
        <v>4307</v>
      </c>
      <c r="S169" t="s">
        <v>2580</v>
      </c>
      <c r="T169" t="s">
        <v>6046</v>
      </c>
      <c r="U169" s="9" t="s">
        <v>6047</v>
      </c>
      <c r="V169" s="9" t="s">
        <v>6052</v>
      </c>
      <c r="W169" t="s">
        <v>6053</v>
      </c>
      <c r="X169" t="s">
        <v>3081</v>
      </c>
      <c r="Y169" t="s">
        <v>3081</v>
      </c>
      <c r="Z169">
        <v>7</v>
      </c>
      <c r="AA169">
        <v>45597</v>
      </c>
      <c r="AB169">
        <v>41944</v>
      </c>
      <c r="AC169">
        <v>62310051</v>
      </c>
      <c r="AD169" s="9" t="s">
        <v>3084</v>
      </c>
      <c r="AE169" t="s">
        <v>1922</v>
      </c>
      <c r="AF169" t="s">
        <v>5719</v>
      </c>
      <c r="AG169" t="s">
        <v>5720</v>
      </c>
      <c r="AH169" t="s">
        <v>2358</v>
      </c>
      <c r="AI169" t="s">
        <v>6043</v>
      </c>
      <c r="AJ169">
        <v>31028</v>
      </c>
      <c r="AK169" t="s">
        <v>3087</v>
      </c>
      <c r="AL169" t="s">
        <v>3088</v>
      </c>
      <c r="AM169">
        <v>200019605278382</v>
      </c>
      <c r="AN169">
        <v>1</v>
      </c>
      <c r="AO169" s="88" t="s">
        <v>3089</v>
      </c>
      <c r="AP169" s="88">
        <v>1</v>
      </c>
      <c r="AQ169" s="88" t="s">
        <v>3090</v>
      </c>
      <c r="AR169" s="88">
        <v>362717</v>
      </c>
      <c r="AS169" s="88" t="s">
        <v>6059</v>
      </c>
      <c r="AT169" s="88">
        <v>851</v>
      </c>
      <c r="AU169" s="88">
        <v>70000</v>
      </c>
      <c r="AV169" s="88">
        <v>0</v>
      </c>
      <c r="AW169" s="88">
        <v>0</v>
      </c>
      <c r="AX169" s="88">
        <v>0</v>
      </c>
      <c r="AY169" s="88">
        <v>70000</v>
      </c>
      <c r="AZ169" s="88">
        <v>2009</v>
      </c>
      <c r="BA169" s="88">
        <v>5025.38</v>
      </c>
      <c r="BB169" s="88">
        <v>2128</v>
      </c>
      <c r="BC169" s="88">
        <v>1715.46</v>
      </c>
      <c r="BD169" s="88">
        <v>25</v>
      </c>
      <c r="BE169" s="88">
        <v>0</v>
      </c>
      <c r="BF169" s="101">
        <v>5166</v>
      </c>
      <c r="BG169" s="101">
        <v>16068.84</v>
      </c>
      <c r="BH169" s="101">
        <v>4970</v>
      </c>
      <c r="BI169" s="101">
        <v>770</v>
      </c>
      <c r="BJ169" s="101">
        <v>4963</v>
      </c>
      <c r="BK169" s="101">
        <v>10703</v>
      </c>
      <c r="BL169" s="101" t="s">
        <v>3173</v>
      </c>
      <c r="BM169" s="101" t="s">
        <v>3217</v>
      </c>
    </row>
    <row r="170" spans="1:65">
      <c r="A170" t="s">
        <v>695</v>
      </c>
      <c r="B170">
        <v>20250301</v>
      </c>
      <c r="C170">
        <v>2025</v>
      </c>
      <c r="D170" s="9">
        <v>45717</v>
      </c>
      <c r="E170">
        <v>3</v>
      </c>
      <c r="F170" t="s">
        <v>1027</v>
      </c>
      <c r="G170" t="s">
        <v>246</v>
      </c>
      <c r="H170" t="s">
        <v>1027</v>
      </c>
      <c r="I170" t="s">
        <v>246</v>
      </c>
      <c r="J170">
        <v>1</v>
      </c>
      <c r="K170" t="s">
        <v>9</v>
      </c>
      <c r="L170" t="s">
        <v>2158</v>
      </c>
      <c r="M170" t="s">
        <v>2158</v>
      </c>
      <c r="N170" t="s">
        <v>1820</v>
      </c>
      <c r="O170" t="s">
        <v>3247</v>
      </c>
      <c r="P170" t="s">
        <v>6037</v>
      </c>
      <c r="Q170" t="s">
        <v>6038</v>
      </c>
      <c r="R170" t="s">
        <v>3783</v>
      </c>
      <c r="S170" t="s">
        <v>755</v>
      </c>
      <c r="T170" t="s">
        <v>6046</v>
      </c>
      <c r="U170" s="9" t="s">
        <v>6047</v>
      </c>
      <c r="V170" s="9" t="s">
        <v>3081</v>
      </c>
      <c r="W170" t="s">
        <v>3081</v>
      </c>
      <c r="X170" t="s">
        <v>3081</v>
      </c>
      <c r="Y170" t="s">
        <v>3081</v>
      </c>
      <c r="Z170">
        <v>2</v>
      </c>
      <c r="AA170">
        <v>44896</v>
      </c>
      <c r="AB170">
        <v>44197</v>
      </c>
      <c r="AC170">
        <v>62160057</v>
      </c>
      <c r="AD170" s="9" t="s">
        <v>3084</v>
      </c>
      <c r="AE170" t="s">
        <v>1305</v>
      </c>
      <c r="AF170" t="s">
        <v>3784</v>
      </c>
      <c r="AG170" t="s">
        <v>3785</v>
      </c>
      <c r="AH170" t="s">
        <v>756</v>
      </c>
      <c r="AI170" t="s">
        <v>6045</v>
      </c>
      <c r="AJ170">
        <v>31502</v>
      </c>
      <c r="AK170" t="s">
        <v>3099</v>
      </c>
      <c r="AL170" t="s">
        <v>3088</v>
      </c>
      <c r="AM170">
        <v>200019603292601</v>
      </c>
      <c r="AN170">
        <v>1</v>
      </c>
      <c r="AO170" s="88" t="s">
        <v>3089</v>
      </c>
      <c r="AP170" s="88">
        <v>1</v>
      </c>
      <c r="AQ170" s="88" t="s">
        <v>3090</v>
      </c>
      <c r="AR170" s="88">
        <v>363097</v>
      </c>
      <c r="AS170" s="88" t="s">
        <v>6091</v>
      </c>
      <c r="AT170" s="88">
        <v>20</v>
      </c>
      <c r="AU170" s="88">
        <v>15000</v>
      </c>
      <c r="AV170" s="88">
        <v>0</v>
      </c>
      <c r="AW170" s="88">
        <v>0</v>
      </c>
      <c r="AX170" s="88">
        <v>15000</v>
      </c>
      <c r="AY170" s="88">
        <v>30000</v>
      </c>
      <c r="AZ170" s="88">
        <v>430.5</v>
      </c>
      <c r="BA170" s="88">
        <v>2338.35</v>
      </c>
      <c r="BB170" s="88">
        <v>456</v>
      </c>
      <c r="BC170" s="88">
        <v>0</v>
      </c>
      <c r="BD170" s="88">
        <v>0</v>
      </c>
      <c r="BE170" s="88">
        <v>0</v>
      </c>
      <c r="BF170" s="101">
        <v>0</v>
      </c>
      <c r="BG170" s="101">
        <v>3224.85</v>
      </c>
      <c r="BH170" s="101">
        <v>1065</v>
      </c>
      <c r="BI170" s="101">
        <v>165</v>
      </c>
      <c r="BJ170" s="101">
        <v>1063.5</v>
      </c>
      <c r="BK170" s="101">
        <v>2293.5</v>
      </c>
      <c r="BL170" s="101" t="s">
        <v>3081</v>
      </c>
      <c r="BM170" s="101" t="s">
        <v>3081</v>
      </c>
    </row>
    <row r="171" spans="1:65">
      <c r="A171" t="s">
        <v>695</v>
      </c>
      <c r="B171">
        <v>20250301</v>
      </c>
      <c r="C171">
        <v>2025</v>
      </c>
      <c r="D171" s="9">
        <v>45717</v>
      </c>
      <c r="E171">
        <v>3</v>
      </c>
      <c r="F171" t="s">
        <v>1038</v>
      </c>
      <c r="G171" t="s">
        <v>695</v>
      </c>
      <c r="H171" t="s">
        <v>1038</v>
      </c>
      <c r="I171" t="s">
        <v>695</v>
      </c>
      <c r="J171">
        <v>1</v>
      </c>
      <c r="K171" t="s">
        <v>9</v>
      </c>
      <c r="L171" t="s">
        <v>2158</v>
      </c>
      <c r="M171" t="s">
        <v>2158</v>
      </c>
      <c r="N171" t="s">
        <v>1820</v>
      </c>
      <c r="O171" t="s">
        <v>3247</v>
      </c>
      <c r="P171" t="s">
        <v>6037</v>
      </c>
      <c r="Q171" t="s">
        <v>6038</v>
      </c>
      <c r="R171" t="s">
        <v>3096</v>
      </c>
      <c r="S171" t="s">
        <v>295</v>
      </c>
      <c r="T171" t="s">
        <v>6046</v>
      </c>
      <c r="U171" s="9" t="s">
        <v>6047</v>
      </c>
      <c r="V171" s="9" t="s">
        <v>6056</v>
      </c>
      <c r="W171" t="s">
        <v>6057</v>
      </c>
      <c r="X171" t="s">
        <v>3081</v>
      </c>
      <c r="Y171" t="s">
        <v>3081</v>
      </c>
      <c r="Z171">
        <v>3</v>
      </c>
      <c r="AA171">
        <v>45323</v>
      </c>
      <c r="AB171">
        <v>44818</v>
      </c>
      <c r="AC171">
        <v>62462132</v>
      </c>
      <c r="AD171" s="9" t="s">
        <v>3084</v>
      </c>
      <c r="AE171" t="s">
        <v>1897</v>
      </c>
      <c r="AF171" t="s">
        <v>4532</v>
      </c>
      <c r="AG171" t="s">
        <v>4533</v>
      </c>
      <c r="AH171" t="s">
        <v>1883</v>
      </c>
      <c r="AI171" t="s">
        <v>6045</v>
      </c>
      <c r="AJ171">
        <v>35770</v>
      </c>
      <c r="AK171" t="s">
        <v>3099</v>
      </c>
      <c r="AL171" t="s">
        <v>3088</v>
      </c>
      <c r="AM171">
        <v>200019605128267</v>
      </c>
      <c r="AN171">
        <v>1</v>
      </c>
      <c r="AO171" s="88" t="s">
        <v>3089</v>
      </c>
      <c r="AP171" s="88">
        <v>1</v>
      </c>
      <c r="AQ171" s="88" t="s">
        <v>3090</v>
      </c>
      <c r="AR171" s="88">
        <v>363097</v>
      </c>
      <c r="AS171" s="88" t="s">
        <v>6091</v>
      </c>
      <c r="AT171" s="88">
        <v>21</v>
      </c>
      <c r="AU171" s="88">
        <v>13000</v>
      </c>
      <c r="AV171" s="88">
        <v>0</v>
      </c>
      <c r="AW171" s="88">
        <v>0</v>
      </c>
      <c r="AX171" s="88">
        <v>13000</v>
      </c>
      <c r="AY171" s="88">
        <v>26000</v>
      </c>
      <c r="AZ171" s="88">
        <v>373.1</v>
      </c>
      <c r="BA171" s="88">
        <v>1571.73</v>
      </c>
      <c r="BB171" s="88">
        <v>395.2</v>
      </c>
      <c r="BC171" s="88">
        <v>0</v>
      </c>
      <c r="BD171" s="88">
        <v>0</v>
      </c>
      <c r="BE171" s="88">
        <v>0</v>
      </c>
      <c r="BF171" s="101">
        <v>0</v>
      </c>
      <c r="BG171" s="101">
        <v>2340.0300000000002</v>
      </c>
      <c r="BH171" s="101">
        <v>923</v>
      </c>
      <c r="BI171" s="101">
        <v>143</v>
      </c>
      <c r="BJ171" s="101">
        <v>921.7</v>
      </c>
      <c r="BK171" s="101">
        <v>1987.7</v>
      </c>
      <c r="BL171" s="101" t="s">
        <v>3081</v>
      </c>
      <c r="BM171" s="101" t="s">
        <v>3081</v>
      </c>
    </row>
    <row r="172" spans="1:65">
      <c r="A172" t="s">
        <v>695</v>
      </c>
      <c r="B172">
        <v>20250301</v>
      </c>
      <c r="C172">
        <v>2025</v>
      </c>
      <c r="D172" s="9">
        <v>45717</v>
      </c>
      <c r="E172">
        <v>3</v>
      </c>
      <c r="F172" t="s">
        <v>1042</v>
      </c>
      <c r="G172" t="s">
        <v>1192</v>
      </c>
      <c r="H172" t="s">
        <v>1042</v>
      </c>
      <c r="I172" t="s">
        <v>1192</v>
      </c>
      <c r="J172">
        <v>1</v>
      </c>
      <c r="K172" t="s">
        <v>9</v>
      </c>
      <c r="L172" t="s">
        <v>2158</v>
      </c>
      <c r="M172" t="s">
        <v>2158</v>
      </c>
      <c r="N172" t="s">
        <v>1823</v>
      </c>
      <c r="O172" t="s">
        <v>3082</v>
      </c>
      <c r="P172" t="s">
        <v>6037</v>
      </c>
      <c r="Q172" t="s">
        <v>6038</v>
      </c>
      <c r="R172" t="s">
        <v>3214</v>
      </c>
      <c r="S172" t="s">
        <v>111</v>
      </c>
      <c r="T172" t="s">
        <v>6039</v>
      </c>
      <c r="U172" s="9" t="s">
        <v>6040</v>
      </c>
      <c r="V172" s="9" t="s">
        <v>6041</v>
      </c>
      <c r="W172" t="s">
        <v>6042</v>
      </c>
      <c r="X172" t="s">
        <v>3081</v>
      </c>
      <c r="Y172" t="s">
        <v>3081</v>
      </c>
      <c r="Z172">
        <v>4</v>
      </c>
      <c r="AA172">
        <v>45566</v>
      </c>
      <c r="AB172">
        <v>39264</v>
      </c>
      <c r="AC172">
        <v>61455003</v>
      </c>
      <c r="AD172" s="9" t="s">
        <v>3084</v>
      </c>
      <c r="AE172" t="s">
        <v>1578</v>
      </c>
      <c r="AF172" t="s">
        <v>4571</v>
      </c>
      <c r="AG172" t="s">
        <v>4572</v>
      </c>
      <c r="AH172" t="s">
        <v>138</v>
      </c>
      <c r="AI172" t="s">
        <v>6045</v>
      </c>
      <c r="AJ172">
        <v>23741</v>
      </c>
      <c r="AK172" t="s">
        <v>3088</v>
      </c>
      <c r="AL172" t="s">
        <v>3095</v>
      </c>
      <c r="AM172">
        <v>200013300061421</v>
      </c>
      <c r="AN172">
        <v>1</v>
      </c>
      <c r="AO172" s="88" t="s">
        <v>3089</v>
      </c>
      <c r="AP172" s="88">
        <v>1</v>
      </c>
      <c r="AQ172" s="88" t="s">
        <v>3090</v>
      </c>
      <c r="AR172" s="88">
        <v>363126</v>
      </c>
      <c r="AS172" s="88" t="s">
        <v>6092</v>
      </c>
      <c r="AT172" s="88">
        <v>2</v>
      </c>
      <c r="AU172" s="88">
        <v>0</v>
      </c>
      <c r="AV172" s="88">
        <v>0</v>
      </c>
      <c r="AW172" s="88">
        <v>0</v>
      </c>
      <c r="AX172" s="88">
        <v>2500</v>
      </c>
      <c r="AY172" s="88">
        <v>2500</v>
      </c>
      <c r="AZ172" s="88">
        <v>0</v>
      </c>
      <c r="BA172" s="88">
        <v>0</v>
      </c>
      <c r="BB172" s="88">
        <v>0</v>
      </c>
      <c r="BC172" s="88">
        <v>0</v>
      </c>
      <c r="BD172" s="88">
        <v>0</v>
      </c>
      <c r="BE172" s="88">
        <v>0</v>
      </c>
      <c r="BF172" s="101">
        <v>0</v>
      </c>
      <c r="BG172" s="101">
        <v>0</v>
      </c>
      <c r="BH172" s="101">
        <v>0</v>
      </c>
      <c r="BI172" s="101">
        <v>0</v>
      </c>
      <c r="BJ172" s="101">
        <v>0</v>
      </c>
      <c r="BK172" s="101">
        <v>0</v>
      </c>
      <c r="BL172" s="101" t="s">
        <v>3091</v>
      </c>
      <c r="BM172" s="101" t="s">
        <v>3081</v>
      </c>
    </row>
    <row r="173" spans="1:65">
      <c r="A173" t="s">
        <v>695</v>
      </c>
      <c r="B173">
        <v>20250301</v>
      </c>
      <c r="C173">
        <v>2025</v>
      </c>
      <c r="D173" s="9">
        <v>45717</v>
      </c>
      <c r="E173">
        <v>3</v>
      </c>
      <c r="F173" t="s">
        <v>1045</v>
      </c>
      <c r="G173" t="s">
        <v>1201</v>
      </c>
      <c r="H173" t="s">
        <v>1045</v>
      </c>
      <c r="I173" t="s">
        <v>1201</v>
      </c>
      <c r="J173">
        <v>1</v>
      </c>
      <c r="K173" t="s">
        <v>9</v>
      </c>
      <c r="L173" t="s">
        <v>2158</v>
      </c>
      <c r="M173" t="s">
        <v>2158</v>
      </c>
      <c r="N173" t="s">
        <v>1820</v>
      </c>
      <c r="O173" t="s">
        <v>3247</v>
      </c>
      <c r="P173" t="s">
        <v>6037</v>
      </c>
      <c r="Q173" t="s">
        <v>6038</v>
      </c>
      <c r="R173" t="s">
        <v>3113</v>
      </c>
      <c r="S173" t="s">
        <v>35</v>
      </c>
      <c r="T173" t="s">
        <v>6039</v>
      </c>
      <c r="U173" s="9" t="s">
        <v>6040</v>
      </c>
      <c r="V173" s="9" t="s">
        <v>6041</v>
      </c>
      <c r="W173" t="s">
        <v>6042</v>
      </c>
      <c r="X173" t="s">
        <v>3081</v>
      </c>
      <c r="Y173" t="s">
        <v>3081</v>
      </c>
      <c r="Z173">
        <v>4</v>
      </c>
      <c r="AA173">
        <v>45474</v>
      </c>
      <c r="AB173">
        <v>39295</v>
      </c>
      <c r="AC173">
        <v>61485005</v>
      </c>
      <c r="AD173" s="9" t="s">
        <v>3084</v>
      </c>
      <c r="AE173" t="s">
        <v>1293</v>
      </c>
      <c r="AF173" t="s">
        <v>4104</v>
      </c>
      <c r="AG173" t="s">
        <v>4535</v>
      </c>
      <c r="AH173" t="s">
        <v>183</v>
      </c>
      <c r="AI173" t="s">
        <v>6045</v>
      </c>
      <c r="AJ173">
        <v>30166</v>
      </c>
      <c r="AK173" t="s">
        <v>3088</v>
      </c>
      <c r="AL173" t="s">
        <v>3095</v>
      </c>
      <c r="AM173">
        <v>200013300103499</v>
      </c>
      <c r="AN173">
        <v>1</v>
      </c>
      <c r="AO173" s="88" t="s">
        <v>3089</v>
      </c>
      <c r="AP173" s="88">
        <v>1</v>
      </c>
      <c r="AQ173" s="88" t="s">
        <v>3090</v>
      </c>
      <c r="AR173" s="88">
        <v>363127</v>
      </c>
      <c r="AS173" s="88" t="s">
        <v>6092</v>
      </c>
      <c r="AT173" s="88">
        <v>8</v>
      </c>
      <c r="AU173" s="88">
        <v>0</v>
      </c>
      <c r="AV173" s="88">
        <v>0</v>
      </c>
      <c r="AW173" s="88">
        <v>0</v>
      </c>
      <c r="AX173" s="88">
        <v>2500</v>
      </c>
      <c r="AY173" s="88">
        <v>2500</v>
      </c>
      <c r="AZ173" s="88">
        <v>0</v>
      </c>
      <c r="BA173" s="88">
        <v>0</v>
      </c>
      <c r="BB173" s="88">
        <v>0</v>
      </c>
      <c r="BC173" s="88">
        <v>0</v>
      </c>
      <c r="BD173" s="88">
        <v>0</v>
      </c>
      <c r="BE173" s="88">
        <v>0</v>
      </c>
      <c r="BF173" s="101">
        <v>0</v>
      </c>
      <c r="BG173" s="101">
        <v>0</v>
      </c>
      <c r="BH173" s="101">
        <v>0</v>
      </c>
      <c r="BI173" s="101">
        <v>0</v>
      </c>
      <c r="BJ173" s="101">
        <v>0</v>
      </c>
      <c r="BK173" s="101">
        <v>0</v>
      </c>
      <c r="BL173" s="101" t="s">
        <v>3091</v>
      </c>
      <c r="BM173" s="101" t="s">
        <v>3081</v>
      </c>
    </row>
    <row r="174" spans="1:65">
      <c r="A174" t="s">
        <v>695</v>
      </c>
      <c r="B174">
        <v>20250301</v>
      </c>
      <c r="C174">
        <v>2025</v>
      </c>
      <c r="D174" s="9">
        <v>45717</v>
      </c>
      <c r="E174">
        <v>3</v>
      </c>
      <c r="F174" t="s">
        <v>1030</v>
      </c>
      <c r="G174" t="s">
        <v>420</v>
      </c>
      <c r="H174" t="s">
        <v>1030</v>
      </c>
      <c r="I174" t="s">
        <v>420</v>
      </c>
      <c r="J174">
        <v>1</v>
      </c>
      <c r="K174" t="s">
        <v>9</v>
      </c>
      <c r="L174" t="s">
        <v>2158</v>
      </c>
      <c r="M174" t="s">
        <v>2158</v>
      </c>
      <c r="N174" t="s">
        <v>1820</v>
      </c>
      <c r="O174" t="s">
        <v>3247</v>
      </c>
      <c r="P174" t="s">
        <v>6037</v>
      </c>
      <c r="Q174" t="s">
        <v>6038</v>
      </c>
      <c r="R174" t="s">
        <v>3367</v>
      </c>
      <c r="S174" t="s">
        <v>719</v>
      </c>
      <c r="T174" t="s">
        <v>6039</v>
      </c>
      <c r="U174" s="9" t="s">
        <v>6040</v>
      </c>
      <c r="V174" s="9" t="s">
        <v>6056</v>
      </c>
      <c r="W174" t="s">
        <v>6057</v>
      </c>
      <c r="X174" t="s">
        <v>3081</v>
      </c>
      <c r="Y174" t="s">
        <v>3081</v>
      </c>
      <c r="Z174">
        <v>1</v>
      </c>
      <c r="AA174">
        <v>45078</v>
      </c>
      <c r="AB174">
        <v>45078</v>
      </c>
      <c r="AC174">
        <v>62040073</v>
      </c>
      <c r="AD174" s="9" t="s">
        <v>3084</v>
      </c>
      <c r="AE174" t="s">
        <v>2377</v>
      </c>
      <c r="AF174" t="s">
        <v>5614</v>
      </c>
      <c r="AG174" t="s">
        <v>5615</v>
      </c>
      <c r="AH174" t="s">
        <v>2378</v>
      </c>
      <c r="AI174" t="s">
        <v>6045</v>
      </c>
      <c r="AJ174">
        <v>29390</v>
      </c>
      <c r="AK174" t="s">
        <v>3099</v>
      </c>
      <c r="AL174" t="s">
        <v>3088</v>
      </c>
      <c r="AM174">
        <v>200019600708243</v>
      </c>
      <c r="AN174">
        <v>1</v>
      </c>
      <c r="AO174" s="88" t="s">
        <v>3089</v>
      </c>
      <c r="AP174" s="88">
        <v>1</v>
      </c>
      <c r="AQ174" s="88" t="s">
        <v>3090</v>
      </c>
      <c r="AR174" s="88">
        <v>363133</v>
      </c>
      <c r="AS174" s="88" t="s">
        <v>6093</v>
      </c>
      <c r="AT174" s="88">
        <v>3</v>
      </c>
      <c r="AU174" s="88">
        <v>0</v>
      </c>
      <c r="AV174" s="88">
        <v>0</v>
      </c>
      <c r="AW174" s="88">
        <v>0</v>
      </c>
      <c r="AX174" s="88">
        <v>4433</v>
      </c>
      <c r="AY174" s="88">
        <v>4433</v>
      </c>
      <c r="AZ174" s="88">
        <v>0</v>
      </c>
      <c r="BA174" s="88">
        <v>0</v>
      </c>
      <c r="BB174" s="88">
        <v>0</v>
      </c>
      <c r="BC174" s="88">
        <v>0</v>
      </c>
      <c r="BD174" s="88">
        <v>0</v>
      </c>
      <c r="BE174" s="88">
        <v>0</v>
      </c>
      <c r="BF174" s="101">
        <v>0</v>
      </c>
      <c r="BG174" s="101">
        <v>0</v>
      </c>
      <c r="BH174" s="101">
        <v>0</v>
      </c>
      <c r="BI174" s="101">
        <v>0</v>
      </c>
      <c r="BJ174" s="101">
        <v>0</v>
      </c>
      <c r="BK174" s="101">
        <v>0</v>
      </c>
      <c r="BL174" s="101" t="s">
        <v>3081</v>
      </c>
      <c r="BM174" s="101" t="s">
        <v>3081</v>
      </c>
    </row>
    <row r="175" spans="1:65">
      <c r="A175" t="s">
        <v>695</v>
      </c>
      <c r="B175">
        <v>20250301</v>
      </c>
      <c r="C175">
        <v>2025</v>
      </c>
      <c r="D175" s="9">
        <v>45717</v>
      </c>
      <c r="E175">
        <v>3</v>
      </c>
      <c r="F175" t="s">
        <v>1030</v>
      </c>
      <c r="G175" t="s">
        <v>420</v>
      </c>
      <c r="H175" t="s">
        <v>1030</v>
      </c>
      <c r="I175" t="s">
        <v>420</v>
      </c>
      <c r="J175">
        <v>1</v>
      </c>
      <c r="K175" t="s">
        <v>9</v>
      </c>
      <c r="L175" t="s">
        <v>2158</v>
      </c>
      <c r="M175" t="s">
        <v>2158</v>
      </c>
      <c r="N175" t="s">
        <v>1820</v>
      </c>
      <c r="O175" t="s">
        <v>3247</v>
      </c>
      <c r="P175" t="s">
        <v>6037</v>
      </c>
      <c r="Q175" t="s">
        <v>6038</v>
      </c>
      <c r="R175" t="s">
        <v>3714</v>
      </c>
      <c r="S175" t="s">
        <v>2783</v>
      </c>
      <c r="T175" t="s">
        <v>6039</v>
      </c>
      <c r="U175" s="9" t="s">
        <v>6040</v>
      </c>
      <c r="V175" s="9" t="s">
        <v>6056</v>
      </c>
      <c r="W175" t="s">
        <v>6057</v>
      </c>
      <c r="X175" t="s">
        <v>3081</v>
      </c>
      <c r="Y175" t="s">
        <v>3081</v>
      </c>
      <c r="Z175">
        <v>4</v>
      </c>
      <c r="AA175">
        <v>45383</v>
      </c>
      <c r="AB175">
        <v>43692</v>
      </c>
      <c r="AC175">
        <v>62040088</v>
      </c>
      <c r="AD175" s="9" t="s">
        <v>3084</v>
      </c>
      <c r="AE175" t="s">
        <v>2750</v>
      </c>
      <c r="AF175" t="s">
        <v>3715</v>
      </c>
      <c r="AG175" t="s">
        <v>3716</v>
      </c>
      <c r="AH175" t="s">
        <v>2782</v>
      </c>
      <c r="AI175" t="s">
        <v>6043</v>
      </c>
      <c r="AJ175">
        <v>31115</v>
      </c>
      <c r="AK175" t="s">
        <v>3099</v>
      </c>
      <c r="AL175" t="s">
        <v>3717</v>
      </c>
      <c r="AM175">
        <v>200019606917477</v>
      </c>
      <c r="AN175">
        <v>1</v>
      </c>
      <c r="AO175" s="88" t="s">
        <v>3089</v>
      </c>
      <c r="AP175" s="88">
        <v>1</v>
      </c>
      <c r="AQ175" s="88" t="s">
        <v>3090</v>
      </c>
      <c r="AR175" s="88">
        <v>363133</v>
      </c>
      <c r="AS175" s="88" t="s">
        <v>6093</v>
      </c>
      <c r="AT175" s="88">
        <v>5</v>
      </c>
      <c r="AU175" s="88">
        <v>0</v>
      </c>
      <c r="AV175" s="88">
        <v>0</v>
      </c>
      <c r="AW175" s="88">
        <v>0</v>
      </c>
      <c r="AX175" s="88">
        <v>1531</v>
      </c>
      <c r="AY175" s="88">
        <v>1531</v>
      </c>
      <c r="AZ175" s="88">
        <v>0</v>
      </c>
      <c r="BA175" s="88">
        <v>0</v>
      </c>
      <c r="BB175" s="88">
        <v>0</v>
      </c>
      <c r="BC175" s="88">
        <v>0</v>
      </c>
      <c r="BD175" s="88">
        <v>0</v>
      </c>
      <c r="BE175" s="88">
        <v>0</v>
      </c>
      <c r="BF175" s="101">
        <v>0</v>
      </c>
      <c r="BG175" s="101">
        <v>0</v>
      </c>
      <c r="BH175" s="101">
        <v>0</v>
      </c>
      <c r="BI175" s="101">
        <v>0</v>
      </c>
      <c r="BJ175" s="101">
        <v>0</v>
      </c>
      <c r="BK175" s="101">
        <v>0</v>
      </c>
      <c r="BL175" s="101" t="s">
        <v>3713</v>
      </c>
      <c r="BM175" s="101" t="s">
        <v>3713</v>
      </c>
    </row>
    <row r="176" spans="1:65">
      <c r="A176" t="s">
        <v>695</v>
      </c>
      <c r="B176">
        <v>20250301</v>
      </c>
      <c r="C176">
        <v>2025</v>
      </c>
      <c r="D176" s="9">
        <v>45717</v>
      </c>
      <c r="E176">
        <v>3</v>
      </c>
      <c r="F176" t="s">
        <v>1030</v>
      </c>
      <c r="G176" t="s">
        <v>420</v>
      </c>
      <c r="H176" t="s">
        <v>1030</v>
      </c>
      <c r="I176" t="s">
        <v>420</v>
      </c>
      <c r="J176">
        <v>1</v>
      </c>
      <c r="K176" t="s">
        <v>9</v>
      </c>
      <c r="L176" t="s">
        <v>2158</v>
      </c>
      <c r="M176" t="s">
        <v>2158</v>
      </c>
      <c r="N176" t="s">
        <v>1820</v>
      </c>
      <c r="O176" t="s">
        <v>3247</v>
      </c>
      <c r="P176" t="s">
        <v>6037</v>
      </c>
      <c r="Q176" t="s">
        <v>6038</v>
      </c>
      <c r="R176" t="s">
        <v>3137</v>
      </c>
      <c r="S176" t="s">
        <v>426</v>
      </c>
      <c r="T176" t="s">
        <v>6039</v>
      </c>
      <c r="U176" s="9" t="s">
        <v>6040</v>
      </c>
      <c r="V176" s="9" t="s">
        <v>6041</v>
      </c>
      <c r="W176" t="s">
        <v>6042</v>
      </c>
      <c r="X176" t="s">
        <v>3081</v>
      </c>
      <c r="Y176" t="s">
        <v>3081</v>
      </c>
      <c r="Z176">
        <v>5</v>
      </c>
      <c r="AA176">
        <v>43770</v>
      </c>
      <c r="AB176">
        <v>37889</v>
      </c>
      <c r="AC176">
        <v>62040005</v>
      </c>
      <c r="AD176" s="9" t="s">
        <v>3084</v>
      </c>
      <c r="AE176" t="s">
        <v>862</v>
      </c>
      <c r="AF176" t="s">
        <v>5403</v>
      </c>
      <c r="AG176" t="s">
        <v>5404</v>
      </c>
      <c r="AH176" t="s">
        <v>425</v>
      </c>
      <c r="AI176" t="s">
        <v>6045</v>
      </c>
      <c r="AJ176">
        <v>22997</v>
      </c>
      <c r="AK176" t="s">
        <v>3088</v>
      </c>
      <c r="AL176" t="s">
        <v>3095</v>
      </c>
      <c r="AM176">
        <v>200013300038726</v>
      </c>
      <c r="AN176">
        <v>1</v>
      </c>
      <c r="AO176" s="88" t="s">
        <v>3089</v>
      </c>
      <c r="AP176" s="88">
        <v>1</v>
      </c>
      <c r="AQ176" s="88" t="s">
        <v>3090</v>
      </c>
      <c r="AR176" s="88">
        <v>363133</v>
      </c>
      <c r="AS176" s="88" t="s">
        <v>6093</v>
      </c>
      <c r="AT176" s="88">
        <v>7</v>
      </c>
      <c r="AU176" s="88">
        <v>0</v>
      </c>
      <c r="AV176" s="88">
        <v>0</v>
      </c>
      <c r="AW176" s="88">
        <v>0</v>
      </c>
      <c r="AX176" s="88">
        <v>1298</v>
      </c>
      <c r="AY176" s="88">
        <v>1298</v>
      </c>
      <c r="AZ176" s="88">
        <v>0</v>
      </c>
      <c r="BA176" s="88">
        <v>0</v>
      </c>
      <c r="BB176" s="88">
        <v>0</v>
      </c>
      <c r="BC176" s="88">
        <v>0</v>
      </c>
      <c r="BD176" s="88">
        <v>0</v>
      </c>
      <c r="BE176" s="88">
        <v>0</v>
      </c>
      <c r="BF176" s="101">
        <v>0</v>
      </c>
      <c r="BG176" s="101">
        <v>0</v>
      </c>
      <c r="BH176" s="101">
        <v>0</v>
      </c>
      <c r="BI176" s="101">
        <v>0</v>
      </c>
      <c r="BJ176" s="101">
        <v>0</v>
      </c>
      <c r="BK176" s="101">
        <v>0</v>
      </c>
      <c r="BL176" s="101" t="s">
        <v>3091</v>
      </c>
      <c r="BM176" s="101" t="s">
        <v>3081</v>
      </c>
    </row>
    <row r="177" spans="1:65">
      <c r="A177" t="s">
        <v>695</v>
      </c>
      <c r="B177">
        <v>20250301</v>
      </c>
      <c r="C177">
        <v>2025</v>
      </c>
      <c r="D177" s="9">
        <v>45717</v>
      </c>
      <c r="E177">
        <v>3</v>
      </c>
      <c r="F177" t="s">
        <v>1067</v>
      </c>
      <c r="G177" t="s">
        <v>407</v>
      </c>
      <c r="H177" t="s">
        <v>1067</v>
      </c>
      <c r="I177" t="s">
        <v>407</v>
      </c>
      <c r="J177">
        <v>1</v>
      </c>
      <c r="K177" t="s">
        <v>9</v>
      </c>
      <c r="L177" t="s">
        <v>2158</v>
      </c>
      <c r="M177" t="s">
        <v>2158</v>
      </c>
      <c r="N177" t="s">
        <v>1820</v>
      </c>
      <c r="O177" t="s">
        <v>3247</v>
      </c>
      <c r="P177" t="s">
        <v>6037</v>
      </c>
      <c r="Q177" t="s">
        <v>6038</v>
      </c>
      <c r="R177" t="s">
        <v>3083</v>
      </c>
      <c r="S177" t="s">
        <v>7</v>
      </c>
      <c r="T177" t="s">
        <v>6039</v>
      </c>
      <c r="U177" s="9" t="s">
        <v>6040</v>
      </c>
      <c r="V177" s="9" t="s">
        <v>6041</v>
      </c>
      <c r="W177" t="s">
        <v>6042</v>
      </c>
      <c r="X177" t="s">
        <v>3081</v>
      </c>
      <c r="Y177" t="s">
        <v>3081</v>
      </c>
      <c r="Z177">
        <v>4</v>
      </c>
      <c r="AA177">
        <v>43678</v>
      </c>
      <c r="AB177">
        <v>38231</v>
      </c>
      <c r="AC177">
        <v>61710010</v>
      </c>
      <c r="AD177" s="9" t="s">
        <v>3084</v>
      </c>
      <c r="AE177" t="s">
        <v>1317</v>
      </c>
      <c r="AF177" t="s">
        <v>3669</v>
      </c>
      <c r="AG177" t="s">
        <v>3670</v>
      </c>
      <c r="AH177" t="s">
        <v>3671</v>
      </c>
      <c r="AI177" t="s">
        <v>6045</v>
      </c>
      <c r="AJ177">
        <v>23930</v>
      </c>
      <c r="AK177" t="s">
        <v>3088</v>
      </c>
      <c r="AL177" t="s">
        <v>3088</v>
      </c>
      <c r="AM177">
        <v>200013300048224</v>
      </c>
      <c r="AN177">
        <v>1</v>
      </c>
      <c r="AO177" s="88" t="s">
        <v>3089</v>
      </c>
      <c r="AP177" s="88">
        <v>1</v>
      </c>
      <c r="AQ177" s="88" t="s">
        <v>3090</v>
      </c>
      <c r="AR177" s="88">
        <v>363133</v>
      </c>
      <c r="AS177" s="88" t="s">
        <v>6093</v>
      </c>
      <c r="AT177" s="88">
        <v>21</v>
      </c>
      <c r="AU177" s="88">
        <v>0</v>
      </c>
      <c r="AV177" s="88">
        <v>0</v>
      </c>
      <c r="AW177" s="88">
        <v>0</v>
      </c>
      <c r="AX177" s="88">
        <v>115</v>
      </c>
      <c r="AY177" s="88">
        <v>115</v>
      </c>
      <c r="AZ177" s="88">
        <v>0</v>
      </c>
      <c r="BA177" s="88">
        <v>0</v>
      </c>
      <c r="BB177" s="88">
        <v>0</v>
      </c>
      <c r="BC177" s="88">
        <v>0</v>
      </c>
      <c r="BD177" s="88">
        <v>0</v>
      </c>
      <c r="BE177" s="88">
        <v>0</v>
      </c>
      <c r="BF177" s="101">
        <v>0</v>
      </c>
      <c r="BG177" s="101">
        <v>0</v>
      </c>
      <c r="BH177" s="101">
        <v>0</v>
      </c>
      <c r="BI177" s="101">
        <v>0</v>
      </c>
      <c r="BJ177" s="101">
        <v>0</v>
      </c>
      <c r="BK177" s="101">
        <v>0</v>
      </c>
      <c r="BL177" s="101" t="s">
        <v>3091</v>
      </c>
      <c r="BM177" s="101" t="s">
        <v>3081</v>
      </c>
    </row>
    <row r="178" spans="1:65">
      <c r="A178" t="s">
        <v>695</v>
      </c>
      <c r="B178">
        <v>20250301</v>
      </c>
      <c r="C178">
        <v>2025</v>
      </c>
      <c r="D178" s="9">
        <v>45717</v>
      </c>
      <c r="E178">
        <v>3</v>
      </c>
      <c r="F178" t="s">
        <v>1046</v>
      </c>
      <c r="G178" t="s">
        <v>226</v>
      </c>
      <c r="H178" t="s">
        <v>1038</v>
      </c>
      <c r="I178" t="s">
        <v>695</v>
      </c>
      <c r="J178">
        <v>34</v>
      </c>
      <c r="K178" t="s">
        <v>3256</v>
      </c>
      <c r="L178" t="s">
        <v>2158</v>
      </c>
      <c r="M178" t="s">
        <v>2158</v>
      </c>
      <c r="N178" t="s">
        <v>1820</v>
      </c>
      <c r="O178" t="s">
        <v>3247</v>
      </c>
      <c r="P178" t="s">
        <v>6037</v>
      </c>
      <c r="Q178" t="s">
        <v>6038</v>
      </c>
      <c r="R178" t="s">
        <v>3281</v>
      </c>
      <c r="S178" t="s">
        <v>109</v>
      </c>
      <c r="T178" t="s">
        <v>6046</v>
      </c>
      <c r="U178" s="9" t="s">
        <v>6047</v>
      </c>
      <c r="V178" s="9" t="s">
        <v>3081</v>
      </c>
      <c r="W178" t="s">
        <v>3081</v>
      </c>
      <c r="X178" t="s">
        <v>3081</v>
      </c>
      <c r="Y178" t="s">
        <v>3081</v>
      </c>
      <c r="Z178">
        <v>2</v>
      </c>
      <c r="AA178">
        <v>45292</v>
      </c>
      <c r="AB178">
        <v>44564</v>
      </c>
      <c r="AC178">
        <v>62250036</v>
      </c>
      <c r="AD178" s="9" t="s">
        <v>3084</v>
      </c>
      <c r="AE178" t="s">
        <v>1685</v>
      </c>
      <c r="AF178" t="s">
        <v>4063</v>
      </c>
      <c r="AG178" t="s">
        <v>4064</v>
      </c>
      <c r="AH178" t="s">
        <v>1780</v>
      </c>
      <c r="AI178" t="s">
        <v>6043</v>
      </c>
      <c r="AJ178">
        <v>29579</v>
      </c>
      <c r="AK178" t="s">
        <v>3099</v>
      </c>
      <c r="AL178" t="s">
        <v>3088</v>
      </c>
      <c r="AM178">
        <v>200010600256058</v>
      </c>
      <c r="AN178">
        <v>1</v>
      </c>
      <c r="AO178" s="88" t="s">
        <v>3089</v>
      </c>
      <c r="AP178" s="88">
        <v>1</v>
      </c>
      <c r="AQ178" s="88" t="s">
        <v>3090</v>
      </c>
      <c r="AR178" s="88">
        <v>362717</v>
      </c>
      <c r="AS178" s="88" t="s">
        <v>6059</v>
      </c>
      <c r="AT178" s="88">
        <v>881</v>
      </c>
      <c r="AU178" s="88">
        <v>135000</v>
      </c>
      <c r="AV178" s="88">
        <v>0</v>
      </c>
      <c r="AW178" s="88">
        <v>0</v>
      </c>
      <c r="AX178" s="88">
        <v>0</v>
      </c>
      <c r="AY178" s="88">
        <v>135000</v>
      </c>
      <c r="AZ178" s="88">
        <v>3874.5</v>
      </c>
      <c r="BA178" s="88">
        <v>20338.240000000002</v>
      </c>
      <c r="BB178" s="88">
        <v>4104</v>
      </c>
      <c r="BC178" s="88">
        <v>0</v>
      </c>
      <c r="BD178" s="88">
        <v>25</v>
      </c>
      <c r="BE178" s="88">
        <v>0</v>
      </c>
      <c r="BF178" s="101">
        <v>1554.48</v>
      </c>
      <c r="BG178" s="101">
        <v>29896.22</v>
      </c>
      <c r="BH178" s="101">
        <v>9585</v>
      </c>
      <c r="BI178" s="101">
        <v>851.51</v>
      </c>
      <c r="BJ178" s="101">
        <v>9571.5</v>
      </c>
      <c r="BK178" s="101">
        <v>20008.009999999998</v>
      </c>
      <c r="BL178" s="101" t="s">
        <v>3173</v>
      </c>
      <c r="BM178" s="101" t="s">
        <v>3174</v>
      </c>
    </row>
    <row r="179" spans="1:65">
      <c r="A179" t="s">
        <v>695</v>
      </c>
      <c r="B179">
        <v>20250301</v>
      </c>
      <c r="C179">
        <v>2025</v>
      </c>
      <c r="D179" s="9">
        <v>45717</v>
      </c>
      <c r="E179">
        <v>3</v>
      </c>
      <c r="F179" t="s">
        <v>1118</v>
      </c>
      <c r="G179" t="s">
        <v>1169</v>
      </c>
      <c r="H179" t="s">
        <v>1038</v>
      </c>
      <c r="I179" t="s">
        <v>695</v>
      </c>
      <c r="J179">
        <v>34</v>
      </c>
      <c r="K179" t="s">
        <v>3256</v>
      </c>
      <c r="L179" t="s">
        <v>2158</v>
      </c>
      <c r="M179" t="s">
        <v>2158</v>
      </c>
      <c r="N179" t="s">
        <v>1820</v>
      </c>
      <c r="O179" t="s">
        <v>3247</v>
      </c>
      <c r="P179" t="s">
        <v>6037</v>
      </c>
      <c r="Q179" t="s">
        <v>6038</v>
      </c>
      <c r="R179" t="s">
        <v>3672</v>
      </c>
      <c r="S179" t="s">
        <v>322</v>
      </c>
      <c r="T179" t="s">
        <v>6046</v>
      </c>
      <c r="U179" s="9" t="s">
        <v>6047</v>
      </c>
      <c r="V179" s="9" t="s">
        <v>6048</v>
      </c>
      <c r="W179" t="s">
        <v>6049</v>
      </c>
      <c r="X179" t="s">
        <v>3081</v>
      </c>
      <c r="Y179" t="s">
        <v>3081</v>
      </c>
      <c r="Z179">
        <v>6</v>
      </c>
      <c r="AA179">
        <v>45444</v>
      </c>
      <c r="AB179">
        <v>43563</v>
      </c>
      <c r="AC179">
        <v>61410008</v>
      </c>
      <c r="AD179" s="9" t="s">
        <v>3084</v>
      </c>
      <c r="AE179" t="s">
        <v>2890</v>
      </c>
      <c r="AF179" t="s">
        <v>3673</v>
      </c>
      <c r="AG179" t="s">
        <v>3674</v>
      </c>
      <c r="AH179" t="s">
        <v>2895</v>
      </c>
      <c r="AI179" t="s">
        <v>6043</v>
      </c>
      <c r="AJ179">
        <v>33715</v>
      </c>
      <c r="AK179" t="s">
        <v>3099</v>
      </c>
      <c r="AL179" t="s">
        <v>3088</v>
      </c>
      <c r="AM179">
        <v>200019601717738</v>
      </c>
      <c r="AN179">
        <v>1</v>
      </c>
      <c r="AO179" s="88" t="s">
        <v>3089</v>
      </c>
      <c r="AP179" s="88">
        <v>1</v>
      </c>
      <c r="AQ179" s="88" t="s">
        <v>3090</v>
      </c>
      <c r="AR179" s="88">
        <v>362717</v>
      </c>
      <c r="AS179" s="88" t="s">
        <v>6059</v>
      </c>
      <c r="AT179" s="88">
        <v>882</v>
      </c>
      <c r="AU179" s="88">
        <v>48000</v>
      </c>
      <c r="AV179" s="88">
        <v>0</v>
      </c>
      <c r="AW179" s="88">
        <v>0</v>
      </c>
      <c r="AX179" s="88">
        <v>0</v>
      </c>
      <c r="AY179" s="88">
        <v>48000</v>
      </c>
      <c r="AZ179" s="88">
        <v>1377.6</v>
      </c>
      <c r="BA179" s="88">
        <v>1571.73</v>
      </c>
      <c r="BB179" s="88">
        <v>1459.2</v>
      </c>
      <c r="BC179" s="88">
        <v>0</v>
      </c>
      <c r="BD179" s="88">
        <v>25</v>
      </c>
      <c r="BE179" s="88">
        <v>0</v>
      </c>
      <c r="BF179" s="101">
        <v>5066</v>
      </c>
      <c r="BG179" s="101">
        <v>9499.5300000000007</v>
      </c>
      <c r="BH179" s="101">
        <v>3408</v>
      </c>
      <c r="BI179" s="101">
        <v>528</v>
      </c>
      <c r="BJ179" s="101">
        <v>3403.2</v>
      </c>
      <c r="BK179" s="101">
        <v>7339.2</v>
      </c>
      <c r="BL179" s="101" t="s">
        <v>3081</v>
      </c>
      <c r="BM179" s="101" t="s">
        <v>3081</v>
      </c>
    </row>
    <row r="180" spans="1:65">
      <c r="A180" t="s">
        <v>695</v>
      </c>
      <c r="B180">
        <v>20250301</v>
      </c>
      <c r="C180">
        <v>2025</v>
      </c>
      <c r="D180" s="9">
        <v>45717</v>
      </c>
      <c r="E180">
        <v>3</v>
      </c>
      <c r="F180" t="s">
        <v>2660</v>
      </c>
      <c r="G180" t="s">
        <v>2661</v>
      </c>
      <c r="H180" t="s">
        <v>2660</v>
      </c>
      <c r="I180" t="s">
        <v>2661</v>
      </c>
      <c r="J180">
        <v>36</v>
      </c>
      <c r="K180" t="s">
        <v>3251</v>
      </c>
      <c r="L180" t="s">
        <v>2158</v>
      </c>
      <c r="M180" t="s">
        <v>2158</v>
      </c>
      <c r="N180" t="s">
        <v>1820</v>
      </c>
      <c r="O180" t="s">
        <v>3247</v>
      </c>
      <c r="P180" t="s">
        <v>6037</v>
      </c>
      <c r="Q180" t="s">
        <v>6038</v>
      </c>
      <c r="R180" t="s">
        <v>4966</v>
      </c>
      <c r="S180" t="s">
        <v>4967</v>
      </c>
      <c r="T180" t="s">
        <v>6046</v>
      </c>
      <c r="U180" s="9" t="s">
        <v>6047</v>
      </c>
      <c r="V180" s="9" t="s">
        <v>6052</v>
      </c>
      <c r="W180" t="s">
        <v>6053</v>
      </c>
      <c r="X180" t="s">
        <v>3081</v>
      </c>
      <c r="Y180" t="s">
        <v>3081</v>
      </c>
      <c r="Z180">
        <v>2</v>
      </c>
      <c r="AA180">
        <v>45658</v>
      </c>
      <c r="AB180">
        <v>45566</v>
      </c>
      <c r="AC180">
        <v>61530027</v>
      </c>
      <c r="AD180" s="9" t="s">
        <v>3084</v>
      </c>
      <c r="AE180" t="s">
        <v>5809</v>
      </c>
      <c r="AF180" t="s">
        <v>5841</v>
      </c>
      <c r="AG180" t="s">
        <v>5842</v>
      </c>
      <c r="AH180" t="s">
        <v>5810</v>
      </c>
      <c r="AI180" t="s">
        <v>6045</v>
      </c>
      <c r="AJ180">
        <v>36335</v>
      </c>
      <c r="AK180" t="s">
        <v>3099</v>
      </c>
      <c r="AL180" t="s">
        <v>3088</v>
      </c>
      <c r="AM180">
        <v>200019607618777</v>
      </c>
      <c r="AN180">
        <v>1</v>
      </c>
      <c r="AO180" s="88" t="s">
        <v>3089</v>
      </c>
      <c r="AP180" s="88">
        <v>1</v>
      </c>
      <c r="AQ180" s="88" t="s">
        <v>3090</v>
      </c>
      <c r="AR180" s="88">
        <v>362717</v>
      </c>
      <c r="AS180" s="88" t="s">
        <v>6059</v>
      </c>
      <c r="AT180" s="88">
        <v>936</v>
      </c>
      <c r="AU180" s="88">
        <v>80000</v>
      </c>
      <c r="AV180" s="88">
        <v>0</v>
      </c>
      <c r="AW180" s="88">
        <v>0</v>
      </c>
      <c r="AX180" s="88">
        <v>0</v>
      </c>
      <c r="AY180" s="88">
        <v>80000</v>
      </c>
      <c r="AZ180" s="88">
        <v>2296</v>
      </c>
      <c r="BA180" s="88">
        <v>7400.87</v>
      </c>
      <c r="BB180" s="88">
        <v>2432</v>
      </c>
      <c r="BC180" s="88">
        <v>0</v>
      </c>
      <c r="BD180" s="88">
        <v>25</v>
      </c>
      <c r="BE180" s="88">
        <v>0</v>
      </c>
      <c r="BF180" s="101">
        <v>0</v>
      </c>
      <c r="BG180" s="101">
        <v>12153.87</v>
      </c>
      <c r="BH180" s="101">
        <v>5680</v>
      </c>
      <c r="BI180" s="101">
        <v>851.51</v>
      </c>
      <c r="BJ180" s="101">
        <v>5672</v>
      </c>
      <c r="BK180" s="101">
        <v>12203.51</v>
      </c>
      <c r="BL180" s="101" t="s">
        <v>3081</v>
      </c>
      <c r="BM180" s="101" t="s">
        <v>3081</v>
      </c>
    </row>
    <row r="181" spans="1:65">
      <c r="A181" t="s">
        <v>695</v>
      </c>
      <c r="B181">
        <v>20250301</v>
      </c>
      <c r="C181">
        <v>2025</v>
      </c>
      <c r="D181" s="9">
        <v>45717</v>
      </c>
      <c r="E181">
        <v>3</v>
      </c>
      <c r="F181" t="s">
        <v>1057</v>
      </c>
      <c r="G181" t="s">
        <v>328</v>
      </c>
      <c r="H181" t="s">
        <v>1057</v>
      </c>
      <c r="I181" t="s">
        <v>328</v>
      </c>
      <c r="J181">
        <v>1</v>
      </c>
      <c r="K181" t="s">
        <v>9</v>
      </c>
      <c r="L181" t="s">
        <v>2158</v>
      </c>
      <c r="M181" t="s">
        <v>2158</v>
      </c>
      <c r="N181" t="s">
        <v>1820</v>
      </c>
      <c r="O181" t="s">
        <v>3247</v>
      </c>
      <c r="P181" t="s">
        <v>6037</v>
      </c>
      <c r="Q181" t="s">
        <v>6038</v>
      </c>
      <c r="R181" t="s">
        <v>4024</v>
      </c>
      <c r="S181" t="s">
        <v>91</v>
      </c>
      <c r="T181" t="s">
        <v>6046</v>
      </c>
      <c r="U181" s="9" t="s">
        <v>6047</v>
      </c>
      <c r="V181" s="9" t="s">
        <v>6052</v>
      </c>
      <c r="W181" t="s">
        <v>6053</v>
      </c>
      <c r="X181" t="s">
        <v>3081</v>
      </c>
      <c r="Y181" t="s">
        <v>3081</v>
      </c>
      <c r="Z181">
        <v>8</v>
      </c>
      <c r="AA181">
        <v>44317</v>
      </c>
      <c r="AB181">
        <v>34304</v>
      </c>
      <c r="AC181">
        <v>61425009</v>
      </c>
      <c r="AD181" s="9" t="s">
        <v>3084</v>
      </c>
      <c r="AE181" t="s">
        <v>873</v>
      </c>
      <c r="AF181" t="s">
        <v>3997</v>
      </c>
      <c r="AG181" t="s">
        <v>4025</v>
      </c>
      <c r="AH181" t="s">
        <v>331</v>
      </c>
      <c r="AI181" t="s">
        <v>6045</v>
      </c>
      <c r="AJ181">
        <v>26991</v>
      </c>
      <c r="AK181" t="s">
        <v>3088</v>
      </c>
      <c r="AL181" t="s">
        <v>3088</v>
      </c>
      <c r="AM181">
        <v>200013300038179</v>
      </c>
      <c r="AN181">
        <v>1</v>
      </c>
      <c r="AO181" s="88" t="s">
        <v>3089</v>
      </c>
      <c r="AP181" s="88">
        <v>1</v>
      </c>
      <c r="AQ181" s="88" t="s">
        <v>3090</v>
      </c>
      <c r="AR181" s="88">
        <v>363079</v>
      </c>
      <c r="AS181" s="88" t="s">
        <v>6094</v>
      </c>
      <c r="AT181" s="88">
        <v>2</v>
      </c>
      <c r="AU181" s="88">
        <v>0</v>
      </c>
      <c r="AV181" s="88">
        <v>0</v>
      </c>
      <c r="AW181" s="88">
        <v>0</v>
      </c>
      <c r="AX181" s="88">
        <v>20000</v>
      </c>
      <c r="AY181" s="88">
        <v>20000</v>
      </c>
      <c r="AZ181" s="88">
        <v>574</v>
      </c>
      <c r="BA181" s="88">
        <v>3514.48</v>
      </c>
      <c r="BB181" s="88">
        <v>608</v>
      </c>
      <c r="BC181" s="88">
        <v>0</v>
      </c>
      <c r="BD181" s="88">
        <v>0</v>
      </c>
      <c r="BE181" s="88">
        <v>0</v>
      </c>
      <c r="BF181" s="101">
        <v>0</v>
      </c>
      <c r="BG181" s="101">
        <v>4696.4799999999996</v>
      </c>
      <c r="BH181" s="101">
        <v>1420</v>
      </c>
      <c r="BI181" s="101">
        <v>220</v>
      </c>
      <c r="BJ181" s="101">
        <v>1418</v>
      </c>
      <c r="BK181" s="101">
        <v>3058</v>
      </c>
      <c r="BL181" s="101" t="s">
        <v>3091</v>
      </c>
      <c r="BM181" s="101" t="s">
        <v>3081</v>
      </c>
    </row>
    <row r="182" spans="1:65">
      <c r="A182" t="s">
        <v>695</v>
      </c>
      <c r="B182">
        <v>20250301</v>
      </c>
      <c r="C182">
        <v>2025</v>
      </c>
      <c r="D182" s="9">
        <v>45717</v>
      </c>
      <c r="E182">
        <v>3</v>
      </c>
      <c r="F182" t="s">
        <v>1051</v>
      </c>
      <c r="G182" t="s">
        <v>178</v>
      </c>
      <c r="H182" t="s">
        <v>1051</v>
      </c>
      <c r="I182" t="s">
        <v>178</v>
      </c>
      <c r="J182">
        <v>1</v>
      </c>
      <c r="K182" t="s">
        <v>9</v>
      </c>
      <c r="L182" t="s">
        <v>2158</v>
      </c>
      <c r="M182" t="s">
        <v>2158</v>
      </c>
      <c r="N182" t="s">
        <v>1820</v>
      </c>
      <c r="O182" t="s">
        <v>3247</v>
      </c>
      <c r="P182" t="s">
        <v>6037</v>
      </c>
      <c r="Q182" t="s">
        <v>6038</v>
      </c>
      <c r="R182" t="s">
        <v>5107</v>
      </c>
      <c r="S182" t="s">
        <v>179</v>
      </c>
      <c r="T182" t="s">
        <v>6046</v>
      </c>
      <c r="U182" s="9" t="s">
        <v>6047</v>
      </c>
      <c r="V182" s="9" t="s">
        <v>3081</v>
      </c>
      <c r="W182" t="s">
        <v>3081</v>
      </c>
      <c r="X182" t="s">
        <v>3081</v>
      </c>
      <c r="Y182" t="s">
        <v>3081</v>
      </c>
      <c r="Z182">
        <v>7</v>
      </c>
      <c r="AA182">
        <v>43586</v>
      </c>
      <c r="AB182">
        <v>38292</v>
      </c>
      <c r="AC182">
        <v>61725001</v>
      </c>
      <c r="AD182" s="9" t="s">
        <v>3084</v>
      </c>
      <c r="AE182" t="s">
        <v>860</v>
      </c>
      <c r="AF182" t="s">
        <v>4035</v>
      </c>
      <c r="AG182" t="s">
        <v>4068</v>
      </c>
      <c r="AH182" t="s">
        <v>177</v>
      </c>
      <c r="AI182" t="s">
        <v>6043</v>
      </c>
      <c r="AJ182">
        <v>30423</v>
      </c>
      <c r="AK182" t="s">
        <v>3088</v>
      </c>
      <c r="AL182" t="s">
        <v>3088</v>
      </c>
      <c r="AM182">
        <v>200013300049919</v>
      </c>
      <c r="AN182">
        <v>1</v>
      </c>
      <c r="AO182" s="88" t="s">
        <v>3089</v>
      </c>
      <c r="AP182" s="88">
        <v>1</v>
      </c>
      <c r="AQ182" s="88" t="s">
        <v>3090</v>
      </c>
      <c r="AR182" s="88">
        <v>363079</v>
      </c>
      <c r="AS182" s="88" t="s">
        <v>6094</v>
      </c>
      <c r="AT182" s="88">
        <v>5</v>
      </c>
      <c r="AU182" s="88">
        <v>0</v>
      </c>
      <c r="AV182" s="88">
        <v>0</v>
      </c>
      <c r="AW182" s="88">
        <v>0</v>
      </c>
      <c r="AX182" s="88">
        <v>5000</v>
      </c>
      <c r="AY182" s="88">
        <v>5000</v>
      </c>
      <c r="AZ182" s="88">
        <v>143.5</v>
      </c>
      <c r="BA182" s="88">
        <v>940.9</v>
      </c>
      <c r="BB182" s="88">
        <v>152</v>
      </c>
      <c r="BC182" s="88">
        <v>0</v>
      </c>
      <c r="BD182" s="88">
        <v>0</v>
      </c>
      <c r="BE182" s="88">
        <v>0</v>
      </c>
      <c r="BF182" s="101">
        <v>0</v>
      </c>
      <c r="BG182" s="101">
        <v>1236.4000000000001</v>
      </c>
      <c r="BH182" s="101">
        <v>355</v>
      </c>
      <c r="BI182" s="101">
        <v>55</v>
      </c>
      <c r="BJ182" s="101">
        <v>354.5</v>
      </c>
      <c r="BK182" s="101">
        <v>764.5</v>
      </c>
      <c r="BL182" s="101" t="s">
        <v>3091</v>
      </c>
      <c r="BM182" s="101" t="s">
        <v>3081</v>
      </c>
    </row>
    <row r="183" spans="1:65">
      <c r="A183" t="s">
        <v>695</v>
      </c>
      <c r="B183">
        <v>20250301</v>
      </c>
      <c r="C183">
        <v>2025</v>
      </c>
      <c r="D183" s="9">
        <v>45717</v>
      </c>
      <c r="E183">
        <v>3</v>
      </c>
      <c r="F183" t="s">
        <v>1089</v>
      </c>
      <c r="G183" t="s">
        <v>1205</v>
      </c>
      <c r="H183" t="s">
        <v>1089</v>
      </c>
      <c r="I183" t="s">
        <v>1205</v>
      </c>
      <c r="J183">
        <v>1</v>
      </c>
      <c r="K183" t="s">
        <v>9</v>
      </c>
      <c r="L183" t="s">
        <v>2158</v>
      </c>
      <c r="M183" t="s">
        <v>2158</v>
      </c>
      <c r="N183" t="s">
        <v>1820</v>
      </c>
      <c r="O183" t="s">
        <v>3247</v>
      </c>
      <c r="P183" t="s">
        <v>6037</v>
      </c>
      <c r="Q183" t="s">
        <v>6038</v>
      </c>
      <c r="R183" t="s">
        <v>3297</v>
      </c>
      <c r="S183" t="s">
        <v>8</v>
      </c>
      <c r="T183" t="s">
        <v>6046</v>
      </c>
      <c r="U183" s="9" t="s">
        <v>6047</v>
      </c>
      <c r="V183" s="9" t="s">
        <v>6056</v>
      </c>
      <c r="W183" t="s">
        <v>6057</v>
      </c>
      <c r="X183" t="s">
        <v>3081</v>
      </c>
      <c r="Y183" t="s">
        <v>3081</v>
      </c>
      <c r="Z183">
        <v>7</v>
      </c>
      <c r="AA183">
        <v>44256</v>
      </c>
      <c r="AB183">
        <v>39264</v>
      </c>
      <c r="AC183">
        <v>61680004</v>
      </c>
      <c r="AD183" s="9" t="s">
        <v>3084</v>
      </c>
      <c r="AE183" t="s">
        <v>869</v>
      </c>
      <c r="AF183" t="s">
        <v>5449</v>
      </c>
      <c r="AG183" t="s">
        <v>5450</v>
      </c>
      <c r="AH183" t="s">
        <v>176</v>
      </c>
      <c r="AI183" t="s">
        <v>6043</v>
      </c>
      <c r="AJ183">
        <v>31590</v>
      </c>
      <c r="AK183" t="s">
        <v>3088</v>
      </c>
      <c r="AL183" t="s">
        <v>3088</v>
      </c>
      <c r="AM183">
        <v>200013300101310</v>
      </c>
      <c r="AN183">
        <v>1</v>
      </c>
      <c r="AO183" s="88" t="s">
        <v>3089</v>
      </c>
      <c r="AP183" s="88">
        <v>1</v>
      </c>
      <c r="AQ183" s="88" t="s">
        <v>3090</v>
      </c>
      <c r="AR183" s="88">
        <v>363079</v>
      </c>
      <c r="AS183" s="88" t="s">
        <v>6094</v>
      </c>
      <c r="AT183" s="88">
        <v>7</v>
      </c>
      <c r="AU183" s="88">
        <v>0</v>
      </c>
      <c r="AV183" s="88">
        <v>0</v>
      </c>
      <c r="AW183" s="88">
        <v>0</v>
      </c>
      <c r="AX183" s="88">
        <v>70000</v>
      </c>
      <c r="AY183" s="88">
        <v>70000</v>
      </c>
      <c r="AZ183" s="88">
        <v>2009</v>
      </c>
      <c r="BA183" s="88">
        <v>14313.87</v>
      </c>
      <c r="BB183" s="88">
        <v>2128</v>
      </c>
      <c r="BC183" s="88">
        <v>0</v>
      </c>
      <c r="BD183" s="88">
        <v>0</v>
      </c>
      <c r="BE183" s="88">
        <v>0</v>
      </c>
      <c r="BF183" s="101">
        <v>0</v>
      </c>
      <c r="BG183" s="101">
        <v>18450.87</v>
      </c>
      <c r="BH183" s="101">
        <v>4970</v>
      </c>
      <c r="BI183" s="101">
        <v>356.51</v>
      </c>
      <c r="BJ183" s="101">
        <v>4963</v>
      </c>
      <c r="BK183" s="101">
        <v>10289.51</v>
      </c>
      <c r="BL183" s="101" t="s">
        <v>3091</v>
      </c>
      <c r="BM183" s="101" t="s">
        <v>3081</v>
      </c>
    </row>
    <row r="184" spans="1:65">
      <c r="A184" t="s">
        <v>695</v>
      </c>
      <c r="B184">
        <v>20250301</v>
      </c>
      <c r="C184">
        <v>2025</v>
      </c>
      <c r="D184" s="9">
        <v>45717</v>
      </c>
      <c r="E184">
        <v>3</v>
      </c>
      <c r="F184" t="s">
        <v>2679</v>
      </c>
      <c r="G184" t="s">
        <v>2687</v>
      </c>
      <c r="H184" t="s">
        <v>2679</v>
      </c>
      <c r="I184" t="s">
        <v>2687</v>
      </c>
      <c r="J184">
        <v>1</v>
      </c>
      <c r="K184" t="s">
        <v>9</v>
      </c>
      <c r="L184" t="s">
        <v>2158</v>
      </c>
      <c r="M184" t="s">
        <v>2158</v>
      </c>
      <c r="N184" t="s">
        <v>1820</v>
      </c>
      <c r="O184" t="s">
        <v>3247</v>
      </c>
      <c r="P184" t="s">
        <v>6037</v>
      </c>
      <c r="Q184" t="s">
        <v>6038</v>
      </c>
      <c r="R184" t="s">
        <v>3297</v>
      </c>
      <c r="S184" t="s">
        <v>8</v>
      </c>
      <c r="T184" t="s">
        <v>6046</v>
      </c>
      <c r="U184" s="9" t="s">
        <v>6047</v>
      </c>
      <c r="V184" s="9" t="s">
        <v>6056</v>
      </c>
      <c r="W184" t="s">
        <v>6057</v>
      </c>
      <c r="X184" t="s">
        <v>3081</v>
      </c>
      <c r="Y184" t="s">
        <v>3081</v>
      </c>
      <c r="Z184">
        <v>8</v>
      </c>
      <c r="AA184">
        <v>45323</v>
      </c>
      <c r="AB184">
        <v>38930</v>
      </c>
      <c r="AC184">
        <v>2</v>
      </c>
      <c r="AD184" s="9" t="s">
        <v>3084</v>
      </c>
      <c r="AE184" t="s">
        <v>828</v>
      </c>
      <c r="AF184" t="s">
        <v>3298</v>
      </c>
      <c r="AG184" t="s">
        <v>3299</v>
      </c>
      <c r="AH184" t="s">
        <v>124</v>
      </c>
      <c r="AI184" t="s">
        <v>6043</v>
      </c>
      <c r="AJ184">
        <v>30347</v>
      </c>
      <c r="AK184" t="s">
        <v>3088</v>
      </c>
      <c r="AL184" t="s">
        <v>3095</v>
      </c>
      <c r="AM184">
        <v>200013300062462</v>
      </c>
      <c r="AN184">
        <v>1</v>
      </c>
      <c r="AO184" s="88" t="s">
        <v>3089</v>
      </c>
      <c r="AP184" s="88">
        <v>1</v>
      </c>
      <c r="AQ184" s="88" t="s">
        <v>3090</v>
      </c>
      <c r="AR184" s="88">
        <v>363079</v>
      </c>
      <c r="AS184" s="88" t="s">
        <v>6094</v>
      </c>
      <c r="AT184" s="88">
        <v>11</v>
      </c>
      <c r="AU184" s="88">
        <v>0</v>
      </c>
      <c r="AV184" s="88">
        <v>0</v>
      </c>
      <c r="AW184" s="88">
        <v>0</v>
      </c>
      <c r="AX184" s="88">
        <v>35000</v>
      </c>
      <c r="AY184" s="88">
        <v>35000</v>
      </c>
      <c r="AZ184" s="88">
        <v>1004.5</v>
      </c>
      <c r="BA184" s="88">
        <v>5368.48</v>
      </c>
      <c r="BB184" s="88">
        <v>1064</v>
      </c>
      <c r="BC184" s="88">
        <v>0</v>
      </c>
      <c r="BD184" s="88">
        <v>0</v>
      </c>
      <c r="BE184" s="88">
        <v>0</v>
      </c>
      <c r="BF184" s="101">
        <v>0</v>
      </c>
      <c r="BG184" s="101">
        <v>7436.98</v>
      </c>
      <c r="BH184" s="101">
        <v>2485</v>
      </c>
      <c r="BI184" s="101">
        <v>385</v>
      </c>
      <c r="BJ184" s="101">
        <v>2481.5</v>
      </c>
      <c r="BK184" s="101">
        <v>5351.5</v>
      </c>
      <c r="BL184" s="101" t="s">
        <v>3091</v>
      </c>
      <c r="BM184" s="101" t="s">
        <v>3081</v>
      </c>
    </row>
    <row r="185" spans="1:65">
      <c r="A185" t="s">
        <v>695</v>
      </c>
      <c r="B185">
        <v>20250301</v>
      </c>
      <c r="C185">
        <v>2025</v>
      </c>
      <c r="D185" s="9">
        <v>45717</v>
      </c>
      <c r="E185">
        <v>3</v>
      </c>
      <c r="F185" t="s">
        <v>1027</v>
      </c>
      <c r="G185" t="s">
        <v>246</v>
      </c>
      <c r="H185" t="s">
        <v>1027</v>
      </c>
      <c r="I185" t="s">
        <v>246</v>
      </c>
      <c r="J185">
        <v>1</v>
      </c>
      <c r="K185" t="s">
        <v>9</v>
      </c>
      <c r="L185" t="s">
        <v>2158</v>
      </c>
      <c r="M185" t="s">
        <v>2158</v>
      </c>
      <c r="N185" t="s">
        <v>1820</v>
      </c>
      <c r="O185" t="s">
        <v>3247</v>
      </c>
      <c r="P185" t="s">
        <v>6037</v>
      </c>
      <c r="Q185" t="s">
        <v>6038</v>
      </c>
      <c r="R185" t="s">
        <v>3733</v>
      </c>
      <c r="S185" t="s">
        <v>2316</v>
      </c>
      <c r="T185" t="s">
        <v>6046</v>
      </c>
      <c r="U185" s="9" t="s">
        <v>6047</v>
      </c>
      <c r="V185" s="9" t="s">
        <v>6048</v>
      </c>
      <c r="W185" t="s">
        <v>6049</v>
      </c>
      <c r="X185" t="s">
        <v>3081</v>
      </c>
      <c r="Y185" t="s">
        <v>3081</v>
      </c>
      <c r="Z185">
        <v>2</v>
      </c>
      <c r="AA185">
        <v>45047</v>
      </c>
      <c r="AB185">
        <v>44509</v>
      </c>
      <c r="AC185">
        <v>62160088</v>
      </c>
      <c r="AD185" s="9" t="s">
        <v>3084</v>
      </c>
      <c r="AE185" t="s">
        <v>1659</v>
      </c>
      <c r="AF185" t="s">
        <v>3734</v>
      </c>
      <c r="AG185" t="s">
        <v>3735</v>
      </c>
      <c r="AH185" t="s">
        <v>1150</v>
      </c>
      <c r="AI185" t="s">
        <v>6043</v>
      </c>
      <c r="AJ185">
        <v>34723</v>
      </c>
      <c r="AK185" t="s">
        <v>3099</v>
      </c>
      <c r="AL185" t="s">
        <v>3088</v>
      </c>
      <c r="AM185">
        <v>200019604313570</v>
      </c>
      <c r="AN185">
        <v>1</v>
      </c>
      <c r="AO185" s="88" t="s">
        <v>3089</v>
      </c>
      <c r="AP185" s="88">
        <v>1</v>
      </c>
      <c r="AQ185" s="88" t="s">
        <v>3090</v>
      </c>
      <c r="AR185" s="88">
        <v>363097</v>
      </c>
      <c r="AS185" s="88" t="s">
        <v>6091</v>
      </c>
      <c r="AT185" s="88">
        <v>11</v>
      </c>
      <c r="AU185" s="88">
        <v>10000</v>
      </c>
      <c r="AV185" s="88">
        <v>0</v>
      </c>
      <c r="AW185" s="88">
        <v>0</v>
      </c>
      <c r="AX185" s="88">
        <v>10000</v>
      </c>
      <c r="AY185" s="88">
        <v>20000</v>
      </c>
      <c r="AZ185" s="88">
        <v>287</v>
      </c>
      <c r="BA185" s="88">
        <v>1632.68</v>
      </c>
      <c r="BB185" s="88">
        <v>304</v>
      </c>
      <c r="BC185" s="88">
        <v>0</v>
      </c>
      <c r="BD185" s="88">
        <v>0</v>
      </c>
      <c r="BE185" s="88">
        <v>0</v>
      </c>
      <c r="BF185" s="101">
        <v>0</v>
      </c>
      <c r="BG185" s="101">
        <v>2223.6799999999998</v>
      </c>
      <c r="BH185" s="101">
        <v>710</v>
      </c>
      <c r="BI185" s="101">
        <v>110</v>
      </c>
      <c r="BJ185" s="101">
        <v>709</v>
      </c>
      <c r="BK185" s="101">
        <v>1529</v>
      </c>
      <c r="BL185" s="101" t="s">
        <v>3081</v>
      </c>
      <c r="BM185" s="101" t="s">
        <v>3081</v>
      </c>
    </row>
    <row r="186" spans="1:65">
      <c r="A186" t="s">
        <v>695</v>
      </c>
      <c r="B186">
        <v>20250301</v>
      </c>
      <c r="C186">
        <v>2025</v>
      </c>
      <c r="D186" s="9">
        <v>45717</v>
      </c>
      <c r="E186">
        <v>3</v>
      </c>
      <c r="F186" t="s">
        <v>1088</v>
      </c>
      <c r="G186" t="s">
        <v>14</v>
      </c>
      <c r="H186" t="s">
        <v>1088</v>
      </c>
      <c r="I186" t="s">
        <v>14</v>
      </c>
      <c r="J186">
        <v>1</v>
      </c>
      <c r="K186" t="s">
        <v>9</v>
      </c>
      <c r="L186" t="s">
        <v>2158</v>
      </c>
      <c r="M186" t="s">
        <v>2158</v>
      </c>
      <c r="N186" t="s">
        <v>1823</v>
      </c>
      <c r="O186" t="s">
        <v>3082</v>
      </c>
      <c r="P186" t="s">
        <v>6037</v>
      </c>
      <c r="Q186" t="s">
        <v>6038</v>
      </c>
      <c r="R186" t="s">
        <v>3157</v>
      </c>
      <c r="S186" t="s">
        <v>38</v>
      </c>
      <c r="T186" t="s">
        <v>6039</v>
      </c>
      <c r="U186" s="9" t="s">
        <v>6040</v>
      </c>
      <c r="V186" s="9" t="s">
        <v>6048</v>
      </c>
      <c r="W186" t="s">
        <v>6049</v>
      </c>
      <c r="X186" t="s">
        <v>3081</v>
      </c>
      <c r="Y186" t="s">
        <v>3081</v>
      </c>
      <c r="Z186">
        <v>3</v>
      </c>
      <c r="AA186">
        <v>45352</v>
      </c>
      <c r="AB186">
        <v>36586</v>
      </c>
      <c r="AC186">
        <v>62340028</v>
      </c>
      <c r="AD186" s="9" t="s">
        <v>3084</v>
      </c>
      <c r="AE186" t="s">
        <v>1587</v>
      </c>
      <c r="AF186" t="s">
        <v>4867</v>
      </c>
      <c r="AG186" t="s">
        <v>4868</v>
      </c>
      <c r="AH186" t="s">
        <v>37</v>
      </c>
      <c r="AI186" t="s">
        <v>6045</v>
      </c>
      <c r="AJ186">
        <v>25703</v>
      </c>
      <c r="AK186" t="s">
        <v>3088</v>
      </c>
      <c r="AL186" t="s">
        <v>3095</v>
      </c>
      <c r="AM186">
        <v>200011250028736</v>
      </c>
      <c r="AN186">
        <v>1</v>
      </c>
      <c r="AO186" s="88" t="s">
        <v>3089</v>
      </c>
      <c r="AP186" s="88">
        <v>1</v>
      </c>
      <c r="AQ186" s="88" t="s">
        <v>3090</v>
      </c>
      <c r="AR186" s="88">
        <v>362664</v>
      </c>
      <c r="AS186" s="88" t="s">
        <v>6044</v>
      </c>
      <c r="AT186" s="88">
        <v>16</v>
      </c>
      <c r="AU186" s="88">
        <v>36000</v>
      </c>
      <c r="AV186" s="88">
        <v>0</v>
      </c>
      <c r="AW186" s="88">
        <v>0</v>
      </c>
      <c r="AX186" s="88">
        <v>0</v>
      </c>
      <c r="AY186" s="88">
        <v>36000</v>
      </c>
      <c r="AZ186" s="88">
        <v>1033.2</v>
      </c>
      <c r="BA186" s="88">
        <v>0</v>
      </c>
      <c r="BB186" s="88">
        <v>1094.4000000000001</v>
      </c>
      <c r="BC186" s="88">
        <v>0</v>
      </c>
      <c r="BD186" s="88">
        <v>25</v>
      </c>
      <c r="BE186" s="88">
        <v>50</v>
      </c>
      <c r="BF186" s="101">
        <v>900</v>
      </c>
      <c r="BG186" s="101">
        <v>3102.6</v>
      </c>
      <c r="BH186" s="101">
        <v>2556</v>
      </c>
      <c r="BI186" s="101">
        <v>396</v>
      </c>
      <c r="BJ186" s="101">
        <v>2552.4</v>
      </c>
      <c r="BK186" s="101">
        <v>5504.4</v>
      </c>
      <c r="BL186" s="101" t="s">
        <v>3091</v>
      </c>
      <c r="BM186" s="101" t="s">
        <v>3081</v>
      </c>
    </row>
    <row r="187" spans="1:65">
      <c r="A187" t="s">
        <v>695</v>
      </c>
      <c r="B187">
        <v>20250301</v>
      </c>
      <c r="C187">
        <v>2025</v>
      </c>
      <c r="D187" s="9">
        <v>45717</v>
      </c>
      <c r="E187">
        <v>3</v>
      </c>
      <c r="F187" t="s">
        <v>1031</v>
      </c>
      <c r="G187" t="s">
        <v>500</v>
      </c>
      <c r="H187" t="s">
        <v>1031</v>
      </c>
      <c r="I187" t="s">
        <v>500</v>
      </c>
      <c r="J187">
        <v>1</v>
      </c>
      <c r="K187" t="s">
        <v>9</v>
      </c>
      <c r="L187" t="s">
        <v>2158</v>
      </c>
      <c r="M187" t="s">
        <v>2158</v>
      </c>
      <c r="N187" t="s">
        <v>1823</v>
      </c>
      <c r="O187" t="s">
        <v>3082</v>
      </c>
      <c r="P187" t="s">
        <v>6037</v>
      </c>
      <c r="Q187" t="s">
        <v>6038</v>
      </c>
      <c r="R187" t="s">
        <v>3165</v>
      </c>
      <c r="S187" t="s">
        <v>87</v>
      </c>
      <c r="T187" t="s">
        <v>6039</v>
      </c>
      <c r="U187" s="9" t="s">
        <v>6040</v>
      </c>
      <c r="V187" s="9" t="s">
        <v>6056</v>
      </c>
      <c r="W187" t="s">
        <v>6057</v>
      </c>
      <c r="X187" t="s">
        <v>3081</v>
      </c>
      <c r="Y187" t="s">
        <v>3081</v>
      </c>
      <c r="Z187">
        <v>1</v>
      </c>
      <c r="AA187">
        <v>45078</v>
      </c>
      <c r="AB187">
        <v>45078</v>
      </c>
      <c r="AC187">
        <v>61875152</v>
      </c>
      <c r="AD187" s="9" t="s">
        <v>3084</v>
      </c>
      <c r="AE187" t="s">
        <v>2390</v>
      </c>
      <c r="AF187" t="s">
        <v>3166</v>
      </c>
      <c r="AG187" t="s">
        <v>3167</v>
      </c>
      <c r="AH187" t="s">
        <v>2391</v>
      </c>
      <c r="AI187" t="s">
        <v>6043</v>
      </c>
      <c r="AJ187">
        <v>24099</v>
      </c>
      <c r="AK187" t="s">
        <v>3099</v>
      </c>
      <c r="AL187" t="s">
        <v>3088</v>
      </c>
      <c r="AM187">
        <v>200019603801258</v>
      </c>
      <c r="AN187">
        <v>1</v>
      </c>
      <c r="AO187" s="88" t="s">
        <v>3089</v>
      </c>
      <c r="AP187" s="88">
        <v>1</v>
      </c>
      <c r="AQ187" s="88" t="s">
        <v>3090</v>
      </c>
      <c r="AR187" s="88">
        <v>362664</v>
      </c>
      <c r="AS187" s="88" t="s">
        <v>6044</v>
      </c>
      <c r="AT187" s="88">
        <v>24</v>
      </c>
      <c r="AU187" s="88">
        <v>30000</v>
      </c>
      <c r="AV187" s="88">
        <v>0</v>
      </c>
      <c r="AW187" s="88">
        <v>0</v>
      </c>
      <c r="AX187" s="88">
        <v>0</v>
      </c>
      <c r="AY187" s="88">
        <v>30000</v>
      </c>
      <c r="AZ187" s="88">
        <v>861</v>
      </c>
      <c r="BA187" s="88">
        <v>0</v>
      </c>
      <c r="BB187" s="88">
        <v>912</v>
      </c>
      <c r="BC187" s="88">
        <v>0</v>
      </c>
      <c r="BD187" s="88">
        <v>25</v>
      </c>
      <c r="BE187" s="88">
        <v>0</v>
      </c>
      <c r="BF187" s="101">
        <v>0</v>
      </c>
      <c r="BG187" s="101">
        <v>1798</v>
      </c>
      <c r="BH187" s="101">
        <v>2130</v>
      </c>
      <c r="BI187" s="101">
        <v>330</v>
      </c>
      <c r="BJ187" s="101">
        <v>2127</v>
      </c>
      <c r="BK187" s="101">
        <v>4587</v>
      </c>
      <c r="BL187" s="101" t="s">
        <v>3081</v>
      </c>
      <c r="BM187" s="101" t="s">
        <v>3081</v>
      </c>
    </row>
    <row r="188" spans="1:65">
      <c r="A188" t="s">
        <v>695</v>
      </c>
      <c r="B188">
        <v>20250301</v>
      </c>
      <c r="C188">
        <v>2025</v>
      </c>
      <c r="D188" s="9">
        <v>45717</v>
      </c>
      <c r="E188">
        <v>3</v>
      </c>
      <c r="F188" t="s">
        <v>1043</v>
      </c>
      <c r="G188" t="s">
        <v>60</v>
      </c>
      <c r="H188" t="s">
        <v>1043</v>
      </c>
      <c r="I188" t="s">
        <v>60</v>
      </c>
      <c r="J188">
        <v>1</v>
      </c>
      <c r="K188" t="s">
        <v>9</v>
      </c>
      <c r="L188" t="s">
        <v>2158</v>
      </c>
      <c r="M188" t="s">
        <v>2158</v>
      </c>
      <c r="N188" t="s">
        <v>1823</v>
      </c>
      <c r="O188" t="s">
        <v>3082</v>
      </c>
      <c r="P188" t="s">
        <v>6037</v>
      </c>
      <c r="Q188" t="s">
        <v>6038</v>
      </c>
      <c r="R188" t="s">
        <v>3140</v>
      </c>
      <c r="S188" t="s">
        <v>491</v>
      </c>
      <c r="T188" t="s">
        <v>6039</v>
      </c>
      <c r="U188" s="9" t="s">
        <v>6040</v>
      </c>
      <c r="V188" s="9" t="s">
        <v>6041</v>
      </c>
      <c r="W188" t="s">
        <v>6042</v>
      </c>
      <c r="X188" t="s">
        <v>3081</v>
      </c>
      <c r="Y188" t="s">
        <v>3081</v>
      </c>
      <c r="Z188">
        <v>4</v>
      </c>
      <c r="AA188">
        <v>45108</v>
      </c>
      <c r="AB188">
        <v>39814</v>
      </c>
      <c r="AC188">
        <v>61950013</v>
      </c>
      <c r="AD188" s="9" t="s">
        <v>3084</v>
      </c>
      <c r="AE188" t="s">
        <v>1549</v>
      </c>
      <c r="AF188" t="s">
        <v>4618</v>
      </c>
      <c r="AG188" t="s">
        <v>4619</v>
      </c>
      <c r="AH188" t="s">
        <v>63</v>
      </c>
      <c r="AI188" t="s">
        <v>6045</v>
      </c>
      <c r="AJ188">
        <v>31934</v>
      </c>
      <c r="AK188" t="s">
        <v>3099</v>
      </c>
      <c r="AL188" t="s">
        <v>3088</v>
      </c>
      <c r="AM188">
        <v>200013300147002</v>
      </c>
      <c r="AN188">
        <v>1</v>
      </c>
      <c r="AO188" s="88" t="s">
        <v>3089</v>
      </c>
      <c r="AP188" s="88">
        <v>1</v>
      </c>
      <c r="AQ188" s="88" t="s">
        <v>3090</v>
      </c>
      <c r="AR188" s="88">
        <v>362664</v>
      </c>
      <c r="AS188" s="88" t="s">
        <v>6044</v>
      </c>
      <c r="AT188" s="88">
        <v>25</v>
      </c>
      <c r="AU188" s="88">
        <v>35000</v>
      </c>
      <c r="AV188" s="88">
        <v>0</v>
      </c>
      <c r="AW188" s="88">
        <v>0</v>
      </c>
      <c r="AX188" s="88">
        <v>0</v>
      </c>
      <c r="AY188" s="88">
        <v>35000</v>
      </c>
      <c r="AZ188" s="88">
        <v>1004.5</v>
      </c>
      <c r="BA188" s="88">
        <v>0</v>
      </c>
      <c r="BB188" s="88">
        <v>1064</v>
      </c>
      <c r="BC188" s="88">
        <v>0</v>
      </c>
      <c r="BD188" s="88">
        <v>25</v>
      </c>
      <c r="BE188" s="88">
        <v>0</v>
      </c>
      <c r="BF188" s="101">
        <v>300</v>
      </c>
      <c r="BG188" s="101">
        <v>2393.5</v>
      </c>
      <c r="BH188" s="101">
        <v>2485</v>
      </c>
      <c r="BI188" s="101">
        <v>385</v>
      </c>
      <c r="BJ188" s="101">
        <v>2481.5</v>
      </c>
      <c r="BK188" s="101">
        <v>5351.5</v>
      </c>
      <c r="BL188" s="101" t="s">
        <v>3081</v>
      </c>
      <c r="BM188" s="101" t="s">
        <v>3081</v>
      </c>
    </row>
    <row r="189" spans="1:65">
      <c r="A189" t="s">
        <v>695</v>
      </c>
      <c r="B189">
        <v>20250301</v>
      </c>
      <c r="C189">
        <v>2025</v>
      </c>
      <c r="D189" s="9">
        <v>45717</v>
      </c>
      <c r="E189">
        <v>3</v>
      </c>
      <c r="F189" t="s">
        <v>1074</v>
      </c>
      <c r="G189" t="s">
        <v>323</v>
      </c>
      <c r="H189" t="s">
        <v>1074</v>
      </c>
      <c r="I189" t="s">
        <v>323</v>
      </c>
      <c r="J189">
        <v>1</v>
      </c>
      <c r="K189" t="s">
        <v>9</v>
      </c>
      <c r="L189" t="s">
        <v>2158</v>
      </c>
      <c r="M189" t="s">
        <v>2158</v>
      </c>
      <c r="N189" t="s">
        <v>1823</v>
      </c>
      <c r="O189" t="s">
        <v>3082</v>
      </c>
      <c r="P189" t="s">
        <v>6037</v>
      </c>
      <c r="Q189" t="s">
        <v>6038</v>
      </c>
      <c r="R189" t="s">
        <v>5496</v>
      </c>
      <c r="S189" t="s">
        <v>325</v>
      </c>
      <c r="T189" t="s">
        <v>6046</v>
      </c>
      <c r="U189" s="9" t="s">
        <v>6047</v>
      </c>
      <c r="V189" s="9" t="s">
        <v>6054</v>
      </c>
      <c r="W189" t="s">
        <v>6055</v>
      </c>
      <c r="X189" t="s">
        <v>3081</v>
      </c>
      <c r="Y189" t="s">
        <v>3081</v>
      </c>
      <c r="Z189">
        <v>4</v>
      </c>
      <c r="AA189">
        <v>44896</v>
      </c>
      <c r="AB189">
        <v>36800</v>
      </c>
      <c r="AC189">
        <v>61845005</v>
      </c>
      <c r="AD189" s="9" t="s">
        <v>3084</v>
      </c>
      <c r="AE189" t="s">
        <v>1561</v>
      </c>
      <c r="AF189" t="s">
        <v>5497</v>
      </c>
      <c r="AG189" t="s">
        <v>5498</v>
      </c>
      <c r="AH189" t="s">
        <v>324</v>
      </c>
      <c r="AI189" t="s">
        <v>6043</v>
      </c>
      <c r="AJ189">
        <v>20808</v>
      </c>
      <c r="AK189" t="s">
        <v>3088</v>
      </c>
      <c r="AL189" t="s">
        <v>3095</v>
      </c>
      <c r="AM189">
        <v>200013300041991</v>
      </c>
      <c r="AN189">
        <v>1</v>
      </c>
      <c r="AO189" s="88" t="s">
        <v>3089</v>
      </c>
      <c r="AP189" s="88">
        <v>1</v>
      </c>
      <c r="AQ189" s="88" t="s">
        <v>3090</v>
      </c>
      <c r="AR189" s="88">
        <v>362664</v>
      </c>
      <c r="AS189" s="88" t="s">
        <v>6044</v>
      </c>
      <c r="AT189" s="88">
        <v>29</v>
      </c>
      <c r="AU189" s="88">
        <v>35000</v>
      </c>
      <c r="AV189" s="88">
        <v>0</v>
      </c>
      <c r="AW189" s="88">
        <v>0</v>
      </c>
      <c r="AX189" s="88">
        <v>0</v>
      </c>
      <c r="AY189" s="88">
        <v>35000</v>
      </c>
      <c r="AZ189" s="88">
        <v>1004.5</v>
      </c>
      <c r="BA189" s="88">
        <v>0</v>
      </c>
      <c r="BB189" s="88">
        <v>1064</v>
      </c>
      <c r="BC189" s="88">
        <v>0</v>
      </c>
      <c r="BD189" s="88">
        <v>25</v>
      </c>
      <c r="BE189" s="88">
        <v>50</v>
      </c>
      <c r="BF189" s="101">
        <v>0</v>
      </c>
      <c r="BG189" s="101">
        <v>2143.5</v>
      </c>
      <c r="BH189" s="101">
        <v>2485</v>
      </c>
      <c r="BI189" s="101">
        <v>385</v>
      </c>
      <c r="BJ189" s="101">
        <v>2481.5</v>
      </c>
      <c r="BK189" s="101">
        <v>5351.5</v>
      </c>
      <c r="BL189" s="101" t="s">
        <v>3091</v>
      </c>
      <c r="BM189" s="101" t="s">
        <v>3081</v>
      </c>
    </row>
    <row r="190" spans="1:65">
      <c r="A190" t="s">
        <v>695</v>
      </c>
      <c r="B190">
        <v>20250301</v>
      </c>
      <c r="C190">
        <v>2025</v>
      </c>
      <c r="D190" s="9">
        <v>45717</v>
      </c>
      <c r="E190">
        <v>3</v>
      </c>
      <c r="F190" t="s">
        <v>1033</v>
      </c>
      <c r="G190" t="s">
        <v>428</v>
      </c>
      <c r="H190" t="s">
        <v>1033</v>
      </c>
      <c r="I190" t="s">
        <v>428</v>
      </c>
      <c r="J190">
        <v>1</v>
      </c>
      <c r="K190" t="s">
        <v>9</v>
      </c>
      <c r="L190" t="s">
        <v>2158</v>
      </c>
      <c r="M190" t="s">
        <v>2158</v>
      </c>
      <c r="N190" t="s">
        <v>1823</v>
      </c>
      <c r="O190" t="s">
        <v>3082</v>
      </c>
      <c r="P190" t="s">
        <v>6037</v>
      </c>
      <c r="Q190" t="s">
        <v>6038</v>
      </c>
      <c r="R190" t="s">
        <v>3096</v>
      </c>
      <c r="S190" t="s">
        <v>295</v>
      </c>
      <c r="T190" t="s">
        <v>6046</v>
      </c>
      <c r="U190" s="9" t="s">
        <v>6047</v>
      </c>
      <c r="V190" s="9" t="s">
        <v>6056</v>
      </c>
      <c r="W190" t="s">
        <v>6057</v>
      </c>
      <c r="X190" t="s">
        <v>3081</v>
      </c>
      <c r="Y190" t="s">
        <v>3081</v>
      </c>
      <c r="Z190">
        <v>1</v>
      </c>
      <c r="AA190">
        <v>45078</v>
      </c>
      <c r="AB190">
        <v>45078</v>
      </c>
      <c r="AC190">
        <v>61815153</v>
      </c>
      <c r="AD190" s="9" t="s">
        <v>3084</v>
      </c>
      <c r="AE190" t="s">
        <v>2397</v>
      </c>
      <c r="AF190" t="s">
        <v>3621</v>
      </c>
      <c r="AG190" t="s">
        <v>3622</v>
      </c>
      <c r="AH190" t="s">
        <v>3623</v>
      </c>
      <c r="AI190" t="s">
        <v>6043</v>
      </c>
      <c r="AJ190">
        <v>31980</v>
      </c>
      <c r="AK190" t="s">
        <v>3087</v>
      </c>
      <c r="AL190" t="s">
        <v>3088</v>
      </c>
      <c r="AM190">
        <v>200019603193946</v>
      </c>
      <c r="AN190">
        <v>1</v>
      </c>
      <c r="AO190" s="88" t="s">
        <v>3089</v>
      </c>
      <c r="AP190" s="88">
        <v>1</v>
      </c>
      <c r="AQ190" s="88" t="s">
        <v>3090</v>
      </c>
      <c r="AR190" s="88">
        <v>362664</v>
      </c>
      <c r="AS190" s="88" t="s">
        <v>6044</v>
      </c>
      <c r="AT190" s="88">
        <v>31</v>
      </c>
      <c r="AU190" s="88">
        <v>35000</v>
      </c>
      <c r="AV190" s="88">
        <v>0</v>
      </c>
      <c r="AW190" s="88">
        <v>0</v>
      </c>
      <c r="AX190" s="88">
        <v>0</v>
      </c>
      <c r="AY190" s="88">
        <v>35000</v>
      </c>
      <c r="AZ190" s="88">
        <v>1004.5</v>
      </c>
      <c r="BA190" s="88">
        <v>0</v>
      </c>
      <c r="BB190" s="88">
        <v>1064</v>
      </c>
      <c r="BC190" s="88">
        <v>0</v>
      </c>
      <c r="BD190" s="88">
        <v>25</v>
      </c>
      <c r="BE190" s="88">
        <v>0</v>
      </c>
      <c r="BF190" s="101">
        <v>0</v>
      </c>
      <c r="BG190" s="101">
        <v>2093.5</v>
      </c>
      <c r="BH190" s="101">
        <v>2485</v>
      </c>
      <c r="BI190" s="101">
        <v>385</v>
      </c>
      <c r="BJ190" s="101">
        <v>2481.5</v>
      </c>
      <c r="BK190" s="101">
        <v>5351.5</v>
      </c>
      <c r="BL190" s="101" t="s">
        <v>3081</v>
      </c>
      <c r="BM190" s="101" t="s">
        <v>3081</v>
      </c>
    </row>
    <row r="191" spans="1:65">
      <c r="A191" t="s">
        <v>695</v>
      </c>
      <c r="B191">
        <v>20250301</v>
      </c>
      <c r="C191">
        <v>2025</v>
      </c>
      <c r="D191" s="9">
        <v>45717</v>
      </c>
      <c r="E191">
        <v>3</v>
      </c>
      <c r="F191" t="s">
        <v>1087</v>
      </c>
      <c r="G191" t="s">
        <v>6</v>
      </c>
      <c r="H191" t="s">
        <v>1087</v>
      </c>
      <c r="I191" t="s">
        <v>6</v>
      </c>
      <c r="J191">
        <v>1</v>
      </c>
      <c r="K191" t="s">
        <v>9</v>
      </c>
      <c r="L191" t="s">
        <v>2158</v>
      </c>
      <c r="M191" t="s">
        <v>2158</v>
      </c>
      <c r="N191" t="s">
        <v>1823</v>
      </c>
      <c r="O191" t="s">
        <v>3082</v>
      </c>
      <c r="P191" t="s">
        <v>6037</v>
      </c>
      <c r="Q191" t="s">
        <v>6038</v>
      </c>
      <c r="R191" t="s">
        <v>3113</v>
      </c>
      <c r="S191" t="s">
        <v>35</v>
      </c>
      <c r="T191" t="s">
        <v>6039</v>
      </c>
      <c r="U191" s="9" t="s">
        <v>6040</v>
      </c>
      <c r="V191" s="9" t="s">
        <v>6041</v>
      </c>
      <c r="W191" t="s">
        <v>6042</v>
      </c>
      <c r="X191" t="s">
        <v>3081</v>
      </c>
      <c r="Y191" t="s">
        <v>3081</v>
      </c>
      <c r="Z191">
        <v>1</v>
      </c>
      <c r="AA191">
        <v>45170</v>
      </c>
      <c r="AB191">
        <v>45170</v>
      </c>
      <c r="AC191">
        <v>61560015</v>
      </c>
      <c r="AD191" s="9" t="s">
        <v>3084</v>
      </c>
      <c r="AE191" t="s">
        <v>2535</v>
      </c>
      <c r="AF191" t="s">
        <v>4615</v>
      </c>
      <c r="AG191" t="s">
        <v>4616</v>
      </c>
      <c r="AH191" t="s">
        <v>2561</v>
      </c>
      <c r="AI191" t="s">
        <v>6045</v>
      </c>
      <c r="AJ191">
        <v>35776</v>
      </c>
      <c r="AK191" t="s">
        <v>3099</v>
      </c>
      <c r="AL191" t="s">
        <v>3088</v>
      </c>
      <c r="AM191">
        <v>200019606196774</v>
      </c>
      <c r="AN191">
        <v>1</v>
      </c>
      <c r="AO191" s="88" t="s">
        <v>3089</v>
      </c>
      <c r="AP191" s="88">
        <v>1</v>
      </c>
      <c r="AQ191" s="88" t="s">
        <v>3090</v>
      </c>
      <c r="AR191" s="88">
        <v>362664</v>
      </c>
      <c r="AS191" s="88" t="s">
        <v>6044</v>
      </c>
      <c r="AT191" s="88">
        <v>36</v>
      </c>
      <c r="AU191" s="88">
        <v>20000</v>
      </c>
      <c r="AV191" s="88">
        <v>0</v>
      </c>
      <c r="AW191" s="88">
        <v>0</v>
      </c>
      <c r="AX191" s="88">
        <v>0</v>
      </c>
      <c r="AY191" s="88">
        <v>20000</v>
      </c>
      <c r="AZ191" s="88">
        <v>574</v>
      </c>
      <c r="BA191" s="88">
        <v>0</v>
      </c>
      <c r="BB191" s="88">
        <v>608</v>
      </c>
      <c r="BC191" s="88">
        <v>0</v>
      </c>
      <c r="BD191" s="88">
        <v>25</v>
      </c>
      <c r="BE191" s="88">
        <v>0</v>
      </c>
      <c r="BF191" s="101">
        <v>0</v>
      </c>
      <c r="BG191" s="101">
        <v>1207</v>
      </c>
      <c r="BH191" s="101">
        <v>1420</v>
      </c>
      <c r="BI191" s="101">
        <v>220</v>
      </c>
      <c r="BJ191" s="101">
        <v>1418</v>
      </c>
      <c r="BK191" s="101">
        <v>3058</v>
      </c>
      <c r="BL191" s="101" t="s">
        <v>3081</v>
      </c>
      <c r="BM191" s="101" t="s">
        <v>3081</v>
      </c>
    </row>
    <row r="192" spans="1:65">
      <c r="A192" t="s">
        <v>695</v>
      </c>
      <c r="B192">
        <v>20250301</v>
      </c>
      <c r="C192">
        <v>2025</v>
      </c>
      <c r="D192" s="9">
        <v>45717</v>
      </c>
      <c r="E192">
        <v>3</v>
      </c>
      <c r="F192" t="s">
        <v>1081</v>
      </c>
      <c r="G192" t="s">
        <v>283</v>
      </c>
      <c r="H192" t="s">
        <v>1081</v>
      </c>
      <c r="I192" t="s">
        <v>283</v>
      </c>
      <c r="J192">
        <v>1</v>
      </c>
      <c r="K192" t="s">
        <v>9</v>
      </c>
      <c r="L192" t="s">
        <v>2158</v>
      </c>
      <c r="M192" t="s">
        <v>2158</v>
      </c>
      <c r="N192" t="s">
        <v>1823</v>
      </c>
      <c r="O192" t="s">
        <v>3082</v>
      </c>
      <c r="P192" t="s">
        <v>6037</v>
      </c>
      <c r="Q192" t="s">
        <v>6038</v>
      </c>
      <c r="R192" t="s">
        <v>4406</v>
      </c>
      <c r="S192" t="s">
        <v>219</v>
      </c>
      <c r="T192" t="s">
        <v>6046</v>
      </c>
      <c r="U192" s="9" t="s">
        <v>6047</v>
      </c>
      <c r="V192" s="9" t="s">
        <v>6052</v>
      </c>
      <c r="W192" t="s">
        <v>6053</v>
      </c>
      <c r="X192" t="s">
        <v>3081</v>
      </c>
      <c r="Y192" t="s">
        <v>3081</v>
      </c>
      <c r="Z192">
        <v>9</v>
      </c>
      <c r="AA192">
        <v>43891</v>
      </c>
      <c r="AB192">
        <v>40664</v>
      </c>
      <c r="AC192">
        <v>61965013</v>
      </c>
      <c r="AD192" s="9" t="s">
        <v>3084</v>
      </c>
      <c r="AE192" t="s">
        <v>1598</v>
      </c>
      <c r="AF192" t="s">
        <v>5503</v>
      </c>
      <c r="AG192" t="s">
        <v>5504</v>
      </c>
      <c r="AH192" t="s">
        <v>286</v>
      </c>
      <c r="AI192" t="s">
        <v>6045</v>
      </c>
      <c r="AJ192">
        <v>30574</v>
      </c>
      <c r="AK192" t="s">
        <v>3088</v>
      </c>
      <c r="AL192" t="s">
        <v>3088</v>
      </c>
      <c r="AM192">
        <v>200010301652305</v>
      </c>
      <c r="AN192">
        <v>1</v>
      </c>
      <c r="AO192" s="88" t="s">
        <v>3089</v>
      </c>
      <c r="AP192" s="88">
        <v>1</v>
      </c>
      <c r="AQ192" s="88" t="s">
        <v>3090</v>
      </c>
      <c r="AR192" s="88">
        <v>362664</v>
      </c>
      <c r="AS192" s="88" t="s">
        <v>6044</v>
      </c>
      <c r="AT192" s="88">
        <v>56</v>
      </c>
      <c r="AU192" s="88">
        <v>65000</v>
      </c>
      <c r="AV192" s="88">
        <v>0</v>
      </c>
      <c r="AW192" s="88">
        <v>0</v>
      </c>
      <c r="AX192" s="88">
        <v>0</v>
      </c>
      <c r="AY192" s="88">
        <v>65000</v>
      </c>
      <c r="AZ192" s="88">
        <v>1865.5</v>
      </c>
      <c r="BA192" s="88">
        <v>4084.48</v>
      </c>
      <c r="BB192" s="88">
        <v>1976</v>
      </c>
      <c r="BC192" s="88">
        <v>1715.46</v>
      </c>
      <c r="BD192" s="88">
        <v>25</v>
      </c>
      <c r="BE192" s="88">
        <v>0</v>
      </c>
      <c r="BF192" s="101">
        <v>0</v>
      </c>
      <c r="BG192" s="101">
        <v>9666.44</v>
      </c>
      <c r="BH192" s="101">
        <v>4615</v>
      </c>
      <c r="BI192" s="101">
        <v>715</v>
      </c>
      <c r="BJ192" s="101">
        <v>4608.5</v>
      </c>
      <c r="BK192" s="101">
        <v>9938.5</v>
      </c>
      <c r="BL192" s="101" t="s">
        <v>3229</v>
      </c>
      <c r="BM192" s="101" t="s">
        <v>3280</v>
      </c>
    </row>
    <row r="193" spans="1:65">
      <c r="A193" t="s">
        <v>695</v>
      </c>
      <c r="B193">
        <v>20250301</v>
      </c>
      <c r="C193">
        <v>2025</v>
      </c>
      <c r="D193" s="9">
        <v>45717</v>
      </c>
      <c r="E193">
        <v>3</v>
      </c>
      <c r="F193" t="s">
        <v>1088</v>
      </c>
      <c r="G193" t="s">
        <v>14</v>
      </c>
      <c r="H193" t="s">
        <v>1088</v>
      </c>
      <c r="I193" t="s">
        <v>14</v>
      </c>
      <c r="J193">
        <v>1</v>
      </c>
      <c r="K193" t="s">
        <v>9</v>
      </c>
      <c r="L193" t="s">
        <v>2158</v>
      </c>
      <c r="M193" t="s">
        <v>2158</v>
      </c>
      <c r="N193" t="s">
        <v>1823</v>
      </c>
      <c r="O193" t="s">
        <v>3082</v>
      </c>
      <c r="P193" t="s">
        <v>6037</v>
      </c>
      <c r="Q193" t="s">
        <v>6038</v>
      </c>
      <c r="R193" t="s">
        <v>3160</v>
      </c>
      <c r="S193" t="s">
        <v>49</v>
      </c>
      <c r="T193" t="s">
        <v>6039</v>
      </c>
      <c r="U193" s="9" t="s">
        <v>6040</v>
      </c>
      <c r="V193" s="9" t="s">
        <v>6041</v>
      </c>
      <c r="W193" t="s">
        <v>6042</v>
      </c>
      <c r="X193" t="s">
        <v>3081</v>
      </c>
      <c r="Y193" t="s">
        <v>3081</v>
      </c>
      <c r="Z193">
        <v>1</v>
      </c>
      <c r="AA193">
        <v>45170</v>
      </c>
      <c r="AB193">
        <v>45170</v>
      </c>
      <c r="AC193">
        <v>62340121</v>
      </c>
      <c r="AD193" s="9" t="s">
        <v>3084</v>
      </c>
      <c r="AE193" t="s">
        <v>2543</v>
      </c>
      <c r="AF193" t="s">
        <v>4543</v>
      </c>
      <c r="AG193" t="s">
        <v>4544</v>
      </c>
      <c r="AH193" t="s">
        <v>2569</v>
      </c>
      <c r="AI193" t="s">
        <v>6043</v>
      </c>
      <c r="AJ193">
        <v>35751</v>
      </c>
      <c r="AK193" t="s">
        <v>3099</v>
      </c>
      <c r="AL193" t="s">
        <v>3088</v>
      </c>
      <c r="AM193">
        <v>200019606196765</v>
      </c>
      <c r="AN193">
        <v>1</v>
      </c>
      <c r="AO193" s="88" t="s">
        <v>3089</v>
      </c>
      <c r="AP193" s="88">
        <v>1</v>
      </c>
      <c r="AQ193" s="88" t="s">
        <v>3090</v>
      </c>
      <c r="AR193" s="88">
        <v>362664</v>
      </c>
      <c r="AS193" s="88" t="s">
        <v>6044</v>
      </c>
      <c r="AT193" s="88">
        <v>59</v>
      </c>
      <c r="AU193" s="88">
        <v>25000</v>
      </c>
      <c r="AV193" s="88">
        <v>0</v>
      </c>
      <c r="AW193" s="88">
        <v>0</v>
      </c>
      <c r="AX193" s="88">
        <v>0</v>
      </c>
      <c r="AY193" s="88">
        <v>25000</v>
      </c>
      <c r="AZ193" s="88">
        <v>717.5</v>
      </c>
      <c r="BA193" s="88">
        <v>0</v>
      </c>
      <c r="BB193" s="88">
        <v>760</v>
      </c>
      <c r="BC193" s="88">
        <v>0</v>
      </c>
      <c r="BD193" s="88">
        <v>25</v>
      </c>
      <c r="BE193" s="88">
        <v>0</v>
      </c>
      <c r="BF193" s="101">
        <v>0</v>
      </c>
      <c r="BG193" s="101">
        <v>1502.5</v>
      </c>
      <c r="BH193" s="101">
        <v>1775</v>
      </c>
      <c r="BI193" s="101">
        <v>275</v>
      </c>
      <c r="BJ193" s="101">
        <v>1772.5</v>
      </c>
      <c r="BK193" s="101">
        <v>3822.5</v>
      </c>
      <c r="BL193" s="101" t="s">
        <v>3081</v>
      </c>
      <c r="BM193" s="101" t="s">
        <v>3081</v>
      </c>
    </row>
    <row r="194" spans="1:65">
      <c r="A194" t="s">
        <v>695</v>
      </c>
      <c r="B194">
        <v>20250301</v>
      </c>
      <c r="C194">
        <v>2025</v>
      </c>
      <c r="D194" s="9">
        <v>45717</v>
      </c>
      <c r="E194">
        <v>3</v>
      </c>
      <c r="F194" t="s">
        <v>1031</v>
      </c>
      <c r="G194" t="s">
        <v>500</v>
      </c>
      <c r="H194" t="s">
        <v>1031</v>
      </c>
      <c r="I194" t="s">
        <v>500</v>
      </c>
      <c r="J194">
        <v>1</v>
      </c>
      <c r="K194" t="s">
        <v>9</v>
      </c>
      <c r="L194" t="s">
        <v>2158</v>
      </c>
      <c r="M194" t="s">
        <v>2158</v>
      </c>
      <c r="N194" t="s">
        <v>1823</v>
      </c>
      <c r="O194" t="s">
        <v>3082</v>
      </c>
      <c r="P194" t="s">
        <v>6037</v>
      </c>
      <c r="Q194" t="s">
        <v>6038</v>
      </c>
      <c r="R194" t="s">
        <v>3872</v>
      </c>
      <c r="S194" t="s">
        <v>543</v>
      </c>
      <c r="T194" t="s">
        <v>6046</v>
      </c>
      <c r="U194" s="9" t="s">
        <v>6047</v>
      </c>
      <c r="V194" s="9" t="s">
        <v>6054</v>
      </c>
      <c r="W194" t="s">
        <v>6055</v>
      </c>
      <c r="X194" t="s">
        <v>3081</v>
      </c>
      <c r="Y194" t="s">
        <v>3081</v>
      </c>
      <c r="Z194">
        <v>6</v>
      </c>
      <c r="AA194">
        <v>43466</v>
      </c>
      <c r="AB194">
        <v>40179</v>
      </c>
      <c r="AC194">
        <v>61875002</v>
      </c>
      <c r="AD194" s="9" t="s">
        <v>3084</v>
      </c>
      <c r="AE194" t="s">
        <v>945</v>
      </c>
      <c r="AF194" t="s">
        <v>3873</v>
      </c>
      <c r="AG194" t="s">
        <v>3874</v>
      </c>
      <c r="AH194" t="s">
        <v>542</v>
      </c>
      <c r="AI194" t="s">
        <v>6043</v>
      </c>
      <c r="AJ194">
        <v>28122</v>
      </c>
      <c r="AK194" t="s">
        <v>3099</v>
      </c>
      <c r="AL194" t="s">
        <v>3088</v>
      </c>
      <c r="AM194">
        <v>200013300043863</v>
      </c>
      <c r="AN194">
        <v>1</v>
      </c>
      <c r="AO194" s="88" t="s">
        <v>3089</v>
      </c>
      <c r="AP194" s="88">
        <v>1</v>
      </c>
      <c r="AQ194" s="88" t="s">
        <v>3090</v>
      </c>
      <c r="AR194" s="88">
        <v>362664</v>
      </c>
      <c r="AS194" s="88" t="s">
        <v>6044</v>
      </c>
      <c r="AT194" s="88">
        <v>77</v>
      </c>
      <c r="AU194" s="88">
        <v>31500</v>
      </c>
      <c r="AV194" s="88">
        <v>0</v>
      </c>
      <c r="AW194" s="88">
        <v>0</v>
      </c>
      <c r="AX194" s="88">
        <v>0</v>
      </c>
      <c r="AY194" s="88">
        <v>31500</v>
      </c>
      <c r="AZ194" s="88">
        <v>904.05</v>
      </c>
      <c r="BA194" s="88">
        <v>0</v>
      </c>
      <c r="BB194" s="88">
        <v>957.6</v>
      </c>
      <c r="BC194" s="88">
        <v>0</v>
      </c>
      <c r="BD194" s="88">
        <v>25</v>
      </c>
      <c r="BE194" s="88">
        <v>100</v>
      </c>
      <c r="BF194" s="101">
        <v>5166</v>
      </c>
      <c r="BG194" s="101">
        <v>7152.65</v>
      </c>
      <c r="BH194" s="101">
        <v>2236.5</v>
      </c>
      <c r="BI194" s="101">
        <v>346.5</v>
      </c>
      <c r="BJ194" s="101">
        <v>2233.35</v>
      </c>
      <c r="BK194" s="101">
        <v>4816.3500000000004</v>
      </c>
      <c r="BL194" s="101" t="s">
        <v>3229</v>
      </c>
      <c r="BM194" s="101" t="s">
        <v>3327</v>
      </c>
    </row>
    <row r="195" spans="1:65">
      <c r="A195" t="s">
        <v>695</v>
      </c>
      <c r="B195">
        <v>20250301</v>
      </c>
      <c r="C195">
        <v>2025</v>
      </c>
      <c r="D195" s="9">
        <v>45717</v>
      </c>
      <c r="E195">
        <v>3</v>
      </c>
      <c r="F195" t="s">
        <v>1088</v>
      </c>
      <c r="G195" t="s">
        <v>14</v>
      </c>
      <c r="H195" t="s">
        <v>1088</v>
      </c>
      <c r="I195" t="s">
        <v>14</v>
      </c>
      <c r="J195">
        <v>1</v>
      </c>
      <c r="K195" t="s">
        <v>9</v>
      </c>
      <c r="L195" t="s">
        <v>2158</v>
      </c>
      <c r="M195" t="s">
        <v>2158</v>
      </c>
      <c r="N195" t="s">
        <v>1823</v>
      </c>
      <c r="O195" t="s">
        <v>3082</v>
      </c>
      <c r="P195" t="s">
        <v>6037</v>
      </c>
      <c r="Q195" t="s">
        <v>6038</v>
      </c>
      <c r="R195" t="s">
        <v>3116</v>
      </c>
      <c r="S195" t="s">
        <v>16</v>
      </c>
      <c r="T195" t="s">
        <v>6046</v>
      </c>
      <c r="U195" s="9" t="s">
        <v>6047</v>
      </c>
      <c r="V195" s="9" t="s">
        <v>3081</v>
      </c>
      <c r="W195" t="s">
        <v>3081</v>
      </c>
      <c r="X195" t="s">
        <v>3081</v>
      </c>
      <c r="Y195" t="s">
        <v>3081</v>
      </c>
      <c r="Z195">
        <v>2</v>
      </c>
      <c r="AA195">
        <v>45474</v>
      </c>
      <c r="AB195">
        <v>44531</v>
      </c>
      <c r="AC195">
        <v>62340083</v>
      </c>
      <c r="AD195" s="9" t="s">
        <v>3084</v>
      </c>
      <c r="AE195" t="s">
        <v>1584</v>
      </c>
      <c r="AF195" t="s">
        <v>3898</v>
      </c>
      <c r="AG195" t="s">
        <v>3899</v>
      </c>
      <c r="AH195" t="s">
        <v>1146</v>
      </c>
      <c r="AI195" t="s">
        <v>6045</v>
      </c>
      <c r="AJ195">
        <v>20032</v>
      </c>
      <c r="AK195" t="s">
        <v>3099</v>
      </c>
      <c r="AL195" t="s">
        <v>3088</v>
      </c>
      <c r="AM195">
        <v>200019604295135</v>
      </c>
      <c r="AN195">
        <v>1</v>
      </c>
      <c r="AO195" s="88" t="s">
        <v>3089</v>
      </c>
      <c r="AP195" s="88">
        <v>1</v>
      </c>
      <c r="AQ195" s="88" t="s">
        <v>3090</v>
      </c>
      <c r="AR195" s="88">
        <v>362664</v>
      </c>
      <c r="AS195" s="88" t="s">
        <v>6044</v>
      </c>
      <c r="AT195" s="88">
        <v>84</v>
      </c>
      <c r="AU195" s="88">
        <v>35000</v>
      </c>
      <c r="AV195" s="88">
        <v>0</v>
      </c>
      <c r="AW195" s="88">
        <v>0</v>
      </c>
      <c r="AX195" s="88">
        <v>0</v>
      </c>
      <c r="AY195" s="88">
        <v>35000</v>
      </c>
      <c r="AZ195" s="88">
        <v>1004.5</v>
      </c>
      <c r="BA195" s="88">
        <v>0</v>
      </c>
      <c r="BB195" s="88">
        <v>1064</v>
      </c>
      <c r="BC195" s="88">
        <v>0</v>
      </c>
      <c r="BD195" s="88">
        <v>25</v>
      </c>
      <c r="BE195" s="88">
        <v>0</v>
      </c>
      <c r="BF195" s="101">
        <v>0</v>
      </c>
      <c r="BG195" s="101">
        <v>2093.5</v>
      </c>
      <c r="BH195" s="101">
        <v>2485</v>
      </c>
      <c r="BI195" s="101">
        <v>385</v>
      </c>
      <c r="BJ195" s="101">
        <v>2481.5</v>
      </c>
      <c r="BK195" s="101">
        <v>5351.5</v>
      </c>
      <c r="BL195" s="101" t="s">
        <v>3081</v>
      </c>
      <c r="BM195" s="101" t="s">
        <v>3081</v>
      </c>
    </row>
    <row r="196" spans="1:65">
      <c r="A196" t="s">
        <v>695</v>
      </c>
      <c r="B196">
        <v>20250301</v>
      </c>
      <c r="C196">
        <v>2025</v>
      </c>
      <c r="D196" s="9">
        <v>45717</v>
      </c>
      <c r="E196">
        <v>3</v>
      </c>
      <c r="F196" t="s">
        <v>1088</v>
      </c>
      <c r="G196" t="s">
        <v>14</v>
      </c>
      <c r="H196" t="s">
        <v>1088</v>
      </c>
      <c r="I196" t="s">
        <v>14</v>
      </c>
      <c r="J196">
        <v>1</v>
      </c>
      <c r="K196" t="s">
        <v>9</v>
      </c>
      <c r="L196" t="s">
        <v>2158</v>
      </c>
      <c r="M196" t="s">
        <v>2158</v>
      </c>
      <c r="N196" t="s">
        <v>1823</v>
      </c>
      <c r="O196" t="s">
        <v>3082</v>
      </c>
      <c r="P196" t="s">
        <v>6037</v>
      </c>
      <c r="Q196" t="s">
        <v>6038</v>
      </c>
      <c r="R196" t="s">
        <v>3154</v>
      </c>
      <c r="S196" t="s">
        <v>36</v>
      </c>
      <c r="T196" t="s">
        <v>6046</v>
      </c>
      <c r="U196" s="9" t="s">
        <v>6047</v>
      </c>
      <c r="V196" s="9" t="s">
        <v>6048</v>
      </c>
      <c r="W196" t="s">
        <v>6049</v>
      </c>
      <c r="X196" t="s">
        <v>3081</v>
      </c>
      <c r="Y196" t="s">
        <v>3081</v>
      </c>
      <c r="Z196">
        <v>4</v>
      </c>
      <c r="AA196">
        <v>45352</v>
      </c>
      <c r="AB196">
        <v>36755</v>
      </c>
      <c r="AC196">
        <v>62340030</v>
      </c>
      <c r="AD196" s="9" t="s">
        <v>3084</v>
      </c>
      <c r="AE196" t="s">
        <v>1586</v>
      </c>
      <c r="AF196" t="s">
        <v>3155</v>
      </c>
      <c r="AG196" t="s">
        <v>3156</v>
      </c>
      <c r="AH196" t="s">
        <v>1825</v>
      </c>
      <c r="AI196" t="s">
        <v>6045</v>
      </c>
      <c r="AJ196">
        <v>24360</v>
      </c>
      <c r="AK196" t="s">
        <v>3088</v>
      </c>
      <c r="AL196" t="s">
        <v>3095</v>
      </c>
      <c r="AM196">
        <v>200011250029081</v>
      </c>
      <c r="AN196">
        <v>1</v>
      </c>
      <c r="AO196" s="88" t="s">
        <v>3089</v>
      </c>
      <c r="AP196" s="88">
        <v>1</v>
      </c>
      <c r="AQ196" s="88" t="s">
        <v>3090</v>
      </c>
      <c r="AR196" s="88">
        <v>362664</v>
      </c>
      <c r="AS196" s="88" t="s">
        <v>6044</v>
      </c>
      <c r="AT196" s="88">
        <v>88</v>
      </c>
      <c r="AU196" s="88">
        <v>35000</v>
      </c>
      <c r="AV196" s="88">
        <v>0</v>
      </c>
      <c r="AW196" s="88">
        <v>0</v>
      </c>
      <c r="AX196" s="88">
        <v>0</v>
      </c>
      <c r="AY196" s="88">
        <v>35000</v>
      </c>
      <c r="AZ196" s="88">
        <v>1004.5</v>
      </c>
      <c r="BA196" s="88">
        <v>0</v>
      </c>
      <c r="BB196" s="88">
        <v>1064</v>
      </c>
      <c r="BC196" s="88">
        <v>0</v>
      </c>
      <c r="BD196" s="88">
        <v>25</v>
      </c>
      <c r="BE196" s="88">
        <v>50</v>
      </c>
      <c r="BF196" s="101">
        <v>300</v>
      </c>
      <c r="BG196" s="101">
        <v>2443.5</v>
      </c>
      <c r="BH196" s="101">
        <v>2485</v>
      </c>
      <c r="BI196" s="101">
        <v>385</v>
      </c>
      <c r="BJ196" s="101">
        <v>2481.5</v>
      </c>
      <c r="BK196" s="101">
        <v>5351.5</v>
      </c>
      <c r="BL196" s="101" t="s">
        <v>3091</v>
      </c>
      <c r="BM196" s="101" t="s">
        <v>3081</v>
      </c>
    </row>
    <row r="197" spans="1:65">
      <c r="A197" t="s">
        <v>695</v>
      </c>
      <c r="B197">
        <v>20250301</v>
      </c>
      <c r="C197">
        <v>2025</v>
      </c>
      <c r="D197" s="9">
        <v>45717</v>
      </c>
      <c r="E197">
        <v>3</v>
      </c>
      <c r="F197" t="s">
        <v>1031</v>
      </c>
      <c r="G197" t="s">
        <v>500</v>
      </c>
      <c r="H197" t="s">
        <v>1031</v>
      </c>
      <c r="I197" t="s">
        <v>500</v>
      </c>
      <c r="J197">
        <v>1</v>
      </c>
      <c r="K197" t="s">
        <v>9</v>
      </c>
      <c r="L197" t="s">
        <v>2158</v>
      </c>
      <c r="M197" t="s">
        <v>2158</v>
      </c>
      <c r="N197" t="s">
        <v>1823</v>
      </c>
      <c r="O197" t="s">
        <v>3082</v>
      </c>
      <c r="P197" t="s">
        <v>6037</v>
      </c>
      <c r="Q197" t="s">
        <v>6038</v>
      </c>
      <c r="R197" t="s">
        <v>5179</v>
      </c>
      <c r="S197" t="s">
        <v>535</v>
      </c>
      <c r="T197" t="s">
        <v>6039</v>
      </c>
      <c r="U197" s="9" t="s">
        <v>6040</v>
      </c>
      <c r="V197" s="9" t="s">
        <v>6041</v>
      </c>
      <c r="W197" t="s">
        <v>6042</v>
      </c>
      <c r="X197" t="s">
        <v>3081</v>
      </c>
      <c r="Y197" t="s">
        <v>3081</v>
      </c>
      <c r="Z197">
        <v>1</v>
      </c>
      <c r="AA197">
        <v>45108</v>
      </c>
      <c r="AB197">
        <v>45108</v>
      </c>
      <c r="AC197">
        <v>61875158</v>
      </c>
      <c r="AD197" s="9" t="s">
        <v>3084</v>
      </c>
      <c r="AE197" t="s">
        <v>2449</v>
      </c>
      <c r="AF197" t="s">
        <v>5451</v>
      </c>
      <c r="AG197" t="s">
        <v>5452</v>
      </c>
      <c r="AH197" t="s">
        <v>2448</v>
      </c>
      <c r="AI197" t="s">
        <v>6043</v>
      </c>
      <c r="AJ197">
        <v>36254</v>
      </c>
      <c r="AK197" t="s">
        <v>3099</v>
      </c>
      <c r="AL197" t="s">
        <v>3088</v>
      </c>
      <c r="AM197">
        <v>200019605984683</v>
      </c>
      <c r="AN197">
        <v>1</v>
      </c>
      <c r="AO197" s="88" t="s">
        <v>3089</v>
      </c>
      <c r="AP197" s="88">
        <v>1</v>
      </c>
      <c r="AQ197" s="88" t="s">
        <v>3090</v>
      </c>
      <c r="AR197" s="88">
        <v>362664</v>
      </c>
      <c r="AS197" s="88" t="s">
        <v>6044</v>
      </c>
      <c r="AT197" s="88">
        <v>101</v>
      </c>
      <c r="AU197" s="88">
        <v>25000</v>
      </c>
      <c r="AV197" s="88">
        <v>0</v>
      </c>
      <c r="AW197" s="88">
        <v>0</v>
      </c>
      <c r="AX197" s="88">
        <v>0</v>
      </c>
      <c r="AY197" s="88">
        <v>25000</v>
      </c>
      <c r="AZ197" s="88">
        <v>717.5</v>
      </c>
      <c r="BA197" s="88">
        <v>0</v>
      </c>
      <c r="BB197" s="88">
        <v>760</v>
      </c>
      <c r="BC197" s="88">
        <v>0</v>
      </c>
      <c r="BD197" s="88">
        <v>25</v>
      </c>
      <c r="BE197" s="88">
        <v>0</v>
      </c>
      <c r="BF197" s="101">
        <v>17012.88</v>
      </c>
      <c r="BG197" s="101">
        <v>18515.38</v>
      </c>
      <c r="BH197" s="101">
        <v>1775</v>
      </c>
      <c r="BI197" s="101">
        <v>275</v>
      </c>
      <c r="BJ197" s="101">
        <v>1772.5</v>
      </c>
      <c r="BK197" s="101">
        <v>3822.5</v>
      </c>
      <c r="BL197" s="101" t="s">
        <v>3081</v>
      </c>
      <c r="BM197" s="101" t="s">
        <v>3081</v>
      </c>
    </row>
    <row r="198" spans="1:65">
      <c r="A198" t="s">
        <v>695</v>
      </c>
      <c r="B198">
        <v>20250301</v>
      </c>
      <c r="C198">
        <v>2025</v>
      </c>
      <c r="D198" s="9">
        <v>45717</v>
      </c>
      <c r="E198">
        <v>3</v>
      </c>
      <c r="F198" t="s">
        <v>1049</v>
      </c>
      <c r="G198" t="s">
        <v>89</v>
      </c>
      <c r="H198" t="s">
        <v>1049</v>
      </c>
      <c r="I198" t="s">
        <v>89</v>
      </c>
      <c r="J198">
        <v>1</v>
      </c>
      <c r="K198" t="s">
        <v>9</v>
      </c>
      <c r="L198" t="s">
        <v>2158</v>
      </c>
      <c r="M198" t="s">
        <v>2158</v>
      </c>
      <c r="N198" t="s">
        <v>1823</v>
      </c>
      <c r="O198" t="s">
        <v>3082</v>
      </c>
      <c r="P198" t="s">
        <v>6037</v>
      </c>
      <c r="Q198" t="s">
        <v>6038</v>
      </c>
      <c r="R198" t="s">
        <v>4110</v>
      </c>
      <c r="S198" t="s">
        <v>93</v>
      </c>
      <c r="T198" t="s">
        <v>6039</v>
      </c>
      <c r="U198" s="9" t="s">
        <v>6040</v>
      </c>
      <c r="V198" s="9" t="s">
        <v>6048</v>
      </c>
      <c r="W198" t="s">
        <v>6049</v>
      </c>
      <c r="X198" t="s">
        <v>3081</v>
      </c>
      <c r="Y198" t="s">
        <v>3081</v>
      </c>
      <c r="Z198">
        <v>4</v>
      </c>
      <c r="AA198">
        <v>44743</v>
      </c>
      <c r="AB198">
        <v>34706</v>
      </c>
      <c r="AC198">
        <v>61920013</v>
      </c>
      <c r="AD198" s="9" t="s">
        <v>3084</v>
      </c>
      <c r="AE198" t="s">
        <v>970</v>
      </c>
      <c r="AF198" t="s">
        <v>5169</v>
      </c>
      <c r="AG198" t="s">
        <v>5170</v>
      </c>
      <c r="AH198" t="s">
        <v>92</v>
      </c>
      <c r="AI198" t="s">
        <v>6045</v>
      </c>
      <c r="AJ198">
        <v>24073</v>
      </c>
      <c r="AK198" t="s">
        <v>3088</v>
      </c>
      <c r="AL198" t="s">
        <v>3095</v>
      </c>
      <c r="AM198">
        <v>200013300042589</v>
      </c>
      <c r="AN198">
        <v>1</v>
      </c>
      <c r="AO198" s="88" t="s">
        <v>3089</v>
      </c>
      <c r="AP198" s="88">
        <v>1</v>
      </c>
      <c r="AQ198" s="88" t="s">
        <v>3090</v>
      </c>
      <c r="AR198" s="88">
        <v>362664</v>
      </c>
      <c r="AS198" s="88" t="s">
        <v>6044</v>
      </c>
      <c r="AT198" s="88">
        <v>105</v>
      </c>
      <c r="AU198" s="88">
        <v>30000</v>
      </c>
      <c r="AV198" s="88">
        <v>0</v>
      </c>
      <c r="AW198" s="88">
        <v>0</v>
      </c>
      <c r="AX198" s="88">
        <v>0</v>
      </c>
      <c r="AY198" s="88">
        <v>30000</v>
      </c>
      <c r="AZ198" s="88">
        <v>861</v>
      </c>
      <c r="BA198" s="88">
        <v>0</v>
      </c>
      <c r="BB198" s="88">
        <v>912</v>
      </c>
      <c r="BC198" s="88">
        <v>0</v>
      </c>
      <c r="BD198" s="88">
        <v>25</v>
      </c>
      <c r="BE198" s="88">
        <v>50</v>
      </c>
      <c r="BF198" s="101">
        <v>6591</v>
      </c>
      <c r="BG198" s="101">
        <v>8439</v>
      </c>
      <c r="BH198" s="101">
        <v>2130</v>
      </c>
      <c r="BI198" s="101">
        <v>330</v>
      </c>
      <c r="BJ198" s="101">
        <v>2127</v>
      </c>
      <c r="BK198" s="101">
        <v>4587</v>
      </c>
      <c r="BL198" s="101" t="s">
        <v>3091</v>
      </c>
      <c r="BM198" s="101" t="s">
        <v>3081</v>
      </c>
    </row>
    <row r="199" spans="1:65">
      <c r="A199" t="s">
        <v>695</v>
      </c>
      <c r="B199">
        <v>20250301</v>
      </c>
      <c r="C199">
        <v>2025</v>
      </c>
      <c r="D199" s="9">
        <v>45717</v>
      </c>
      <c r="E199">
        <v>3</v>
      </c>
      <c r="F199" t="s">
        <v>1033</v>
      </c>
      <c r="G199" t="s">
        <v>428</v>
      </c>
      <c r="H199" t="s">
        <v>1033</v>
      </c>
      <c r="I199" t="s">
        <v>428</v>
      </c>
      <c r="J199">
        <v>1</v>
      </c>
      <c r="K199" t="s">
        <v>9</v>
      </c>
      <c r="L199" t="s">
        <v>2158</v>
      </c>
      <c r="M199" t="s">
        <v>2158</v>
      </c>
      <c r="N199" t="s">
        <v>1823</v>
      </c>
      <c r="O199" t="s">
        <v>3082</v>
      </c>
      <c r="P199" t="s">
        <v>6037</v>
      </c>
      <c r="Q199" t="s">
        <v>6038</v>
      </c>
      <c r="R199" t="s">
        <v>3096</v>
      </c>
      <c r="S199" t="s">
        <v>295</v>
      </c>
      <c r="T199" t="s">
        <v>6046</v>
      </c>
      <c r="U199" s="9" t="s">
        <v>6047</v>
      </c>
      <c r="V199" s="9" t="s">
        <v>6056</v>
      </c>
      <c r="W199" t="s">
        <v>6057</v>
      </c>
      <c r="X199" t="s">
        <v>3081</v>
      </c>
      <c r="Y199" t="s">
        <v>3081</v>
      </c>
      <c r="Z199">
        <v>6</v>
      </c>
      <c r="AA199">
        <v>45078</v>
      </c>
      <c r="AB199">
        <v>39539</v>
      </c>
      <c r="AC199">
        <v>61815060</v>
      </c>
      <c r="AD199" s="9" t="s">
        <v>3084</v>
      </c>
      <c r="AE199" t="s">
        <v>1605</v>
      </c>
      <c r="AF199" t="s">
        <v>4862</v>
      </c>
      <c r="AG199" t="s">
        <v>4863</v>
      </c>
      <c r="AH199" t="s">
        <v>442</v>
      </c>
      <c r="AI199" t="s">
        <v>6043</v>
      </c>
      <c r="AJ199">
        <v>28056</v>
      </c>
      <c r="AK199" t="s">
        <v>3088</v>
      </c>
      <c r="AL199" t="s">
        <v>3088</v>
      </c>
      <c r="AM199">
        <v>200013300127802</v>
      </c>
      <c r="AN199">
        <v>1</v>
      </c>
      <c r="AO199" s="88" t="s">
        <v>3089</v>
      </c>
      <c r="AP199" s="88">
        <v>1</v>
      </c>
      <c r="AQ199" s="88" t="s">
        <v>3090</v>
      </c>
      <c r="AR199" s="88">
        <v>362664</v>
      </c>
      <c r="AS199" s="88" t="s">
        <v>6044</v>
      </c>
      <c r="AT199" s="88">
        <v>111</v>
      </c>
      <c r="AU199" s="88">
        <v>35000</v>
      </c>
      <c r="AV199" s="88">
        <v>0</v>
      </c>
      <c r="AW199" s="88">
        <v>0</v>
      </c>
      <c r="AX199" s="88">
        <v>0</v>
      </c>
      <c r="AY199" s="88">
        <v>35000</v>
      </c>
      <c r="AZ199" s="88">
        <v>1004.5</v>
      </c>
      <c r="BA199" s="88">
        <v>0</v>
      </c>
      <c r="BB199" s="88">
        <v>1064</v>
      </c>
      <c r="BC199" s="88">
        <v>1715.46</v>
      </c>
      <c r="BD199" s="88">
        <v>25</v>
      </c>
      <c r="BE199" s="88">
        <v>0</v>
      </c>
      <c r="BF199" s="101">
        <v>0</v>
      </c>
      <c r="BG199" s="101">
        <v>3808.96</v>
      </c>
      <c r="BH199" s="101">
        <v>2485</v>
      </c>
      <c r="BI199" s="101">
        <v>385</v>
      </c>
      <c r="BJ199" s="101">
        <v>2481.5</v>
      </c>
      <c r="BK199" s="101">
        <v>5351.5</v>
      </c>
      <c r="BL199" s="101" t="s">
        <v>3091</v>
      </c>
      <c r="BM199" s="101" t="s">
        <v>3081</v>
      </c>
    </row>
    <row r="200" spans="1:65">
      <c r="A200" t="s">
        <v>695</v>
      </c>
      <c r="B200">
        <v>20250301</v>
      </c>
      <c r="C200">
        <v>2025</v>
      </c>
      <c r="D200" s="9">
        <v>45717</v>
      </c>
      <c r="E200">
        <v>3</v>
      </c>
      <c r="F200" t="s">
        <v>1042</v>
      </c>
      <c r="G200" t="s">
        <v>1192</v>
      </c>
      <c r="H200" t="s">
        <v>1042</v>
      </c>
      <c r="I200" t="s">
        <v>1192</v>
      </c>
      <c r="J200">
        <v>1</v>
      </c>
      <c r="K200" t="s">
        <v>9</v>
      </c>
      <c r="L200" t="s">
        <v>2158</v>
      </c>
      <c r="M200" t="s">
        <v>2158</v>
      </c>
      <c r="N200" t="s">
        <v>1823</v>
      </c>
      <c r="O200" t="s">
        <v>3082</v>
      </c>
      <c r="P200" t="s">
        <v>6037</v>
      </c>
      <c r="Q200" t="s">
        <v>6038</v>
      </c>
      <c r="R200" t="s">
        <v>3168</v>
      </c>
      <c r="S200" t="s">
        <v>125</v>
      </c>
      <c r="T200" t="s">
        <v>6046</v>
      </c>
      <c r="U200" s="9" t="s">
        <v>6047</v>
      </c>
      <c r="V200" s="9" t="s">
        <v>3081</v>
      </c>
      <c r="W200" t="s">
        <v>3081</v>
      </c>
      <c r="X200" t="s">
        <v>3081</v>
      </c>
      <c r="Y200" t="s">
        <v>3081</v>
      </c>
      <c r="Z200">
        <v>3</v>
      </c>
      <c r="AA200">
        <v>45566</v>
      </c>
      <c r="AB200">
        <v>36125</v>
      </c>
      <c r="AC200">
        <v>61455027</v>
      </c>
      <c r="AD200" s="9" t="s">
        <v>3084</v>
      </c>
      <c r="AE200" t="s">
        <v>962</v>
      </c>
      <c r="AF200" t="s">
        <v>3630</v>
      </c>
      <c r="AG200" t="s">
        <v>3631</v>
      </c>
      <c r="AH200" t="s">
        <v>148</v>
      </c>
      <c r="AI200" t="s">
        <v>6045</v>
      </c>
      <c r="AJ200">
        <v>16769</v>
      </c>
      <c r="AK200" t="s">
        <v>3088</v>
      </c>
      <c r="AL200" t="s">
        <v>3095</v>
      </c>
      <c r="AM200">
        <v>200013300044299</v>
      </c>
      <c r="AN200">
        <v>1</v>
      </c>
      <c r="AO200" s="88" t="s">
        <v>3089</v>
      </c>
      <c r="AP200" s="88">
        <v>1</v>
      </c>
      <c r="AQ200" s="88" t="s">
        <v>3090</v>
      </c>
      <c r="AR200" s="88">
        <v>362664</v>
      </c>
      <c r="AS200" s="88" t="s">
        <v>6044</v>
      </c>
      <c r="AT200" s="88">
        <v>120</v>
      </c>
      <c r="AU200" s="88">
        <v>30000</v>
      </c>
      <c r="AV200" s="88">
        <v>0</v>
      </c>
      <c r="AW200" s="88">
        <v>0</v>
      </c>
      <c r="AX200" s="88">
        <v>0</v>
      </c>
      <c r="AY200" s="88">
        <v>30000</v>
      </c>
      <c r="AZ200" s="88">
        <v>861</v>
      </c>
      <c r="BA200" s="88">
        <v>0</v>
      </c>
      <c r="BB200" s="88">
        <v>912</v>
      </c>
      <c r="BC200" s="88">
        <v>0</v>
      </c>
      <c r="BD200" s="88">
        <v>25</v>
      </c>
      <c r="BE200" s="88">
        <v>0</v>
      </c>
      <c r="BF200" s="101">
        <v>500</v>
      </c>
      <c r="BG200" s="101">
        <v>2298</v>
      </c>
      <c r="BH200" s="101">
        <v>2130</v>
      </c>
      <c r="BI200" s="101">
        <v>330</v>
      </c>
      <c r="BJ200" s="101">
        <v>2127</v>
      </c>
      <c r="BK200" s="101">
        <v>4587</v>
      </c>
      <c r="BL200" s="101" t="s">
        <v>3091</v>
      </c>
      <c r="BM200" s="101" t="s">
        <v>3081</v>
      </c>
    </row>
    <row r="201" spans="1:65">
      <c r="A201" t="s">
        <v>695</v>
      </c>
      <c r="B201">
        <v>20250301</v>
      </c>
      <c r="C201">
        <v>2025</v>
      </c>
      <c r="D201" s="9">
        <v>45717</v>
      </c>
      <c r="E201">
        <v>3</v>
      </c>
      <c r="F201" t="s">
        <v>1088</v>
      </c>
      <c r="G201" t="s">
        <v>14</v>
      </c>
      <c r="H201" t="s">
        <v>1088</v>
      </c>
      <c r="I201" t="s">
        <v>14</v>
      </c>
      <c r="J201">
        <v>1</v>
      </c>
      <c r="K201" t="s">
        <v>9</v>
      </c>
      <c r="L201" t="s">
        <v>2158</v>
      </c>
      <c r="M201" t="s">
        <v>2158</v>
      </c>
      <c r="N201" t="s">
        <v>1823</v>
      </c>
      <c r="O201" t="s">
        <v>3082</v>
      </c>
      <c r="P201" t="s">
        <v>6037</v>
      </c>
      <c r="Q201" t="s">
        <v>6038</v>
      </c>
      <c r="R201" t="s">
        <v>3083</v>
      </c>
      <c r="S201" t="s">
        <v>7</v>
      </c>
      <c r="T201" t="s">
        <v>6039</v>
      </c>
      <c r="U201" s="9" t="s">
        <v>6040</v>
      </c>
      <c r="V201" s="9" t="s">
        <v>6041</v>
      </c>
      <c r="W201" t="s">
        <v>6042</v>
      </c>
      <c r="X201" t="s">
        <v>3081</v>
      </c>
      <c r="Y201" t="s">
        <v>3081</v>
      </c>
      <c r="Z201">
        <v>3</v>
      </c>
      <c r="AA201">
        <v>45352</v>
      </c>
      <c r="AB201">
        <v>40909</v>
      </c>
      <c r="AC201">
        <v>62340047</v>
      </c>
      <c r="AD201" s="9" t="s">
        <v>3084</v>
      </c>
      <c r="AE201" t="s">
        <v>1542</v>
      </c>
      <c r="AF201" t="s">
        <v>5154</v>
      </c>
      <c r="AG201" t="s">
        <v>5155</v>
      </c>
      <c r="AH201" t="s">
        <v>21</v>
      </c>
      <c r="AI201" t="s">
        <v>6043</v>
      </c>
      <c r="AJ201">
        <v>26462</v>
      </c>
      <c r="AK201" t="s">
        <v>3099</v>
      </c>
      <c r="AL201" t="s">
        <v>3088</v>
      </c>
      <c r="AM201">
        <v>200011201955044</v>
      </c>
      <c r="AN201">
        <v>1</v>
      </c>
      <c r="AO201" s="88" t="s">
        <v>3089</v>
      </c>
      <c r="AP201" s="88">
        <v>1</v>
      </c>
      <c r="AQ201" s="88" t="s">
        <v>3090</v>
      </c>
      <c r="AR201" s="88">
        <v>362664</v>
      </c>
      <c r="AS201" s="88" t="s">
        <v>6044</v>
      </c>
      <c r="AT201" s="88">
        <v>130</v>
      </c>
      <c r="AU201" s="88">
        <v>18000</v>
      </c>
      <c r="AV201" s="88">
        <v>0</v>
      </c>
      <c r="AW201" s="88">
        <v>0</v>
      </c>
      <c r="AX201" s="88">
        <v>0</v>
      </c>
      <c r="AY201" s="88">
        <v>18000</v>
      </c>
      <c r="AZ201" s="88">
        <v>516.6</v>
      </c>
      <c r="BA201" s="88">
        <v>0</v>
      </c>
      <c r="BB201" s="88">
        <v>547.20000000000005</v>
      </c>
      <c r="BC201" s="88">
        <v>0</v>
      </c>
      <c r="BD201" s="88">
        <v>25</v>
      </c>
      <c r="BE201" s="88">
        <v>0</v>
      </c>
      <c r="BF201" s="101">
        <v>0</v>
      </c>
      <c r="BG201" s="101">
        <v>1088.8</v>
      </c>
      <c r="BH201" s="101">
        <v>1278</v>
      </c>
      <c r="BI201" s="101">
        <v>198</v>
      </c>
      <c r="BJ201" s="101">
        <v>1276.2</v>
      </c>
      <c r="BK201" s="101">
        <v>2752.2</v>
      </c>
      <c r="BL201" s="101" t="s">
        <v>3081</v>
      </c>
      <c r="BM201" s="101" t="s">
        <v>3081</v>
      </c>
    </row>
    <row r="202" spans="1:65">
      <c r="A202" t="s">
        <v>695</v>
      </c>
      <c r="B202">
        <v>20250301</v>
      </c>
      <c r="C202">
        <v>2025</v>
      </c>
      <c r="D202" s="9">
        <v>45717</v>
      </c>
      <c r="E202">
        <v>3</v>
      </c>
      <c r="F202" t="s">
        <v>1043</v>
      </c>
      <c r="G202" t="s">
        <v>60</v>
      </c>
      <c r="H202" t="s">
        <v>1043</v>
      </c>
      <c r="I202" t="s">
        <v>60</v>
      </c>
      <c r="J202">
        <v>1</v>
      </c>
      <c r="K202" t="s">
        <v>9</v>
      </c>
      <c r="L202" t="s">
        <v>2158</v>
      </c>
      <c r="M202" t="s">
        <v>2158</v>
      </c>
      <c r="N202" t="s">
        <v>1823</v>
      </c>
      <c r="O202" t="s">
        <v>3082</v>
      </c>
      <c r="P202" t="s">
        <v>6037</v>
      </c>
      <c r="Q202" t="s">
        <v>6038</v>
      </c>
      <c r="R202" t="s">
        <v>3319</v>
      </c>
      <c r="S202" t="s">
        <v>221</v>
      </c>
      <c r="T202" t="s">
        <v>6046</v>
      </c>
      <c r="U202" s="9" t="s">
        <v>6047</v>
      </c>
      <c r="V202" s="9" t="s">
        <v>6052</v>
      </c>
      <c r="W202" t="s">
        <v>6053</v>
      </c>
      <c r="X202" t="s">
        <v>3081</v>
      </c>
      <c r="Y202" t="s">
        <v>3081</v>
      </c>
      <c r="Z202">
        <v>14</v>
      </c>
      <c r="AA202">
        <v>44774</v>
      </c>
      <c r="AB202">
        <v>38261</v>
      </c>
      <c r="AC202">
        <v>61950084</v>
      </c>
      <c r="AD202" s="9" t="s">
        <v>3084</v>
      </c>
      <c r="AE202" t="s">
        <v>829</v>
      </c>
      <c r="AF202" t="s">
        <v>3919</v>
      </c>
      <c r="AG202" t="s">
        <v>3920</v>
      </c>
      <c r="AH202" t="s">
        <v>220</v>
      </c>
      <c r="AI202" t="s">
        <v>6043</v>
      </c>
      <c r="AJ202">
        <v>28667</v>
      </c>
      <c r="AK202" t="s">
        <v>3088</v>
      </c>
      <c r="AL202" t="s">
        <v>3088</v>
      </c>
      <c r="AM202">
        <v>200013300047034</v>
      </c>
      <c r="AN202">
        <v>1</v>
      </c>
      <c r="AO202" s="88" t="s">
        <v>3089</v>
      </c>
      <c r="AP202" s="88">
        <v>1</v>
      </c>
      <c r="AQ202" s="88" t="s">
        <v>3090</v>
      </c>
      <c r="AR202" s="88">
        <v>362664</v>
      </c>
      <c r="AS202" s="88" t="s">
        <v>6044</v>
      </c>
      <c r="AT202" s="88">
        <v>211</v>
      </c>
      <c r="AU202" s="88">
        <v>70000</v>
      </c>
      <c r="AV202" s="88">
        <v>0</v>
      </c>
      <c r="AW202" s="88">
        <v>0</v>
      </c>
      <c r="AX202" s="88">
        <v>0</v>
      </c>
      <c r="AY202" s="88">
        <v>70000</v>
      </c>
      <c r="AZ202" s="88">
        <v>2009</v>
      </c>
      <c r="BA202" s="88">
        <v>5368.48</v>
      </c>
      <c r="BB202" s="88">
        <v>2128</v>
      </c>
      <c r="BC202" s="88">
        <v>0</v>
      </c>
      <c r="BD202" s="88">
        <v>25</v>
      </c>
      <c r="BE202" s="88">
        <v>50</v>
      </c>
      <c r="BF202" s="101">
        <v>10629.03</v>
      </c>
      <c r="BG202" s="101">
        <v>20209.509999999998</v>
      </c>
      <c r="BH202" s="101">
        <v>4970</v>
      </c>
      <c r="BI202" s="101">
        <v>770</v>
      </c>
      <c r="BJ202" s="101">
        <v>4963</v>
      </c>
      <c r="BK202" s="101">
        <v>10703</v>
      </c>
      <c r="BL202" s="101" t="s">
        <v>3091</v>
      </c>
      <c r="BM202" s="101" t="s">
        <v>3081</v>
      </c>
    </row>
    <row r="203" spans="1:65">
      <c r="A203" t="s">
        <v>695</v>
      </c>
      <c r="B203">
        <v>20250301</v>
      </c>
      <c r="C203">
        <v>2025</v>
      </c>
      <c r="D203" s="9">
        <v>45717</v>
      </c>
      <c r="E203">
        <v>3</v>
      </c>
      <c r="F203" t="s">
        <v>1031</v>
      </c>
      <c r="G203" t="s">
        <v>500</v>
      </c>
      <c r="H203" t="s">
        <v>1031</v>
      </c>
      <c r="I203" t="s">
        <v>500</v>
      </c>
      <c r="J203">
        <v>1</v>
      </c>
      <c r="K203" t="s">
        <v>9</v>
      </c>
      <c r="L203" t="s">
        <v>2158</v>
      </c>
      <c r="M203" t="s">
        <v>2158</v>
      </c>
      <c r="N203" t="s">
        <v>1823</v>
      </c>
      <c r="O203" t="s">
        <v>3082</v>
      </c>
      <c r="P203" t="s">
        <v>6037</v>
      </c>
      <c r="Q203" t="s">
        <v>6038</v>
      </c>
      <c r="R203" t="s">
        <v>3127</v>
      </c>
      <c r="S203" t="s">
        <v>23</v>
      </c>
      <c r="T203" t="s">
        <v>6039</v>
      </c>
      <c r="U203" s="9" t="s">
        <v>6040</v>
      </c>
      <c r="V203" s="9" t="s">
        <v>6048</v>
      </c>
      <c r="W203" t="s">
        <v>6049</v>
      </c>
      <c r="X203" t="s">
        <v>3081</v>
      </c>
      <c r="Y203" t="s">
        <v>3081</v>
      </c>
      <c r="Z203">
        <v>3</v>
      </c>
      <c r="AA203">
        <v>43466</v>
      </c>
      <c r="AB203">
        <v>38169</v>
      </c>
      <c r="AC203">
        <v>61875017</v>
      </c>
      <c r="AD203" s="9" t="s">
        <v>3084</v>
      </c>
      <c r="AE203" t="s">
        <v>931</v>
      </c>
      <c r="AF203" t="s">
        <v>5483</v>
      </c>
      <c r="AG203" t="s">
        <v>5484</v>
      </c>
      <c r="AH203" t="s">
        <v>521</v>
      </c>
      <c r="AI203" t="s">
        <v>6045</v>
      </c>
      <c r="AJ203">
        <v>25041</v>
      </c>
      <c r="AK203" t="s">
        <v>3088</v>
      </c>
      <c r="AL203" t="s">
        <v>3095</v>
      </c>
      <c r="AM203">
        <v>200013300049948</v>
      </c>
      <c r="AN203">
        <v>1</v>
      </c>
      <c r="AO203" s="88" t="s">
        <v>3089</v>
      </c>
      <c r="AP203" s="88">
        <v>1</v>
      </c>
      <c r="AQ203" s="88" t="s">
        <v>3090</v>
      </c>
      <c r="AR203" s="88">
        <v>362664</v>
      </c>
      <c r="AS203" s="88" t="s">
        <v>6044</v>
      </c>
      <c r="AT203" s="88">
        <v>214</v>
      </c>
      <c r="AU203" s="88">
        <v>36000</v>
      </c>
      <c r="AV203" s="88">
        <v>0</v>
      </c>
      <c r="AW203" s="88">
        <v>0</v>
      </c>
      <c r="AX203" s="88">
        <v>0</v>
      </c>
      <c r="AY203" s="88">
        <v>36000</v>
      </c>
      <c r="AZ203" s="88">
        <v>1033.2</v>
      </c>
      <c r="BA203" s="88">
        <v>0</v>
      </c>
      <c r="BB203" s="88">
        <v>1094.4000000000001</v>
      </c>
      <c r="BC203" s="88">
        <v>0</v>
      </c>
      <c r="BD203" s="88">
        <v>25</v>
      </c>
      <c r="BE203" s="88">
        <v>50</v>
      </c>
      <c r="BF203" s="101">
        <v>19809.21</v>
      </c>
      <c r="BG203" s="101">
        <v>22011.81</v>
      </c>
      <c r="BH203" s="101">
        <v>2556</v>
      </c>
      <c r="BI203" s="101">
        <v>396</v>
      </c>
      <c r="BJ203" s="101">
        <v>2552.4</v>
      </c>
      <c r="BK203" s="101">
        <v>5504.4</v>
      </c>
      <c r="BL203" s="101" t="s">
        <v>3091</v>
      </c>
      <c r="BM203" s="101" t="s">
        <v>3081</v>
      </c>
    </row>
    <row r="204" spans="1:65">
      <c r="A204" t="s">
        <v>695</v>
      </c>
      <c r="B204">
        <v>20250301</v>
      </c>
      <c r="C204">
        <v>2025</v>
      </c>
      <c r="D204" s="9">
        <v>45717</v>
      </c>
      <c r="E204">
        <v>3</v>
      </c>
      <c r="F204" t="s">
        <v>1031</v>
      </c>
      <c r="G204" t="s">
        <v>500</v>
      </c>
      <c r="H204" t="s">
        <v>1031</v>
      </c>
      <c r="I204" t="s">
        <v>500</v>
      </c>
      <c r="J204">
        <v>1</v>
      </c>
      <c r="K204" t="s">
        <v>9</v>
      </c>
      <c r="L204" t="s">
        <v>2158</v>
      </c>
      <c r="M204" t="s">
        <v>2158</v>
      </c>
      <c r="N204" t="s">
        <v>1823</v>
      </c>
      <c r="O204" t="s">
        <v>3082</v>
      </c>
      <c r="P204" t="s">
        <v>6037</v>
      </c>
      <c r="Q204" t="s">
        <v>6038</v>
      </c>
      <c r="R204" t="s">
        <v>3116</v>
      </c>
      <c r="S204" t="s">
        <v>16</v>
      </c>
      <c r="T204" t="s">
        <v>6046</v>
      </c>
      <c r="U204" s="9" t="s">
        <v>6047</v>
      </c>
      <c r="V204" s="9" t="s">
        <v>3081</v>
      </c>
      <c r="W204" t="s">
        <v>3081</v>
      </c>
      <c r="X204" t="s">
        <v>3081</v>
      </c>
      <c r="Y204" t="s">
        <v>3081</v>
      </c>
      <c r="Z204">
        <v>1</v>
      </c>
      <c r="AA204">
        <v>44896</v>
      </c>
      <c r="AB204">
        <v>44896</v>
      </c>
      <c r="AC204">
        <v>61875141</v>
      </c>
      <c r="AD204" s="9" t="s">
        <v>3084</v>
      </c>
      <c r="AE204" t="s">
        <v>1957</v>
      </c>
      <c r="AF204" t="s">
        <v>4201</v>
      </c>
      <c r="AG204" t="s">
        <v>4202</v>
      </c>
      <c r="AH204" t="s">
        <v>1956</v>
      </c>
      <c r="AI204" t="s">
        <v>6045</v>
      </c>
      <c r="AJ204">
        <v>29386</v>
      </c>
      <c r="AK204" t="s">
        <v>3099</v>
      </c>
      <c r="AL204" t="s">
        <v>3088</v>
      </c>
      <c r="AM204">
        <v>200019605394347</v>
      </c>
      <c r="AN204">
        <v>1</v>
      </c>
      <c r="AO204" s="88" t="s">
        <v>3089</v>
      </c>
      <c r="AP204" s="88">
        <v>1</v>
      </c>
      <c r="AQ204" s="88" t="s">
        <v>3090</v>
      </c>
      <c r="AR204" s="88">
        <v>362664</v>
      </c>
      <c r="AS204" s="88" t="s">
        <v>6044</v>
      </c>
      <c r="AT204" s="88">
        <v>215</v>
      </c>
      <c r="AU204" s="88">
        <v>36000</v>
      </c>
      <c r="AV204" s="88">
        <v>0</v>
      </c>
      <c r="AW204" s="88">
        <v>0</v>
      </c>
      <c r="AX204" s="88">
        <v>0</v>
      </c>
      <c r="AY204" s="88">
        <v>36000</v>
      </c>
      <c r="AZ204" s="88">
        <v>1033.2</v>
      </c>
      <c r="BA204" s="88">
        <v>0</v>
      </c>
      <c r="BB204" s="88">
        <v>1094.4000000000001</v>
      </c>
      <c r="BC204" s="88">
        <v>0</v>
      </c>
      <c r="BD204" s="88">
        <v>25</v>
      </c>
      <c r="BE204" s="88">
        <v>0</v>
      </c>
      <c r="BF204" s="101">
        <v>15672.24</v>
      </c>
      <c r="BG204" s="101">
        <v>17824.84</v>
      </c>
      <c r="BH204" s="101">
        <v>2556</v>
      </c>
      <c r="BI204" s="101">
        <v>396</v>
      </c>
      <c r="BJ204" s="101">
        <v>2552.4</v>
      </c>
      <c r="BK204" s="101">
        <v>5504.4</v>
      </c>
      <c r="BL204" s="101" t="s">
        <v>3081</v>
      </c>
      <c r="BM204" s="101" t="s">
        <v>3081</v>
      </c>
    </row>
    <row r="205" spans="1:65">
      <c r="A205" t="s">
        <v>695</v>
      </c>
      <c r="B205">
        <v>20250301</v>
      </c>
      <c r="C205">
        <v>2025</v>
      </c>
      <c r="D205" s="9">
        <v>45717</v>
      </c>
      <c r="E205">
        <v>3</v>
      </c>
      <c r="F205" t="s">
        <v>1033</v>
      </c>
      <c r="G205" t="s">
        <v>428</v>
      </c>
      <c r="H205" t="s">
        <v>1033</v>
      </c>
      <c r="I205" t="s">
        <v>428</v>
      </c>
      <c r="J205">
        <v>1</v>
      </c>
      <c r="K205" t="s">
        <v>9</v>
      </c>
      <c r="L205" t="s">
        <v>2158</v>
      </c>
      <c r="M205" t="s">
        <v>2158</v>
      </c>
      <c r="N205" t="s">
        <v>1823</v>
      </c>
      <c r="O205" t="s">
        <v>3082</v>
      </c>
      <c r="P205" t="s">
        <v>6037</v>
      </c>
      <c r="Q205" t="s">
        <v>6038</v>
      </c>
      <c r="R205" t="s">
        <v>3160</v>
      </c>
      <c r="S205" t="s">
        <v>49</v>
      </c>
      <c r="T205" t="s">
        <v>6039</v>
      </c>
      <c r="U205" s="9" t="s">
        <v>6040</v>
      </c>
      <c r="V205" s="9" t="s">
        <v>6041</v>
      </c>
      <c r="W205" t="s">
        <v>6042</v>
      </c>
      <c r="X205" t="s">
        <v>3081</v>
      </c>
      <c r="Y205" t="s">
        <v>3081</v>
      </c>
      <c r="Z205">
        <v>2</v>
      </c>
      <c r="AA205">
        <v>45413</v>
      </c>
      <c r="AB205">
        <v>45352</v>
      </c>
      <c r="AC205">
        <v>61815172</v>
      </c>
      <c r="AD205" s="9" t="s">
        <v>3084</v>
      </c>
      <c r="AE205" t="s">
        <v>2732</v>
      </c>
      <c r="AF205" t="s">
        <v>3207</v>
      </c>
      <c r="AG205" t="s">
        <v>3208</v>
      </c>
      <c r="AH205" t="s">
        <v>2733</v>
      </c>
      <c r="AI205" t="s">
        <v>6043</v>
      </c>
      <c r="AJ205">
        <v>36856</v>
      </c>
      <c r="AK205" t="s">
        <v>3099</v>
      </c>
      <c r="AL205" t="s">
        <v>3088</v>
      </c>
      <c r="AM205">
        <v>200019606874682</v>
      </c>
      <c r="AN205">
        <v>1</v>
      </c>
      <c r="AO205" s="88" t="s">
        <v>3089</v>
      </c>
      <c r="AP205" s="88">
        <v>1</v>
      </c>
      <c r="AQ205" s="88" t="s">
        <v>3090</v>
      </c>
      <c r="AR205" s="88">
        <v>362664</v>
      </c>
      <c r="AS205" s="88" t="s">
        <v>6044</v>
      </c>
      <c r="AT205" s="88">
        <v>143</v>
      </c>
      <c r="AU205" s="88">
        <v>25000</v>
      </c>
      <c r="AV205" s="88">
        <v>0</v>
      </c>
      <c r="AW205" s="88">
        <v>0</v>
      </c>
      <c r="AX205" s="88">
        <v>0</v>
      </c>
      <c r="AY205" s="88">
        <v>25000</v>
      </c>
      <c r="AZ205" s="88">
        <v>717.5</v>
      </c>
      <c r="BA205" s="88">
        <v>0</v>
      </c>
      <c r="BB205" s="88">
        <v>760</v>
      </c>
      <c r="BC205" s="88">
        <v>0</v>
      </c>
      <c r="BD205" s="88">
        <v>25</v>
      </c>
      <c r="BE205" s="88">
        <v>0</v>
      </c>
      <c r="BF205" s="101">
        <v>0</v>
      </c>
      <c r="BG205" s="101">
        <v>1502.5</v>
      </c>
      <c r="BH205" s="101">
        <v>1775</v>
      </c>
      <c r="BI205" s="101">
        <v>275</v>
      </c>
      <c r="BJ205" s="101">
        <v>1772.5</v>
      </c>
      <c r="BK205" s="101">
        <v>3822.5</v>
      </c>
      <c r="BL205" s="101" t="s">
        <v>3081</v>
      </c>
      <c r="BM205" s="101" t="s">
        <v>3081</v>
      </c>
    </row>
    <row r="206" spans="1:65">
      <c r="A206" t="s">
        <v>695</v>
      </c>
      <c r="B206">
        <v>20250301</v>
      </c>
      <c r="C206">
        <v>2025</v>
      </c>
      <c r="D206" s="9">
        <v>45717</v>
      </c>
      <c r="E206">
        <v>3</v>
      </c>
      <c r="F206" t="s">
        <v>1031</v>
      </c>
      <c r="G206" t="s">
        <v>500</v>
      </c>
      <c r="H206" t="s">
        <v>1031</v>
      </c>
      <c r="I206" t="s">
        <v>500</v>
      </c>
      <c r="J206">
        <v>1</v>
      </c>
      <c r="K206" t="s">
        <v>9</v>
      </c>
      <c r="L206" t="s">
        <v>2158</v>
      </c>
      <c r="M206" t="s">
        <v>2158</v>
      </c>
      <c r="N206" t="s">
        <v>1823</v>
      </c>
      <c r="O206" t="s">
        <v>3082</v>
      </c>
      <c r="P206" t="s">
        <v>6037</v>
      </c>
      <c r="Q206" t="s">
        <v>6038</v>
      </c>
      <c r="R206" t="s">
        <v>3116</v>
      </c>
      <c r="S206" t="s">
        <v>16</v>
      </c>
      <c r="T206" t="s">
        <v>6046</v>
      </c>
      <c r="U206" s="9" t="s">
        <v>6047</v>
      </c>
      <c r="V206" s="9" t="s">
        <v>3081</v>
      </c>
      <c r="W206" t="s">
        <v>3081</v>
      </c>
      <c r="X206" t="s">
        <v>3081</v>
      </c>
      <c r="Y206" t="s">
        <v>3081</v>
      </c>
      <c r="Z206">
        <v>4</v>
      </c>
      <c r="AA206">
        <v>43466</v>
      </c>
      <c r="AB206">
        <v>35499</v>
      </c>
      <c r="AC206">
        <v>61875036</v>
      </c>
      <c r="AD206" s="9" t="s">
        <v>3084</v>
      </c>
      <c r="AE206" t="s">
        <v>925</v>
      </c>
      <c r="AF206" t="s">
        <v>5212</v>
      </c>
      <c r="AG206" t="s">
        <v>5213</v>
      </c>
      <c r="AH206" t="s">
        <v>508</v>
      </c>
      <c r="AI206" t="s">
        <v>6045</v>
      </c>
      <c r="AJ206">
        <v>28743</v>
      </c>
      <c r="AK206" t="s">
        <v>3088</v>
      </c>
      <c r="AL206" t="s">
        <v>3088</v>
      </c>
      <c r="AM206">
        <v>200013300049663</v>
      </c>
      <c r="AN206">
        <v>1</v>
      </c>
      <c r="AO206" s="88" t="s">
        <v>3089</v>
      </c>
      <c r="AP206" s="88">
        <v>1</v>
      </c>
      <c r="AQ206" s="88" t="s">
        <v>3090</v>
      </c>
      <c r="AR206" s="88">
        <v>362664</v>
      </c>
      <c r="AS206" s="88" t="s">
        <v>6044</v>
      </c>
      <c r="AT206" s="88">
        <v>163</v>
      </c>
      <c r="AU206" s="88">
        <v>35000</v>
      </c>
      <c r="AV206" s="88">
        <v>0</v>
      </c>
      <c r="AW206" s="88">
        <v>0</v>
      </c>
      <c r="AX206" s="88">
        <v>0</v>
      </c>
      <c r="AY206" s="88">
        <v>35000</v>
      </c>
      <c r="AZ206" s="88">
        <v>1004.5</v>
      </c>
      <c r="BA206" s="88">
        <v>0</v>
      </c>
      <c r="BB206" s="88">
        <v>1064</v>
      </c>
      <c r="BC206" s="88">
        <v>0</v>
      </c>
      <c r="BD206" s="88">
        <v>25</v>
      </c>
      <c r="BE206" s="88">
        <v>50</v>
      </c>
      <c r="BF206" s="101">
        <v>25738.06</v>
      </c>
      <c r="BG206" s="101">
        <v>27881.56</v>
      </c>
      <c r="BH206" s="101">
        <v>2485</v>
      </c>
      <c r="BI206" s="101">
        <v>385</v>
      </c>
      <c r="BJ206" s="101">
        <v>2481.5</v>
      </c>
      <c r="BK206" s="101">
        <v>5351.5</v>
      </c>
      <c r="BL206" s="101" t="s">
        <v>3091</v>
      </c>
      <c r="BM206" s="101" t="s">
        <v>3081</v>
      </c>
    </row>
    <row r="207" spans="1:65">
      <c r="A207" t="s">
        <v>695</v>
      </c>
      <c r="B207">
        <v>20250301</v>
      </c>
      <c r="C207">
        <v>2025</v>
      </c>
      <c r="D207" s="9">
        <v>45717</v>
      </c>
      <c r="E207">
        <v>3</v>
      </c>
      <c r="F207" t="s">
        <v>1042</v>
      </c>
      <c r="G207" t="s">
        <v>1192</v>
      </c>
      <c r="H207" t="s">
        <v>1042</v>
      </c>
      <c r="I207" t="s">
        <v>1192</v>
      </c>
      <c r="J207">
        <v>1</v>
      </c>
      <c r="K207" t="s">
        <v>9</v>
      </c>
      <c r="L207" t="s">
        <v>2158</v>
      </c>
      <c r="M207" t="s">
        <v>2158</v>
      </c>
      <c r="N207" t="s">
        <v>1823</v>
      </c>
      <c r="O207" t="s">
        <v>3082</v>
      </c>
      <c r="P207" t="s">
        <v>6037</v>
      </c>
      <c r="Q207" t="s">
        <v>6038</v>
      </c>
      <c r="R207" t="s">
        <v>3945</v>
      </c>
      <c r="S207" t="s">
        <v>122</v>
      </c>
      <c r="T207" t="s">
        <v>6039</v>
      </c>
      <c r="U207" s="9" t="s">
        <v>6040</v>
      </c>
      <c r="V207" s="9" t="s">
        <v>6048</v>
      </c>
      <c r="W207" t="s">
        <v>6049</v>
      </c>
      <c r="X207" t="s">
        <v>3081</v>
      </c>
      <c r="Y207" t="s">
        <v>3081</v>
      </c>
      <c r="Z207">
        <v>3</v>
      </c>
      <c r="AA207">
        <v>45352</v>
      </c>
      <c r="AB207">
        <v>36109</v>
      </c>
      <c r="AC207">
        <v>61455024</v>
      </c>
      <c r="AD207" s="9" t="s">
        <v>3084</v>
      </c>
      <c r="AE207" t="s">
        <v>1526</v>
      </c>
      <c r="AF207" t="s">
        <v>3946</v>
      </c>
      <c r="AG207" t="s">
        <v>3947</v>
      </c>
      <c r="AH207" t="s">
        <v>121</v>
      </c>
      <c r="AI207" t="s">
        <v>6043</v>
      </c>
      <c r="AJ207">
        <v>19691</v>
      </c>
      <c r="AK207" t="s">
        <v>3088</v>
      </c>
      <c r="AL207" t="s">
        <v>3095</v>
      </c>
      <c r="AM207">
        <v>200013300047377</v>
      </c>
      <c r="AN207">
        <v>1</v>
      </c>
      <c r="AO207" s="88" t="s">
        <v>3089</v>
      </c>
      <c r="AP207" s="88">
        <v>1</v>
      </c>
      <c r="AQ207" s="88" t="s">
        <v>3090</v>
      </c>
      <c r="AR207" s="88">
        <v>362664</v>
      </c>
      <c r="AS207" s="88" t="s">
        <v>6044</v>
      </c>
      <c r="AT207" s="88">
        <v>169</v>
      </c>
      <c r="AU207" s="88">
        <v>35000</v>
      </c>
      <c r="AV207" s="88">
        <v>0</v>
      </c>
      <c r="AW207" s="88">
        <v>0</v>
      </c>
      <c r="AX207" s="88">
        <v>0</v>
      </c>
      <c r="AY207" s="88">
        <v>35000</v>
      </c>
      <c r="AZ207" s="88">
        <v>1004.5</v>
      </c>
      <c r="BA207" s="88">
        <v>0</v>
      </c>
      <c r="BB207" s="88">
        <v>1064</v>
      </c>
      <c r="BC207" s="88">
        <v>0</v>
      </c>
      <c r="BD207" s="88">
        <v>25</v>
      </c>
      <c r="BE207" s="88">
        <v>100</v>
      </c>
      <c r="BF207" s="101">
        <v>4725.04</v>
      </c>
      <c r="BG207" s="101">
        <v>6918.54</v>
      </c>
      <c r="BH207" s="101">
        <v>2485</v>
      </c>
      <c r="BI207" s="101">
        <v>385</v>
      </c>
      <c r="BJ207" s="101">
        <v>2481.5</v>
      </c>
      <c r="BK207" s="101">
        <v>5351.5</v>
      </c>
      <c r="BL207" s="101" t="s">
        <v>3091</v>
      </c>
      <c r="BM207" s="101" t="s">
        <v>3081</v>
      </c>
    </row>
    <row r="208" spans="1:65">
      <c r="A208" t="s">
        <v>695</v>
      </c>
      <c r="B208">
        <v>20250301</v>
      </c>
      <c r="C208">
        <v>2025</v>
      </c>
      <c r="D208" s="9">
        <v>45717</v>
      </c>
      <c r="E208">
        <v>3</v>
      </c>
      <c r="F208" t="s">
        <v>1033</v>
      </c>
      <c r="G208" t="s">
        <v>428</v>
      </c>
      <c r="H208" t="s">
        <v>1033</v>
      </c>
      <c r="I208" t="s">
        <v>428</v>
      </c>
      <c r="J208">
        <v>1</v>
      </c>
      <c r="K208" t="s">
        <v>9</v>
      </c>
      <c r="L208" t="s">
        <v>2158</v>
      </c>
      <c r="M208" t="s">
        <v>2158</v>
      </c>
      <c r="N208" t="s">
        <v>1823</v>
      </c>
      <c r="O208" t="s">
        <v>3082</v>
      </c>
      <c r="P208" t="s">
        <v>6037</v>
      </c>
      <c r="Q208" t="s">
        <v>6038</v>
      </c>
      <c r="R208" t="s">
        <v>3589</v>
      </c>
      <c r="S208" t="s">
        <v>668</v>
      </c>
      <c r="T208" t="s">
        <v>6046</v>
      </c>
      <c r="U208" s="9" t="s">
        <v>6047</v>
      </c>
      <c r="V208" s="9" t="s">
        <v>6048</v>
      </c>
      <c r="W208" t="s">
        <v>6049</v>
      </c>
      <c r="X208" t="s">
        <v>3081</v>
      </c>
      <c r="Y208" t="s">
        <v>3081</v>
      </c>
      <c r="Z208">
        <v>3</v>
      </c>
      <c r="AA208">
        <v>45078</v>
      </c>
      <c r="AB208">
        <v>35734</v>
      </c>
      <c r="AC208">
        <v>61815151</v>
      </c>
      <c r="AD208" s="9" t="s">
        <v>3084</v>
      </c>
      <c r="AE208" t="s">
        <v>2398</v>
      </c>
      <c r="AF208" t="s">
        <v>4225</v>
      </c>
      <c r="AG208" t="s">
        <v>4226</v>
      </c>
      <c r="AH208" t="s">
        <v>4227</v>
      </c>
      <c r="AI208" t="s">
        <v>6043</v>
      </c>
      <c r="AJ208">
        <v>20324</v>
      </c>
      <c r="AK208" t="s">
        <v>3087</v>
      </c>
      <c r="AL208" t="s">
        <v>3088</v>
      </c>
      <c r="AM208">
        <v>200019605606795</v>
      </c>
      <c r="AN208">
        <v>1</v>
      </c>
      <c r="AO208" s="88" t="s">
        <v>3089</v>
      </c>
      <c r="AP208" s="88">
        <v>1</v>
      </c>
      <c r="AQ208" s="88" t="s">
        <v>3090</v>
      </c>
      <c r="AR208" s="88">
        <v>362664</v>
      </c>
      <c r="AS208" s="88" t="s">
        <v>6044</v>
      </c>
      <c r="AT208" s="88">
        <v>182</v>
      </c>
      <c r="AU208" s="88">
        <v>42000</v>
      </c>
      <c r="AV208" s="88">
        <v>0</v>
      </c>
      <c r="AW208" s="88">
        <v>0</v>
      </c>
      <c r="AX208" s="88">
        <v>0</v>
      </c>
      <c r="AY208" s="88">
        <v>42000</v>
      </c>
      <c r="AZ208" s="88">
        <v>1205.4000000000001</v>
      </c>
      <c r="BA208" s="88">
        <v>724.92</v>
      </c>
      <c r="BB208" s="88">
        <v>1276.8</v>
      </c>
      <c r="BC208" s="88">
        <v>0</v>
      </c>
      <c r="BD208" s="88">
        <v>25</v>
      </c>
      <c r="BE208" s="88">
        <v>0</v>
      </c>
      <c r="BF208" s="101">
        <v>0</v>
      </c>
      <c r="BG208" s="101">
        <v>3232.12</v>
      </c>
      <c r="BH208" s="101">
        <v>2982</v>
      </c>
      <c r="BI208" s="101">
        <v>462</v>
      </c>
      <c r="BJ208" s="101">
        <v>2977.8</v>
      </c>
      <c r="BK208" s="101">
        <v>6421.8</v>
      </c>
      <c r="BL208" s="101" t="s">
        <v>3091</v>
      </c>
      <c r="BM208" s="101" t="s">
        <v>3081</v>
      </c>
    </row>
    <row r="209" spans="1:65">
      <c r="A209" t="s">
        <v>695</v>
      </c>
      <c r="B209">
        <v>20250301</v>
      </c>
      <c r="C209">
        <v>2025</v>
      </c>
      <c r="D209" s="9">
        <v>45717</v>
      </c>
      <c r="E209">
        <v>3</v>
      </c>
      <c r="F209" t="s">
        <v>1033</v>
      </c>
      <c r="G209" t="s">
        <v>428</v>
      </c>
      <c r="H209" t="s">
        <v>1033</v>
      </c>
      <c r="I209" t="s">
        <v>428</v>
      </c>
      <c r="J209">
        <v>1</v>
      </c>
      <c r="K209" t="s">
        <v>9</v>
      </c>
      <c r="L209" t="s">
        <v>2158</v>
      </c>
      <c r="M209" t="s">
        <v>2158</v>
      </c>
      <c r="N209" t="s">
        <v>1823</v>
      </c>
      <c r="O209" t="s">
        <v>3082</v>
      </c>
      <c r="P209" t="s">
        <v>6037</v>
      </c>
      <c r="Q209" t="s">
        <v>6038</v>
      </c>
      <c r="R209" t="s">
        <v>3083</v>
      </c>
      <c r="S209" t="s">
        <v>7</v>
      </c>
      <c r="T209" t="s">
        <v>6039</v>
      </c>
      <c r="U209" s="9" t="s">
        <v>6040</v>
      </c>
      <c r="V209" s="9" t="s">
        <v>6041</v>
      </c>
      <c r="W209" t="s">
        <v>6042</v>
      </c>
      <c r="X209" t="s">
        <v>3081</v>
      </c>
      <c r="Y209" t="s">
        <v>3081</v>
      </c>
      <c r="Z209">
        <v>1</v>
      </c>
      <c r="AA209">
        <v>44896</v>
      </c>
      <c r="AB209">
        <v>44896</v>
      </c>
      <c r="AC209">
        <v>61815128</v>
      </c>
      <c r="AD209" s="9" t="s">
        <v>3084</v>
      </c>
      <c r="AE209" t="s">
        <v>1963</v>
      </c>
      <c r="AF209" t="s">
        <v>5494</v>
      </c>
      <c r="AG209" t="s">
        <v>5495</v>
      </c>
      <c r="AH209" t="s">
        <v>1962</v>
      </c>
      <c r="AI209" t="s">
        <v>6043</v>
      </c>
      <c r="AJ209">
        <v>29471</v>
      </c>
      <c r="AK209" t="s">
        <v>3099</v>
      </c>
      <c r="AL209" t="s">
        <v>3088</v>
      </c>
      <c r="AM209">
        <v>200019605388580</v>
      </c>
      <c r="AN209">
        <v>1</v>
      </c>
      <c r="AO209" s="88" t="s">
        <v>3089</v>
      </c>
      <c r="AP209" s="88">
        <v>1</v>
      </c>
      <c r="AQ209" s="88" t="s">
        <v>3090</v>
      </c>
      <c r="AR209" s="88">
        <v>362664</v>
      </c>
      <c r="AS209" s="88" t="s">
        <v>6044</v>
      </c>
      <c r="AT209" s="88">
        <v>187</v>
      </c>
      <c r="AU209" s="88">
        <v>17000</v>
      </c>
      <c r="AV209" s="88">
        <v>0</v>
      </c>
      <c r="AW209" s="88">
        <v>0</v>
      </c>
      <c r="AX209" s="88">
        <v>0</v>
      </c>
      <c r="AY209" s="88">
        <v>17000</v>
      </c>
      <c r="AZ209" s="88">
        <v>487.9</v>
      </c>
      <c r="BA209" s="88">
        <v>0</v>
      </c>
      <c r="BB209" s="88">
        <v>516.79999999999995</v>
      </c>
      <c r="BC209" s="88">
        <v>0</v>
      </c>
      <c r="BD209" s="88">
        <v>25</v>
      </c>
      <c r="BE209" s="88">
        <v>0</v>
      </c>
      <c r="BF209" s="101">
        <v>0</v>
      </c>
      <c r="BG209" s="101">
        <v>1029.7</v>
      </c>
      <c r="BH209" s="101">
        <v>1207</v>
      </c>
      <c r="BI209" s="101">
        <v>187</v>
      </c>
      <c r="BJ209" s="101">
        <v>1205.3</v>
      </c>
      <c r="BK209" s="101">
        <v>2599.3000000000002</v>
      </c>
      <c r="BL209" s="101" t="s">
        <v>3081</v>
      </c>
      <c r="BM209" s="101" t="s">
        <v>3081</v>
      </c>
    </row>
    <row r="210" spans="1:65">
      <c r="A210" t="s">
        <v>695</v>
      </c>
      <c r="B210">
        <v>20250301</v>
      </c>
      <c r="C210">
        <v>2025</v>
      </c>
      <c r="D210" s="9">
        <v>45717</v>
      </c>
      <c r="E210">
        <v>3</v>
      </c>
      <c r="F210" t="s">
        <v>1049</v>
      </c>
      <c r="G210" t="s">
        <v>89</v>
      </c>
      <c r="H210" t="s">
        <v>1049</v>
      </c>
      <c r="I210" t="s">
        <v>89</v>
      </c>
      <c r="J210">
        <v>1</v>
      </c>
      <c r="K210" t="s">
        <v>9</v>
      </c>
      <c r="L210" t="s">
        <v>2158</v>
      </c>
      <c r="M210" t="s">
        <v>2158</v>
      </c>
      <c r="N210" t="s">
        <v>1823</v>
      </c>
      <c r="O210" t="s">
        <v>3082</v>
      </c>
      <c r="P210" t="s">
        <v>6037</v>
      </c>
      <c r="Q210" t="s">
        <v>6038</v>
      </c>
      <c r="R210" t="s">
        <v>3530</v>
      </c>
      <c r="S210" t="s">
        <v>12</v>
      </c>
      <c r="T210" t="s">
        <v>6039</v>
      </c>
      <c r="U210" s="9" t="s">
        <v>6040</v>
      </c>
      <c r="V210" s="9" t="s">
        <v>6041</v>
      </c>
      <c r="W210" t="s">
        <v>6042</v>
      </c>
      <c r="X210" t="s">
        <v>3081</v>
      </c>
      <c r="Y210" t="s">
        <v>3081</v>
      </c>
      <c r="Z210">
        <v>1</v>
      </c>
      <c r="AA210">
        <v>45474</v>
      </c>
      <c r="AB210">
        <v>45474</v>
      </c>
      <c r="AC210">
        <v>61920088</v>
      </c>
      <c r="AD210" s="9" t="s">
        <v>3084</v>
      </c>
      <c r="AE210" t="s">
        <v>2868</v>
      </c>
      <c r="AF210" t="s">
        <v>4613</v>
      </c>
      <c r="AG210" t="s">
        <v>4614</v>
      </c>
      <c r="AH210" t="s">
        <v>2881</v>
      </c>
      <c r="AI210" t="s">
        <v>6045</v>
      </c>
      <c r="AJ210">
        <v>37673</v>
      </c>
      <c r="AK210" t="s">
        <v>3099</v>
      </c>
      <c r="AL210" t="s">
        <v>3088</v>
      </c>
      <c r="AM210">
        <v>200019607268911</v>
      </c>
      <c r="AN210">
        <v>1</v>
      </c>
      <c r="AO210" s="88" t="s">
        <v>3089</v>
      </c>
      <c r="AP210" s="88">
        <v>1</v>
      </c>
      <c r="AQ210" s="88" t="s">
        <v>3090</v>
      </c>
      <c r="AR210" s="88">
        <v>362664</v>
      </c>
      <c r="AS210" s="88" t="s">
        <v>6044</v>
      </c>
      <c r="AT210" s="88">
        <v>190</v>
      </c>
      <c r="AU210" s="88">
        <v>24000</v>
      </c>
      <c r="AV210" s="88">
        <v>0</v>
      </c>
      <c r="AW210" s="88">
        <v>0</v>
      </c>
      <c r="AX210" s="88">
        <v>0</v>
      </c>
      <c r="AY210" s="88">
        <v>24000</v>
      </c>
      <c r="AZ210" s="88">
        <v>688.8</v>
      </c>
      <c r="BA210" s="88">
        <v>0</v>
      </c>
      <c r="BB210" s="88">
        <v>729.6</v>
      </c>
      <c r="BC210" s="88">
        <v>0</v>
      </c>
      <c r="BD210" s="88">
        <v>25</v>
      </c>
      <c r="BE210" s="88">
        <v>0</v>
      </c>
      <c r="BF210" s="101">
        <v>3066</v>
      </c>
      <c r="BG210" s="101">
        <v>4509.3999999999996</v>
      </c>
      <c r="BH210" s="101">
        <v>1704</v>
      </c>
      <c r="BI210" s="101">
        <v>264</v>
      </c>
      <c r="BJ210" s="101">
        <v>1701.6</v>
      </c>
      <c r="BK210" s="101">
        <v>3669.6</v>
      </c>
      <c r="BL210" s="101" t="s">
        <v>3081</v>
      </c>
      <c r="BM210" s="101" t="s">
        <v>3081</v>
      </c>
    </row>
    <row r="211" spans="1:65">
      <c r="A211" t="s">
        <v>695</v>
      </c>
      <c r="B211">
        <v>20250301</v>
      </c>
      <c r="C211">
        <v>2025</v>
      </c>
      <c r="D211" s="9">
        <v>45717</v>
      </c>
      <c r="E211">
        <v>3</v>
      </c>
      <c r="F211" t="s">
        <v>1043</v>
      </c>
      <c r="G211" t="s">
        <v>60</v>
      </c>
      <c r="H211" t="s">
        <v>1043</v>
      </c>
      <c r="I211" t="s">
        <v>60</v>
      </c>
      <c r="J211">
        <v>1</v>
      </c>
      <c r="K211" t="s">
        <v>9</v>
      </c>
      <c r="L211" t="s">
        <v>2158</v>
      </c>
      <c r="M211" t="s">
        <v>2158</v>
      </c>
      <c r="N211" t="s">
        <v>1823</v>
      </c>
      <c r="O211" t="s">
        <v>3082</v>
      </c>
      <c r="P211" t="s">
        <v>6037</v>
      </c>
      <c r="Q211" t="s">
        <v>6038</v>
      </c>
      <c r="R211" t="s">
        <v>3083</v>
      </c>
      <c r="S211" t="s">
        <v>7</v>
      </c>
      <c r="T211" t="s">
        <v>6039</v>
      </c>
      <c r="U211" s="9" t="s">
        <v>6040</v>
      </c>
      <c r="V211" s="9" t="s">
        <v>6041</v>
      </c>
      <c r="W211" t="s">
        <v>6042</v>
      </c>
      <c r="X211" t="s">
        <v>3081</v>
      </c>
      <c r="Y211" t="s">
        <v>3081</v>
      </c>
      <c r="Z211">
        <v>1</v>
      </c>
      <c r="AA211">
        <v>45383</v>
      </c>
      <c r="AB211">
        <v>45383</v>
      </c>
      <c r="AC211">
        <v>61950125</v>
      </c>
      <c r="AD211" s="9" t="s">
        <v>3084</v>
      </c>
      <c r="AE211" t="s">
        <v>2772</v>
      </c>
      <c r="AF211" t="s">
        <v>3924</v>
      </c>
      <c r="AG211" t="s">
        <v>3925</v>
      </c>
      <c r="AH211" t="s">
        <v>2805</v>
      </c>
      <c r="AI211" t="s">
        <v>6043</v>
      </c>
      <c r="AJ211">
        <v>32220</v>
      </c>
      <c r="AK211" t="s">
        <v>3099</v>
      </c>
      <c r="AL211" t="s">
        <v>3088</v>
      </c>
      <c r="AM211">
        <v>200019606917476</v>
      </c>
      <c r="AN211">
        <v>1</v>
      </c>
      <c r="AO211" s="88" t="s">
        <v>3089</v>
      </c>
      <c r="AP211" s="88">
        <v>1</v>
      </c>
      <c r="AQ211" s="88" t="s">
        <v>3090</v>
      </c>
      <c r="AR211" s="88">
        <v>362664</v>
      </c>
      <c r="AS211" s="88" t="s">
        <v>6044</v>
      </c>
      <c r="AT211" s="88">
        <v>191</v>
      </c>
      <c r="AU211" s="88">
        <v>18000</v>
      </c>
      <c r="AV211" s="88">
        <v>0</v>
      </c>
      <c r="AW211" s="88">
        <v>0</v>
      </c>
      <c r="AX211" s="88">
        <v>0</v>
      </c>
      <c r="AY211" s="88">
        <v>18000</v>
      </c>
      <c r="AZ211" s="88">
        <v>516.6</v>
      </c>
      <c r="BA211" s="88">
        <v>0</v>
      </c>
      <c r="BB211" s="88">
        <v>547.20000000000005</v>
      </c>
      <c r="BC211" s="88">
        <v>0</v>
      </c>
      <c r="BD211" s="88">
        <v>25</v>
      </c>
      <c r="BE211" s="88">
        <v>0</v>
      </c>
      <c r="BF211" s="101">
        <v>2066</v>
      </c>
      <c r="BG211" s="101">
        <v>3154.8</v>
      </c>
      <c r="BH211" s="101">
        <v>1278</v>
      </c>
      <c r="BI211" s="101">
        <v>198</v>
      </c>
      <c r="BJ211" s="101">
        <v>1276.2</v>
      </c>
      <c r="BK211" s="101">
        <v>2752.2</v>
      </c>
      <c r="BL211" s="101" t="s">
        <v>3081</v>
      </c>
      <c r="BM211" s="101" t="s">
        <v>3081</v>
      </c>
    </row>
    <row r="212" spans="1:65">
      <c r="A212" t="s">
        <v>695</v>
      </c>
      <c r="B212">
        <v>20250301</v>
      </c>
      <c r="C212">
        <v>2025</v>
      </c>
      <c r="D212" s="9">
        <v>45717</v>
      </c>
      <c r="E212">
        <v>3</v>
      </c>
      <c r="F212" t="s">
        <v>1031</v>
      </c>
      <c r="G212" t="s">
        <v>500</v>
      </c>
      <c r="H212" t="s">
        <v>1031</v>
      </c>
      <c r="I212" t="s">
        <v>500</v>
      </c>
      <c r="J212">
        <v>1</v>
      </c>
      <c r="K212" t="s">
        <v>9</v>
      </c>
      <c r="L212" t="s">
        <v>2158</v>
      </c>
      <c r="M212" t="s">
        <v>2158</v>
      </c>
      <c r="N212" t="s">
        <v>1823</v>
      </c>
      <c r="O212" t="s">
        <v>3082</v>
      </c>
      <c r="P212" t="s">
        <v>6037</v>
      </c>
      <c r="Q212" t="s">
        <v>6038</v>
      </c>
      <c r="R212" t="s">
        <v>3160</v>
      </c>
      <c r="S212" t="s">
        <v>49</v>
      </c>
      <c r="T212" t="s">
        <v>6039</v>
      </c>
      <c r="U212" s="9" t="s">
        <v>6040</v>
      </c>
      <c r="V212" s="9" t="s">
        <v>6041</v>
      </c>
      <c r="W212" t="s">
        <v>6042</v>
      </c>
      <c r="X212" t="s">
        <v>3081</v>
      </c>
      <c r="Y212" t="s">
        <v>3081</v>
      </c>
      <c r="Z212">
        <v>1</v>
      </c>
      <c r="AA212">
        <v>45352</v>
      </c>
      <c r="AB212">
        <v>45352</v>
      </c>
      <c r="AC212">
        <v>61875172</v>
      </c>
      <c r="AD212" s="9" t="s">
        <v>3084</v>
      </c>
      <c r="AE212" t="s">
        <v>2730</v>
      </c>
      <c r="AF212" t="s">
        <v>3609</v>
      </c>
      <c r="AG212" t="s">
        <v>3610</v>
      </c>
      <c r="AH212" t="s">
        <v>2731</v>
      </c>
      <c r="AI212" t="s">
        <v>6043</v>
      </c>
      <c r="AJ212">
        <v>33893</v>
      </c>
      <c r="AK212" t="s">
        <v>3087</v>
      </c>
      <c r="AL212" t="s">
        <v>3088</v>
      </c>
      <c r="AM212">
        <v>200019606874681</v>
      </c>
      <c r="AN212">
        <v>1</v>
      </c>
      <c r="AO212" s="88" t="s">
        <v>3089</v>
      </c>
      <c r="AP212" s="88">
        <v>1</v>
      </c>
      <c r="AQ212" s="88" t="s">
        <v>3090</v>
      </c>
      <c r="AR212" s="88">
        <v>362664</v>
      </c>
      <c r="AS212" s="88" t="s">
        <v>6044</v>
      </c>
      <c r="AT212" s="88">
        <v>304</v>
      </c>
      <c r="AU212" s="88">
        <v>25000</v>
      </c>
      <c r="AV212" s="88">
        <v>0</v>
      </c>
      <c r="AW212" s="88">
        <v>0</v>
      </c>
      <c r="AX212" s="88">
        <v>0</v>
      </c>
      <c r="AY212" s="88">
        <v>25000</v>
      </c>
      <c r="AZ212" s="88">
        <v>717.5</v>
      </c>
      <c r="BA212" s="88">
        <v>0</v>
      </c>
      <c r="BB212" s="88">
        <v>760</v>
      </c>
      <c r="BC212" s="88">
        <v>0</v>
      </c>
      <c r="BD212" s="88">
        <v>25</v>
      </c>
      <c r="BE212" s="88">
        <v>0</v>
      </c>
      <c r="BF212" s="101">
        <v>0</v>
      </c>
      <c r="BG212" s="101">
        <v>1502.5</v>
      </c>
      <c r="BH212" s="101">
        <v>1775</v>
      </c>
      <c r="BI212" s="101">
        <v>275</v>
      </c>
      <c r="BJ212" s="101">
        <v>1772.5</v>
      </c>
      <c r="BK212" s="101">
        <v>3822.5</v>
      </c>
      <c r="BL212" s="101" t="s">
        <v>3081</v>
      </c>
      <c r="BM212" s="101" t="s">
        <v>3081</v>
      </c>
    </row>
    <row r="213" spans="1:65">
      <c r="A213" t="s">
        <v>695</v>
      </c>
      <c r="B213">
        <v>20250301</v>
      </c>
      <c r="C213">
        <v>2025</v>
      </c>
      <c r="D213" s="9">
        <v>45717</v>
      </c>
      <c r="E213">
        <v>3</v>
      </c>
      <c r="F213" t="s">
        <v>1043</v>
      </c>
      <c r="G213" t="s">
        <v>60</v>
      </c>
      <c r="H213" t="s">
        <v>1043</v>
      </c>
      <c r="I213" t="s">
        <v>60</v>
      </c>
      <c r="J213">
        <v>1</v>
      </c>
      <c r="K213" t="s">
        <v>9</v>
      </c>
      <c r="L213" t="s">
        <v>2158</v>
      </c>
      <c r="M213" t="s">
        <v>2158</v>
      </c>
      <c r="N213" t="s">
        <v>1823</v>
      </c>
      <c r="O213" t="s">
        <v>3082</v>
      </c>
      <c r="P213" t="s">
        <v>6037</v>
      </c>
      <c r="Q213" t="s">
        <v>6038</v>
      </c>
      <c r="R213" t="s">
        <v>4538</v>
      </c>
      <c r="S213" t="s">
        <v>73</v>
      </c>
      <c r="T213" t="s">
        <v>6046</v>
      </c>
      <c r="U213" s="9" t="s">
        <v>6047</v>
      </c>
      <c r="V213" s="9" t="s">
        <v>6054</v>
      </c>
      <c r="W213" t="s">
        <v>6055</v>
      </c>
      <c r="X213" t="s">
        <v>3081</v>
      </c>
      <c r="Y213" t="s">
        <v>3081</v>
      </c>
      <c r="Z213">
        <v>5</v>
      </c>
      <c r="AA213">
        <v>45383</v>
      </c>
      <c r="AB213">
        <v>367</v>
      </c>
      <c r="AC213">
        <v>61950002</v>
      </c>
      <c r="AD213" s="9" t="s">
        <v>3084</v>
      </c>
      <c r="AE213" t="s">
        <v>946</v>
      </c>
      <c r="AF213" t="s">
        <v>4539</v>
      </c>
      <c r="AG213" t="s">
        <v>4540</v>
      </c>
      <c r="AH213" t="s">
        <v>72</v>
      </c>
      <c r="AI213" t="s">
        <v>6043</v>
      </c>
      <c r="AJ213">
        <v>26650</v>
      </c>
      <c r="AK213" t="s">
        <v>3088</v>
      </c>
      <c r="AL213" t="s">
        <v>3088</v>
      </c>
      <c r="AM213">
        <v>200013300040565</v>
      </c>
      <c r="AN213">
        <v>1</v>
      </c>
      <c r="AO213" s="88" t="s">
        <v>3089</v>
      </c>
      <c r="AP213" s="88">
        <v>1</v>
      </c>
      <c r="AQ213" s="88" t="s">
        <v>3090</v>
      </c>
      <c r="AR213" s="88">
        <v>362664</v>
      </c>
      <c r="AS213" s="88" t="s">
        <v>6044</v>
      </c>
      <c r="AT213" s="88">
        <v>220</v>
      </c>
      <c r="AU213" s="88">
        <v>35000</v>
      </c>
      <c r="AV213" s="88">
        <v>0</v>
      </c>
      <c r="AW213" s="88">
        <v>0</v>
      </c>
      <c r="AX213" s="88">
        <v>0</v>
      </c>
      <c r="AY213" s="88">
        <v>35000</v>
      </c>
      <c r="AZ213" s="88">
        <v>1004.5</v>
      </c>
      <c r="BA213" s="88">
        <v>0</v>
      </c>
      <c r="BB213" s="88">
        <v>1064</v>
      </c>
      <c r="BC213" s="88">
        <v>0</v>
      </c>
      <c r="BD213" s="88">
        <v>25</v>
      </c>
      <c r="BE213" s="88">
        <v>50</v>
      </c>
      <c r="BF213" s="101">
        <v>3516</v>
      </c>
      <c r="BG213" s="101">
        <v>5659.5</v>
      </c>
      <c r="BH213" s="101">
        <v>2485</v>
      </c>
      <c r="BI213" s="101">
        <v>385</v>
      </c>
      <c r="BJ213" s="101">
        <v>2481.5</v>
      </c>
      <c r="BK213" s="101">
        <v>5351.5</v>
      </c>
      <c r="BL213" s="101" t="s">
        <v>3091</v>
      </c>
      <c r="BM213" s="101" t="s">
        <v>3081</v>
      </c>
    </row>
    <row r="214" spans="1:65">
      <c r="A214" t="s">
        <v>695</v>
      </c>
      <c r="B214">
        <v>20250301</v>
      </c>
      <c r="C214">
        <v>2025</v>
      </c>
      <c r="D214" s="9">
        <v>45717</v>
      </c>
      <c r="E214">
        <v>3</v>
      </c>
      <c r="F214" t="s">
        <v>1043</v>
      </c>
      <c r="G214" t="s">
        <v>60</v>
      </c>
      <c r="H214" t="s">
        <v>1043</v>
      </c>
      <c r="I214" t="s">
        <v>60</v>
      </c>
      <c r="J214">
        <v>1</v>
      </c>
      <c r="K214" t="s">
        <v>9</v>
      </c>
      <c r="L214" t="s">
        <v>2158</v>
      </c>
      <c r="M214" t="s">
        <v>2158</v>
      </c>
      <c r="N214" t="s">
        <v>1823</v>
      </c>
      <c r="O214" t="s">
        <v>3082</v>
      </c>
      <c r="P214" t="s">
        <v>6037</v>
      </c>
      <c r="Q214" t="s">
        <v>6038</v>
      </c>
      <c r="R214" t="s">
        <v>3083</v>
      </c>
      <c r="S214" t="s">
        <v>7</v>
      </c>
      <c r="T214" t="s">
        <v>6039</v>
      </c>
      <c r="U214" s="9" t="s">
        <v>6040</v>
      </c>
      <c r="V214" s="9" t="s">
        <v>6041</v>
      </c>
      <c r="W214" t="s">
        <v>6042</v>
      </c>
      <c r="X214" t="s">
        <v>3081</v>
      </c>
      <c r="Y214" t="s">
        <v>3081</v>
      </c>
      <c r="Z214">
        <v>5</v>
      </c>
      <c r="AA214">
        <v>45047</v>
      </c>
      <c r="AB214">
        <v>39630</v>
      </c>
      <c r="AC214">
        <v>61950009</v>
      </c>
      <c r="AD214" s="9" t="s">
        <v>3084</v>
      </c>
      <c r="AE214" t="s">
        <v>1555</v>
      </c>
      <c r="AF214" t="s">
        <v>3583</v>
      </c>
      <c r="AG214" t="s">
        <v>3584</v>
      </c>
      <c r="AH214" t="s">
        <v>66</v>
      </c>
      <c r="AI214" t="s">
        <v>6043</v>
      </c>
      <c r="AJ214">
        <v>26545</v>
      </c>
      <c r="AK214" t="s">
        <v>3088</v>
      </c>
      <c r="AL214" t="s">
        <v>3095</v>
      </c>
      <c r="AM214">
        <v>200012401138353</v>
      </c>
      <c r="AN214">
        <v>1</v>
      </c>
      <c r="AO214" s="88" t="s">
        <v>3089</v>
      </c>
      <c r="AP214" s="88">
        <v>1</v>
      </c>
      <c r="AQ214" s="88" t="s">
        <v>3090</v>
      </c>
      <c r="AR214" s="88">
        <v>362664</v>
      </c>
      <c r="AS214" s="88" t="s">
        <v>6044</v>
      </c>
      <c r="AT214" s="88">
        <v>221</v>
      </c>
      <c r="AU214" s="88">
        <v>17000</v>
      </c>
      <c r="AV214" s="88">
        <v>0</v>
      </c>
      <c r="AW214" s="88">
        <v>0</v>
      </c>
      <c r="AX214" s="88">
        <v>0</v>
      </c>
      <c r="AY214" s="88">
        <v>17000</v>
      </c>
      <c r="AZ214" s="88">
        <v>487.9</v>
      </c>
      <c r="BA214" s="88">
        <v>0</v>
      </c>
      <c r="BB214" s="88">
        <v>516.79999999999995</v>
      </c>
      <c r="BC214" s="88">
        <v>0</v>
      </c>
      <c r="BD214" s="88">
        <v>25</v>
      </c>
      <c r="BE214" s="88">
        <v>0</v>
      </c>
      <c r="BF214" s="101">
        <v>3538.48</v>
      </c>
      <c r="BG214" s="101">
        <v>4568.18</v>
      </c>
      <c r="BH214" s="101">
        <v>1207</v>
      </c>
      <c r="BI214" s="101">
        <v>187</v>
      </c>
      <c r="BJ214" s="101">
        <v>1205.3</v>
      </c>
      <c r="BK214" s="101">
        <v>2599.3000000000002</v>
      </c>
      <c r="BL214" s="101" t="s">
        <v>3091</v>
      </c>
      <c r="BM214" s="101" t="s">
        <v>3081</v>
      </c>
    </row>
    <row r="215" spans="1:65">
      <c r="A215" t="s">
        <v>695</v>
      </c>
      <c r="B215">
        <v>20250301</v>
      </c>
      <c r="C215">
        <v>2025</v>
      </c>
      <c r="D215" s="9">
        <v>45717</v>
      </c>
      <c r="E215">
        <v>3</v>
      </c>
      <c r="F215" t="s">
        <v>1033</v>
      </c>
      <c r="G215" t="s">
        <v>428</v>
      </c>
      <c r="H215" t="s">
        <v>1033</v>
      </c>
      <c r="I215" t="s">
        <v>428</v>
      </c>
      <c r="J215">
        <v>1</v>
      </c>
      <c r="K215" t="s">
        <v>9</v>
      </c>
      <c r="L215" t="s">
        <v>2158</v>
      </c>
      <c r="M215" t="s">
        <v>2158</v>
      </c>
      <c r="N215" t="s">
        <v>1823</v>
      </c>
      <c r="O215" t="s">
        <v>3082</v>
      </c>
      <c r="P215" t="s">
        <v>6037</v>
      </c>
      <c r="Q215" t="s">
        <v>6038</v>
      </c>
      <c r="R215" t="s">
        <v>5190</v>
      </c>
      <c r="S215" t="s">
        <v>738</v>
      </c>
      <c r="T215" t="s">
        <v>6046</v>
      </c>
      <c r="U215" s="9" t="s">
        <v>6047</v>
      </c>
      <c r="V215" s="9" t="s">
        <v>3081</v>
      </c>
      <c r="W215" t="s">
        <v>3081</v>
      </c>
      <c r="X215" t="s">
        <v>3081</v>
      </c>
      <c r="Y215" t="s">
        <v>3081</v>
      </c>
      <c r="Z215">
        <v>1</v>
      </c>
      <c r="AA215">
        <v>44197</v>
      </c>
      <c r="AB215">
        <v>44197</v>
      </c>
      <c r="AC215">
        <v>61815083</v>
      </c>
      <c r="AD215" s="9" t="s">
        <v>3084</v>
      </c>
      <c r="AE215" t="s">
        <v>1609</v>
      </c>
      <c r="AF215" t="s">
        <v>5191</v>
      </c>
      <c r="AG215" t="s">
        <v>5192</v>
      </c>
      <c r="AH215" t="s">
        <v>739</v>
      </c>
      <c r="AI215" t="s">
        <v>6045</v>
      </c>
      <c r="AJ215">
        <v>33866</v>
      </c>
      <c r="AK215" t="s">
        <v>3099</v>
      </c>
      <c r="AL215" t="s">
        <v>3088</v>
      </c>
      <c r="AM215">
        <v>200019603343236</v>
      </c>
      <c r="AN215">
        <v>1</v>
      </c>
      <c r="AO215" s="88" t="s">
        <v>3089</v>
      </c>
      <c r="AP215" s="88">
        <v>1</v>
      </c>
      <c r="AQ215" s="88" t="s">
        <v>3090</v>
      </c>
      <c r="AR215" s="88">
        <v>362664</v>
      </c>
      <c r="AS215" s="88" t="s">
        <v>6044</v>
      </c>
      <c r="AT215" s="88">
        <v>231</v>
      </c>
      <c r="AU215" s="88">
        <v>100000</v>
      </c>
      <c r="AV215" s="88">
        <v>0</v>
      </c>
      <c r="AW215" s="88">
        <v>0</v>
      </c>
      <c r="AX215" s="88">
        <v>0</v>
      </c>
      <c r="AY215" s="88">
        <v>100000</v>
      </c>
      <c r="AZ215" s="88">
        <v>2870</v>
      </c>
      <c r="BA215" s="88">
        <v>12105.37</v>
      </c>
      <c r="BB215" s="88">
        <v>3040</v>
      </c>
      <c r="BC215" s="88">
        <v>0</v>
      </c>
      <c r="BD215" s="88">
        <v>25</v>
      </c>
      <c r="BE215" s="88">
        <v>0</v>
      </c>
      <c r="BF215" s="101">
        <v>0</v>
      </c>
      <c r="BG215" s="101">
        <v>18040.37</v>
      </c>
      <c r="BH215" s="101">
        <v>7100</v>
      </c>
      <c r="BI215" s="101">
        <v>851.51</v>
      </c>
      <c r="BJ215" s="101">
        <v>7090</v>
      </c>
      <c r="BK215" s="101">
        <v>15041.51</v>
      </c>
      <c r="BL215" s="101" t="s">
        <v>3081</v>
      </c>
      <c r="BM215" s="101" t="s">
        <v>3081</v>
      </c>
    </row>
    <row r="216" spans="1:65">
      <c r="A216" t="s">
        <v>695</v>
      </c>
      <c r="B216">
        <v>20250301</v>
      </c>
      <c r="C216">
        <v>2025</v>
      </c>
      <c r="D216" s="9">
        <v>45717</v>
      </c>
      <c r="E216">
        <v>3</v>
      </c>
      <c r="F216" t="s">
        <v>1088</v>
      </c>
      <c r="G216" t="s">
        <v>14</v>
      </c>
      <c r="H216" t="s">
        <v>1088</v>
      </c>
      <c r="I216" t="s">
        <v>14</v>
      </c>
      <c r="J216">
        <v>1</v>
      </c>
      <c r="K216" t="s">
        <v>9</v>
      </c>
      <c r="L216" t="s">
        <v>2158</v>
      </c>
      <c r="M216" t="s">
        <v>2158</v>
      </c>
      <c r="N216" t="s">
        <v>1823</v>
      </c>
      <c r="O216" t="s">
        <v>3082</v>
      </c>
      <c r="P216" t="s">
        <v>6037</v>
      </c>
      <c r="Q216" t="s">
        <v>6038</v>
      </c>
      <c r="R216" t="s">
        <v>3083</v>
      </c>
      <c r="S216" t="s">
        <v>7</v>
      </c>
      <c r="T216" t="s">
        <v>6039</v>
      </c>
      <c r="U216" s="9" t="s">
        <v>6040</v>
      </c>
      <c r="V216" s="9" t="s">
        <v>6041</v>
      </c>
      <c r="W216" t="s">
        <v>6042</v>
      </c>
      <c r="X216" t="s">
        <v>3081</v>
      </c>
      <c r="Y216" t="s">
        <v>3081</v>
      </c>
      <c r="Z216">
        <v>1</v>
      </c>
      <c r="AA216">
        <v>45108</v>
      </c>
      <c r="AB216">
        <v>45108</v>
      </c>
      <c r="AC216">
        <v>62340113</v>
      </c>
      <c r="AD216" s="9" t="s">
        <v>3084</v>
      </c>
      <c r="AE216" t="s">
        <v>2461</v>
      </c>
      <c r="AF216" t="s">
        <v>4585</v>
      </c>
      <c r="AG216" t="s">
        <v>4586</v>
      </c>
      <c r="AH216" t="s">
        <v>2460</v>
      </c>
      <c r="AI216" t="s">
        <v>6043</v>
      </c>
      <c r="AJ216">
        <v>35031</v>
      </c>
      <c r="AK216" t="s">
        <v>3099</v>
      </c>
      <c r="AL216" t="s">
        <v>3088</v>
      </c>
      <c r="AM216">
        <v>200019606032403</v>
      </c>
      <c r="AN216">
        <v>1</v>
      </c>
      <c r="AO216" s="88" t="s">
        <v>3089</v>
      </c>
      <c r="AP216" s="88">
        <v>1</v>
      </c>
      <c r="AQ216" s="88" t="s">
        <v>3090</v>
      </c>
      <c r="AR216" s="88">
        <v>362664</v>
      </c>
      <c r="AS216" s="88" t="s">
        <v>6044</v>
      </c>
      <c r="AT216" s="88">
        <v>233</v>
      </c>
      <c r="AU216" s="88">
        <v>18000</v>
      </c>
      <c r="AV216" s="88">
        <v>0</v>
      </c>
      <c r="AW216" s="88">
        <v>0</v>
      </c>
      <c r="AX216" s="88">
        <v>0</v>
      </c>
      <c r="AY216" s="88">
        <v>18000</v>
      </c>
      <c r="AZ216" s="88">
        <v>516.6</v>
      </c>
      <c r="BA216" s="88">
        <v>0</v>
      </c>
      <c r="BB216" s="88">
        <v>547.20000000000005</v>
      </c>
      <c r="BC216" s="88">
        <v>0</v>
      </c>
      <c r="BD216" s="88">
        <v>25</v>
      </c>
      <c r="BE216" s="88">
        <v>0</v>
      </c>
      <c r="BF216" s="101">
        <v>0</v>
      </c>
      <c r="BG216" s="101">
        <v>1088.8</v>
      </c>
      <c r="BH216" s="101">
        <v>1278</v>
      </c>
      <c r="BI216" s="101">
        <v>198</v>
      </c>
      <c r="BJ216" s="101">
        <v>1276.2</v>
      </c>
      <c r="BK216" s="101">
        <v>2752.2</v>
      </c>
      <c r="BL216" s="101" t="s">
        <v>3081</v>
      </c>
      <c r="BM216" s="101" t="s">
        <v>3081</v>
      </c>
    </row>
    <row r="217" spans="1:65">
      <c r="A217" t="s">
        <v>695</v>
      </c>
      <c r="B217">
        <v>20250301</v>
      </c>
      <c r="C217">
        <v>2025</v>
      </c>
      <c r="D217" s="9">
        <v>45717</v>
      </c>
      <c r="E217">
        <v>3</v>
      </c>
      <c r="F217" t="s">
        <v>1088</v>
      </c>
      <c r="G217" t="s">
        <v>14</v>
      </c>
      <c r="H217" t="s">
        <v>1088</v>
      </c>
      <c r="I217" t="s">
        <v>14</v>
      </c>
      <c r="J217">
        <v>1</v>
      </c>
      <c r="K217" t="s">
        <v>9</v>
      </c>
      <c r="L217" t="s">
        <v>2158</v>
      </c>
      <c r="M217" t="s">
        <v>2158</v>
      </c>
      <c r="N217" t="s">
        <v>1823</v>
      </c>
      <c r="O217" t="s">
        <v>3082</v>
      </c>
      <c r="P217" t="s">
        <v>6037</v>
      </c>
      <c r="Q217" t="s">
        <v>6038</v>
      </c>
      <c r="R217" t="s">
        <v>3297</v>
      </c>
      <c r="S217" t="s">
        <v>8</v>
      </c>
      <c r="T217" t="s">
        <v>6046</v>
      </c>
      <c r="U217" s="9" t="s">
        <v>6047</v>
      </c>
      <c r="V217" s="9" t="s">
        <v>6056</v>
      </c>
      <c r="W217" t="s">
        <v>6057</v>
      </c>
      <c r="X217" t="s">
        <v>3081</v>
      </c>
      <c r="Y217" t="s">
        <v>3081</v>
      </c>
      <c r="Z217">
        <v>2</v>
      </c>
      <c r="AA217">
        <v>45170</v>
      </c>
      <c r="AB217">
        <v>45108</v>
      </c>
      <c r="AC217">
        <v>62340118</v>
      </c>
      <c r="AD217" s="9" t="s">
        <v>3084</v>
      </c>
      <c r="AE217" t="s">
        <v>2463</v>
      </c>
      <c r="AF217" t="s">
        <v>4262</v>
      </c>
      <c r="AG217" t="s">
        <v>4263</v>
      </c>
      <c r="AH217" t="s">
        <v>2462</v>
      </c>
      <c r="AI217" t="s">
        <v>6043</v>
      </c>
      <c r="AJ217">
        <v>36447</v>
      </c>
      <c r="AK217" t="s">
        <v>3099</v>
      </c>
      <c r="AL217" t="s">
        <v>3088</v>
      </c>
      <c r="AM217">
        <v>200019604844051</v>
      </c>
      <c r="AN217">
        <v>1</v>
      </c>
      <c r="AO217" s="88" t="s">
        <v>3089</v>
      </c>
      <c r="AP217" s="88">
        <v>1</v>
      </c>
      <c r="AQ217" s="88" t="s">
        <v>3090</v>
      </c>
      <c r="AR217" s="88">
        <v>362664</v>
      </c>
      <c r="AS217" s="88" t="s">
        <v>6044</v>
      </c>
      <c r="AT217" s="88">
        <v>241</v>
      </c>
      <c r="AU217" s="88">
        <v>30000</v>
      </c>
      <c r="AV217" s="88">
        <v>0</v>
      </c>
      <c r="AW217" s="88">
        <v>0</v>
      </c>
      <c r="AX217" s="88">
        <v>0</v>
      </c>
      <c r="AY217" s="88">
        <v>30000</v>
      </c>
      <c r="AZ217" s="88">
        <v>861</v>
      </c>
      <c r="BA217" s="88">
        <v>0</v>
      </c>
      <c r="BB217" s="88">
        <v>912</v>
      </c>
      <c r="BC217" s="88">
        <v>0</v>
      </c>
      <c r="BD217" s="88">
        <v>25</v>
      </c>
      <c r="BE217" s="88">
        <v>0</v>
      </c>
      <c r="BF217" s="101">
        <v>0</v>
      </c>
      <c r="BG217" s="101">
        <v>1798</v>
      </c>
      <c r="BH217" s="101">
        <v>2130</v>
      </c>
      <c r="BI217" s="101">
        <v>330</v>
      </c>
      <c r="BJ217" s="101">
        <v>2127</v>
      </c>
      <c r="BK217" s="101">
        <v>4587</v>
      </c>
      <c r="BL217" s="101" t="s">
        <v>3081</v>
      </c>
      <c r="BM217" s="101" t="s">
        <v>3081</v>
      </c>
    </row>
    <row r="218" spans="1:65">
      <c r="A218" t="s">
        <v>695</v>
      </c>
      <c r="B218">
        <v>20250301</v>
      </c>
      <c r="C218">
        <v>2025</v>
      </c>
      <c r="D218" s="9">
        <v>45717</v>
      </c>
      <c r="E218">
        <v>3</v>
      </c>
      <c r="F218" t="s">
        <v>1088</v>
      </c>
      <c r="G218" t="s">
        <v>14</v>
      </c>
      <c r="H218" t="s">
        <v>1088</v>
      </c>
      <c r="I218" t="s">
        <v>14</v>
      </c>
      <c r="J218">
        <v>1</v>
      </c>
      <c r="K218" t="s">
        <v>9</v>
      </c>
      <c r="L218" t="s">
        <v>2158</v>
      </c>
      <c r="M218" t="s">
        <v>2158</v>
      </c>
      <c r="N218" t="s">
        <v>1823</v>
      </c>
      <c r="O218" t="s">
        <v>3082</v>
      </c>
      <c r="P218" t="s">
        <v>6037</v>
      </c>
      <c r="Q218" t="s">
        <v>6038</v>
      </c>
      <c r="R218" t="s">
        <v>3260</v>
      </c>
      <c r="S218" t="s">
        <v>107</v>
      </c>
      <c r="T218" t="s">
        <v>6046</v>
      </c>
      <c r="U218" s="9" t="s">
        <v>6047</v>
      </c>
      <c r="V218" s="9" t="s">
        <v>3081</v>
      </c>
      <c r="W218" t="s">
        <v>3081</v>
      </c>
      <c r="X218" t="s">
        <v>3081</v>
      </c>
      <c r="Y218" t="s">
        <v>3081</v>
      </c>
      <c r="Z218">
        <v>1</v>
      </c>
      <c r="AA218">
        <v>45108</v>
      </c>
      <c r="AB218">
        <v>45108</v>
      </c>
      <c r="AC218">
        <v>62340117</v>
      </c>
      <c r="AD218" s="9" t="s">
        <v>3084</v>
      </c>
      <c r="AE218" t="s">
        <v>2469</v>
      </c>
      <c r="AF218" t="s">
        <v>5501</v>
      </c>
      <c r="AG218" t="s">
        <v>5502</v>
      </c>
      <c r="AH218" t="s">
        <v>2468</v>
      </c>
      <c r="AI218" t="s">
        <v>6045</v>
      </c>
      <c r="AJ218">
        <v>35712</v>
      </c>
      <c r="AK218" t="s">
        <v>3099</v>
      </c>
      <c r="AL218" t="s">
        <v>3088</v>
      </c>
      <c r="AM218">
        <v>200019606032412</v>
      </c>
      <c r="AN218">
        <v>1</v>
      </c>
      <c r="AO218" s="88" t="s">
        <v>3089</v>
      </c>
      <c r="AP218" s="88">
        <v>1</v>
      </c>
      <c r="AQ218" s="88" t="s">
        <v>3090</v>
      </c>
      <c r="AR218" s="88">
        <v>362664</v>
      </c>
      <c r="AS218" s="88" t="s">
        <v>6044</v>
      </c>
      <c r="AT218" s="88">
        <v>258</v>
      </c>
      <c r="AU218" s="88">
        <v>18000</v>
      </c>
      <c r="AV218" s="88">
        <v>0</v>
      </c>
      <c r="AW218" s="88">
        <v>0</v>
      </c>
      <c r="AX218" s="88">
        <v>0</v>
      </c>
      <c r="AY218" s="88">
        <v>18000</v>
      </c>
      <c r="AZ218" s="88">
        <v>516.6</v>
      </c>
      <c r="BA218" s="88">
        <v>0</v>
      </c>
      <c r="BB218" s="88">
        <v>547.20000000000005</v>
      </c>
      <c r="BC218" s="88">
        <v>0</v>
      </c>
      <c r="BD218" s="88">
        <v>25</v>
      </c>
      <c r="BE218" s="88">
        <v>0</v>
      </c>
      <c r="BF218" s="101">
        <v>0</v>
      </c>
      <c r="BG218" s="101">
        <v>1088.8</v>
      </c>
      <c r="BH218" s="101">
        <v>1278</v>
      </c>
      <c r="BI218" s="101">
        <v>198</v>
      </c>
      <c r="BJ218" s="101">
        <v>1276.2</v>
      </c>
      <c r="BK218" s="101">
        <v>2752.2</v>
      </c>
      <c r="BL218" s="101" t="s">
        <v>3081</v>
      </c>
      <c r="BM218" s="101" t="s">
        <v>3081</v>
      </c>
    </row>
    <row r="219" spans="1:65">
      <c r="A219" t="s">
        <v>695</v>
      </c>
      <c r="B219">
        <v>20250301</v>
      </c>
      <c r="C219">
        <v>2025</v>
      </c>
      <c r="D219" s="9">
        <v>45717</v>
      </c>
      <c r="E219">
        <v>3</v>
      </c>
      <c r="F219" t="s">
        <v>1036</v>
      </c>
      <c r="G219" t="s">
        <v>1193</v>
      </c>
      <c r="H219" t="s">
        <v>1036</v>
      </c>
      <c r="I219" t="s">
        <v>1193</v>
      </c>
      <c r="J219">
        <v>1</v>
      </c>
      <c r="K219" t="s">
        <v>9</v>
      </c>
      <c r="L219" t="s">
        <v>2158</v>
      </c>
      <c r="M219" t="s">
        <v>2158</v>
      </c>
      <c r="N219" t="s">
        <v>1833</v>
      </c>
      <c r="O219" t="s">
        <v>3175</v>
      </c>
      <c r="P219" t="s">
        <v>6037</v>
      </c>
      <c r="Q219" t="s">
        <v>6038</v>
      </c>
      <c r="R219" t="s">
        <v>3193</v>
      </c>
      <c r="S219" t="s">
        <v>20</v>
      </c>
      <c r="T219" t="s">
        <v>6039</v>
      </c>
      <c r="U219" s="9" t="s">
        <v>6040</v>
      </c>
      <c r="V219" s="9" t="s">
        <v>6041</v>
      </c>
      <c r="W219" t="s">
        <v>6042</v>
      </c>
      <c r="X219" t="s">
        <v>3081</v>
      </c>
      <c r="Y219" t="s">
        <v>3081</v>
      </c>
      <c r="Z219">
        <v>1</v>
      </c>
      <c r="AA219">
        <v>44440</v>
      </c>
      <c r="AB219">
        <v>44440</v>
      </c>
      <c r="AC219">
        <v>61575158</v>
      </c>
      <c r="AD219" s="9" t="s">
        <v>3084</v>
      </c>
      <c r="AE219" t="s">
        <v>1485</v>
      </c>
      <c r="AF219" t="s">
        <v>4624</v>
      </c>
      <c r="AG219" t="s">
        <v>4625</v>
      </c>
      <c r="AH219" t="s">
        <v>998</v>
      </c>
      <c r="AI219" t="s">
        <v>6045</v>
      </c>
      <c r="AJ219">
        <v>31422</v>
      </c>
      <c r="AK219" t="s">
        <v>3099</v>
      </c>
      <c r="AL219" t="s">
        <v>3088</v>
      </c>
      <c r="AM219">
        <v>200019604037868</v>
      </c>
      <c r="AN219">
        <v>1</v>
      </c>
      <c r="AO219" s="88" t="s">
        <v>3089</v>
      </c>
      <c r="AP219" s="88">
        <v>1</v>
      </c>
      <c r="AQ219" s="88" t="s">
        <v>3090</v>
      </c>
      <c r="AR219" s="88">
        <v>362666</v>
      </c>
      <c r="AS219" s="88" t="s">
        <v>6058</v>
      </c>
      <c r="AT219" s="88">
        <v>54</v>
      </c>
      <c r="AU219" s="88">
        <v>20000</v>
      </c>
      <c r="AV219" s="88">
        <v>0</v>
      </c>
      <c r="AW219" s="88">
        <v>0</v>
      </c>
      <c r="AX219" s="88">
        <v>0</v>
      </c>
      <c r="AY219" s="88">
        <v>20000</v>
      </c>
      <c r="AZ219" s="88">
        <v>574</v>
      </c>
      <c r="BA219" s="88">
        <v>0</v>
      </c>
      <c r="BB219" s="88">
        <v>608</v>
      </c>
      <c r="BC219" s="88">
        <v>0</v>
      </c>
      <c r="BD219" s="88">
        <v>25</v>
      </c>
      <c r="BE219" s="88">
        <v>0</v>
      </c>
      <c r="BF219" s="101">
        <v>0</v>
      </c>
      <c r="BG219" s="101">
        <v>1207</v>
      </c>
      <c r="BH219" s="101">
        <v>1420</v>
      </c>
      <c r="BI219" s="101">
        <v>220</v>
      </c>
      <c r="BJ219" s="101">
        <v>1418</v>
      </c>
      <c r="BK219" s="101">
        <v>3058</v>
      </c>
      <c r="BL219" s="101" t="s">
        <v>3173</v>
      </c>
      <c r="BM219" s="101" t="s">
        <v>4566</v>
      </c>
    </row>
    <row r="220" spans="1:65">
      <c r="A220" t="s">
        <v>695</v>
      </c>
      <c r="B220">
        <v>20250301</v>
      </c>
      <c r="C220">
        <v>2025</v>
      </c>
      <c r="D220" s="9">
        <v>45717</v>
      </c>
      <c r="E220">
        <v>3</v>
      </c>
      <c r="F220" t="s">
        <v>1036</v>
      </c>
      <c r="G220" t="s">
        <v>1193</v>
      </c>
      <c r="H220" t="s">
        <v>1036</v>
      </c>
      <c r="I220" t="s">
        <v>1193</v>
      </c>
      <c r="J220">
        <v>1</v>
      </c>
      <c r="K220" t="s">
        <v>9</v>
      </c>
      <c r="L220" t="s">
        <v>2158</v>
      </c>
      <c r="M220" t="s">
        <v>2158</v>
      </c>
      <c r="N220" t="s">
        <v>1833</v>
      </c>
      <c r="O220" t="s">
        <v>3175</v>
      </c>
      <c r="P220" t="s">
        <v>6037</v>
      </c>
      <c r="Q220" t="s">
        <v>6038</v>
      </c>
      <c r="R220" t="s">
        <v>3297</v>
      </c>
      <c r="S220" t="s">
        <v>8</v>
      </c>
      <c r="T220" t="s">
        <v>6046</v>
      </c>
      <c r="U220" s="9" t="s">
        <v>6047</v>
      </c>
      <c r="V220" s="9" t="s">
        <v>6056</v>
      </c>
      <c r="W220" t="s">
        <v>6057</v>
      </c>
      <c r="X220" t="s">
        <v>3081</v>
      </c>
      <c r="Y220" t="s">
        <v>3081</v>
      </c>
      <c r="Z220">
        <v>1</v>
      </c>
      <c r="AA220">
        <v>45413</v>
      </c>
      <c r="AB220">
        <v>45413</v>
      </c>
      <c r="AC220">
        <v>61575258</v>
      </c>
      <c r="AD220" s="9" t="s">
        <v>3084</v>
      </c>
      <c r="AE220" t="s">
        <v>2826</v>
      </c>
      <c r="AF220" t="s">
        <v>5263</v>
      </c>
      <c r="AG220" t="s">
        <v>5264</v>
      </c>
      <c r="AH220" t="s">
        <v>2825</v>
      </c>
      <c r="AI220" t="s">
        <v>6043</v>
      </c>
      <c r="AJ220">
        <v>33288</v>
      </c>
      <c r="AK220" t="s">
        <v>3099</v>
      </c>
      <c r="AL220" t="s">
        <v>3088</v>
      </c>
      <c r="AM220">
        <v>200019607050905</v>
      </c>
      <c r="AN220">
        <v>1</v>
      </c>
      <c r="AO220" s="88" t="s">
        <v>3089</v>
      </c>
      <c r="AP220" s="88">
        <v>1</v>
      </c>
      <c r="AQ220" s="88" t="s">
        <v>3090</v>
      </c>
      <c r="AR220" s="88">
        <v>362666</v>
      </c>
      <c r="AS220" s="88" t="s">
        <v>6058</v>
      </c>
      <c r="AT220" s="88">
        <v>6</v>
      </c>
      <c r="AU220" s="88">
        <v>35000</v>
      </c>
      <c r="AV220" s="88">
        <v>0</v>
      </c>
      <c r="AW220" s="88">
        <v>0</v>
      </c>
      <c r="AX220" s="88">
        <v>0</v>
      </c>
      <c r="AY220" s="88">
        <v>35000</v>
      </c>
      <c r="AZ220" s="88">
        <v>1004.5</v>
      </c>
      <c r="BA220" s="88">
        <v>0</v>
      </c>
      <c r="BB220" s="88">
        <v>1064</v>
      </c>
      <c r="BC220" s="88">
        <v>0</v>
      </c>
      <c r="BD220" s="88">
        <v>25</v>
      </c>
      <c r="BE220" s="88">
        <v>0</v>
      </c>
      <c r="BF220" s="101">
        <v>0</v>
      </c>
      <c r="BG220" s="101">
        <v>2093.5</v>
      </c>
      <c r="BH220" s="101">
        <v>2485</v>
      </c>
      <c r="BI220" s="101">
        <v>385</v>
      </c>
      <c r="BJ220" s="101">
        <v>2481.5</v>
      </c>
      <c r="BK220" s="101">
        <v>5351.5</v>
      </c>
      <c r="BL220" s="101" t="s">
        <v>3081</v>
      </c>
      <c r="BM220" s="101" t="s">
        <v>3081</v>
      </c>
    </row>
    <row r="221" spans="1:65">
      <c r="A221" t="s">
        <v>695</v>
      </c>
      <c r="B221">
        <v>20250301</v>
      </c>
      <c r="C221">
        <v>2025</v>
      </c>
      <c r="D221" s="9">
        <v>45717</v>
      </c>
      <c r="E221">
        <v>3</v>
      </c>
      <c r="F221" t="s">
        <v>1032</v>
      </c>
      <c r="G221" t="s">
        <v>1200</v>
      </c>
      <c r="H221" t="s">
        <v>1032</v>
      </c>
      <c r="I221" t="s">
        <v>1200</v>
      </c>
      <c r="J221">
        <v>1</v>
      </c>
      <c r="K221" t="s">
        <v>9</v>
      </c>
      <c r="L221" t="s">
        <v>2158</v>
      </c>
      <c r="M221" t="s">
        <v>2158</v>
      </c>
      <c r="N221" t="s">
        <v>1833</v>
      </c>
      <c r="O221" t="s">
        <v>3175</v>
      </c>
      <c r="P221" t="s">
        <v>6037</v>
      </c>
      <c r="Q221" t="s">
        <v>6038</v>
      </c>
      <c r="R221" t="s">
        <v>4266</v>
      </c>
      <c r="S221" t="s">
        <v>387</v>
      </c>
      <c r="T221" t="s">
        <v>6046</v>
      </c>
      <c r="U221" s="9" t="s">
        <v>6047</v>
      </c>
      <c r="V221" s="9" t="s">
        <v>6054</v>
      </c>
      <c r="W221" t="s">
        <v>6055</v>
      </c>
      <c r="X221" t="s">
        <v>3081</v>
      </c>
      <c r="Y221" t="s">
        <v>3081</v>
      </c>
      <c r="Z221">
        <v>4</v>
      </c>
      <c r="AA221">
        <v>44287</v>
      </c>
      <c r="AB221">
        <v>38565</v>
      </c>
      <c r="AC221">
        <v>61890020</v>
      </c>
      <c r="AD221" s="9" t="s">
        <v>3084</v>
      </c>
      <c r="AE221" t="s">
        <v>1507</v>
      </c>
      <c r="AF221" t="s">
        <v>4267</v>
      </c>
      <c r="AG221" t="s">
        <v>4268</v>
      </c>
      <c r="AH221" t="s">
        <v>386</v>
      </c>
      <c r="AI221" t="s">
        <v>6043</v>
      </c>
      <c r="AJ221">
        <v>22246</v>
      </c>
      <c r="AK221" t="s">
        <v>3088</v>
      </c>
      <c r="AL221" t="s">
        <v>3095</v>
      </c>
      <c r="AM221">
        <v>200013300041519</v>
      </c>
      <c r="AN221">
        <v>1</v>
      </c>
      <c r="AO221" s="88" t="s">
        <v>3089</v>
      </c>
      <c r="AP221" s="88">
        <v>1</v>
      </c>
      <c r="AQ221" s="88" t="s">
        <v>3090</v>
      </c>
      <c r="AR221" s="88">
        <v>362666</v>
      </c>
      <c r="AS221" s="88" t="s">
        <v>6058</v>
      </c>
      <c r="AT221" s="88">
        <v>12</v>
      </c>
      <c r="AU221" s="88">
        <v>26250</v>
      </c>
      <c r="AV221" s="88">
        <v>0</v>
      </c>
      <c r="AW221" s="88">
        <v>0</v>
      </c>
      <c r="AX221" s="88">
        <v>0</v>
      </c>
      <c r="AY221" s="88">
        <v>26250</v>
      </c>
      <c r="AZ221" s="88">
        <v>753.38</v>
      </c>
      <c r="BA221" s="88">
        <v>0</v>
      </c>
      <c r="BB221" s="88">
        <v>798</v>
      </c>
      <c r="BC221" s="88">
        <v>0</v>
      </c>
      <c r="BD221" s="88">
        <v>25</v>
      </c>
      <c r="BE221" s="88">
        <v>50</v>
      </c>
      <c r="BF221" s="101">
        <v>300</v>
      </c>
      <c r="BG221" s="101">
        <v>1926.38</v>
      </c>
      <c r="BH221" s="101">
        <v>1863.75</v>
      </c>
      <c r="BI221" s="101">
        <v>288.75</v>
      </c>
      <c r="BJ221" s="101">
        <v>1861.13</v>
      </c>
      <c r="BK221" s="101">
        <v>4013.63</v>
      </c>
      <c r="BL221" s="101" t="s">
        <v>3091</v>
      </c>
      <c r="BM221" s="101" t="s">
        <v>3081</v>
      </c>
    </row>
    <row r="222" spans="1:65">
      <c r="A222" t="s">
        <v>695</v>
      </c>
      <c r="B222">
        <v>20250301</v>
      </c>
      <c r="C222">
        <v>2025</v>
      </c>
      <c r="D222" s="9">
        <v>45717</v>
      </c>
      <c r="E222">
        <v>3</v>
      </c>
      <c r="F222" t="s">
        <v>1036</v>
      </c>
      <c r="G222" t="s">
        <v>1193</v>
      </c>
      <c r="H222" t="s">
        <v>1036</v>
      </c>
      <c r="I222" t="s">
        <v>1193</v>
      </c>
      <c r="J222">
        <v>1</v>
      </c>
      <c r="K222" t="s">
        <v>9</v>
      </c>
      <c r="L222" t="s">
        <v>2158</v>
      </c>
      <c r="M222" t="s">
        <v>2158</v>
      </c>
      <c r="N222" t="s">
        <v>1833</v>
      </c>
      <c r="O222" t="s">
        <v>3175</v>
      </c>
      <c r="P222" t="s">
        <v>6037</v>
      </c>
      <c r="Q222" t="s">
        <v>6038</v>
      </c>
      <c r="R222" t="s">
        <v>3193</v>
      </c>
      <c r="S222" t="s">
        <v>20</v>
      </c>
      <c r="T222" t="s">
        <v>6039</v>
      </c>
      <c r="U222" s="9" t="s">
        <v>6040</v>
      </c>
      <c r="V222" s="9" t="s">
        <v>6041</v>
      </c>
      <c r="W222" t="s">
        <v>6042</v>
      </c>
      <c r="X222" t="s">
        <v>3081</v>
      </c>
      <c r="Y222" t="s">
        <v>3081</v>
      </c>
      <c r="Z222">
        <v>1</v>
      </c>
      <c r="AA222">
        <v>45108</v>
      </c>
      <c r="AB222">
        <v>45108</v>
      </c>
      <c r="AC222">
        <v>61575232</v>
      </c>
      <c r="AD222" s="9" t="s">
        <v>3084</v>
      </c>
      <c r="AE222" t="s">
        <v>2439</v>
      </c>
      <c r="AF222" t="s">
        <v>3658</v>
      </c>
      <c r="AG222" t="s">
        <v>3659</v>
      </c>
      <c r="AH222" t="s">
        <v>2438</v>
      </c>
      <c r="AI222" t="s">
        <v>6045</v>
      </c>
      <c r="AJ222">
        <v>35080</v>
      </c>
      <c r="AK222" t="s">
        <v>3099</v>
      </c>
      <c r="AL222" t="s">
        <v>3088</v>
      </c>
      <c r="AM222">
        <v>200019606020829</v>
      </c>
      <c r="AN222">
        <v>1</v>
      </c>
      <c r="AO222" s="88" t="s">
        <v>3089</v>
      </c>
      <c r="AP222" s="88">
        <v>1</v>
      </c>
      <c r="AQ222" s="88" t="s">
        <v>3090</v>
      </c>
      <c r="AR222" s="88">
        <v>362666</v>
      </c>
      <c r="AS222" s="88" t="s">
        <v>6058</v>
      </c>
      <c r="AT222" s="88">
        <v>22</v>
      </c>
      <c r="AU222" s="88">
        <v>20000</v>
      </c>
      <c r="AV222" s="88">
        <v>0</v>
      </c>
      <c r="AW222" s="88">
        <v>0</v>
      </c>
      <c r="AX222" s="88">
        <v>0</v>
      </c>
      <c r="AY222" s="88">
        <v>20000</v>
      </c>
      <c r="AZ222" s="88">
        <v>574</v>
      </c>
      <c r="BA222" s="88">
        <v>0</v>
      </c>
      <c r="BB222" s="88">
        <v>608</v>
      </c>
      <c r="BC222" s="88">
        <v>0</v>
      </c>
      <c r="BD222" s="88">
        <v>25</v>
      </c>
      <c r="BE222" s="88">
        <v>0</v>
      </c>
      <c r="BF222" s="101">
        <v>11881.58</v>
      </c>
      <c r="BG222" s="101">
        <v>13088.58</v>
      </c>
      <c r="BH222" s="101">
        <v>1420</v>
      </c>
      <c r="BI222" s="101">
        <v>220</v>
      </c>
      <c r="BJ222" s="101">
        <v>1418</v>
      </c>
      <c r="BK222" s="101">
        <v>3058</v>
      </c>
      <c r="BL222" s="101" t="s">
        <v>3081</v>
      </c>
      <c r="BM222" s="101" t="s">
        <v>3081</v>
      </c>
    </row>
    <row r="223" spans="1:65">
      <c r="A223" t="s">
        <v>695</v>
      </c>
      <c r="B223">
        <v>20250301</v>
      </c>
      <c r="C223">
        <v>2025</v>
      </c>
      <c r="D223" s="9">
        <v>45717</v>
      </c>
      <c r="E223">
        <v>3</v>
      </c>
      <c r="F223" t="s">
        <v>1036</v>
      </c>
      <c r="G223" t="s">
        <v>1193</v>
      </c>
      <c r="H223" t="s">
        <v>1036</v>
      </c>
      <c r="I223" t="s">
        <v>1193</v>
      </c>
      <c r="J223">
        <v>1</v>
      </c>
      <c r="K223" t="s">
        <v>9</v>
      </c>
      <c r="L223" t="s">
        <v>2158</v>
      </c>
      <c r="M223" t="s">
        <v>2158</v>
      </c>
      <c r="N223" t="s">
        <v>1833</v>
      </c>
      <c r="O223" t="s">
        <v>3175</v>
      </c>
      <c r="P223" t="s">
        <v>6037</v>
      </c>
      <c r="Q223" t="s">
        <v>6038</v>
      </c>
      <c r="R223" t="s">
        <v>3260</v>
      </c>
      <c r="S223" t="s">
        <v>107</v>
      </c>
      <c r="T223" t="s">
        <v>6046</v>
      </c>
      <c r="U223" s="9" t="s">
        <v>6047</v>
      </c>
      <c r="V223" s="9" t="s">
        <v>3081</v>
      </c>
      <c r="W223" t="s">
        <v>3081</v>
      </c>
      <c r="X223" t="s">
        <v>3081</v>
      </c>
      <c r="Y223" t="s">
        <v>3081</v>
      </c>
      <c r="Z223">
        <v>1</v>
      </c>
      <c r="AA223">
        <v>44287</v>
      </c>
      <c r="AB223">
        <v>44287</v>
      </c>
      <c r="AC223">
        <v>61575139</v>
      </c>
      <c r="AD223" s="9" t="s">
        <v>3084</v>
      </c>
      <c r="AE223" t="s">
        <v>1445</v>
      </c>
      <c r="AF223" t="s">
        <v>4238</v>
      </c>
      <c r="AG223" t="s">
        <v>4239</v>
      </c>
      <c r="AH223" t="s">
        <v>768</v>
      </c>
      <c r="AI223" t="s">
        <v>6045</v>
      </c>
      <c r="AJ223">
        <v>22138</v>
      </c>
      <c r="AK223" t="s">
        <v>3099</v>
      </c>
      <c r="AL223" t="s">
        <v>3088</v>
      </c>
      <c r="AM223">
        <v>200019603522063</v>
      </c>
      <c r="AN223">
        <v>1</v>
      </c>
      <c r="AO223" s="88" t="s">
        <v>3089</v>
      </c>
      <c r="AP223" s="88">
        <v>1</v>
      </c>
      <c r="AQ223" s="88" t="s">
        <v>3090</v>
      </c>
      <c r="AR223" s="88">
        <v>362666</v>
      </c>
      <c r="AS223" s="88" t="s">
        <v>6058</v>
      </c>
      <c r="AT223" s="88">
        <v>27</v>
      </c>
      <c r="AU223" s="88">
        <v>20000</v>
      </c>
      <c r="AV223" s="88">
        <v>0</v>
      </c>
      <c r="AW223" s="88">
        <v>0</v>
      </c>
      <c r="AX223" s="88">
        <v>0</v>
      </c>
      <c r="AY223" s="88">
        <v>20000</v>
      </c>
      <c r="AZ223" s="88">
        <v>574</v>
      </c>
      <c r="BA223" s="88">
        <v>0</v>
      </c>
      <c r="BB223" s="88">
        <v>608</v>
      </c>
      <c r="BC223" s="88">
        <v>0</v>
      </c>
      <c r="BD223" s="88">
        <v>25</v>
      </c>
      <c r="BE223" s="88">
        <v>0</v>
      </c>
      <c r="BF223" s="101">
        <v>1466</v>
      </c>
      <c r="BG223" s="101">
        <v>2673</v>
      </c>
      <c r="BH223" s="101">
        <v>1420</v>
      </c>
      <c r="BI223" s="101">
        <v>220</v>
      </c>
      <c r="BJ223" s="101">
        <v>1418</v>
      </c>
      <c r="BK223" s="101">
        <v>3058</v>
      </c>
      <c r="BL223" s="101" t="s">
        <v>3081</v>
      </c>
      <c r="BM223" s="101" t="s">
        <v>3081</v>
      </c>
    </row>
    <row r="224" spans="1:65">
      <c r="A224" t="s">
        <v>695</v>
      </c>
      <c r="B224">
        <v>20250301</v>
      </c>
      <c r="C224">
        <v>2025</v>
      </c>
      <c r="D224" s="9">
        <v>45717</v>
      </c>
      <c r="E224">
        <v>3</v>
      </c>
      <c r="F224" t="s">
        <v>1041</v>
      </c>
      <c r="G224" t="s">
        <v>1191</v>
      </c>
      <c r="H224" t="s">
        <v>1041</v>
      </c>
      <c r="I224" t="s">
        <v>1191</v>
      </c>
      <c r="J224">
        <v>1</v>
      </c>
      <c r="K224" t="s">
        <v>9</v>
      </c>
      <c r="L224" t="s">
        <v>2158</v>
      </c>
      <c r="M224" t="s">
        <v>2158</v>
      </c>
      <c r="N224" t="s">
        <v>1833</v>
      </c>
      <c r="O224" t="s">
        <v>3175</v>
      </c>
      <c r="P224" t="s">
        <v>6037</v>
      </c>
      <c r="Q224" t="s">
        <v>6038</v>
      </c>
      <c r="R224" t="s">
        <v>3218</v>
      </c>
      <c r="S224" t="s">
        <v>48</v>
      </c>
      <c r="T224" t="s">
        <v>6046</v>
      </c>
      <c r="U224" s="9" t="s">
        <v>6047</v>
      </c>
      <c r="V224" s="9" t="s">
        <v>3081</v>
      </c>
      <c r="W224" t="s">
        <v>3081</v>
      </c>
      <c r="X224" t="s">
        <v>3081</v>
      </c>
      <c r="Y224" t="s">
        <v>3081</v>
      </c>
      <c r="Z224">
        <v>1</v>
      </c>
      <c r="AA224">
        <v>44105</v>
      </c>
      <c r="AB224">
        <v>44105</v>
      </c>
      <c r="AC224">
        <v>61905014</v>
      </c>
      <c r="AD224" s="9" t="s">
        <v>3084</v>
      </c>
      <c r="AE224" t="s">
        <v>1502</v>
      </c>
      <c r="AF224" t="s">
        <v>4943</v>
      </c>
      <c r="AG224" t="s">
        <v>4944</v>
      </c>
      <c r="AH224" t="s">
        <v>685</v>
      </c>
      <c r="AI224" t="s">
        <v>6045</v>
      </c>
      <c r="AJ224">
        <v>25359</v>
      </c>
      <c r="AK224" t="s">
        <v>3099</v>
      </c>
      <c r="AL224" t="s">
        <v>3088</v>
      </c>
      <c r="AM224">
        <v>200012404395591</v>
      </c>
      <c r="AN224">
        <v>1</v>
      </c>
      <c r="AO224" s="88" t="s">
        <v>3089</v>
      </c>
      <c r="AP224" s="88">
        <v>1</v>
      </c>
      <c r="AQ224" s="88" t="s">
        <v>3090</v>
      </c>
      <c r="AR224" s="88">
        <v>362666</v>
      </c>
      <c r="AS224" s="88" t="s">
        <v>6058</v>
      </c>
      <c r="AT224" s="88">
        <v>28</v>
      </c>
      <c r="AU224" s="88">
        <v>180000</v>
      </c>
      <c r="AV224" s="88">
        <v>0</v>
      </c>
      <c r="AW224" s="88">
        <v>0</v>
      </c>
      <c r="AX224" s="88">
        <v>0</v>
      </c>
      <c r="AY224" s="88">
        <v>180000</v>
      </c>
      <c r="AZ224" s="88">
        <v>5166</v>
      </c>
      <c r="BA224" s="88">
        <v>30923.37</v>
      </c>
      <c r="BB224" s="88">
        <v>5472</v>
      </c>
      <c r="BC224" s="88">
        <v>0</v>
      </c>
      <c r="BD224" s="88">
        <v>25</v>
      </c>
      <c r="BE224" s="88">
        <v>0</v>
      </c>
      <c r="BF224" s="101">
        <v>0</v>
      </c>
      <c r="BG224" s="101">
        <v>41586.370000000003</v>
      </c>
      <c r="BH224" s="101">
        <v>12780</v>
      </c>
      <c r="BI224" s="101">
        <v>851.51</v>
      </c>
      <c r="BJ224" s="101">
        <v>12762</v>
      </c>
      <c r="BK224" s="101">
        <v>26393.51</v>
      </c>
      <c r="BL224" s="101" t="s">
        <v>3081</v>
      </c>
      <c r="BM224" s="101" t="s">
        <v>3081</v>
      </c>
    </row>
    <row r="225" spans="1:65">
      <c r="A225" t="s">
        <v>695</v>
      </c>
      <c r="B225">
        <v>20250301</v>
      </c>
      <c r="C225">
        <v>2025</v>
      </c>
      <c r="D225" s="9">
        <v>45717</v>
      </c>
      <c r="E225">
        <v>3</v>
      </c>
      <c r="F225" t="s">
        <v>1032</v>
      </c>
      <c r="G225" t="s">
        <v>1200</v>
      </c>
      <c r="H225" t="s">
        <v>1032</v>
      </c>
      <c r="I225" t="s">
        <v>1200</v>
      </c>
      <c r="J225">
        <v>1</v>
      </c>
      <c r="K225" t="s">
        <v>9</v>
      </c>
      <c r="L225" t="s">
        <v>2158</v>
      </c>
      <c r="M225" t="s">
        <v>2158</v>
      </c>
      <c r="N225" t="s">
        <v>1833</v>
      </c>
      <c r="O225" t="s">
        <v>3175</v>
      </c>
      <c r="P225" t="s">
        <v>6037</v>
      </c>
      <c r="Q225" t="s">
        <v>6038</v>
      </c>
      <c r="R225" t="s">
        <v>4288</v>
      </c>
      <c r="S225" t="s">
        <v>684</v>
      </c>
      <c r="T225" t="s">
        <v>6046</v>
      </c>
      <c r="U225" s="9" t="s">
        <v>6047</v>
      </c>
      <c r="V225" s="9" t="s">
        <v>6054</v>
      </c>
      <c r="W225" t="s">
        <v>6055</v>
      </c>
      <c r="X225" t="s">
        <v>3081</v>
      </c>
      <c r="Y225" t="s">
        <v>3081</v>
      </c>
      <c r="Z225">
        <v>8</v>
      </c>
      <c r="AA225">
        <v>45474</v>
      </c>
      <c r="AB225">
        <v>38565</v>
      </c>
      <c r="AC225">
        <v>61890021</v>
      </c>
      <c r="AD225" s="9" t="s">
        <v>3084</v>
      </c>
      <c r="AE225" t="s">
        <v>1503</v>
      </c>
      <c r="AF225" t="s">
        <v>4289</v>
      </c>
      <c r="AG225" t="s">
        <v>4290</v>
      </c>
      <c r="AH225" t="s">
        <v>376</v>
      </c>
      <c r="AI225" t="s">
        <v>6043</v>
      </c>
      <c r="AJ225">
        <v>17305</v>
      </c>
      <c r="AK225" t="s">
        <v>3088</v>
      </c>
      <c r="AL225" t="s">
        <v>3095</v>
      </c>
      <c r="AM225">
        <v>200013300033572</v>
      </c>
      <c r="AN225">
        <v>1</v>
      </c>
      <c r="AO225" s="88" t="s">
        <v>3089</v>
      </c>
      <c r="AP225" s="88">
        <v>1</v>
      </c>
      <c r="AQ225" s="88" t="s">
        <v>3090</v>
      </c>
      <c r="AR225" s="88">
        <v>362666</v>
      </c>
      <c r="AS225" s="88" t="s">
        <v>6058</v>
      </c>
      <c r="AT225" s="88">
        <v>31</v>
      </c>
      <c r="AU225" s="88">
        <v>135000</v>
      </c>
      <c r="AV225" s="88">
        <v>0</v>
      </c>
      <c r="AW225" s="88">
        <v>0</v>
      </c>
      <c r="AX225" s="88">
        <v>0</v>
      </c>
      <c r="AY225" s="88">
        <v>135000</v>
      </c>
      <c r="AZ225" s="88">
        <v>3874.5</v>
      </c>
      <c r="BA225" s="88">
        <v>20338.240000000002</v>
      </c>
      <c r="BB225" s="88">
        <v>4104</v>
      </c>
      <c r="BC225" s="88">
        <v>0</v>
      </c>
      <c r="BD225" s="88">
        <v>25</v>
      </c>
      <c r="BE225" s="88">
        <v>0</v>
      </c>
      <c r="BF225" s="101">
        <v>500</v>
      </c>
      <c r="BG225" s="101">
        <v>28841.74</v>
      </c>
      <c r="BH225" s="101">
        <v>9585</v>
      </c>
      <c r="BI225" s="101">
        <v>851.51</v>
      </c>
      <c r="BJ225" s="101">
        <v>9571.5</v>
      </c>
      <c r="BK225" s="101">
        <v>20008.009999999998</v>
      </c>
      <c r="BL225" s="101" t="s">
        <v>3091</v>
      </c>
      <c r="BM225" s="101" t="s">
        <v>3081</v>
      </c>
    </row>
    <row r="226" spans="1:65">
      <c r="A226" t="s">
        <v>695</v>
      </c>
      <c r="B226">
        <v>20250301</v>
      </c>
      <c r="C226">
        <v>2025</v>
      </c>
      <c r="D226" s="9">
        <v>45717</v>
      </c>
      <c r="E226">
        <v>3</v>
      </c>
      <c r="F226" t="s">
        <v>1036</v>
      </c>
      <c r="G226" t="s">
        <v>1193</v>
      </c>
      <c r="H226" t="s">
        <v>1036</v>
      </c>
      <c r="I226" t="s">
        <v>1193</v>
      </c>
      <c r="J226">
        <v>1</v>
      </c>
      <c r="K226" t="s">
        <v>9</v>
      </c>
      <c r="L226" t="s">
        <v>2158</v>
      </c>
      <c r="M226" t="s">
        <v>2158</v>
      </c>
      <c r="N226" t="s">
        <v>1833</v>
      </c>
      <c r="O226" t="s">
        <v>3175</v>
      </c>
      <c r="P226" t="s">
        <v>6037</v>
      </c>
      <c r="Q226" t="s">
        <v>6038</v>
      </c>
      <c r="R226" t="s">
        <v>3113</v>
      </c>
      <c r="S226" t="s">
        <v>35</v>
      </c>
      <c r="T226" t="s">
        <v>6039</v>
      </c>
      <c r="U226" s="9" t="s">
        <v>6040</v>
      </c>
      <c r="V226" s="9" t="s">
        <v>6041</v>
      </c>
      <c r="W226" t="s">
        <v>6042</v>
      </c>
      <c r="X226" t="s">
        <v>3081</v>
      </c>
      <c r="Y226" t="s">
        <v>3081</v>
      </c>
      <c r="Z226">
        <v>6</v>
      </c>
      <c r="AA226">
        <v>43983</v>
      </c>
      <c r="AB226">
        <v>35282</v>
      </c>
      <c r="AC226">
        <v>61575103</v>
      </c>
      <c r="AD226" s="9" t="s">
        <v>3084</v>
      </c>
      <c r="AE226" t="s">
        <v>899</v>
      </c>
      <c r="AF226" t="s">
        <v>3261</v>
      </c>
      <c r="AG226" t="s">
        <v>3660</v>
      </c>
      <c r="AH226" t="s">
        <v>349</v>
      </c>
      <c r="AI226" t="s">
        <v>6045</v>
      </c>
      <c r="AJ226">
        <v>27326</v>
      </c>
      <c r="AK226" t="s">
        <v>3088</v>
      </c>
      <c r="AL226" t="s">
        <v>3095</v>
      </c>
      <c r="AM226">
        <v>200013300041182</v>
      </c>
      <c r="AN226">
        <v>1</v>
      </c>
      <c r="AO226" s="88" t="s">
        <v>3089</v>
      </c>
      <c r="AP226" s="88">
        <v>1</v>
      </c>
      <c r="AQ226" s="88" t="s">
        <v>3090</v>
      </c>
      <c r="AR226" s="88">
        <v>362666</v>
      </c>
      <c r="AS226" s="88" t="s">
        <v>6058</v>
      </c>
      <c r="AT226" s="88">
        <v>44</v>
      </c>
      <c r="AU226" s="88">
        <v>26250</v>
      </c>
      <c r="AV226" s="88">
        <v>0</v>
      </c>
      <c r="AW226" s="88">
        <v>0</v>
      </c>
      <c r="AX226" s="88">
        <v>0</v>
      </c>
      <c r="AY226" s="88">
        <v>26250</v>
      </c>
      <c r="AZ226" s="88">
        <v>753.38</v>
      </c>
      <c r="BA226" s="88">
        <v>0</v>
      </c>
      <c r="BB226" s="88">
        <v>798</v>
      </c>
      <c r="BC226" s="88">
        <v>0</v>
      </c>
      <c r="BD226" s="88">
        <v>25</v>
      </c>
      <c r="BE226" s="88">
        <v>100</v>
      </c>
      <c r="BF226" s="101">
        <v>18046.98</v>
      </c>
      <c r="BG226" s="101">
        <v>19723.36</v>
      </c>
      <c r="BH226" s="101">
        <v>1863.75</v>
      </c>
      <c r="BI226" s="101">
        <v>288.75</v>
      </c>
      <c r="BJ226" s="101">
        <v>1861.13</v>
      </c>
      <c r="BK226" s="101">
        <v>4013.63</v>
      </c>
      <c r="BL226" s="101" t="s">
        <v>3091</v>
      </c>
      <c r="BM226" s="101" t="s">
        <v>3081</v>
      </c>
    </row>
    <row r="227" spans="1:65">
      <c r="A227" t="s">
        <v>695</v>
      </c>
      <c r="B227">
        <v>20250301</v>
      </c>
      <c r="C227">
        <v>2025</v>
      </c>
      <c r="D227" s="9">
        <v>45717</v>
      </c>
      <c r="E227">
        <v>3</v>
      </c>
      <c r="F227" t="s">
        <v>1036</v>
      </c>
      <c r="G227" t="s">
        <v>1193</v>
      </c>
      <c r="H227" t="s">
        <v>1036</v>
      </c>
      <c r="I227" t="s">
        <v>1193</v>
      </c>
      <c r="J227">
        <v>1</v>
      </c>
      <c r="K227" t="s">
        <v>9</v>
      </c>
      <c r="L227" t="s">
        <v>2158</v>
      </c>
      <c r="M227" t="s">
        <v>2158</v>
      </c>
      <c r="N227" t="s">
        <v>1833</v>
      </c>
      <c r="O227" t="s">
        <v>3175</v>
      </c>
      <c r="P227" t="s">
        <v>6037</v>
      </c>
      <c r="Q227" t="s">
        <v>6038</v>
      </c>
      <c r="R227" t="s">
        <v>3297</v>
      </c>
      <c r="S227" t="s">
        <v>8</v>
      </c>
      <c r="T227" t="s">
        <v>6046</v>
      </c>
      <c r="U227" s="9" t="s">
        <v>6047</v>
      </c>
      <c r="V227" s="9" t="s">
        <v>6056</v>
      </c>
      <c r="W227" t="s">
        <v>6057</v>
      </c>
      <c r="X227" t="s">
        <v>3081</v>
      </c>
      <c r="Y227" t="s">
        <v>3081</v>
      </c>
      <c r="Z227">
        <v>1</v>
      </c>
      <c r="AA227">
        <v>44287</v>
      </c>
      <c r="AB227">
        <v>44287</v>
      </c>
      <c r="AC227">
        <v>61575125</v>
      </c>
      <c r="AD227" s="9" t="s">
        <v>3084</v>
      </c>
      <c r="AE227" t="s">
        <v>1493</v>
      </c>
      <c r="AF227" t="s">
        <v>5509</v>
      </c>
      <c r="AG227" t="s">
        <v>5510</v>
      </c>
      <c r="AH227" t="s">
        <v>779</v>
      </c>
      <c r="AI227" t="s">
        <v>6043</v>
      </c>
      <c r="AJ227">
        <v>19815</v>
      </c>
      <c r="AK227" t="s">
        <v>3087</v>
      </c>
      <c r="AL227" t="s">
        <v>3088</v>
      </c>
      <c r="AM227">
        <v>200019603522058</v>
      </c>
      <c r="AN227">
        <v>1</v>
      </c>
      <c r="AO227" s="88" t="s">
        <v>3089</v>
      </c>
      <c r="AP227" s="88">
        <v>1</v>
      </c>
      <c r="AQ227" s="88" t="s">
        <v>3090</v>
      </c>
      <c r="AR227" s="88">
        <v>362666</v>
      </c>
      <c r="AS227" s="88" t="s">
        <v>6058</v>
      </c>
      <c r="AT227" s="88">
        <v>46</v>
      </c>
      <c r="AU227" s="88">
        <v>35000</v>
      </c>
      <c r="AV227" s="88">
        <v>0</v>
      </c>
      <c r="AW227" s="88">
        <v>0</v>
      </c>
      <c r="AX227" s="88">
        <v>0</v>
      </c>
      <c r="AY227" s="88">
        <v>35000</v>
      </c>
      <c r="AZ227" s="88">
        <v>1004.5</v>
      </c>
      <c r="BA227" s="88">
        <v>0</v>
      </c>
      <c r="BB227" s="88">
        <v>1064</v>
      </c>
      <c r="BC227" s="88">
        <v>0</v>
      </c>
      <c r="BD227" s="88">
        <v>25</v>
      </c>
      <c r="BE227" s="88">
        <v>0</v>
      </c>
      <c r="BF227" s="101">
        <v>0</v>
      </c>
      <c r="BG227" s="101">
        <v>2093.5</v>
      </c>
      <c r="BH227" s="101">
        <v>2485</v>
      </c>
      <c r="BI227" s="101">
        <v>385</v>
      </c>
      <c r="BJ227" s="101">
        <v>2481.5</v>
      </c>
      <c r="BK227" s="101">
        <v>5351.5</v>
      </c>
      <c r="BL227" s="101" t="s">
        <v>3173</v>
      </c>
      <c r="BM227" s="101" t="s">
        <v>3174</v>
      </c>
    </row>
    <row r="228" spans="1:65">
      <c r="A228" t="s">
        <v>695</v>
      </c>
      <c r="B228">
        <v>20250301</v>
      </c>
      <c r="C228">
        <v>2025</v>
      </c>
      <c r="D228" s="9">
        <v>45717</v>
      </c>
      <c r="E228">
        <v>3</v>
      </c>
      <c r="F228" t="s">
        <v>1032</v>
      </c>
      <c r="G228" t="s">
        <v>1200</v>
      </c>
      <c r="H228" t="s">
        <v>1032</v>
      </c>
      <c r="I228" t="s">
        <v>1200</v>
      </c>
      <c r="J228">
        <v>1</v>
      </c>
      <c r="K228" t="s">
        <v>9</v>
      </c>
      <c r="L228" t="s">
        <v>2158</v>
      </c>
      <c r="M228" t="s">
        <v>2158</v>
      </c>
      <c r="N228" t="s">
        <v>1833</v>
      </c>
      <c r="O228" t="s">
        <v>3175</v>
      </c>
      <c r="P228" t="s">
        <v>6037</v>
      </c>
      <c r="Q228" t="s">
        <v>6038</v>
      </c>
      <c r="R228" t="s">
        <v>3107</v>
      </c>
      <c r="S228" t="s">
        <v>211</v>
      </c>
      <c r="T228" t="s">
        <v>6039</v>
      </c>
      <c r="U228" s="9" t="s">
        <v>6040</v>
      </c>
      <c r="V228" s="9" t="s">
        <v>6041</v>
      </c>
      <c r="W228" t="s">
        <v>6042</v>
      </c>
      <c r="X228" t="s">
        <v>3081</v>
      </c>
      <c r="Y228" t="s">
        <v>3081</v>
      </c>
      <c r="Z228">
        <v>12</v>
      </c>
      <c r="AA228">
        <v>43891</v>
      </c>
      <c r="AB228">
        <v>39722</v>
      </c>
      <c r="AC228">
        <v>61890015</v>
      </c>
      <c r="AD228" s="9" t="s">
        <v>3084</v>
      </c>
      <c r="AE228" t="s">
        <v>1500</v>
      </c>
      <c r="AF228" t="s">
        <v>3654</v>
      </c>
      <c r="AG228" t="s">
        <v>3655</v>
      </c>
      <c r="AH228" t="s">
        <v>210</v>
      </c>
      <c r="AI228" t="s">
        <v>6045</v>
      </c>
      <c r="AJ228">
        <v>23715</v>
      </c>
      <c r="AK228" t="s">
        <v>3088</v>
      </c>
      <c r="AL228" t="s">
        <v>3095</v>
      </c>
      <c r="AM228">
        <v>200013300090939</v>
      </c>
      <c r="AN228">
        <v>1</v>
      </c>
      <c r="AO228" s="88" t="s">
        <v>3089</v>
      </c>
      <c r="AP228" s="88">
        <v>1</v>
      </c>
      <c r="AQ228" s="88" t="s">
        <v>3090</v>
      </c>
      <c r="AR228" s="88">
        <v>362666</v>
      </c>
      <c r="AS228" s="88" t="s">
        <v>6058</v>
      </c>
      <c r="AT228" s="88">
        <v>48</v>
      </c>
      <c r="AU228" s="88">
        <v>20000</v>
      </c>
      <c r="AV228" s="88">
        <v>0</v>
      </c>
      <c r="AW228" s="88">
        <v>0</v>
      </c>
      <c r="AX228" s="88">
        <v>0</v>
      </c>
      <c r="AY228" s="88">
        <v>20000</v>
      </c>
      <c r="AZ228" s="88">
        <v>574</v>
      </c>
      <c r="BA228" s="88">
        <v>0</v>
      </c>
      <c r="BB228" s="88">
        <v>608</v>
      </c>
      <c r="BC228" s="88">
        <v>0</v>
      </c>
      <c r="BD228" s="88">
        <v>25</v>
      </c>
      <c r="BE228" s="88">
        <v>0</v>
      </c>
      <c r="BF228" s="101">
        <v>13385.68</v>
      </c>
      <c r="BG228" s="101">
        <v>14592.68</v>
      </c>
      <c r="BH228" s="101">
        <v>1420</v>
      </c>
      <c r="BI228" s="101">
        <v>220</v>
      </c>
      <c r="BJ228" s="101">
        <v>1418</v>
      </c>
      <c r="BK228" s="101">
        <v>3058</v>
      </c>
      <c r="BL228" s="101" t="s">
        <v>3091</v>
      </c>
      <c r="BM228" s="101" t="s">
        <v>3081</v>
      </c>
    </row>
    <row r="229" spans="1:65">
      <c r="A229" t="s">
        <v>695</v>
      </c>
      <c r="B229">
        <v>20250301</v>
      </c>
      <c r="C229">
        <v>2025</v>
      </c>
      <c r="D229" s="9">
        <v>45717</v>
      </c>
      <c r="E229">
        <v>3</v>
      </c>
      <c r="F229" t="s">
        <v>1036</v>
      </c>
      <c r="G229" t="s">
        <v>1193</v>
      </c>
      <c r="H229" t="s">
        <v>1036</v>
      </c>
      <c r="I229" t="s">
        <v>1193</v>
      </c>
      <c r="J229">
        <v>1</v>
      </c>
      <c r="K229" t="s">
        <v>9</v>
      </c>
      <c r="L229" t="s">
        <v>2158</v>
      </c>
      <c r="M229" t="s">
        <v>2158</v>
      </c>
      <c r="N229" t="s">
        <v>1833</v>
      </c>
      <c r="O229" t="s">
        <v>3175</v>
      </c>
      <c r="P229" t="s">
        <v>6037</v>
      </c>
      <c r="Q229" t="s">
        <v>6038</v>
      </c>
      <c r="R229" t="s">
        <v>3193</v>
      </c>
      <c r="S229" t="s">
        <v>20</v>
      </c>
      <c r="T229" t="s">
        <v>6039</v>
      </c>
      <c r="U229" s="9" t="s">
        <v>6040</v>
      </c>
      <c r="V229" s="9" t="s">
        <v>6041</v>
      </c>
      <c r="W229" t="s">
        <v>6042</v>
      </c>
      <c r="X229" t="s">
        <v>3081</v>
      </c>
      <c r="Y229" t="s">
        <v>3081</v>
      </c>
      <c r="Z229">
        <v>5</v>
      </c>
      <c r="AA229">
        <v>45474</v>
      </c>
      <c r="AB229">
        <v>367</v>
      </c>
      <c r="AC229">
        <v>61575053</v>
      </c>
      <c r="AD229" s="9" t="s">
        <v>3084</v>
      </c>
      <c r="AE229" t="s">
        <v>1466</v>
      </c>
      <c r="AF229" t="s">
        <v>3661</v>
      </c>
      <c r="AG229" t="s">
        <v>4278</v>
      </c>
      <c r="AH229" t="s">
        <v>360</v>
      </c>
      <c r="AI229" t="s">
        <v>6045</v>
      </c>
      <c r="AJ229">
        <v>22091</v>
      </c>
      <c r="AK229" t="s">
        <v>3088</v>
      </c>
      <c r="AL229" t="s">
        <v>3088</v>
      </c>
      <c r="AM229">
        <v>200013300049100</v>
      </c>
      <c r="AN229">
        <v>1</v>
      </c>
      <c r="AO229" s="88" t="s">
        <v>3089</v>
      </c>
      <c r="AP229" s="88">
        <v>1</v>
      </c>
      <c r="AQ229" s="88" t="s">
        <v>3090</v>
      </c>
      <c r="AR229" s="88">
        <v>362666</v>
      </c>
      <c r="AS229" s="88" t="s">
        <v>6058</v>
      </c>
      <c r="AT229" s="88">
        <v>88</v>
      </c>
      <c r="AU229" s="88">
        <v>24000</v>
      </c>
      <c r="AV229" s="88">
        <v>0</v>
      </c>
      <c r="AW229" s="88">
        <v>0</v>
      </c>
      <c r="AX229" s="88">
        <v>0</v>
      </c>
      <c r="AY229" s="88">
        <v>24000</v>
      </c>
      <c r="AZ229" s="88">
        <v>688.8</v>
      </c>
      <c r="BA229" s="88">
        <v>0</v>
      </c>
      <c r="BB229" s="88">
        <v>729.6</v>
      </c>
      <c r="BC229" s="88">
        <v>0</v>
      </c>
      <c r="BD229" s="88">
        <v>25</v>
      </c>
      <c r="BE229" s="88">
        <v>100</v>
      </c>
      <c r="BF229" s="101">
        <v>7362.6</v>
      </c>
      <c r="BG229" s="101">
        <v>8906</v>
      </c>
      <c r="BH229" s="101">
        <v>1704</v>
      </c>
      <c r="BI229" s="101">
        <v>264</v>
      </c>
      <c r="BJ229" s="101">
        <v>1701.6</v>
      </c>
      <c r="BK229" s="101">
        <v>3669.6</v>
      </c>
      <c r="BL229" s="101" t="s">
        <v>3091</v>
      </c>
      <c r="BM229" s="101" t="s">
        <v>3081</v>
      </c>
    </row>
    <row r="230" spans="1:65">
      <c r="A230" t="s">
        <v>695</v>
      </c>
      <c r="B230">
        <v>20250301</v>
      </c>
      <c r="C230">
        <v>2025</v>
      </c>
      <c r="D230" s="9">
        <v>45717</v>
      </c>
      <c r="E230">
        <v>3</v>
      </c>
      <c r="F230" t="s">
        <v>1036</v>
      </c>
      <c r="G230" t="s">
        <v>1193</v>
      </c>
      <c r="H230" t="s">
        <v>1036</v>
      </c>
      <c r="I230" t="s">
        <v>1193</v>
      </c>
      <c r="J230">
        <v>1</v>
      </c>
      <c r="K230" t="s">
        <v>9</v>
      </c>
      <c r="L230" t="s">
        <v>2158</v>
      </c>
      <c r="M230" t="s">
        <v>2158</v>
      </c>
      <c r="N230" t="s">
        <v>1833</v>
      </c>
      <c r="O230" t="s">
        <v>3175</v>
      </c>
      <c r="P230" t="s">
        <v>6037</v>
      </c>
      <c r="Q230" t="s">
        <v>6038</v>
      </c>
      <c r="R230" t="s">
        <v>3193</v>
      </c>
      <c r="S230" t="s">
        <v>20</v>
      </c>
      <c r="T230" t="s">
        <v>6039</v>
      </c>
      <c r="U230" s="9" t="s">
        <v>6040</v>
      </c>
      <c r="V230" s="9" t="s">
        <v>6041</v>
      </c>
      <c r="W230" t="s">
        <v>6042</v>
      </c>
      <c r="X230" t="s">
        <v>3081</v>
      </c>
      <c r="Y230" t="s">
        <v>3081</v>
      </c>
      <c r="Z230">
        <v>4</v>
      </c>
      <c r="AA230">
        <v>45474</v>
      </c>
      <c r="AB230">
        <v>39965</v>
      </c>
      <c r="AC230">
        <v>61575056</v>
      </c>
      <c r="AD230" s="9" t="s">
        <v>3084</v>
      </c>
      <c r="AE230" t="s">
        <v>1441</v>
      </c>
      <c r="AF230" t="s">
        <v>3221</v>
      </c>
      <c r="AG230" t="s">
        <v>3222</v>
      </c>
      <c r="AH230" t="s">
        <v>337</v>
      </c>
      <c r="AI230" t="s">
        <v>6045</v>
      </c>
      <c r="AJ230">
        <v>27634</v>
      </c>
      <c r="AK230" t="s">
        <v>3087</v>
      </c>
      <c r="AL230" t="s">
        <v>3088</v>
      </c>
      <c r="AM230">
        <v>200013300155405</v>
      </c>
      <c r="AN230">
        <v>1</v>
      </c>
      <c r="AO230" s="88" t="s">
        <v>3089</v>
      </c>
      <c r="AP230" s="88">
        <v>1</v>
      </c>
      <c r="AQ230" s="88" t="s">
        <v>3090</v>
      </c>
      <c r="AR230" s="88">
        <v>362666</v>
      </c>
      <c r="AS230" s="88" t="s">
        <v>6058</v>
      </c>
      <c r="AT230" s="88">
        <v>90</v>
      </c>
      <c r="AU230" s="88">
        <v>24000</v>
      </c>
      <c r="AV230" s="88">
        <v>0</v>
      </c>
      <c r="AW230" s="88">
        <v>0</v>
      </c>
      <c r="AX230" s="88">
        <v>0</v>
      </c>
      <c r="AY230" s="88">
        <v>24000</v>
      </c>
      <c r="AZ230" s="88">
        <v>688.8</v>
      </c>
      <c r="BA230" s="88">
        <v>0</v>
      </c>
      <c r="BB230" s="88">
        <v>729.6</v>
      </c>
      <c r="BC230" s="88">
        <v>0</v>
      </c>
      <c r="BD230" s="88">
        <v>25</v>
      </c>
      <c r="BE230" s="88">
        <v>0</v>
      </c>
      <c r="BF230" s="101">
        <v>8004.75</v>
      </c>
      <c r="BG230" s="101">
        <v>9448.15</v>
      </c>
      <c r="BH230" s="101">
        <v>1704</v>
      </c>
      <c r="BI230" s="101">
        <v>264</v>
      </c>
      <c r="BJ230" s="101">
        <v>1701.6</v>
      </c>
      <c r="BK230" s="101">
        <v>3669.6</v>
      </c>
      <c r="BL230" s="101" t="s">
        <v>3173</v>
      </c>
      <c r="BM230" s="101" t="s">
        <v>3217</v>
      </c>
    </row>
    <row r="231" spans="1:65">
      <c r="A231" t="s">
        <v>695</v>
      </c>
      <c r="B231">
        <v>20250301</v>
      </c>
      <c r="C231">
        <v>2025</v>
      </c>
      <c r="D231" s="9">
        <v>45717</v>
      </c>
      <c r="E231">
        <v>3</v>
      </c>
      <c r="F231" t="s">
        <v>1036</v>
      </c>
      <c r="G231" t="s">
        <v>1193</v>
      </c>
      <c r="H231" t="s">
        <v>1036</v>
      </c>
      <c r="I231" t="s">
        <v>1193</v>
      </c>
      <c r="J231">
        <v>1</v>
      </c>
      <c r="K231" t="s">
        <v>9</v>
      </c>
      <c r="L231" t="s">
        <v>2158</v>
      </c>
      <c r="M231" t="s">
        <v>2158</v>
      </c>
      <c r="N231" t="s">
        <v>1833</v>
      </c>
      <c r="O231" t="s">
        <v>3175</v>
      </c>
      <c r="P231" t="s">
        <v>6037</v>
      </c>
      <c r="Q231" t="s">
        <v>6038</v>
      </c>
      <c r="R231" t="s">
        <v>5230</v>
      </c>
      <c r="S231" t="s">
        <v>302</v>
      </c>
      <c r="T231" t="s">
        <v>6039</v>
      </c>
      <c r="U231" s="9" t="s">
        <v>6040</v>
      </c>
      <c r="V231" s="9" t="s">
        <v>6041</v>
      </c>
      <c r="W231" t="s">
        <v>6042</v>
      </c>
      <c r="X231" t="s">
        <v>3081</v>
      </c>
      <c r="Y231" t="s">
        <v>3081</v>
      </c>
      <c r="Z231">
        <v>5</v>
      </c>
      <c r="AA231">
        <v>45474</v>
      </c>
      <c r="AB231">
        <v>36768</v>
      </c>
      <c r="AC231">
        <v>61575073</v>
      </c>
      <c r="AD231" s="9" t="s">
        <v>3084</v>
      </c>
      <c r="AE231" t="s">
        <v>1480</v>
      </c>
      <c r="AF231" t="s">
        <v>5231</v>
      </c>
      <c r="AG231" t="s">
        <v>5232</v>
      </c>
      <c r="AH231" t="s">
        <v>375</v>
      </c>
      <c r="AI231" t="s">
        <v>6045</v>
      </c>
      <c r="AJ231">
        <v>23161</v>
      </c>
      <c r="AK231" t="s">
        <v>3088</v>
      </c>
      <c r="AL231" t="s">
        <v>3095</v>
      </c>
      <c r="AM231">
        <v>200013300036430</v>
      </c>
      <c r="AN231">
        <v>1</v>
      </c>
      <c r="AO231" s="88" t="s">
        <v>3089</v>
      </c>
      <c r="AP231" s="88">
        <v>1</v>
      </c>
      <c r="AQ231" s="88" t="s">
        <v>3090</v>
      </c>
      <c r="AR231" s="88">
        <v>362666</v>
      </c>
      <c r="AS231" s="88" t="s">
        <v>6058</v>
      </c>
      <c r="AT231" s="88">
        <v>91</v>
      </c>
      <c r="AU231" s="88">
        <v>24000</v>
      </c>
      <c r="AV231" s="88">
        <v>0</v>
      </c>
      <c r="AW231" s="88">
        <v>0</v>
      </c>
      <c r="AX231" s="88">
        <v>0</v>
      </c>
      <c r="AY231" s="88">
        <v>24000</v>
      </c>
      <c r="AZ231" s="88">
        <v>688.8</v>
      </c>
      <c r="BA231" s="88">
        <v>0</v>
      </c>
      <c r="BB231" s="88">
        <v>729.6</v>
      </c>
      <c r="BC231" s="88">
        <v>0</v>
      </c>
      <c r="BD231" s="88">
        <v>25</v>
      </c>
      <c r="BE231" s="88">
        <v>100</v>
      </c>
      <c r="BF231" s="101">
        <v>13820.5</v>
      </c>
      <c r="BG231" s="101">
        <v>15363.9</v>
      </c>
      <c r="BH231" s="101">
        <v>1704</v>
      </c>
      <c r="BI231" s="101">
        <v>264</v>
      </c>
      <c r="BJ231" s="101">
        <v>1701.6</v>
      </c>
      <c r="BK231" s="101">
        <v>3669.6</v>
      </c>
      <c r="BL231" s="101" t="s">
        <v>3091</v>
      </c>
      <c r="BM231" s="101" t="s">
        <v>3081</v>
      </c>
    </row>
    <row r="232" spans="1:65">
      <c r="A232" t="s">
        <v>695</v>
      </c>
      <c r="B232">
        <v>20250301</v>
      </c>
      <c r="C232">
        <v>2025</v>
      </c>
      <c r="D232" s="9">
        <v>45717</v>
      </c>
      <c r="E232">
        <v>3</v>
      </c>
      <c r="F232" t="s">
        <v>1036</v>
      </c>
      <c r="G232" t="s">
        <v>1193</v>
      </c>
      <c r="H232" t="s">
        <v>1036</v>
      </c>
      <c r="I232" t="s">
        <v>1193</v>
      </c>
      <c r="J232">
        <v>1</v>
      </c>
      <c r="K232" t="s">
        <v>9</v>
      </c>
      <c r="L232" t="s">
        <v>2158</v>
      </c>
      <c r="M232" t="s">
        <v>2158</v>
      </c>
      <c r="N232" t="s">
        <v>1833</v>
      </c>
      <c r="O232" t="s">
        <v>3175</v>
      </c>
      <c r="P232" t="s">
        <v>6037</v>
      </c>
      <c r="Q232" t="s">
        <v>6038</v>
      </c>
      <c r="R232" t="s">
        <v>4283</v>
      </c>
      <c r="S232" t="s">
        <v>385</v>
      </c>
      <c r="T232" t="s">
        <v>6046</v>
      </c>
      <c r="U232" s="9" t="s">
        <v>6047</v>
      </c>
      <c r="V232" s="9" t="s">
        <v>3081</v>
      </c>
      <c r="W232" t="s">
        <v>3081</v>
      </c>
      <c r="X232" t="s">
        <v>3081</v>
      </c>
      <c r="Y232" t="s">
        <v>3081</v>
      </c>
      <c r="Z232">
        <v>5</v>
      </c>
      <c r="AA232">
        <v>45474</v>
      </c>
      <c r="AB232">
        <v>38292</v>
      </c>
      <c r="AC232">
        <v>61575049</v>
      </c>
      <c r="AD232" s="9" t="s">
        <v>3084</v>
      </c>
      <c r="AE232" t="s">
        <v>1497</v>
      </c>
      <c r="AF232" t="s">
        <v>4284</v>
      </c>
      <c r="AG232" t="s">
        <v>4285</v>
      </c>
      <c r="AH232" t="s">
        <v>384</v>
      </c>
      <c r="AI232" t="s">
        <v>6043</v>
      </c>
      <c r="AJ232">
        <v>22669</v>
      </c>
      <c r="AK232" t="s">
        <v>3088</v>
      </c>
      <c r="AL232" t="s">
        <v>3095</v>
      </c>
      <c r="AM232">
        <v>200013300038360</v>
      </c>
      <c r="AN232">
        <v>1</v>
      </c>
      <c r="AO232" s="88" t="s">
        <v>3089</v>
      </c>
      <c r="AP232" s="88">
        <v>1</v>
      </c>
      <c r="AQ232" s="88" t="s">
        <v>3090</v>
      </c>
      <c r="AR232" s="88">
        <v>362666</v>
      </c>
      <c r="AS232" s="88" t="s">
        <v>6058</v>
      </c>
      <c r="AT232" s="88">
        <v>109</v>
      </c>
      <c r="AU232" s="88">
        <v>70000</v>
      </c>
      <c r="AV232" s="88">
        <v>0</v>
      </c>
      <c r="AW232" s="88">
        <v>0</v>
      </c>
      <c r="AX232" s="88">
        <v>0</v>
      </c>
      <c r="AY232" s="88">
        <v>70000</v>
      </c>
      <c r="AZ232" s="88">
        <v>2009</v>
      </c>
      <c r="BA232" s="88">
        <v>5368.48</v>
      </c>
      <c r="BB232" s="88">
        <v>2128</v>
      </c>
      <c r="BC232" s="88">
        <v>0</v>
      </c>
      <c r="BD232" s="88">
        <v>25</v>
      </c>
      <c r="BE232" s="88">
        <v>50</v>
      </c>
      <c r="BF232" s="101">
        <v>300</v>
      </c>
      <c r="BG232" s="101">
        <v>9880.48</v>
      </c>
      <c r="BH232" s="101">
        <v>4970</v>
      </c>
      <c r="BI232" s="101">
        <v>770</v>
      </c>
      <c r="BJ232" s="101">
        <v>4963</v>
      </c>
      <c r="BK232" s="101">
        <v>10703</v>
      </c>
      <c r="BL232" s="101" t="s">
        <v>3091</v>
      </c>
      <c r="BM232" s="101" t="s">
        <v>3081</v>
      </c>
    </row>
    <row r="233" spans="1:65">
      <c r="A233" t="s">
        <v>695</v>
      </c>
      <c r="B233">
        <v>20250301</v>
      </c>
      <c r="C233">
        <v>2025</v>
      </c>
      <c r="D233" s="9">
        <v>45717</v>
      </c>
      <c r="E233">
        <v>3</v>
      </c>
      <c r="F233" t="s">
        <v>1036</v>
      </c>
      <c r="G233" t="s">
        <v>1193</v>
      </c>
      <c r="H233" t="s">
        <v>1036</v>
      </c>
      <c r="I233" t="s">
        <v>1193</v>
      </c>
      <c r="J233">
        <v>1</v>
      </c>
      <c r="K233" t="s">
        <v>9</v>
      </c>
      <c r="L233" t="s">
        <v>2158</v>
      </c>
      <c r="M233" t="s">
        <v>2158</v>
      </c>
      <c r="N233" t="s">
        <v>1833</v>
      </c>
      <c r="O233" t="s">
        <v>3175</v>
      </c>
      <c r="P233" t="s">
        <v>6037</v>
      </c>
      <c r="Q233" t="s">
        <v>6038</v>
      </c>
      <c r="R233" t="s">
        <v>3193</v>
      </c>
      <c r="S233" t="s">
        <v>20</v>
      </c>
      <c r="T233" t="s">
        <v>6039</v>
      </c>
      <c r="U233" s="9" t="s">
        <v>6040</v>
      </c>
      <c r="V233" s="9" t="s">
        <v>6041</v>
      </c>
      <c r="W233" t="s">
        <v>6042</v>
      </c>
      <c r="X233" t="s">
        <v>3081</v>
      </c>
      <c r="Y233" t="s">
        <v>3081</v>
      </c>
      <c r="Z233">
        <v>4</v>
      </c>
      <c r="AA233">
        <v>45413</v>
      </c>
      <c r="AB233">
        <v>367</v>
      </c>
      <c r="AC233">
        <v>61575089</v>
      </c>
      <c r="AD233" s="9" t="s">
        <v>3084</v>
      </c>
      <c r="AE233" t="s">
        <v>900</v>
      </c>
      <c r="AF233" t="s">
        <v>4236</v>
      </c>
      <c r="AG233" t="s">
        <v>4237</v>
      </c>
      <c r="AH233" t="s">
        <v>1836</v>
      </c>
      <c r="AI233" t="s">
        <v>6045</v>
      </c>
      <c r="AJ233">
        <v>20302</v>
      </c>
      <c r="AK233" t="s">
        <v>3088</v>
      </c>
      <c r="AL233" t="s">
        <v>3095</v>
      </c>
      <c r="AM233">
        <v>200013300029104</v>
      </c>
      <c r="AN233">
        <v>1</v>
      </c>
      <c r="AO233" s="88" t="s">
        <v>3089</v>
      </c>
      <c r="AP233" s="88">
        <v>1</v>
      </c>
      <c r="AQ233" s="88" t="s">
        <v>3090</v>
      </c>
      <c r="AR233" s="88">
        <v>362666</v>
      </c>
      <c r="AS233" s="88" t="s">
        <v>6058</v>
      </c>
      <c r="AT233" s="88">
        <v>111</v>
      </c>
      <c r="AU233" s="88">
        <v>24000</v>
      </c>
      <c r="AV233" s="88">
        <v>0</v>
      </c>
      <c r="AW233" s="88">
        <v>0</v>
      </c>
      <c r="AX233" s="88">
        <v>0</v>
      </c>
      <c r="AY233" s="88">
        <v>24000</v>
      </c>
      <c r="AZ233" s="88">
        <v>688.8</v>
      </c>
      <c r="BA233" s="88">
        <v>0</v>
      </c>
      <c r="BB233" s="88">
        <v>729.6</v>
      </c>
      <c r="BC233" s="88">
        <v>0</v>
      </c>
      <c r="BD233" s="88">
        <v>25</v>
      </c>
      <c r="BE233" s="88">
        <v>50</v>
      </c>
      <c r="BF233" s="101">
        <v>300</v>
      </c>
      <c r="BG233" s="101">
        <v>1793.4</v>
      </c>
      <c r="BH233" s="101">
        <v>1704</v>
      </c>
      <c r="BI233" s="101">
        <v>264</v>
      </c>
      <c r="BJ233" s="101">
        <v>1701.6</v>
      </c>
      <c r="BK233" s="101">
        <v>3669.6</v>
      </c>
      <c r="BL233" s="101" t="s">
        <v>3091</v>
      </c>
      <c r="BM233" s="101" t="s">
        <v>3081</v>
      </c>
    </row>
    <row r="234" spans="1:65">
      <c r="A234" t="s">
        <v>695</v>
      </c>
      <c r="B234">
        <v>20250301</v>
      </c>
      <c r="C234">
        <v>2025</v>
      </c>
      <c r="D234" s="9">
        <v>45717</v>
      </c>
      <c r="E234">
        <v>3</v>
      </c>
      <c r="F234" t="s">
        <v>1030</v>
      </c>
      <c r="G234" t="s">
        <v>420</v>
      </c>
      <c r="H234" t="s">
        <v>1030</v>
      </c>
      <c r="I234" t="s">
        <v>420</v>
      </c>
      <c r="J234">
        <v>1</v>
      </c>
      <c r="K234" t="s">
        <v>9</v>
      </c>
      <c r="L234" t="s">
        <v>2158</v>
      </c>
      <c r="M234" t="s">
        <v>2158</v>
      </c>
      <c r="N234" t="s">
        <v>1820</v>
      </c>
      <c r="O234" t="s">
        <v>3247</v>
      </c>
      <c r="P234" t="s">
        <v>6037</v>
      </c>
      <c r="Q234" t="s">
        <v>6038</v>
      </c>
      <c r="R234" t="s">
        <v>3214</v>
      </c>
      <c r="S234" t="s">
        <v>111</v>
      </c>
      <c r="T234" t="s">
        <v>6039</v>
      </c>
      <c r="U234" s="9" t="s">
        <v>6040</v>
      </c>
      <c r="V234" s="9" t="s">
        <v>6041</v>
      </c>
      <c r="W234" t="s">
        <v>6042</v>
      </c>
      <c r="X234" t="s">
        <v>3081</v>
      </c>
      <c r="Y234" t="s">
        <v>3081</v>
      </c>
      <c r="Z234">
        <v>1</v>
      </c>
      <c r="AA234">
        <v>44531</v>
      </c>
      <c r="AB234">
        <v>44531</v>
      </c>
      <c r="AC234">
        <v>62040042</v>
      </c>
      <c r="AD234" s="9" t="s">
        <v>3084</v>
      </c>
      <c r="AE234" t="s">
        <v>1334</v>
      </c>
      <c r="AF234" t="s">
        <v>3310</v>
      </c>
      <c r="AG234" t="s">
        <v>5607</v>
      </c>
      <c r="AH234" t="s">
        <v>1179</v>
      </c>
      <c r="AI234" t="s">
        <v>6045</v>
      </c>
      <c r="AJ234">
        <v>25959</v>
      </c>
      <c r="AK234" t="s">
        <v>3099</v>
      </c>
      <c r="AL234" t="s">
        <v>3088</v>
      </c>
      <c r="AM234">
        <v>200019604435076</v>
      </c>
      <c r="AN234">
        <v>1</v>
      </c>
      <c r="AO234" s="88" t="s">
        <v>3089</v>
      </c>
      <c r="AP234" s="88">
        <v>1</v>
      </c>
      <c r="AQ234" s="88" t="s">
        <v>3090</v>
      </c>
      <c r="AR234" s="88">
        <v>362717</v>
      </c>
      <c r="AS234" s="88" t="s">
        <v>6059</v>
      </c>
      <c r="AT234" s="88">
        <v>4</v>
      </c>
      <c r="AU234" s="88">
        <v>24000</v>
      </c>
      <c r="AV234" s="88">
        <v>0</v>
      </c>
      <c r="AW234" s="88">
        <v>0</v>
      </c>
      <c r="AX234" s="88">
        <v>0</v>
      </c>
      <c r="AY234" s="88">
        <v>24000</v>
      </c>
      <c r="AZ234" s="88">
        <v>688.8</v>
      </c>
      <c r="BA234" s="88">
        <v>0</v>
      </c>
      <c r="BB234" s="88">
        <v>729.6</v>
      </c>
      <c r="BC234" s="88">
        <v>0</v>
      </c>
      <c r="BD234" s="88">
        <v>25</v>
      </c>
      <c r="BE234" s="88">
        <v>0</v>
      </c>
      <c r="BF234" s="101">
        <v>0</v>
      </c>
      <c r="BG234" s="101">
        <v>1443.4</v>
      </c>
      <c r="BH234" s="101">
        <v>1704</v>
      </c>
      <c r="BI234" s="101">
        <v>264</v>
      </c>
      <c r="BJ234" s="101">
        <v>1701.6</v>
      </c>
      <c r="BK234" s="101">
        <v>3669.6</v>
      </c>
      <c r="BL234" s="101" t="s">
        <v>3081</v>
      </c>
      <c r="BM234" s="101" t="s">
        <v>3081</v>
      </c>
    </row>
    <row r="235" spans="1:65">
      <c r="A235" t="s">
        <v>695</v>
      </c>
      <c r="B235">
        <v>20250301</v>
      </c>
      <c r="C235">
        <v>2025</v>
      </c>
      <c r="D235" s="9">
        <v>45717</v>
      </c>
      <c r="E235">
        <v>3</v>
      </c>
      <c r="F235" t="s">
        <v>1074</v>
      </c>
      <c r="G235" t="s">
        <v>323</v>
      </c>
      <c r="H235" t="s">
        <v>1038</v>
      </c>
      <c r="I235" t="s">
        <v>695</v>
      </c>
      <c r="J235">
        <v>34</v>
      </c>
      <c r="K235" t="s">
        <v>3256</v>
      </c>
      <c r="L235" t="s">
        <v>2158</v>
      </c>
      <c r="M235" t="s">
        <v>2158</v>
      </c>
      <c r="N235" t="s">
        <v>1820</v>
      </c>
      <c r="O235" t="s">
        <v>3247</v>
      </c>
      <c r="P235" t="s">
        <v>6037</v>
      </c>
      <c r="Q235" t="s">
        <v>6038</v>
      </c>
      <c r="R235" t="s">
        <v>3627</v>
      </c>
      <c r="S235" t="s">
        <v>254</v>
      </c>
      <c r="T235" t="s">
        <v>6046</v>
      </c>
      <c r="U235" s="9" t="s">
        <v>6047</v>
      </c>
      <c r="V235" s="9" t="s">
        <v>6052</v>
      </c>
      <c r="W235" t="s">
        <v>6053</v>
      </c>
      <c r="X235" t="s">
        <v>3081</v>
      </c>
      <c r="Y235" t="s">
        <v>3081</v>
      </c>
      <c r="Z235">
        <v>2</v>
      </c>
      <c r="AA235">
        <v>45505</v>
      </c>
      <c r="AB235">
        <v>44896</v>
      </c>
      <c r="AC235">
        <v>61845022</v>
      </c>
      <c r="AD235" s="9" t="s">
        <v>3084</v>
      </c>
      <c r="AE235" t="s">
        <v>2024</v>
      </c>
      <c r="AF235" t="s">
        <v>4442</v>
      </c>
      <c r="AG235" t="s">
        <v>4443</v>
      </c>
      <c r="AH235" t="s">
        <v>2023</v>
      </c>
      <c r="AI235" t="s">
        <v>6043</v>
      </c>
      <c r="AJ235">
        <v>24135</v>
      </c>
      <c r="AK235" t="s">
        <v>3099</v>
      </c>
      <c r="AL235" t="s">
        <v>3088</v>
      </c>
      <c r="AM235">
        <v>200019605322549</v>
      </c>
      <c r="AN235">
        <v>1</v>
      </c>
      <c r="AO235" s="88" t="s">
        <v>3089</v>
      </c>
      <c r="AP235" s="88">
        <v>1</v>
      </c>
      <c r="AQ235" s="88" t="s">
        <v>3090</v>
      </c>
      <c r="AR235" s="88">
        <v>362717</v>
      </c>
      <c r="AS235" s="88" t="s">
        <v>6059</v>
      </c>
      <c r="AT235" s="88">
        <v>10</v>
      </c>
      <c r="AU235" s="88">
        <v>70000</v>
      </c>
      <c r="AV235" s="88">
        <v>0</v>
      </c>
      <c r="AW235" s="88">
        <v>0</v>
      </c>
      <c r="AX235" s="88">
        <v>0</v>
      </c>
      <c r="AY235" s="88">
        <v>70000</v>
      </c>
      <c r="AZ235" s="88">
        <v>2009</v>
      </c>
      <c r="BA235" s="88">
        <v>5368.48</v>
      </c>
      <c r="BB235" s="88">
        <v>2128</v>
      </c>
      <c r="BC235" s="88">
        <v>0</v>
      </c>
      <c r="BD235" s="88">
        <v>25</v>
      </c>
      <c r="BE235" s="88">
        <v>0</v>
      </c>
      <c r="BF235" s="101">
        <v>5166</v>
      </c>
      <c r="BG235" s="101">
        <v>14696.48</v>
      </c>
      <c r="BH235" s="101">
        <v>4970</v>
      </c>
      <c r="BI235" s="101">
        <v>770</v>
      </c>
      <c r="BJ235" s="101">
        <v>4963</v>
      </c>
      <c r="BK235" s="101">
        <v>10703</v>
      </c>
      <c r="BL235" s="101" t="s">
        <v>3173</v>
      </c>
      <c r="BM235" s="101" t="s">
        <v>3217</v>
      </c>
    </row>
    <row r="236" spans="1:65">
      <c r="A236" t="s">
        <v>695</v>
      </c>
      <c r="B236">
        <v>20250301</v>
      </c>
      <c r="C236">
        <v>2025</v>
      </c>
      <c r="D236" s="9">
        <v>45717</v>
      </c>
      <c r="E236">
        <v>3</v>
      </c>
      <c r="F236" t="s">
        <v>1038</v>
      </c>
      <c r="G236" t="s">
        <v>695</v>
      </c>
      <c r="H236" t="s">
        <v>1038</v>
      </c>
      <c r="I236" t="s">
        <v>695</v>
      </c>
      <c r="J236">
        <v>1</v>
      </c>
      <c r="K236" t="s">
        <v>9</v>
      </c>
      <c r="L236" t="s">
        <v>2158</v>
      </c>
      <c r="M236" t="s">
        <v>2158</v>
      </c>
      <c r="N236" t="s">
        <v>1820</v>
      </c>
      <c r="O236" t="s">
        <v>3247</v>
      </c>
      <c r="P236" t="s">
        <v>6037</v>
      </c>
      <c r="Q236" t="s">
        <v>6038</v>
      </c>
      <c r="R236" t="s">
        <v>3458</v>
      </c>
      <c r="S236" t="s">
        <v>293</v>
      </c>
      <c r="T236" t="s">
        <v>6046</v>
      </c>
      <c r="U236" s="9" t="s">
        <v>6047</v>
      </c>
      <c r="V236" s="9" t="s">
        <v>6056</v>
      </c>
      <c r="W236" t="s">
        <v>6057</v>
      </c>
      <c r="X236" t="s">
        <v>3081</v>
      </c>
      <c r="Y236" t="s">
        <v>3081</v>
      </c>
      <c r="Z236">
        <v>1</v>
      </c>
      <c r="AA236">
        <v>45352</v>
      </c>
      <c r="AB236">
        <v>45352</v>
      </c>
      <c r="AC236">
        <v>62462189</v>
      </c>
      <c r="AD236" s="9" t="s">
        <v>3084</v>
      </c>
      <c r="AE236" t="s">
        <v>2720</v>
      </c>
      <c r="AF236" t="s">
        <v>3459</v>
      </c>
      <c r="AG236" t="s">
        <v>3460</v>
      </c>
      <c r="AH236" t="s">
        <v>2721</v>
      </c>
      <c r="AI236" t="s">
        <v>6045</v>
      </c>
      <c r="AJ236">
        <v>19690</v>
      </c>
      <c r="AK236" t="s">
        <v>3099</v>
      </c>
      <c r="AL236" t="s">
        <v>3088</v>
      </c>
      <c r="AM236">
        <v>200010102048905</v>
      </c>
      <c r="AN236">
        <v>1</v>
      </c>
      <c r="AO236" s="88" t="s">
        <v>3089</v>
      </c>
      <c r="AP236" s="88">
        <v>1</v>
      </c>
      <c r="AQ236" s="88" t="s">
        <v>3090</v>
      </c>
      <c r="AR236" s="88">
        <v>362717</v>
      </c>
      <c r="AS236" s="88" t="s">
        <v>6059</v>
      </c>
      <c r="AT236" s="88">
        <v>16</v>
      </c>
      <c r="AU236" s="88">
        <v>25000</v>
      </c>
      <c r="AV236" s="88">
        <v>0</v>
      </c>
      <c r="AW236" s="88">
        <v>0</v>
      </c>
      <c r="AX236" s="88">
        <v>0</v>
      </c>
      <c r="AY236" s="88">
        <v>25000</v>
      </c>
      <c r="AZ236" s="88">
        <v>717.5</v>
      </c>
      <c r="BA236" s="88">
        <v>0</v>
      </c>
      <c r="BB236" s="88">
        <v>760</v>
      </c>
      <c r="BC236" s="88">
        <v>0</v>
      </c>
      <c r="BD236" s="88">
        <v>25</v>
      </c>
      <c r="BE236" s="88">
        <v>0</v>
      </c>
      <c r="BF236" s="101">
        <v>0</v>
      </c>
      <c r="BG236" s="101">
        <v>1502.5</v>
      </c>
      <c r="BH236" s="101">
        <v>1775</v>
      </c>
      <c r="BI236" s="101">
        <v>275</v>
      </c>
      <c r="BJ236" s="101">
        <v>1772.5</v>
      </c>
      <c r="BK236" s="101">
        <v>3822.5</v>
      </c>
      <c r="BL236" s="101" t="s">
        <v>3173</v>
      </c>
      <c r="BM236" s="101" t="s">
        <v>3457</v>
      </c>
    </row>
    <row r="237" spans="1:65">
      <c r="A237" t="s">
        <v>695</v>
      </c>
      <c r="B237">
        <v>20250301</v>
      </c>
      <c r="C237">
        <v>2025</v>
      </c>
      <c r="D237" s="9">
        <v>45717</v>
      </c>
      <c r="E237">
        <v>3</v>
      </c>
      <c r="F237" t="s">
        <v>2202</v>
      </c>
      <c r="G237" t="s">
        <v>2201</v>
      </c>
      <c r="H237" t="s">
        <v>1038</v>
      </c>
      <c r="I237" t="s">
        <v>695</v>
      </c>
      <c r="J237">
        <v>34</v>
      </c>
      <c r="K237" t="s">
        <v>3256</v>
      </c>
      <c r="L237" t="s">
        <v>2158</v>
      </c>
      <c r="M237" t="s">
        <v>2158</v>
      </c>
      <c r="N237" t="s">
        <v>1820</v>
      </c>
      <c r="O237" t="s">
        <v>3247</v>
      </c>
      <c r="P237" t="s">
        <v>6037</v>
      </c>
      <c r="Q237" t="s">
        <v>6038</v>
      </c>
      <c r="R237" t="s">
        <v>3281</v>
      </c>
      <c r="S237" t="s">
        <v>109</v>
      </c>
      <c r="T237" t="s">
        <v>6046</v>
      </c>
      <c r="U237" s="9" t="s">
        <v>6047</v>
      </c>
      <c r="V237" s="9" t="s">
        <v>3081</v>
      </c>
      <c r="W237" t="s">
        <v>3081</v>
      </c>
      <c r="X237" t="s">
        <v>3081</v>
      </c>
      <c r="Y237" t="s">
        <v>3081</v>
      </c>
      <c r="Z237">
        <v>2</v>
      </c>
      <c r="AA237">
        <v>45413</v>
      </c>
      <c r="AB237">
        <v>45017</v>
      </c>
      <c r="AC237">
        <v>61470002</v>
      </c>
      <c r="AD237" s="9" t="s">
        <v>3084</v>
      </c>
      <c r="AE237" t="s">
        <v>2287</v>
      </c>
      <c r="AF237" t="s">
        <v>3370</v>
      </c>
      <c r="AG237" t="s">
        <v>3371</v>
      </c>
      <c r="AH237" t="s">
        <v>2286</v>
      </c>
      <c r="AI237" t="s">
        <v>6043</v>
      </c>
      <c r="AJ237">
        <v>29095</v>
      </c>
      <c r="AK237" t="s">
        <v>3099</v>
      </c>
      <c r="AL237" t="s">
        <v>3088</v>
      </c>
      <c r="AM237">
        <v>200019603163854</v>
      </c>
      <c r="AN237">
        <v>1</v>
      </c>
      <c r="AO237" s="88" t="s">
        <v>3089</v>
      </c>
      <c r="AP237" s="88">
        <v>1</v>
      </c>
      <c r="AQ237" s="88" t="s">
        <v>3090</v>
      </c>
      <c r="AR237" s="88">
        <v>362717</v>
      </c>
      <c r="AS237" s="88" t="s">
        <v>6059</v>
      </c>
      <c r="AT237" s="88">
        <v>19</v>
      </c>
      <c r="AU237" s="88">
        <v>135000</v>
      </c>
      <c r="AV237" s="88">
        <v>0</v>
      </c>
      <c r="AW237" s="88">
        <v>0</v>
      </c>
      <c r="AX237" s="88">
        <v>0</v>
      </c>
      <c r="AY237" s="88">
        <v>135000</v>
      </c>
      <c r="AZ237" s="88">
        <v>3874.5</v>
      </c>
      <c r="BA237" s="88">
        <v>19909.38</v>
      </c>
      <c r="BB237" s="88">
        <v>4104</v>
      </c>
      <c r="BC237" s="88">
        <v>1715.46</v>
      </c>
      <c r="BD237" s="88">
        <v>25</v>
      </c>
      <c r="BE237" s="88">
        <v>0</v>
      </c>
      <c r="BF237" s="101">
        <v>5316</v>
      </c>
      <c r="BG237" s="101">
        <v>34944.339999999997</v>
      </c>
      <c r="BH237" s="101">
        <v>9585</v>
      </c>
      <c r="BI237" s="101">
        <v>851.51</v>
      </c>
      <c r="BJ237" s="101">
        <v>9571.5</v>
      </c>
      <c r="BK237" s="101">
        <v>20008.009999999998</v>
      </c>
      <c r="BL237" s="101" t="s">
        <v>3081</v>
      </c>
      <c r="BM237" s="101" t="s">
        <v>3081</v>
      </c>
    </row>
    <row r="238" spans="1:65">
      <c r="A238" t="s">
        <v>695</v>
      </c>
      <c r="B238">
        <v>20250301</v>
      </c>
      <c r="C238">
        <v>2025</v>
      </c>
      <c r="D238" s="9">
        <v>45717</v>
      </c>
      <c r="E238">
        <v>3</v>
      </c>
      <c r="F238" t="s">
        <v>1038</v>
      </c>
      <c r="G238" t="s">
        <v>695</v>
      </c>
      <c r="H238" t="s">
        <v>1038</v>
      </c>
      <c r="I238" t="s">
        <v>695</v>
      </c>
      <c r="J238">
        <v>7</v>
      </c>
      <c r="K238" t="s">
        <v>3252</v>
      </c>
      <c r="L238" t="s">
        <v>2158</v>
      </c>
      <c r="M238" t="s">
        <v>2158</v>
      </c>
      <c r="N238" t="s">
        <v>1820</v>
      </c>
      <c r="O238" t="s">
        <v>3247</v>
      </c>
      <c r="P238" t="s">
        <v>6037</v>
      </c>
      <c r="Q238" t="s">
        <v>6038</v>
      </c>
      <c r="R238" t="s">
        <v>3253</v>
      </c>
      <c r="S238" t="s">
        <v>666</v>
      </c>
      <c r="T238" t="s">
        <v>6046</v>
      </c>
      <c r="U238" s="9" t="s">
        <v>6047</v>
      </c>
      <c r="V238" s="9" t="s">
        <v>3081</v>
      </c>
      <c r="W238" t="s">
        <v>3081</v>
      </c>
      <c r="X238" t="s">
        <v>3081</v>
      </c>
      <c r="Y238" t="s">
        <v>3081</v>
      </c>
      <c r="Z238">
        <v>1</v>
      </c>
      <c r="AA238">
        <v>45689</v>
      </c>
      <c r="AB238">
        <v>45689</v>
      </c>
      <c r="AC238">
        <v>62462513</v>
      </c>
      <c r="AD238" s="9" t="s">
        <v>3084</v>
      </c>
      <c r="AE238" t="s">
        <v>5933</v>
      </c>
      <c r="AF238" t="s">
        <v>5934</v>
      </c>
      <c r="AG238" t="s">
        <v>5935</v>
      </c>
      <c r="AH238" t="s">
        <v>5936</v>
      </c>
      <c r="AI238" t="s">
        <v>6045</v>
      </c>
      <c r="AJ238">
        <v>30021</v>
      </c>
      <c r="AK238" t="s">
        <v>3099</v>
      </c>
      <c r="AL238" t="s">
        <v>3088</v>
      </c>
      <c r="AM238">
        <v>200012800179119</v>
      </c>
      <c r="AN238">
        <v>1</v>
      </c>
      <c r="AO238" s="88" t="s">
        <v>3089</v>
      </c>
      <c r="AP238" s="88">
        <v>1</v>
      </c>
      <c r="AQ238" s="88" t="s">
        <v>3090</v>
      </c>
      <c r="AR238" s="88">
        <v>362717</v>
      </c>
      <c r="AS238" s="88" t="s">
        <v>6059</v>
      </c>
      <c r="AT238" s="88">
        <v>26</v>
      </c>
      <c r="AU238" s="88">
        <v>15000</v>
      </c>
      <c r="AV238" s="88">
        <v>0</v>
      </c>
      <c r="AW238" s="88">
        <v>0</v>
      </c>
      <c r="AX238" s="88">
        <v>0</v>
      </c>
      <c r="AY238" s="88">
        <v>15000</v>
      </c>
      <c r="AZ238" s="88">
        <v>0</v>
      </c>
      <c r="BA238" s="88">
        <v>0</v>
      </c>
      <c r="BB238" s="88">
        <v>0</v>
      </c>
      <c r="BC238" s="88">
        <v>0</v>
      </c>
      <c r="BD238" s="88">
        <v>0</v>
      </c>
      <c r="BE238" s="88">
        <v>0</v>
      </c>
      <c r="BF238" s="101">
        <v>0</v>
      </c>
      <c r="BG238" s="101">
        <v>0</v>
      </c>
      <c r="BH238" s="101">
        <v>0</v>
      </c>
      <c r="BI238" s="101">
        <v>0</v>
      </c>
      <c r="BJ238" s="101">
        <v>0</v>
      </c>
      <c r="BK238" s="101">
        <v>0</v>
      </c>
      <c r="BL238" s="101" t="s">
        <v>3081</v>
      </c>
      <c r="BM238" s="101" t="s">
        <v>3081</v>
      </c>
    </row>
    <row r="239" spans="1:65">
      <c r="A239" t="s">
        <v>695</v>
      </c>
      <c r="B239">
        <v>20250301</v>
      </c>
      <c r="C239">
        <v>2025</v>
      </c>
      <c r="D239" s="9">
        <v>45717</v>
      </c>
      <c r="E239">
        <v>3</v>
      </c>
      <c r="F239" t="s">
        <v>1044</v>
      </c>
      <c r="G239" t="s">
        <v>1196</v>
      </c>
      <c r="H239" t="s">
        <v>1044</v>
      </c>
      <c r="I239" t="s">
        <v>1196</v>
      </c>
      <c r="J239">
        <v>1</v>
      </c>
      <c r="K239" t="s">
        <v>9</v>
      </c>
      <c r="L239" t="s">
        <v>2158</v>
      </c>
      <c r="M239" t="s">
        <v>2158</v>
      </c>
      <c r="N239" t="s">
        <v>1820</v>
      </c>
      <c r="O239" t="s">
        <v>3247</v>
      </c>
      <c r="P239" t="s">
        <v>6037</v>
      </c>
      <c r="Q239" t="s">
        <v>6038</v>
      </c>
      <c r="R239" t="s">
        <v>3096</v>
      </c>
      <c r="S239" t="s">
        <v>295</v>
      </c>
      <c r="T239" t="s">
        <v>6046</v>
      </c>
      <c r="U239" s="9" t="s">
        <v>6047</v>
      </c>
      <c r="V239" s="9" t="s">
        <v>6056</v>
      </c>
      <c r="W239" t="s">
        <v>6057</v>
      </c>
      <c r="X239" t="s">
        <v>3081</v>
      </c>
      <c r="Y239" t="s">
        <v>3081</v>
      </c>
      <c r="Z239">
        <v>1</v>
      </c>
      <c r="AA239">
        <v>44531</v>
      </c>
      <c r="AB239">
        <v>44531</v>
      </c>
      <c r="AC239">
        <v>62085019</v>
      </c>
      <c r="AD239" s="9" t="s">
        <v>3084</v>
      </c>
      <c r="AE239" t="s">
        <v>1276</v>
      </c>
      <c r="AF239" t="s">
        <v>4018</v>
      </c>
      <c r="AG239" t="s">
        <v>4019</v>
      </c>
      <c r="AH239" t="s">
        <v>1185</v>
      </c>
      <c r="AI239" t="s">
        <v>6045</v>
      </c>
      <c r="AJ239">
        <v>33993</v>
      </c>
      <c r="AK239" t="s">
        <v>3099</v>
      </c>
      <c r="AL239" t="s">
        <v>3088</v>
      </c>
      <c r="AM239">
        <v>200019604435073</v>
      </c>
      <c r="AN239">
        <v>1</v>
      </c>
      <c r="AO239" s="88" t="s">
        <v>3089</v>
      </c>
      <c r="AP239" s="88">
        <v>1</v>
      </c>
      <c r="AQ239" s="88" t="s">
        <v>3090</v>
      </c>
      <c r="AR239" s="88">
        <v>362717</v>
      </c>
      <c r="AS239" s="88" t="s">
        <v>6059</v>
      </c>
      <c r="AT239" s="88">
        <v>105</v>
      </c>
      <c r="AU239" s="88">
        <v>25000</v>
      </c>
      <c r="AV239" s="88">
        <v>0</v>
      </c>
      <c r="AW239" s="88">
        <v>0</v>
      </c>
      <c r="AX239" s="88">
        <v>0</v>
      </c>
      <c r="AY239" s="88">
        <v>25000</v>
      </c>
      <c r="AZ239" s="88">
        <v>717.5</v>
      </c>
      <c r="BA239" s="88">
        <v>0</v>
      </c>
      <c r="BB239" s="88">
        <v>760</v>
      </c>
      <c r="BC239" s="88">
        <v>1715.46</v>
      </c>
      <c r="BD239" s="88">
        <v>25</v>
      </c>
      <c r="BE239" s="88">
        <v>0</v>
      </c>
      <c r="BF239" s="101">
        <v>0</v>
      </c>
      <c r="BG239" s="101">
        <v>3217.96</v>
      </c>
      <c r="BH239" s="101">
        <v>1775</v>
      </c>
      <c r="BI239" s="101">
        <v>275</v>
      </c>
      <c r="BJ239" s="101">
        <v>1772.5</v>
      </c>
      <c r="BK239" s="101">
        <v>3822.5</v>
      </c>
      <c r="BL239" s="101" t="s">
        <v>3081</v>
      </c>
      <c r="BM239" s="101" t="s">
        <v>3081</v>
      </c>
    </row>
    <row r="240" spans="1:65">
      <c r="A240" t="s">
        <v>695</v>
      </c>
      <c r="B240">
        <v>20250301</v>
      </c>
      <c r="C240">
        <v>2025</v>
      </c>
      <c r="D240" s="9">
        <v>45717</v>
      </c>
      <c r="E240">
        <v>3</v>
      </c>
      <c r="F240" t="s">
        <v>1079</v>
      </c>
      <c r="G240" t="s">
        <v>403</v>
      </c>
      <c r="H240" t="s">
        <v>1079</v>
      </c>
      <c r="I240" t="s">
        <v>403</v>
      </c>
      <c r="J240">
        <v>1</v>
      </c>
      <c r="K240" t="s">
        <v>9</v>
      </c>
      <c r="L240" t="s">
        <v>2158</v>
      </c>
      <c r="M240" t="s">
        <v>2158</v>
      </c>
      <c r="N240" t="s">
        <v>1820</v>
      </c>
      <c r="O240" t="s">
        <v>3247</v>
      </c>
      <c r="P240" t="s">
        <v>6037</v>
      </c>
      <c r="Q240" t="s">
        <v>6038</v>
      </c>
      <c r="R240" t="s">
        <v>3469</v>
      </c>
      <c r="S240" t="s">
        <v>405</v>
      </c>
      <c r="T240" t="s">
        <v>6039</v>
      </c>
      <c r="U240" s="9" t="s">
        <v>6040</v>
      </c>
      <c r="V240" s="9" t="s">
        <v>6048</v>
      </c>
      <c r="W240" t="s">
        <v>6049</v>
      </c>
      <c r="X240" t="s">
        <v>3081</v>
      </c>
      <c r="Y240" t="s">
        <v>3081</v>
      </c>
      <c r="Z240">
        <v>6</v>
      </c>
      <c r="AA240">
        <v>45597</v>
      </c>
      <c r="AB240">
        <v>38261</v>
      </c>
      <c r="AC240">
        <v>61515003</v>
      </c>
      <c r="AD240" s="9" t="s">
        <v>3084</v>
      </c>
      <c r="AE240" t="s">
        <v>1304</v>
      </c>
      <c r="AF240" t="s">
        <v>3261</v>
      </c>
      <c r="AG240" t="s">
        <v>4679</v>
      </c>
      <c r="AH240" t="s">
        <v>404</v>
      </c>
      <c r="AI240" t="s">
        <v>6045</v>
      </c>
      <c r="AJ240">
        <v>25853</v>
      </c>
      <c r="AK240" t="s">
        <v>3088</v>
      </c>
      <c r="AL240" t="s">
        <v>3095</v>
      </c>
      <c r="AM240">
        <v>200013300047089</v>
      </c>
      <c r="AN240">
        <v>1</v>
      </c>
      <c r="AO240" s="88" t="s">
        <v>3089</v>
      </c>
      <c r="AP240" s="88">
        <v>1</v>
      </c>
      <c r="AQ240" s="88" t="s">
        <v>3090</v>
      </c>
      <c r="AR240" s="88">
        <v>362717</v>
      </c>
      <c r="AS240" s="88" t="s">
        <v>6059</v>
      </c>
      <c r="AT240" s="88">
        <v>49</v>
      </c>
      <c r="AU240" s="88">
        <v>48000</v>
      </c>
      <c r="AV240" s="88">
        <v>0</v>
      </c>
      <c r="AW240" s="88">
        <v>0</v>
      </c>
      <c r="AX240" s="88">
        <v>0</v>
      </c>
      <c r="AY240" s="88">
        <v>48000</v>
      </c>
      <c r="AZ240" s="88">
        <v>1377.6</v>
      </c>
      <c r="BA240" s="88">
        <v>1571.73</v>
      </c>
      <c r="BB240" s="88">
        <v>1459.2</v>
      </c>
      <c r="BC240" s="88">
        <v>0</v>
      </c>
      <c r="BD240" s="88">
        <v>25</v>
      </c>
      <c r="BE240" s="88">
        <v>50</v>
      </c>
      <c r="BF240" s="101">
        <v>26629.62</v>
      </c>
      <c r="BG240" s="101">
        <v>31113.15</v>
      </c>
      <c r="BH240" s="101">
        <v>3408</v>
      </c>
      <c r="BI240" s="101">
        <v>528</v>
      </c>
      <c r="BJ240" s="101">
        <v>3403.2</v>
      </c>
      <c r="BK240" s="101">
        <v>7339.2</v>
      </c>
      <c r="BL240" s="101" t="s">
        <v>3091</v>
      </c>
      <c r="BM240" s="101" t="s">
        <v>3081</v>
      </c>
    </row>
    <row r="241" spans="1:65">
      <c r="A241" t="s">
        <v>695</v>
      </c>
      <c r="B241">
        <v>20250301</v>
      </c>
      <c r="C241">
        <v>2025</v>
      </c>
      <c r="D241" s="9">
        <v>45717</v>
      </c>
      <c r="E241">
        <v>3</v>
      </c>
      <c r="F241" t="s">
        <v>1028</v>
      </c>
      <c r="G241" t="s">
        <v>1194</v>
      </c>
      <c r="H241" t="s">
        <v>1038</v>
      </c>
      <c r="I241" t="s">
        <v>695</v>
      </c>
      <c r="J241">
        <v>34</v>
      </c>
      <c r="K241" t="s">
        <v>3256</v>
      </c>
      <c r="L241" t="s">
        <v>2158</v>
      </c>
      <c r="M241" t="s">
        <v>2158</v>
      </c>
      <c r="N241" t="s">
        <v>1820</v>
      </c>
      <c r="O241" t="s">
        <v>3247</v>
      </c>
      <c r="P241" t="s">
        <v>6037</v>
      </c>
      <c r="Q241" t="s">
        <v>6038</v>
      </c>
      <c r="R241" t="s">
        <v>3844</v>
      </c>
      <c r="S241" t="s">
        <v>1841</v>
      </c>
      <c r="T241" t="s">
        <v>6046</v>
      </c>
      <c r="U241" s="9" t="s">
        <v>6047</v>
      </c>
      <c r="V241" s="9" t="s">
        <v>6052</v>
      </c>
      <c r="W241" t="s">
        <v>6053</v>
      </c>
      <c r="X241" t="s">
        <v>3081</v>
      </c>
      <c r="Y241" t="s">
        <v>3081</v>
      </c>
      <c r="Z241">
        <v>5</v>
      </c>
      <c r="AA241">
        <v>45078</v>
      </c>
      <c r="AB241">
        <v>41518</v>
      </c>
      <c r="AC241">
        <v>62475149</v>
      </c>
      <c r="AD241" s="9" t="s">
        <v>3084</v>
      </c>
      <c r="AE241" t="s">
        <v>2032</v>
      </c>
      <c r="AF241" t="s">
        <v>4783</v>
      </c>
      <c r="AG241" t="s">
        <v>4784</v>
      </c>
      <c r="AH241" t="s">
        <v>2031</v>
      </c>
      <c r="AI241" t="s">
        <v>6043</v>
      </c>
      <c r="AJ241">
        <v>21386</v>
      </c>
      <c r="AK241" t="s">
        <v>3099</v>
      </c>
      <c r="AL241" t="s">
        <v>3088</v>
      </c>
      <c r="AM241">
        <v>200019603282068</v>
      </c>
      <c r="AN241">
        <v>1</v>
      </c>
      <c r="AO241" s="88" t="s">
        <v>3089</v>
      </c>
      <c r="AP241" s="88">
        <v>1</v>
      </c>
      <c r="AQ241" s="88" t="s">
        <v>3090</v>
      </c>
      <c r="AR241" s="88">
        <v>362717</v>
      </c>
      <c r="AS241" s="88" t="s">
        <v>6059</v>
      </c>
      <c r="AT241" s="88">
        <v>61</v>
      </c>
      <c r="AU241" s="88">
        <v>70000</v>
      </c>
      <c r="AV241" s="88">
        <v>0</v>
      </c>
      <c r="AW241" s="88">
        <v>0</v>
      </c>
      <c r="AX241" s="88">
        <v>0</v>
      </c>
      <c r="AY241" s="88">
        <v>70000</v>
      </c>
      <c r="AZ241" s="88">
        <v>2009</v>
      </c>
      <c r="BA241" s="88">
        <v>5368.48</v>
      </c>
      <c r="BB241" s="88">
        <v>2128</v>
      </c>
      <c r="BC241" s="88">
        <v>0</v>
      </c>
      <c r="BD241" s="88">
        <v>25</v>
      </c>
      <c r="BE241" s="88">
        <v>0</v>
      </c>
      <c r="BF241" s="101">
        <v>0</v>
      </c>
      <c r="BG241" s="101">
        <v>9530.48</v>
      </c>
      <c r="BH241" s="101">
        <v>4970</v>
      </c>
      <c r="BI241" s="101">
        <v>770</v>
      </c>
      <c r="BJ241" s="101">
        <v>4963</v>
      </c>
      <c r="BK241" s="101">
        <v>10703</v>
      </c>
      <c r="BL241" s="101" t="s">
        <v>3091</v>
      </c>
      <c r="BM241" s="101" t="s">
        <v>3229</v>
      </c>
    </row>
    <row r="242" spans="1:65">
      <c r="A242" t="s">
        <v>695</v>
      </c>
      <c r="B242">
        <v>20250301</v>
      </c>
      <c r="C242">
        <v>2025</v>
      </c>
      <c r="D242" s="9">
        <v>45717</v>
      </c>
      <c r="E242">
        <v>3</v>
      </c>
      <c r="F242" t="s">
        <v>1074</v>
      </c>
      <c r="G242" t="s">
        <v>323</v>
      </c>
      <c r="H242" t="s">
        <v>1038</v>
      </c>
      <c r="I242" t="s">
        <v>695</v>
      </c>
      <c r="J242">
        <v>34</v>
      </c>
      <c r="K242" t="s">
        <v>3256</v>
      </c>
      <c r="L242" t="s">
        <v>2158</v>
      </c>
      <c r="M242" t="s">
        <v>2158</v>
      </c>
      <c r="N242" t="s">
        <v>1820</v>
      </c>
      <c r="O242" t="s">
        <v>3247</v>
      </c>
      <c r="P242" t="s">
        <v>6037</v>
      </c>
      <c r="Q242" t="s">
        <v>6038</v>
      </c>
      <c r="R242" t="s">
        <v>3273</v>
      </c>
      <c r="S242" t="s">
        <v>163</v>
      </c>
      <c r="T242" t="s">
        <v>6046</v>
      </c>
      <c r="U242" s="9" t="s">
        <v>6047</v>
      </c>
      <c r="V242" s="9" t="s">
        <v>3081</v>
      </c>
      <c r="W242" t="s">
        <v>3081</v>
      </c>
      <c r="X242" t="s">
        <v>3081</v>
      </c>
      <c r="Y242" t="s">
        <v>3081</v>
      </c>
      <c r="Z242">
        <v>1</v>
      </c>
      <c r="AA242">
        <v>44896</v>
      </c>
      <c r="AB242">
        <v>44896</v>
      </c>
      <c r="AC242">
        <v>61845023</v>
      </c>
      <c r="AD242" s="9" t="s">
        <v>3084</v>
      </c>
      <c r="AE242" t="s">
        <v>2115</v>
      </c>
      <c r="AF242" t="s">
        <v>5725</v>
      </c>
      <c r="AG242" t="s">
        <v>5726</v>
      </c>
      <c r="AH242" t="s">
        <v>2114</v>
      </c>
      <c r="AI242" t="s">
        <v>6045</v>
      </c>
      <c r="AJ242">
        <v>27875</v>
      </c>
      <c r="AK242" t="s">
        <v>3099</v>
      </c>
      <c r="AL242" t="s">
        <v>3088</v>
      </c>
      <c r="AM242">
        <v>200019605322552</v>
      </c>
      <c r="AN242">
        <v>1</v>
      </c>
      <c r="AO242" s="88" t="s">
        <v>3089</v>
      </c>
      <c r="AP242" s="88">
        <v>1</v>
      </c>
      <c r="AQ242" s="88" t="s">
        <v>3090</v>
      </c>
      <c r="AR242" s="88">
        <v>362717</v>
      </c>
      <c r="AS242" s="88" t="s">
        <v>6059</v>
      </c>
      <c r="AT242" s="88">
        <v>65</v>
      </c>
      <c r="AU242" s="88">
        <v>50000</v>
      </c>
      <c r="AV242" s="88">
        <v>0</v>
      </c>
      <c r="AW242" s="88">
        <v>0</v>
      </c>
      <c r="AX242" s="88">
        <v>0</v>
      </c>
      <c r="AY242" s="88">
        <v>50000</v>
      </c>
      <c r="AZ242" s="88">
        <v>1435</v>
      </c>
      <c r="BA242" s="88">
        <v>1854</v>
      </c>
      <c r="BB242" s="88">
        <v>1520</v>
      </c>
      <c r="BC242" s="88">
        <v>0</v>
      </c>
      <c r="BD242" s="88">
        <v>25</v>
      </c>
      <c r="BE242" s="88">
        <v>0</v>
      </c>
      <c r="BF242" s="101">
        <v>0</v>
      </c>
      <c r="BG242" s="101">
        <v>4834</v>
      </c>
      <c r="BH242" s="101">
        <v>3550</v>
      </c>
      <c r="BI242" s="101">
        <v>550</v>
      </c>
      <c r="BJ242" s="101">
        <v>3545</v>
      </c>
      <c r="BK242" s="101">
        <v>7645</v>
      </c>
      <c r="BL242" s="101" t="s">
        <v>3081</v>
      </c>
      <c r="BM242" s="101" t="s">
        <v>3081</v>
      </c>
    </row>
    <row r="243" spans="1:65">
      <c r="A243" t="s">
        <v>695</v>
      </c>
      <c r="B243">
        <v>20250301</v>
      </c>
      <c r="C243">
        <v>2025</v>
      </c>
      <c r="D243" s="9">
        <v>45717</v>
      </c>
      <c r="E243">
        <v>3</v>
      </c>
      <c r="F243" t="s">
        <v>1038</v>
      </c>
      <c r="G243" t="s">
        <v>695</v>
      </c>
      <c r="H243" t="s">
        <v>1038</v>
      </c>
      <c r="I243" t="s">
        <v>695</v>
      </c>
      <c r="J243">
        <v>7</v>
      </c>
      <c r="K243" t="s">
        <v>3252</v>
      </c>
      <c r="L243" t="s">
        <v>2158</v>
      </c>
      <c r="M243" t="s">
        <v>2158</v>
      </c>
      <c r="N243" t="s">
        <v>1820</v>
      </c>
      <c r="O243" t="s">
        <v>3247</v>
      </c>
      <c r="P243" t="s">
        <v>6037</v>
      </c>
      <c r="Q243" t="s">
        <v>6038</v>
      </c>
      <c r="R243" t="s">
        <v>3253</v>
      </c>
      <c r="S243" t="s">
        <v>666</v>
      </c>
      <c r="T243" t="s">
        <v>6046</v>
      </c>
      <c r="U243" s="9" t="s">
        <v>6047</v>
      </c>
      <c r="V243" s="9" t="s">
        <v>3081</v>
      </c>
      <c r="W243" t="s">
        <v>3081</v>
      </c>
      <c r="X243" t="s">
        <v>3081</v>
      </c>
      <c r="Y243" t="s">
        <v>3081</v>
      </c>
      <c r="Z243">
        <v>4</v>
      </c>
      <c r="AA243">
        <v>44743</v>
      </c>
      <c r="AB243">
        <v>41153</v>
      </c>
      <c r="AC243">
        <v>62461622</v>
      </c>
      <c r="AD243" s="9" t="s">
        <v>3084</v>
      </c>
      <c r="AE243" t="s">
        <v>1795</v>
      </c>
      <c r="AF243" t="s">
        <v>3445</v>
      </c>
      <c r="AG243" t="s">
        <v>4761</v>
      </c>
      <c r="AH243" t="s">
        <v>4762</v>
      </c>
      <c r="AI243" t="s">
        <v>6045</v>
      </c>
      <c r="AJ243">
        <v>31852</v>
      </c>
      <c r="AK243" t="s">
        <v>3099</v>
      </c>
      <c r="AL243" t="s">
        <v>3088</v>
      </c>
      <c r="AM243">
        <v>200012320413228</v>
      </c>
      <c r="AN243">
        <v>1</v>
      </c>
      <c r="AO243" s="88" t="s">
        <v>3089</v>
      </c>
      <c r="AP243" s="88">
        <v>1</v>
      </c>
      <c r="AQ243" s="88" t="s">
        <v>3090</v>
      </c>
      <c r="AR243" s="88">
        <v>362717</v>
      </c>
      <c r="AS243" s="88" t="s">
        <v>6059</v>
      </c>
      <c r="AT243" s="88">
        <v>70</v>
      </c>
      <c r="AU243" s="88">
        <v>30000</v>
      </c>
      <c r="AV243" s="88">
        <v>0</v>
      </c>
      <c r="AW243" s="88">
        <v>0</v>
      </c>
      <c r="AX243" s="88">
        <v>0</v>
      </c>
      <c r="AY243" s="88">
        <v>30000</v>
      </c>
      <c r="AZ243" s="88">
        <v>0</v>
      </c>
      <c r="BA243" s="88">
        <v>0</v>
      </c>
      <c r="BB243" s="88">
        <v>0</v>
      </c>
      <c r="BC243" s="88">
        <v>0</v>
      </c>
      <c r="BD243" s="88">
        <v>0</v>
      </c>
      <c r="BE243" s="88">
        <v>0</v>
      </c>
      <c r="BF243" s="101">
        <v>0</v>
      </c>
      <c r="BG243" s="101">
        <v>0</v>
      </c>
      <c r="BH243" s="101">
        <v>0</v>
      </c>
      <c r="BI243" s="101">
        <v>0</v>
      </c>
      <c r="BJ243" s="101">
        <v>0</v>
      </c>
      <c r="BK243" s="101">
        <v>0</v>
      </c>
      <c r="BL243" s="101" t="s">
        <v>3091</v>
      </c>
      <c r="BM243" s="101" t="s">
        <v>3081</v>
      </c>
    </row>
    <row r="244" spans="1:65">
      <c r="A244" t="s">
        <v>695</v>
      </c>
      <c r="B244">
        <v>20250301</v>
      </c>
      <c r="C244">
        <v>2025</v>
      </c>
      <c r="D244" s="9">
        <v>45717</v>
      </c>
      <c r="E244">
        <v>3</v>
      </c>
      <c r="F244" t="s">
        <v>1044</v>
      </c>
      <c r="G244" t="s">
        <v>1196</v>
      </c>
      <c r="H244" t="s">
        <v>1044</v>
      </c>
      <c r="I244" t="s">
        <v>1196</v>
      </c>
      <c r="J244">
        <v>1</v>
      </c>
      <c r="K244" t="s">
        <v>9</v>
      </c>
      <c r="L244" t="s">
        <v>2158</v>
      </c>
      <c r="M244" t="s">
        <v>2158</v>
      </c>
      <c r="N244" t="s">
        <v>1820</v>
      </c>
      <c r="O244" t="s">
        <v>3247</v>
      </c>
      <c r="P244" t="s">
        <v>6037</v>
      </c>
      <c r="Q244" t="s">
        <v>6038</v>
      </c>
      <c r="R244" t="s">
        <v>3137</v>
      </c>
      <c r="S244" t="s">
        <v>426</v>
      </c>
      <c r="T244" t="s">
        <v>6039</v>
      </c>
      <c r="U244" s="9" t="s">
        <v>6040</v>
      </c>
      <c r="V244" s="9" t="s">
        <v>6041</v>
      </c>
      <c r="W244" t="s">
        <v>6042</v>
      </c>
      <c r="X244" t="s">
        <v>3081</v>
      </c>
      <c r="Y244" t="s">
        <v>3081</v>
      </c>
      <c r="Z244">
        <v>1</v>
      </c>
      <c r="AA244">
        <v>44348</v>
      </c>
      <c r="AB244">
        <v>44348</v>
      </c>
      <c r="AC244">
        <v>62085012</v>
      </c>
      <c r="AD244" s="9" t="s">
        <v>3084</v>
      </c>
      <c r="AE244" t="s">
        <v>1394</v>
      </c>
      <c r="AF244" t="s">
        <v>3997</v>
      </c>
      <c r="AG244" t="s">
        <v>3998</v>
      </c>
      <c r="AH244" t="s">
        <v>798</v>
      </c>
      <c r="AI244" t="s">
        <v>6045</v>
      </c>
      <c r="AJ244">
        <v>28852</v>
      </c>
      <c r="AK244" t="s">
        <v>3099</v>
      </c>
      <c r="AL244" t="s">
        <v>3088</v>
      </c>
      <c r="AM244">
        <v>200019601166445</v>
      </c>
      <c r="AN244">
        <v>1</v>
      </c>
      <c r="AO244" s="88" t="s">
        <v>3089</v>
      </c>
      <c r="AP244" s="88">
        <v>1</v>
      </c>
      <c r="AQ244" s="88" t="s">
        <v>3090</v>
      </c>
      <c r="AR244" s="88">
        <v>362717</v>
      </c>
      <c r="AS244" s="88" t="s">
        <v>6059</v>
      </c>
      <c r="AT244" s="88">
        <v>71</v>
      </c>
      <c r="AU244" s="88">
        <v>4000</v>
      </c>
      <c r="AV244" s="88">
        <v>0</v>
      </c>
      <c r="AW244" s="88">
        <v>0</v>
      </c>
      <c r="AX244" s="88">
        <v>0</v>
      </c>
      <c r="AY244" s="88">
        <v>4000</v>
      </c>
      <c r="AZ244" s="88">
        <v>114.8</v>
      </c>
      <c r="BA244" s="88">
        <v>0</v>
      </c>
      <c r="BB244" s="88">
        <v>121.6</v>
      </c>
      <c r="BC244" s="88">
        <v>0</v>
      </c>
      <c r="BD244" s="88">
        <v>25</v>
      </c>
      <c r="BE244" s="88">
        <v>0</v>
      </c>
      <c r="BF244" s="101">
        <v>0</v>
      </c>
      <c r="BG244" s="101">
        <v>261.39999999999998</v>
      </c>
      <c r="BH244" s="101">
        <v>284</v>
      </c>
      <c r="BI244" s="101">
        <v>44</v>
      </c>
      <c r="BJ244" s="101">
        <v>283.60000000000002</v>
      </c>
      <c r="BK244" s="101">
        <v>611.6</v>
      </c>
      <c r="BL244" s="101" t="s">
        <v>3081</v>
      </c>
      <c r="BM244" s="101" t="s">
        <v>3081</v>
      </c>
    </row>
    <row r="245" spans="1:65">
      <c r="A245" t="s">
        <v>695</v>
      </c>
      <c r="B245">
        <v>20250301</v>
      </c>
      <c r="C245">
        <v>2025</v>
      </c>
      <c r="D245" s="9">
        <v>45717</v>
      </c>
      <c r="E245">
        <v>3</v>
      </c>
      <c r="F245" t="s">
        <v>1027</v>
      </c>
      <c r="G245" t="s">
        <v>246</v>
      </c>
      <c r="H245" t="s">
        <v>1027</v>
      </c>
      <c r="I245" t="s">
        <v>246</v>
      </c>
      <c r="J245">
        <v>1</v>
      </c>
      <c r="K245" t="s">
        <v>9</v>
      </c>
      <c r="L245" t="s">
        <v>2158</v>
      </c>
      <c r="M245" t="s">
        <v>2158</v>
      </c>
      <c r="N245" t="s">
        <v>1820</v>
      </c>
      <c r="O245" t="s">
        <v>3247</v>
      </c>
      <c r="P245" t="s">
        <v>6037</v>
      </c>
      <c r="Q245" t="s">
        <v>6038</v>
      </c>
      <c r="R245" t="s">
        <v>3395</v>
      </c>
      <c r="S245" t="s">
        <v>249</v>
      </c>
      <c r="T245" t="s">
        <v>6046</v>
      </c>
      <c r="U245" s="9" t="s">
        <v>6047</v>
      </c>
      <c r="V245" s="9" t="s">
        <v>6048</v>
      </c>
      <c r="W245" t="s">
        <v>6049</v>
      </c>
      <c r="X245" t="s">
        <v>3081</v>
      </c>
      <c r="Y245" t="s">
        <v>3081</v>
      </c>
      <c r="Z245">
        <v>1</v>
      </c>
      <c r="AA245">
        <v>44511</v>
      </c>
      <c r="AB245">
        <v>44511</v>
      </c>
      <c r="AC245">
        <v>62160085</v>
      </c>
      <c r="AD245" s="9" t="s">
        <v>3084</v>
      </c>
      <c r="AE245" t="s">
        <v>1319</v>
      </c>
      <c r="AF245" t="s">
        <v>3396</v>
      </c>
      <c r="AG245" t="s">
        <v>3397</v>
      </c>
      <c r="AH245" t="s">
        <v>1138</v>
      </c>
      <c r="AI245" t="s">
        <v>6045</v>
      </c>
      <c r="AJ245">
        <v>33760</v>
      </c>
      <c r="AK245" t="s">
        <v>3099</v>
      </c>
      <c r="AL245" t="s">
        <v>3088</v>
      </c>
      <c r="AM245">
        <v>200012402151753</v>
      </c>
      <c r="AN245">
        <v>1</v>
      </c>
      <c r="AO245" s="88" t="s">
        <v>3089</v>
      </c>
      <c r="AP245" s="88">
        <v>1</v>
      </c>
      <c r="AQ245" s="88" t="s">
        <v>3090</v>
      </c>
      <c r="AR245" s="88">
        <v>362717</v>
      </c>
      <c r="AS245" s="88" t="s">
        <v>6059</v>
      </c>
      <c r="AT245" s="88">
        <v>85</v>
      </c>
      <c r="AU245" s="88">
        <v>45000</v>
      </c>
      <c r="AV245" s="88">
        <v>0</v>
      </c>
      <c r="AW245" s="88">
        <v>0</v>
      </c>
      <c r="AX245" s="88">
        <v>0</v>
      </c>
      <c r="AY245" s="88">
        <v>45000</v>
      </c>
      <c r="AZ245" s="88">
        <v>1291.5</v>
      </c>
      <c r="BA245" s="88">
        <v>1148.33</v>
      </c>
      <c r="BB245" s="88">
        <v>1368</v>
      </c>
      <c r="BC245" s="88">
        <v>0</v>
      </c>
      <c r="BD245" s="88">
        <v>25</v>
      </c>
      <c r="BE245" s="88">
        <v>0</v>
      </c>
      <c r="BF245" s="101">
        <v>0</v>
      </c>
      <c r="BG245" s="101">
        <v>3832.83</v>
      </c>
      <c r="BH245" s="101">
        <v>3195</v>
      </c>
      <c r="BI245" s="101">
        <v>495</v>
      </c>
      <c r="BJ245" s="101">
        <v>3190.5</v>
      </c>
      <c r="BK245" s="101">
        <v>6880.5</v>
      </c>
      <c r="BL245" s="101" t="s">
        <v>3081</v>
      </c>
      <c r="BM245" s="101" t="s">
        <v>3081</v>
      </c>
    </row>
    <row r="246" spans="1:65">
      <c r="A246" t="s">
        <v>695</v>
      </c>
      <c r="B246">
        <v>20250301</v>
      </c>
      <c r="C246">
        <v>2025</v>
      </c>
      <c r="D246" s="9">
        <v>45717</v>
      </c>
      <c r="E246">
        <v>3</v>
      </c>
      <c r="F246" t="s">
        <v>2677</v>
      </c>
      <c r="G246" t="s">
        <v>2691</v>
      </c>
      <c r="H246" t="s">
        <v>1038</v>
      </c>
      <c r="I246" t="s">
        <v>695</v>
      </c>
      <c r="J246">
        <v>34</v>
      </c>
      <c r="K246" t="s">
        <v>3256</v>
      </c>
      <c r="L246" t="s">
        <v>2158</v>
      </c>
      <c r="M246" t="s">
        <v>2158</v>
      </c>
      <c r="N246" t="s">
        <v>1820</v>
      </c>
      <c r="O246" t="s">
        <v>3247</v>
      </c>
      <c r="P246" t="s">
        <v>6037</v>
      </c>
      <c r="Q246" t="s">
        <v>6038</v>
      </c>
      <c r="R246" t="s">
        <v>4663</v>
      </c>
      <c r="S246" t="s">
        <v>2018</v>
      </c>
      <c r="T246" t="s">
        <v>6046</v>
      </c>
      <c r="U246" s="9" t="s">
        <v>6047</v>
      </c>
      <c r="V246" s="9" t="s">
        <v>6054</v>
      </c>
      <c r="W246" t="s">
        <v>6055</v>
      </c>
      <c r="X246" t="s">
        <v>3081</v>
      </c>
      <c r="Y246" t="s">
        <v>3081</v>
      </c>
      <c r="Z246">
        <v>5</v>
      </c>
      <c r="AA246">
        <v>45352</v>
      </c>
      <c r="AB246">
        <v>44440</v>
      </c>
      <c r="AC246">
        <v>61635020</v>
      </c>
      <c r="AD246" s="9" t="s">
        <v>3084</v>
      </c>
      <c r="AE246" t="s">
        <v>2175</v>
      </c>
      <c r="AF246" t="s">
        <v>5727</v>
      </c>
      <c r="AG246" t="s">
        <v>5728</v>
      </c>
      <c r="AH246" t="s">
        <v>2191</v>
      </c>
      <c r="AI246" t="s">
        <v>6043</v>
      </c>
      <c r="AJ246">
        <v>36552</v>
      </c>
      <c r="AK246" t="s">
        <v>3099</v>
      </c>
      <c r="AL246" t="s">
        <v>3088</v>
      </c>
      <c r="AM246">
        <v>200019601484111</v>
      </c>
      <c r="AN246">
        <v>1</v>
      </c>
      <c r="AO246" s="88" t="s">
        <v>3089</v>
      </c>
      <c r="AP246" s="88">
        <v>1</v>
      </c>
      <c r="AQ246" s="88" t="s">
        <v>3090</v>
      </c>
      <c r="AR246" s="88">
        <v>362717</v>
      </c>
      <c r="AS246" s="88" t="s">
        <v>6059</v>
      </c>
      <c r="AT246" s="88">
        <v>94</v>
      </c>
      <c r="AU246" s="88">
        <v>110000</v>
      </c>
      <c r="AV246" s="88">
        <v>0</v>
      </c>
      <c r="AW246" s="88">
        <v>0</v>
      </c>
      <c r="AX246" s="88">
        <v>0</v>
      </c>
      <c r="AY246" s="88">
        <v>110000</v>
      </c>
      <c r="AZ246" s="88">
        <v>3157</v>
      </c>
      <c r="BA246" s="88">
        <v>14457.62</v>
      </c>
      <c r="BB246" s="88">
        <v>3344</v>
      </c>
      <c r="BC246" s="88">
        <v>0</v>
      </c>
      <c r="BD246" s="88">
        <v>25</v>
      </c>
      <c r="BE246" s="88">
        <v>0</v>
      </c>
      <c r="BF246" s="101">
        <v>739.39</v>
      </c>
      <c r="BG246" s="101">
        <v>21723.01</v>
      </c>
      <c r="BH246" s="101">
        <v>7810</v>
      </c>
      <c r="BI246" s="101">
        <v>851.51</v>
      </c>
      <c r="BJ246" s="101">
        <v>7799</v>
      </c>
      <c r="BK246" s="101">
        <v>16460.509999999998</v>
      </c>
      <c r="BL246" s="101" t="s">
        <v>3173</v>
      </c>
      <c r="BM246" s="101" t="s">
        <v>4500</v>
      </c>
    </row>
    <row r="247" spans="1:65">
      <c r="A247" t="s">
        <v>695</v>
      </c>
      <c r="B247">
        <v>20250301</v>
      </c>
      <c r="C247">
        <v>2025</v>
      </c>
      <c r="D247" s="9">
        <v>45717</v>
      </c>
      <c r="E247">
        <v>3</v>
      </c>
      <c r="F247" t="s">
        <v>1081</v>
      </c>
      <c r="G247" t="s">
        <v>283</v>
      </c>
      <c r="H247" t="s">
        <v>1038</v>
      </c>
      <c r="I247" t="s">
        <v>695</v>
      </c>
      <c r="J247">
        <v>34</v>
      </c>
      <c r="K247" t="s">
        <v>3256</v>
      </c>
      <c r="L247" t="s">
        <v>2158</v>
      </c>
      <c r="M247" t="s">
        <v>2158</v>
      </c>
      <c r="N247" t="s">
        <v>1820</v>
      </c>
      <c r="O247" t="s">
        <v>3247</v>
      </c>
      <c r="P247" t="s">
        <v>6037</v>
      </c>
      <c r="Q247" t="s">
        <v>6038</v>
      </c>
      <c r="R247" t="s">
        <v>3627</v>
      </c>
      <c r="S247" t="s">
        <v>254</v>
      </c>
      <c r="T247" t="s">
        <v>6046</v>
      </c>
      <c r="U247" s="9" t="s">
        <v>6047</v>
      </c>
      <c r="V247" s="9" t="s">
        <v>6052</v>
      </c>
      <c r="W247" t="s">
        <v>6053</v>
      </c>
      <c r="X247" t="s">
        <v>3081</v>
      </c>
      <c r="Y247" t="s">
        <v>3081</v>
      </c>
      <c r="Z247">
        <v>1</v>
      </c>
      <c r="AA247">
        <v>44531</v>
      </c>
      <c r="AB247">
        <v>44531</v>
      </c>
      <c r="AC247">
        <v>61965025</v>
      </c>
      <c r="AD247" s="9" t="s">
        <v>3084</v>
      </c>
      <c r="AE247" t="s">
        <v>1663</v>
      </c>
      <c r="AF247" t="s">
        <v>5369</v>
      </c>
      <c r="AG247" t="s">
        <v>5370</v>
      </c>
      <c r="AH247" t="s">
        <v>1156</v>
      </c>
      <c r="AI247" t="s">
        <v>6045</v>
      </c>
      <c r="AJ247">
        <v>20789</v>
      </c>
      <c r="AK247" t="s">
        <v>3099</v>
      </c>
      <c r="AL247" t="s">
        <v>3088</v>
      </c>
      <c r="AM247">
        <v>200019604057764</v>
      </c>
      <c r="AN247">
        <v>1</v>
      </c>
      <c r="AO247" s="88" t="s">
        <v>3089</v>
      </c>
      <c r="AP247" s="88">
        <v>1</v>
      </c>
      <c r="AQ247" s="88" t="s">
        <v>3090</v>
      </c>
      <c r="AR247" s="88">
        <v>362717</v>
      </c>
      <c r="AS247" s="88" t="s">
        <v>6059</v>
      </c>
      <c r="AT247" s="88">
        <v>197</v>
      </c>
      <c r="AU247" s="88">
        <v>70000</v>
      </c>
      <c r="AV247" s="88">
        <v>0</v>
      </c>
      <c r="AW247" s="88">
        <v>0</v>
      </c>
      <c r="AX247" s="88">
        <v>0</v>
      </c>
      <c r="AY247" s="88">
        <v>70000</v>
      </c>
      <c r="AZ247" s="88">
        <v>2009</v>
      </c>
      <c r="BA247" s="88">
        <v>5368.48</v>
      </c>
      <c r="BB247" s="88">
        <v>2128</v>
      </c>
      <c r="BC247" s="88">
        <v>0</v>
      </c>
      <c r="BD247" s="88">
        <v>25</v>
      </c>
      <c r="BE247" s="88">
        <v>0</v>
      </c>
      <c r="BF247" s="101">
        <v>0</v>
      </c>
      <c r="BG247" s="101">
        <v>9530.48</v>
      </c>
      <c r="BH247" s="101">
        <v>4970</v>
      </c>
      <c r="BI247" s="101">
        <v>770</v>
      </c>
      <c r="BJ247" s="101">
        <v>4963</v>
      </c>
      <c r="BK247" s="101">
        <v>10703</v>
      </c>
      <c r="BL247" s="101" t="s">
        <v>3081</v>
      </c>
      <c r="BM247" s="101" t="s">
        <v>3081</v>
      </c>
    </row>
    <row r="248" spans="1:65">
      <c r="A248" t="s">
        <v>695</v>
      </c>
      <c r="B248">
        <v>20250301</v>
      </c>
      <c r="C248">
        <v>2025</v>
      </c>
      <c r="D248" s="9">
        <v>45717</v>
      </c>
      <c r="E248">
        <v>3</v>
      </c>
      <c r="F248" t="s">
        <v>1057</v>
      </c>
      <c r="G248" t="s">
        <v>328</v>
      </c>
      <c r="H248" t="s">
        <v>1057</v>
      </c>
      <c r="I248" t="s">
        <v>328</v>
      </c>
      <c r="J248">
        <v>1</v>
      </c>
      <c r="K248" t="s">
        <v>9</v>
      </c>
      <c r="L248" t="s">
        <v>2158</v>
      </c>
      <c r="M248" t="s">
        <v>2158</v>
      </c>
      <c r="N248" t="s">
        <v>1820</v>
      </c>
      <c r="O248" t="s">
        <v>3247</v>
      </c>
      <c r="P248" t="s">
        <v>6037</v>
      </c>
      <c r="Q248" t="s">
        <v>6038</v>
      </c>
      <c r="R248" t="s">
        <v>3297</v>
      </c>
      <c r="S248" t="s">
        <v>8</v>
      </c>
      <c r="T248" t="s">
        <v>6046</v>
      </c>
      <c r="U248" s="9" t="s">
        <v>6047</v>
      </c>
      <c r="V248" s="9" t="s">
        <v>6056</v>
      </c>
      <c r="W248" t="s">
        <v>6057</v>
      </c>
      <c r="X248" t="s">
        <v>3081</v>
      </c>
      <c r="Y248" t="s">
        <v>3081</v>
      </c>
      <c r="Z248">
        <v>2</v>
      </c>
      <c r="AA248">
        <v>44896</v>
      </c>
      <c r="AB248">
        <v>44287</v>
      </c>
      <c r="AC248">
        <v>61425019</v>
      </c>
      <c r="AD248" s="9" t="s">
        <v>3084</v>
      </c>
      <c r="AE248" t="s">
        <v>1383</v>
      </c>
      <c r="AF248" t="s">
        <v>4507</v>
      </c>
      <c r="AG248" t="s">
        <v>4508</v>
      </c>
      <c r="AH248" t="s">
        <v>762</v>
      </c>
      <c r="AI248" t="s">
        <v>6043</v>
      </c>
      <c r="AJ248">
        <v>37479</v>
      </c>
      <c r="AK248" t="s">
        <v>3087</v>
      </c>
      <c r="AL248" t="s">
        <v>3088</v>
      </c>
      <c r="AM248">
        <v>200019603568717</v>
      </c>
      <c r="AN248">
        <v>1</v>
      </c>
      <c r="AO248" s="88" t="s">
        <v>3089</v>
      </c>
      <c r="AP248" s="88">
        <v>1</v>
      </c>
      <c r="AQ248" s="88" t="s">
        <v>3090</v>
      </c>
      <c r="AR248" s="88">
        <v>362717</v>
      </c>
      <c r="AS248" s="88" t="s">
        <v>6059</v>
      </c>
      <c r="AT248" s="88">
        <v>199</v>
      </c>
      <c r="AU248" s="88">
        <v>35000</v>
      </c>
      <c r="AV248" s="88">
        <v>0</v>
      </c>
      <c r="AW248" s="88">
        <v>0</v>
      </c>
      <c r="AX248" s="88">
        <v>0</v>
      </c>
      <c r="AY248" s="88">
        <v>35000</v>
      </c>
      <c r="AZ248" s="88">
        <v>1004.5</v>
      </c>
      <c r="BA248" s="88">
        <v>0</v>
      </c>
      <c r="BB248" s="88">
        <v>1064</v>
      </c>
      <c r="BC248" s="88">
        <v>0</v>
      </c>
      <c r="BD248" s="88">
        <v>25</v>
      </c>
      <c r="BE248" s="88">
        <v>0</v>
      </c>
      <c r="BF248" s="101">
        <v>0</v>
      </c>
      <c r="BG248" s="101">
        <v>2093.5</v>
      </c>
      <c r="BH248" s="101">
        <v>2485</v>
      </c>
      <c r="BI248" s="101">
        <v>385</v>
      </c>
      <c r="BJ248" s="101">
        <v>2481.5</v>
      </c>
      <c r="BK248" s="101">
        <v>5351.5</v>
      </c>
      <c r="BL248" s="101" t="s">
        <v>3081</v>
      </c>
      <c r="BM248" s="101" t="s">
        <v>3081</v>
      </c>
    </row>
    <row r="249" spans="1:65">
      <c r="A249" t="s">
        <v>695</v>
      </c>
      <c r="B249">
        <v>20250301</v>
      </c>
      <c r="C249">
        <v>2025</v>
      </c>
      <c r="D249" s="9">
        <v>45717</v>
      </c>
      <c r="E249">
        <v>3</v>
      </c>
      <c r="F249" t="s">
        <v>1038</v>
      </c>
      <c r="G249" t="s">
        <v>695</v>
      </c>
      <c r="H249" t="s">
        <v>1038</v>
      </c>
      <c r="I249" t="s">
        <v>695</v>
      </c>
      <c r="J249">
        <v>1</v>
      </c>
      <c r="K249" t="s">
        <v>9</v>
      </c>
      <c r="L249" t="s">
        <v>2158</v>
      </c>
      <c r="M249" t="s">
        <v>2158</v>
      </c>
      <c r="N249" t="s">
        <v>1820</v>
      </c>
      <c r="O249" t="s">
        <v>3247</v>
      </c>
      <c r="P249" t="s">
        <v>6037</v>
      </c>
      <c r="Q249" t="s">
        <v>6038</v>
      </c>
      <c r="R249" t="s">
        <v>3127</v>
      </c>
      <c r="S249" t="s">
        <v>23</v>
      </c>
      <c r="T249" t="s">
        <v>6039</v>
      </c>
      <c r="U249" s="9" t="s">
        <v>6040</v>
      </c>
      <c r="V249" s="9" t="s">
        <v>6048</v>
      </c>
      <c r="W249" t="s">
        <v>6049</v>
      </c>
      <c r="X249" t="s">
        <v>3081</v>
      </c>
      <c r="Y249" t="s">
        <v>3081</v>
      </c>
      <c r="Z249">
        <v>8</v>
      </c>
      <c r="AA249">
        <v>45261</v>
      </c>
      <c r="AB249">
        <v>39052</v>
      </c>
      <c r="AC249">
        <v>62462090</v>
      </c>
      <c r="AD249" s="9" t="s">
        <v>3084</v>
      </c>
      <c r="AE249" t="s">
        <v>1265</v>
      </c>
      <c r="AF249" t="s">
        <v>3419</v>
      </c>
      <c r="AG249" t="s">
        <v>4147</v>
      </c>
      <c r="AH249" t="s">
        <v>421</v>
      </c>
      <c r="AI249" t="s">
        <v>6045</v>
      </c>
      <c r="AJ249">
        <v>27783</v>
      </c>
      <c r="AK249" t="s">
        <v>3088</v>
      </c>
      <c r="AL249" t="s">
        <v>3095</v>
      </c>
      <c r="AM249">
        <v>200013300084893</v>
      </c>
      <c r="AN249">
        <v>1</v>
      </c>
      <c r="AO249" s="88" t="s">
        <v>3089</v>
      </c>
      <c r="AP249" s="88">
        <v>1</v>
      </c>
      <c r="AQ249" s="88" t="s">
        <v>3090</v>
      </c>
      <c r="AR249" s="88">
        <v>362717</v>
      </c>
      <c r="AS249" s="88" t="s">
        <v>6059</v>
      </c>
      <c r="AT249" s="88">
        <v>137</v>
      </c>
      <c r="AU249" s="88">
        <v>48000</v>
      </c>
      <c r="AV249" s="88">
        <v>0</v>
      </c>
      <c r="AW249" s="88">
        <v>0</v>
      </c>
      <c r="AX249" s="88">
        <v>0</v>
      </c>
      <c r="AY249" s="88">
        <v>48000</v>
      </c>
      <c r="AZ249" s="88">
        <v>1377.6</v>
      </c>
      <c r="BA249" s="88">
        <v>1314.41</v>
      </c>
      <c r="BB249" s="88">
        <v>1459.2</v>
      </c>
      <c r="BC249" s="88">
        <v>1715.46</v>
      </c>
      <c r="BD249" s="88">
        <v>25</v>
      </c>
      <c r="BE249" s="88">
        <v>0</v>
      </c>
      <c r="BF249" s="101">
        <v>16462.259999999998</v>
      </c>
      <c r="BG249" s="101">
        <v>22353.93</v>
      </c>
      <c r="BH249" s="101">
        <v>3408</v>
      </c>
      <c r="BI249" s="101">
        <v>528</v>
      </c>
      <c r="BJ249" s="101">
        <v>3403.2</v>
      </c>
      <c r="BK249" s="101">
        <v>7339.2</v>
      </c>
      <c r="BL249" s="101" t="s">
        <v>3091</v>
      </c>
      <c r="BM249" s="101" t="s">
        <v>3081</v>
      </c>
    </row>
    <row r="250" spans="1:65">
      <c r="A250" t="s">
        <v>695</v>
      </c>
      <c r="B250">
        <v>20250301</v>
      </c>
      <c r="C250">
        <v>2025</v>
      </c>
      <c r="D250" s="9">
        <v>45717</v>
      </c>
      <c r="E250">
        <v>3</v>
      </c>
      <c r="F250" t="s">
        <v>1037</v>
      </c>
      <c r="G250" t="s">
        <v>271</v>
      </c>
      <c r="H250" t="s">
        <v>1038</v>
      </c>
      <c r="I250" t="s">
        <v>695</v>
      </c>
      <c r="J250">
        <v>17</v>
      </c>
      <c r="K250" t="s">
        <v>4028</v>
      </c>
      <c r="L250" t="s">
        <v>2158</v>
      </c>
      <c r="M250" t="s">
        <v>2158</v>
      </c>
      <c r="N250" t="s">
        <v>1820</v>
      </c>
      <c r="O250" t="s">
        <v>3247</v>
      </c>
      <c r="P250" t="s">
        <v>6037</v>
      </c>
      <c r="Q250" t="s">
        <v>6038</v>
      </c>
      <c r="R250" t="s">
        <v>5833</v>
      </c>
      <c r="S250" t="s">
        <v>5826</v>
      </c>
      <c r="T250" t="s">
        <v>3081</v>
      </c>
      <c r="U250" s="9" t="s">
        <v>3081</v>
      </c>
      <c r="V250" s="9" t="s">
        <v>3081</v>
      </c>
      <c r="W250" t="s">
        <v>3081</v>
      </c>
      <c r="X250" t="s">
        <v>3081</v>
      </c>
      <c r="Y250" t="s">
        <v>3081</v>
      </c>
      <c r="Z250">
        <v>2</v>
      </c>
      <c r="AA250">
        <v>45627</v>
      </c>
      <c r="AB250">
        <v>45200</v>
      </c>
      <c r="AC250">
        <v>61635026</v>
      </c>
      <c r="AD250" s="9" t="s">
        <v>3084</v>
      </c>
      <c r="AE250" t="s">
        <v>2605</v>
      </c>
      <c r="AF250" t="s">
        <v>5593</v>
      </c>
      <c r="AG250" t="s">
        <v>5594</v>
      </c>
      <c r="AH250" t="s">
        <v>2606</v>
      </c>
      <c r="AI250" t="s">
        <v>6045</v>
      </c>
      <c r="AJ250">
        <v>34466</v>
      </c>
      <c r="AK250" t="s">
        <v>3099</v>
      </c>
      <c r="AL250" t="s">
        <v>3088</v>
      </c>
      <c r="AM250">
        <v>200019606296488</v>
      </c>
      <c r="AN250">
        <v>1</v>
      </c>
      <c r="AO250" s="88" t="s">
        <v>3089</v>
      </c>
      <c r="AP250" s="88">
        <v>1</v>
      </c>
      <c r="AQ250" s="88" t="s">
        <v>3090</v>
      </c>
      <c r="AR250" s="88">
        <v>362717</v>
      </c>
      <c r="AS250" s="88" t="s">
        <v>6059</v>
      </c>
      <c r="AT250" s="88">
        <v>144</v>
      </c>
      <c r="AU250" s="88">
        <v>140000</v>
      </c>
      <c r="AV250" s="88">
        <v>0</v>
      </c>
      <c r="AW250" s="88">
        <v>0</v>
      </c>
      <c r="AX250" s="88">
        <v>0</v>
      </c>
      <c r="AY250" s="88">
        <v>140000</v>
      </c>
      <c r="AZ250" s="88">
        <v>4018</v>
      </c>
      <c r="BA250" s="88">
        <v>10736.96</v>
      </c>
      <c r="BB250" s="88">
        <v>4256</v>
      </c>
      <c r="BC250" s="88">
        <v>0</v>
      </c>
      <c r="BD250" s="88">
        <v>0</v>
      </c>
      <c r="BE250" s="88">
        <v>0</v>
      </c>
      <c r="BF250" s="101">
        <v>0</v>
      </c>
      <c r="BG250" s="101">
        <v>19010.96</v>
      </c>
      <c r="BH250" s="101">
        <v>9940</v>
      </c>
      <c r="BI250" s="101">
        <v>1540</v>
      </c>
      <c r="BJ250" s="101">
        <v>9926</v>
      </c>
      <c r="BK250" s="101">
        <v>21406</v>
      </c>
      <c r="BL250" s="101" t="s">
        <v>3081</v>
      </c>
      <c r="BM250" s="101" t="s">
        <v>3081</v>
      </c>
    </row>
    <row r="251" spans="1:65">
      <c r="A251" t="s">
        <v>695</v>
      </c>
      <c r="B251">
        <v>20250301</v>
      </c>
      <c r="C251">
        <v>2025</v>
      </c>
      <c r="D251" s="9">
        <v>45717</v>
      </c>
      <c r="E251">
        <v>3</v>
      </c>
      <c r="F251" t="s">
        <v>1043</v>
      </c>
      <c r="G251" t="s">
        <v>60</v>
      </c>
      <c r="H251" t="s">
        <v>1038</v>
      </c>
      <c r="I251" t="s">
        <v>695</v>
      </c>
      <c r="J251">
        <v>34</v>
      </c>
      <c r="K251" t="s">
        <v>3256</v>
      </c>
      <c r="L251" t="s">
        <v>2158</v>
      </c>
      <c r="M251" t="s">
        <v>2158</v>
      </c>
      <c r="N251" t="s">
        <v>1820</v>
      </c>
      <c r="O251" t="s">
        <v>3247</v>
      </c>
      <c r="P251" t="s">
        <v>6037</v>
      </c>
      <c r="Q251" t="s">
        <v>6038</v>
      </c>
      <c r="R251" t="s">
        <v>3263</v>
      </c>
      <c r="S251" t="s">
        <v>62</v>
      </c>
      <c r="T251" t="s">
        <v>6066</v>
      </c>
      <c r="U251" s="9" t="s">
        <v>6067</v>
      </c>
      <c r="V251" s="9" t="s">
        <v>6052</v>
      </c>
      <c r="W251" t="s">
        <v>6053</v>
      </c>
      <c r="X251" t="s">
        <v>3081</v>
      </c>
      <c r="Y251" t="s">
        <v>3081</v>
      </c>
      <c r="Z251">
        <v>1</v>
      </c>
      <c r="AA251">
        <v>44896</v>
      </c>
      <c r="AB251">
        <v>44896</v>
      </c>
      <c r="AC251">
        <v>61950096</v>
      </c>
      <c r="AD251" s="9" t="s">
        <v>3084</v>
      </c>
      <c r="AE251" t="s">
        <v>2104</v>
      </c>
      <c r="AF251" t="s">
        <v>4729</v>
      </c>
      <c r="AG251" t="s">
        <v>4730</v>
      </c>
      <c r="AH251" t="s">
        <v>2103</v>
      </c>
      <c r="AI251" t="s">
        <v>6045</v>
      </c>
      <c r="AJ251">
        <v>33930</v>
      </c>
      <c r="AK251" t="s">
        <v>3099</v>
      </c>
      <c r="AL251" t="s">
        <v>3088</v>
      </c>
      <c r="AM251">
        <v>200019605392289</v>
      </c>
      <c r="AN251">
        <v>1</v>
      </c>
      <c r="AO251" s="88" t="s">
        <v>3089</v>
      </c>
      <c r="AP251" s="88">
        <v>1</v>
      </c>
      <c r="AQ251" s="88" t="s">
        <v>3090</v>
      </c>
      <c r="AR251" s="88">
        <v>362717</v>
      </c>
      <c r="AS251" s="88" t="s">
        <v>6059</v>
      </c>
      <c r="AT251" s="88">
        <v>146</v>
      </c>
      <c r="AU251" s="88">
        <v>36000</v>
      </c>
      <c r="AV251" s="88">
        <v>0</v>
      </c>
      <c r="AW251" s="88">
        <v>0</v>
      </c>
      <c r="AX251" s="88">
        <v>0</v>
      </c>
      <c r="AY251" s="88">
        <v>36000</v>
      </c>
      <c r="AZ251" s="88">
        <v>1033.2</v>
      </c>
      <c r="BA251" s="88">
        <v>0</v>
      </c>
      <c r="BB251" s="88">
        <v>1094.4000000000001</v>
      </c>
      <c r="BC251" s="88">
        <v>0</v>
      </c>
      <c r="BD251" s="88">
        <v>25</v>
      </c>
      <c r="BE251" s="88">
        <v>0</v>
      </c>
      <c r="BF251" s="101">
        <v>0</v>
      </c>
      <c r="BG251" s="101">
        <v>2152.6</v>
      </c>
      <c r="BH251" s="101">
        <v>2556</v>
      </c>
      <c r="BI251" s="101">
        <v>396</v>
      </c>
      <c r="BJ251" s="101">
        <v>2552.4</v>
      </c>
      <c r="BK251" s="101">
        <v>5504.4</v>
      </c>
      <c r="BL251" s="101" t="s">
        <v>3081</v>
      </c>
      <c r="BM251" s="101" t="s">
        <v>3081</v>
      </c>
    </row>
    <row r="252" spans="1:65">
      <c r="A252" t="s">
        <v>695</v>
      </c>
      <c r="B252">
        <v>20250301</v>
      </c>
      <c r="C252">
        <v>2025</v>
      </c>
      <c r="D252" s="9">
        <v>45717</v>
      </c>
      <c r="E252">
        <v>3</v>
      </c>
      <c r="F252" t="s">
        <v>1038</v>
      </c>
      <c r="G252" t="s">
        <v>695</v>
      </c>
      <c r="H252" t="s">
        <v>1038</v>
      </c>
      <c r="I252" t="s">
        <v>695</v>
      </c>
      <c r="J252">
        <v>7</v>
      </c>
      <c r="K252" t="s">
        <v>3252</v>
      </c>
      <c r="L252" t="s">
        <v>2158</v>
      </c>
      <c r="M252" t="s">
        <v>2158</v>
      </c>
      <c r="N252" t="s">
        <v>1820</v>
      </c>
      <c r="O252" t="s">
        <v>3247</v>
      </c>
      <c r="P252" t="s">
        <v>6037</v>
      </c>
      <c r="Q252" t="s">
        <v>6038</v>
      </c>
      <c r="R252" t="s">
        <v>3253</v>
      </c>
      <c r="S252" t="s">
        <v>666</v>
      </c>
      <c r="T252" t="s">
        <v>6046</v>
      </c>
      <c r="U252" s="9" t="s">
        <v>6047</v>
      </c>
      <c r="V252" s="9" t="s">
        <v>3081</v>
      </c>
      <c r="W252" t="s">
        <v>3081</v>
      </c>
      <c r="X252" t="s">
        <v>3081</v>
      </c>
      <c r="Y252" t="s">
        <v>3081</v>
      </c>
      <c r="Z252">
        <v>6</v>
      </c>
      <c r="AA252">
        <v>44531</v>
      </c>
      <c r="AB252">
        <v>40374</v>
      </c>
      <c r="AC252">
        <v>62461231</v>
      </c>
      <c r="AD252" s="9" t="s">
        <v>3084</v>
      </c>
      <c r="AE252" t="s">
        <v>1751</v>
      </c>
      <c r="AF252" t="s">
        <v>3346</v>
      </c>
      <c r="AG252" t="s">
        <v>5695</v>
      </c>
      <c r="AH252" t="s">
        <v>1115</v>
      </c>
      <c r="AI252" t="s">
        <v>6045</v>
      </c>
      <c r="AJ252">
        <v>31239</v>
      </c>
      <c r="AK252" t="s">
        <v>3088</v>
      </c>
      <c r="AL252" t="s">
        <v>3095</v>
      </c>
      <c r="AM252">
        <v>200011900502744</v>
      </c>
      <c r="AN252">
        <v>1</v>
      </c>
      <c r="AO252" s="88" t="s">
        <v>3089</v>
      </c>
      <c r="AP252" s="88">
        <v>1</v>
      </c>
      <c r="AQ252" s="88" t="s">
        <v>3090</v>
      </c>
      <c r="AR252" s="88">
        <v>362717</v>
      </c>
      <c r="AS252" s="88" t="s">
        <v>6059</v>
      </c>
      <c r="AT252" s="88">
        <v>167</v>
      </c>
      <c r="AU252" s="88">
        <v>10000</v>
      </c>
      <c r="AV252" s="88">
        <v>0</v>
      </c>
      <c r="AW252" s="88">
        <v>0</v>
      </c>
      <c r="AX252" s="88">
        <v>0</v>
      </c>
      <c r="AY252" s="88">
        <v>10000</v>
      </c>
      <c r="AZ252" s="88">
        <v>0</v>
      </c>
      <c r="BA252" s="88">
        <v>0</v>
      </c>
      <c r="BB252" s="88">
        <v>0</v>
      </c>
      <c r="BC252" s="88">
        <v>0</v>
      </c>
      <c r="BD252" s="88">
        <v>0</v>
      </c>
      <c r="BE252" s="88">
        <v>0</v>
      </c>
      <c r="BF252" s="101">
        <v>0</v>
      </c>
      <c r="BG252" s="101">
        <v>0</v>
      </c>
      <c r="BH252" s="101">
        <v>0</v>
      </c>
      <c r="BI252" s="101">
        <v>0</v>
      </c>
      <c r="BJ252" s="101">
        <v>0</v>
      </c>
      <c r="BK252" s="101">
        <v>0</v>
      </c>
      <c r="BL252" s="101" t="s">
        <v>3091</v>
      </c>
      <c r="BM252" s="101" t="s">
        <v>3081</v>
      </c>
    </row>
    <row r="253" spans="1:65">
      <c r="A253" t="s">
        <v>695</v>
      </c>
      <c r="B253">
        <v>20250301</v>
      </c>
      <c r="C253">
        <v>2025</v>
      </c>
      <c r="D253" s="9">
        <v>45717</v>
      </c>
      <c r="E253">
        <v>3</v>
      </c>
      <c r="F253" t="s">
        <v>1038</v>
      </c>
      <c r="G253" t="s">
        <v>695</v>
      </c>
      <c r="H253" t="s">
        <v>1038</v>
      </c>
      <c r="I253" t="s">
        <v>695</v>
      </c>
      <c r="J253">
        <v>1</v>
      </c>
      <c r="K253" t="s">
        <v>9</v>
      </c>
      <c r="L253" t="s">
        <v>2158</v>
      </c>
      <c r="M253" t="s">
        <v>2158</v>
      </c>
      <c r="N253" t="s">
        <v>1820</v>
      </c>
      <c r="O253" t="s">
        <v>3247</v>
      </c>
      <c r="P253" t="s">
        <v>6037</v>
      </c>
      <c r="Q253" t="s">
        <v>6038</v>
      </c>
      <c r="R253" t="s">
        <v>3214</v>
      </c>
      <c r="S253" t="s">
        <v>111</v>
      </c>
      <c r="T253" t="s">
        <v>6039</v>
      </c>
      <c r="U253" s="9" t="s">
        <v>6040</v>
      </c>
      <c r="V253" s="9" t="s">
        <v>6041</v>
      </c>
      <c r="W253" t="s">
        <v>6042</v>
      </c>
      <c r="X253" t="s">
        <v>3081</v>
      </c>
      <c r="Y253" t="s">
        <v>3081</v>
      </c>
      <c r="Z253">
        <v>1</v>
      </c>
      <c r="AA253">
        <v>45689</v>
      </c>
      <c r="AB253">
        <v>45689</v>
      </c>
      <c r="AC253">
        <v>62462536</v>
      </c>
      <c r="AD253" s="9" t="s">
        <v>3084</v>
      </c>
      <c r="AE253" t="s">
        <v>5959</v>
      </c>
      <c r="AF253" t="s">
        <v>5960</v>
      </c>
      <c r="AG253" t="s">
        <v>5961</v>
      </c>
      <c r="AH253" t="s">
        <v>5962</v>
      </c>
      <c r="AI253" t="s">
        <v>6045</v>
      </c>
      <c r="AJ253">
        <v>34224</v>
      </c>
      <c r="AK253" t="s">
        <v>3099</v>
      </c>
      <c r="AL253" t="s">
        <v>3088</v>
      </c>
      <c r="AM253">
        <v>200019605578225</v>
      </c>
      <c r="AN253">
        <v>1</v>
      </c>
      <c r="AO253" s="88" t="s">
        <v>3089</v>
      </c>
      <c r="AP253" s="88">
        <v>1</v>
      </c>
      <c r="AQ253" s="88" t="s">
        <v>3090</v>
      </c>
      <c r="AR253" s="88">
        <v>362717</v>
      </c>
      <c r="AS253" s="88" t="s">
        <v>6059</v>
      </c>
      <c r="AT253" s="88">
        <v>170</v>
      </c>
      <c r="AU253" s="88">
        <v>45000</v>
      </c>
      <c r="AV253" s="88">
        <v>0</v>
      </c>
      <c r="AW253" s="88">
        <v>0</v>
      </c>
      <c r="AX253" s="88">
        <v>0</v>
      </c>
      <c r="AY253" s="88">
        <v>45000</v>
      </c>
      <c r="AZ253" s="88">
        <v>1291.5</v>
      </c>
      <c r="BA253" s="88">
        <v>1148.33</v>
      </c>
      <c r="BB253" s="88">
        <v>1368</v>
      </c>
      <c r="BC253" s="88">
        <v>0</v>
      </c>
      <c r="BD253" s="88">
        <v>25</v>
      </c>
      <c r="BE253" s="88">
        <v>0</v>
      </c>
      <c r="BF253" s="101">
        <v>0</v>
      </c>
      <c r="BG253" s="101">
        <v>3832.83</v>
      </c>
      <c r="BH253" s="101">
        <v>3195</v>
      </c>
      <c r="BI253" s="101">
        <v>495</v>
      </c>
      <c r="BJ253" s="101">
        <v>3190.5</v>
      </c>
      <c r="BK253" s="101">
        <v>6880.5</v>
      </c>
      <c r="BL253" s="101" t="s">
        <v>3081</v>
      </c>
      <c r="BM253" s="101" t="s">
        <v>3081</v>
      </c>
    </row>
    <row r="254" spans="1:65">
      <c r="A254" t="s">
        <v>695</v>
      </c>
      <c r="B254">
        <v>20250301</v>
      </c>
      <c r="C254">
        <v>2025</v>
      </c>
      <c r="D254" s="9">
        <v>45717</v>
      </c>
      <c r="E254">
        <v>3</v>
      </c>
      <c r="F254" t="s">
        <v>1044</v>
      </c>
      <c r="G254" t="s">
        <v>1196</v>
      </c>
      <c r="H254" t="s">
        <v>1044</v>
      </c>
      <c r="I254" t="s">
        <v>1196</v>
      </c>
      <c r="J254">
        <v>1</v>
      </c>
      <c r="K254" t="s">
        <v>9</v>
      </c>
      <c r="L254" t="s">
        <v>2158</v>
      </c>
      <c r="M254" t="s">
        <v>2158</v>
      </c>
      <c r="N254" t="s">
        <v>1820</v>
      </c>
      <c r="O254" t="s">
        <v>3247</v>
      </c>
      <c r="P254" t="s">
        <v>6037</v>
      </c>
      <c r="Q254" t="s">
        <v>6038</v>
      </c>
      <c r="R254" t="s">
        <v>5660</v>
      </c>
      <c r="S254" t="s">
        <v>153</v>
      </c>
      <c r="T254" t="s">
        <v>6046</v>
      </c>
      <c r="U254" s="9" t="s">
        <v>6047</v>
      </c>
      <c r="V254" s="9" t="s">
        <v>6056</v>
      </c>
      <c r="W254" t="s">
        <v>6057</v>
      </c>
      <c r="X254" t="s">
        <v>3081</v>
      </c>
      <c r="Y254" t="s">
        <v>3081</v>
      </c>
      <c r="Z254">
        <v>12</v>
      </c>
      <c r="AA254">
        <v>44593</v>
      </c>
      <c r="AB254">
        <v>35674</v>
      </c>
      <c r="AC254">
        <v>62085002</v>
      </c>
      <c r="AD254" s="9" t="s">
        <v>3084</v>
      </c>
      <c r="AE254" t="s">
        <v>839</v>
      </c>
      <c r="AF254" t="s">
        <v>5661</v>
      </c>
      <c r="AG254" t="s">
        <v>5662</v>
      </c>
      <c r="AH254" t="s">
        <v>151</v>
      </c>
      <c r="AI254" t="s">
        <v>6043</v>
      </c>
      <c r="AJ254">
        <v>26960</v>
      </c>
      <c r="AK254" t="s">
        <v>3088</v>
      </c>
      <c r="AL254" t="s">
        <v>3095</v>
      </c>
      <c r="AM254">
        <v>200013300048981</v>
      </c>
      <c r="AN254">
        <v>1</v>
      </c>
      <c r="AO254" s="88" t="s">
        <v>3089</v>
      </c>
      <c r="AP254" s="88">
        <v>1</v>
      </c>
      <c r="AQ254" s="88" t="s">
        <v>3090</v>
      </c>
      <c r="AR254" s="88">
        <v>362717</v>
      </c>
      <c r="AS254" s="88" t="s">
        <v>6059</v>
      </c>
      <c r="AT254" s="88">
        <v>174</v>
      </c>
      <c r="AU254" s="88">
        <v>65000</v>
      </c>
      <c r="AV254" s="88">
        <v>0</v>
      </c>
      <c r="AW254" s="88">
        <v>0</v>
      </c>
      <c r="AX254" s="88">
        <v>0</v>
      </c>
      <c r="AY254" s="88">
        <v>65000</v>
      </c>
      <c r="AZ254" s="88">
        <v>1865.5</v>
      </c>
      <c r="BA254" s="88">
        <v>4427.58</v>
      </c>
      <c r="BB254" s="88">
        <v>1976</v>
      </c>
      <c r="BC254" s="88">
        <v>0</v>
      </c>
      <c r="BD254" s="88">
        <v>25</v>
      </c>
      <c r="BE254" s="88">
        <v>100</v>
      </c>
      <c r="BF254" s="101">
        <v>300</v>
      </c>
      <c r="BG254" s="101">
        <v>8694.08</v>
      </c>
      <c r="BH254" s="101">
        <v>4615</v>
      </c>
      <c r="BI254" s="101">
        <v>715</v>
      </c>
      <c r="BJ254" s="101">
        <v>4608.5</v>
      </c>
      <c r="BK254" s="101">
        <v>9938.5</v>
      </c>
      <c r="BL254" s="101" t="s">
        <v>3091</v>
      </c>
      <c r="BM254" s="101" t="s">
        <v>3081</v>
      </c>
    </row>
    <row r="255" spans="1:65">
      <c r="A255" t="s">
        <v>695</v>
      </c>
      <c r="B255">
        <v>20250301</v>
      </c>
      <c r="C255">
        <v>2025</v>
      </c>
      <c r="D255" s="9">
        <v>45717</v>
      </c>
      <c r="E255">
        <v>3</v>
      </c>
      <c r="F255" t="s">
        <v>1028</v>
      </c>
      <c r="G255" t="s">
        <v>1194</v>
      </c>
      <c r="H255" t="s">
        <v>1028</v>
      </c>
      <c r="I255" t="s">
        <v>1194</v>
      </c>
      <c r="J255">
        <v>1</v>
      </c>
      <c r="K255" t="s">
        <v>9</v>
      </c>
      <c r="L255" t="s">
        <v>2158</v>
      </c>
      <c r="M255" t="s">
        <v>2158</v>
      </c>
      <c r="N255" t="s">
        <v>1820</v>
      </c>
      <c r="O255" t="s">
        <v>3247</v>
      </c>
      <c r="P255" t="s">
        <v>6037</v>
      </c>
      <c r="Q255" t="s">
        <v>6038</v>
      </c>
      <c r="R255" t="s">
        <v>3497</v>
      </c>
      <c r="S255" t="s">
        <v>461</v>
      </c>
      <c r="T255" t="s">
        <v>6039</v>
      </c>
      <c r="U255" s="9" t="s">
        <v>6040</v>
      </c>
      <c r="V255" s="9" t="s">
        <v>6052</v>
      </c>
      <c r="W255" t="s">
        <v>6053</v>
      </c>
      <c r="X255" t="s">
        <v>3081</v>
      </c>
      <c r="Y255" t="s">
        <v>3081</v>
      </c>
      <c r="Z255">
        <v>4</v>
      </c>
      <c r="AA255">
        <v>45717</v>
      </c>
      <c r="AB255">
        <v>44075</v>
      </c>
      <c r="AC255">
        <v>62475235</v>
      </c>
      <c r="AD255" s="9" t="s">
        <v>3084</v>
      </c>
      <c r="AE255" t="s">
        <v>2269</v>
      </c>
      <c r="AF255" t="s">
        <v>4419</v>
      </c>
      <c r="AG255" t="s">
        <v>4420</v>
      </c>
      <c r="AH255" t="s">
        <v>2268</v>
      </c>
      <c r="AI255" t="s">
        <v>6045</v>
      </c>
      <c r="AJ255">
        <v>20627</v>
      </c>
      <c r="AK255" t="s">
        <v>3088</v>
      </c>
      <c r="AL255" t="s">
        <v>3088</v>
      </c>
      <c r="AM255">
        <v>200011650079756</v>
      </c>
      <c r="AN255">
        <v>1</v>
      </c>
      <c r="AO255" s="88" t="s">
        <v>3089</v>
      </c>
      <c r="AP255" s="88">
        <v>1</v>
      </c>
      <c r="AQ255" s="88" t="s">
        <v>3090</v>
      </c>
      <c r="AR255" s="88">
        <v>362717</v>
      </c>
      <c r="AS255" s="88" t="s">
        <v>6059</v>
      </c>
      <c r="AT255" s="88">
        <v>178</v>
      </c>
      <c r="AU255" s="88">
        <v>220000</v>
      </c>
      <c r="AV255" s="88">
        <v>0</v>
      </c>
      <c r="AW255" s="88">
        <v>0</v>
      </c>
      <c r="AX255" s="88">
        <v>0</v>
      </c>
      <c r="AY255" s="88">
        <v>220000</v>
      </c>
      <c r="AZ255" s="88">
        <v>6314</v>
      </c>
      <c r="BA255" s="88">
        <v>40533.58</v>
      </c>
      <c r="BB255" s="88">
        <v>5883.16</v>
      </c>
      <c r="BC255" s="88">
        <v>0</v>
      </c>
      <c r="BD255" s="88">
        <v>25</v>
      </c>
      <c r="BE255" s="88">
        <v>0</v>
      </c>
      <c r="BF255" s="101">
        <v>2000</v>
      </c>
      <c r="BG255" s="101">
        <v>54755.74</v>
      </c>
      <c r="BH255" s="101">
        <v>15620</v>
      </c>
      <c r="BI255" s="101">
        <v>851.51</v>
      </c>
      <c r="BJ255" s="101">
        <v>13720.92</v>
      </c>
      <c r="BK255" s="101">
        <v>30192.43</v>
      </c>
      <c r="BL255" s="101" t="s">
        <v>3091</v>
      </c>
      <c r="BM255" s="101" t="s">
        <v>3229</v>
      </c>
    </row>
    <row r="256" spans="1:65">
      <c r="A256" t="s">
        <v>695</v>
      </c>
      <c r="B256">
        <v>20250301</v>
      </c>
      <c r="C256">
        <v>2025</v>
      </c>
      <c r="D256" s="9">
        <v>45717</v>
      </c>
      <c r="E256">
        <v>3</v>
      </c>
      <c r="F256" t="s">
        <v>1046</v>
      </c>
      <c r="G256" t="s">
        <v>226</v>
      </c>
      <c r="H256" t="s">
        <v>1046</v>
      </c>
      <c r="I256" t="s">
        <v>226</v>
      </c>
      <c r="J256">
        <v>1</v>
      </c>
      <c r="K256" t="s">
        <v>9</v>
      </c>
      <c r="L256" t="s">
        <v>2158</v>
      </c>
      <c r="M256" t="s">
        <v>2158</v>
      </c>
      <c r="N256" t="s">
        <v>1820</v>
      </c>
      <c r="O256" t="s">
        <v>3247</v>
      </c>
      <c r="P256" t="s">
        <v>6037</v>
      </c>
      <c r="Q256" t="s">
        <v>6038</v>
      </c>
      <c r="R256" t="s">
        <v>3180</v>
      </c>
      <c r="S256" t="s">
        <v>1879</v>
      </c>
      <c r="T256" t="s">
        <v>6046</v>
      </c>
      <c r="U256" s="9" t="s">
        <v>6047</v>
      </c>
      <c r="V256" s="9" t="s">
        <v>6041</v>
      </c>
      <c r="W256" t="s">
        <v>6042</v>
      </c>
      <c r="X256" t="s">
        <v>3081</v>
      </c>
      <c r="Y256" t="s">
        <v>3081</v>
      </c>
      <c r="Z256">
        <v>1</v>
      </c>
      <c r="AA256">
        <v>45047</v>
      </c>
      <c r="AB256">
        <v>45047</v>
      </c>
      <c r="AC256">
        <v>62250068</v>
      </c>
      <c r="AD256" s="9" t="s">
        <v>3084</v>
      </c>
      <c r="AE256" t="s">
        <v>2327</v>
      </c>
      <c r="AF256" t="s">
        <v>4749</v>
      </c>
      <c r="AG256" t="s">
        <v>4750</v>
      </c>
      <c r="AH256" t="s">
        <v>2326</v>
      </c>
      <c r="AI256" t="s">
        <v>6045</v>
      </c>
      <c r="AJ256">
        <v>19143</v>
      </c>
      <c r="AK256" t="s">
        <v>3099</v>
      </c>
      <c r="AL256" t="s">
        <v>3088</v>
      </c>
      <c r="AM256">
        <v>200019603335639</v>
      </c>
      <c r="AN256">
        <v>1</v>
      </c>
      <c r="AO256" s="88" t="s">
        <v>3089</v>
      </c>
      <c r="AP256" s="88">
        <v>1</v>
      </c>
      <c r="AQ256" s="88" t="s">
        <v>3090</v>
      </c>
      <c r="AR256" s="88">
        <v>362717</v>
      </c>
      <c r="AS256" s="88" t="s">
        <v>6059</v>
      </c>
      <c r="AT256" s="88">
        <v>181</v>
      </c>
      <c r="AU256" s="88">
        <v>30000</v>
      </c>
      <c r="AV256" s="88">
        <v>0</v>
      </c>
      <c r="AW256" s="88">
        <v>0</v>
      </c>
      <c r="AX256" s="88">
        <v>0</v>
      </c>
      <c r="AY256" s="88">
        <v>30000</v>
      </c>
      <c r="AZ256" s="88">
        <v>861</v>
      </c>
      <c r="BA256" s="88">
        <v>0</v>
      </c>
      <c r="BB256" s="88">
        <v>912</v>
      </c>
      <c r="BC256" s="88">
        <v>0</v>
      </c>
      <c r="BD256" s="88">
        <v>25</v>
      </c>
      <c r="BE256" s="88">
        <v>0</v>
      </c>
      <c r="BF256" s="101">
        <v>5648.57</v>
      </c>
      <c r="BG256" s="101">
        <v>7446.57</v>
      </c>
      <c r="BH256" s="101">
        <v>2130</v>
      </c>
      <c r="BI256" s="101">
        <v>330</v>
      </c>
      <c r="BJ256" s="101">
        <v>2127</v>
      </c>
      <c r="BK256" s="101">
        <v>4587</v>
      </c>
      <c r="BL256" s="101" t="s">
        <v>3081</v>
      </c>
      <c r="BM256" s="101" t="s">
        <v>3081</v>
      </c>
    </row>
    <row r="257" spans="1:65">
      <c r="A257" t="s">
        <v>695</v>
      </c>
      <c r="B257">
        <v>20250301</v>
      </c>
      <c r="C257">
        <v>2025</v>
      </c>
      <c r="D257" s="9">
        <v>45717</v>
      </c>
      <c r="E257">
        <v>3</v>
      </c>
      <c r="F257" t="s">
        <v>1043</v>
      </c>
      <c r="G257" t="s">
        <v>60</v>
      </c>
      <c r="H257" t="s">
        <v>1038</v>
      </c>
      <c r="I257" t="s">
        <v>695</v>
      </c>
      <c r="J257">
        <v>34</v>
      </c>
      <c r="K257" t="s">
        <v>3256</v>
      </c>
      <c r="L257" t="s">
        <v>2158</v>
      </c>
      <c r="M257" t="s">
        <v>2158</v>
      </c>
      <c r="N257" t="s">
        <v>1820</v>
      </c>
      <c r="O257" t="s">
        <v>3247</v>
      </c>
      <c r="P257" t="s">
        <v>6037</v>
      </c>
      <c r="Q257" t="s">
        <v>6038</v>
      </c>
      <c r="R257" t="s">
        <v>3263</v>
      </c>
      <c r="S257" t="s">
        <v>62</v>
      </c>
      <c r="T257" t="s">
        <v>6066</v>
      </c>
      <c r="U257" s="9" t="s">
        <v>6067</v>
      </c>
      <c r="V257" s="9" t="s">
        <v>6052</v>
      </c>
      <c r="W257" t="s">
        <v>6053</v>
      </c>
      <c r="X257" t="s">
        <v>3081</v>
      </c>
      <c r="Y257" t="s">
        <v>3081</v>
      </c>
      <c r="Z257">
        <v>1</v>
      </c>
      <c r="AA257">
        <v>44896</v>
      </c>
      <c r="AB257">
        <v>44896</v>
      </c>
      <c r="AC257">
        <v>61950092</v>
      </c>
      <c r="AD257" s="9" t="s">
        <v>3084</v>
      </c>
      <c r="AE257" t="s">
        <v>2102</v>
      </c>
      <c r="AF257" t="s">
        <v>3264</v>
      </c>
      <c r="AG257" t="s">
        <v>3265</v>
      </c>
      <c r="AH257" t="s">
        <v>2101</v>
      </c>
      <c r="AI257" t="s">
        <v>6043</v>
      </c>
      <c r="AJ257">
        <v>35403</v>
      </c>
      <c r="AK257" t="s">
        <v>3099</v>
      </c>
      <c r="AL257" t="s">
        <v>3088</v>
      </c>
      <c r="AM257">
        <v>200019602064089</v>
      </c>
      <c r="AN257">
        <v>1</v>
      </c>
      <c r="AO257" s="88" t="s">
        <v>3089</v>
      </c>
      <c r="AP257" s="88">
        <v>1</v>
      </c>
      <c r="AQ257" s="88" t="s">
        <v>3090</v>
      </c>
      <c r="AR257" s="88">
        <v>362717</v>
      </c>
      <c r="AS257" s="88" t="s">
        <v>6059</v>
      </c>
      <c r="AT257" s="88">
        <v>193</v>
      </c>
      <c r="AU257" s="88">
        <v>20000</v>
      </c>
      <c r="AV257" s="88">
        <v>0</v>
      </c>
      <c r="AW257" s="88">
        <v>0</v>
      </c>
      <c r="AX257" s="88">
        <v>0</v>
      </c>
      <c r="AY257" s="88">
        <v>20000</v>
      </c>
      <c r="AZ257" s="88">
        <v>574</v>
      </c>
      <c r="BA257" s="88">
        <v>0</v>
      </c>
      <c r="BB257" s="88">
        <v>608</v>
      </c>
      <c r="BC257" s="88">
        <v>0</v>
      </c>
      <c r="BD257" s="88">
        <v>25</v>
      </c>
      <c r="BE257" s="88">
        <v>0</v>
      </c>
      <c r="BF257" s="101">
        <v>2466</v>
      </c>
      <c r="BG257" s="101">
        <v>3673</v>
      </c>
      <c r="BH257" s="101">
        <v>1420</v>
      </c>
      <c r="BI257" s="101">
        <v>220</v>
      </c>
      <c r="BJ257" s="101">
        <v>1418</v>
      </c>
      <c r="BK257" s="101">
        <v>3058</v>
      </c>
      <c r="BL257" s="101" t="s">
        <v>3081</v>
      </c>
      <c r="BM257" s="101" t="s">
        <v>3081</v>
      </c>
    </row>
    <row r="258" spans="1:65">
      <c r="A258" t="s">
        <v>695</v>
      </c>
      <c r="B258">
        <v>20250301</v>
      </c>
      <c r="C258">
        <v>2025</v>
      </c>
      <c r="D258" s="9">
        <v>45717</v>
      </c>
      <c r="E258">
        <v>3</v>
      </c>
      <c r="F258" t="s">
        <v>1035</v>
      </c>
      <c r="G258" t="s">
        <v>1199</v>
      </c>
      <c r="H258" t="s">
        <v>1035</v>
      </c>
      <c r="I258" t="s">
        <v>1199</v>
      </c>
      <c r="J258">
        <v>1</v>
      </c>
      <c r="K258" t="s">
        <v>9</v>
      </c>
      <c r="L258" t="s">
        <v>2158</v>
      </c>
      <c r="M258" t="s">
        <v>2158</v>
      </c>
      <c r="N258" t="s">
        <v>1820</v>
      </c>
      <c r="O258" t="s">
        <v>3247</v>
      </c>
      <c r="P258" t="s">
        <v>6037</v>
      </c>
      <c r="Q258" t="s">
        <v>6038</v>
      </c>
      <c r="R258" t="s">
        <v>3096</v>
      </c>
      <c r="S258" t="s">
        <v>295</v>
      </c>
      <c r="T258" t="s">
        <v>6046</v>
      </c>
      <c r="U258" s="9" t="s">
        <v>6047</v>
      </c>
      <c r="V258" s="9" t="s">
        <v>6056</v>
      </c>
      <c r="W258" t="s">
        <v>6057</v>
      </c>
      <c r="X258" t="s">
        <v>3081</v>
      </c>
      <c r="Y258" t="s">
        <v>3081</v>
      </c>
      <c r="Z258">
        <v>1</v>
      </c>
      <c r="AA258">
        <v>45108</v>
      </c>
      <c r="AB258">
        <v>45108</v>
      </c>
      <c r="AC258">
        <v>61395034</v>
      </c>
      <c r="AD258" s="9" t="s">
        <v>3084</v>
      </c>
      <c r="AE258" t="s">
        <v>2422</v>
      </c>
      <c r="AF258" t="s">
        <v>4411</v>
      </c>
      <c r="AG258" t="s">
        <v>4412</v>
      </c>
      <c r="AH258" t="s">
        <v>2421</v>
      </c>
      <c r="AI258" t="s">
        <v>6043</v>
      </c>
      <c r="AJ258">
        <v>15095</v>
      </c>
      <c r="AK258" t="s">
        <v>3099</v>
      </c>
      <c r="AL258" t="s">
        <v>3088</v>
      </c>
      <c r="AM258">
        <v>200019606020831</v>
      </c>
      <c r="AN258">
        <v>1</v>
      </c>
      <c r="AO258" s="88" t="s">
        <v>3089</v>
      </c>
      <c r="AP258" s="88">
        <v>1</v>
      </c>
      <c r="AQ258" s="88" t="s">
        <v>3090</v>
      </c>
      <c r="AR258" s="88">
        <v>362717</v>
      </c>
      <c r="AS258" s="88" t="s">
        <v>6059</v>
      </c>
      <c r="AT258" s="88">
        <v>273</v>
      </c>
      <c r="AU258" s="88">
        <v>35000</v>
      </c>
      <c r="AV258" s="88">
        <v>0</v>
      </c>
      <c r="AW258" s="88">
        <v>0</v>
      </c>
      <c r="AX258" s="88">
        <v>0</v>
      </c>
      <c r="AY258" s="88">
        <v>35000</v>
      </c>
      <c r="AZ258" s="88">
        <v>1004.5</v>
      </c>
      <c r="BA258" s="88">
        <v>0</v>
      </c>
      <c r="BB258" s="88">
        <v>1064</v>
      </c>
      <c r="BC258" s="88">
        <v>0</v>
      </c>
      <c r="BD258" s="88">
        <v>25</v>
      </c>
      <c r="BE258" s="88">
        <v>0</v>
      </c>
      <c r="BF258" s="101">
        <v>0</v>
      </c>
      <c r="BG258" s="101">
        <v>2093.5</v>
      </c>
      <c r="BH258" s="101">
        <v>2485</v>
      </c>
      <c r="BI258" s="101">
        <v>385</v>
      </c>
      <c r="BJ258" s="101">
        <v>2481.5</v>
      </c>
      <c r="BK258" s="101">
        <v>5351.5</v>
      </c>
      <c r="BL258" s="101" t="s">
        <v>3081</v>
      </c>
      <c r="BM258" s="101" t="s">
        <v>3081</v>
      </c>
    </row>
    <row r="259" spans="1:65">
      <c r="A259" t="s">
        <v>695</v>
      </c>
      <c r="B259">
        <v>20250301</v>
      </c>
      <c r="C259">
        <v>2025</v>
      </c>
      <c r="D259" s="9">
        <v>45717</v>
      </c>
      <c r="E259">
        <v>3</v>
      </c>
      <c r="F259" t="s">
        <v>1039</v>
      </c>
      <c r="G259" t="s">
        <v>287</v>
      </c>
      <c r="H259" t="s">
        <v>1039</v>
      </c>
      <c r="I259" t="s">
        <v>287</v>
      </c>
      <c r="J259">
        <v>1</v>
      </c>
      <c r="K259" t="s">
        <v>9</v>
      </c>
      <c r="L259" t="s">
        <v>2158</v>
      </c>
      <c r="M259" t="s">
        <v>2158</v>
      </c>
      <c r="N259" t="s">
        <v>1820</v>
      </c>
      <c r="O259" t="s">
        <v>3247</v>
      </c>
      <c r="P259" t="s">
        <v>6037</v>
      </c>
      <c r="Q259" t="s">
        <v>6038</v>
      </c>
      <c r="R259" t="s">
        <v>4722</v>
      </c>
      <c r="S259" t="s">
        <v>2944</v>
      </c>
      <c r="T259" t="s">
        <v>6046</v>
      </c>
      <c r="U259" s="9" t="s">
        <v>6047</v>
      </c>
      <c r="V259" s="9" t="s">
        <v>6048</v>
      </c>
      <c r="W259" t="s">
        <v>6049</v>
      </c>
      <c r="X259" t="s">
        <v>3081</v>
      </c>
      <c r="Y259" t="s">
        <v>3081</v>
      </c>
      <c r="Z259">
        <v>2</v>
      </c>
      <c r="AA259">
        <v>45505</v>
      </c>
      <c r="AB259">
        <v>44927</v>
      </c>
      <c r="AC259">
        <v>62010026</v>
      </c>
      <c r="AD259" s="9" t="s">
        <v>3084</v>
      </c>
      <c r="AE259" t="s">
        <v>2162</v>
      </c>
      <c r="AF259" t="s">
        <v>4723</v>
      </c>
      <c r="AG259" t="s">
        <v>4724</v>
      </c>
      <c r="AH259" t="s">
        <v>2179</v>
      </c>
      <c r="AI259" t="s">
        <v>6043</v>
      </c>
      <c r="AJ259">
        <v>28001</v>
      </c>
      <c r="AK259" t="s">
        <v>3087</v>
      </c>
      <c r="AL259" t="s">
        <v>3088</v>
      </c>
      <c r="AM259">
        <v>200010230237967</v>
      </c>
      <c r="AN259">
        <v>1</v>
      </c>
      <c r="AO259" s="88" t="s">
        <v>3089</v>
      </c>
      <c r="AP259" s="88">
        <v>1</v>
      </c>
      <c r="AQ259" s="88" t="s">
        <v>3090</v>
      </c>
      <c r="AR259" s="88">
        <v>362717</v>
      </c>
      <c r="AS259" s="88" t="s">
        <v>6059</v>
      </c>
      <c r="AT259" s="88">
        <v>276</v>
      </c>
      <c r="AU259" s="88">
        <v>45000</v>
      </c>
      <c r="AV259" s="88">
        <v>0</v>
      </c>
      <c r="AW259" s="88">
        <v>0</v>
      </c>
      <c r="AX259" s="88">
        <v>0</v>
      </c>
      <c r="AY259" s="88">
        <v>45000</v>
      </c>
      <c r="AZ259" s="88">
        <v>1291.5</v>
      </c>
      <c r="BA259" s="88">
        <v>1148.33</v>
      </c>
      <c r="BB259" s="88">
        <v>1368</v>
      </c>
      <c r="BC259" s="88">
        <v>0</v>
      </c>
      <c r="BD259" s="88">
        <v>25</v>
      </c>
      <c r="BE259" s="88">
        <v>0</v>
      </c>
      <c r="BF259" s="101">
        <v>20675.689999999999</v>
      </c>
      <c r="BG259" s="101">
        <v>24508.52</v>
      </c>
      <c r="BH259" s="101">
        <v>3195</v>
      </c>
      <c r="BI259" s="101">
        <v>495</v>
      </c>
      <c r="BJ259" s="101">
        <v>3190.5</v>
      </c>
      <c r="BK259" s="101">
        <v>6880.5</v>
      </c>
      <c r="BL259" s="101" t="s">
        <v>3081</v>
      </c>
      <c r="BM259" s="101" t="s">
        <v>3081</v>
      </c>
    </row>
    <row r="260" spans="1:65">
      <c r="A260" t="s">
        <v>695</v>
      </c>
      <c r="B260">
        <v>20250301</v>
      </c>
      <c r="C260">
        <v>2025</v>
      </c>
      <c r="D260" s="9">
        <v>45717</v>
      </c>
      <c r="E260">
        <v>3</v>
      </c>
      <c r="F260" t="s">
        <v>1027</v>
      </c>
      <c r="G260" t="s">
        <v>246</v>
      </c>
      <c r="H260" t="s">
        <v>1027</v>
      </c>
      <c r="I260" t="s">
        <v>246</v>
      </c>
      <c r="J260">
        <v>1</v>
      </c>
      <c r="K260" t="s">
        <v>9</v>
      </c>
      <c r="L260" t="s">
        <v>2158</v>
      </c>
      <c r="M260" t="s">
        <v>2158</v>
      </c>
      <c r="N260" t="s">
        <v>1820</v>
      </c>
      <c r="O260" t="s">
        <v>3247</v>
      </c>
      <c r="P260" t="s">
        <v>6037</v>
      </c>
      <c r="Q260" t="s">
        <v>6038</v>
      </c>
      <c r="R260" t="s">
        <v>3733</v>
      </c>
      <c r="S260" t="s">
        <v>2316</v>
      </c>
      <c r="T260" t="s">
        <v>6046</v>
      </c>
      <c r="U260" s="9" t="s">
        <v>6047</v>
      </c>
      <c r="V260" s="9" t="s">
        <v>6048</v>
      </c>
      <c r="W260" t="s">
        <v>6049</v>
      </c>
      <c r="X260" t="s">
        <v>3081</v>
      </c>
      <c r="Y260" t="s">
        <v>3081</v>
      </c>
      <c r="Z260">
        <v>2</v>
      </c>
      <c r="AA260">
        <v>45047</v>
      </c>
      <c r="AB260">
        <v>44509</v>
      </c>
      <c r="AC260">
        <v>62160088</v>
      </c>
      <c r="AD260" s="9" t="s">
        <v>3084</v>
      </c>
      <c r="AE260" t="s">
        <v>1659</v>
      </c>
      <c r="AF260" t="s">
        <v>3734</v>
      </c>
      <c r="AG260" t="s">
        <v>3735</v>
      </c>
      <c r="AH260" t="s">
        <v>1150</v>
      </c>
      <c r="AI260" t="s">
        <v>6043</v>
      </c>
      <c r="AJ260">
        <v>34723</v>
      </c>
      <c r="AK260" t="s">
        <v>3099</v>
      </c>
      <c r="AL260" t="s">
        <v>3088</v>
      </c>
      <c r="AM260">
        <v>200019604313570</v>
      </c>
      <c r="AN260">
        <v>1</v>
      </c>
      <c r="AO260" s="88" t="s">
        <v>3089</v>
      </c>
      <c r="AP260" s="88">
        <v>1</v>
      </c>
      <c r="AQ260" s="88" t="s">
        <v>3090</v>
      </c>
      <c r="AR260" s="88">
        <v>362717</v>
      </c>
      <c r="AS260" s="88" t="s">
        <v>6059</v>
      </c>
      <c r="AT260" s="88">
        <v>225</v>
      </c>
      <c r="AU260" s="88">
        <v>50000</v>
      </c>
      <c r="AV260" s="88">
        <v>0</v>
      </c>
      <c r="AW260" s="88">
        <v>0</v>
      </c>
      <c r="AX260" s="88">
        <v>0</v>
      </c>
      <c r="AY260" s="88">
        <v>50000</v>
      </c>
      <c r="AZ260" s="88">
        <v>1435</v>
      </c>
      <c r="BA260" s="88">
        <v>1854</v>
      </c>
      <c r="BB260" s="88">
        <v>1520</v>
      </c>
      <c r="BC260" s="88">
        <v>0</v>
      </c>
      <c r="BD260" s="88">
        <v>25</v>
      </c>
      <c r="BE260" s="88">
        <v>0</v>
      </c>
      <c r="BF260" s="101">
        <v>0</v>
      </c>
      <c r="BG260" s="101">
        <v>4834</v>
      </c>
      <c r="BH260" s="101">
        <v>3550</v>
      </c>
      <c r="BI260" s="101">
        <v>550</v>
      </c>
      <c r="BJ260" s="101">
        <v>3545</v>
      </c>
      <c r="BK260" s="101">
        <v>7645</v>
      </c>
      <c r="BL260" s="101" t="s">
        <v>3081</v>
      </c>
      <c r="BM260" s="101" t="s">
        <v>3081</v>
      </c>
    </row>
    <row r="261" spans="1:65">
      <c r="A261" t="s">
        <v>695</v>
      </c>
      <c r="B261">
        <v>20250301</v>
      </c>
      <c r="C261">
        <v>2025</v>
      </c>
      <c r="D261" s="9">
        <v>45717</v>
      </c>
      <c r="E261">
        <v>3</v>
      </c>
      <c r="F261" t="s">
        <v>1069</v>
      </c>
      <c r="G261" t="s">
        <v>612</v>
      </c>
      <c r="H261" t="s">
        <v>1069</v>
      </c>
      <c r="I261" t="s">
        <v>612</v>
      </c>
      <c r="J261">
        <v>5</v>
      </c>
      <c r="K261" t="s">
        <v>1784</v>
      </c>
      <c r="L261" t="s">
        <v>2158</v>
      </c>
      <c r="M261" t="s">
        <v>2158</v>
      </c>
      <c r="N261" t="s">
        <v>1820</v>
      </c>
      <c r="O261" t="s">
        <v>3247</v>
      </c>
      <c r="P261" t="s">
        <v>6037</v>
      </c>
      <c r="Q261" t="s">
        <v>6038</v>
      </c>
      <c r="R261" t="s">
        <v>4436</v>
      </c>
      <c r="S261" t="s">
        <v>309</v>
      </c>
      <c r="T261" t="s">
        <v>6046</v>
      </c>
      <c r="U261" s="9" t="s">
        <v>6047</v>
      </c>
      <c r="V261" s="9" t="s">
        <v>6052</v>
      </c>
      <c r="W261" t="s">
        <v>6053</v>
      </c>
      <c r="X261" t="s">
        <v>3081</v>
      </c>
      <c r="Y261" t="s">
        <v>3081</v>
      </c>
      <c r="Z261">
        <v>9</v>
      </c>
      <c r="AA261">
        <v>45474</v>
      </c>
      <c r="AB261">
        <v>35680</v>
      </c>
      <c r="AC261">
        <v>62115014</v>
      </c>
      <c r="AD261" s="9" t="s">
        <v>3084</v>
      </c>
      <c r="AE261" t="s">
        <v>855</v>
      </c>
      <c r="AF261" t="s">
        <v>5286</v>
      </c>
      <c r="AG261" t="s">
        <v>4646</v>
      </c>
      <c r="AH261" t="s">
        <v>623</v>
      </c>
      <c r="AI261" t="s">
        <v>6043</v>
      </c>
      <c r="AJ261">
        <v>21856</v>
      </c>
      <c r="AK261" t="s">
        <v>3088</v>
      </c>
      <c r="AL261" t="s">
        <v>3095</v>
      </c>
      <c r="AM261">
        <v>200013300037769</v>
      </c>
      <c r="AN261">
        <v>1</v>
      </c>
      <c r="AO261" s="88" t="s">
        <v>3089</v>
      </c>
      <c r="AP261" s="88">
        <v>1</v>
      </c>
      <c r="AQ261" s="88" t="s">
        <v>3090</v>
      </c>
      <c r="AR261" s="88">
        <v>362717</v>
      </c>
      <c r="AS261" s="88" t="s">
        <v>6059</v>
      </c>
      <c r="AT261" s="88">
        <v>253</v>
      </c>
      <c r="AU261" s="88">
        <v>50000</v>
      </c>
      <c r="AV261" s="88">
        <v>0</v>
      </c>
      <c r="AW261" s="88">
        <v>0</v>
      </c>
      <c r="AX261" s="88">
        <v>0</v>
      </c>
      <c r="AY261" s="88">
        <v>50000</v>
      </c>
      <c r="AZ261" s="88">
        <v>1435</v>
      </c>
      <c r="BA261" s="88">
        <v>1854</v>
      </c>
      <c r="BB261" s="88">
        <v>1520</v>
      </c>
      <c r="BC261" s="88">
        <v>0</v>
      </c>
      <c r="BD261" s="88">
        <v>25</v>
      </c>
      <c r="BE261" s="88">
        <v>100</v>
      </c>
      <c r="BF261" s="101">
        <v>6566</v>
      </c>
      <c r="BG261" s="101">
        <v>11500</v>
      </c>
      <c r="BH261" s="101">
        <v>3550</v>
      </c>
      <c r="BI261" s="101">
        <v>550</v>
      </c>
      <c r="BJ261" s="101">
        <v>3545</v>
      </c>
      <c r="BK261" s="101">
        <v>7645</v>
      </c>
      <c r="BL261" s="101" t="s">
        <v>3229</v>
      </c>
      <c r="BM261" s="101" t="s">
        <v>3327</v>
      </c>
    </row>
    <row r="262" spans="1:65">
      <c r="A262" t="s">
        <v>695</v>
      </c>
      <c r="B262">
        <v>20250301</v>
      </c>
      <c r="C262">
        <v>2025</v>
      </c>
      <c r="D262" s="9">
        <v>45717</v>
      </c>
      <c r="E262">
        <v>3</v>
      </c>
      <c r="F262" t="s">
        <v>1053</v>
      </c>
      <c r="G262" t="s">
        <v>273</v>
      </c>
      <c r="H262" t="s">
        <v>1053</v>
      </c>
      <c r="I262" t="s">
        <v>273</v>
      </c>
      <c r="J262">
        <v>1</v>
      </c>
      <c r="K262" t="s">
        <v>9</v>
      </c>
      <c r="L262" t="s">
        <v>2158</v>
      </c>
      <c r="M262" t="s">
        <v>2158</v>
      </c>
      <c r="N262" t="s">
        <v>1820</v>
      </c>
      <c r="O262" t="s">
        <v>3247</v>
      </c>
      <c r="P262" t="s">
        <v>6037</v>
      </c>
      <c r="Q262" t="s">
        <v>6038</v>
      </c>
      <c r="R262" t="s">
        <v>3096</v>
      </c>
      <c r="S262" t="s">
        <v>295</v>
      </c>
      <c r="T262" t="s">
        <v>6046</v>
      </c>
      <c r="U262" s="9" t="s">
        <v>6047</v>
      </c>
      <c r="V262" s="9" t="s">
        <v>6056</v>
      </c>
      <c r="W262" t="s">
        <v>6057</v>
      </c>
      <c r="X262" t="s">
        <v>3081</v>
      </c>
      <c r="Y262" t="s">
        <v>3081</v>
      </c>
      <c r="Z262">
        <v>1</v>
      </c>
      <c r="AA262">
        <v>45566</v>
      </c>
      <c r="AB262">
        <v>45566</v>
      </c>
      <c r="AC262">
        <v>61650073</v>
      </c>
      <c r="AD262" s="9" t="s">
        <v>3084</v>
      </c>
      <c r="AE262" t="s">
        <v>3007</v>
      </c>
      <c r="AF262" t="s">
        <v>5002</v>
      </c>
      <c r="AG262" t="s">
        <v>5003</v>
      </c>
      <c r="AH262" t="s">
        <v>5004</v>
      </c>
      <c r="AI262" t="s">
        <v>6043</v>
      </c>
      <c r="AJ262">
        <v>38216</v>
      </c>
      <c r="AK262" t="s">
        <v>3099</v>
      </c>
      <c r="AL262" t="s">
        <v>3088</v>
      </c>
      <c r="AM262">
        <v>200019607598287</v>
      </c>
      <c r="AN262">
        <v>1</v>
      </c>
      <c r="AO262" s="88" t="s">
        <v>3089</v>
      </c>
      <c r="AP262" s="88">
        <v>1</v>
      </c>
      <c r="AQ262" s="88" t="s">
        <v>3090</v>
      </c>
      <c r="AR262" s="88">
        <v>362717</v>
      </c>
      <c r="AS262" s="88" t="s">
        <v>6059</v>
      </c>
      <c r="AT262" s="88">
        <v>365</v>
      </c>
      <c r="AU262" s="88">
        <v>35000</v>
      </c>
      <c r="AV262" s="88">
        <v>0</v>
      </c>
      <c r="AW262" s="88">
        <v>0</v>
      </c>
      <c r="AX262" s="88">
        <v>0</v>
      </c>
      <c r="AY262" s="88">
        <v>35000</v>
      </c>
      <c r="AZ262" s="88">
        <v>1004.5</v>
      </c>
      <c r="BA262" s="88">
        <v>0</v>
      </c>
      <c r="BB262" s="88">
        <v>1064</v>
      </c>
      <c r="BC262" s="88">
        <v>0</v>
      </c>
      <c r="BD262" s="88">
        <v>25</v>
      </c>
      <c r="BE262" s="88">
        <v>0</v>
      </c>
      <c r="BF262" s="101">
        <v>0</v>
      </c>
      <c r="BG262" s="101">
        <v>2093.5</v>
      </c>
      <c r="BH262" s="101">
        <v>2485</v>
      </c>
      <c r="BI262" s="101">
        <v>385</v>
      </c>
      <c r="BJ262" s="101">
        <v>2481.5</v>
      </c>
      <c r="BK262" s="101">
        <v>5351.5</v>
      </c>
      <c r="BL262" s="101" t="s">
        <v>3081</v>
      </c>
      <c r="BM262" s="101" t="s">
        <v>3081</v>
      </c>
    </row>
    <row r="263" spans="1:65">
      <c r="A263" t="s">
        <v>695</v>
      </c>
      <c r="B263">
        <v>20250301</v>
      </c>
      <c r="C263">
        <v>2025</v>
      </c>
      <c r="D263" s="9">
        <v>45717</v>
      </c>
      <c r="E263">
        <v>3</v>
      </c>
      <c r="F263" t="s">
        <v>1067</v>
      </c>
      <c r="G263" t="s">
        <v>407</v>
      </c>
      <c r="H263" t="s">
        <v>1067</v>
      </c>
      <c r="I263" t="s">
        <v>407</v>
      </c>
      <c r="J263">
        <v>1</v>
      </c>
      <c r="K263" t="s">
        <v>9</v>
      </c>
      <c r="L263" t="s">
        <v>2158</v>
      </c>
      <c r="M263" t="s">
        <v>2158</v>
      </c>
      <c r="N263" t="s">
        <v>1820</v>
      </c>
      <c r="O263" t="s">
        <v>3247</v>
      </c>
      <c r="P263" t="s">
        <v>6037</v>
      </c>
      <c r="Q263" t="s">
        <v>6038</v>
      </c>
      <c r="R263" t="s">
        <v>3083</v>
      </c>
      <c r="S263" t="s">
        <v>7</v>
      </c>
      <c r="T263" t="s">
        <v>6039</v>
      </c>
      <c r="U263" s="9" t="s">
        <v>6040</v>
      </c>
      <c r="V263" s="9" t="s">
        <v>6041</v>
      </c>
      <c r="W263" t="s">
        <v>6042</v>
      </c>
      <c r="X263" t="s">
        <v>3081</v>
      </c>
      <c r="Y263" t="s">
        <v>3081</v>
      </c>
      <c r="Z263">
        <v>7</v>
      </c>
      <c r="AA263">
        <v>45474</v>
      </c>
      <c r="AB263">
        <v>38292</v>
      </c>
      <c r="AC263">
        <v>61710002</v>
      </c>
      <c r="AD263" s="9" t="s">
        <v>3084</v>
      </c>
      <c r="AE263" t="s">
        <v>1374</v>
      </c>
      <c r="AF263" t="s">
        <v>5723</v>
      </c>
      <c r="AG263" t="s">
        <v>5724</v>
      </c>
      <c r="AH263" t="s">
        <v>417</v>
      </c>
      <c r="AI263" t="s">
        <v>6043</v>
      </c>
      <c r="AJ263">
        <v>23081</v>
      </c>
      <c r="AK263" t="s">
        <v>3088</v>
      </c>
      <c r="AL263" t="s">
        <v>3095</v>
      </c>
      <c r="AM263">
        <v>200013300028985</v>
      </c>
      <c r="AN263">
        <v>1</v>
      </c>
      <c r="AO263" s="88" t="s">
        <v>3089</v>
      </c>
      <c r="AP263" s="88">
        <v>1</v>
      </c>
      <c r="AQ263" s="88" t="s">
        <v>3090</v>
      </c>
      <c r="AR263" s="88">
        <v>362717</v>
      </c>
      <c r="AS263" s="88" t="s">
        <v>6059</v>
      </c>
      <c r="AT263" s="88">
        <v>367</v>
      </c>
      <c r="AU263" s="88">
        <v>24000</v>
      </c>
      <c r="AV263" s="88">
        <v>0</v>
      </c>
      <c r="AW263" s="88">
        <v>0</v>
      </c>
      <c r="AX263" s="88">
        <v>0</v>
      </c>
      <c r="AY263" s="88">
        <v>24000</v>
      </c>
      <c r="AZ263" s="88">
        <v>688.8</v>
      </c>
      <c r="BA263" s="88">
        <v>0</v>
      </c>
      <c r="BB263" s="88">
        <v>729.6</v>
      </c>
      <c r="BC263" s="88">
        <v>0</v>
      </c>
      <c r="BD263" s="88">
        <v>25</v>
      </c>
      <c r="BE263" s="88">
        <v>100</v>
      </c>
      <c r="BF263" s="101">
        <v>5951.92</v>
      </c>
      <c r="BG263" s="101">
        <v>7495.32</v>
      </c>
      <c r="BH263" s="101">
        <v>1704</v>
      </c>
      <c r="BI263" s="101">
        <v>264</v>
      </c>
      <c r="BJ263" s="101">
        <v>1701.6</v>
      </c>
      <c r="BK263" s="101">
        <v>3669.6</v>
      </c>
      <c r="BL263" s="101" t="s">
        <v>3091</v>
      </c>
      <c r="BM263" s="101" t="s">
        <v>3081</v>
      </c>
    </row>
    <row r="264" spans="1:65">
      <c r="A264" t="s">
        <v>695</v>
      </c>
      <c r="B264">
        <v>20250301</v>
      </c>
      <c r="C264">
        <v>2025</v>
      </c>
      <c r="D264" s="9">
        <v>45717</v>
      </c>
      <c r="E264">
        <v>3</v>
      </c>
      <c r="F264" t="s">
        <v>1058</v>
      </c>
      <c r="G264" t="s">
        <v>1197</v>
      </c>
      <c r="H264" t="s">
        <v>1038</v>
      </c>
      <c r="I264" t="s">
        <v>695</v>
      </c>
      <c r="J264">
        <v>34</v>
      </c>
      <c r="K264" t="s">
        <v>3256</v>
      </c>
      <c r="L264" t="s">
        <v>2158</v>
      </c>
      <c r="M264" t="s">
        <v>2158</v>
      </c>
      <c r="N264" t="s">
        <v>1820</v>
      </c>
      <c r="O264" t="s">
        <v>3247</v>
      </c>
      <c r="P264" t="s">
        <v>6037</v>
      </c>
      <c r="Q264" t="s">
        <v>6038</v>
      </c>
      <c r="R264" t="s">
        <v>3388</v>
      </c>
      <c r="S264" t="s">
        <v>1000</v>
      </c>
      <c r="T264" t="s">
        <v>6046</v>
      </c>
      <c r="U264" s="9" t="s">
        <v>6047</v>
      </c>
      <c r="V264" s="9" t="s">
        <v>6052</v>
      </c>
      <c r="W264" t="s">
        <v>6053</v>
      </c>
      <c r="X264" t="s">
        <v>3081</v>
      </c>
      <c r="Y264" t="s">
        <v>3081</v>
      </c>
      <c r="Z264">
        <v>5</v>
      </c>
      <c r="AA264">
        <v>45444</v>
      </c>
      <c r="AB264">
        <v>44572</v>
      </c>
      <c r="AC264">
        <v>62160094</v>
      </c>
      <c r="AD264" s="9" t="s">
        <v>3084</v>
      </c>
      <c r="AE264" t="s">
        <v>1702</v>
      </c>
      <c r="AF264" t="s">
        <v>5312</v>
      </c>
      <c r="AG264" t="s">
        <v>5313</v>
      </c>
      <c r="AH264" t="s">
        <v>1177</v>
      </c>
      <c r="AI264" t="s">
        <v>6043</v>
      </c>
      <c r="AJ264">
        <v>31857</v>
      </c>
      <c r="AK264" t="s">
        <v>3099</v>
      </c>
      <c r="AL264" t="s">
        <v>3088</v>
      </c>
      <c r="AM264">
        <v>200019604311327</v>
      </c>
      <c r="AN264">
        <v>1</v>
      </c>
      <c r="AO264" s="88" t="s">
        <v>3089</v>
      </c>
      <c r="AP264" s="88">
        <v>1</v>
      </c>
      <c r="AQ264" s="88" t="s">
        <v>3090</v>
      </c>
      <c r="AR264" s="88">
        <v>362717</v>
      </c>
      <c r="AS264" s="88" t="s">
        <v>6059</v>
      </c>
      <c r="AT264" s="88">
        <v>286</v>
      </c>
      <c r="AU264" s="88">
        <v>70000</v>
      </c>
      <c r="AV264" s="88">
        <v>0</v>
      </c>
      <c r="AW264" s="88">
        <v>0</v>
      </c>
      <c r="AX264" s="88">
        <v>0</v>
      </c>
      <c r="AY264" s="88">
        <v>70000</v>
      </c>
      <c r="AZ264" s="88">
        <v>2009</v>
      </c>
      <c r="BA264" s="88">
        <v>5368.48</v>
      </c>
      <c r="BB264" s="88">
        <v>2128</v>
      </c>
      <c r="BC264" s="88">
        <v>0</v>
      </c>
      <c r="BD264" s="88">
        <v>25</v>
      </c>
      <c r="BE264" s="88">
        <v>0</v>
      </c>
      <c r="BF264" s="101">
        <v>400</v>
      </c>
      <c r="BG264" s="101">
        <v>9930.48</v>
      </c>
      <c r="BH264" s="101">
        <v>4970</v>
      </c>
      <c r="BI264" s="101">
        <v>770</v>
      </c>
      <c r="BJ264" s="101">
        <v>4963</v>
      </c>
      <c r="BK264" s="101">
        <v>10703</v>
      </c>
      <c r="BL264" s="101" t="s">
        <v>3081</v>
      </c>
      <c r="BM264" s="101" t="s">
        <v>3081</v>
      </c>
    </row>
    <row r="265" spans="1:65">
      <c r="A265" t="s">
        <v>695</v>
      </c>
      <c r="B265">
        <v>20250301</v>
      </c>
      <c r="C265">
        <v>2025</v>
      </c>
      <c r="D265" s="9">
        <v>45717</v>
      </c>
      <c r="E265">
        <v>3</v>
      </c>
      <c r="F265" t="s">
        <v>1028</v>
      </c>
      <c r="G265" t="s">
        <v>1194</v>
      </c>
      <c r="H265" t="s">
        <v>1028</v>
      </c>
      <c r="I265" t="s">
        <v>1194</v>
      </c>
      <c r="J265">
        <v>1</v>
      </c>
      <c r="K265" t="s">
        <v>9</v>
      </c>
      <c r="L265" t="s">
        <v>2158</v>
      </c>
      <c r="M265" t="s">
        <v>2158</v>
      </c>
      <c r="N265" t="s">
        <v>1820</v>
      </c>
      <c r="O265" t="s">
        <v>3247</v>
      </c>
      <c r="P265" t="s">
        <v>6037</v>
      </c>
      <c r="Q265" t="s">
        <v>6038</v>
      </c>
      <c r="R265" t="s">
        <v>4672</v>
      </c>
      <c r="S265" t="s">
        <v>11</v>
      </c>
      <c r="T265" t="s">
        <v>6039</v>
      </c>
      <c r="U265" s="9" t="s">
        <v>6040</v>
      </c>
      <c r="V265" s="9" t="s">
        <v>6048</v>
      </c>
      <c r="W265" t="s">
        <v>6049</v>
      </c>
      <c r="X265" t="s">
        <v>3081</v>
      </c>
      <c r="Y265" t="s">
        <v>3081</v>
      </c>
      <c r="Z265">
        <v>4</v>
      </c>
      <c r="AA265">
        <v>44470</v>
      </c>
      <c r="AB265">
        <v>41061</v>
      </c>
      <c r="AC265">
        <v>62475100</v>
      </c>
      <c r="AD265" s="9" t="s">
        <v>3084</v>
      </c>
      <c r="AE265" t="s">
        <v>1340</v>
      </c>
      <c r="AF265" t="s">
        <v>4673</v>
      </c>
      <c r="AG265" t="s">
        <v>4674</v>
      </c>
      <c r="AH265" t="s">
        <v>10</v>
      </c>
      <c r="AI265" t="s">
        <v>6045</v>
      </c>
      <c r="AJ265">
        <v>27934</v>
      </c>
      <c r="AK265" t="s">
        <v>3099</v>
      </c>
      <c r="AL265" t="s">
        <v>3088</v>
      </c>
      <c r="AM265">
        <v>200013300212571</v>
      </c>
      <c r="AN265">
        <v>1</v>
      </c>
      <c r="AO265" s="88" t="s">
        <v>3089</v>
      </c>
      <c r="AP265" s="88">
        <v>1</v>
      </c>
      <c r="AQ265" s="88" t="s">
        <v>3090</v>
      </c>
      <c r="AR265" s="88">
        <v>362717</v>
      </c>
      <c r="AS265" s="88" t="s">
        <v>6059</v>
      </c>
      <c r="AT265" s="88">
        <v>323</v>
      </c>
      <c r="AU265" s="88">
        <v>35000</v>
      </c>
      <c r="AV265" s="88">
        <v>0</v>
      </c>
      <c r="AW265" s="88">
        <v>0</v>
      </c>
      <c r="AX265" s="88">
        <v>0</v>
      </c>
      <c r="AY265" s="88">
        <v>35000</v>
      </c>
      <c r="AZ265" s="88">
        <v>1004.5</v>
      </c>
      <c r="BA265" s="88">
        <v>0</v>
      </c>
      <c r="BB265" s="88">
        <v>1064</v>
      </c>
      <c r="BC265" s="88">
        <v>0</v>
      </c>
      <c r="BD265" s="88">
        <v>25</v>
      </c>
      <c r="BE265" s="88">
        <v>0</v>
      </c>
      <c r="BF265" s="101">
        <v>300</v>
      </c>
      <c r="BG265" s="101">
        <v>2393.5</v>
      </c>
      <c r="BH265" s="101">
        <v>2485</v>
      </c>
      <c r="BI265" s="101">
        <v>385</v>
      </c>
      <c r="BJ265" s="101">
        <v>2481.5</v>
      </c>
      <c r="BK265" s="101">
        <v>5351.5</v>
      </c>
      <c r="BL265" s="101" t="s">
        <v>3229</v>
      </c>
      <c r="BM265" s="101" t="s">
        <v>3327</v>
      </c>
    </row>
    <row r="266" spans="1:65">
      <c r="A266" t="s">
        <v>695</v>
      </c>
      <c r="B266">
        <v>20250301</v>
      </c>
      <c r="C266">
        <v>2025</v>
      </c>
      <c r="D266" s="9">
        <v>45717</v>
      </c>
      <c r="E266">
        <v>3</v>
      </c>
      <c r="F266" t="s">
        <v>1028</v>
      </c>
      <c r="G266" t="s">
        <v>1194</v>
      </c>
      <c r="H266" t="s">
        <v>1028</v>
      </c>
      <c r="I266" t="s">
        <v>1194</v>
      </c>
      <c r="J266">
        <v>1</v>
      </c>
      <c r="K266" t="s">
        <v>9</v>
      </c>
      <c r="L266" t="s">
        <v>2158</v>
      </c>
      <c r="M266" t="s">
        <v>2158</v>
      </c>
      <c r="N266" t="s">
        <v>1820</v>
      </c>
      <c r="O266" t="s">
        <v>3247</v>
      </c>
      <c r="P266" t="s">
        <v>6037</v>
      </c>
      <c r="Q266" t="s">
        <v>6038</v>
      </c>
      <c r="R266" t="s">
        <v>3589</v>
      </c>
      <c r="S266" t="s">
        <v>668</v>
      </c>
      <c r="T266" t="s">
        <v>6046</v>
      </c>
      <c r="U266" s="9" t="s">
        <v>6047</v>
      </c>
      <c r="V266" s="9" t="s">
        <v>6048</v>
      </c>
      <c r="W266" t="s">
        <v>6049</v>
      </c>
      <c r="X266" t="s">
        <v>3081</v>
      </c>
      <c r="Y266" t="s">
        <v>3081</v>
      </c>
      <c r="Z266">
        <v>4</v>
      </c>
      <c r="AA266">
        <v>44896</v>
      </c>
      <c r="AB266">
        <v>41883</v>
      </c>
      <c r="AC266">
        <v>62475168</v>
      </c>
      <c r="AD266" s="9" t="s">
        <v>3084</v>
      </c>
      <c r="AE266" t="s">
        <v>1941</v>
      </c>
      <c r="AF266" t="s">
        <v>4176</v>
      </c>
      <c r="AG266" t="s">
        <v>3423</v>
      </c>
      <c r="AH266" t="s">
        <v>1940</v>
      </c>
      <c r="AI266" t="s">
        <v>6043</v>
      </c>
      <c r="AJ266">
        <v>31693</v>
      </c>
      <c r="AK266" t="s">
        <v>3099</v>
      </c>
      <c r="AL266" t="s">
        <v>3088</v>
      </c>
      <c r="AM266">
        <v>200019605388573</v>
      </c>
      <c r="AN266">
        <v>1</v>
      </c>
      <c r="AO266" s="88" t="s">
        <v>3089</v>
      </c>
      <c r="AP266" s="88">
        <v>1</v>
      </c>
      <c r="AQ266" s="88" t="s">
        <v>3090</v>
      </c>
      <c r="AR266" s="88">
        <v>362717</v>
      </c>
      <c r="AS266" s="88" t="s">
        <v>6059</v>
      </c>
      <c r="AT266" s="88">
        <v>329</v>
      </c>
      <c r="AU266" s="88">
        <v>55000</v>
      </c>
      <c r="AV266" s="88">
        <v>0</v>
      </c>
      <c r="AW266" s="88">
        <v>0</v>
      </c>
      <c r="AX266" s="88">
        <v>0</v>
      </c>
      <c r="AY266" s="88">
        <v>55000</v>
      </c>
      <c r="AZ266" s="88">
        <v>1578.5</v>
      </c>
      <c r="BA266" s="88">
        <v>2559.6799999999998</v>
      </c>
      <c r="BB266" s="88">
        <v>1672</v>
      </c>
      <c r="BC266" s="88">
        <v>0</v>
      </c>
      <c r="BD266" s="88">
        <v>25</v>
      </c>
      <c r="BE266" s="88">
        <v>0</v>
      </c>
      <c r="BF266" s="101">
        <v>428.47</v>
      </c>
      <c r="BG266" s="101">
        <v>6263.65</v>
      </c>
      <c r="BH266" s="101">
        <v>3905</v>
      </c>
      <c r="BI266" s="101">
        <v>605</v>
      </c>
      <c r="BJ266" s="101">
        <v>3899.5</v>
      </c>
      <c r="BK266" s="101">
        <v>8409.5</v>
      </c>
      <c r="BL266" s="101" t="s">
        <v>3081</v>
      </c>
      <c r="BM266" s="101" t="s">
        <v>3081</v>
      </c>
    </row>
    <row r="267" spans="1:65">
      <c r="A267" t="s">
        <v>695</v>
      </c>
      <c r="B267">
        <v>20250301</v>
      </c>
      <c r="C267">
        <v>2025</v>
      </c>
      <c r="D267" s="9">
        <v>45717</v>
      </c>
      <c r="E267">
        <v>3</v>
      </c>
      <c r="F267" t="s">
        <v>1057</v>
      </c>
      <c r="G267" t="s">
        <v>328</v>
      </c>
      <c r="H267" t="s">
        <v>1057</v>
      </c>
      <c r="I267" t="s">
        <v>328</v>
      </c>
      <c r="J267">
        <v>1</v>
      </c>
      <c r="K267" t="s">
        <v>9</v>
      </c>
      <c r="L267" t="s">
        <v>2158</v>
      </c>
      <c r="M267" t="s">
        <v>2158</v>
      </c>
      <c r="N267" t="s">
        <v>1820</v>
      </c>
      <c r="O267" t="s">
        <v>3247</v>
      </c>
      <c r="P267" t="s">
        <v>6037</v>
      </c>
      <c r="Q267" t="s">
        <v>6038</v>
      </c>
      <c r="R267" t="s">
        <v>4024</v>
      </c>
      <c r="S267" t="s">
        <v>91</v>
      </c>
      <c r="T267" t="s">
        <v>6046</v>
      </c>
      <c r="U267" s="9" t="s">
        <v>6047</v>
      </c>
      <c r="V267" s="9" t="s">
        <v>6052</v>
      </c>
      <c r="W267" t="s">
        <v>6053</v>
      </c>
      <c r="X267" t="s">
        <v>3081</v>
      </c>
      <c r="Y267" t="s">
        <v>3081</v>
      </c>
      <c r="Z267">
        <v>6</v>
      </c>
      <c r="AA267">
        <v>45536</v>
      </c>
      <c r="AB267">
        <v>39387</v>
      </c>
      <c r="AC267">
        <v>61425002</v>
      </c>
      <c r="AD267" s="9" t="s">
        <v>3084</v>
      </c>
      <c r="AE267" t="s">
        <v>824</v>
      </c>
      <c r="AF267" t="s">
        <v>4515</v>
      </c>
      <c r="AG267" t="s">
        <v>4516</v>
      </c>
      <c r="AH267" t="s">
        <v>327</v>
      </c>
      <c r="AI267" t="s">
        <v>6045</v>
      </c>
      <c r="AJ267">
        <v>26925</v>
      </c>
      <c r="AK267" t="s">
        <v>3088</v>
      </c>
      <c r="AL267" t="s">
        <v>3088</v>
      </c>
      <c r="AM267">
        <v>200013300112053</v>
      </c>
      <c r="AN267">
        <v>1</v>
      </c>
      <c r="AO267" s="88" t="s">
        <v>3089</v>
      </c>
      <c r="AP267" s="88">
        <v>1</v>
      </c>
      <c r="AQ267" s="88" t="s">
        <v>3090</v>
      </c>
      <c r="AR267" s="88">
        <v>362717</v>
      </c>
      <c r="AS267" s="88" t="s">
        <v>6059</v>
      </c>
      <c r="AT267" s="88">
        <v>333</v>
      </c>
      <c r="AU267" s="88">
        <v>70000</v>
      </c>
      <c r="AV267" s="88">
        <v>0</v>
      </c>
      <c r="AW267" s="88">
        <v>0</v>
      </c>
      <c r="AX267" s="88">
        <v>0</v>
      </c>
      <c r="AY267" s="88">
        <v>70000</v>
      </c>
      <c r="AZ267" s="88">
        <v>2009</v>
      </c>
      <c r="BA267" s="88">
        <v>4682.29</v>
      </c>
      <c r="BB267" s="88">
        <v>2128</v>
      </c>
      <c r="BC267" s="88">
        <v>3430.92</v>
      </c>
      <c r="BD267" s="88">
        <v>25</v>
      </c>
      <c r="BE267" s="88">
        <v>0</v>
      </c>
      <c r="BF267" s="101">
        <v>39907.440000000002</v>
      </c>
      <c r="BG267" s="101">
        <v>52182.65</v>
      </c>
      <c r="BH267" s="101">
        <v>4970</v>
      </c>
      <c r="BI267" s="101">
        <v>770</v>
      </c>
      <c r="BJ267" s="101">
        <v>4963</v>
      </c>
      <c r="BK267" s="101">
        <v>10703</v>
      </c>
      <c r="BL267" s="101" t="s">
        <v>3091</v>
      </c>
      <c r="BM267" s="101" t="s">
        <v>3081</v>
      </c>
    </row>
    <row r="268" spans="1:65">
      <c r="A268" t="s">
        <v>695</v>
      </c>
      <c r="B268">
        <v>20250301</v>
      </c>
      <c r="C268">
        <v>2025</v>
      </c>
      <c r="D268" s="9">
        <v>45717</v>
      </c>
      <c r="E268">
        <v>3</v>
      </c>
      <c r="F268" t="s">
        <v>1088</v>
      </c>
      <c r="G268" t="s">
        <v>14</v>
      </c>
      <c r="H268" t="s">
        <v>1038</v>
      </c>
      <c r="I268" t="s">
        <v>695</v>
      </c>
      <c r="J268">
        <v>34</v>
      </c>
      <c r="K268" t="s">
        <v>3256</v>
      </c>
      <c r="L268" t="s">
        <v>2158</v>
      </c>
      <c r="M268" t="s">
        <v>2158</v>
      </c>
      <c r="N268" t="s">
        <v>1820</v>
      </c>
      <c r="O268" t="s">
        <v>3247</v>
      </c>
      <c r="P268" t="s">
        <v>6037</v>
      </c>
      <c r="Q268" t="s">
        <v>6038</v>
      </c>
      <c r="R268" t="s">
        <v>3263</v>
      </c>
      <c r="S268" t="s">
        <v>62</v>
      </c>
      <c r="T268" t="s">
        <v>6066</v>
      </c>
      <c r="U268" s="9" t="s">
        <v>6067</v>
      </c>
      <c r="V268" s="9" t="s">
        <v>6052</v>
      </c>
      <c r="W268" t="s">
        <v>6053</v>
      </c>
      <c r="X268" t="s">
        <v>3081</v>
      </c>
      <c r="Y268" t="s">
        <v>3081</v>
      </c>
      <c r="Z268">
        <v>2</v>
      </c>
      <c r="AA268">
        <v>45108</v>
      </c>
      <c r="AB268">
        <v>44743</v>
      </c>
      <c r="AC268">
        <v>62340103</v>
      </c>
      <c r="AD268" s="9" t="s">
        <v>3084</v>
      </c>
      <c r="AE268" t="s">
        <v>2494</v>
      </c>
      <c r="AF268" t="s">
        <v>4012</v>
      </c>
      <c r="AG268" t="s">
        <v>4013</v>
      </c>
      <c r="AH268" t="s">
        <v>2493</v>
      </c>
      <c r="AI268" t="s">
        <v>6045</v>
      </c>
      <c r="AJ268">
        <v>24110</v>
      </c>
      <c r="AK268" t="s">
        <v>3099</v>
      </c>
      <c r="AL268" t="s">
        <v>3088</v>
      </c>
      <c r="AM268">
        <v>200019604313583</v>
      </c>
      <c r="AN268">
        <v>1</v>
      </c>
      <c r="AO268" s="88" t="s">
        <v>3089</v>
      </c>
      <c r="AP268" s="88">
        <v>1</v>
      </c>
      <c r="AQ268" s="88" t="s">
        <v>3090</v>
      </c>
      <c r="AR268" s="88">
        <v>362717</v>
      </c>
      <c r="AS268" s="88" t="s">
        <v>6059</v>
      </c>
      <c r="AT268" s="88">
        <v>347</v>
      </c>
      <c r="AU268" s="88">
        <v>20000</v>
      </c>
      <c r="AV268" s="88">
        <v>0</v>
      </c>
      <c r="AW268" s="88">
        <v>0</v>
      </c>
      <c r="AX268" s="88">
        <v>0</v>
      </c>
      <c r="AY268" s="88">
        <v>20000</v>
      </c>
      <c r="AZ268" s="88">
        <v>574</v>
      </c>
      <c r="BA268" s="88">
        <v>0</v>
      </c>
      <c r="BB268" s="88">
        <v>608</v>
      </c>
      <c r="BC268" s="88">
        <v>0</v>
      </c>
      <c r="BD268" s="88">
        <v>25</v>
      </c>
      <c r="BE268" s="88">
        <v>0</v>
      </c>
      <c r="BF268" s="101">
        <v>0</v>
      </c>
      <c r="BG268" s="101">
        <v>1207</v>
      </c>
      <c r="BH268" s="101">
        <v>1420</v>
      </c>
      <c r="BI268" s="101">
        <v>220</v>
      </c>
      <c r="BJ268" s="101">
        <v>1418</v>
      </c>
      <c r="BK268" s="101">
        <v>3058</v>
      </c>
      <c r="BL268" s="101" t="s">
        <v>3081</v>
      </c>
      <c r="BM268" s="101" t="s">
        <v>3081</v>
      </c>
    </row>
    <row r="269" spans="1:65">
      <c r="A269" t="s">
        <v>695</v>
      </c>
      <c r="B269">
        <v>20250301</v>
      </c>
      <c r="C269">
        <v>2025</v>
      </c>
      <c r="D269" s="9">
        <v>45717</v>
      </c>
      <c r="E269">
        <v>3</v>
      </c>
      <c r="F269" t="s">
        <v>1038</v>
      </c>
      <c r="G269" t="s">
        <v>695</v>
      </c>
      <c r="H269" t="s">
        <v>1038</v>
      </c>
      <c r="I269" t="s">
        <v>695</v>
      </c>
      <c r="J269">
        <v>1</v>
      </c>
      <c r="K269" t="s">
        <v>9</v>
      </c>
      <c r="L269" t="s">
        <v>2158</v>
      </c>
      <c r="M269" t="s">
        <v>2158</v>
      </c>
      <c r="N269" t="s">
        <v>1820</v>
      </c>
      <c r="O269" t="s">
        <v>3247</v>
      </c>
      <c r="P269" t="s">
        <v>6037</v>
      </c>
      <c r="Q269" t="s">
        <v>6038</v>
      </c>
      <c r="R269" t="s">
        <v>3226</v>
      </c>
      <c r="S269" t="s">
        <v>303</v>
      </c>
      <c r="T269" t="s">
        <v>6046</v>
      </c>
      <c r="U269" s="9" t="s">
        <v>6047</v>
      </c>
      <c r="V269" s="9" t="s">
        <v>3081</v>
      </c>
      <c r="W269" t="s">
        <v>3081</v>
      </c>
      <c r="X269" t="s">
        <v>3081</v>
      </c>
      <c r="Y269" t="s">
        <v>3081</v>
      </c>
      <c r="Z269">
        <v>3</v>
      </c>
      <c r="AA269">
        <v>45170</v>
      </c>
      <c r="AB269">
        <v>44105</v>
      </c>
      <c r="AC269">
        <v>62460640</v>
      </c>
      <c r="AD269" s="9" t="s">
        <v>3084</v>
      </c>
      <c r="AE269" t="s">
        <v>1290</v>
      </c>
      <c r="AF269" t="s">
        <v>3854</v>
      </c>
      <c r="AG269" t="s">
        <v>3855</v>
      </c>
      <c r="AH269" t="s">
        <v>669</v>
      </c>
      <c r="AI269" t="s">
        <v>6045</v>
      </c>
      <c r="AJ269">
        <v>32867</v>
      </c>
      <c r="AK269" t="s">
        <v>3099</v>
      </c>
      <c r="AL269" t="s">
        <v>3088</v>
      </c>
      <c r="AM269">
        <v>200019603101188</v>
      </c>
      <c r="AN269">
        <v>1</v>
      </c>
      <c r="AO269" s="88" t="s">
        <v>3089</v>
      </c>
      <c r="AP269" s="88">
        <v>1</v>
      </c>
      <c r="AQ269" s="88" t="s">
        <v>3090</v>
      </c>
      <c r="AR269" s="88">
        <v>362717</v>
      </c>
      <c r="AS269" s="88" t="s">
        <v>6059</v>
      </c>
      <c r="AT269" s="88">
        <v>429</v>
      </c>
      <c r="AU269" s="88">
        <v>25000</v>
      </c>
      <c r="AV269" s="88">
        <v>0</v>
      </c>
      <c r="AW269" s="88">
        <v>0</v>
      </c>
      <c r="AX269" s="88">
        <v>0</v>
      </c>
      <c r="AY269" s="88">
        <v>25000</v>
      </c>
      <c r="AZ269" s="88">
        <v>717.5</v>
      </c>
      <c r="BA269" s="88">
        <v>0</v>
      </c>
      <c r="BB269" s="88">
        <v>760</v>
      </c>
      <c r="BC269" s="88">
        <v>0</v>
      </c>
      <c r="BD269" s="88">
        <v>25</v>
      </c>
      <c r="BE269" s="88">
        <v>0</v>
      </c>
      <c r="BF269" s="101">
        <v>12080.97</v>
      </c>
      <c r="BG269" s="101">
        <v>13583.47</v>
      </c>
      <c r="BH269" s="101">
        <v>1775</v>
      </c>
      <c r="BI269" s="101">
        <v>275</v>
      </c>
      <c r="BJ269" s="101">
        <v>1772.5</v>
      </c>
      <c r="BK269" s="101">
        <v>3822.5</v>
      </c>
      <c r="BL269" s="101" t="s">
        <v>3081</v>
      </c>
      <c r="BM269" s="101" t="s">
        <v>3081</v>
      </c>
    </row>
    <row r="270" spans="1:65">
      <c r="A270" t="s">
        <v>695</v>
      </c>
      <c r="B270">
        <v>20250301</v>
      </c>
      <c r="C270">
        <v>2025</v>
      </c>
      <c r="D270" s="9">
        <v>45717</v>
      </c>
      <c r="E270">
        <v>3</v>
      </c>
      <c r="F270" t="s">
        <v>1080</v>
      </c>
      <c r="G270" t="s">
        <v>241</v>
      </c>
      <c r="H270" t="s">
        <v>1080</v>
      </c>
      <c r="I270" t="s">
        <v>241</v>
      </c>
      <c r="J270">
        <v>1</v>
      </c>
      <c r="K270" t="s">
        <v>9</v>
      </c>
      <c r="L270" t="s">
        <v>2158</v>
      </c>
      <c r="M270" t="s">
        <v>2158</v>
      </c>
      <c r="N270" t="s">
        <v>1820</v>
      </c>
      <c r="O270" t="s">
        <v>3247</v>
      </c>
      <c r="P270" t="s">
        <v>6037</v>
      </c>
      <c r="Q270" t="s">
        <v>6038</v>
      </c>
      <c r="R270" t="s">
        <v>3281</v>
      </c>
      <c r="S270" t="s">
        <v>109</v>
      </c>
      <c r="T270" t="s">
        <v>6046</v>
      </c>
      <c r="U270" s="9" t="s">
        <v>6047</v>
      </c>
      <c r="V270" s="9" t="s">
        <v>3081</v>
      </c>
      <c r="W270" t="s">
        <v>3081</v>
      </c>
      <c r="X270" t="s">
        <v>3081</v>
      </c>
      <c r="Y270" t="s">
        <v>3081</v>
      </c>
      <c r="Z270">
        <v>6</v>
      </c>
      <c r="AA270">
        <v>44774</v>
      </c>
      <c r="AB270">
        <v>42767</v>
      </c>
      <c r="AC270">
        <v>62175014</v>
      </c>
      <c r="AD270" s="9" t="s">
        <v>3084</v>
      </c>
      <c r="AE270" t="s">
        <v>1398</v>
      </c>
      <c r="AF270" t="s">
        <v>3365</v>
      </c>
      <c r="AG270" t="s">
        <v>3366</v>
      </c>
      <c r="AH270" t="s">
        <v>239</v>
      </c>
      <c r="AI270" t="s">
        <v>6045</v>
      </c>
      <c r="AJ270">
        <v>25446</v>
      </c>
      <c r="AK270" t="s">
        <v>3099</v>
      </c>
      <c r="AL270" t="s">
        <v>3088</v>
      </c>
      <c r="AM270">
        <v>200019600409701</v>
      </c>
      <c r="AN270">
        <v>1</v>
      </c>
      <c r="AO270" s="88" t="s">
        <v>3089</v>
      </c>
      <c r="AP270" s="88">
        <v>1</v>
      </c>
      <c r="AQ270" s="88" t="s">
        <v>3090</v>
      </c>
      <c r="AR270" s="88">
        <v>362717</v>
      </c>
      <c r="AS270" s="88" t="s">
        <v>6059</v>
      </c>
      <c r="AT270" s="88">
        <v>431</v>
      </c>
      <c r="AU270" s="88">
        <v>130000</v>
      </c>
      <c r="AV270" s="88">
        <v>0</v>
      </c>
      <c r="AW270" s="88">
        <v>0</v>
      </c>
      <c r="AX270" s="88">
        <v>0</v>
      </c>
      <c r="AY270" s="88">
        <v>130000</v>
      </c>
      <c r="AZ270" s="88">
        <v>3731</v>
      </c>
      <c r="BA270" s="88">
        <v>19162.12</v>
      </c>
      <c r="BB270" s="88">
        <v>3952</v>
      </c>
      <c r="BC270" s="88">
        <v>0</v>
      </c>
      <c r="BD270" s="88">
        <v>25</v>
      </c>
      <c r="BE270" s="88">
        <v>0</v>
      </c>
      <c r="BF270" s="101">
        <v>18361.02</v>
      </c>
      <c r="BG270" s="101">
        <v>45231.14</v>
      </c>
      <c r="BH270" s="101">
        <v>9230</v>
      </c>
      <c r="BI270" s="101">
        <v>851.51</v>
      </c>
      <c r="BJ270" s="101">
        <v>9217</v>
      </c>
      <c r="BK270" s="101">
        <v>19298.509999999998</v>
      </c>
      <c r="BL270" s="101" t="s">
        <v>3173</v>
      </c>
      <c r="BM270" s="101" t="s">
        <v>3217</v>
      </c>
    </row>
    <row r="271" spans="1:65">
      <c r="A271" t="s">
        <v>695</v>
      </c>
      <c r="B271">
        <v>20250301</v>
      </c>
      <c r="C271">
        <v>2025</v>
      </c>
      <c r="D271" s="9">
        <v>45717</v>
      </c>
      <c r="E271">
        <v>3</v>
      </c>
      <c r="F271" t="s">
        <v>1038</v>
      </c>
      <c r="G271" t="s">
        <v>695</v>
      </c>
      <c r="H271" t="s">
        <v>1038</v>
      </c>
      <c r="I271" t="s">
        <v>695</v>
      </c>
      <c r="J271">
        <v>7</v>
      </c>
      <c r="K271" t="s">
        <v>3252</v>
      </c>
      <c r="L271" t="s">
        <v>2158</v>
      </c>
      <c r="M271" t="s">
        <v>2158</v>
      </c>
      <c r="N271" t="s">
        <v>1820</v>
      </c>
      <c r="O271" t="s">
        <v>3247</v>
      </c>
      <c r="P271" t="s">
        <v>6037</v>
      </c>
      <c r="Q271" t="s">
        <v>6038</v>
      </c>
      <c r="R271" t="s">
        <v>3253</v>
      </c>
      <c r="S271" t="s">
        <v>666</v>
      </c>
      <c r="T271" t="s">
        <v>6046</v>
      </c>
      <c r="U271" s="9" t="s">
        <v>6047</v>
      </c>
      <c r="V271" s="9" t="s">
        <v>3081</v>
      </c>
      <c r="W271" t="s">
        <v>3081</v>
      </c>
      <c r="X271" t="s">
        <v>3081</v>
      </c>
      <c r="Y271" t="s">
        <v>3081</v>
      </c>
      <c r="Z271">
        <v>2</v>
      </c>
      <c r="AA271">
        <v>45047</v>
      </c>
      <c r="AB271">
        <v>44531</v>
      </c>
      <c r="AC271">
        <v>62461329</v>
      </c>
      <c r="AD271" s="9" t="s">
        <v>3084</v>
      </c>
      <c r="AE271" t="s">
        <v>1757</v>
      </c>
      <c r="AF271" t="s">
        <v>5364</v>
      </c>
      <c r="AG271" t="s">
        <v>5365</v>
      </c>
      <c r="AH271" t="s">
        <v>1132</v>
      </c>
      <c r="AI271" t="s">
        <v>6045</v>
      </c>
      <c r="AJ271">
        <v>33888</v>
      </c>
      <c r="AK271" t="s">
        <v>3099</v>
      </c>
      <c r="AL271" t="s">
        <v>3088</v>
      </c>
      <c r="AM271">
        <v>200011202111528</v>
      </c>
      <c r="AN271">
        <v>1</v>
      </c>
      <c r="AO271" s="88" t="s">
        <v>3089</v>
      </c>
      <c r="AP271" s="88">
        <v>1</v>
      </c>
      <c r="AQ271" s="88" t="s">
        <v>3090</v>
      </c>
      <c r="AR271" s="88">
        <v>362717</v>
      </c>
      <c r="AS271" s="88" t="s">
        <v>6059</v>
      </c>
      <c r="AT271" s="88">
        <v>432</v>
      </c>
      <c r="AU271" s="88">
        <v>30000</v>
      </c>
      <c r="AV271" s="88">
        <v>0</v>
      </c>
      <c r="AW271" s="88">
        <v>0</v>
      </c>
      <c r="AX271" s="88">
        <v>0</v>
      </c>
      <c r="AY271" s="88">
        <v>30000</v>
      </c>
      <c r="AZ271" s="88">
        <v>0</v>
      </c>
      <c r="BA271" s="88">
        <v>0</v>
      </c>
      <c r="BB271" s="88">
        <v>0</v>
      </c>
      <c r="BC271" s="88">
        <v>0</v>
      </c>
      <c r="BD271" s="88">
        <v>0</v>
      </c>
      <c r="BE271" s="88">
        <v>0</v>
      </c>
      <c r="BF271" s="101">
        <v>0</v>
      </c>
      <c r="BG271" s="101">
        <v>0</v>
      </c>
      <c r="BH271" s="101">
        <v>0</v>
      </c>
      <c r="BI271" s="101">
        <v>0</v>
      </c>
      <c r="BJ271" s="101">
        <v>0</v>
      </c>
      <c r="BK271" s="101">
        <v>0</v>
      </c>
      <c r="BL271" s="101" t="s">
        <v>3081</v>
      </c>
      <c r="BM271" s="101" t="s">
        <v>3081</v>
      </c>
    </row>
    <row r="272" spans="1:65">
      <c r="A272" t="s">
        <v>695</v>
      </c>
      <c r="B272">
        <v>20250301</v>
      </c>
      <c r="C272">
        <v>2025</v>
      </c>
      <c r="D272" s="9">
        <v>45717</v>
      </c>
      <c r="E272">
        <v>3</v>
      </c>
      <c r="F272" t="s">
        <v>1054</v>
      </c>
      <c r="G272" t="s">
        <v>215</v>
      </c>
      <c r="H272" t="s">
        <v>1054</v>
      </c>
      <c r="I272" t="s">
        <v>215</v>
      </c>
      <c r="J272">
        <v>1</v>
      </c>
      <c r="K272" t="s">
        <v>9</v>
      </c>
      <c r="L272" t="s">
        <v>2158</v>
      </c>
      <c r="M272" t="s">
        <v>2158</v>
      </c>
      <c r="N272" t="s">
        <v>1820</v>
      </c>
      <c r="O272" t="s">
        <v>3247</v>
      </c>
      <c r="P272" t="s">
        <v>6037</v>
      </c>
      <c r="Q272" t="s">
        <v>6038</v>
      </c>
      <c r="R272" t="s">
        <v>3116</v>
      </c>
      <c r="S272" t="s">
        <v>16</v>
      </c>
      <c r="T272" t="s">
        <v>6046</v>
      </c>
      <c r="U272" s="9" t="s">
        <v>6047</v>
      </c>
      <c r="V272" s="9" t="s">
        <v>3081</v>
      </c>
      <c r="W272" t="s">
        <v>3081</v>
      </c>
      <c r="X272" t="s">
        <v>3081</v>
      </c>
      <c r="Y272" t="s">
        <v>3081</v>
      </c>
      <c r="Z272">
        <v>1</v>
      </c>
      <c r="AA272">
        <v>45474</v>
      </c>
      <c r="AB272">
        <v>45474</v>
      </c>
      <c r="AC272">
        <v>62490065</v>
      </c>
      <c r="AD272" s="9" t="s">
        <v>3084</v>
      </c>
      <c r="AE272" t="s">
        <v>2858</v>
      </c>
      <c r="AF272" t="s">
        <v>3807</v>
      </c>
      <c r="AG272" t="s">
        <v>3808</v>
      </c>
      <c r="AH272" t="s">
        <v>2873</v>
      </c>
      <c r="AI272" t="s">
        <v>6045</v>
      </c>
      <c r="AJ272">
        <v>29952</v>
      </c>
      <c r="AK272" t="s">
        <v>3099</v>
      </c>
      <c r="AL272" t="s">
        <v>3088</v>
      </c>
      <c r="AM272">
        <v>200019607268916</v>
      </c>
      <c r="AN272">
        <v>1</v>
      </c>
      <c r="AO272" s="88" t="s">
        <v>3089</v>
      </c>
      <c r="AP272" s="88">
        <v>1</v>
      </c>
      <c r="AQ272" s="88" t="s">
        <v>3090</v>
      </c>
      <c r="AR272" s="88">
        <v>362717</v>
      </c>
      <c r="AS272" s="88" t="s">
        <v>6059</v>
      </c>
      <c r="AT272" s="88">
        <v>382</v>
      </c>
      <c r="AU272" s="88">
        <v>35000</v>
      </c>
      <c r="AV272" s="88">
        <v>0</v>
      </c>
      <c r="AW272" s="88">
        <v>0</v>
      </c>
      <c r="AX272" s="88">
        <v>0</v>
      </c>
      <c r="AY272" s="88">
        <v>35000</v>
      </c>
      <c r="AZ272" s="88">
        <v>1004.5</v>
      </c>
      <c r="BA272" s="88">
        <v>0</v>
      </c>
      <c r="BB272" s="88">
        <v>1064</v>
      </c>
      <c r="BC272" s="88">
        <v>0</v>
      </c>
      <c r="BD272" s="88">
        <v>25</v>
      </c>
      <c r="BE272" s="88">
        <v>0</v>
      </c>
      <c r="BF272" s="101">
        <v>1566</v>
      </c>
      <c r="BG272" s="101">
        <v>3659.5</v>
      </c>
      <c r="BH272" s="101">
        <v>2485</v>
      </c>
      <c r="BI272" s="101">
        <v>385</v>
      </c>
      <c r="BJ272" s="101">
        <v>2481.5</v>
      </c>
      <c r="BK272" s="101">
        <v>5351.5</v>
      </c>
      <c r="BL272" s="101" t="s">
        <v>3081</v>
      </c>
      <c r="BM272" s="101" t="s">
        <v>3081</v>
      </c>
    </row>
    <row r="273" spans="1:65">
      <c r="A273" t="s">
        <v>695</v>
      </c>
      <c r="B273">
        <v>20250301</v>
      </c>
      <c r="C273">
        <v>2025</v>
      </c>
      <c r="D273" s="9">
        <v>45717</v>
      </c>
      <c r="E273">
        <v>3</v>
      </c>
      <c r="F273" t="s">
        <v>1054</v>
      </c>
      <c r="G273" t="s">
        <v>215</v>
      </c>
      <c r="H273" t="s">
        <v>1054</v>
      </c>
      <c r="I273" t="s">
        <v>215</v>
      </c>
      <c r="J273">
        <v>1</v>
      </c>
      <c r="K273" t="s">
        <v>9</v>
      </c>
      <c r="L273" t="s">
        <v>2158</v>
      </c>
      <c r="M273" t="s">
        <v>2158</v>
      </c>
      <c r="N273" t="s">
        <v>1820</v>
      </c>
      <c r="O273" t="s">
        <v>3247</v>
      </c>
      <c r="P273" t="s">
        <v>6037</v>
      </c>
      <c r="Q273" t="s">
        <v>6038</v>
      </c>
      <c r="R273" t="s">
        <v>4477</v>
      </c>
      <c r="S273" t="s">
        <v>2662</v>
      </c>
      <c r="T273" t="s">
        <v>6039</v>
      </c>
      <c r="U273" s="9" t="s">
        <v>6040</v>
      </c>
      <c r="V273" s="9" t="s">
        <v>6041</v>
      </c>
      <c r="W273" t="s">
        <v>6042</v>
      </c>
      <c r="X273" t="s">
        <v>3081</v>
      </c>
      <c r="Y273" t="s">
        <v>3081</v>
      </c>
      <c r="Z273">
        <v>3</v>
      </c>
      <c r="AA273">
        <v>45292</v>
      </c>
      <c r="AB273">
        <v>44812</v>
      </c>
      <c r="AC273">
        <v>61710063</v>
      </c>
      <c r="AD273" s="9" t="s">
        <v>3084</v>
      </c>
      <c r="AE273" t="s">
        <v>1859</v>
      </c>
      <c r="AF273" t="s">
        <v>4478</v>
      </c>
      <c r="AG273" t="s">
        <v>4479</v>
      </c>
      <c r="AH273" t="s">
        <v>1844</v>
      </c>
      <c r="AI273" t="s">
        <v>6043</v>
      </c>
      <c r="AJ273">
        <v>28570</v>
      </c>
      <c r="AK273" t="s">
        <v>3099</v>
      </c>
      <c r="AL273" t="s">
        <v>3088</v>
      </c>
      <c r="AM273">
        <v>200019605128262</v>
      </c>
      <c r="AN273">
        <v>1</v>
      </c>
      <c r="AO273" s="88" t="s">
        <v>3089</v>
      </c>
      <c r="AP273" s="88">
        <v>1</v>
      </c>
      <c r="AQ273" s="88" t="s">
        <v>3090</v>
      </c>
      <c r="AR273" s="88">
        <v>362717</v>
      </c>
      <c r="AS273" s="88" t="s">
        <v>6059</v>
      </c>
      <c r="AT273" s="88">
        <v>388</v>
      </c>
      <c r="AU273" s="88">
        <v>24000</v>
      </c>
      <c r="AV273" s="88">
        <v>0</v>
      </c>
      <c r="AW273" s="88">
        <v>0</v>
      </c>
      <c r="AX273" s="88">
        <v>0</v>
      </c>
      <c r="AY273" s="88">
        <v>24000</v>
      </c>
      <c r="AZ273" s="88">
        <v>688.8</v>
      </c>
      <c r="BA273" s="88">
        <v>0</v>
      </c>
      <c r="BB273" s="88">
        <v>729.6</v>
      </c>
      <c r="BC273" s="88">
        <v>0</v>
      </c>
      <c r="BD273" s="88">
        <v>25</v>
      </c>
      <c r="BE273" s="88">
        <v>0</v>
      </c>
      <c r="BF273" s="101">
        <v>13438.04</v>
      </c>
      <c r="BG273" s="101">
        <v>14881.44</v>
      </c>
      <c r="BH273" s="101">
        <v>1704</v>
      </c>
      <c r="BI273" s="101">
        <v>264</v>
      </c>
      <c r="BJ273" s="101">
        <v>1701.6</v>
      </c>
      <c r="BK273" s="101">
        <v>3669.6</v>
      </c>
      <c r="BL273" s="101" t="s">
        <v>3081</v>
      </c>
      <c r="BM273" s="101" t="s">
        <v>3081</v>
      </c>
    </row>
    <row r="274" spans="1:65">
      <c r="A274" t="s">
        <v>695</v>
      </c>
      <c r="B274">
        <v>20250301</v>
      </c>
      <c r="C274">
        <v>2025</v>
      </c>
      <c r="D274" s="9">
        <v>45717</v>
      </c>
      <c r="E274">
        <v>3</v>
      </c>
      <c r="F274" t="s">
        <v>1038</v>
      </c>
      <c r="G274" t="s">
        <v>695</v>
      </c>
      <c r="H274" t="s">
        <v>1038</v>
      </c>
      <c r="I274" t="s">
        <v>695</v>
      </c>
      <c r="J274">
        <v>7</v>
      </c>
      <c r="K274" t="s">
        <v>3252</v>
      </c>
      <c r="L274" t="s">
        <v>2158</v>
      </c>
      <c r="M274" t="s">
        <v>2158</v>
      </c>
      <c r="N274" t="s">
        <v>1820</v>
      </c>
      <c r="O274" t="s">
        <v>3247</v>
      </c>
      <c r="P274" t="s">
        <v>6037</v>
      </c>
      <c r="Q274" t="s">
        <v>6038</v>
      </c>
      <c r="R274" t="s">
        <v>3253</v>
      </c>
      <c r="S274" t="s">
        <v>666</v>
      </c>
      <c r="T274" t="s">
        <v>6046</v>
      </c>
      <c r="U274" s="9" t="s">
        <v>6047</v>
      </c>
      <c r="V274" s="9" t="s">
        <v>3081</v>
      </c>
      <c r="W274" t="s">
        <v>3081</v>
      </c>
      <c r="X274" t="s">
        <v>3081</v>
      </c>
      <c r="Y274" t="s">
        <v>3081</v>
      </c>
      <c r="Z274">
        <v>2</v>
      </c>
      <c r="AA274">
        <v>45383</v>
      </c>
      <c r="AB274">
        <v>44986</v>
      </c>
      <c r="AC274">
        <v>62462224</v>
      </c>
      <c r="AD274" s="9" t="s">
        <v>3084</v>
      </c>
      <c r="AE274" t="s">
        <v>2779</v>
      </c>
      <c r="AF274" t="s">
        <v>3823</v>
      </c>
      <c r="AG274" t="s">
        <v>3824</v>
      </c>
      <c r="AH274" t="s">
        <v>2812</v>
      </c>
      <c r="AI274" t="s">
        <v>6045</v>
      </c>
      <c r="AJ274">
        <v>30940</v>
      </c>
      <c r="AK274" t="s">
        <v>3099</v>
      </c>
      <c r="AL274" t="s">
        <v>3088</v>
      </c>
      <c r="AM274">
        <v>200011300567828</v>
      </c>
      <c r="AN274">
        <v>1</v>
      </c>
      <c r="AO274" s="88" t="s">
        <v>3089</v>
      </c>
      <c r="AP274" s="88">
        <v>1</v>
      </c>
      <c r="AQ274" s="88" t="s">
        <v>3090</v>
      </c>
      <c r="AR274" s="88">
        <v>362717</v>
      </c>
      <c r="AS274" s="88" t="s">
        <v>6059</v>
      </c>
      <c r="AT274" s="88">
        <v>394</v>
      </c>
      <c r="AU274" s="88">
        <v>10000</v>
      </c>
      <c r="AV274" s="88">
        <v>0</v>
      </c>
      <c r="AW274" s="88">
        <v>0</v>
      </c>
      <c r="AX274" s="88">
        <v>0</v>
      </c>
      <c r="AY274" s="88">
        <v>10000</v>
      </c>
      <c r="AZ274" s="88">
        <v>0</v>
      </c>
      <c r="BA274" s="88">
        <v>0</v>
      </c>
      <c r="BB274" s="88">
        <v>0</v>
      </c>
      <c r="BC274" s="88">
        <v>0</v>
      </c>
      <c r="BD274" s="88">
        <v>0</v>
      </c>
      <c r="BE274" s="88">
        <v>0</v>
      </c>
      <c r="BF274" s="101">
        <v>0</v>
      </c>
      <c r="BG274" s="101">
        <v>0</v>
      </c>
      <c r="BH274" s="101">
        <v>0</v>
      </c>
      <c r="BI274" s="101">
        <v>0</v>
      </c>
      <c r="BJ274" s="101">
        <v>0</v>
      </c>
      <c r="BK274" s="101">
        <v>0</v>
      </c>
      <c r="BL274" s="101" t="s">
        <v>3081</v>
      </c>
      <c r="BM274" s="101" t="s">
        <v>3081</v>
      </c>
    </row>
    <row r="275" spans="1:65">
      <c r="A275" t="s">
        <v>695</v>
      </c>
      <c r="B275">
        <v>20250301</v>
      </c>
      <c r="C275">
        <v>2025</v>
      </c>
      <c r="D275" s="9">
        <v>45717</v>
      </c>
      <c r="E275">
        <v>3</v>
      </c>
      <c r="F275" t="s">
        <v>1038</v>
      </c>
      <c r="G275" t="s">
        <v>695</v>
      </c>
      <c r="H275" t="s">
        <v>1038</v>
      </c>
      <c r="I275" t="s">
        <v>695</v>
      </c>
      <c r="J275">
        <v>7</v>
      </c>
      <c r="K275" t="s">
        <v>3252</v>
      </c>
      <c r="L275" t="s">
        <v>2158</v>
      </c>
      <c r="M275" t="s">
        <v>2158</v>
      </c>
      <c r="N275" t="s">
        <v>1820</v>
      </c>
      <c r="O275" t="s">
        <v>3247</v>
      </c>
      <c r="P275" t="s">
        <v>6037</v>
      </c>
      <c r="Q275" t="s">
        <v>6038</v>
      </c>
      <c r="R275" t="s">
        <v>3253</v>
      </c>
      <c r="S275" t="s">
        <v>666</v>
      </c>
      <c r="T275" t="s">
        <v>6046</v>
      </c>
      <c r="U275" s="9" t="s">
        <v>6047</v>
      </c>
      <c r="V275" s="9" t="s">
        <v>3081</v>
      </c>
      <c r="W275" t="s">
        <v>3081</v>
      </c>
      <c r="X275" t="s">
        <v>3081</v>
      </c>
      <c r="Y275" t="s">
        <v>3081</v>
      </c>
      <c r="Z275">
        <v>1</v>
      </c>
      <c r="AA275">
        <v>45200</v>
      </c>
      <c r="AB275">
        <v>45200</v>
      </c>
      <c r="AC275">
        <v>62462053</v>
      </c>
      <c r="AD275" s="9" t="s">
        <v>3084</v>
      </c>
      <c r="AE275" t="s">
        <v>2603</v>
      </c>
      <c r="AF275" t="s">
        <v>3793</v>
      </c>
      <c r="AG275" t="s">
        <v>3794</v>
      </c>
      <c r="AH275" t="s">
        <v>2604</v>
      </c>
      <c r="AI275" t="s">
        <v>6045</v>
      </c>
      <c r="AJ275">
        <v>37439</v>
      </c>
      <c r="AK275" t="s">
        <v>3099</v>
      </c>
      <c r="AL275" t="s">
        <v>3088</v>
      </c>
      <c r="AM275">
        <v>200019603709844</v>
      </c>
      <c r="AN275">
        <v>1</v>
      </c>
      <c r="AO275" s="88" t="s">
        <v>3089</v>
      </c>
      <c r="AP275" s="88">
        <v>1</v>
      </c>
      <c r="AQ275" s="88" t="s">
        <v>3090</v>
      </c>
      <c r="AR275" s="88">
        <v>362717</v>
      </c>
      <c r="AS275" s="88" t="s">
        <v>6059</v>
      </c>
      <c r="AT275" s="88">
        <v>396</v>
      </c>
      <c r="AU275" s="88">
        <v>10000</v>
      </c>
      <c r="AV275" s="88">
        <v>0</v>
      </c>
      <c r="AW275" s="88">
        <v>0</v>
      </c>
      <c r="AX275" s="88">
        <v>0</v>
      </c>
      <c r="AY275" s="88">
        <v>10000</v>
      </c>
      <c r="AZ275" s="88">
        <v>0</v>
      </c>
      <c r="BA275" s="88">
        <v>0</v>
      </c>
      <c r="BB275" s="88">
        <v>0</v>
      </c>
      <c r="BC275" s="88">
        <v>0</v>
      </c>
      <c r="BD275" s="88">
        <v>0</v>
      </c>
      <c r="BE275" s="88">
        <v>0</v>
      </c>
      <c r="BF275" s="101">
        <v>0</v>
      </c>
      <c r="BG275" s="101">
        <v>0</v>
      </c>
      <c r="BH275" s="101">
        <v>0</v>
      </c>
      <c r="BI275" s="101">
        <v>0</v>
      </c>
      <c r="BJ275" s="101">
        <v>0</v>
      </c>
      <c r="BK275" s="101">
        <v>0</v>
      </c>
      <c r="BL275" s="101" t="s">
        <v>3081</v>
      </c>
      <c r="BM275" s="101" t="s">
        <v>3081</v>
      </c>
    </row>
    <row r="276" spans="1:65">
      <c r="A276" t="s">
        <v>695</v>
      </c>
      <c r="B276">
        <v>20250301</v>
      </c>
      <c r="C276">
        <v>2025</v>
      </c>
      <c r="D276" s="9">
        <v>45717</v>
      </c>
      <c r="E276">
        <v>3</v>
      </c>
      <c r="F276" t="s">
        <v>1035</v>
      </c>
      <c r="G276" t="s">
        <v>1199</v>
      </c>
      <c r="H276" t="s">
        <v>1035</v>
      </c>
      <c r="I276" t="s">
        <v>1199</v>
      </c>
      <c r="J276">
        <v>1</v>
      </c>
      <c r="K276" t="s">
        <v>9</v>
      </c>
      <c r="L276" t="s">
        <v>2158</v>
      </c>
      <c r="M276" t="s">
        <v>2158</v>
      </c>
      <c r="N276" t="s">
        <v>1820</v>
      </c>
      <c r="O276" t="s">
        <v>3247</v>
      </c>
      <c r="P276" t="s">
        <v>6037</v>
      </c>
      <c r="Q276" t="s">
        <v>6038</v>
      </c>
      <c r="R276" t="s">
        <v>3096</v>
      </c>
      <c r="S276" t="s">
        <v>295</v>
      </c>
      <c r="T276" t="s">
        <v>6046</v>
      </c>
      <c r="U276" s="9" t="s">
        <v>6047</v>
      </c>
      <c r="V276" s="9" t="s">
        <v>6056</v>
      </c>
      <c r="W276" t="s">
        <v>6057</v>
      </c>
      <c r="X276" t="s">
        <v>3081</v>
      </c>
      <c r="Y276" t="s">
        <v>3081</v>
      </c>
      <c r="Z276">
        <v>2</v>
      </c>
      <c r="AA276">
        <v>44562</v>
      </c>
      <c r="AB276">
        <v>44378</v>
      </c>
      <c r="AC276">
        <v>61395018</v>
      </c>
      <c r="AD276" s="9" t="s">
        <v>3084</v>
      </c>
      <c r="AE276" t="s">
        <v>1328</v>
      </c>
      <c r="AF276" t="s">
        <v>4368</v>
      </c>
      <c r="AG276" t="s">
        <v>4962</v>
      </c>
      <c r="AH276" t="s">
        <v>803</v>
      </c>
      <c r="AI276" t="s">
        <v>6045</v>
      </c>
      <c r="AJ276">
        <v>22327</v>
      </c>
      <c r="AK276" t="s">
        <v>3099</v>
      </c>
      <c r="AL276" t="s">
        <v>3088</v>
      </c>
      <c r="AM276">
        <v>200019600708237</v>
      </c>
      <c r="AN276">
        <v>1</v>
      </c>
      <c r="AO276" s="88" t="s">
        <v>3089</v>
      </c>
      <c r="AP276" s="88">
        <v>1</v>
      </c>
      <c r="AQ276" s="88" t="s">
        <v>3090</v>
      </c>
      <c r="AR276" s="88">
        <v>362717</v>
      </c>
      <c r="AS276" s="88" t="s">
        <v>6059</v>
      </c>
      <c r="AT276" s="88">
        <v>418</v>
      </c>
      <c r="AU276" s="88">
        <v>35000</v>
      </c>
      <c r="AV276" s="88">
        <v>0</v>
      </c>
      <c r="AW276" s="88">
        <v>0</v>
      </c>
      <c r="AX276" s="88">
        <v>0</v>
      </c>
      <c r="AY276" s="88">
        <v>35000</v>
      </c>
      <c r="AZ276" s="88">
        <v>1004.5</v>
      </c>
      <c r="BA276" s="88">
        <v>0</v>
      </c>
      <c r="BB276" s="88">
        <v>1064</v>
      </c>
      <c r="BC276" s="88">
        <v>0</v>
      </c>
      <c r="BD276" s="88">
        <v>25</v>
      </c>
      <c r="BE276" s="88">
        <v>0</v>
      </c>
      <c r="BF276" s="101">
        <v>0</v>
      </c>
      <c r="BG276" s="101">
        <v>2093.5</v>
      </c>
      <c r="BH276" s="101">
        <v>2485</v>
      </c>
      <c r="BI276" s="101">
        <v>385</v>
      </c>
      <c r="BJ276" s="101">
        <v>2481.5</v>
      </c>
      <c r="BK276" s="101">
        <v>5351.5</v>
      </c>
      <c r="BL276" s="101" t="s">
        <v>3081</v>
      </c>
      <c r="BM276" s="101" t="s">
        <v>3081</v>
      </c>
    </row>
    <row r="277" spans="1:65">
      <c r="A277" t="s">
        <v>695</v>
      </c>
      <c r="B277">
        <v>20250301</v>
      </c>
      <c r="C277">
        <v>2025</v>
      </c>
      <c r="D277" s="9">
        <v>45717</v>
      </c>
      <c r="E277">
        <v>3</v>
      </c>
      <c r="F277" t="s">
        <v>1076</v>
      </c>
      <c r="G277" t="s">
        <v>609</v>
      </c>
      <c r="H277" t="s">
        <v>1076</v>
      </c>
      <c r="I277" t="s">
        <v>609</v>
      </c>
      <c r="J277">
        <v>1</v>
      </c>
      <c r="K277" t="s">
        <v>9</v>
      </c>
      <c r="L277" t="s">
        <v>2158</v>
      </c>
      <c r="M277" t="s">
        <v>2158</v>
      </c>
      <c r="N277" t="s">
        <v>1820</v>
      </c>
      <c r="O277" t="s">
        <v>3247</v>
      </c>
      <c r="P277" t="s">
        <v>6037</v>
      </c>
      <c r="Q277" t="s">
        <v>6038</v>
      </c>
      <c r="R277" t="s">
        <v>4102</v>
      </c>
      <c r="S277" t="s">
        <v>214</v>
      </c>
      <c r="T277" t="s">
        <v>6046</v>
      </c>
      <c r="U277" s="9" t="s">
        <v>6047</v>
      </c>
      <c r="V277" s="9" t="s">
        <v>6054</v>
      </c>
      <c r="W277" t="s">
        <v>6055</v>
      </c>
      <c r="X277" t="s">
        <v>3081</v>
      </c>
      <c r="Y277" t="s">
        <v>3081</v>
      </c>
      <c r="Z277">
        <v>5</v>
      </c>
      <c r="AA277">
        <v>44927</v>
      </c>
      <c r="AB277">
        <v>36746</v>
      </c>
      <c r="AC277">
        <v>62130025</v>
      </c>
      <c r="AD277" s="9" t="s">
        <v>3084</v>
      </c>
      <c r="AE277" t="s">
        <v>905</v>
      </c>
      <c r="AF277" t="s">
        <v>4103</v>
      </c>
      <c r="AG277" t="s">
        <v>3162</v>
      </c>
      <c r="AH277" t="s">
        <v>213</v>
      </c>
      <c r="AI277" t="s">
        <v>6043</v>
      </c>
      <c r="AJ277">
        <v>20539</v>
      </c>
      <c r="AK277" t="s">
        <v>3088</v>
      </c>
      <c r="AL277" t="s">
        <v>3088</v>
      </c>
      <c r="AM277">
        <v>200013300049508</v>
      </c>
      <c r="AN277">
        <v>1</v>
      </c>
      <c r="AO277" s="88" t="s">
        <v>3089</v>
      </c>
      <c r="AP277" s="88">
        <v>1</v>
      </c>
      <c r="AQ277" s="88" t="s">
        <v>3090</v>
      </c>
      <c r="AR277" s="88">
        <v>362717</v>
      </c>
      <c r="AS277" s="88" t="s">
        <v>6059</v>
      </c>
      <c r="AT277" s="88">
        <v>419</v>
      </c>
      <c r="AU277" s="88">
        <v>50000</v>
      </c>
      <c r="AV277" s="88">
        <v>0</v>
      </c>
      <c r="AW277" s="88">
        <v>0</v>
      </c>
      <c r="AX277" s="88">
        <v>0</v>
      </c>
      <c r="AY277" s="88">
        <v>50000</v>
      </c>
      <c r="AZ277" s="88">
        <v>1435</v>
      </c>
      <c r="BA277" s="88">
        <v>1854</v>
      </c>
      <c r="BB277" s="88">
        <v>1520</v>
      </c>
      <c r="BC277" s="88">
        <v>0</v>
      </c>
      <c r="BD277" s="88">
        <v>25</v>
      </c>
      <c r="BE277" s="88">
        <v>50</v>
      </c>
      <c r="BF277" s="101">
        <v>300</v>
      </c>
      <c r="BG277" s="101">
        <v>5184</v>
      </c>
      <c r="BH277" s="101">
        <v>3550</v>
      </c>
      <c r="BI277" s="101">
        <v>550</v>
      </c>
      <c r="BJ277" s="101">
        <v>3545</v>
      </c>
      <c r="BK277" s="101">
        <v>7645</v>
      </c>
      <c r="BL277" s="101" t="s">
        <v>3091</v>
      </c>
      <c r="BM277" s="101" t="s">
        <v>3081</v>
      </c>
    </row>
    <row r="278" spans="1:65">
      <c r="A278" t="s">
        <v>695</v>
      </c>
      <c r="B278">
        <v>20250301</v>
      </c>
      <c r="C278">
        <v>2025</v>
      </c>
      <c r="D278" s="9">
        <v>45717</v>
      </c>
      <c r="E278">
        <v>3</v>
      </c>
      <c r="F278" t="s">
        <v>1035</v>
      </c>
      <c r="G278" t="s">
        <v>1199</v>
      </c>
      <c r="H278" t="s">
        <v>1038</v>
      </c>
      <c r="I278" t="s">
        <v>695</v>
      </c>
      <c r="J278">
        <v>34</v>
      </c>
      <c r="K278" t="s">
        <v>3256</v>
      </c>
      <c r="L278" t="s">
        <v>2158</v>
      </c>
      <c r="M278" t="s">
        <v>2158</v>
      </c>
      <c r="N278" t="s">
        <v>1820</v>
      </c>
      <c r="O278" t="s">
        <v>3247</v>
      </c>
      <c r="P278" t="s">
        <v>6037</v>
      </c>
      <c r="Q278" t="s">
        <v>6038</v>
      </c>
      <c r="R278" t="s">
        <v>3273</v>
      </c>
      <c r="S278" t="s">
        <v>163</v>
      </c>
      <c r="T278" t="s">
        <v>6046</v>
      </c>
      <c r="U278" s="9" t="s">
        <v>6047</v>
      </c>
      <c r="V278" s="9" t="s">
        <v>3081</v>
      </c>
      <c r="W278" t="s">
        <v>3081</v>
      </c>
      <c r="X278" t="s">
        <v>3081</v>
      </c>
      <c r="Y278" t="s">
        <v>3081</v>
      </c>
      <c r="Z278">
        <v>2</v>
      </c>
      <c r="AA278">
        <v>45200</v>
      </c>
      <c r="AB278">
        <v>44531</v>
      </c>
      <c r="AC278">
        <v>61935115</v>
      </c>
      <c r="AD278" s="9" t="s">
        <v>3084</v>
      </c>
      <c r="AE278" t="s">
        <v>1698</v>
      </c>
      <c r="AF278" t="s">
        <v>3310</v>
      </c>
      <c r="AG278" t="s">
        <v>4300</v>
      </c>
      <c r="AH278" t="s">
        <v>1161</v>
      </c>
      <c r="AI278" t="s">
        <v>6045</v>
      </c>
      <c r="AJ278">
        <v>25235</v>
      </c>
      <c r="AK278" t="s">
        <v>3087</v>
      </c>
      <c r="AL278" t="s">
        <v>3088</v>
      </c>
      <c r="AM278">
        <v>200019604248839</v>
      </c>
      <c r="AN278">
        <v>1</v>
      </c>
      <c r="AO278" s="88" t="s">
        <v>3089</v>
      </c>
      <c r="AP278" s="88">
        <v>1</v>
      </c>
      <c r="AQ278" s="88" t="s">
        <v>3090</v>
      </c>
      <c r="AR278" s="88">
        <v>362717</v>
      </c>
      <c r="AS278" s="88" t="s">
        <v>6059</v>
      </c>
      <c r="AT278" s="88">
        <v>530</v>
      </c>
      <c r="AU278" s="88">
        <v>35000</v>
      </c>
      <c r="AV278" s="88">
        <v>0</v>
      </c>
      <c r="AW278" s="88">
        <v>0</v>
      </c>
      <c r="AX278" s="88">
        <v>0</v>
      </c>
      <c r="AY278" s="88">
        <v>35000</v>
      </c>
      <c r="AZ278" s="88">
        <v>1004.5</v>
      </c>
      <c r="BA278" s="88">
        <v>0</v>
      </c>
      <c r="BB278" s="88">
        <v>1064</v>
      </c>
      <c r="BC278" s="88">
        <v>0</v>
      </c>
      <c r="BD278" s="88">
        <v>25</v>
      </c>
      <c r="BE278" s="88">
        <v>0</v>
      </c>
      <c r="BF278" s="101">
        <v>9800</v>
      </c>
      <c r="BG278" s="101">
        <v>11893.5</v>
      </c>
      <c r="BH278" s="101">
        <v>2485</v>
      </c>
      <c r="BI278" s="101">
        <v>385</v>
      </c>
      <c r="BJ278" s="101">
        <v>2481.5</v>
      </c>
      <c r="BK278" s="101">
        <v>5351.5</v>
      </c>
      <c r="BL278" s="101" t="s">
        <v>3081</v>
      </c>
      <c r="BM278" s="101" t="s">
        <v>3081</v>
      </c>
    </row>
    <row r="279" spans="1:65">
      <c r="A279" t="s">
        <v>695</v>
      </c>
      <c r="B279">
        <v>20250301</v>
      </c>
      <c r="C279">
        <v>2025</v>
      </c>
      <c r="D279" s="9">
        <v>45717</v>
      </c>
      <c r="E279">
        <v>3</v>
      </c>
      <c r="F279" t="s">
        <v>2199</v>
      </c>
      <c r="G279" t="s">
        <v>2198</v>
      </c>
      <c r="H279" t="s">
        <v>1038</v>
      </c>
      <c r="I279" t="s">
        <v>695</v>
      </c>
      <c r="J279">
        <v>34</v>
      </c>
      <c r="K279" t="s">
        <v>3256</v>
      </c>
      <c r="L279" t="s">
        <v>2158</v>
      </c>
      <c r="M279" t="s">
        <v>2158</v>
      </c>
      <c r="N279" t="s">
        <v>1820</v>
      </c>
      <c r="O279" t="s">
        <v>3247</v>
      </c>
      <c r="P279" t="s">
        <v>6037</v>
      </c>
      <c r="Q279" t="s">
        <v>6038</v>
      </c>
      <c r="R279" t="s">
        <v>3281</v>
      </c>
      <c r="S279" t="s">
        <v>109</v>
      </c>
      <c r="T279" t="s">
        <v>6046</v>
      </c>
      <c r="U279" s="9" t="s">
        <v>6047</v>
      </c>
      <c r="V279" s="9" t="s">
        <v>3081</v>
      </c>
      <c r="W279" t="s">
        <v>3081</v>
      </c>
      <c r="X279" t="s">
        <v>3081</v>
      </c>
      <c r="Y279" t="s">
        <v>3081</v>
      </c>
      <c r="Z279">
        <v>10</v>
      </c>
      <c r="AA279">
        <v>45200</v>
      </c>
      <c r="AB279">
        <v>41138</v>
      </c>
      <c r="AC279">
        <v>61770001</v>
      </c>
      <c r="AD279" s="9" t="s">
        <v>3084</v>
      </c>
      <c r="AE279" t="s">
        <v>1718</v>
      </c>
      <c r="AF279" t="s">
        <v>5401</v>
      </c>
      <c r="AG279" t="s">
        <v>5402</v>
      </c>
      <c r="AH279" t="s">
        <v>1165</v>
      </c>
      <c r="AI279" t="s">
        <v>6043</v>
      </c>
      <c r="AJ279">
        <v>33102</v>
      </c>
      <c r="AK279" t="s">
        <v>3087</v>
      </c>
      <c r="AL279" t="s">
        <v>3088</v>
      </c>
      <c r="AM279">
        <v>200010231319839</v>
      </c>
      <c r="AN279">
        <v>1</v>
      </c>
      <c r="AO279" s="88" t="s">
        <v>3089</v>
      </c>
      <c r="AP279" s="88">
        <v>1</v>
      </c>
      <c r="AQ279" s="88" t="s">
        <v>3090</v>
      </c>
      <c r="AR279" s="88">
        <v>362717</v>
      </c>
      <c r="AS279" s="88" t="s">
        <v>6059</v>
      </c>
      <c r="AT279" s="88">
        <v>537</v>
      </c>
      <c r="AU279" s="88">
        <v>135000</v>
      </c>
      <c r="AV279" s="88">
        <v>0</v>
      </c>
      <c r="AW279" s="88">
        <v>0</v>
      </c>
      <c r="AX279" s="88">
        <v>0</v>
      </c>
      <c r="AY279" s="88">
        <v>135000</v>
      </c>
      <c r="AZ279" s="88">
        <v>3874.5</v>
      </c>
      <c r="BA279" s="88">
        <v>19480.509999999998</v>
      </c>
      <c r="BB279" s="88">
        <v>4104</v>
      </c>
      <c r="BC279" s="88">
        <v>3430.92</v>
      </c>
      <c r="BD279" s="88">
        <v>25</v>
      </c>
      <c r="BE279" s="88">
        <v>0</v>
      </c>
      <c r="BF279" s="101">
        <v>2218.17</v>
      </c>
      <c r="BG279" s="101">
        <v>33133.1</v>
      </c>
      <c r="BH279" s="101">
        <v>9585</v>
      </c>
      <c r="BI279" s="101">
        <v>851.51</v>
      </c>
      <c r="BJ279" s="101">
        <v>9571.5</v>
      </c>
      <c r="BK279" s="101">
        <v>20008.009999999998</v>
      </c>
      <c r="BL279" s="101" t="s">
        <v>3173</v>
      </c>
      <c r="BM279" s="101" t="s">
        <v>3217</v>
      </c>
    </row>
    <row r="280" spans="1:65">
      <c r="A280" t="s">
        <v>695</v>
      </c>
      <c r="B280">
        <v>20250301</v>
      </c>
      <c r="C280">
        <v>2025</v>
      </c>
      <c r="D280" s="9">
        <v>45717</v>
      </c>
      <c r="E280">
        <v>3</v>
      </c>
      <c r="F280" t="s">
        <v>2671</v>
      </c>
      <c r="G280" t="s">
        <v>2686</v>
      </c>
      <c r="H280" t="s">
        <v>2671</v>
      </c>
      <c r="I280" t="s">
        <v>2686</v>
      </c>
      <c r="J280">
        <v>1</v>
      </c>
      <c r="K280" t="s">
        <v>9</v>
      </c>
      <c r="L280" t="s">
        <v>2158</v>
      </c>
      <c r="M280" t="s">
        <v>2158</v>
      </c>
      <c r="N280" t="s">
        <v>1820</v>
      </c>
      <c r="O280" t="s">
        <v>3247</v>
      </c>
      <c r="P280" t="s">
        <v>6037</v>
      </c>
      <c r="Q280" t="s">
        <v>6038</v>
      </c>
      <c r="R280" t="s">
        <v>4060</v>
      </c>
      <c r="S280" t="s">
        <v>680</v>
      </c>
      <c r="T280" t="s">
        <v>6046</v>
      </c>
      <c r="U280" s="9" t="s">
        <v>6047</v>
      </c>
      <c r="V280" s="9" t="s">
        <v>6052</v>
      </c>
      <c r="W280" t="s">
        <v>6053</v>
      </c>
      <c r="X280" t="s">
        <v>3081</v>
      </c>
      <c r="Y280" t="s">
        <v>3081</v>
      </c>
      <c r="Z280">
        <v>4</v>
      </c>
      <c r="AA280">
        <v>45323</v>
      </c>
      <c r="AB280">
        <v>41791</v>
      </c>
      <c r="AC280">
        <v>1</v>
      </c>
      <c r="AD280" s="9" t="s">
        <v>3084</v>
      </c>
      <c r="AE280" t="s">
        <v>1370</v>
      </c>
      <c r="AF280" t="s">
        <v>4061</v>
      </c>
      <c r="AG280" t="s">
        <v>4062</v>
      </c>
      <c r="AH280" t="s">
        <v>679</v>
      </c>
      <c r="AI280" t="s">
        <v>6045</v>
      </c>
      <c r="AJ280">
        <v>33479</v>
      </c>
      <c r="AK280" t="s">
        <v>3099</v>
      </c>
      <c r="AL280" t="s">
        <v>3088</v>
      </c>
      <c r="AM280">
        <v>200019603082938</v>
      </c>
      <c r="AN280">
        <v>1</v>
      </c>
      <c r="AO280" s="88" t="s">
        <v>3089</v>
      </c>
      <c r="AP280" s="88">
        <v>1</v>
      </c>
      <c r="AQ280" s="88" t="s">
        <v>3090</v>
      </c>
      <c r="AR280" s="88">
        <v>362717</v>
      </c>
      <c r="AS280" s="88" t="s">
        <v>6059</v>
      </c>
      <c r="AT280" s="88">
        <v>450</v>
      </c>
      <c r="AU280" s="88">
        <v>65000</v>
      </c>
      <c r="AV280" s="88">
        <v>0</v>
      </c>
      <c r="AW280" s="88">
        <v>0</v>
      </c>
      <c r="AX280" s="88">
        <v>0</v>
      </c>
      <c r="AY280" s="88">
        <v>65000</v>
      </c>
      <c r="AZ280" s="88">
        <v>1865.5</v>
      </c>
      <c r="BA280" s="88">
        <v>4427.58</v>
      </c>
      <c r="BB280" s="88">
        <v>1976</v>
      </c>
      <c r="BC280" s="88">
        <v>0</v>
      </c>
      <c r="BD280" s="88">
        <v>25</v>
      </c>
      <c r="BE280" s="88">
        <v>0</v>
      </c>
      <c r="BF280" s="101">
        <v>300</v>
      </c>
      <c r="BG280" s="101">
        <v>8594.08</v>
      </c>
      <c r="BH280" s="101">
        <v>4615</v>
      </c>
      <c r="BI280" s="101">
        <v>715</v>
      </c>
      <c r="BJ280" s="101">
        <v>4608.5</v>
      </c>
      <c r="BK280" s="101">
        <v>9938.5</v>
      </c>
      <c r="BL280" s="101" t="s">
        <v>3081</v>
      </c>
      <c r="BM280" s="101" t="s">
        <v>3081</v>
      </c>
    </row>
    <row r="281" spans="1:65">
      <c r="A281" t="s">
        <v>695</v>
      </c>
      <c r="B281">
        <v>20250301</v>
      </c>
      <c r="C281">
        <v>2025</v>
      </c>
      <c r="D281" s="9">
        <v>45717</v>
      </c>
      <c r="E281">
        <v>3</v>
      </c>
      <c r="F281" t="s">
        <v>1038</v>
      </c>
      <c r="G281" t="s">
        <v>695</v>
      </c>
      <c r="H281" t="s">
        <v>1038</v>
      </c>
      <c r="I281" t="s">
        <v>695</v>
      </c>
      <c r="J281">
        <v>7</v>
      </c>
      <c r="K281" t="s">
        <v>3252</v>
      </c>
      <c r="L281" t="s">
        <v>2158</v>
      </c>
      <c r="M281" t="s">
        <v>2158</v>
      </c>
      <c r="N281" t="s">
        <v>1820</v>
      </c>
      <c r="O281" t="s">
        <v>3247</v>
      </c>
      <c r="P281" t="s">
        <v>6037</v>
      </c>
      <c r="Q281" t="s">
        <v>6038</v>
      </c>
      <c r="R281" t="s">
        <v>3253</v>
      </c>
      <c r="S281" t="s">
        <v>666</v>
      </c>
      <c r="T281" t="s">
        <v>6046</v>
      </c>
      <c r="U281" s="9" t="s">
        <v>6047</v>
      </c>
      <c r="V281" s="9" t="s">
        <v>3081</v>
      </c>
      <c r="W281" t="s">
        <v>3081</v>
      </c>
      <c r="X281" t="s">
        <v>3081</v>
      </c>
      <c r="Y281" t="s">
        <v>3081</v>
      </c>
      <c r="Z281">
        <v>7</v>
      </c>
      <c r="AA281">
        <v>45505</v>
      </c>
      <c r="AB281">
        <v>42005</v>
      </c>
      <c r="AC281">
        <v>62462338</v>
      </c>
      <c r="AD281" s="9" t="s">
        <v>3084</v>
      </c>
      <c r="AE281" t="s">
        <v>2980</v>
      </c>
      <c r="AF281" t="s">
        <v>3661</v>
      </c>
      <c r="AG281" t="s">
        <v>5616</v>
      </c>
      <c r="AH281" t="s">
        <v>2979</v>
      </c>
      <c r="AI281" t="s">
        <v>6045</v>
      </c>
      <c r="AJ281">
        <v>32718</v>
      </c>
      <c r="AK281" t="s">
        <v>3099</v>
      </c>
      <c r="AL281" t="s">
        <v>3088</v>
      </c>
      <c r="AM281">
        <v>200012320454384</v>
      </c>
      <c r="AN281">
        <v>1</v>
      </c>
      <c r="AO281" s="88" t="s">
        <v>3089</v>
      </c>
      <c r="AP281" s="88">
        <v>1</v>
      </c>
      <c r="AQ281" s="88" t="s">
        <v>3090</v>
      </c>
      <c r="AR281" s="88">
        <v>362717</v>
      </c>
      <c r="AS281" s="88" t="s">
        <v>6059</v>
      </c>
      <c r="AT281" s="88">
        <v>454</v>
      </c>
      <c r="AU281" s="88">
        <v>10000</v>
      </c>
      <c r="AV281" s="88">
        <v>0</v>
      </c>
      <c r="AW281" s="88">
        <v>0</v>
      </c>
      <c r="AX281" s="88">
        <v>0</v>
      </c>
      <c r="AY281" s="88">
        <v>10000</v>
      </c>
      <c r="AZ281" s="88">
        <v>0</v>
      </c>
      <c r="BA281" s="88">
        <v>0</v>
      </c>
      <c r="BB281" s="88">
        <v>0</v>
      </c>
      <c r="BC281" s="88">
        <v>0</v>
      </c>
      <c r="BD281" s="88">
        <v>0</v>
      </c>
      <c r="BE281" s="88">
        <v>0</v>
      </c>
      <c r="BF281" s="101">
        <v>0</v>
      </c>
      <c r="BG281" s="101">
        <v>0</v>
      </c>
      <c r="BH281" s="101">
        <v>0</v>
      </c>
      <c r="BI281" s="101">
        <v>0</v>
      </c>
      <c r="BJ281" s="101">
        <v>0</v>
      </c>
      <c r="BK281" s="101">
        <v>0</v>
      </c>
      <c r="BL281" s="101" t="s">
        <v>3081</v>
      </c>
      <c r="BM281" s="101" t="s">
        <v>3081</v>
      </c>
    </row>
    <row r="282" spans="1:65">
      <c r="A282" t="s">
        <v>695</v>
      </c>
      <c r="B282">
        <v>20250301</v>
      </c>
      <c r="C282">
        <v>2025</v>
      </c>
      <c r="D282" s="9">
        <v>45717</v>
      </c>
      <c r="E282">
        <v>3</v>
      </c>
      <c r="F282" t="s">
        <v>1048</v>
      </c>
      <c r="G282" t="s">
        <v>388</v>
      </c>
      <c r="H282" t="s">
        <v>1048</v>
      </c>
      <c r="I282" t="s">
        <v>388</v>
      </c>
      <c r="J282">
        <v>1</v>
      </c>
      <c r="K282" t="s">
        <v>9</v>
      </c>
      <c r="L282" t="s">
        <v>2158</v>
      </c>
      <c r="M282" t="s">
        <v>2158</v>
      </c>
      <c r="N282" t="s">
        <v>1820</v>
      </c>
      <c r="O282" t="s">
        <v>3247</v>
      </c>
      <c r="P282" t="s">
        <v>6037</v>
      </c>
      <c r="Q282" t="s">
        <v>6038</v>
      </c>
      <c r="R282" t="s">
        <v>3096</v>
      </c>
      <c r="S282" t="s">
        <v>295</v>
      </c>
      <c r="T282" t="s">
        <v>6046</v>
      </c>
      <c r="U282" s="9" t="s">
        <v>6047</v>
      </c>
      <c r="V282" s="9" t="s">
        <v>6056</v>
      </c>
      <c r="W282" t="s">
        <v>6057</v>
      </c>
      <c r="X282" t="s">
        <v>3081</v>
      </c>
      <c r="Y282" t="s">
        <v>3081</v>
      </c>
      <c r="Z282">
        <v>1</v>
      </c>
      <c r="AA282">
        <v>45108</v>
      </c>
      <c r="AB282">
        <v>45108</v>
      </c>
      <c r="AC282">
        <v>61935152</v>
      </c>
      <c r="AD282" s="9" t="s">
        <v>3084</v>
      </c>
      <c r="AE282" t="s">
        <v>2411</v>
      </c>
      <c r="AF282" t="s">
        <v>3757</v>
      </c>
      <c r="AG282" t="s">
        <v>3758</v>
      </c>
      <c r="AH282" t="s">
        <v>2410</v>
      </c>
      <c r="AI282" t="s">
        <v>6045</v>
      </c>
      <c r="AJ282">
        <v>32431</v>
      </c>
      <c r="AK282" t="s">
        <v>3099</v>
      </c>
      <c r="AL282" t="s">
        <v>3088</v>
      </c>
      <c r="AM282">
        <v>200017400126120</v>
      </c>
      <c r="AN282">
        <v>1</v>
      </c>
      <c r="AO282" s="88" t="s">
        <v>3089</v>
      </c>
      <c r="AP282" s="88">
        <v>1</v>
      </c>
      <c r="AQ282" s="88" t="s">
        <v>3090</v>
      </c>
      <c r="AR282" s="88">
        <v>362717</v>
      </c>
      <c r="AS282" s="88" t="s">
        <v>6059</v>
      </c>
      <c r="AT282" s="88">
        <v>465</v>
      </c>
      <c r="AU282" s="88">
        <v>35000</v>
      </c>
      <c r="AV282" s="88">
        <v>0</v>
      </c>
      <c r="AW282" s="88">
        <v>0</v>
      </c>
      <c r="AX282" s="88">
        <v>0</v>
      </c>
      <c r="AY282" s="88">
        <v>35000</v>
      </c>
      <c r="AZ282" s="88">
        <v>1004.5</v>
      </c>
      <c r="BA282" s="88">
        <v>0</v>
      </c>
      <c r="BB282" s="88">
        <v>1064</v>
      </c>
      <c r="BC282" s="88">
        <v>1715.46</v>
      </c>
      <c r="BD282" s="88">
        <v>25</v>
      </c>
      <c r="BE282" s="88">
        <v>0</v>
      </c>
      <c r="BF282" s="101">
        <v>0</v>
      </c>
      <c r="BG282" s="101">
        <v>3808.96</v>
      </c>
      <c r="BH282" s="101">
        <v>2485</v>
      </c>
      <c r="BI282" s="101">
        <v>385</v>
      </c>
      <c r="BJ282" s="101">
        <v>2481.5</v>
      </c>
      <c r="BK282" s="101">
        <v>5351.5</v>
      </c>
      <c r="BL282" s="101" t="s">
        <v>3081</v>
      </c>
      <c r="BM282" s="101" t="s">
        <v>3081</v>
      </c>
    </row>
    <row r="283" spans="1:65">
      <c r="A283" t="s">
        <v>695</v>
      </c>
      <c r="B283">
        <v>20250301</v>
      </c>
      <c r="C283">
        <v>2025</v>
      </c>
      <c r="D283" s="9">
        <v>45717</v>
      </c>
      <c r="E283">
        <v>3</v>
      </c>
      <c r="F283" t="s">
        <v>1035</v>
      </c>
      <c r="G283" t="s">
        <v>1199</v>
      </c>
      <c r="H283" t="s">
        <v>1035</v>
      </c>
      <c r="I283" t="s">
        <v>1199</v>
      </c>
      <c r="J283">
        <v>1</v>
      </c>
      <c r="K283" t="s">
        <v>9</v>
      </c>
      <c r="L283" t="s">
        <v>2158</v>
      </c>
      <c r="M283" t="s">
        <v>2158</v>
      </c>
      <c r="N283" t="s">
        <v>1820</v>
      </c>
      <c r="O283" t="s">
        <v>3247</v>
      </c>
      <c r="P283" t="s">
        <v>6037</v>
      </c>
      <c r="Q283" t="s">
        <v>6038</v>
      </c>
      <c r="R283" t="s">
        <v>3273</v>
      </c>
      <c r="S283" t="s">
        <v>163</v>
      </c>
      <c r="T283" t="s">
        <v>6046</v>
      </c>
      <c r="U283" s="9" t="s">
        <v>6047</v>
      </c>
      <c r="V283" s="9" t="s">
        <v>3081</v>
      </c>
      <c r="W283" t="s">
        <v>3081</v>
      </c>
      <c r="X283" t="s">
        <v>3081</v>
      </c>
      <c r="Y283" t="s">
        <v>3081</v>
      </c>
      <c r="Z283">
        <v>2</v>
      </c>
      <c r="AA283">
        <v>44470</v>
      </c>
      <c r="AB283">
        <v>44136</v>
      </c>
      <c r="AC283">
        <v>61395022</v>
      </c>
      <c r="AD283" s="9" t="s">
        <v>3084</v>
      </c>
      <c r="AE283" t="s">
        <v>1254</v>
      </c>
      <c r="AF283" t="s">
        <v>4145</v>
      </c>
      <c r="AG283" t="s">
        <v>4146</v>
      </c>
      <c r="AH283" t="s">
        <v>696</v>
      </c>
      <c r="AI283" t="s">
        <v>6043</v>
      </c>
      <c r="AJ283">
        <v>25969</v>
      </c>
      <c r="AK283" t="s">
        <v>3099</v>
      </c>
      <c r="AL283" t="s">
        <v>3088</v>
      </c>
      <c r="AM283">
        <v>200019603107030</v>
      </c>
      <c r="AN283">
        <v>1</v>
      </c>
      <c r="AO283" s="88" t="s">
        <v>3089</v>
      </c>
      <c r="AP283" s="88">
        <v>1</v>
      </c>
      <c r="AQ283" s="88" t="s">
        <v>3090</v>
      </c>
      <c r="AR283" s="88">
        <v>362717</v>
      </c>
      <c r="AS283" s="88" t="s">
        <v>6059</v>
      </c>
      <c r="AT283" s="88">
        <v>467</v>
      </c>
      <c r="AU283" s="88">
        <v>35000</v>
      </c>
      <c r="AV283" s="88">
        <v>0</v>
      </c>
      <c r="AW283" s="88">
        <v>0</v>
      </c>
      <c r="AX283" s="88">
        <v>0</v>
      </c>
      <c r="AY283" s="88">
        <v>35000</v>
      </c>
      <c r="AZ283" s="88">
        <v>1004.5</v>
      </c>
      <c r="BA283" s="88">
        <v>0</v>
      </c>
      <c r="BB283" s="88">
        <v>1064</v>
      </c>
      <c r="BC283" s="88">
        <v>0</v>
      </c>
      <c r="BD283" s="88">
        <v>25</v>
      </c>
      <c r="BE283" s="88">
        <v>0</v>
      </c>
      <c r="BF283" s="101">
        <v>0</v>
      </c>
      <c r="BG283" s="101">
        <v>2093.5</v>
      </c>
      <c r="BH283" s="101">
        <v>2485</v>
      </c>
      <c r="BI283" s="101">
        <v>385</v>
      </c>
      <c r="BJ283" s="101">
        <v>2481.5</v>
      </c>
      <c r="BK283" s="101">
        <v>5351.5</v>
      </c>
      <c r="BL283" s="101" t="s">
        <v>3081</v>
      </c>
      <c r="BM283" s="101" t="s">
        <v>3081</v>
      </c>
    </row>
    <row r="284" spans="1:65">
      <c r="A284" t="s">
        <v>695</v>
      </c>
      <c r="B284">
        <v>20250301</v>
      </c>
      <c r="C284">
        <v>2025</v>
      </c>
      <c r="D284" s="9">
        <v>45717</v>
      </c>
      <c r="E284">
        <v>3</v>
      </c>
      <c r="F284" t="s">
        <v>1030</v>
      </c>
      <c r="G284" t="s">
        <v>420</v>
      </c>
      <c r="H284" t="s">
        <v>1030</v>
      </c>
      <c r="I284" t="s">
        <v>420</v>
      </c>
      <c r="J284">
        <v>1</v>
      </c>
      <c r="K284" t="s">
        <v>9</v>
      </c>
      <c r="L284" t="s">
        <v>2158</v>
      </c>
      <c r="M284" t="s">
        <v>2158</v>
      </c>
      <c r="N284" t="s">
        <v>1820</v>
      </c>
      <c r="O284" t="s">
        <v>3247</v>
      </c>
      <c r="P284" t="s">
        <v>6037</v>
      </c>
      <c r="Q284" t="s">
        <v>6038</v>
      </c>
      <c r="R284" t="s">
        <v>3319</v>
      </c>
      <c r="S284" t="s">
        <v>221</v>
      </c>
      <c r="T284" t="s">
        <v>6046</v>
      </c>
      <c r="U284" s="9" t="s">
        <v>6047</v>
      </c>
      <c r="V284" s="9" t="s">
        <v>6052</v>
      </c>
      <c r="W284" t="s">
        <v>6053</v>
      </c>
      <c r="X284" t="s">
        <v>3081</v>
      </c>
      <c r="Y284" t="s">
        <v>3081</v>
      </c>
      <c r="Z284">
        <v>4</v>
      </c>
      <c r="AA284">
        <v>44986</v>
      </c>
      <c r="AB284">
        <v>41244</v>
      </c>
      <c r="AC284">
        <v>62040018</v>
      </c>
      <c r="AD284" s="9" t="s">
        <v>3084</v>
      </c>
      <c r="AE284" t="s">
        <v>1372</v>
      </c>
      <c r="AF284" t="s">
        <v>5125</v>
      </c>
      <c r="AG284" t="s">
        <v>5126</v>
      </c>
      <c r="AH284" t="s">
        <v>681</v>
      </c>
      <c r="AI284" t="s">
        <v>6045</v>
      </c>
      <c r="AJ284">
        <v>26858</v>
      </c>
      <c r="AK284" t="s">
        <v>3099</v>
      </c>
      <c r="AL284" t="s">
        <v>3088</v>
      </c>
      <c r="AM284">
        <v>200019603082993</v>
      </c>
      <c r="AN284">
        <v>1</v>
      </c>
      <c r="AO284" s="88" t="s">
        <v>3089</v>
      </c>
      <c r="AP284" s="88">
        <v>1</v>
      </c>
      <c r="AQ284" s="88" t="s">
        <v>3090</v>
      </c>
      <c r="AR284" s="88">
        <v>362717</v>
      </c>
      <c r="AS284" s="88" t="s">
        <v>6059</v>
      </c>
      <c r="AT284" s="88">
        <v>475</v>
      </c>
      <c r="AU284" s="88">
        <v>7000</v>
      </c>
      <c r="AV284" s="88">
        <v>0</v>
      </c>
      <c r="AW284" s="88">
        <v>0</v>
      </c>
      <c r="AX284" s="88">
        <v>0</v>
      </c>
      <c r="AY284" s="88">
        <v>7000</v>
      </c>
      <c r="AZ284" s="88">
        <v>200.9</v>
      </c>
      <c r="BA284" s="88">
        <v>0</v>
      </c>
      <c r="BB284" s="88">
        <v>212.8</v>
      </c>
      <c r="BC284" s="88">
        <v>1715.46</v>
      </c>
      <c r="BD284" s="88">
        <v>25</v>
      </c>
      <c r="BE284" s="88">
        <v>0</v>
      </c>
      <c r="BF284" s="101">
        <v>1600</v>
      </c>
      <c r="BG284" s="101">
        <v>3754.16</v>
      </c>
      <c r="BH284" s="101">
        <v>497</v>
      </c>
      <c r="BI284" s="101">
        <v>77</v>
      </c>
      <c r="BJ284" s="101">
        <v>496.3</v>
      </c>
      <c r="BK284" s="101">
        <v>1070.3</v>
      </c>
      <c r="BL284" s="101" t="s">
        <v>3081</v>
      </c>
      <c r="BM284" s="101" t="s">
        <v>3081</v>
      </c>
    </row>
    <row r="285" spans="1:65">
      <c r="A285" t="s">
        <v>695</v>
      </c>
      <c r="B285">
        <v>20250301</v>
      </c>
      <c r="C285">
        <v>2025</v>
      </c>
      <c r="D285" s="9">
        <v>45717</v>
      </c>
      <c r="E285">
        <v>3</v>
      </c>
      <c r="F285" t="s">
        <v>1038</v>
      </c>
      <c r="G285" t="s">
        <v>695</v>
      </c>
      <c r="H285" t="s">
        <v>1038</v>
      </c>
      <c r="I285" t="s">
        <v>695</v>
      </c>
      <c r="J285">
        <v>1</v>
      </c>
      <c r="K285" t="s">
        <v>9</v>
      </c>
      <c r="L285" t="s">
        <v>2158</v>
      </c>
      <c r="M285" t="s">
        <v>2158</v>
      </c>
      <c r="N285" t="s">
        <v>1820</v>
      </c>
      <c r="O285" t="s">
        <v>3247</v>
      </c>
      <c r="P285" t="s">
        <v>6037</v>
      </c>
      <c r="Q285" t="s">
        <v>6038</v>
      </c>
      <c r="R285" t="s">
        <v>3083</v>
      </c>
      <c r="S285" t="s">
        <v>7</v>
      </c>
      <c r="T285" t="s">
        <v>6039</v>
      </c>
      <c r="U285" s="9" t="s">
        <v>6040</v>
      </c>
      <c r="V285" s="9" t="s">
        <v>6041</v>
      </c>
      <c r="W285" t="s">
        <v>6042</v>
      </c>
      <c r="X285" t="s">
        <v>3081</v>
      </c>
      <c r="Y285" t="s">
        <v>3081</v>
      </c>
      <c r="Z285">
        <v>4</v>
      </c>
      <c r="AA285">
        <v>45474</v>
      </c>
      <c r="AB285">
        <v>39569</v>
      </c>
      <c r="AC285">
        <v>62460050</v>
      </c>
      <c r="AD285" s="9" t="s">
        <v>3084</v>
      </c>
      <c r="AE285" t="s">
        <v>1250</v>
      </c>
      <c r="AF285" t="s">
        <v>5427</v>
      </c>
      <c r="AG285" t="s">
        <v>5428</v>
      </c>
      <c r="AH285" t="s">
        <v>5429</v>
      </c>
      <c r="AI285" t="s">
        <v>6043</v>
      </c>
      <c r="AJ285">
        <v>26665</v>
      </c>
      <c r="AK285" t="s">
        <v>3088</v>
      </c>
      <c r="AL285" t="s">
        <v>3088</v>
      </c>
      <c r="AM285">
        <v>200013300127695</v>
      </c>
      <c r="AN285">
        <v>1</v>
      </c>
      <c r="AO285" s="88" t="s">
        <v>3089</v>
      </c>
      <c r="AP285" s="88">
        <v>1</v>
      </c>
      <c r="AQ285" s="88" t="s">
        <v>3090</v>
      </c>
      <c r="AR285" s="88">
        <v>362717</v>
      </c>
      <c r="AS285" s="88" t="s">
        <v>6059</v>
      </c>
      <c r="AT285" s="88">
        <v>490</v>
      </c>
      <c r="AU285" s="88">
        <v>22000</v>
      </c>
      <c r="AV285" s="88">
        <v>0</v>
      </c>
      <c r="AW285" s="88">
        <v>0</v>
      </c>
      <c r="AX285" s="88">
        <v>0</v>
      </c>
      <c r="AY285" s="88">
        <v>22000</v>
      </c>
      <c r="AZ285" s="88">
        <v>631.4</v>
      </c>
      <c r="BA285" s="88">
        <v>0</v>
      </c>
      <c r="BB285" s="88">
        <v>668.8</v>
      </c>
      <c r="BC285" s="88">
        <v>0</v>
      </c>
      <c r="BD285" s="88">
        <v>25</v>
      </c>
      <c r="BE285" s="88">
        <v>0</v>
      </c>
      <c r="BF285" s="101">
        <v>0</v>
      </c>
      <c r="BG285" s="101">
        <v>1325.2</v>
      </c>
      <c r="BH285" s="101">
        <v>1562</v>
      </c>
      <c r="BI285" s="101">
        <v>242</v>
      </c>
      <c r="BJ285" s="101">
        <v>1559.8</v>
      </c>
      <c r="BK285" s="101">
        <v>3363.8</v>
      </c>
      <c r="BL285" s="101" t="s">
        <v>3091</v>
      </c>
      <c r="BM285" s="101" t="s">
        <v>3081</v>
      </c>
    </row>
    <row r="286" spans="1:65">
      <c r="A286" t="s">
        <v>695</v>
      </c>
      <c r="B286">
        <v>20250301</v>
      </c>
      <c r="C286">
        <v>2025</v>
      </c>
      <c r="D286" s="9">
        <v>45717</v>
      </c>
      <c r="E286">
        <v>3</v>
      </c>
      <c r="F286" t="s">
        <v>1071</v>
      </c>
      <c r="G286" t="s">
        <v>160</v>
      </c>
      <c r="H286" t="s">
        <v>1071</v>
      </c>
      <c r="I286" t="s">
        <v>160</v>
      </c>
      <c r="J286">
        <v>1</v>
      </c>
      <c r="K286" t="s">
        <v>9</v>
      </c>
      <c r="L286" t="s">
        <v>2158</v>
      </c>
      <c r="M286" t="s">
        <v>2158</v>
      </c>
      <c r="N286" t="s">
        <v>1820</v>
      </c>
      <c r="O286" t="s">
        <v>3247</v>
      </c>
      <c r="P286" t="s">
        <v>6037</v>
      </c>
      <c r="Q286" t="s">
        <v>6038</v>
      </c>
      <c r="R286" t="s">
        <v>3294</v>
      </c>
      <c r="S286" t="s">
        <v>75</v>
      </c>
      <c r="T286" t="s">
        <v>6050</v>
      </c>
      <c r="U286" s="9" t="s">
        <v>6051</v>
      </c>
      <c r="V286" s="9" t="s">
        <v>6052</v>
      </c>
      <c r="W286" t="s">
        <v>6053</v>
      </c>
      <c r="X286" t="s">
        <v>3081</v>
      </c>
      <c r="Y286" t="s">
        <v>3081</v>
      </c>
      <c r="Z286">
        <v>12</v>
      </c>
      <c r="AA286">
        <v>45474</v>
      </c>
      <c r="AB286">
        <v>38991</v>
      </c>
      <c r="AC286">
        <v>62370007</v>
      </c>
      <c r="AD286" s="9" t="s">
        <v>3084</v>
      </c>
      <c r="AE286" t="s">
        <v>1281</v>
      </c>
      <c r="AF286" t="s">
        <v>4824</v>
      </c>
      <c r="AG286" t="s">
        <v>4825</v>
      </c>
      <c r="AH286" t="s">
        <v>166</v>
      </c>
      <c r="AI286" t="s">
        <v>6045</v>
      </c>
      <c r="AJ286">
        <v>23808</v>
      </c>
      <c r="AK286" t="s">
        <v>3099</v>
      </c>
      <c r="AL286" t="s">
        <v>3088</v>
      </c>
      <c r="AM286">
        <v>200010230400312</v>
      </c>
      <c r="AN286">
        <v>1</v>
      </c>
      <c r="AO286" s="88" t="s">
        <v>3089</v>
      </c>
      <c r="AP286" s="88">
        <v>1</v>
      </c>
      <c r="AQ286" s="88" t="s">
        <v>3090</v>
      </c>
      <c r="AR286" s="88">
        <v>362717</v>
      </c>
      <c r="AS286" s="88" t="s">
        <v>6059</v>
      </c>
      <c r="AT286" s="88">
        <v>497</v>
      </c>
      <c r="AU286" s="88">
        <v>50000</v>
      </c>
      <c r="AV286" s="88">
        <v>0</v>
      </c>
      <c r="AW286" s="88">
        <v>0</v>
      </c>
      <c r="AX286" s="88">
        <v>0</v>
      </c>
      <c r="AY286" s="88">
        <v>50000</v>
      </c>
      <c r="AZ286" s="88">
        <v>1435</v>
      </c>
      <c r="BA286" s="88">
        <v>1854</v>
      </c>
      <c r="BB286" s="88">
        <v>1520</v>
      </c>
      <c r="BC286" s="88">
        <v>0</v>
      </c>
      <c r="BD286" s="88">
        <v>25</v>
      </c>
      <c r="BE286" s="88">
        <v>0</v>
      </c>
      <c r="BF286" s="101">
        <v>15535.52</v>
      </c>
      <c r="BG286" s="101">
        <v>20369.52</v>
      </c>
      <c r="BH286" s="101">
        <v>3550</v>
      </c>
      <c r="BI286" s="101">
        <v>550</v>
      </c>
      <c r="BJ286" s="101">
        <v>3545</v>
      </c>
      <c r="BK286" s="101">
        <v>7645</v>
      </c>
      <c r="BL286" s="101" t="s">
        <v>3091</v>
      </c>
      <c r="BM286" s="101" t="s">
        <v>3081</v>
      </c>
    </row>
    <row r="287" spans="1:65">
      <c r="A287" t="s">
        <v>695</v>
      </c>
      <c r="B287">
        <v>20250301</v>
      </c>
      <c r="C287">
        <v>2025</v>
      </c>
      <c r="D287" s="9">
        <v>45717</v>
      </c>
      <c r="E287">
        <v>3</v>
      </c>
      <c r="F287" t="s">
        <v>1038</v>
      </c>
      <c r="G287" t="s">
        <v>695</v>
      </c>
      <c r="H287" t="s">
        <v>1038</v>
      </c>
      <c r="I287" t="s">
        <v>695</v>
      </c>
      <c r="J287">
        <v>7</v>
      </c>
      <c r="K287" t="s">
        <v>3252</v>
      </c>
      <c r="L287" t="s">
        <v>2158</v>
      </c>
      <c r="M287" t="s">
        <v>2158</v>
      </c>
      <c r="N287" t="s">
        <v>1820</v>
      </c>
      <c r="O287" t="s">
        <v>3247</v>
      </c>
      <c r="P287" t="s">
        <v>6037</v>
      </c>
      <c r="Q287" t="s">
        <v>6038</v>
      </c>
      <c r="R287" t="s">
        <v>3253</v>
      </c>
      <c r="S287" t="s">
        <v>666</v>
      </c>
      <c r="T287" t="s">
        <v>6046</v>
      </c>
      <c r="U287" s="9" t="s">
        <v>6047</v>
      </c>
      <c r="V287" s="9" t="s">
        <v>3081</v>
      </c>
      <c r="W287" t="s">
        <v>3081</v>
      </c>
      <c r="X287" t="s">
        <v>3081</v>
      </c>
      <c r="Y287" t="s">
        <v>3081</v>
      </c>
      <c r="Z287">
        <v>2</v>
      </c>
      <c r="AA287">
        <v>44927</v>
      </c>
      <c r="AB287">
        <v>44743</v>
      </c>
      <c r="AC287">
        <v>62461624</v>
      </c>
      <c r="AD287" s="9" t="s">
        <v>3084</v>
      </c>
      <c r="AE287" t="s">
        <v>1796</v>
      </c>
      <c r="AF287" t="s">
        <v>5557</v>
      </c>
      <c r="AG287" t="s">
        <v>5624</v>
      </c>
      <c r="AH287" t="s">
        <v>1803</v>
      </c>
      <c r="AI287" t="s">
        <v>6045</v>
      </c>
      <c r="AJ287">
        <v>25636</v>
      </c>
      <c r="AK287" t="s">
        <v>3099</v>
      </c>
      <c r="AL287" t="s">
        <v>3088</v>
      </c>
      <c r="AM287">
        <v>200012800044448</v>
      </c>
      <c r="AN287">
        <v>1</v>
      </c>
      <c r="AO287" s="88" t="s">
        <v>3089</v>
      </c>
      <c r="AP287" s="88">
        <v>1</v>
      </c>
      <c r="AQ287" s="88" t="s">
        <v>3090</v>
      </c>
      <c r="AR287" s="88">
        <v>362717</v>
      </c>
      <c r="AS287" s="88" t="s">
        <v>6059</v>
      </c>
      <c r="AT287" s="88">
        <v>498</v>
      </c>
      <c r="AU287" s="88">
        <v>30000</v>
      </c>
      <c r="AV287" s="88">
        <v>0</v>
      </c>
      <c r="AW287" s="88">
        <v>0</v>
      </c>
      <c r="AX287" s="88">
        <v>0</v>
      </c>
      <c r="AY287" s="88">
        <v>30000</v>
      </c>
      <c r="AZ287" s="88">
        <v>0</v>
      </c>
      <c r="BA287" s="88">
        <v>0</v>
      </c>
      <c r="BB287" s="88">
        <v>0</v>
      </c>
      <c r="BC287" s="88">
        <v>0</v>
      </c>
      <c r="BD287" s="88">
        <v>0</v>
      </c>
      <c r="BE287" s="88">
        <v>0</v>
      </c>
      <c r="BF287" s="101">
        <v>0</v>
      </c>
      <c r="BG287" s="101">
        <v>0</v>
      </c>
      <c r="BH287" s="101">
        <v>0</v>
      </c>
      <c r="BI287" s="101">
        <v>0</v>
      </c>
      <c r="BJ287" s="101">
        <v>0</v>
      </c>
      <c r="BK287" s="101">
        <v>0</v>
      </c>
      <c r="BL287" s="101" t="s">
        <v>3081</v>
      </c>
      <c r="BM287" s="101" t="s">
        <v>3081</v>
      </c>
    </row>
    <row r="288" spans="1:65">
      <c r="A288" t="s">
        <v>695</v>
      </c>
      <c r="B288">
        <v>20250301</v>
      </c>
      <c r="C288">
        <v>2025</v>
      </c>
      <c r="D288" s="9">
        <v>45717</v>
      </c>
      <c r="E288">
        <v>3</v>
      </c>
      <c r="F288" t="s">
        <v>1028</v>
      </c>
      <c r="G288" t="s">
        <v>1194</v>
      </c>
      <c r="H288" t="s">
        <v>1028</v>
      </c>
      <c r="I288" t="s">
        <v>1194</v>
      </c>
      <c r="J288">
        <v>1</v>
      </c>
      <c r="K288" t="s">
        <v>9</v>
      </c>
      <c r="L288" t="s">
        <v>2158</v>
      </c>
      <c r="M288" t="s">
        <v>2158</v>
      </c>
      <c r="N288" t="s">
        <v>1820</v>
      </c>
      <c r="O288" t="s">
        <v>3247</v>
      </c>
      <c r="P288" t="s">
        <v>6037</v>
      </c>
      <c r="Q288" t="s">
        <v>6038</v>
      </c>
      <c r="R288" t="s">
        <v>3330</v>
      </c>
      <c r="S288" t="s">
        <v>45</v>
      </c>
      <c r="T288" t="s">
        <v>6039</v>
      </c>
      <c r="U288" s="9" t="s">
        <v>6040</v>
      </c>
      <c r="V288" s="9" t="s">
        <v>6056</v>
      </c>
      <c r="W288" t="s">
        <v>6057</v>
      </c>
      <c r="X288" t="s">
        <v>3081</v>
      </c>
      <c r="Y288" t="s">
        <v>3081</v>
      </c>
      <c r="Z288">
        <v>3</v>
      </c>
      <c r="AA288">
        <v>45566</v>
      </c>
      <c r="AB288">
        <v>44684</v>
      </c>
      <c r="AC288">
        <v>62475126</v>
      </c>
      <c r="AD288" s="9" t="s">
        <v>3084</v>
      </c>
      <c r="AE288" t="s">
        <v>1381</v>
      </c>
      <c r="AF288" t="s">
        <v>4106</v>
      </c>
      <c r="AG288" t="s">
        <v>4107</v>
      </c>
      <c r="AH288" t="s">
        <v>1225</v>
      </c>
      <c r="AI288" t="s">
        <v>6043</v>
      </c>
      <c r="AJ288">
        <v>36111</v>
      </c>
      <c r="AK288" t="s">
        <v>3099</v>
      </c>
      <c r="AL288" t="s">
        <v>3088</v>
      </c>
      <c r="AM288">
        <v>200019604738961</v>
      </c>
      <c r="AN288">
        <v>1</v>
      </c>
      <c r="AO288" s="88" t="s">
        <v>3089</v>
      </c>
      <c r="AP288" s="88">
        <v>1</v>
      </c>
      <c r="AQ288" s="88" t="s">
        <v>3090</v>
      </c>
      <c r="AR288" s="88">
        <v>362717</v>
      </c>
      <c r="AS288" s="88" t="s">
        <v>6059</v>
      </c>
      <c r="AT288" s="88">
        <v>512</v>
      </c>
      <c r="AU288" s="88">
        <v>35000</v>
      </c>
      <c r="AV288" s="88">
        <v>0</v>
      </c>
      <c r="AW288" s="88">
        <v>0</v>
      </c>
      <c r="AX288" s="88">
        <v>0</v>
      </c>
      <c r="AY288" s="88">
        <v>35000</v>
      </c>
      <c r="AZ288" s="88">
        <v>1004.5</v>
      </c>
      <c r="BA288" s="88">
        <v>0</v>
      </c>
      <c r="BB288" s="88">
        <v>1064</v>
      </c>
      <c r="BC288" s="88">
        <v>0</v>
      </c>
      <c r="BD288" s="88">
        <v>25</v>
      </c>
      <c r="BE288" s="88">
        <v>0</v>
      </c>
      <c r="BF288" s="101">
        <v>0</v>
      </c>
      <c r="BG288" s="101">
        <v>2093.5</v>
      </c>
      <c r="BH288" s="101">
        <v>2485</v>
      </c>
      <c r="BI288" s="101">
        <v>385</v>
      </c>
      <c r="BJ288" s="101">
        <v>2481.5</v>
      </c>
      <c r="BK288" s="101">
        <v>5351.5</v>
      </c>
      <c r="BL288" s="101" t="s">
        <v>3081</v>
      </c>
      <c r="BM288" s="101" t="s">
        <v>3081</v>
      </c>
    </row>
    <row r="289" spans="1:65">
      <c r="A289" t="s">
        <v>695</v>
      </c>
      <c r="B289">
        <v>20250301</v>
      </c>
      <c r="C289">
        <v>2025</v>
      </c>
      <c r="D289" s="9">
        <v>45717</v>
      </c>
      <c r="E289">
        <v>3</v>
      </c>
      <c r="F289" t="s">
        <v>1038</v>
      </c>
      <c r="G289" t="s">
        <v>695</v>
      </c>
      <c r="H289" t="s">
        <v>1038</v>
      </c>
      <c r="I289" t="s">
        <v>695</v>
      </c>
      <c r="J289">
        <v>36</v>
      </c>
      <c r="K289" t="s">
        <v>3251</v>
      </c>
      <c r="L289" t="s">
        <v>2158</v>
      </c>
      <c r="M289" t="s">
        <v>2158</v>
      </c>
      <c r="N289" t="s">
        <v>1820</v>
      </c>
      <c r="O289" t="s">
        <v>3247</v>
      </c>
      <c r="P289" t="s">
        <v>6037</v>
      </c>
      <c r="Q289" t="s">
        <v>6038</v>
      </c>
      <c r="R289" t="s">
        <v>4649</v>
      </c>
      <c r="S289" t="s">
        <v>2945</v>
      </c>
      <c r="T289" t="s">
        <v>6039</v>
      </c>
      <c r="U289" s="9" t="s">
        <v>6040</v>
      </c>
      <c r="V289" s="9" t="s">
        <v>6048</v>
      </c>
      <c r="W289" t="s">
        <v>6049</v>
      </c>
      <c r="X289" t="s">
        <v>3081</v>
      </c>
      <c r="Y289" t="s">
        <v>3081</v>
      </c>
      <c r="Z289">
        <v>5</v>
      </c>
      <c r="AA289">
        <v>45658</v>
      </c>
      <c r="AB289">
        <v>41579</v>
      </c>
      <c r="AC289">
        <v>62462296</v>
      </c>
      <c r="AD289" s="9" t="s">
        <v>3084</v>
      </c>
      <c r="AE289" t="s">
        <v>2974</v>
      </c>
      <c r="AF289" t="s">
        <v>4650</v>
      </c>
      <c r="AG289" t="s">
        <v>4651</v>
      </c>
      <c r="AH289" t="s">
        <v>2973</v>
      </c>
      <c r="AI289" t="s">
        <v>6045</v>
      </c>
      <c r="AJ289">
        <v>32768</v>
      </c>
      <c r="AK289" t="s">
        <v>3099</v>
      </c>
      <c r="AL289" t="s">
        <v>3088</v>
      </c>
      <c r="AM289">
        <v>200019604248807</v>
      </c>
      <c r="AN289">
        <v>1</v>
      </c>
      <c r="AO289" s="88" t="s">
        <v>3089</v>
      </c>
      <c r="AP289" s="88">
        <v>1</v>
      </c>
      <c r="AQ289" s="88" t="s">
        <v>3090</v>
      </c>
      <c r="AR289" s="88">
        <v>362717</v>
      </c>
      <c r="AS289" s="88" t="s">
        <v>6059</v>
      </c>
      <c r="AT289" s="88">
        <v>520</v>
      </c>
      <c r="AU289" s="88">
        <v>15000</v>
      </c>
      <c r="AV289" s="88">
        <v>0</v>
      </c>
      <c r="AW289" s="88">
        <v>0</v>
      </c>
      <c r="AX289" s="88">
        <v>0</v>
      </c>
      <c r="AY289" s="88">
        <v>15000</v>
      </c>
      <c r="AZ289" s="88">
        <v>430.5</v>
      </c>
      <c r="BA289" s="88">
        <v>0</v>
      </c>
      <c r="BB289" s="88">
        <v>456</v>
      </c>
      <c r="BC289" s="88">
        <v>0</v>
      </c>
      <c r="BD289" s="88">
        <v>25</v>
      </c>
      <c r="BE289" s="88">
        <v>0</v>
      </c>
      <c r="BF289" s="101">
        <v>0</v>
      </c>
      <c r="BG289" s="101">
        <v>911.5</v>
      </c>
      <c r="BH289" s="101">
        <v>1065</v>
      </c>
      <c r="BI289" s="101">
        <v>165</v>
      </c>
      <c r="BJ289" s="101">
        <v>1063.5</v>
      </c>
      <c r="BK289" s="101">
        <v>2293.5</v>
      </c>
      <c r="BL289" s="101" t="s">
        <v>3081</v>
      </c>
      <c r="BM289" s="101" t="s">
        <v>3081</v>
      </c>
    </row>
    <row r="290" spans="1:65">
      <c r="A290" t="s">
        <v>695</v>
      </c>
      <c r="B290">
        <v>20250301</v>
      </c>
      <c r="C290">
        <v>2025</v>
      </c>
      <c r="D290" s="9">
        <v>45717</v>
      </c>
      <c r="E290">
        <v>3</v>
      </c>
      <c r="F290" t="s">
        <v>1054</v>
      </c>
      <c r="G290" t="s">
        <v>215</v>
      </c>
      <c r="H290" t="s">
        <v>1038</v>
      </c>
      <c r="I290" t="s">
        <v>695</v>
      </c>
      <c r="J290">
        <v>34</v>
      </c>
      <c r="K290" t="s">
        <v>3256</v>
      </c>
      <c r="L290" t="s">
        <v>2158</v>
      </c>
      <c r="M290" t="s">
        <v>2158</v>
      </c>
      <c r="N290" t="s">
        <v>1820</v>
      </c>
      <c r="O290" t="s">
        <v>3247</v>
      </c>
      <c r="P290" t="s">
        <v>6037</v>
      </c>
      <c r="Q290" t="s">
        <v>6038</v>
      </c>
      <c r="R290" t="s">
        <v>3281</v>
      </c>
      <c r="S290" t="s">
        <v>109</v>
      </c>
      <c r="T290" t="s">
        <v>6046</v>
      </c>
      <c r="U290" s="9" t="s">
        <v>6047</v>
      </c>
      <c r="V290" s="9" t="s">
        <v>3081</v>
      </c>
      <c r="W290" t="s">
        <v>3081</v>
      </c>
      <c r="X290" t="s">
        <v>3081</v>
      </c>
      <c r="Y290" t="s">
        <v>3081</v>
      </c>
      <c r="Z290">
        <v>7</v>
      </c>
      <c r="AA290">
        <v>45717</v>
      </c>
      <c r="AB290">
        <v>38930</v>
      </c>
      <c r="AC290">
        <v>62490033</v>
      </c>
      <c r="AD290" s="9" t="s">
        <v>3084</v>
      </c>
      <c r="AE290" t="s">
        <v>1296</v>
      </c>
      <c r="AF290" t="s">
        <v>3528</v>
      </c>
      <c r="AG290" t="s">
        <v>3529</v>
      </c>
      <c r="AH290" t="s">
        <v>1137</v>
      </c>
      <c r="AI290" t="s">
        <v>6043</v>
      </c>
      <c r="AJ290">
        <v>26761</v>
      </c>
      <c r="AK290" t="s">
        <v>3088</v>
      </c>
      <c r="AL290" t="s">
        <v>3088</v>
      </c>
      <c r="AM290">
        <v>200019600071895</v>
      </c>
      <c r="AN290">
        <v>1</v>
      </c>
      <c r="AO290" s="88" t="s">
        <v>3089</v>
      </c>
      <c r="AP290" s="88">
        <v>1</v>
      </c>
      <c r="AQ290" s="88" t="s">
        <v>3090</v>
      </c>
      <c r="AR290" s="88">
        <v>362717</v>
      </c>
      <c r="AS290" s="88" t="s">
        <v>6059</v>
      </c>
      <c r="AT290" s="88">
        <v>523</v>
      </c>
      <c r="AU290" s="88">
        <v>145000</v>
      </c>
      <c r="AV290" s="88">
        <v>0</v>
      </c>
      <c r="AW290" s="88">
        <v>0</v>
      </c>
      <c r="AX290" s="88">
        <v>0</v>
      </c>
      <c r="AY290" s="88">
        <v>145000</v>
      </c>
      <c r="AZ290" s="88">
        <v>4161.5</v>
      </c>
      <c r="BA290" s="88">
        <v>22690.49</v>
      </c>
      <c r="BB290" s="88">
        <v>4408</v>
      </c>
      <c r="BC290" s="88">
        <v>0</v>
      </c>
      <c r="BD290" s="88">
        <v>25</v>
      </c>
      <c r="BE290" s="88">
        <v>0</v>
      </c>
      <c r="BF290" s="101">
        <v>400</v>
      </c>
      <c r="BG290" s="101">
        <v>31684.99</v>
      </c>
      <c r="BH290" s="101">
        <v>10295</v>
      </c>
      <c r="BI290" s="101">
        <v>851.51</v>
      </c>
      <c r="BJ290" s="101">
        <v>10280.5</v>
      </c>
      <c r="BK290" s="101">
        <v>21427.01</v>
      </c>
      <c r="BL290" s="101" t="s">
        <v>3173</v>
      </c>
      <c r="BM290" s="101" t="s">
        <v>3174</v>
      </c>
    </row>
    <row r="291" spans="1:65">
      <c r="A291" t="s">
        <v>695</v>
      </c>
      <c r="B291">
        <v>20250301</v>
      </c>
      <c r="C291">
        <v>2025</v>
      </c>
      <c r="D291" s="9">
        <v>45717</v>
      </c>
      <c r="E291">
        <v>3</v>
      </c>
      <c r="F291" t="s">
        <v>1051</v>
      </c>
      <c r="G291" t="s">
        <v>178</v>
      </c>
      <c r="H291" t="s">
        <v>1038</v>
      </c>
      <c r="I291" t="s">
        <v>695</v>
      </c>
      <c r="J291">
        <v>34</v>
      </c>
      <c r="K291" t="s">
        <v>3256</v>
      </c>
      <c r="L291" t="s">
        <v>2158</v>
      </c>
      <c r="M291" t="s">
        <v>2158</v>
      </c>
      <c r="N291" t="s">
        <v>1820</v>
      </c>
      <c r="O291" t="s">
        <v>3247</v>
      </c>
      <c r="P291" t="s">
        <v>6037</v>
      </c>
      <c r="Q291" t="s">
        <v>6038</v>
      </c>
      <c r="R291" t="s">
        <v>4173</v>
      </c>
      <c r="S291" t="s">
        <v>1848</v>
      </c>
      <c r="T291" t="s">
        <v>6046</v>
      </c>
      <c r="U291" s="9" t="s">
        <v>6047</v>
      </c>
      <c r="V291" s="9" t="s">
        <v>6052</v>
      </c>
      <c r="W291" t="s">
        <v>6053</v>
      </c>
      <c r="X291" t="s">
        <v>3081</v>
      </c>
      <c r="Y291" t="s">
        <v>3081</v>
      </c>
      <c r="Z291">
        <v>8</v>
      </c>
      <c r="AA291">
        <v>45352</v>
      </c>
      <c r="AB291">
        <v>41306</v>
      </c>
      <c r="AC291">
        <v>62175018</v>
      </c>
      <c r="AD291" s="9" t="s">
        <v>3084</v>
      </c>
      <c r="AE291" t="s">
        <v>2159</v>
      </c>
      <c r="AF291" t="s">
        <v>5042</v>
      </c>
      <c r="AG291" t="s">
        <v>5043</v>
      </c>
      <c r="AH291" t="s">
        <v>2176</v>
      </c>
      <c r="AI291" t="s">
        <v>6043</v>
      </c>
      <c r="AJ291">
        <v>21471</v>
      </c>
      <c r="AK291" t="s">
        <v>3099</v>
      </c>
      <c r="AL291" t="s">
        <v>3088</v>
      </c>
      <c r="AM291">
        <v>200010301757912</v>
      </c>
      <c r="AN291">
        <v>1</v>
      </c>
      <c r="AO291" s="88" t="s">
        <v>3089</v>
      </c>
      <c r="AP291" s="88">
        <v>1</v>
      </c>
      <c r="AQ291" s="88" t="s">
        <v>3090</v>
      </c>
      <c r="AR291" s="88">
        <v>362717</v>
      </c>
      <c r="AS291" s="88" t="s">
        <v>6059</v>
      </c>
      <c r="AT291" s="88">
        <v>598</v>
      </c>
      <c r="AU291" s="88">
        <v>70000</v>
      </c>
      <c r="AV291" s="88">
        <v>0</v>
      </c>
      <c r="AW291" s="88">
        <v>0</v>
      </c>
      <c r="AX291" s="88">
        <v>0</v>
      </c>
      <c r="AY291" s="88">
        <v>70000</v>
      </c>
      <c r="AZ291" s="88">
        <v>2009</v>
      </c>
      <c r="BA291" s="88">
        <v>5368.48</v>
      </c>
      <c r="BB291" s="88">
        <v>2128</v>
      </c>
      <c r="BC291" s="88">
        <v>0</v>
      </c>
      <c r="BD291" s="88">
        <v>25</v>
      </c>
      <c r="BE291" s="88">
        <v>0</v>
      </c>
      <c r="BF291" s="101">
        <v>14377.83</v>
      </c>
      <c r="BG291" s="101">
        <v>23908.31</v>
      </c>
      <c r="BH291" s="101">
        <v>4970</v>
      </c>
      <c r="BI291" s="101">
        <v>770</v>
      </c>
      <c r="BJ291" s="101">
        <v>4963</v>
      </c>
      <c r="BK291" s="101">
        <v>10703</v>
      </c>
      <c r="BL291" s="101" t="s">
        <v>3173</v>
      </c>
      <c r="BM291" s="101" t="s">
        <v>3217</v>
      </c>
    </row>
    <row r="292" spans="1:65">
      <c r="A292" t="s">
        <v>695</v>
      </c>
      <c r="B292">
        <v>20250301</v>
      </c>
      <c r="C292">
        <v>2025</v>
      </c>
      <c r="D292" s="9">
        <v>45717</v>
      </c>
      <c r="E292">
        <v>3</v>
      </c>
      <c r="F292" t="s">
        <v>1038</v>
      </c>
      <c r="G292" t="s">
        <v>695</v>
      </c>
      <c r="H292" t="s">
        <v>1038</v>
      </c>
      <c r="I292" t="s">
        <v>695</v>
      </c>
      <c r="J292">
        <v>7</v>
      </c>
      <c r="K292" t="s">
        <v>3252</v>
      </c>
      <c r="L292" t="s">
        <v>2158</v>
      </c>
      <c r="M292" t="s">
        <v>2158</v>
      </c>
      <c r="N292" t="s">
        <v>1820</v>
      </c>
      <c r="O292" t="s">
        <v>3247</v>
      </c>
      <c r="P292" t="s">
        <v>6037</v>
      </c>
      <c r="Q292" t="s">
        <v>6038</v>
      </c>
      <c r="R292" t="s">
        <v>3253</v>
      </c>
      <c r="S292" t="s">
        <v>666</v>
      </c>
      <c r="T292" t="s">
        <v>6046</v>
      </c>
      <c r="U292" s="9" t="s">
        <v>6047</v>
      </c>
      <c r="V292" s="9" t="s">
        <v>3081</v>
      </c>
      <c r="W292" t="s">
        <v>3081</v>
      </c>
      <c r="X292" t="s">
        <v>3081</v>
      </c>
      <c r="Y292" t="s">
        <v>3081</v>
      </c>
      <c r="Z292">
        <v>3</v>
      </c>
      <c r="AA292">
        <v>45717</v>
      </c>
      <c r="AB292">
        <v>42767</v>
      </c>
      <c r="AC292">
        <v>62462595</v>
      </c>
      <c r="AD292" s="9" t="s">
        <v>3084</v>
      </c>
      <c r="AE292" t="s">
        <v>6095</v>
      </c>
      <c r="AF292" t="s">
        <v>3900</v>
      </c>
      <c r="AG292" t="s">
        <v>6096</v>
      </c>
      <c r="AH292" t="s">
        <v>6097</v>
      </c>
      <c r="AI292" t="s">
        <v>6043</v>
      </c>
      <c r="AJ292">
        <v>31303</v>
      </c>
      <c r="AK292" t="s">
        <v>3099</v>
      </c>
      <c r="AL292" t="s">
        <v>3088</v>
      </c>
      <c r="AM292">
        <v>200012320351393</v>
      </c>
      <c r="AN292">
        <v>1</v>
      </c>
      <c r="AO292" s="88" t="s">
        <v>3089</v>
      </c>
      <c r="AP292" s="88">
        <v>1</v>
      </c>
      <c r="AQ292" s="88" t="s">
        <v>3090</v>
      </c>
      <c r="AR292" s="88">
        <v>362717</v>
      </c>
      <c r="AS292" s="88" t="s">
        <v>6059</v>
      </c>
      <c r="AT292" s="88">
        <v>539</v>
      </c>
      <c r="AU292" s="88">
        <v>35000</v>
      </c>
      <c r="AV292" s="88">
        <v>0</v>
      </c>
      <c r="AW292" s="88">
        <v>0</v>
      </c>
      <c r="AX292" s="88">
        <v>0</v>
      </c>
      <c r="AY292" s="88">
        <v>35000</v>
      </c>
      <c r="AZ292" s="88">
        <v>0</v>
      </c>
      <c r="BA292" s="88">
        <v>47.25</v>
      </c>
      <c r="BB292" s="88">
        <v>0</v>
      </c>
      <c r="BC292" s="88">
        <v>0</v>
      </c>
      <c r="BD292" s="88">
        <v>0</v>
      </c>
      <c r="BE292" s="88">
        <v>0</v>
      </c>
      <c r="BF292" s="101">
        <v>0</v>
      </c>
      <c r="BG292" s="101">
        <v>47.25</v>
      </c>
      <c r="BH292" s="101">
        <v>0</v>
      </c>
      <c r="BI292" s="101">
        <v>0</v>
      </c>
      <c r="BJ292" s="101">
        <v>0</v>
      </c>
      <c r="BK292" s="101">
        <v>0</v>
      </c>
      <c r="BL292" s="101" t="s">
        <v>3081</v>
      </c>
      <c r="BM292" s="101" t="s">
        <v>3081</v>
      </c>
    </row>
    <row r="293" spans="1:65">
      <c r="A293" t="s">
        <v>695</v>
      </c>
      <c r="B293">
        <v>20250301</v>
      </c>
      <c r="C293">
        <v>2025</v>
      </c>
      <c r="D293" s="9">
        <v>45717</v>
      </c>
      <c r="E293">
        <v>3</v>
      </c>
      <c r="F293" t="s">
        <v>1038</v>
      </c>
      <c r="G293" t="s">
        <v>695</v>
      </c>
      <c r="H293" t="s">
        <v>1038</v>
      </c>
      <c r="I293" t="s">
        <v>695</v>
      </c>
      <c r="J293">
        <v>7</v>
      </c>
      <c r="K293" t="s">
        <v>3252</v>
      </c>
      <c r="L293" t="s">
        <v>2158</v>
      </c>
      <c r="M293" t="s">
        <v>2158</v>
      </c>
      <c r="N293" t="s">
        <v>1820</v>
      </c>
      <c r="O293" t="s">
        <v>3247</v>
      </c>
      <c r="P293" t="s">
        <v>6037</v>
      </c>
      <c r="Q293" t="s">
        <v>6038</v>
      </c>
      <c r="R293" t="s">
        <v>3253</v>
      </c>
      <c r="S293" t="s">
        <v>666</v>
      </c>
      <c r="T293" t="s">
        <v>6046</v>
      </c>
      <c r="U293" s="9" t="s">
        <v>6047</v>
      </c>
      <c r="V293" s="9" t="s">
        <v>3081</v>
      </c>
      <c r="W293" t="s">
        <v>3081</v>
      </c>
      <c r="X293" t="s">
        <v>3081</v>
      </c>
      <c r="Y293" t="s">
        <v>3081</v>
      </c>
      <c r="Z293">
        <v>2</v>
      </c>
      <c r="AA293">
        <v>45139</v>
      </c>
      <c r="AB293">
        <v>44287</v>
      </c>
      <c r="AC293">
        <v>62461995</v>
      </c>
      <c r="AD293" s="9" t="s">
        <v>3084</v>
      </c>
      <c r="AE293" t="s">
        <v>2525</v>
      </c>
      <c r="AF293" t="s">
        <v>3393</v>
      </c>
      <c r="AG293" t="s">
        <v>3394</v>
      </c>
      <c r="AH293" t="s">
        <v>2524</v>
      </c>
      <c r="AI293" t="s">
        <v>6045</v>
      </c>
      <c r="AJ293">
        <v>29087</v>
      </c>
      <c r="AK293" t="s">
        <v>3099</v>
      </c>
      <c r="AL293" t="s">
        <v>3088</v>
      </c>
      <c r="AM293">
        <v>200012800160678</v>
      </c>
      <c r="AN293">
        <v>1</v>
      </c>
      <c r="AO293" s="88" t="s">
        <v>3089</v>
      </c>
      <c r="AP293" s="88">
        <v>1</v>
      </c>
      <c r="AQ293" s="88" t="s">
        <v>3090</v>
      </c>
      <c r="AR293" s="88">
        <v>362717</v>
      </c>
      <c r="AS293" s="88" t="s">
        <v>6059</v>
      </c>
      <c r="AT293" s="88">
        <v>545</v>
      </c>
      <c r="AU293" s="88">
        <v>15000</v>
      </c>
      <c r="AV293" s="88">
        <v>0</v>
      </c>
      <c r="AW293" s="88">
        <v>0</v>
      </c>
      <c r="AX293" s="88">
        <v>0</v>
      </c>
      <c r="AY293" s="88">
        <v>15000</v>
      </c>
      <c r="AZ293" s="88">
        <v>0</v>
      </c>
      <c r="BA293" s="88">
        <v>0</v>
      </c>
      <c r="BB293" s="88">
        <v>0</v>
      </c>
      <c r="BC293" s="88">
        <v>0</v>
      </c>
      <c r="BD293" s="88">
        <v>0</v>
      </c>
      <c r="BE293" s="88">
        <v>0</v>
      </c>
      <c r="BF293" s="101">
        <v>0</v>
      </c>
      <c r="BG293" s="101">
        <v>0</v>
      </c>
      <c r="BH293" s="101">
        <v>0</v>
      </c>
      <c r="BI293" s="101">
        <v>0</v>
      </c>
      <c r="BJ293" s="101">
        <v>0</v>
      </c>
      <c r="BK293" s="101">
        <v>0</v>
      </c>
      <c r="BL293" s="101" t="s">
        <v>3081</v>
      </c>
      <c r="BM293" s="101" t="s">
        <v>3081</v>
      </c>
    </row>
    <row r="294" spans="1:65">
      <c r="A294" t="s">
        <v>695</v>
      </c>
      <c r="B294">
        <v>20250301</v>
      </c>
      <c r="C294">
        <v>2025</v>
      </c>
      <c r="D294" s="9">
        <v>45717</v>
      </c>
      <c r="E294">
        <v>3</v>
      </c>
      <c r="F294" t="s">
        <v>1039</v>
      </c>
      <c r="G294" t="s">
        <v>287</v>
      </c>
      <c r="H294" t="s">
        <v>1038</v>
      </c>
      <c r="I294" t="s">
        <v>695</v>
      </c>
      <c r="J294">
        <v>34</v>
      </c>
      <c r="K294" t="s">
        <v>3256</v>
      </c>
      <c r="L294" t="s">
        <v>2158</v>
      </c>
      <c r="M294" t="s">
        <v>2158</v>
      </c>
      <c r="N294" t="s">
        <v>1820</v>
      </c>
      <c r="O294" t="s">
        <v>3247</v>
      </c>
      <c r="P294" t="s">
        <v>6037</v>
      </c>
      <c r="Q294" t="s">
        <v>6038</v>
      </c>
      <c r="R294" t="s">
        <v>3409</v>
      </c>
      <c r="S294" t="s">
        <v>243</v>
      </c>
      <c r="T294" t="s">
        <v>6046</v>
      </c>
      <c r="U294" s="9" t="s">
        <v>6047</v>
      </c>
      <c r="V294" s="9" t="s">
        <v>6052</v>
      </c>
      <c r="W294" t="s">
        <v>6053</v>
      </c>
      <c r="X294" t="s">
        <v>3081</v>
      </c>
      <c r="Y294" t="s">
        <v>3081</v>
      </c>
      <c r="Z294">
        <v>2</v>
      </c>
      <c r="AA294">
        <v>45413</v>
      </c>
      <c r="AB294">
        <v>44866</v>
      </c>
      <c r="AC294">
        <v>62010020</v>
      </c>
      <c r="AD294" s="9" t="s">
        <v>3084</v>
      </c>
      <c r="AE294" t="s">
        <v>1919</v>
      </c>
      <c r="AF294" t="s">
        <v>4453</v>
      </c>
      <c r="AG294" t="s">
        <v>4454</v>
      </c>
      <c r="AH294" t="s">
        <v>1918</v>
      </c>
      <c r="AI294" t="s">
        <v>6043</v>
      </c>
      <c r="AJ294">
        <v>24593</v>
      </c>
      <c r="AK294" t="s">
        <v>3099</v>
      </c>
      <c r="AL294" t="s">
        <v>3088</v>
      </c>
      <c r="AM294">
        <v>200010302176356</v>
      </c>
      <c r="AN294">
        <v>1</v>
      </c>
      <c r="AO294" s="88" t="s">
        <v>3089</v>
      </c>
      <c r="AP294" s="88">
        <v>1</v>
      </c>
      <c r="AQ294" s="88" t="s">
        <v>3090</v>
      </c>
      <c r="AR294" s="88">
        <v>362717</v>
      </c>
      <c r="AS294" s="88" t="s">
        <v>6059</v>
      </c>
      <c r="AT294" s="88">
        <v>549</v>
      </c>
      <c r="AU294" s="88">
        <v>70000</v>
      </c>
      <c r="AV294" s="88">
        <v>0</v>
      </c>
      <c r="AW294" s="88">
        <v>0</v>
      </c>
      <c r="AX294" s="88">
        <v>0</v>
      </c>
      <c r="AY294" s="88">
        <v>70000</v>
      </c>
      <c r="AZ294" s="88">
        <v>2009</v>
      </c>
      <c r="BA294" s="88">
        <v>5025.38</v>
      </c>
      <c r="BB294" s="88">
        <v>2128</v>
      </c>
      <c r="BC294" s="88">
        <v>1715.46</v>
      </c>
      <c r="BD294" s="88">
        <v>25</v>
      </c>
      <c r="BE294" s="88">
        <v>0</v>
      </c>
      <c r="BF294" s="101">
        <v>0</v>
      </c>
      <c r="BG294" s="101">
        <v>10902.84</v>
      </c>
      <c r="BH294" s="101">
        <v>4970</v>
      </c>
      <c r="BI294" s="101">
        <v>770</v>
      </c>
      <c r="BJ294" s="101">
        <v>4963</v>
      </c>
      <c r="BK294" s="101">
        <v>10703</v>
      </c>
      <c r="BL294" s="101" t="s">
        <v>3081</v>
      </c>
      <c r="BM294" s="101" t="s">
        <v>3081</v>
      </c>
    </row>
    <row r="295" spans="1:65">
      <c r="A295" t="s">
        <v>695</v>
      </c>
      <c r="B295">
        <v>20250301</v>
      </c>
      <c r="C295">
        <v>2025</v>
      </c>
      <c r="D295" s="9">
        <v>45717</v>
      </c>
      <c r="E295">
        <v>3</v>
      </c>
      <c r="F295" t="s">
        <v>1038</v>
      </c>
      <c r="G295" t="s">
        <v>695</v>
      </c>
      <c r="H295" t="s">
        <v>1038</v>
      </c>
      <c r="I295" t="s">
        <v>695</v>
      </c>
      <c r="J295">
        <v>1</v>
      </c>
      <c r="K295" t="s">
        <v>9</v>
      </c>
      <c r="L295" t="s">
        <v>2158</v>
      </c>
      <c r="M295" t="s">
        <v>2158</v>
      </c>
      <c r="N295" t="s">
        <v>1820</v>
      </c>
      <c r="O295" t="s">
        <v>3247</v>
      </c>
      <c r="P295" t="s">
        <v>6037</v>
      </c>
      <c r="Q295" t="s">
        <v>6038</v>
      </c>
      <c r="R295" t="s">
        <v>3083</v>
      </c>
      <c r="S295" t="s">
        <v>7</v>
      </c>
      <c r="T295" t="s">
        <v>6039</v>
      </c>
      <c r="U295" s="9" t="s">
        <v>6040</v>
      </c>
      <c r="V295" s="9" t="s">
        <v>6041</v>
      </c>
      <c r="W295" t="s">
        <v>6042</v>
      </c>
      <c r="X295" t="s">
        <v>3081</v>
      </c>
      <c r="Y295" t="s">
        <v>3081</v>
      </c>
      <c r="Z295">
        <v>3</v>
      </c>
      <c r="AA295">
        <v>43466</v>
      </c>
      <c r="AB295">
        <v>367</v>
      </c>
      <c r="AC295">
        <v>62460183</v>
      </c>
      <c r="AD295" s="9" t="s">
        <v>3084</v>
      </c>
      <c r="AE295" t="s">
        <v>1306</v>
      </c>
      <c r="AF295" t="s">
        <v>4053</v>
      </c>
      <c r="AG295" t="s">
        <v>4054</v>
      </c>
      <c r="AH295" t="s">
        <v>463</v>
      </c>
      <c r="AI295" t="s">
        <v>6043</v>
      </c>
      <c r="AJ295">
        <v>18485</v>
      </c>
      <c r="AK295" t="s">
        <v>3088</v>
      </c>
      <c r="AL295" t="s">
        <v>3095</v>
      </c>
      <c r="AM295">
        <v>200013300036485</v>
      </c>
      <c r="AN295">
        <v>1</v>
      </c>
      <c r="AO295" s="88" t="s">
        <v>3089</v>
      </c>
      <c r="AP295" s="88">
        <v>1</v>
      </c>
      <c r="AQ295" s="88" t="s">
        <v>3090</v>
      </c>
      <c r="AR295" s="88">
        <v>362717</v>
      </c>
      <c r="AS295" s="88" t="s">
        <v>6059</v>
      </c>
      <c r="AT295" s="88">
        <v>553</v>
      </c>
      <c r="AU295" s="88">
        <v>11000</v>
      </c>
      <c r="AV295" s="88">
        <v>0</v>
      </c>
      <c r="AW295" s="88">
        <v>0</v>
      </c>
      <c r="AX295" s="88">
        <v>0</v>
      </c>
      <c r="AY295" s="88">
        <v>11000</v>
      </c>
      <c r="AZ295" s="88">
        <v>315.7</v>
      </c>
      <c r="BA295" s="88">
        <v>0</v>
      </c>
      <c r="BB295" s="88">
        <v>334.4</v>
      </c>
      <c r="BC295" s="88">
        <v>0</v>
      </c>
      <c r="BD295" s="88">
        <v>25</v>
      </c>
      <c r="BE295" s="88">
        <v>50</v>
      </c>
      <c r="BF295" s="101">
        <v>300</v>
      </c>
      <c r="BG295" s="101">
        <v>1025.0999999999999</v>
      </c>
      <c r="BH295" s="101">
        <v>781</v>
      </c>
      <c r="BI295" s="101">
        <v>121</v>
      </c>
      <c r="BJ295" s="101">
        <v>779.9</v>
      </c>
      <c r="BK295" s="101">
        <v>1681.9</v>
      </c>
      <c r="BL295" s="101" t="s">
        <v>3091</v>
      </c>
      <c r="BM295" s="101" t="s">
        <v>3081</v>
      </c>
    </row>
    <row r="296" spans="1:65">
      <c r="A296" t="s">
        <v>695</v>
      </c>
      <c r="B296">
        <v>20250301</v>
      </c>
      <c r="C296">
        <v>2025</v>
      </c>
      <c r="D296" s="9">
        <v>45717</v>
      </c>
      <c r="E296">
        <v>3</v>
      </c>
      <c r="F296" t="s">
        <v>1038</v>
      </c>
      <c r="G296" t="s">
        <v>695</v>
      </c>
      <c r="H296" t="s">
        <v>1038</v>
      </c>
      <c r="I296" t="s">
        <v>695</v>
      </c>
      <c r="J296">
        <v>7</v>
      </c>
      <c r="K296" t="s">
        <v>3252</v>
      </c>
      <c r="L296" t="s">
        <v>2158</v>
      </c>
      <c r="M296" t="s">
        <v>2158</v>
      </c>
      <c r="N296" t="s">
        <v>1820</v>
      </c>
      <c r="O296" t="s">
        <v>3247</v>
      </c>
      <c r="P296" t="s">
        <v>6037</v>
      </c>
      <c r="Q296" t="s">
        <v>6038</v>
      </c>
      <c r="R296" t="s">
        <v>3253</v>
      </c>
      <c r="S296" t="s">
        <v>666</v>
      </c>
      <c r="T296" t="s">
        <v>6046</v>
      </c>
      <c r="U296" s="9" t="s">
        <v>6047</v>
      </c>
      <c r="V296" s="9" t="s">
        <v>3081</v>
      </c>
      <c r="W296" t="s">
        <v>3081</v>
      </c>
      <c r="X296" t="s">
        <v>3081</v>
      </c>
      <c r="Y296" t="s">
        <v>3081</v>
      </c>
      <c r="Z296">
        <v>5</v>
      </c>
      <c r="AA296">
        <v>45413</v>
      </c>
      <c r="AB296">
        <v>41255</v>
      </c>
      <c r="AC296">
        <v>62462250</v>
      </c>
      <c r="AD296" s="9" t="s">
        <v>3084</v>
      </c>
      <c r="AE296" t="s">
        <v>2844</v>
      </c>
      <c r="AF296" t="s">
        <v>3821</v>
      </c>
      <c r="AG296" t="s">
        <v>3822</v>
      </c>
      <c r="AH296" t="s">
        <v>2843</v>
      </c>
      <c r="AI296" t="s">
        <v>6045</v>
      </c>
      <c r="AJ296">
        <v>23570</v>
      </c>
      <c r="AK296" t="s">
        <v>3088</v>
      </c>
      <c r="AL296" t="s">
        <v>3088</v>
      </c>
      <c r="AM296">
        <v>200010330226583</v>
      </c>
      <c r="AN296">
        <v>1</v>
      </c>
      <c r="AO296" s="88" t="s">
        <v>3089</v>
      </c>
      <c r="AP296" s="88">
        <v>1</v>
      </c>
      <c r="AQ296" s="88" t="s">
        <v>3090</v>
      </c>
      <c r="AR296" s="88">
        <v>362717</v>
      </c>
      <c r="AS296" s="88" t="s">
        <v>6059</v>
      </c>
      <c r="AT296" s="88">
        <v>559</v>
      </c>
      <c r="AU296" s="88">
        <v>15000</v>
      </c>
      <c r="AV296" s="88">
        <v>0</v>
      </c>
      <c r="AW296" s="88">
        <v>0</v>
      </c>
      <c r="AX296" s="88">
        <v>0</v>
      </c>
      <c r="AY296" s="88">
        <v>15000</v>
      </c>
      <c r="AZ296" s="88">
        <v>0</v>
      </c>
      <c r="BA296" s="88">
        <v>0</v>
      </c>
      <c r="BB296" s="88">
        <v>0</v>
      </c>
      <c r="BC296" s="88">
        <v>0</v>
      </c>
      <c r="BD296" s="88">
        <v>0</v>
      </c>
      <c r="BE296" s="88">
        <v>0</v>
      </c>
      <c r="BF296" s="101">
        <v>0</v>
      </c>
      <c r="BG296" s="101">
        <v>0</v>
      </c>
      <c r="BH296" s="101">
        <v>0</v>
      </c>
      <c r="BI296" s="101">
        <v>0</v>
      </c>
      <c r="BJ296" s="101">
        <v>0</v>
      </c>
      <c r="BK296" s="101">
        <v>0</v>
      </c>
      <c r="BL296" s="101" t="s">
        <v>3081</v>
      </c>
      <c r="BM296" s="101" t="s">
        <v>3081</v>
      </c>
    </row>
    <row r="297" spans="1:65">
      <c r="A297" t="s">
        <v>695</v>
      </c>
      <c r="B297">
        <v>20250301</v>
      </c>
      <c r="C297">
        <v>2025</v>
      </c>
      <c r="D297" s="9">
        <v>45717</v>
      </c>
      <c r="E297">
        <v>3</v>
      </c>
      <c r="F297" t="s">
        <v>1038</v>
      </c>
      <c r="G297" t="s">
        <v>695</v>
      </c>
      <c r="H297" t="s">
        <v>1038</v>
      </c>
      <c r="I297" t="s">
        <v>695</v>
      </c>
      <c r="J297">
        <v>5</v>
      </c>
      <c r="K297" t="s">
        <v>1784</v>
      </c>
      <c r="L297" t="s">
        <v>2158</v>
      </c>
      <c r="M297" t="s">
        <v>2158</v>
      </c>
      <c r="N297" t="s">
        <v>1820</v>
      </c>
      <c r="O297" t="s">
        <v>3247</v>
      </c>
      <c r="P297" t="s">
        <v>6037</v>
      </c>
      <c r="Q297" t="s">
        <v>6038</v>
      </c>
      <c r="R297" t="s">
        <v>3961</v>
      </c>
      <c r="S297" t="s">
        <v>305</v>
      </c>
      <c r="T297" t="s">
        <v>6046</v>
      </c>
      <c r="U297" s="9" t="s">
        <v>6047</v>
      </c>
      <c r="V297" s="9" t="s">
        <v>3081</v>
      </c>
      <c r="W297" t="s">
        <v>3081</v>
      </c>
      <c r="X297" t="s">
        <v>3081</v>
      </c>
      <c r="Y297" t="s">
        <v>3081</v>
      </c>
      <c r="Z297">
        <v>2</v>
      </c>
      <c r="AA297">
        <v>43466</v>
      </c>
      <c r="AB297">
        <v>36982</v>
      </c>
      <c r="AC297">
        <v>62460060</v>
      </c>
      <c r="AD297" s="9" t="s">
        <v>3084</v>
      </c>
      <c r="AE297" t="s">
        <v>1742</v>
      </c>
      <c r="AF297" t="s">
        <v>5326</v>
      </c>
      <c r="AG297" t="s">
        <v>5327</v>
      </c>
      <c r="AH297" t="s">
        <v>648</v>
      </c>
      <c r="AI297" t="s">
        <v>6045</v>
      </c>
      <c r="AJ297">
        <v>20317</v>
      </c>
      <c r="AK297" t="s">
        <v>3088</v>
      </c>
      <c r="AL297" t="s">
        <v>3095</v>
      </c>
      <c r="AM297">
        <v>200013300048130</v>
      </c>
      <c r="AN297">
        <v>1</v>
      </c>
      <c r="AO297" s="88" t="s">
        <v>3089</v>
      </c>
      <c r="AP297" s="88">
        <v>1</v>
      </c>
      <c r="AQ297" s="88" t="s">
        <v>3090</v>
      </c>
      <c r="AR297" s="88">
        <v>362717</v>
      </c>
      <c r="AS297" s="88" t="s">
        <v>6059</v>
      </c>
      <c r="AT297" s="88">
        <v>561</v>
      </c>
      <c r="AU297" s="88">
        <v>10000</v>
      </c>
      <c r="AV297" s="88">
        <v>0</v>
      </c>
      <c r="AW297" s="88">
        <v>0</v>
      </c>
      <c r="AX297" s="88">
        <v>0</v>
      </c>
      <c r="AY297" s="88">
        <v>10000</v>
      </c>
      <c r="AZ297" s="88">
        <v>287</v>
      </c>
      <c r="BA297" s="88">
        <v>0</v>
      </c>
      <c r="BB297" s="88">
        <v>304</v>
      </c>
      <c r="BC297" s="88">
        <v>0</v>
      </c>
      <c r="BD297" s="88">
        <v>25</v>
      </c>
      <c r="BE297" s="88">
        <v>50</v>
      </c>
      <c r="BF297" s="101">
        <v>300</v>
      </c>
      <c r="BG297" s="101">
        <v>966</v>
      </c>
      <c r="BH297" s="101">
        <v>710</v>
      </c>
      <c r="BI297" s="101">
        <v>110</v>
      </c>
      <c r="BJ297" s="101">
        <v>709</v>
      </c>
      <c r="BK297" s="101">
        <v>1529</v>
      </c>
      <c r="BL297" s="101" t="s">
        <v>3091</v>
      </c>
      <c r="BM297" s="101" t="s">
        <v>3081</v>
      </c>
    </row>
    <row r="298" spans="1:65">
      <c r="A298" t="s">
        <v>695</v>
      </c>
      <c r="B298">
        <v>20250301</v>
      </c>
      <c r="C298">
        <v>2025</v>
      </c>
      <c r="D298" s="9">
        <v>45717</v>
      </c>
      <c r="E298">
        <v>3</v>
      </c>
      <c r="F298" t="s">
        <v>1038</v>
      </c>
      <c r="G298" t="s">
        <v>695</v>
      </c>
      <c r="H298" t="s">
        <v>1038</v>
      </c>
      <c r="I298" t="s">
        <v>695</v>
      </c>
      <c r="J298">
        <v>7</v>
      </c>
      <c r="K298" t="s">
        <v>3252</v>
      </c>
      <c r="L298" t="s">
        <v>2158</v>
      </c>
      <c r="M298" t="s">
        <v>2158</v>
      </c>
      <c r="N298" t="s">
        <v>1820</v>
      </c>
      <c r="O298" t="s">
        <v>3247</v>
      </c>
      <c r="P298" t="s">
        <v>6037</v>
      </c>
      <c r="Q298" t="s">
        <v>6038</v>
      </c>
      <c r="R298" t="s">
        <v>3253</v>
      </c>
      <c r="S298" t="s">
        <v>666</v>
      </c>
      <c r="T298" t="s">
        <v>6046</v>
      </c>
      <c r="U298" s="9" t="s">
        <v>6047</v>
      </c>
      <c r="V298" s="9" t="s">
        <v>3081</v>
      </c>
      <c r="W298" t="s">
        <v>3081</v>
      </c>
      <c r="X298" t="s">
        <v>3081</v>
      </c>
      <c r="Y298" t="s">
        <v>3081</v>
      </c>
      <c r="Z298">
        <v>1</v>
      </c>
      <c r="AA298">
        <v>45323</v>
      </c>
      <c r="AB298">
        <v>45323</v>
      </c>
      <c r="AC298">
        <v>62462145</v>
      </c>
      <c r="AD298" s="9" t="s">
        <v>3084</v>
      </c>
      <c r="AE298" t="s">
        <v>2715</v>
      </c>
      <c r="AF298" t="s">
        <v>4096</v>
      </c>
      <c r="AG298" t="s">
        <v>4097</v>
      </c>
      <c r="AH298" t="s">
        <v>2716</v>
      </c>
      <c r="AI298" t="s">
        <v>6043</v>
      </c>
      <c r="AJ298">
        <v>37356</v>
      </c>
      <c r="AK298" t="s">
        <v>3099</v>
      </c>
      <c r="AL298" t="s">
        <v>3088</v>
      </c>
      <c r="AM298">
        <v>200019604315784</v>
      </c>
      <c r="AN298">
        <v>1</v>
      </c>
      <c r="AO298" s="88" t="s">
        <v>3089</v>
      </c>
      <c r="AP298" s="88">
        <v>1</v>
      </c>
      <c r="AQ298" s="88" t="s">
        <v>3090</v>
      </c>
      <c r="AR298" s="88">
        <v>362717</v>
      </c>
      <c r="AS298" s="88" t="s">
        <v>6059</v>
      </c>
      <c r="AT298" s="88">
        <v>565</v>
      </c>
      <c r="AU298" s="88">
        <v>10000</v>
      </c>
      <c r="AV298" s="88">
        <v>0</v>
      </c>
      <c r="AW298" s="88">
        <v>0</v>
      </c>
      <c r="AX298" s="88">
        <v>0</v>
      </c>
      <c r="AY298" s="88">
        <v>10000</v>
      </c>
      <c r="AZ298" s="88">
        <v>0</v>
      </c>
      <c r="BA298" s="88">
        <v>0</v>
      </c>
      <c r="BB298" s="88">
        <v>0</v>
      </c>
      <c r="BC298" s="88">
        <v>0</v>
      </c>
      <c r="BD298" s="88">
        <v>0</v>
      </c>
      <c r="BE298" s="88">
        <v>0</v>
      </c>
      <c r="BF298" s="101">
        <v>0</v>
      </c>
      <c r="BG298" s="101">
        <v>0</v>
      </c>
      <c r="BH298" s="101">
        <v>0</v>
      </c>
      <c r="BI298" s="101">
        <v>0</v>
      </c>
      <c r="BJ298" s="101">
        <v>0</v>
      </c>
      <c r="BK298" s="101">
        <v>0</v>
      </c>
      <c r="BL298" s="101" t="s">
        <v>3081</v>
      </c>
      <c r="BM298" s="101" t="s">
        <v>3081</v>
      </c>
    </row>
    <row r="299" spans="1:65">
      <c r="A299" t="s">
        <v>695</v>
      </c>
      <c r="B299">
        <v>20250301</v>
      </c>
      <c r="C299">
        <v>2025</v>
      </c>
      <c r="D299" s="9">
        <v>45717</v>
      </c>
      <c r="E299">
        <v>3</v>
      </c>
      <c r="F299" t="s">
        <v>1038</v>
      </c>
      <c r="G299" t="s">
        <v>695</v>
      </c>
      <c r="H299" t="s">
        <v>1038</v>
      </c>
      <c r="I299" t="s">
        <v>695</v>
      </c>
      <c r="J299">
        <v>1</v>
      </c>
      <c r="K299" t="s">
        <v>9</v>
      </c>
      <c r="L299" t="s">
        <v>2158</v>
      </c>
      <c r="M299" t="s">
        <v>2158</v>
      </c>
      <c r="N299" t="s">
        <v>1820</v>
      </c>
      <c r="O299" t="s">
        <v>3247</v>
      </c>
      <c r="P299" t="s">
        <v>6037</v>
      </c>
      <c r="Q299" t="s">
        <v>6038</v>
      </c>
      <c r="R299" t="s">
        <v>3530</v>
      </c>
      <c r="S299" t="s">
        <v>12</v>
      </c>
      <c r="T299" t="s">
        <v>6039</v>
      </c>
      <c r="U299" s="9" t="s">
        <v>6040</v>
      </c>
      <c r="V299" s="9" t="s">
        <v>6041</v>
      </c>
      <c r="W299" t="s">
        <v>6042</v>
      </c>
      <c r="X299" t="s">
        <v>3081</v>
      </c>
      <c r="Y299" t="s">
        <v>3081</v>
      </c>
      <c r="Z299">
        <v>4</v>
      </c>
      <c r="AA299">
        <v>43466</v>
      </c>
      <c r="AB299">
        <v>40057</v>
      </c>
      <c r="AC299">
        <v>62460102</v>
      </c>
      <c r="AD299" s="9" t="s">
        <v>3084</v>
      </c>
      <c r="AE299" t="s">
        <v>1336</v>
      </c>
      <c r="AF299" t="s">
        <v>4681</v>
      </c>
      <c r="AG299" t="s">
        <v>4682</v>
      </c>
      <c r="AH299" t="s">
        <v>466</v>
      </c>
      <c r="AI299" t="s">
        <v>6045</v>
      </c>
      <c r="AJ299">
        <v>26435</v>
      </c>
      <c r="AK299" t="s">
        <v>3645</v>
      </c>
      <c r="AL299" t="s">
        <v>3717</v>
      </c>
      <c r="AM299">
        <v>200013300158444</v>
      </c>
      <c r="AN299">
        <v>1</v>
      </c>
      <c r="AO299" s="88" t="s">
        <v>3089</v>
      </c>
      <c r="AP299" s="88">
        <v>1</v>
      </c>
      <c r="AQ299" s="88" t="s">
        <v>3090</v>
      </c>
      <c r="AR299" s="88">
        <v>362717</v>
      </c>
      <c r="AS299" s="88" t="s">
        <v>6059</v>
      </c>
      <c r="AT299" s="88">
        <v>577</v>
      </c>
      <c r="AU299" s="88">
        <v>16500</v>
      </c>
      <c r="AV299" s="88">
        <v>0</v>
      </c>
      <c r="AW299" s="88">
        <v>0</v>
      </c>
      <c r="AX299" s="88">
        <v>0</v>
      </c>
      <c r="AY299" s="88">
        <v>16500</v>
      </c>
      <c r="AZ299" s="88">
        <v>473.55</v>
      </c>
      <c r="BA299" s="88">
        <v>0</v>
      </c>
      <c r="BB299" s="88">
        <v>501.6</v>
      </c>
      <c r="BC299" s="88">
        <v>1715.46</v>
      </c>
      <c r="BD299" s="88">
        <v>25</v>
      </c>
      <c r="BE299" s="88">
        <v>0</v>
      </c>
      <c r="BF299" s="101">
        <v>10872.14</v>
      </c>
      <c r="BG299" s="101">
        <v>13587.75</v>
      </c>
      <c r="BH299" s="101">
        <v>1171.5</v>
      </c>
      <c r="BI299" s="101">
        <v>181.5</v>
      </c>
      <c r="BJ299" s="101">
        <v>1169.8499999999999</v>
      </c>
      <c r="BK299" s="101">
        <v>2522.85</v>
      </c>
      <c r="BL299" s="101" t="s">
        <v>3081</v>
      </c>
      <c r="BM299" s="101" t="s">
        <v>3081</v>
      </c>
    </row>
    <row r="300" spans="1:65">
      <c r="A300" t="s">
        <v>695</v>
      </c>
      <c r="B300">
        <v>20250301</v>
      </c>
      <c r="C300">
        <v>2025</v>
      </c>
      <c r="D300" s="9">
        <v>45717</v>
      </c>
      <c r="E300">
        <v>3</v>
      </c>
      <c r="F300" t="s">
        <v>1036</v>
      </c>
      <c r="G300" t="s">
        <v>1193</v>
      </c>
      <c r="H300" t="s">
        <v>1038</v>
      </c>
      <c r="I300" t="s">
        <v>695</v>
      </c>
      <c r="J300">
        <v>34</v>
      </c>
      <c r="K300" t="s">
        <v>3256</v>
      </c>
      <c r="L300" t="s">
        <v>2158</v>
      </c>
      <c r="M300" t="s">
        <v>2158</v>
      </c>
      <c r="N300" t="s">
        <v>1820</v>
      </c>
      <c r="O300" t="s">
        <v>3247</v>
      </c>
      <c r="P300" t="s">
        <v>6037</v>
      </c>
      <c r="Q300" t="s">
        <v>6038</v>
      </c>
      <c r="R300" t="s">
        <v>3239</v>
      </c>
      <c r="S300" t="s">
        <v>203</v>
      </c>
      <c r="T300" t="s">
        <v>6046</v>
      </c>
      <c r="U300" s="9" t="s">
        <v>6047</v>
      </c>
      <c r="V300" s="9" t="s">
        <v>6052</v>
      </c>
      <c r="W300" t="s">
        <v>6053</v>
      </c>
      <c r="X300" t="s">
        <v>3081</v>
      </c>
      <c r="Y300" t="s">
        <v>3081</v>
      </c>
      <c r="Z300">
        <v>1</v>
      </c>
      <c r="AA300">
        <v>45474</v>
      </c>
      <c r="AB300">
        <v>45474</v>
      </c>
      <c r="AC300">
        <v>61575260</v>
      </c>
      <c r="AD300" s="9" t="s">
        <v>3084</v>
      </c>
      <c r="AE300" t="s">
        <v>2914</v>
      </c>
      <c r="AF300" t="s">
        <v>4131</v>
      </c>
      <c r="AG300" t="s">
        <v>4132</v>
      </c>
      <c r="AH300" t="s">
        <v>2915</v>
      </c>
      <c r="AI300" t="s">
        <v>6043</v>
      </c>
      <c r="AJ300">
        <v>33339</v>
      </c>
      <c r="AK300" t="s">
        <v>3099</v>
      </c>
      <c r="AL300" t="s">
        <v>3088</v>
      </c>
      <c r="AM300">
        <v>200019601651413</v>
      </c>
      <c r="AN300">
        <v>1</v>
      </c>
      <c r="AO300" s="88" t="s">
        <v>3089</v>
      </c>
      <c r="AP300" s="88">
        <v>1</v>
      </c>
      <c r="AQ300" s="88" t="s">
        <v>3090</v>
      </c>
      <c r="AR300" s="88">
        <v>362717</v>
      </c>
      <c r="AS300" s="88" t="s">
        <v>6059</v>
      </c>
      <c r="AT300" s="88">
        <v>585</v>
      </c>
      <c r="AU300" s="88">
        <v>70000</v>
      </c>
      <c r="AV300" s="88">
        <v>0</v>
      </c>
      <c r="AW300" s="88">
        <v>0</v>
      </c>
      <c r="AX300" s="88">
        <v>0</v>
      </c>
      <c r="AY300" s="88">
        <v>70000</v>
      </c>
      <c r="AZ300" s="88">
        <v>2009</v>
      </c>
      <c r="BA300" s="88">
        <v>5368.48</v>
      </c>
      <c r="BB300" s="88">
        <v>2128</v>
      </c>
      <c r="BC300" s="88">
        <v>0</v>
      </c>
      <c r="BD300" s="88">
        <v>25</v>
      </c>
      <c r="BE300" s="88">
        <v>0</v>
      </c>
      <c r="BF300" s="101">
        <v>0</v>
      </c>
      <c r="BG300" s="101">
        <v>9530.48</v>
      </c>
      <c r="BH300" s="101">
        <v>4970</v>
      </c>
      <c r="BI300" s="101">
        <v>770</v>
      </c>
      <c r="BJ300" s="101">
        <v>4963</v>
      </c>
      <c r="BK300" s="101">
        <v>10703</v>
      </c>
      <c r="BL300" s="101" t="s">
        <v>3081</v>
      </c>
      <c r="BM300" s="101" t="s">
        <v>3081</v>
      </c>
    </row>
    <row r="301" spans="1:65">
      <c r="A301" t="s">
        <v>695</v>
      </c>
      <c r="B301">
        <v>20250301</v>
      </c>
      <c r="C301">
        <v>2025</v>
      </c>
      <c r="D301" s="9">
        <v>45717</v>
      </c>
      <c r="E301">
        <v>3</v>
      </c>
      <c r="F301" t="s">
        <v>1038</v>
      </c>
      <c r="G301" t="s">
        <v>695</v>
      </c>
      <c r="H301" t="s">
        <v>1038</v>
      </c>
      <c r="I301" t="s">
        <v>695</v>
      </c>
      <c r="J301">
        <v>7</v>
      </c>
      <c r="K301" t="s">
        <v>3252</v>
      </c>
      <c r="L301" t="s">
        <v>2158</v>
      </c>
      <c r="M301" t="s">
        <v>2158</v>
      </c>
      <c r="N301" t="s">
        <v>1820</v>
      </c>
      <c r="O301" t="s">
        <v>3247</v>
      </c>
      <c r="P301" t="s">
        <v>6037</v>
      </c>
      <c r="Q301" t="s">
        <v>6038</v>
      </c>
      <c r="R301" t="s">
        <v>3253</v>
      </c>
      <c r="S301" t="s">
        <v>666</v>
      </c>
      <c r="T301" t="s">
        <v>6046</v>
      </c>
      <c r="U301" s="9" t="s">
        <v>6047</v>
      </c>
      <c r="V301" s="9" t="s">
        <v>3081</v>
      </c>
      <c r="W301" t="s">
        <v>3081</v>
      </c>
      <c r="X301" t="s">
        <v>3081</v>
      </c>
      <c r="Y301" t="s">
        <v>3081</v>
      </c>
      <c r="Z301">
        <v>1</v>
      </c>
      <c r="AA301">
        <v>45017</v>
      </c>
      <c r="AB301">
        <v>45017</v>
      </c>
      <c r="AC301">
        <v>62461877</v>
      </c>
      <c r="AD301" s="9" t="s">
        <v>3084</v>
      </c>
      <c r="AE301" t="s">
        <v>2309</v>
      </c>
      <c r="AF301" t="s">
        <v>4046</v>
      </c>
      <c r="AG301" t="s">
        <v>4047</v>
      </c>
      <c r="AH301" t="s">
        <v>2308</v>
      </c>
      <c r="AI301" t="s">
        <v>6045</v>
      </c>
      <c r="AJ301">
        <v>37845</v>
      </c>
      <c r="AK301" t="s">
        <v>3099</v>
      </c>
      <c r="AL301" t="s">
        <v>3088</v>
      </c>
      <c r="AM301">
        <v>200019604041662</v>
      </c>
      <c r="AN301">
        <v>1</v>
      </c>
      <c r="AO301" s="88" t="s">
        <v>3089</v>
      </c>
      <c r="AP301" s="88">
        <v>1</v>
      </c>
      <c r="AQ301" s="88" t="s">
        <v>3090</v>
      </c>
      <c r="AR301" s="88">
        <v>362717</v>
      </c>
      <c r="AS301" s="88" t="s">
        <v>6059</v>
      </c>
      <c r="AT301" s="88">
        <v>591</v>
      </c>
      <c r="AU301" s="88">
        <v>5000</v>
      </c>
      <c r="AV301" s="88">
        <v>0</v>
      </c>
      <c r="AW301" s="88">
        <v>0</v>
      </c>
      <c r="AX301" s="88">
        <v>0</v>
      </c>
      <c r="AY301" s="88">
        <v>5000</v>
      </c>
      <c r="AZ301" s="88">
        <v>0</v>
      </c>
      <c r="BA301" s="88">
        <v>0</v>
      </c>
      <c r="BB301" s="88">
        <v>0</v>
      </c>
      <c r="BC301" s="88">
        <v>0</v>
      </c>
      <c r="BD301" s="88">
        <v>0</v>
      </c>
      <c r="BE301" s="88">
        <v>0</v>
      </c>
      <c r="BF301" s="101">
        <v>0</v>
      </c>
      <c r="BG301" s="101">
        <v>0</v>
      </c>
      <c r="BH301" s="101">
        <v>0</v>
      </c>
      <c r="BI301" s="101">
        <v>0</v>
      </c>
      <c r="BJ301" s="101">
        <v>0</v>
      </c>
      <c r="BK301" s="101">
        <v>0</v>
      </c>
      <c r="BL301" s="101" t="s">
        <v>3081</v>
      </c>
      <c r="BM301" s="101" t="s">
        <v>3081</v>
      </c>
    </row>
    <row r="302" spans="1:65">
      <c r="A302" t="s">
        <v>695</v>
      </c>
      <c r="B302">
        <v>20250301</v>
      </c>
      <c r="C302">
        <v>2025</v>
      </c>
      <c r="D302" s="9">
        <v>45717</v>
      </c>
      <c r="E302">
        <v>3</v>
      </c>
      <c r="F302" t="s">
        <v>1056</v>
      </c>
      <c r="G302" t="s">
        <v>694</v>
      </c>
      <c r="H302" t="s">
        <v>1056</v>
      </c>
      <c r="I302" t="s">
        <v>694</v>
      </c>
      <c r="J302">
        <v>34</v>
      </c>
      <c r="K302" t="s">
        <v>3256</v>
      </c>
      <c r="L302" t="s">
        <v>2158</v>
      </c>
      <c r="M302" t="s">
        <v>2158</v>
      </c>
      <c r="N302" t="s">
        <v>1820</v>
      </c>
      <c r="O302" t="s">
        <v>3247</v>
      </c>
      <c r="P302" t="s">
        <v>6037</v>
      </c>
      <c r="Q302" t="s">
        <v>6038</v>
      </c>
      <c r="R302" t="s">
        <v>3360</v>
      </c>
      <c r="S302" t="s">
        <v>1872</v>
      </c>
      <c r="T302" t="s">
        <v>6046</v>
      </c>
      <c r="U302" s="9" t="s">
        <v>6047</v>
      </c>
      <c r="V302" s="9" t="s">
        <v>6048</v>
      </c>
      <c r="W302" t="s">
        <v>6049</v>
      </c>
      <c r="X302" t="s">
        <v>3081</v>
      </c>
      <c r="Y302" t="s">
        <v>3081</v>
      </c>
      <c r="Z302">
        <v>2</v>
      </c>
      <c r="AA302">
        <v>45261</v>
      </c>
      <c r="AB302">
        <v>44105</v>
      </c>
      <c r="AC302">
        <v>61800094</v>
      </c>
      <c r="AD302" s="9" t="s">
        <v>3084</v>
      </c>
      <c r="AE302" t="s">
        <v>2648</v>
      </c>
      <c r="AF302" t="s">
        <v>4652</v>
      </c>
      <c r="AG302" t="s">
        <v>4653</v>
      </c>
      <c r="AH302" t="s">
        <v>2647</v>
      </c>
      <c r="AI302" t="s">
        <v>6045</v>
      </c>
      <c r="AJ302">
        <v>31824</v>
      </c>
      <c r="AK302" t="s">
        <v>3099</v>
      </c>
      <c r="AL302" t="s">
        <v>3088</v>
      </c>
      <c r="AM302">
        <v>200019606489622</v>
      </c>
      <c r="AN302">
        <v>1</v>
      </c>
      <c r="AO302" s="88" t="s">
        <v>3089</v>
      </c>
      <c r="AP302" s="88">
        <v>1</v>
      </c>
      <c r="AQ302" s="88" t="s">
        <v>3090</v>
      </c>
      <c r="AR302" s="88">
        <v>362717</v>
      </c>
      <c r="AS302" s="88" t="s">
        <v>6059</v>
      </c>
      <c r="AT302" s="88">
        <v>692</v>
      </c>
      <c r="AU302" s="88">
        <v>40000</v>
      </c>
      <c r="AV302" s="88">
        <v>0</v>
      </c>
      <c r="AW302" s="88">
        <v>0</v>
      </c>
      <c r="AX302" s="88">
        <v>0</v>
      </c>
      <c r="AY302" s="88">
        <v>40000</v>
      </c>
      <c r="AZ302" s="88">
        <v>1148</v>
      </c>
      <c r="BA302" s="88">
        <v>185.33</v>
      </c>
      <c r="BB302" s="88">
        <v>1216</v>
      </c>
      <c r="BC302" s="88">
        <v>1715.46</v>
      </c>
      <c r="BD302" s="88">
        <v>25</v>
      </c>
      <c r="BE302" s="88">
        <v>0</v>
      </c>
      <c r="BF302" s="101">
        <v>0</v>
      </c>
      <c r="BG302" s="101">
        <v>4289.79</v>
      </c>
      <c r="BH302" s="101">
        <v>2840</v>
      </c>
      <c r="BI302" s="101">
        <v>440</v>
      </c>
      <c r="BJ302" s="101">
        <v>2836</v>
      </c>
      <c r="BK302" s="101">
        <v>6116</v>
      </c>
      <c r="BL302" s="101" t="s">
        <v>3081</v>
      </c>
      <c r="BM302" s="101" t="s">
        <v>3081</v>
      </c>
    </row>
    <row r="303" spans="1:65">
      <c r="A303" t="s">
        <v>695</v>
      </c>
      <c r="B303">
        <v>20250301</v>
      </c>
      <c r="C303">
        <v>2025</v>
      </c>
      <c r="D303" s="9">
        <v>45717</v>
      </c>
      <c r="E303">
        <v>3</v>
      </c>
      <c r="F303" t="s">
        <v>2658</v>
      </c>
      <c r="G303" t="s">
        <v>2659</v>
      </c>
      <c r="H303" t="s">
        <v>2658</v>
      </c>
      <c r="I303" t="s">
        <v>2659</v>
      </c>
      <c r="J303">
        <v>1</v>
      </c>
      <c r="K303" t="s">
        <v>9</v>
      </c>
      <c r="L303" t="s">
        <v>2158</v>
      </c>
      <c r="M303" t="s">
        <v>2158</v>
      </c>
      <c r="N303" t="s">
        <v>1820</v>
      </c>
      <c r="O303" t="s">
        <v>3247</v>
      </c>
      <c r="P303" t="s">
        <v>6037</v>
      </c>
      <c r="Q303" t="s">
        <v>6038</v>
      </c>
      <c r="R303" t="s">
        <v>3481</v>
      </c>
      <c r="S303" t="s">
        <v>196</v>
      </c>
      <c r="T303" t="s">
        <v>6046</v>
      </c>
      <c r="U303" s="9" t="s">
        <v>6047</v>
      </c>
      <c r="V303" s="9" t="s">
        <v>6048</v>
      </c>
      <c r="W303" t="s">
        <v>6049</v>
      </c>
      <c r="X303" t="s">
        <v>3081</v>
      </c>
      <c r="Y303" t="s">
        <v>3081</v>
      </c>
      <c r="Z303">
        <v>7</v>
      </c>
      <c r="AA303">
        <v>45323</v>
      </c>
      <c r="AB303">
        <v>39569</v>
      </c>
      <c r="AC303">
        <v>62265003</v>
      </c>
      <c r="AD303" s="9" t="s">
        <v>3084</v>
      </c>
      <c r="AE303" t="s">
        <v>1437</v>
      </c>
      <c r="AF303" t="s">
        <v>4530</v>
      </c>
      <c r="AG303" t="s">
        <v>4531</v>
      </c>
      <c r="AH303" t="s">
        <v>231</v>
      </c>
      <c r="AI303" t="s">
        <v>6045</v>
      </c>
      <c r="AJ303">
        <v>32178</v>
      </c>
      <c r="AK303" t="s">
        <v>3088</v>
      </c>
      <c r="AL303" t="s">
        <v>3088</v>
      </c>
      <c r="AM303">
        <v>200013300127938</v>
      </c>
      <c r="AN303">
        <v>1</v>
      </c>
      <c r="AO303" s="88" t="s">
        <v>3089</v>
      </c>
      <c r="AP303" s="88">
        <v>1</v>
      </c>
      <c r="AQ303" s="88" t="s">
        <v>3090</v>
      </c>
      <c r="AR303" s="88">
        <v>362717</v>
      </c>
      <c r="AS303" s="88" t="s">
        <v>6059</v>
      </c>
      <c r="AT303" s="88">
        <v>694</v>
      </c>
      <c r="AU303" s="88">
        <v>60000</v>
      </c>
      <c r="AV303" s="88">
        <v>0</v>
      </c>
      <c r="AW303" s="88">
        <v>0</v>
      </c>
      <c r="AX303" s="88">
        <v>0</v>
      </c>
      <c r="AY303" s="88">
        <v>60000</v>
      </c>
      <c r="AZ303" s="88">
        <v>1722</v>
      </c>
      <c r="BA303" s="88">
        <v>3143.58</v>
      </c>
      <c r="BB303" s="88">
        <v>1824</v>
      </c>
      <c r="BC303" s="88">
        <v>1715.46</v>
      </c>
      <c r="BD303" s="88">
        <v>25</v>
      </c>
      <c r="BE303" s="88">
        <v>0</v>
      </c>
      <c r="BF303" s="101">
        <v>4066</v>
      </c>
      <c r="BG303" s="101">
        <v>12496.04</v>
      </c>
      <c r="BH303" s="101">
        <v>4260</v>
      </c>
      <c r="BI303" s="101">
        <v>660</v>
      </c>
      <c r="BJ303" s="101">
        <v>4254</v>
      </c>
      <c r="BK303" s="101">
        <v>9174</v>
      </c>
      <c r="BL303" s="101" t="s">
        <v>3091</v>
      </c>
      <c r="BM303" s="101" t="s">
        <v>3081</v>
      </c>
    </row>
    <row r="304" spans="1:65">
      <c r="A304" t="s">
        <v>695</v>
      </c>
      <c r="B304">
        <v>20250301</v>
      </c>
      <c r="C304">
        <v>2025</v>
      </c>
      <c r="D304" s="9">
        <v>45717</v>
      </c>
      <c r="E304">
        <v>3</v>
      </c>
      <c r="F304" t="s">
        <v>1038</v>
      </c>
      <c r="G304" t="s">
        <v>695</v>
      </c>
      <c r="H304" t="s">
        <v>1038</v>
      </c>
      <c r="I304" t="s">
        <v>695</v>
      </c>
      <c r="J304">
        <v>7</v>
      </c>
      <c r="K304" t="s">
        <v>3252</v>
      </c>
      <c r="L304" t="s">
        <v>2158</v>
      </c>
      <c r="M304" t="s">
        <v>2158</v>
      </c>
      <c r="N304" t="s">
        <v>1820</v>
      </c>
      <c r="O304" t="s">
        <v>3247</v>
      </c>
      <c r="P304" t="s">
        <v>6037</v>
      </c>
      <c r="Q304" t="s">
        <v>6038</v>
      </c>
      <c r="R304" t="s">
        <v>3253</v>
      </c>
      <c r="S304" t="s">
        <v>666</v>
      </c>
      <c r="T304" t="s">
        <v>6046</v>
      </c>
      <c r="U304" s="9" t="s">
        <v>6047</v>
      </c>
      <c r="V304" s="9" t="s">
        <v>3081</v>
      </c>
      <c r="W304" t="s">
        <v>3081</v>
      </c>
      <c r="X304" t="s">
        <v>3081</v>
      </c>
      <c r="Y304" t="s">
        <v>3081</v>
      </c>
      <c r="Z304">
        <v>5</v>
      </c>
      <c r="AA304">
        <v>44835</v>
      </c>
      <c r="AB304">
        <v>41244</v>
      </c>
      <c r="AC304">
        <v>62461655</v>
      </c>
      <c r="AD304" s="9" t="s">
        <v>3084</v>
      </c>
      <c r="AE304" t="s">
        <v>1864</v>
      </c>
      <c r="AF304" t="s">
        <v>5108</v>
      </c>
      <c r="AG304" t="s">
        <v>5109</v>
      </c>
      <c r="AH304" t="s">
        <v>1851</v>
      </c>
      <c r="AI304" t="s">
        <v>6045</v>
      </c>
      <c r="AJ304">
        <v>28009</v>
      </c>
      <c r="AK304" t="s">
        <v>3099</v>
      </c>
      <c r="AL304" t="s">
        <v>3095</v>
      </c>
      <c r="AM304">
        <v>200010330215219</v>
      </c>
      <c r="AN304">
        <v>1</v>
      </c>
      <c r="AO304" s="88" t="s">
        <v>3089</v>
      </c>
      <c r="AP304" s="88">
        <v>1</v>
      </c>
      <c r="AQ304" s="88" t="s">
        <v>3090</v>
      </c>
      <c r="AR304" s="88">
        <v>362717</v>
      </c>
      <c r="AS304" s="88" t="s">
        <v>6059</v>
      </c>
      <c r="AT304" s="88">
        <v>615</v>
      </c>
      <c r="AU304" s="88">
        <v>15000</v>
      </c>
      <c r="AV304" s="88">
        <v>0</v>
      </c>
      <c r="AW304" s="88">
        <v>0</v>
      </c>
      <c r="AX304" s="88">
        <v>0</v>
      </c>
      <c r="AY304" s="88">
        <v>15000</v>
      </c>
      <c r="AZ304" s="88">
        <v>0</v>
      </c>
      <c r="BA304" s="88">
        <v>0</v>
      </c>
      <c r="BB304" s="88">
        <v>0</v>
      </c>
      <c r="BC304" s="88">
        <v>0</v>
      </c>
      <c r="BD304" s="88">
        <v>0</v>
      </c>
      <c r="BE304" s="88">
        <v>0</v>
      </c>
      <c r="BF304" s="101">
        <v>0</v>
      </c>
      <c r="BG304" s="101">
        <v>0</v>
      </c>
      <c r="BH304" s="101">
        <v>0</v>
      </c>
      <c r="BI304" s="101">
        <v>0</v>
      </c>
      <c r="BJ304" s="101">
        <v>0</v>
      </c>
      <c r="BK304" s="101">
        <v>0</v>
      </c>
      <c r="BL304" s="101" t="s">
        <v>3091</v>
      </c>
      <c r="BM304" s="101" t="s">
        <v>3229</v>
      </c>
    </row>
    <row r="305" spans="1:65">
      <c r="A305" t="s">
        <v>695</v>
      </c>
      <c r="B305">
        <v>20250301</v>
      </c>
      <c r="C305">
        <v>2025</v>
      </c>
      <c r="D305" s="9">
        <v>45717</v>
      </c>
      <c r="E305">
        <v>3</v>
      </c>
      <c r="F305" t="s">
        <v>1039</v>
      </c>
      <c r="G305" t="s">
        <v>287</v>
      </c>
      <c r="H305" t="s">
        <v>1038</v>
      </c>
      <c r="I305" t="s">
        <v>695</v>
      </c>
      <c r="J305">
        <v>34</v>
      </c>
      <c r="K305" t="s">
        <v>3256</v>
      </c>
      <c r="L305" t="s">
        <v>2158</v>
      </c>
      <c r="M305" t="s">
        <v>2158</v>
      </c>
      <c r="N305" t="s">
        <v>1820</v>
      </c>
      <c r="O305" t="s">
        <v>3247</v>
      </c>
      <c r="P305" t="s">
        <v>6037</v>
      </c>
      <c r="Q305" t="s">
        <v>6038</v>
      </c>
      <c r="R305" t="s">
        <v>3218</v>
      </c>
      <c r="S305" t="s">
        <v>48</v>
      </c>
      <c r="T305" t="s">
        <v>6046</v>
      </c>
      <c r="U305" s="9" t="s">
        <v>6047</v>
      </c>
      <c r="V305" s="9" t="s">
        <v>3081</v>
      </c>
      <c r="W305" t="s">
        <v>3081</v>
      </c>
      <c r="X305" t="s">
        <v>3081</v>
      </c>
      <c r="Y305" t="s">
        <v>3081</v>
      </c>
      <c r="Z305">
        <v>3</v>
      </c>
      <c r="AA305">
        <v>45699</v>
      </c>
      <c r="AB305">
        <v>42614</v>
      </c>
      <c r="AC305">
        <v>62010032</v>
      </c>
      <c r="AD305" s="9" t="s">
        <v>3084</v>
      </c>
      <c r="AE305" t="s">
        <v>6098</v>
      </c>
      <c r="AF305" t="s">
        <v>6099</v>
      </c>
      <c r="AG305" t="s">
        <v>6100</v>
      </c>
      <c r="AH305" t="s">
        <v>6101</v>
      </c>
      <c r="AI305" t="s">
        <v>6043</v>
      </c>
      <c r="AJ305">
        <v>30233</v>
      </c>
      <c r="AK305" t="s">
        <v>3088</v>
      </c>
      <c r="AL305" t="s">
        <v>3088</v>
      </c>
      <c r="AM305">
        <v>200019602331895</v>
      </c>
      <c r="AN305">
        <v>1</v>
      </c>
      <c r="AO305" s="88" t="s">
        <v>3089</v>
      </c>
      <c r="AP305" s="88">
        <v>1</v>
      </c>
      <c r="AQ305" s="88" t="s">
        <v>3090</v>
      </c>
      <c r="AR305" s="88">
        <v>362717</v>
      </c>
      <c r="AS305" s="88" t="s">
        <v>6059</v>
      </c>
      <c r="AT305" s="88">
        <v>643</v>
      </c>
      <c r="AU305" s="88">
        <v>185000</v>
      </c>
      <c r="AV305" s="88">
        <v>0</v>
      </c>
      <c r="AW305" s="88">
        <v>0</v>
      </c>
      <c r="AX305" s="88">
        <v>0</v>
      </c>
      <c r="AY305" s="88">
        <v>185000</v>
      </c>
      <c r="AZ305" s="88">
        <v>5309.5</v>
      </c>
      <c r="BA305" s="88">
        <v>32099.49</v>
      </c>
      <c r="BB305" s="88">
        <v>5624</v>
      </c>
      <c r="BC305" s="88">
        <v>0</v>
      </c>
      <c r="BD305" s="88">
        <v>25</v>
      </c>
      <c r="BE305" s="88">
        <v>0</v>
      </c>
      <c r="BF305" s="101">
        <v>0</v>
      </c>
      <c r="BG305" s="101">
        <v>43057.99</v>
      </c>
      <c r="BH305" s="101">
        <v>13135</v>
      </c>
      <c r="BI305" s="101">
        <v>851.51</v>
      </c>
      <c r="BJ305" s="101">
        <v>13116.5</v>
      </c>
      <c r="BK305" s="101">
        <v>27103.01</v>
      </c>
      <c r="BL305" s="101" t="s">
        <v>3091</v>
      </c>
      <c r="BM305" s="101" t="s">
        <v>6102</v>
      </c>
    </row>
    <row r="306" spans="1:65">
      <c r="A306" t="s">
        <v>695</v>
      </c>
      <c r="B306">
        <v>20250301</v>
      </c>
      <c r="C306">
        <v>2025</v>
      </c>
      <c r="D306" s="9">
        <v>45717</v>
      </c>
      <c r="E306">
        <v>3</v>
      </c>
      <c r="F306" t="s">
        <v>1030</v>
      </c>
      <c r="G306" t="s">
        <v>420</v>
      </c>
      <c r="H306" t="s">
        <v>1030</v>
      </c>
      <c r="I306" t="s">
        <v>420</v>
      </c>
      <c r="J306">
        <v>1</v>
      </c>
      <c r="K306" t="s">
        <v>9</v>
      </c>
      <c r="L306" t="s">
        <v>2158</v>
      </c>
      <c r="M306" t="s">
        <v>2158</v>
      </c>
      <c r="N306" t="s">
        <v>1820</v>
      </c>
      <c r="O306" t="s">
        <v>3247</v>
      </c>
      <c r="P306" t="s">
        <v>6037</v>
      </c>
      <c r="Q306" t="s">
        <v>6038</v>
      </c>
      <c r="R306" t="s">
        <v>3137</v>
      </c>
      <c r="S306" t="s">
        <v>426</v>
      </c>
      <c r="T306" t="s">
        <v>6039</v>
      </c>
      <c r="U306" s="9" t="s">
        <v>6040</v>
      </c>
      <c r="V306" s="9" t="s">
        <v>6041</v>
      </c>
      <c r="W306" t="s">
        <v>6042</v>
      </c>
      <c r="X306" t="s">
        <v>3081</v>
      </c>
      <c r="Y306" t="s">
        <v>3081</v>
      </c>
      <c r="Z306">
        <v>4</v>
      </c>
      <c r="AA306">
        <v>45200</v>
      </c>
      <c r="AB306">
        <v>44440</v>
      </c>
      <c r="AC306">
        <v>62040079</v>
      </c>
      <c r="AD306" s="9" t="s">
        <v>3084</v>
      </c>
      <c r="AE306" t="s">
        <v>2589</v>
      </c>
      <c r="AF306" t="s">
        <v>3611</v>
      </c>
      <c r="AG306" t="s">
        <v>4774</v>
      </c>
      <c r="AH306" t="s">
        <v>2590</v>
      </c>
      <c r="AI306" t="s">
        <v>6045</v>
      </c>
      <c r="AJ306">
        <v>34898</v>
      </c>
      <c r="AK306" t="s">
        <v>3088</v>
      </c>
      <c r="AL306" t="s">
        <v>3088</v>
      </c>
      <c r="AM306">
        <v>200019606196778</v>
      </c>
      <c r="AN306">
        <v>1</v>
      </c>
      <c r="AO306" s="88" t="s">
        <v>3089</v>
      </c>
      <c r="AP306" s="88">
        <v>1</v>
      </c>
      <c r="AQ306" s="88" t="s">
        <v>3090</v>
      </c>
      <c r="AR306" s="88">
        <v>362717</v>
      </c>
      <c r="AS306" s="88" t="s">
        <v>6059</v>
      </c>
      <c r="AT306" s="88">
        <v>647</v>
      </c>
      <c r="AU306" s="88">
        <v>2400</v>
      </c>
      <c r="AV306" s="88">
        <v>0</v>
      </c>
      <c r="AW306" s="88">
        <v>0</v>
      </c>
      <c r="AX306" s="88">
        <v>0</v>
      </c>
      <c r="AY306" s="88">
        <v>2400</v>
      </c>
      <c r="AZ306" s="88">
        <v>68.88</v>
      </c>
      <c r="BA306" s="88">
        <v>0</v>
      </c>
      <c r="BB306" s="88">
        <v>72.959999999999994</v>
      </c>
      <c r="BC306" s="88">
        <v>0</v>
      </c>
      <c r="BD306" s="88">
        <v>25</v>
      </c>
      <c r="BE306" s="88">
        <v>0</v>
      </c>
      <c r="BF306" s="101">
        <v>0</v>
      </c>
      <c r="BG306" s="101">
        <v>166.84</v>
      </c>
      <c r="BH306" s="101">
        <v>170.4</v>
      </c>
      <c r="BI306" s="101">
        <v>26.4</v>
      </c>
      <c r="BJ306" s="101">
        <v>170.16</v>
      </c>
      <c r="BK306" s="101">
        <v>366.96</v>
      </c>
      <c r="BL306" s="101" t="s">
        <v>3081</v>
      </c>
      <c r="BM306" s="101" t="s">
        <v>3081</v>
      </c>
    </row>
    <row r="307" spans="1:65">
      <c r="A307" t="s">
        <v>695</v>
      </c>
      <c r="B307">
        <v>20250301</v>
      </c>
      <c r="C307">
        <v>2025</v>
      </c>
      <c r="D307" s="9">
        <v>45717</v>
      </c>
      <c r="E307">
        <v>3</v>
      </c>
      <c r="F307" t="s">
        <v>1056</v>
      </c>
      <c r="G307" t="s">
        <v>694</v>
      </c>
      <c r="H307" t="s">
        <v>1038</v>
      </c>
      <c r="I307" t="s">
        <v>695</v>
      </c>
      <c r="J307">
        <v>34</v>
      </c>
      <c r="K307" t="s">
        <v>3256</v>
      </c>
      <c r="L307" t="s">
        <v>2158</v>
      </c>
      <c r="M307" t="s">
        <v>2158</v>
      </c>
      <c r="N307" t="s">
        <v>1820</v>
      </c>
      <c r="O307" t="s">
        <v>3247</v>
      </c>
      <c r="P307" t="s">
        <v>6037</v>
      </c>
      <c r="Q307" t="s">
        <v>6038</v>
      </c>
      <c r="R307" t="s">
        <v>3314</v>
      </c>
      <c r="S307" t="s">
        <v>728</v>
      </c>
      <c r="T307" t="s">
        <v>6046</v>
      </c>
      <c r="U307" s="9" t="s">
        <v>6047</v>
      </c>
      <c r="V307" s="9" t="s">
        <v>6054</v>
      </c>
      <c r="W307" t="s">
        <v>6055</v>
      </c>
      <c r="X307" t="s">
        <v>3081</v>
      </c>
      <c r="Y307" t="s">
        <v>3081</v>
      </c>
      <c r="Z307">
        <v>3</v>
      </c>
      <c r="AA307">
        <v>44682</v>
      </c>
      <c r="AB307">
        <v>44197</v>
      </c>
      <c r="AC307">
        <v>61800071</v>
      </c>
      <c r="AD307" s="9" t="s">
        <v>3084</v>
      </c>
      <c r="AE307" t="s">
        <v>1670</v>
      </c>
      <c r="AF307" t="s">
        <v>4753</v>
      </c>
      <c r="AG307" t="s">
        <v>4754</v>
      </c>
      <c r="AH307" t="s">
        <v>1176</v>
      </c>
      <c r="AI307" t="s">
        <v>6045</v>
      </c>
      <c r="AJ307">
        <v>27176</v>
      </c>
      <c r="AK307" t="s">
        <v>3099</v>
      </c>
      <c r="AL307" t="s">
        <v>3088</v>
      </c>
      <c r="AM307">
        <v>200019603107044</v>
      </c>
      <c r="AN307">
        <v>1</v>
      </c>
      <c r="AO307" s="88" t="s">
        <v>3089</v>
      </c>
      <c r="AP307" s="88">
        <v>1</v>
      </c>
      <c r="AQ307" s="88" t="s">
        <v>3090</v>
      </c>
      <c r="AR307" s="88">
        <v>362717</v>
      </c>
      <c r="AS307" s="88" t="s">
        <v>6059</v>
      </c>
      <c r="AT307" s="88">
        <v>659</v>
      </c>
      <c r="AU307" s="88">
        <v>40000</v>
      </c>
      <c r="AV307" s="88">
        <v>0</v>
      </c>
      <c r="AW307" s="88">
        <v>0</v>
      </c>
      <c r="AX307" s="88">
        <v>0</v>
      </c>
      <c r="AY307" s="88">
        <v>40000</v>
      </c>
      <c r="AZ307" s="88">
        <v>1148</v>
      </c>
      <c r="BA307" s="88">
        <v>442.65</v>
      </c>
      <c r="BB307" s="88">
        <v>1216</v>
      </c>
      <c r="BC307" s="88">
        <v>0</v>
      </c>
      <c r="BD307" s="88">
        <v>25</v>
      </c>
      <c r="BE307" s="88">
        <v>0</v>
      </c>
      <c r="BF307" s="101">
        <v>0</v>
      </c>
      <c r="BG307" s="101">
        <v>2831.65</v>
      </c>
      <c r="BH307" s="101">
        <v>2840</v>
      </c>
      <c r="BI307" s="101">
        <v>440</v>
      </c>
      <c r="BJ307" s="101">
        <v>2836</v>
      </c>
      <c r="BK307" s="101">
        <v>6116</v>
      </c>
      <c r="BL307" s="101" t="s">
        <v>3081</v>
      </c>
      <c r="BM307" s="101" t="s">
        <v>3081</v>
      </c>
    </row>
    <row r="308" spans="1:65">
      <c r="A308" t="s">
        <v>695</v>
      </c>
      <c r="B308">
        <v>20250301</v>
      </c>
      <c r="C308">
        <v>2025</v>
      </c>
      <c r="D308" s="9">
        <v>45717</v>
      </c>
      <c r="E308">
        <v>3</v>
      </c>
      <c r="F308" t="s">
        <v>1069</v>
      </c>
      <c r="G308" t="s">
        <v>612</v>
      </c>
      <c r="H308" t="s">
        <v>1069</v>
      </c>
      <c r="I308" t="s">
        <v>612</v>
      </c>
      <c r="J308">
        <v>1</v>
      </c>
      <c r="K308" t="s">
        <v>9</v>
      </c>
      <c r="L308" t="s">
        <v>2158</v>
      </c>
      <c r="M308" t="s">
        <v>2158</v>
      </c>
      <c r="N308" t="s">
        <v>1820</v>
      </c>
      <c r="O308" t="s">
        <v>3247</v>
      </c>
      <c r="P308" t="s">
        <v>6037</v>
      </c>
      <c r="Q308" t="s">
        <v>6038</v>
      </c>
      <c r="R308" t="s">
        <v>3096</v>
      </c>
      <c r="S308" t="s">
        <v>295</v>
      </c>
      <c r="T308" t="s">
        <v>6046</v>
      </c>
      <c r="U308" s="9" t="s">
        <v>6047</v>
      </c>
      <c r="V308" s="9" t="s">
        <v>6056</v>
      </c>
      <c r="W308" t="s">
        <v>6057</v>
      </c>
      <c r="X308" t="s">
        <v>3081</v>
      </c>
      <c r="Y308" t="s">
        <v>3081</v>
      </c>
      <c r="Z308">
        <v>4</v>
      </c>
      <c r="AA308">
        <v>45170</v>
      </c>
      <c r="AB308">
        <v>42826</v>
      </c>
      <c r="AC308">
        <v>62115084</v>
      </c>
      <c r="AD308" s="9" t="s">
        <v>3084</v>
      </c>
      <c r="AE308" t="s">
        <v>2530</v>
      </c>
      <c r="AF308" t="s">
        <v>5352</v>
      </c>
      <c r="AG308" t="s">
        <v>4068</v>
      </c>
      <c r="AH308" t="s">
        <v>2556</v>
      </c>
      <c r="AI308" t="s">
        <v>6043</v>
      </c>
      <c r="AJ308">
        <v>23320</v>
      </c>
      <c r="AK308" t="s">
        <v>3099</v>
      </c>
      <c r="AL308" t="s">
        <v>3088</v>
      </c>
      <c r="AM308">
        <v>200019606196775</v>
      </c>
      <c r="AN308">
        <v>1</v>
      </c>
      <c r="AO308" s="88" t="s">
        <v>3089</v>
      </c>
      <c r="AP308" s="88">
        <v>1</v>
      </c>
      <c r="AQ308" s="88" t="s">
        <v>3090</v>
      </c>
      <c r="AR308" s="88">
        <v>362717</v>
      </c>
      <c r="AS308" s="88" t="s">
        <v>6059</v>
      </c>
      <c r="AT308" s="88">
        <v>671</v>
      </c>
      <c r="AU308" s="88">
        <v>35000</v>
      </c>
      <c r="AV308" s="88">
        <v>0</v>
      </c>
      <c r="AW308" s="88">
        <v>0</v>
      </c>
      <c r="AX308" s="88">
        <v>0</v>
      </c>
      <c r="AY308" s="88">
        <v>35000</v>
      </c>
      <c r="AZ308" s="88">
        <v>1004.5</v>
      </c>
      <c r="BA308" s="88">
        <v>0</v>
      </c>
      <c r="BB308" s="88">
        <v>1064</v>
      </c>
      <c r="BC308" s="88">
        <v>0</v>
      </c>
      <c r="BD308" s="88">
        <v>25</v>
      </c>
      <c r="BE308" s="88">
        <v>100</v>
      </c>
      <c r="BF308" s="101">
        <v>6004.94</v>
      </c>
      <c r="BG308" s="101">
        <v>8198.44</v>
      </c>
      <c r="BH308" s="101">
        <v>2485</v>
      </c>
      <c r="BI308" s="101">
        <v>385</v>
      </c>
      <c r="BJ308" s="101">
        <v>2481.5</v>
      </c>
      <c r="BK308" s="101">
        <v>5351.5</v>
      </c>
      <c r="BL308" s="101" t="s">
        <v>3081</v>
      </c>
      <c r="BM308" s="101" t="s">
        <v>3081</v>
      </c>
    </row>
    <row r="309" spans="1:65">
      <c r="A309" t="s">
        <v>695</v>
      </c>
      <c r="B309">
        <v>20250301</v>
      </c>
      <c r="C309">
        <v>2025</v>
      </c>
      <c r="D309" s="9">
        <v>45717</v>
      </c>
      <c r="E309">
        <v>3</v>
      </c>
      <c r="F309" t="s">
        <v>1030</v>
      </c>
      <c r="G309" t="s">
        <v>420</v>
      </c>
      <c r="H309" t="s">
        <v>1030</v>
      </c>
      <c r="I309" t="s">
        <v>420</v>
      </c>
      <c r="J309">
        <v>1</v>
      </c>
      <c r="K309" t="s">
        <v>9</v>
      </c>
      <c r="L309" t="s">
        <v>2158</v>
      </c>
      <c r="M309" t="s">
        <v>2158</v>
      </c>
      <c r="N309" t="s">
        <v>1820</v>
      </c>
      <c r="O309" t="s">
        <v>3247</v>
      </c>
      <c r="P309" t="s">
        <v>6037</v>
      </c>
      <c r="Q309" t="s">
        <v>6038</v>
      </c>
      <c r="R309" t="s">
        <v>3494</v>
      </c>
      <c r="S309" t="s">
        <v>1099</v>
      </c>
      <c r="T309" t="s">
        <v>6046</v>
      </c>
      <c r="U309" s="9" t="s">
        <v>6047</v>
      </c>
      <c r="V309" s="9" t="s">
        <v>6048</v>
      </c>
      <c r="W309" t="s">
        <v>6049</v>
      </c>
      <c r="X309" t="s">
        <v>3081</v>
      </c>
      <c r="Y309" t="s">
        <v>3081</v>
      </c>
      <c r="Z309">
        <v>2</v>
      </c>
      <c r="AA309">
        <v>44502</v>
      </c>
      <c r="AB309">
        <v>44197</v>
      </c>
      <c r="AC309">
        <v>62040040</v>
      </c>
      <c r="AD309" s="9" t="s">
        <v>3084</v>
      </c>
      <c r="AE309" t="s">
        <v>1337</v>
      </c>
      <c r="AF309" t="s">
        <v>3495</v>
      </c>
      <c r="AG309" t="s">
        <v>3496</v>
      </c>
      <c r="AH309" t="s">
        <v>1098</v>
      </c>
      <c r="AI309" t="s">
        <v>6045</v>
      </c>
      <c r="AJ309">
        <v>27890</v>
      </c>
      <c r="AK309" t="s">
        <v>3087</v>
      </c>
      <c r="AL309" t="s">
        <v>3088</v>
      </c>
      <c r="AM309">
        <v>200019603445672</v>
      </c>
      <c r="AN309">
        <v>1</v>
      </c>
      <c r="AO309" s="88" t="s">
        <v>3089</v>
      </c>
      <c r="AP309" s="88">
        <v>1</v>
      </c>
      <c r="AQ309" s="88" t="s">
        <v>3090</v>
      </c>
      <c r="AR309" s="88">
        <v>362717</v>
      </c>
      <c r="AS309" s="88" t="s">
        <v>6059</v>
      </c>
      <c r="AT309" s="88">
        <v>675</v>
      </c>
      <c r="AU309" s="88">
        <v>30000</v>
      </c>
      <c r="AV309" s="88">
        <v>0</v>
      </c>
      <c r="AW309" s="88">
        <v>0</v>
      </c>
      <c r="AX309" s="88">
        <v>0</v>
      </c>
      <c r="AY309" s="88">
        <v>30000</v>
      </c>
      <c r="AZ309" s="88">
        <v>861</v>
      </c>
      <c r="BA309" s="88">
        <v>0</v>
      </c>
      <c r="BB309" s="88">
        <v>912</v>
      </c>
      <c r="BC309" s="88">
        <v>3430.92</v>
      </c>
      <c r="BD309" s="88">
        <v>25</v>
      </c>
      <c r="BE309" s="88">
        <v>140</v>
      </c>
      <c r="BF309" s="101">
        <v>17392.080000000002</v>
      </c>
      <c r="BG309" s="101">
        <v>22761</v>
      </c>
      <c r="BH309" s="101">
        <v>2130</v>
      </c>
      <c r="BI309" s="101">
        <v>330</v>
      </c>
      <c r="BJ309" s="101">
        <v>2127</v>
      </c>
      <c r="BK309" s="101">
        <v>4587</v>
      </c>
      <c r="BL309" s="101" t="s">
        <v>3081</v>
      </c>
      <c r="BM309" s="101" t="s">
        <v>3081</v>
      </c>
    </row>
    <row r="310" spans="1:65">
      <c r="A310" t="s">
        <v>695</v>
      </c>
      <c r="B310">
        <v>20250301</v>
      </c>
      <c r="C310">
        <v>2025</v>
      </c>
      <c r="D310" s="9">
        <v>45717</v>
      </c>
      <c r="E310">
        <v>3</v>
      </c>
      <c r="F310" t="s">
        <v>1028</v>
      </c>
      <c r="G310" t="s">
        <v>1194</v>
      </c>
      <c r="H310" t="s">
        <v>1028</v>
      </c>
      <c r="I310" t="s">
        <v>1194</v>
      </c>
      <c r="J310">
        <v>1</v>
      </c>
      <c r="K310" t="s">
        <v>9</v>
      </c>
      <c r="L310" t="s">
        <v>2158</v>
      </c>
      <c r="M310" t="s">
        <v>2158</v>
      </c>
      <c r="N310" t="s">
        <v>1820</v>
      </c>
      <c r="O310" t="s">
        <v>3247</v>
      </c>
      <c r="P310" t="s">
        <v>6037</v>
      </c>
      <c r="Q310" t="s">
        <v>6038</v>
      </c>
      <c r="R310" t="s">
        <v>3330</v>
      </c>
      <c r="S310" t="s">
        <v>45</v>
      </c>
      <c r="T310" t="s">
        <v>6039</v>
      </c>
      <c r="U310" s="9" t="s">
        <v>6040</v>
      </c>
      <c r="V310" s="9" t="s">
        <v>6056</v>
      </c>
      <c r="W310" t="s">
        <v>6057</v>
      </c>
      <c r="X310" t="s">
        <v>3081</v>
      </c>
      <c r="Y310" t="s">
        <v>3081</v>
      </c>
      <c r="Z310">
        <v>3</v>
      </c>
      <c r="AA310">
        <v>45566</v>
      </c>
      <c r="AB310">
        <v>45017</v>
      </c>
      <c r="AC310">
        <v>62475218</v>
      </c>
      <c r="AD310" s="9" t="s">
        <v>3084</v>
      </c>
      <c r="AE310" t="s">
        <v>2272</v>
      </c>
      <c r="AF310" t="s">
        <v>3331</v>
      </c>
      <c r="AG310" t="s">
        <v>3332</v>
      </c>
      <c r="AH310" t="s">
        <v>2271</v>
      </c>
      <c r="AI310" t="s">
        <v>6043</v>
      </c>
      <c r="AJ310">
        <v>36392</v>
      </c>
      <c r="AK310" t="s">
        <v>3099</v>
      </c>
      <c r="AL310" t="s">
        <v>3088</v>
      </c>
      <c r="AM310">
        <v>200019605722243</v>
      </c>
      <c r="AN310">
        <v>1</v>
      </c>
      <c r="AO310" s="88" t="s">
        <v>3089</v>
      </c>
      <c r="AP310" s="88">
        <v>1</v>
      </c>
      <c r="AQ310" s="88" t="s">
        <v>3090</v>
      </c>
      <c r="AR310" s="88">
        <v>362717</v>
      </c>
      <c r="AS310" s="88" t="s">
        <v>6059</v>
      </c>
      <c r="AT310" s="88">
        <v>677</v>
      </c>
      <c r="AU310" s="88">
        <v>35000</v>
      </c>
      <c r="AV310" s="88">
        <v>0</v>
      </c>
      <c r="AW310" s="88">
        <v>0</v>
      </c>
      <c r="AX310" s="88">
        <v>0</v>
      </c>
      <c r="AY310" s="88">
        <v>35000</v>
      </c>
      <c r="AZ310" s="88">
        <v>1004.5</v>
      </c>
      <c r="BA310" s="88">
        <v>0</v>
      </c>
      <c r="BB310" s="88">
        <v>1064</v>
      </c>
      <c r="BC310" s="88">
        <v>0</v>
      </c>
      <c r="BD310" s="88">
        <v>25</v>
      </c>
      <c r="BE310" s="88">
        <v>0</v>
      </c>
      <c r="BF310" s="101">
        <v>11561</v>
      </c>
      <c r="BG310" s="101">
        <v>13654.5</v>
      </c>
      <c r="BH310" s="101">
        <v>2485</v>
      </c>
      <c r="BI310" s="101">
        <v>385</v>
      </c>
      <c r="BJ310" s="101">
        <v>2481.5</v>
      </c>
      <c r="BK310" s="101">
        <v>5351.5</v>
      </c>
      <c r="BL310" s="101" t="s">
        <v>3081</v>
      </c>
      <c r="BM310" s="101" t="s">
        <v>3081</v>
      </c>
    </row>
    <row r="311" spans="1:65">
      <c r="A311" t="s">
        <v>695</v>
      </c>
      <c r="B311">
        <v>20250301</v>
      </c>
      <c r="C311">
        <v>2025</v>
      </c>
      <c r="D311" s="9">
        <v>45717</v>
      </c>
      <c r="E311">
        <v>3</v>
      </c>
      <c r="F311" t="s">
        <v>1038</v>
      </c>
      <c r="G311" t="s">
        <v>695</v>
      </c>
      <c r="H311" t="s">
        <v>1038</v>
      </c>
      <c r="I311" t="s">
        <v>695</v>
      </c>
      <c r="J311">
        <v>1</v>
      </c>
      <c r="K311" t="s">
        <v>9</v>
      </c>
      <c r="L311" t="s">
        <v>2158</v>
      </c>
      <c r="M311" t="s">
        <v>2158</v>
      </c>
      <c r="N311" t="s">
        <v>1820</v>
      </c>
      <c r="O311" t="s">
        <v>3247</v>
      </c>
      <c r="P311" t="s">
        <v>6037</v>
      </c>
      <c r="Q311" t="s">
        <v>6038</v>
      </c>
      <c r="R311" t="s">
        <v>3110</v>
      </c>
      <c r="S311" t="s">
        <v>25</v>
      </c>
      <c r="T311" t="s">
        <v>6046</v>
      </c>
      <c r="U311" s="9" t="s">
        <v>6047</v>
      </c>
      <c r="V311" s="9" t="s">
        <v>3081</v>
      </c>
      <c r="W311" t="s">
        <v>3081</v>
      </c>
      <c r="X311" t="s">
        <v>3081</v>
      </c>
      <c r="Y311" t="s">
        <v>3081</v>
      </c>
      <c r="Z311">
        <v>3</v>
      </c>
      <c r="AA311">
        <v>45689</v>
      </c>
      <c r="AB311">
        <v>44165</v>
      </c>
      <c r="AC311">
        <v>62462521</v>
      </c>
      <c r="AD311" s="9" t="s">
        <v>3084</v>
      </c>
      <c r="AE311" t="s">
        <v>6016</v>
      </c>
      <c r="AF311" t="s">
        <v>6017</v>
      </c>
      <c r="AG311" t="s">
        <v>6018</v>
      </c>
      <c r="AH311" t="s">
        <v>6019</v>
      </c>
      <c r="AI311" t="s">
        <v>6045</v>
      </c>
      <c r="AJ311">
        <v>27860</v>
      </c>
      <c r="AK311" t="s">
        <v>3099</v>
      </c>
      <c r="AL311" t="s">
        <v>3088</v>
      </c>
      <c r="AM311">
        <v>200019605578252</v>
      </c>
      <c r="AN311">
        <v>1</v>
      </c>
      <c r="AO311" s="88" t="s">
        <v>3089</v>
      </c>
      <c r="AP311" s="88">
        <v>1</v>
      </c>
      <c r="AQ311" s="88" t="s">
        <v>3090</v>
      </c>
      <c r="AR311" s="88">
        <v>362717</v>
      </c>
      <c r="AS311" s="88" t="s">
        <v>6059</v>
      </c>
      <c r="AT311" s="88">
        <v>758</v>
      </c>
      <c r="AU311" s="88">
        <v>150000</v>
      </c>
      <c r="AV311" s="88">
        <v>0</v>
      </c>
      <c r="AW311" s="88">
        <v>0</v>
      </c>
      <c r="AX311" s="88">
        <v>0</v>
      </c>
      <c r="AY311" s="88">
        <v>150000</v>
      </c>
      <c r="AZ311" s="88">
        <v>4305</v>
      </c>
      <c r="BA311" s="88">
        <v>23866.62</v>
      </c>
      <c r="BB311" s="88">
        <v>4560</v>
      </c>
      <c r="BC311" s="88">
        <v>0</v>
      </c>
      <c r="BD311" s="88">
        <v>25</v>
      </c>
      <c r="BE311" s="88">
        <v>0</v>
      </c>
      <c r="BF311" s="101">
        <v>0</v>
      </c>
      <c r="BG311" s="101">
        <v>32756.62</v>
      </c>
      <c r="BH311" s="101">
        <v>10650</v>
      </c>
      <c r="BI311" s="101">
        <v>851.51</v>
      </c>
      <c r="BJ311" s="101">
        <v>10635</v>
      </c>
      <c r="BK311" s="101">
        <v>22136.51</v>
      </c>
      <c r="BL311" s="101" t="s">
        <v>3081</v>
      </c>
      <c r="BM311" s="101" t="s">
        <v>3081</v>
      </c>
    </row>
    <row r="312" spans="1:65">
      <c r="A312" t="s">
        <v>695</v>
      </c>
      <c r="B312">
        <v>20250301</v>
      </c>
      <c r="C312">
        <v>2025</v>
      </c>
      <c r="D312" s="9">
        <v>45717</v>
      </c>
      <c r="E312">
        <v>3</v>
      </c>
      <c r="F312" t="s">
        <v>1033</v>
      </c>
      <c r="G312" t="s">
        <v>428</v>
      </c>
      <c r="H312" t="s">
        <v>1038</v>
      </c>
      <c r="I312" t="s">
        <v>695</v>
      </c>
      <c r="J312">
        <v>34</v>
      </c>
      <c r="K312" t="s">
        <v>3256</v>
      </c>
      <c r="L312" t="s">
        <v>2158</v>
      </c>
      <c r="M312" t="s">
        <v>2158</v>
      </c>
      <c r="N312" t="s">
        <v>1820</v>
      </c>
      <c r="O312" t="s">
        <v>3247</v>
      </c>
      <c r="P312" t="s">
        <v>6037</v>
      </c>
      <c r="Q312" t="s">
        <v>6038</v>
      </c>
      <c r="R312" t="s">
        <v>3509</v>
      </c>
      <c r="S312" t="s">
        <v>1134</v>
      </c>
      <c r="T312" t="s">
        <v>6046</v>
      </c>
      <c r="U312" s="9" t="s">
        <v>6047</v>
      </c>
      <c r="V312" s="9" t="s">
        <v>6048</v>
      </c>
      <c r="W312" t="s">
        <v>6049</v>
      </c>
      <c r="X312" t="s">
        <v>3081</v>
      </c>
      <c r="Y312" t="s">
        <v>3081</v>
      </c>
      <c r="Z312">
        <v>1</v>
      </c>
      <c r="AA312">
        <v>44896</v>
      </c>
      <c r="AB312">
        <v>44896</v>
      </c>
      <c r="AC312">
        <v>61815115</v>
      </c>
      <c r="AD312" s="9" t="s">
        <v>3084</v>
      </c>
      <c r="AE312" t="s">
        <v>2046</v>
      </c>
      <c r="AF312" t="s">
        <v>5420</v>
      </c>
      <c r="AG312" t="s">
        <v>5421</v>
      </c>
      <c r="AH312" t="s">
        <v>2045</v>
      </c>
      <c r="AI312" t="s">
        <v>6045</v>
      </c>
      <c r="AJ312">
        <v>36186</v>
      </c>
      <c r="AK312" t="s">
        <v>3099</v>
      </c>
      <c r="AL312" t="s">
        <v>3088</v>
      </c>
      <c r="AM312">
        <v>200019604844048</v>
      </c>
      <c r="AN312">
        <v>1</v>
      </c>
      <c r="AO312" s="88" t="s">
        <v>3089</v>
      </c>
      <c r="AP312" s="88">
        <v>1</v>
      </c>
      <c r="AQ312" s="88" t="s">
        <v>3090</v>
      </c>
      <c r="AR312" s="88">
        <v>362717</v>
      </c>
      <c r="AS312" s="88" t="s">
        <v>6059</v>
      </c>
      <c r="AT312" s="88">
        <v>760</v>
      </c>
      <c r="AU312" s="88">
        <v>36000</v>
      </c>
      <c r="AV312" s="88">
        <v>0</v>
      </c>
      <c r="AW312" s="88">
        <v>0</v>
      </c>
      <c r="AX312" s="88">
        <v>0</v>
      </c>
      <c r="AY312" s="88">
        <v>36000</v>
      </c>
      <c r="AZ312" s="88">
        <v>1033.2</v>
      </c>
      <c r="BA312" s="88">
        <v>0</v>
      </c>
      <c r="BB312" s="88">
        <v>1094.4000000000001</v>
      </c>
      <c r="BC312" s="88">
        <v>1715.46</v>
      </c>
      <c r="BD312" s="88">
        <v>25</v>
      </c>
      <c r="BE312" s="88">
        <v>0</v>
      </c>
      <c r="BF312" s="101">
        <v>0</v>
      </c>
      <c r="BG312" s="101">
        <v>3868.06</v>
      </c>
      <c r="BH312" s="101">
        <v>2556</v>
      </c>
      <c r="BI312" s="101">
        <v>396</v>
      </c>
      <c r="BJ312" s="101">
        <v>2552.4</v>
      </c>
      <c r="BK312" s="101">
        <v>5504.4</v>
      </c>
      <c r="BL312" s="101" t="s">
        <v>3081</v>
      </c>
      <c r="BM312" s="101" t="s">
        <v>3081</v>
      </c>
    </row>
    <row r="313" spans="1:65">
      <c r="A313" t="s">
        <v>695</v>
      </c>
      <c r="B313">
        <v>20250301</v>
      </c>
      <c r="C313">
        <v>2025</v>
      </c>
      <c r="D313" s="9">
        <v>45717</v>
      </c>
      <c r="E313">
        <v>3</v>
      </c>
      <c r="F313" t="s">
        <v>1038</v>
      </c>
      <c r="G313" t="s">
        <v>695</v>
      </c>
      <c r="H313" t="s">
        <v>1038</v>
      </c>
      <c r="I313" t="s">
        <v>695</v>
      </c>
      <c r="J313">
        <v>7</v>
      </c>
      <c r="K313" t="s">
        <v>3252</v>
      </c>
      <c r="L313" t="s">
        <v>2158</v>
      </c>
      <c r="M313" t="s">
        <v>2158</v>
      </c>
      <c r="N313" t="s">
        <v>1820</v>
      </c>
      <c r="O313" t="s">
        <v>3247</v>
      </c>
      <c r="P313" t="s">
        <v>6037</v>
      </c>
      <c r="Q313" t="s">
        <v>6038</v>
      </c>
      <c r="R313" t="s">
        <v>3253</v>
      </c>
      <c r="S313" t="s">
        <v>666</v>
      </c>
      <c r="T313" t="s">
        <v>6046</v>
      </c>
      <c r="U313" s="9" t="s">
        <v>6047</v>
      </c>
      <c r="V313" s="9" t="s">
        <v>3081</v>
      </c>
      <c r="W313" t="s">
        <v>3081</v>
      </c>
      <c r="X313" t="s">
        <v>3081</v>
      </c>
      <c r="Y313" t="s">
        <v>3081</v>
      </c>
      <c r="Z313">
        <v>1</v>
      </c>
      <c r="AA313">
        <v>45658</v>
      </c>
      <c r="AB313">
        <v>45658</v>
      </c>
      <c r="AC313">
        <v>62462447</v>
      </c>
      <c r="AD313" s="9" t="s">
        <v>3084</v>
      </c>
      <c r="AE313" t="s">
        <v>5848</v>
      </c>
      <c r="AF313" t="s">
        <v>5849</v>
      </c>
      <c r="AG313" t="s">
        <v>5850</v>
      </c>
      <c r="AH313" t="s">
        <v>5851</v>
      </c>
      <c r="AI313" t="s">
        <v>6045</v>
      </c>
      <c r="AJ313">
        <v>34522</v>
      </c>
      <c r="AK313" t="s">
        <v>3099</v>
      </c>
      <c r="AL313" t="s">
        <v>3088</v>
      </c>
      <c r="AM313">
        <v>200019601091312</v>
      </c>
      <c r="AN313">
        <v>1</v>
      </c>
      <c r="AO313" s="88" t="s">
        <v>3089</v>
      </c>
      <c r="AP313" s="88">
        <v>1</v>
      </c>
      <c r="AQ313" s="88" t="s">
        <v>3090</v>
      </c>
      <c r="AR313" s="88">
        <v>362717</v>
      </c>
      <c r="AS313" s="88" t="s">
        <v>6059</v>
      </c>
      <c r="AT313" s="88">
        <v>761</v>
      </c>
      <c r="AU313" s="88">
        <v>10000</v>
      </c>
      <c r="AV313" s="88">
        <v>0</v>
      </c>
      <c r="AW313" s="88">
        <v>0</v>
      </c>
      <c r="AX313" s="88">
        <v>0</v>
      </c>
      <c r="AY313" s="88">
        <v>10000</v>
      </c>
      <c r="AZ313" s="88">
        <v>0</v>
      </c>
      <c r="BA313" s="88">
        <v>0</v>
      </c>
      <c r="BB313" s="88">
        <v>0</v>
      </c>
      <c r="BC313" s="88">
        <v>0</v>
      </c>
      <c r="BD313" s="88">
        <v>0</v>
      </c>
      <c r="BE313" s="88">
        <v>0</v>
      </c>
      <c r="BF313" s="101">
        <v>0</v>
      </c>
      <c r="BG313" s="101">
        <v>0</v>
      </c>
      <c r="BH313" s="101">
        <v>0</v>
      </c>
      <c r="BI313" s="101">
        <v>0</v>
      </c>
      <c r="BJ313" s="101">
        <v>0</v>
      </c>
      <c r="BK313" s="101">
        <v>0</v>
      </c>
      <c r="BL313" s="101" t="s">
        <v>3081</v>
      </c>
      <c r="BM313" s="101" t="s">
        <v>3081</v>
      </c>
    </row>
    <row r="314" spans="1:65">
      <c r="A314" t="s">
        <v>695</v>
      </c>
      <c r="B314">
        <v>20250301</v>
      </c>
      <c r="C314">
        <v>2025</v>
      </c>
      <c r="D314" s="9">
        <v>45717</v>
      </c>
      <c r="E314">
        <v>3</v>
      </c>
      <c r="F314" t="s">
        <v>1038</v>
      </c>
      <c r="G314" t="s">
        <v>695</v>
      </c>
      <c r="H314" t="s">
        <v>1038</v>
      </c>
      <c r="I314" t="s">
        <v>695</v>
      </c>
      <c r="J314">
        <v>1</v>
      </c>
      <c r="K314" t="s">
        <v>9</v>
      </c>
      <c r="L314" t="s">
        <v>2158</v>
      </c>
      <c r="M314" t="s">
        <v>2158</v>
      </c>
      <c r="N314" t="s">
        <v>1820</v>
      </c>
      <c r="O314" t="s">
        <v>3247</v>
      </c>
      <c r="P314" t="s">
        <v>6037</v>
      </c>
      <c r="Q314" t="s">
        <v>6038</v>
      </c>
      <c r="R314" t="s">
        <v>3248</v>
      </c>
      <c r="S314" t="s">
        <v>296</v>
      </c>
      <c r="T314" t="s">
        <v>6046</v>
      </c>
      <c r="U314" s="9" t="s">
        <v>6047</v>
      </c>
      <c r="V314" s="9" t="s">
        <v>6052</v>
      </c>
      <c r="W314" t="s">
        <v>6053</v>
      </c>
      <c r="X314" t="s">
        <v>3081</v>
      </c>
      <c r="Y314" t="s">
        <v>3081</v>
      </c>
      <c r="Z314">
        <v>3</v>
      </c>
      <c r="AA314">
        <v>43466</v>
      </c>
      <c r="AB314">
        <v>38473</v>
      </c>
      <c r="AC314">
        <v>62460104</v>
      </c>
      <c r="AD314" s="9" t="s">
        <v>3084</v>
      </c>
      <c r="AE314" t="s">
        <v>1251</v>
      </c>
      <c r="AF314" t="s">
        <v>3249</v>
      </c>
      <c r="AG314" t="s">
        <v>3250</v>
      </c>
      <c r="AH314" t="s">
        <v>456</v>
      </c>
      <c r="AI314" t="s">
        <v>6043</v>
      </c>
      <c r="AJ314">
        <v>24456</v>
      </c>
      <c r="AK314" t="s">
        <v>3088</v>
      </c>
      <c r="AL314" t="s">
        <v>3095</v>
      </c>
      <c r="AM314">
        <v>200013300036294</v>
      </c>
      <c r="AN314">
        <v>1</v>
      </c>
      <c r="AO314" s="88" t="s">
        <v>3089</v>
      </c>
      <c r="AP314" s="88">
        <v>1</v>
      </c>
      <c r="AQ314" s="88" t="s">
        <v>3090</v>
      </c>
      <c r="AR314" s="88">
        <v>362717</v>
      </c>
      <c r="AS314" s="88" t="s">
        <v>6059</v>
      </c>
      <c r="AT314" s="88">
        <v>764</v>
      </c>
      <c r="AU314" s="88">
        <v>11000</v>
      </c>
      <c r="AV314" s="88">
        <v>0</v>
      </c>
      <c r="AW314" s="88">
        <v>0</v>
      </c>
      <c r="AX314" s="88">
        <v>0</v>
      </c>
      <c r="AY314" s="88">
        <v>11000</v>
      </c>
      <c r="AZ314" s="88">
        <v>315.7</v>
      </c>
      <c r="BA314" s="88">
        <v>0</v>
      </c>
      <c r="BB314" s="88">
        <v>334.4</v>
      </c>
      <c r="BC314" s="88">
        <v>0</v>
      </c>
      <c r="BD314" s="88">
        <v>25</v>
      </c>
      <c r="BE314" s="88">
        <v>100</v>
      </c>
      <c r="BF314" s="101">
        <v>300</v>
      </c>
      <c r="BG314" s="101">
        <v>1075.0999999999999</v>
      </c>
      <c r="BH314" s="101">
        <v>781</v>
      </c>
      <c r="BI314" s="101">
        <v>121</v>
      </c>
      <c r="BJ314" s="101">
        <v>779.9</v>
      </c>
      <c r="BK314" s="101">
        <v>1681.9</v>
      </c>
      <c r="BL314" s="101" t="s">
        <v>3091</v>
      </c>
      <c r="BM314" s="101" t="s">
        <v>3081</v>
      </c>
    </row>
    <row r="315" spans="1:65">
      <c r="A315" t="s">
        <v>695</v>
      </c>
      <c r="B315">
        <v>20250301</v>
      </c>
      <c r="C315">
        <v>2025</v>
      </c>
      <c r="D315" s="9">
        <v>45717</v>
      </c>
      <c r="E315">
        <v>3</v>
      </c>
      <c r="F315" t="s">
        <v>1036</v>
      </c>
      <c r="G315" t="s">
        <v>1193</v>
      </c>
      <c r="H315" t="s">
        <v>1038</v>
      </c>
      <c r="I315" t="s">
        <v>695</v>
      </c>
      <c r="J315">
        <v>34</v>
      </c>
      <c r="K315" t="s">
        <v>3256</v>
      </c>
      <c r="L315" t="s">
        <v>2158</v>
      </c>
      <c r="M315" t="s">
        <v>2158</v>
      </c>
      <c r="N315" t="s">
        <v>1820</v>
      </c>
      <c r="O315" t="s">
        <v>3247</v>
      </c>
      <c r="P315" t="s">
        <v>6037</v>
      </c>
      <c r="Q315" t="s">
        <v>6038</v>
      </c>
      <c r="R315" t="s">
        <v>4973</v>
      </c>
      <c r="S315" t="s">
        <v>44</v>
      </c>
      <c r="T315" t="s">
        <v>6046</v>
      </c>
      <c r="U315" s="9" t="s">
        <v>6047</v>
      </c>
      <c r="V315" s="9" t="s">
        <v>3081</v>
      </c>
      <c r="W315" t="s">
        <v>3081</v>
      </c>
      <c r="X315" t="s">
        <v>3081</v>
      </c>
      <c r="Y315" t="s">
        <v>3081</v>
      </c>
      <c r="Z315">
        <v>1</v>
      </c>
      <c r="AA315">
        <v>45505</v>
      </c>
      <c r="AB315">
        <v>45505</v>
      </c>
      <c r="AC315">
        <v>61575269</v>
      </c>
      <c r="AD315" s="9" t="s">
        <v>3084</v>
      </c>
      <c r="AE315" t="s">
        <v>2972</v>
      </c>
      <c r="AF315" t="s">
        <v>4974</v>
      </c>
      <c r="AG315" t="s">
        <v>4975</v>
      </c>
      <c r="AH315" t="s">
        <v>2971</v>
      </c>
      <c r="AI315" t="s">
        <v>6045</v>
      </c>
      <c r="AJ315">
        <v>37069</v>
      </c>
      <c r="AK315" t="s">
        <v>3099</v>
      </c>
      <c r="AL315" t="s">
        <v>3088</v>
      </c>
      <c r="AM315">
        <v>200019607376092</v>
      </c>
      <c r="AN315">
        <v>1</v>
      </c>
      <c r="AO315" s="88" t="s">
        <v>3089</v>
      </c>
      <c r="AP315" s="88">
        <v>1</v>
      </c>
      <c r="AQ315" s="88" t="s">
        <v>3090</v>
      </c>
      <c r="AR315" s="88">
        <v>362717</v>
      </c>
      <c r="AS315" s="88" t="s">
        <v>6059</v>
      </c>
      <c r="AT315" s="88">
        <v>772</v>
      </c>
      <c r="AU315" s="88">
        <v>48000</v>
      </c>
      <c r="AV315" s="88">
        <v>0</v>
      </c>
      <c r="AW315" s="88">
        <v>0</v>
      </c>
      <c r="AX315" s="88">
        <v>0</v>
      </c>
      <c r="AY315" s="88">
        <v>48000</v>
      </c>
      <c r="AZ315" s="88">
        <v>1377.6</v>
      </c>
      <c r="BA315" s="88">
        <v>1571.73</v>
      </c>
      <c r="BB315" s="88">
        <v>1459.2</v>
      </c>
      <c r="BC315" s="88">
        <v>0</v>
      </c>
      <c r="BD315" s="88">
        <v>25</v>
      </c>
      <c r="BE315" s="88">
        <v>0</v>
      </c>
      <c r="BF315" s="101">
        <v>0</v>
      </c>
      <c r="BG315" s="101">
        <v>4433.53</v>
      </c>
      <c r="BH315" s="101">
        <v>3408</v>
      </c>
      <c r="BI315" s="101">
        <v>528</v>
      </c>
      <c r="BJ315" s="101">
        <v>3403.2</v>
      </c>
      <c r="BK315" s="101">
        <v>7339.2</v>
      </c>
      <c r="BL315" s="101" t="s">
        <v>3081</v>
      </c>
      <c r="BM315" s="101" t="s">
        <v>3081</v>
      </c>
    </row>
    <row r="316" spans="1:65">
      <c r="A316" t="s">
        <v>695</v>
      </c>
      <c r="B316">
        <v>20250301</v>
      </c>
      <c r="C316">
        <v>2025</v>
      </c>
      <c r="D316" s="9">
        <v>45717</v>
      </c>
      <c r="E316">
        <v>3</v>
      </c>
      <c r="F316" t="s">
        <v>1067</v>
      </c>
      <c r="G316" t="s">
        <v>407</v>
      </c>
      <c r="H316" t="s">
        <v>1067</v>
      </c>
      <c r="I316" t="s">
        <v>407</v>
      </c>
      <c r="J316">
        <v>1</v>
      </c>
      <c r="K316" t="s">
        <v>9</v>
      </c>
      <c r="L316" t="s">
        <v>2158</v>
      </c>
      <c r="M316" t="s">
        <v>2158</v>
      </c>
      <c r="N316" t="s">
        <v>1820</v>
      </c>
      <c r="O316" t="s">
        <v>3247</v>
      </c>
      <c r="P316" t="s">
        <v>6037</v>
      </c>
      <c r="Q316" t="s">
        <v>6038</v>
      </c>
      <c r="R316" t="s">
        <v>3260</v>
      </c>
      <c r="S316" t="s">
        <v>107</v>
      </c>
      <c r="T316" t="s">
        <v>6046</v>
      </c>
      <c r="U316" s="9" t="s">
        <v>6047</v>
      </c>
      <c r="V316" s="9" t="s">
        <v>3081</v>
      </c>
      <c r="W316" t="s">
        <v>3081</v>
      </c>
      <c r="X316" t="s">
        <v>3081</v>
      </c>
      <c r="Y316" t="s">
        <v>3081</v>
      </c>
      <c r="Z316">
        <v>5</v>
      </c>
      <c r="AA316">
        <v>43466</v>
      </c>
      <c r="AB316">
        <v>38473</v>
      </c>
      <c r="AC316">
        <v>61710011</v>
      </c>
      <c r="AD316" s="9" t="s">
        <v>3084</v>
      </c>
      <c r="AE316" t="s">
        <v>867</v>
      </c>
      <c r="AF316" t="s">
        <v>4654</v>
      </c>
      <c r="AG316" t="s">
        <v>4655</v>
      </c>
      <c r="AH316" t="s">
        <v>416</v>
      </c>
      <c r="AI316" t="s">
        <v>6045</v>
      </c>
      <c r="AJ316">
        <v>17414</v>
      </c>
      <c r="AK316" t="s">
        <v>3088</v>
      </c>
      <c r="AL316" t="s">
        <v>3095</v>
      </c>
      <c r="AM316">
        <v>200013300033349</v>
      </c>
      <c r="AN316">
        <v>1</v>
      </c>
      <c r="AO316" s="88" t="s">
        <v>3089</v>
      </c>
      <c r="AP316" s="88">
        <v>1</v>
      </c>
      <c r="AQ316" s="88" t="s">
        <v>3090</v>
      </c>
      <c r="AR316" s="88">
        <v>362717</v>
      </c>
      <c r="AS316" s="88" t="s">
        <v>6059</v>
      </c>
      <c r="AT316" s="88">
        <v>776</v>
      </c>
      <c r="AU316" s="88">
        <v>22000</v>
      </c>
      <c r="AV316" s="88">
        <v>0</v>
      </c>
      <c r="AW316" s="88">
        <v>0</v>
      </c>
      <c r="AX316" s="88">
        <v>0</v>
      </c>
      <c r="AY316" s="88">
        <v>22000</v>
      </c>
      <c r="AZ316" s="88">
        <v>631.4</v>
      </c>
      <c r="BA316" s="88">
        <v>0</v>
      </c>
      <c r="BB316" s="88">
        <v>668.8</v>
      </c>
      <c r="BC316" s="88">
        <v>0</v>
      </c>
      <c r="BD316" s="88">
        <v>25</v>
      </c>
      <c r="BE316" s="88">
        <v>50</v>
      </c>
      <c r="BF316" s="101">
        <v>11186.55</v>
      </c>
      <c r="BG316" s="101">
        <v>12561.75</v>
      </c>
      <c r="BH316" s="101">
        <v>1562</v>
      </c>
      <c r="BI316" s="101">
        <v>242</v>
      </c>
      <c r="BJ316" s="101">
        <v>1559.8</v>
      </c>
      <c r="BK316" s="101">
        <v>3363.8</v>
      </c>
      <c r="BL316" s="101" t="s">
        <v>3091</v>
      </c>
      <c r="BM316" s="101" t="s">
        <v>3081</v>
      </c>
    </row>
    <row r="317" spans="1:65">
      <c r="A317" t="s">
        <v>695</v>
      </c>
      <c r="B317">
        <v>20250301</v>
      </c>
      <c r="C317">
        <v>2025</v>
      </c>
      <c r="D317" s="9">
        <v>45717</v>
      </c>
      <c r="E317">
        <v>3</v>
      </c>
      <c r="F317" t="s">
        <v>1068</v>
      </c>
      <c r="G317" t="s">
        <v>237</v>
      </c>
      <c r="H317" t="s">
        <v>1068</v>
      </c>
      <c r="I317" t="s">
        <v>237</v>
      </c>
      <c r="J317">
        <v>1</v>
      </c>
      <c r="K317" t="s">
        <v>9</v>
      </c>
      <c r="L317" t="s">
        <v>2158</v>
      </c>
      <c r="M317" t="s">
        <v>2158</v>
      </c>
      <c r="N317" t="s">
        <v>1820</v>
      </c>
      <c r="O317" t="s">
        <v>3247</v>
      </c>
      <c r="P317" t="s">
        <v>6037</v>
      </c>
      <c r="Q317" t="s">
        <v>6038</v>
      </c>
      <c r="R317" t="s">
        <v>3778</v>
      </c>
      <c r="S317" t="s">
        <v>2901</v>
      </c>
      <c r="T317" t="s">
        <v>6046</v>
      </c>
      <c r="U317" s="9" t="s">
        <v>6047</v>
      </c>
      <c r="V317" s="9" t="s">
        <v>6052</v>
      </c>
      <c r="W317" t="s">
        <v>6053</v>
      </c>
      <c r="X317" t="s">
        <v>3081</v>
      </c>
      <c r="Y317" t="s">
        <v>3081</v>
      </c>
      <c r="Z317">
        <v>1</v>
      </c>
      <c r="AA317">
        <v>45474</v>
      </c>
      <c r="AB317">
        <v>45474</v>
      </c>
      <c r="AC317">
        <v>62055014</v>
      </c>
      <c r="AD317" s="9" t="s">
        <v>3084</v>
      </c>
      <c r="AE317" t="s">
        <v>2899</v>
      </c>
      <c r="AF317" t="s">
        <v>3779</v>
      </c>
      <c r="AG317" t="s">
        <v>3780</v>
      </c>
      <c r="AH317" t="s">
        <v>2900</v>
      </c>
      <c r="AI317" t="s">
        <v>6043</v>
      </c>
      <c r="AJ317">
        <v>26096</v>
      </c>
      <c r="AK317" t="s">
        <v>3087</v>
      </c>
      <c r="AL317" t="s">
        <v>3088</v>
      </c>
      <c r="AM317">
        <v>200010230072106</v>
      </c>
      <c r="AN317">
        <v>1</v>
      </c>
      <c r="AO317" s="88" t="s">
        <v>3089</v>
      </c>
      <c r="AP317" s="88">
        <v>1</v>
      </c>
      <c r="AQ317" s="88" t="s">
        <v>3090</v>
      </c>
      <c r="AR317" s="88">
        <v>362717</v>
      </c>
      <c r="AS317" s="88" t="s">
        <v>6059</v>
      </c>
      <c r="AT317" s="88">
        <v>778</v>
      </c>
      <c r="AU317" s="88">
        <v>70000</v>
      </c>
      <c r="AV317" s="88">
        <v>0</v>
      </c>
      <c r="AW317" s="88">
        <v>0</v>
      </c>
      <c r="AX317" s="88">
        <v>0</v>
      </c>
      <c r="AY317" s="88">
        <v>70000</v>
      </c>
      <c r="AZ317" s="88">
        <v>2009</v>
      </c>
      <c r="BA317" s="88">
        <v>5368.48</v>
      </c>
      <c r="BB317" s="88">
        <v>2128</v>
      </c>
      <c r="BC317" s="88">
        <v>0</v>
      </c>
      <c r="BD317" s="88">
        <v>25</v>
      </c>
      <c r="BE317" s="88">
        <v>0</v>
      </c>
      <c r="BF317" s="101">
        <v>13322.33</v>
      </c>
      <c r="BG317" s="101">
        <v>22852.81</v>
      </c>
      <c r="BH317" s="101">
        <v>4970</v>
      </c>
      <c r="BI317" s="101">
        <v>770</v>
      </c>
      <c r="BJ317" s="101">
        <v>4963</v>
      </c>
      <c r="BK317" s="101">
        <v>10703</v>
      </c>
      <c r="BL317" s="101" t="s">
        <v>3081</v>
      </c>
      <c r="BM317" s="101" t="s">
        <v>3081</v>
      </c>
    </row>
    <row r="318" spans="1:65">
      <c r="A318" t="s">
        <v>695</v>
      </c>
      <c r="B318">
        <v>20250301</v>
      </c>
      <c r="C318">
        <v>2025</v>
      </c>
      <c r="D318" s="9">
        <v>45717</v>
      </c>
      <c r="E318">
        <v>3</v>
      </c>
      <c r="F318" t="s">
        <v>1030</v>
      </c>
      <c r="G318" t="s">
        <v>420</v>
      </c>
      <c r="H318" t="s">
        <v>1030</v>
      </c>
      <c r="I318" t="s">
        <v>420</v>
      </c>
      <c r="J318">
        <v>1</v>
      </c>
      <c r="K318" t="s">
        <v>9</v>
      </c>
      <c r="L318" t="s">
        <v>2158</v>
      </c>
      <c r="M318" t="s">
        <v>2158</v>
      </c>
      <c r="N318" t="s">
        <v>1820</v>
      </c>
      <c r="O318" t="s">
        <v>3247</v>
      </c>
      <c r="P318" t="s">
        <v>6037</v>
      </c>
      <c r="Q318" t="s">
        <v>6038</v>
      </c>
      <c r="R318" t="s">
        <v>3367</v>
      </c>
      <c r="S318" t="s">
        <v>719</v>
      </c>
      <c r="T318" t="s">
        <v>6039</v>
      </c>
      <c r="U318" s="9" t="s">
        <v>6040</v>
      </c>
      <c r="V318" s="9" t="s">
        <v>6056</v>
      </c>
      <c r="W318" t="s">
        <v>6057</v>
      </c>
      <c r="X318" t="s">
        <v>3081</v>
      </c>
      <c r="Y318" t="s">
        <v>3081</v>
      </c>
      <c r="Z318">
        <v>2</v>
      </c>
      <c r="AA318">
        <v>45474</v>
      </c>
      <c r="AB318">
        <v>45323</v>
      </c>
      <c r="AC318">
        <v>62040083</v>
      </c>
      <c r="AD318" s="9" t="s">
        <v>3084</v>
      </c>
      <c r="AE318" t="s">
        <v>2695</v>
      </c>
      <c r="AF318" t="s">
        <v>5570</v>
      </c>
      <c r="AG318" t="s">
        <v>5571</v>
      </c>
      <c r="AH318" t="s">
        <v>2696</v>
      </c>
      <c r="AI318" t="s">
        <v>6045</v>
      </c>
      <c r="AJ318">
        <v>27048</v>
      </c>
      <c r="AK318" t="s">
        <v>3099</v>
      </c>
      <c r="AL318" t="s">
        <v>3088</v>
      </c>
      <c r="AM318">
        <v>200019606751730</v>
      </c>
      <c r="AN318">
        <v>1</v>
      </c>
      <c r="AO318" s="88" t="s">
        <v>3089</v>
      </c>
      <c r="AP318" s="88">
        <v>1</v>
      </c>
      <c r="AQ318" s="88" t="s">
        <v>3090</v>
      </c>
      <c r="AR318" s="88">
        <v>362717</v>
      </c>
      <c r="AS318" s="88" t="s">
        <v>6059</v>
      </c>
      <c r="AT318" s="88">
        <v>721</v>
      </c>
      <c r="AU318" s="88">
        <v>35000</v>
      </c>
      <c r="AV318" s="88">
        <v>0</v>
      </c>
      <c r="AW318" s="88">
        <v>0</v>
      </c>
      <c r="AX318" s="88">
        <v>0</v>
      </c>
      <c r="AY318" s="88">
        <v>35000</v>
      </c>
      <c r="AZ318" s="88">
        <v>1004.5</v>
      </c>
      <c r="BA318" s="88">
        <v>0</v>
      </c>
      <c r="BB318" s="88">
        <v>1064</v>
      </c>
      <c r="BC318" s="88">
        <v>0</v>
      </c>
      <c r="BD318" s="88">
        <v>25</v>
      </c>
      <c r="BE318" s="88">
        <v>0</v>
      </c>
      <c r="BF318" s="101">
        <v>3216</v>
      </c>
      <c r="BG318" s="101">
        <v>5309.5</v>
      </c>
      <c r="BH318" s="101">
        <v>2485</v>
      </c>
      <c r="BI318" s="101">
        <v>385</v>
      </c>
      <c r="BJ318" s="101">
        <v>2481.5</v>
      </c>
      <c r="BK318" s="101">
        <v>5351.5</v>
      </c>
      <c r="BL318" s="101" t="s">
        <v>3081</v>
      </c>
      <c r="BM318" s="101" t="s">
        <v>3081</v>
      </c>
    </row>
    <row r="319" spans="1:65">
      <c r="A319" t="s">
        <v>695</v>
      </c>
      <c r="B319">
        <v>20250301</v>
      </c>
      <c r="C319">
        <v>2025</v>
      </c>
      <c r="D319" s="9">
        <v>45717</v>
      </c>
      <c r="E319">
        <v>3</v>
      </c>
      <c r="F319" t="s">
        <v>1031</v>
      </c>
      <c r="G319" t="s">
        <v>500</v>
      </c>
      <c r="H319" t="s">
        <v>1038</v>
      </c>
      <c r="I319" t="s">
        <v>695</v>
      </c>
      <c r="J319">
        <v>34</v>
      </c>
      <c r="K319" t="s">
        <v>3256</v>
      </c>
      <c r="L319" t="s">
        <v>2158</v>
      </c>
      <c r="M319" t="s">
        <v>2158</v>
      </c>
      <c r="N319" t="s">
        <v>1820</v>
      </c>
      <c r="O319" t="s">
        <v>3247</v>
      </c>
      <c r="P319" t="s">
        <v>6037</v>
      </c>
      <c r="Q319" t="s">
        <v>6038</v>
      </c>
      <c r="R319" t="s">
        <v>4314</v>
      </c>
      <c r="S319" t="s">
        <v>1874</v>
      </c>
      <c r="T319" t="s">
        <v>6046</v>
      </c>
      <c r="U319" s="9" t="s">
        <v>6047</v>
      </c>
      <c r="V319" s="9" t="s">
        <v>6052</v>
      </c>
      <c r="W319" t="s">
        <v>6053</v>
      </c>
      <c r="X319" t="s">
        <v>3081</v>
      </c>
      <c r="Y319" t="s">
        <v>3081</v>
      </c>
      <c r="Z319">
        <v>8</v>
      </c>
      <c r="AA319">
        <v>44837</v>
      </c>
      <c r="AB319">
        <v>39600</v>
      </c>
      <c r="AC319">
        <v>61875129</v>
      </c>
      <c r="AD319" s="9" t="s">
        <v>3084</v>
      </c>
      <c r="AE319" t="s">
        <v>1889</v>
      </c>
      <c r="AF319" t="s">
        <v>5599</v>
      </c>
      <c r="AG319" t="s">
        <v>5600</v>
      </c>
      <c r="AH319" t="s">
        <v>1873</v>
      </c>
      <c r="AI319" t="s">
        <v>6043</v>
      </c>
      <c r="AJ319">
        <v>28899</v>
      </c>
      <c r="AK319" t="s">
        <v>3088</v>
      </c>
      <c r="AL319" t="s">
        <v>3088</v>
      </c>
      <c r="AM319">
        <v>200010301427873</v>
      </c>
      <c r="AN319">
        <v>1</v>
      </c>
      <c r="AO319" s="88" t="s">
        <v>3089</v>
      </c>
      <c r="AP319" s="88">
        <v>1</v>
      </c>
      <c r="AQ319" s="88" t="s">
        <v>3090</v>
      </c>
      <c r="AR319" s="88">
        <v>362717</v>
      </c>
      <c r="AS319" s="88" t="s">
        <v>6059</v>
      </c>
      <c r="AT319" s="88">
        <v>727</v>
      </c>
      <c r="AU319" s="88">
        <v>70000</v>
      </c>
      <c r="AV319" s="88">
        <v>0</v>
      </c>
      <c r="AW319" s="88">
        <v>0</v>
      </c>
      <c r="AX319" s="88">
        <v>0</v>
      </c>
      <c r="AY319" s="88">
        <v>70000</v>
      </c>
      <c r="AZ319" s="88">
        <v>2009</v>
      </c>
      <c r="BA319" s="88">
        <v>5368.48</v>
      </c>
      <c r="BB319" s="88">
        <v>2128</v>
      </c>
      <c r="BC319" s="88">
        <v>0</v>
      </c>
      <c r="BD319" s="88">
        <v>25</v>
      </c>
      <c r="BE319" s="88">
        <v>0</v>
      </c>
      <c r="BF319" s="101">
        <v>0</v>
      </c>
      <c r="BG319" s="101">
        <v>9530.48</v>
      </c>
      <c r="BH319" s="101">
        <v>4970</v>
      </c>
      <c r="BI319" s="101">
        <v>770</v>
      </c>
      <c r="BJ319" s="101">
        <v>4963</v>
      </c>
      <c r="BK319" s="101">
        <v>10703</v>
      </c>
      <c r="BL319" s="101" t="s">
        <v>3091</v>
      </c>
      <c r="BM319" s="101" t="s">
        <v>3229</v>
      </c>
    </row>
    <row r="320" spans="1:65">
      <c r="A320" t="s">
        <v>695</v>
      </c>
      <c r="B320">
        <v>20250301</v>
      </c>
      <c r="C320">
        <v>2025</v>
      </c>
      <c r="D320" s="9">
        <v>45717</v>
      </c>
      <c r="E320">
        <v>3</v>
      </c>
      <c r="F320" t="s">
        <v>1053</v>
      </c>
      <c r="G320" t="s">
        <v>273</v>
      </c>
      <c r="H320" t="s">
        <v>1053</v>
      </c>
      <c r="I320" t="s">
        <v>273</v>
      </c>
      <c r="J320">
        <v>1</v>
      </c>
      <c r="K320" t="s">
        <v>9</v>
      </c>
      <c r="L320" t="s">
        <v>2158</v>
      </c>
      <c r="M320" t="s">
        <v>2158</v>
      </c>
      <c r="N320" t="s">
        <v>1820</v>
      </c>
      <c r="O320" t="s">
        <v>3247</v>
      </c>
      <c r="P320" t="s">
        <v>6037</v>
      </c>
      <c r="Q320" t="s">
        <v>6038</v>
      </c>
      <c r="R320" t="s">
        <v>3096</v>
      </c>
      <c r="S320" t="s">
        <v>295</v>
      </c>
      <c r="T320" t="s">
        <v>6046</v>
      </c>
      <c r="U320" s="9" t="s">
        <v>6047</v>
      </c>
      <c r="V320" s="9" t="s">
        <v>6056</v>
      </c>
      <c r="W320" t="s">
        <v>6057</v>
      </c>
      <c r="X320" t="s">
        <v>3081</v>
      </c>
      <c r="Y320" t="s">
        <v>3081</v>
      </c>
      <c r="Z320">
        <v>1</v>
      </c>
      <c r="AA320">
        <v>45505</v>
      </c>
      <c r="AB320">
        <v>45505</v>
      </c>
      <c r="AC320">
        <v>61650069</v>
      </c>
      <c r="AD320" s="9" t="s">
        <v>3084</v>
      </c>
      <c r="AE320" t="s">
        <v>2951</v>
      </c>
      <c r="AF320" t="s">
        <v>4093</v>
      </c>
      <c r="AG320" t="s">
        <v>3373</v>
      </c>
      <c r="AH320" t="s">
        <v>2950</v>
      </c>
      <c r="AI320" t="s">
        <v>6045</v>
      </c>
      <c r="AJ320">
        <v>32046</v>
      </c>
      <c r="AK320" t="s">
        <v>3099</v>
      </c>
      <c r="AL320" t="s">
        <v>3088</v>
      </c>
      <c r="AM320">
        <v>200019607391733</v>
      </c>
      <c r="AN320">
        <v>1</v>
      </c>
      <c r="AO320" s="88" t="s">
        <v>3089</v>
      </c>
      <c r="AP320" s="88">
        <v>1</v>
      </c>
      <c r="AQ320" s="88" t="s">
        <v>3090</v>
      </c>
      <c r="AR320" s="88">
        <v>362717</v>
      </c>
      <c r="AS320" s="88" t="s">
        <v>6059</v>
      </c>
      <c r="AT320" s="88">
        <v>731</v>
      </c>
      <c r="AU320" s="88">
        <v>35000</v>
      </c>
      <c r="AV320" s="88">
        <v>0</v>
      </c>
      <c r="AW320" s="88">
        <v>0</v>
      </c>
      <c r="AX320" s="88">
        <v>0</v>
      </c>
      <c r="AY320" s="88">
        <v>35000</v>
      </c>
      <c r="AZ320" s="88">
        <v>1004.5</v>
      </c>
      <c r="BA320" s="88">
        <v>0</v>
      </c>
      <c r="BB320" s="88">
        <v>1064</v>
      </c>
      <c r="BC320" s="88">
        <v>0</v>
      </c>
      <c r="BD320" s="88">
        <v>25</v>
      </c>
      <c r="BE320" s="88">
        <v>0</v>
      </c>
      <c r="BF320" s="101">
        <v>0</v>
      </c>
      <c r="BG320" s="101">
        <v>2093.5</v>
      </c>
      <c r="BH320" s="101">
        <v>2485</v>
      </c>
      <c r="BI320" s="101">
        <v>385</v>
      </c>
      <c r="BJ320" s="101">
        <v>2481.5</v>
      </c>
      <c r="BK320" s="101">
        <v>5351.5</v>
      </c>
      <c r="BL320" s="101" t="s">
        <v>3081</v>
      </c>
      <c r="BM320" s="101" t="s">
        <v>3081</v>
      </c>
    </row>
    <row r="321" spans="1:65">
      <c r="A321" t="s">
        <v>695</v>
      </c>
      <c r="B321">
        <v>20250301</v>
      </c>
      <c r="C321">
        <v>2025</v>
      </c>
      <c r="D321" s="9">
        <v>45717</v>
      </c>
      <c r="E321">
        <v>3</v>
      </c>
      <c r="F321" t="s">
        <v>1028</v>
      </c>
      <c r="G321" t="s">
        <v>1194</v>
      </c>
      <c r="H321" t="s">
        <v>1028</v>
      </c>
      <c r="I321" t="s">
        <v>1194</v>
      </c>
      <c r="J321">
        <v>1</v>
      </c>
      <c r="K321" t="s">
        <v>9</v>
      </c>
      <c r="L321" t="s">
        <v>2158</v>
      </c>
      <c r="M321" t="s">
        <v>2158</v>
      </c>
      <c r="N321" t="s">
        <v>1820</v>
      </c>
      <c r="O321" t="s">
        <v>3247</v>
      </c>
      <c r="P321" t="s">
        <v>6037</v>
      </c>
      <c r="Q321" t="s">
        <v>6038</v>
      </c>
      <c r="R321" t="s">
        <v>3140</v>
      </c>
      <c r="S321" t="s">
        <v>491</v>
      </c>
      <c r="T321" t="s">
        <v>6039</v>
      </c>
      <c r="U321" s="9" t="s">
        <v>6040</v>
      </c>
      <c r="V321" s="9" t="s">
        <v>6041</v>
      </c>
      <c r="W321" t="s">
        <v>6042</v>
      </c>
      <c r="X321" t="s">
        <v>3081</v>
      </c>
      <c r="Y321" t="s">
        <v>3081</v>
      </c>
      <c r="Z321">
        <v>1</v>
      </c>
      <c r="AA321">
        <v>44896</v>
      </c>
      <c r="AB321">
        <v>44896</v>
      </c>
      <c r="AC321">
        <v>62475171</v>
      </c>
      <c r="AD321" s="9" t="s">
        <v>3084</v>
      </c>
      <c r="AE321" t="s">
        <v>1933</v>
      </c>
      <c r="AF321" t="s">
        <v>4960</v>
      </c>
      <c r="AG321" t="s">
        <v>4961</v>
      </c>
      <c r="AH321" t="s">
        <v>1932</v>
      </c>
      <c r="AI321" t="s">
        <v>6045</v>
      </c>
      <c r="AJ321">
        <v>36556</v>
      </c>
      <c r="AK321" t="s">
        <v>3099</v>
      </c>
      <c r="AL321" t="s">
        <v>3088</v>
      </c>
      <c r="AM321">
        <v>200019605392288</v>
      </c>
      <c r="AN321">
        <v>1</v>
      </c>
      <c r="AO321" s="88" t="s">
        <v>3089</v>
      </c>
      <c r="AP321" s="88">
        <v>1</v>
      </c>
      <c r="AQ321" s="88" t="s">
        <v>3090</v>
      </c>
      <c r="AR321" s="88">
        <v>362717</v>
      </c>
      <c r="AS321" s="88" t="s">
        <v>6059</v>
      </c>
      <c r="AT321" s="88">
        <v>739</v>
      </c>
      <c r="AU321" s="88">
        <v>36000</v>
      </c>
      <c r="AV321" s="88">
        <v>0</v>
      </c>
      <c r="AW321" s="88">
        <v>0</v>
      </c>
      <c r="AX321" s="88">
        <v>0</v>
      </c>
      <c r="AY321" s="88">
        <v>36000</v>
      </c>
      <c r="AZ321" s="88">
        <v>1033.2</v>
      </c>
      <c r="BA321" s="88">
        <v>0</v>
      </c>
      <c r="BB321" s="88">
        <v>1094.4000000000001</v>
      </c>
      <c r="BC321" s="88">
        <v>0</v>
      </c>
      <c r="BD321" s="88">
        <v>25</v>
      </c>
      <c r="BE321" s="88">
        <v>0</v>
      </c>
      <c r="BF321" s="101">
        <v>0</v>
      </c>
      <c r="BG321" s="101">
        <v>2152.6</v>
      </c>
      <c r="BH321" s="101">
        <v>2556</v>
      </c>
      <c r="BI321" s="101">
        <v>396</v>
      </c>
      <c r="BJ321" s="101">
        <v>2552.4</v>
      </c>
      <c r="BK321" s="101">
        <v>5504.4</v>
      </c>
      <c r="BL321" s="101" t="s">
        <v>3081</v>
      </c>
      <c r="BM321" s="101" t="s">
        <v>3081</v>
      </c>
    </row>
    <row r="322" spans="1:65">
      <c r="A322" t="s">
        <v>695</v>
      </c>
      <c r="B322">
        <v>20250301</v>
      </c>
      <c r="C322">
        <v>2025</v>
      </c>
      <c r="D322" s="9">
        <v>45717</v>
      </c>
      <c r="E322">
        <v>3</v>
      </c>
      <c r="F322" t="s">
        <v>1069</v>
      </c>
      <c r="G322" t="s">
        <v>612</v>
      </c>
      <c r="H322" t="s">
        <v>1069</v>
      </c>
      <c r="I322" t="s">
        <v>612</v>
      </c>
      <c r="J322">
        <v>1</v>
      </c>
      <c r="K322" t="s">
        <v>9</v>
      </c>
      <c r="L322" t="s">
        <v>2158</v>
      </c>
      <c r="M322" t="s">
        <v>2158</v>
      </c>
      <c r="N322" t="s">
        <v>1820</v>
      </c>
      <c r="O322" t="s">
        <v>3247</v>
      </c>
      <c r="P322" t="s">
        <v>6037</v>
      </c>
      <c r="Q322" t="s">
        <v>6038</v>
      </c>
      <c r="R322" t="s">
        <v>3481</v>
      </c>
      <c r="S322" t="s">
        <v>196</v>
      </c>
      <c r="T322" t="s">
        <v>6046</v>
      </c>
      <c r="U322" s="9" t="s">
        <v>6047</v>
      </c>
      <c r="V322" s="9" t="s">
        <v>6048</v>
      </c>
      <c r="W322" t="s">
        <v>6049</v>
      </c>
      <c r="X322" t="s">
        <v>3081</v>
      </c>
      <c r="Y322" t="s">
        <v>3081</v>
      </c>
      <c r="Z322">
        <v>11</v>
      </c>
      <c r="AA322">
        <v>45505</v>
      </c>
      <c r="AB322">
        <v>38261</v>
      </c>
      <c r="AC322">
        <v>62115095</v>
      </c>
      <c r="AD322" s="9" t="s">
        <v>3084</v>
      </c>
      <c r="AE322" t="s">
        <v>837</v>
      </c>
      <c r="AF322" t="s">
        <v>5070</v>
      </c>
      <c r="AG322" t="s">
        <v>5071</v>
      </c>
      <c r="AH322" t="s">
        <v>194</v>
      </c>
      <c r="AI322" t="s">
        <v>6045</v>
      </c>
      <c r="AJ322">
        <v>29483</v>
      </c>
      <c r="AK322" t="s">
        <v>3087</v>
      </c>
      <c r="AL322" t="s">
        <v>3088</v>
      </c>
      <c r="AM322">
        <v>200013300045845</v>
      </c>
      <c r="AN322">
        <v>1</v>
      </c>
      <c r="AO322" s="88" t="s">
        <v>3089</v>
      </c>
      <c r="AP322" s="88">
        <v>1</v>
      </c>
      <c r="AQ322" s="88" t="s">
        <v>3090</v>
      </c>
      <c r="AR322" s="88">
        <v>362717</v>
      </c>
      <c r="AS322" s="88" t="s">
        <v>6059</v>
      </c>
      <c r="AT322" s="88">
        <v>743</v>
      </c>
      <c r="AU322" s="88">
        <v>50000</v>
      </c>
      <c r="AV322" s="88">
        <v>0</v>
      </c>
      <c r="AW322" s="88">
        <v>0</v>
      </c>
      <c r="AX322" s="88">
        <v>0</v>
      </c>
      <c r="AY322" s="88">
        <v>50000</v>
      </c>
      <c r="AZ322" s="88">
        <v>1435</v>
      </c>
      <c r="BA322" s="88">
        <v>1854</v>
      </c>
      <c r="BB322" s="88">
        <v>1520</v>
      </c>
      <c r="BC322" s="88">
        <v>0</v>
      </c>
      <c r="BD322" s="88">
        <v>25</v>
      </c>
      <c r="BE322" s="88">
        <v>50</v>
      </c>
      <c r="BF322" s="101">
        <v>29562.720000000001</v>
      </c>
      <c r="BG322" s="101">
        <v>34446.720000000001</v>
      </c>
      <c r="BH322" s="101">
        <v>3550</v>
      </c>
      <c r="BI322" s="101">
        <v>550</v>
      </c>
      <c r="BJ322" s="101">
        <v>3545</v>
      </c>
      <c r="BK322" s="101">
        <v>7645</v>
      </c>
      <c r="BL322" s="101" t="s">
        <v>3229</v>
      </c>
      <c r="BM322" s="101" t="s">
        <v>3546</v>
      </c>
    </row>
    <row r="323" spans="1:65">
      <c r="A323" t="s">
        <v>695</v>
      </c>
      <c r="B323">
        <v>20250301</v>
      </c>
      <c r="C323">
        <v>2025</v>
      </c>
      <c r="D323" s="9">
        <v>45717</v>
      </c>
      <c r="E323">
        <v>3</v>
      </c>
      <c r="F323" t="s">
        <v>1048</v>
      </c>
      <c r="G323" t="s">
        <v>388</v>
      </c>
      <c r="H323" t="s">
        <v>1038</v>
      </c>
      <c r="I323" t="s">
        <v>695</v>
      </c>
      <c r="J323">
        <v>34</v>
      </c>
      <c r="K323" t="s">
        <v>3256</v>
      </c>
      <c r="L323" t="s">
        <v>2158</v>
      </c>
      <c r="M323" t="s">
        <v>2158</v>
      </c>
      <c r="N323" t="s">
        <v>1820</v>
      </c>
      <c r="O323" t="s">
        <v>3247</v>
      </c>
      <c r="P323" t="s">
        <v>6037</v>
      </c>
      <c r="Q323" t="s">
        <v>6038</v>
      </c>
      <c r="R323" t="s">
        <v>3273</v>
      </c>
      <c r="S323" t="s">
        <v>163</v>
      </c>
      <c r="T323" t="s">
        <v>6046</v>
      </c>
      <c r="U323" s="9" t="s">
        <v>6047</v>
      </c>
      <c r="V323" s="9" t="s">
        <v>3081</v>
      </c>
      <c r="W323" t="s">
        <v>3081</v>
      </c>
      <c r="X323" t="s">
        <v>3081</v>
      </c>
      <c r="Y323" t="s">
        <v>3081</v>
      </c>
      <c r="Z323">
        <v>1</v>
      </c>
      <c r="AA323">
        <v>44896</v>
      </c>
      <c r="AB323">
        <v>44896</v>
      </c>
      <c r="AC323">
        <v>61935124</v>
      </c>
      <c r="AD323" s="9" t="s">
        <v>3084</v>
      </c>
      <c r="AE323" t="s">
        <v>2044</v>
      </c>
      <c r="AF323" t="s">
        <v>5117</v>
      </c>
      <c r="AG323" t="s">
        <v>5118</v>
      </c>
      <c r="AH323" t="s">
        <v>2043</v>
      </c>
      <c r="AI323" t="s">
        <v>6045</v>
      </c>
      <c r="AJ323">
        <v>27121</v>
      </c>
      <c r="AK323" t="s">
        <v>3099</v>
      </c>
      <c r="AL323" t="s">
        <v>3088</v>
      </c>
      <c r="AM323">
        <v>200019603335642</v>
      </c>
      <c r="AN323">
        <v>1</v>
      </c>
      <c r="AO323" s="88" t="s">
        <v>3089</v>
      </c>
      <c r="AP323" s="88">
        <v>1</v>
      </c>
      <c r="AQ323" s="88" t="s">
        <v>3090</v>
      </c>
      <c r="AR323" s="88">
        <v>362717</v>
      </c>
      <c r="AS323" s="88" t="s">
        <v>6059</v>
      </c>
      <c r="AT323" s="88">
        <v>744</v>
      </c>
      <c r="AU323" s="88">
        <v>35000</v>
      </c>
      <c r="AV323" s="88">
        <v>0</v>
      </c>
      <c r="AW323" s="88">
        <v>0</v>
      </c>
      <c r="AX323" s="88">
        <v>0</v>
      </c>
      <c r="AY323" s="88">
        <v>35000</v>
      </c>
      <c r="AZ323" s="88">
        <v>1004.5</v>
      </c>
      <c r="BA323" s="88">
        <v>0</v>
      </c>
      <c r="BB323" s="88">
        <v>1064</v>
      </c>
      <c r="BC323" s="88">
        <v>0</v>
      </c>
      <c r="BD323" s="88">
        <v>25</v>
      </c>
      <c r="BE323" s="88">
        <v>0</v>
      </c>
      <c r="BF323" s="101">
        <v>0</v>
      </c>
      <c r="BG323" s="101">
        <v>2093.5</v>
      </c>
      <c r="BH323" s="101">
        <v>2485</v>
      </c>
      <c r="BI323" s="101">
        <v>385</v>
      </c>
      <c r="BJ323" s="101">
        <v>2481.5</v>
      </c>
      <c r="BK323" s="101">
        <v>5351.5</v>
      </c>
      <c r="BL323" s="101" t="s">
        <v>3081</v>
      </c>
      <c r="BM323" s="101" t="s">
        <v>3081</v>
      </c>
    </row>
    <row r="324" spans="1:65">
      <c r="A324" t="s">
        <v>695</v>
      </c>
      <c r="B324">
        <v>20250301</v>
      </c>
      <c r="C324">
        <v>2025</v>
      </c>
      <c r="D324" s="9">
        <v>45717</v>
      </c>
      <c r="E324">
        <v>3</v>
      </c>
      <c r="F324" t="s">
        <v>1069</v>
      </c>
      <c r="G324" t="s">
        <v>612</v>
      </c>
      <c r="H324" t="s">
        <v>1069</v>
      </c>
      <c r="I324" t="s">
        <v>612</v>
      </c>
      <c r="J324">
        <v>1</v>
      </c>
      <c r="K324" t="s">
        <v>9</v>
      </c>
      <c r="L324" t="s">
        <v>2158</v>
      </c>
      <c r="M324" t="s">
        <v>2158</v>
      </c>
      <c r="N324" t="s">
        <v>1820</v>
      </c>
      <c r="O324" t="s">
        <v>3247</v>
      </c>
      <c r="P324" t="s">
        <v>6037</v>
      </c>
      <c r="Q324" t="s">
        <v>6038</v>
      </c>
      <c r="R324" t="s">
        <v>3096</v>
      </c>
      <c r="S324" t="s">
        <v>295</v>
      </c>
      <c r="T324" t="s">
        <v>6046</v>
      </c>
      <c r="U324" s="9" t="s">
        <v>6047</v>
      </c>
      <c r="V324" s="9" t="s">
        <v>6056</v>
      </c>
      <c r="W324" t="s">
        <v>6057</v>
      </c>
      <c r="X324" t="s">
        <v>3081</v>
      </c>
      <c r="Y324" t="s">
        <v>3081</v>
      </c>
      <c r="Z324">
        <v>1</v>
      </c>
      <c r="AA324">
        <v>45413</v>
      </c>
      <c r="AB324">
        <v>45413</v>
      </c>
      <c r="AC324">
        <v>62115089</v>
      </c>
      <c r="AD324" s="9" t="s">
        <v>3084</v>
      </c>
      <c r="AE324" t="s">
        <v>2820</v>
      </c>
      <c r="AF324" t="s">
        <v>4685</v>
      </c>
      <c r="AG324" t="s">
        <v>4686</v>
      </c>
      <c r="AH324" t="s">
        <v>2819</v>
      </c>
      <c r="AI324" t="s">
        <v>6043</v>
      </c>
      <c r="AJ324">
        <v>35413</v>
      </c>
      <c r="AK324" t="s">
        <v>3099</v>
      </c>
      <c r="AL324" t="s">
        <v>3088</v>
      </c>
      <c r="AM324">
        <v>200019605415280</v>
      </c>
      <c r="AN324">
        <v>1</v>
      </c>
      <c r="AO324" s="88" t="s">
        <v>3089</v>
      </c>
      <c r="AP324" s="88">
        <v>1</v>
      </c>
      <c r="AQ324" s="88" t="s">
        <v>3090</v>
      </c>
      <c r="AR324" s="88">
        <v>362717</v>
      </c>
      <c r="AS324" s="88" t="s">
        <v>6059</v>
      </c>
      <c r="AT324" s="88">
        <v>745</v>
      </c>
      <c r="AU324" s="88">
        <v>35000</v>
      </c>
      <c r="AV324" s="88">
        <v>0</v>
      </c>
      <c r="AW324" s="88">
        <v>0</v>
      </c>
      <c r="AX324" s="88">
        <v>0</v>
      </c>
      <c r="AY324" s="88">
        <v>35000</v>
      </c>
      <c r="AZ324" s="88">
        <v>1004.5</v>
      </c>
      <c r="BA324" s="88">
        <v>0</v>
      </c>
      <c r="BB324" s="88">
        <v>1064</v>
      </c>
      <c r="BC324" s="88">
        <v>0</v>
      </c>
      <c r="BD324" s="88">
        <v>25</v>
      </c>
      <c r="BE324" s="88">
        <v>0</v>
      </c>
      <c r="BF324" s="101">
        <v>0</v>
      </c>
      <c r="BG324" s="101">
        <v>2093.5</v>
      </c>
      <c r="BH324" s="101">
        <v>2485</v>
      </c>
      <c r="BI324" s="101">
        <v>385</v>
      </c>
      <c r="BJ324" s="101">
        <v>2481.5</v>
      </c>
      <c r="BK324" s="101">
        <v>5351.5</v>
      </c>
      <c r="BL324" s="101" t="s">
        <v>3173</v>
      </c>
      <c r="BM324" s="101" t="s">
        <v>3217</v>
      </c>
    </row>
    <row r="325" spans="1:65">
      <c r="A325" t="s">
        <v>695</v>
      </c>
      <c r="B325">
        <v>20250301</v>
      </c>
      <c r="C325">
        <v>2025</v>
      </c>
      <c r="D325" s="9">
        <v>45717</v>
      </c>
      <c r="E325">
        <v>3</v>
      </c>
      <c r="F325" t="s">
        <v>1038</v>
      </c>
      <c r="G325" t="s">
        <v>695</v>
      </c>
      <c r="H325" t="s">
        <v>1038</v>
      </c>
      <c r="I325" t="s">
        <v>695</v>
      </c>
      <c r="J325">
        <v>7</v>
      </c>
      <c r="K325" t="s">
        <v>3252</v>
      </c>
      <c r="L325" t="s">
        <v>2158</v>
      </c>
      <c r="M325" t="s">
        <v>2158</v>
      </c>
      <c r="N325" t="s">
        <v>1820</v>
      </c>
      <c r="O325" t="s">
        <v>3247</v>
      </c>
      <c r="P325" t="s">
        <v>6037</v>
      </c>
      <c r="Q325" t="s">
        <v>6038</v>
      </c>
      <c r="R325" t="s">
        <v>3253</v>
      </c>
      <c r="S325" t="s">
        <v>666</v>
      </c>
      <c r="T325" t="s">
        <v>6046</v>
      </c>
      <c r="U325" s="9" t="s">
        <v>6047</v>
      </c>
      <c r="V325" s="9" t="s">
        <v>3081</v>
      </c>
      <c r="W325" t="s">
        <v>3081</v>
      </c>
      <c r="X325" t="s">
        <v>3081</v>
      </c>
      <c r="Y325" t="s">
        <v>3081</v>
      </c>
      <c r="Z325">
        <v>3</v>
      </c>
      <c r="AA325">
        <v>45505</v>
      </c>
      <c r="AB325">
        <v>43952</v>
      </c>
      <c r="AC325">
        <v>62462342</v>
      </c>
      <c r="AD325" s="9" t="s">
        <v>3084</v>
      </c>
      <c r="AE325" t="s">
        <v>2978</v>
      </c>
      <c r="AF325" t="s">
        <v>3790</v>
      </c>
      <c r="AG325" t="s">
        <v>3791</v>
      </c>
      <c r="AH325" t="s">
        <v>2977</v>
      </c>
      <c r="AI325" t="s">
        <v>6045</v>
      </c>
      <c r="AJ325">
        <v>35112</v>
      </c>
      <c r="AK325" t="s">
        <v>3099</v>
      </c>
      <c r="AL325" t="s">
        <v>3088</v>
      </c>
      <c r="AM325">
        <v>200015800639251</v>
      </c>
      <c r="AN325">
        <v>1</v>
      </c>
      <c r="AO325" s="88" t="s">
        <v>3089</v>
      </c>
      <c r="AP325" s="88">
        <v>1</v>
      </c>
      <c r="AQ325" s="88" t="s">
        <v>3090</v>
      </c>
      <c r="AR325" s="88">
        <v>362717</v>
      </c>
      <c r="AS325" s="88" t="s">
        <v>6059</v>
      </c>
      <c r="AT325" s="88">
        <v>751</v>
      </c>
      <c r="AU325" s="88">
        <v>10000</v>
      </c>
      <c r="AV325" s="88">
        <v>0</v>
      </c>
      <c r="AW325" s="88">
        <v>0</v>
      </c>
      <c r="AX325" s="88">
        <v>0</v>
      </c>
      <c r="AY325" s="88">
        <v>10000</v>
      </c>
      <c r="AZ325" s="88">
        <v>0</v>
      </c>
      <c r="BA325" s="88">
        <v>0</v>
      </c>
      <c r="BB325" s="88">
        <v>0</v>
      </c>
      <c r="BC325" s="88">
        <v>0</v>
      </c>
      <c r="BD325" s="88">
        <v>0</v>
      </c>
      <c r="BE325" s="88">
        <v>0</v>
      </c>
      <c r="BF325" s="101">
        <v>0</v>
      </c>
      <c r="BG325" s="101">
        <v>0</v>
      </c>
      <c r="BH325" s="101">
        <v>0</v>
      </c>
      <c r="BI325" s="101">
        <v>0</v>
      </c>
      <c r="BJ325" s="101">
        <v>0</v>
      </c>
      <c r="BK325" s="101">
        <v>0</v>
      </c>
      <c r="BL325" s="101" t="s">
        <v>3081</v>
      </c>
      <c r="BM325" s="101" t="s">
        <v>3081</v>
      </c>
    </row>
    <row r="326" spans="1:65">
      <c r="A326" t="s">
        <v>695</v>
      </c>
      <c r="B326">
        <v>20250301</v>
      </c>
      <c r="C326">
        <v>2025</v>
      </c>
      <c r="D326" s="9">
        <v>45717</v>
      </c>
      <c r="E326">
        <v>3</v>
      </c>
      <c r="F326" t="s">
        <v>1028</v>
      </c>
      <c r="G326" t="s">
        <v>1194</v>
      </c>
      <c r="H326" t="s">
        <v>1038</v>
      </c>
      <c r="I326" t="s">
        <v>695</v>
      </c>
      <c r="J326">
        <v>34</v>
      </c>
      <c r="K326" t="s">
        <v>3256</v>
      </c>
      <c r="L326" t="s">
        <v>2158</v>
      </c>
      <c r="M326" t="s">
        <v>2158</v>
      </c>
      <c r="N326" t="s">
        <v>1820</v>
      </c>
      <c r="O326" t="s">
        <v>3247</v>
      </c>
      <c r="P326" t="s">
        <v>6037</v>
      </c>
      <c r="Q326" t="s">
        <v>6038</v>
      </c>
      <c r="R326" t="s">
        <v>3263</v>
      </c>
      <c r="S326" t="s">
        <v>62</v>
      </c>
      <c r="T326" t="s">
        <v>6066</v>
      </c>
      <c r="U326" s="9" t="s">
        <v>6067</v>
      </c>
      <c r="V326" s="9" t="s">
        <v>6052</v>
      </c>
      <c r="W326" t="s">
        <v>6053</v>
      </c>
      <c r="X326" t="s">
        <v>3081</v>
      </c>
      <c r="Y326" t="s">
        <v>3081</v>
      </c>
      <c r="Z326">
        <v>1</v>
      </c>
      <c r="AA326">
        <v>44896</v>
      </c>
      <c r="AB326">
        <v>44896</v>
      </c>
      <c r="AC326">
        <v>62475148</v>
      </c>
      <c r="AD326" s="9" t="s">
        <v>3084</v>
      </c>
      <c r="AE326" t="s">
        <v>2084</v>
      </c>
      <c r="AF326" t="s">
        <v>3429</v>
      </c>
      <c r="AG326" t="s">
        <v>3430</v>
      </c>
      <c r="AH326" t="s">
        <v>2083</v>
      </c>
      <c r="AI326" t="s">
        <v>6045</v>
      </c>
      <c r="AJ326">
        <v>25986</v>
      </c>
      <c r="AK326" t="s">
        <v>3087</v>
      </c>
      <c r="AL326" t="s">
        <v>3088</v>
      </c>
      <c r="AM326">
        <v>200019600696053</v>
      </c>
      <c r="AN326">
        <v>1</v>
      </c>
      <c r="AO326" s="88" t="s">
        <v>3089</v>
      </c>
      <c r="AP326" s="88">
        <v>1</v>
      </c>
      <c r="AQ326" s="88" t="s">
        <v>3090</v>
      </c>
      <c r="AR326" s="88">
        <v>362717</v>
      </c>
      <c r="AS326" s="88" t="s">
        <v>6059</v>
      </c>
      <c r="AT326" s="88">
        <v>755</v>
      </c>
      <c r="AU326" s="88">
        <v>15000</v>
      </c>
      <c r="AV326" s="88">
        <v>0</v>
      </c>
      <c r="AW326" s="88">
        <v>0</v>
      </c>
      <c r="AX326" s="88">
        <v>0</v>
      </c>
      <c r="AY326" s="88">
        <v>15000</v>
      </c>
      <c r="AZ326" s="88">
        <v>430.5</v>
      </c>
      <c r="BA326" s="88">
        <v>0</v>
      </c>
      <c r="BB326" s="88">
        <v>456</v>
      </c>
      <c r="BC326" s="88">
        <v>0</v>
      </c>
      <c r="BD326" s="88">
        <v>25</v>
      </c>
      <c r="BE326" s="88">
        <v>0</v>
      </c>
      <c r="BF326" s="101">
        <v>0</v>
      </c>
      <c r="BG326" s="101">
        <v>911.5</v>
      </c>
      <c r="BH326" s="101">
        <v>1065</v>
      </c>
      <c r="BI326" s="101">
        <v>165</v>
      </c>
      <c r="BJ326" s="101">
        <v>1063.5</v>
      </c>
      <c r="BK326" s="101">
        <v>2293.5</v>
      </c>
      <c r="BL326" s="101" t="s">
        <v>3081</v>
      </c>
      <c r="BM326" s="101" t="s">
        <v>3081</v>
      </c>
    </row>
    <row r="327" spans="1:65">
      <c r="A327" t="s">
        <v>695</v>
      </c>
      <c r="B327">
        <v>20250301</v>
      </c>
      <c r="C327">
        <v>2025</v>
      </c>
      <c r="D327" s="9">
        <v>45717</v>
      </c>
      <c r="E327">
        <v>3</v>
      </c>
      <c r="F327" t="s">
        <v>1046</v>
      </c>
      <c r="G327" t="s">
        <v>226</v>
      </c>
      <c r="H327" t="s">
        <v>1046</v>
      </c>
      <c r="I327" t="s">
        <v>226</v>
      </c>
      <c r="J327">
        <v>1</v>
      </c>
      <c r="K327" t="s">
        <v>9</v>
      </c>
      <c r="L327" t="s">
        <v>2158</v>
      </c>
      <c r="M327" t="s">
        <v>2158</v>
      </c>
      <c r="N327" t="s">
        <v>1820</v>
      </c>
      <c r="O327" t="s">
        <v>3247</v>
      </c>
      <c r="P327" t="s">
        <v>6037</v>
      </c>
      <c r="Q327" t="s">
        <v>6038</v>
      </c>
      <c r="R327" t="s">
        <v>3083</v>
      </c>
      <c r="S327" t="s">
        <v>7</v>
      </c>
      <c r="T327" t="s">
        <v>6039</v>
      </c>
      <c r="U327" s="9" t="s">
        <v>6040</v>
      </c>
      <c r="V327" s="9" t="s">
        <v>6041</v>
      </c>
      <c r="W327" t="s">
        <v>6042</v>
      </c>
      <c r="X327" t="s">
        <v>3081</v>
      </c>
      <c r="Y327" t="s">
        <v>3081</v>
      </c>
      <c r="Z327">
        <v>4</v>
      </c>
      <c r="AA327">
        <v>45597</v>
      </c>
      <c r="AB327">
        <v>41456</v>
      </c>
      <c r="AC327">
        <v>62250087</v>
      </c>
      <c r="AD327" s="9" t="s">
        <v>3084</v>
      </c>
      <c r="AE327" t="s">
        <v>2703</v>
      </c>
      <c r="AF327" t="s">
        <v>3834</v>
      </c>
      <c r="AG327" t="s">
        <v>3835</v>
      </c>
      <c r="AH327" t="s">
        <v>2704</v>
      </c>
      <c r="AI327" t="s">
        <v>6043</v>
      </c>
      <c r="AJ327">
        <v>29391</v>
      </c>
      <c r="AK327" t="s">
        <v>3088</v>
      </c>
      <c r="AL327" t="s">
        <v>3088</v>
      </c>
      <c r="AM327">
        <v>200019606751729</v>
      </c>
      <c r="AN327">
        <v>1</v>
      </c>
      <c r="AO327" s="88" t="s">
        <v>3089</v>
      </c>
      <c r="AP327" s="88">
        <v>1</v>
      </c>
      <c r="AQ327" s="88" t="s">
        <v>3090</v>
      </c>
      <c r="AR327" s="88">
        <v>362717</v>
      </c>
      <c r="AS327" s="88" t="s">
        <v>6059</v>
      </c>
      <c r="AT327" s="88">
        <v>863</v>
      </c>
      <c r="AU327" s="88">
        <v>24000</v>
      </c>
      <c r="AV327" s="88">
        <v>0</v>
      </c>
      <c r="AW327" s="88">
        <v>0</v>
      </c>
      <c r="AX327" s="88">
        <v>0</v>
      </c>
      <c r="AY327" s="88">
        <v>24000</v>
      </c>
      <c r="AZ327" s="88">
        <v>688.8</v>
      </c>
      <c r="BA327" s="88">
        <v>0</v>
      </c>
      <c r="BB327" s="88">
        <v>729.6</v>
      </c>
      <c r="BC327" s="88">
        <v>0</v>
      </c>
      <c r="BD327" s="88">
        <v>25</v>
      </c>
      <c r="BE327" s="88">
        <v>0</v>
      </c>
      <c r="BF327" s="101">
        <v>9781.6299999999992</v>
      </c>
      <c r="BG327" s="101">
        <v>11225.03</v>
      </c>
      <c r="BH327" s="101">
        <v>1704</v>
      </c>
      <c r="BI327" s="101">
        <v>264</v>
      </c>
      <c r="BJ327" s="101">
        <v>1701.6</v>
      </c>
      <c r="BK327" s="101">
        <v>3669.6</v>
      </c>
      <c r="BL327" s="101" t="s">
        <v>3081</v>
      </c>
      <c r="BM327" s="101" t="s">
        <v>3081</v>
      </c>
    </row>
    <row r="328" spans="1:65">
      <c r="A328" t="s">
        <v>695</v>
      </c>
      <c r="B328">
        <v>20250301</v>
      </c>
      <c r="C328">
        <v>2025</v>
      </c>
      <c r="D328" s="9">
        <v>45717</v>
      </c>
      <c r="E328">
        <v>3</v>
      </c>
      <c r="F328" t="s">
        <v>1038</v>
      </c>
      <c r="G328" t="s">
        <v>695</v>
      </c>
      <c r="H328" t="s">
        <v>1038</v>
      </c>
      <c r="I328" t="s">
        <v>695</v>
      </c>
      <c r="J328">
        <v>7</v>
      </c>
      <c r="K328" t="s">
        <v>3252</v>
      </c>
      <c r="L328" t="s">
        <v>2158</v>
      </c>
      <c r="M328" t="s">
        <v>2158</v>
      </c>
      <c r="N328" t="s">
        <v>1820</v>
      </c>
      <c r="O328" t="s">
        <v>3247</v>
      </c>
      <c r="P328" t="s">
        <v>6037</v>
      </c>
      <c r="Q328" t="s">
        <v>6038</v>
      </c>
      <c r="R328" t="s">
        <v>3253</v>
      </c>
      <c r="S328" t="s">
        <v>666</v>
      </c>
      <c r="T328" t="s">
        <v>6046</v>
      </c>
      <c r="U328" s="9" t="s">
        <v>6047</v>
      </c>
      <c r="V328" s="9" t="s">
        <v>3081</v>
      </c>
      <c r="W328" t="s">
        <v>3081</v>
      </c>
      <c r="X328" t="s">
        <v>3081</v>
      </c>
      <c r="Y328" t="s">
        <v>3081</v>
      </c>
      <c r="Z328">
        <v>3</v>
      </c>
      <c r="AA328">
        <v>45413</v>
      </c>
      <c r="AB328">
        <v>44713</v>
      </c>
      <c r="AC328">
        <v>62462233</v>
      </c>
      <c r="AD328" s="9" t="s">
        <v>3084</v>
      </c>
      <c r="AE328" t="s">
        <v>2848</v>
      </c>
      <c r="AF328" t="s">
        <v>3748</v>
      </c>
      <c r="AG328" t="s">
        <v>3749</v>
      </c>
      <c r="AH328" t="s">
        <v>2847</v>
      </c>
      <c r="AI328" t="s">
        <v>6045</v>
      </c>
      <c r="AJ328">
        <v>30378</v>
      </c>
      <c r="AK328" t="s">
        <v>3099</v>
      </c>
      <c r="AL328" t="s">
        <v>3088</v>
      </c>
      <c r="AM328">
        <v>200011201377790</v>
      </c>
      <c r="AN328">
        <v>1</v>
      </c>
      <c r="AO328" s="88" t="s">
        <v>3089</v>
      </c>
      <c r="AP328" s="88">
        <v>1</v>
      </c>
      <c r="AQ328" s="88" t="s">
        <v>3090</v>
      </c>
      <c r="AR328" s="88">
        <v>362717</v>
      </c>
      <c r="AS328" s="88" t="s">
        <v>6059</v>
      </c>
      <c r="AT328" s="88">
        <v>795</v>
      </c>
      <c r="AU328" s="88">
        <v>10000</v>
      </c>
      <c r="AV328" s="88">
        <v>0</v>
      </c>
      <c r="AW328" s="88">
        <v>0</v>
      </c>
      <c r="AX328" s="88">
        <v>0</v>
      </c>
      <c r="AY328" s="88">
        <v>10000</v>
      </c>
      <c r="AZ328" s="88">
        <v>0</v>
      </c>
      <c r="BA328" s="88">
        <v>0</v>
      </c>
      <c r="BB328" s="88">
        <v>0</v>
      </c>
      <c r="BC328" s="88">
        <v>0</v>
      </c>
      <c r="BD328" s="88">
        <v>0</v>
      </c>
      <c r="BE328" s="88">
        <v>0</v>
      </c>
      <c r="BF328" s="101">
        <v>0</v>
      </c>
      <c r="BG328" s="101">
        <v>0</v>
      </c>
      <c r="BH328" s="101">
        <v>0</v>
      </c>
      <c r="BI328" s="101">
        <v>0</v>
      </c>
      <c r="BJ328" s="101">
        <v>0</v>
      </c>
      <c r="BK328" s="101">
        <v>0</v>
      </c>
      <c r="BL328" s="101" t="s">
        <v>3081</v>
      </c>
      <c r="BM328" s="101" t="s">
        <v>3081</v>
      </c>
    </row>
    <row r="329" spans="1:65">
      <c r="A329" t="s">
        <v>695</v>
      </c>
      <c r="B329">
        <v>20250301</v>
      </c>
      <c r="C329">
        <v>2025</v>
      </c>
      <c r="D329" s="9">
        <v>45717</v>
      </c>
      <c r="E329">
        <v>3</v>
      </c>
      <c r="F329" t="s">
        <v>1054</v>
      </c>
      <c r="G329" t="s">
        <v>215</v>
      </c>
      <c r="H329" t="s">
        <v>1054</v>
      </c>
      <c r="I329" t="s">
        <v>215</v>
      </c>
      <c r="J329">
        <v>1</v>
      </c>
      <c r="K329" t="s">
        <v>9</v>
      </c>
      <c r="L329" t="s">
        <v>2158</v>
      </c>
      <c r="M329" t="s">
        <v>2158</v>
      </c>
      <c r="N329" t="s">
        <v>1820</v>
      </c>
      <c r="O329" t="s">
        <v>3247</v>
      </c>
      <c r="P329" t="s">
        <v>6037</v>
      </c>
      <c r="Q329" t="s">
        <v>6038</v>
      </c>
      <c r="R329" t="s">
        <v>3589</v>
      </c>
      <c r="S329" t="s">
        <v>668</v>
      </c>
      <c r="T329" t="s">
        <v>6046</v>
      </c>
      <c r="U329" s="9" t="s">
        <v>6047</v>
      </c>
      <c r="V329" s="9" t="s">
        <v>6048</v>
      </c>
      <c r="W329" t="s">
        <v>6049</v>
      </c>
      <c r="X329" t="s">
        <v>3081</v>
      </c>
      <c r="Y329" t="s">
        <v>3081</v>
      </c>
      <c r="Z329">
        <v>5</v>
      </c>
      <c r="AA329">
        <v>45139</v>
      </c>
      <c r="AB329">
        <v>43586</v>
      </c>
      <c r="AC329">
        <v>62490057</v>
      </c>
      <c r="AD329" s="9" t="s">
        <v>3084</v>
      </c>
      <c r="AE329" t="s">
        <v>2513</v>
      </c>
      <c r="AF329" t="s">
        <v>4065</v>
      </c>
      <c r="AG329" t="s">
        <v>4066</v>
      </c>
      <c r="AH329" t="s">
        <v>2512</v>
      </c>
      <c r="AI329" t="s">
        <v>6043</v>
      </c>
      <c r="AJ329">
        <v>32733</v>
      </c>
      <c r="AK329" t="s">
        <v>3099</v>
      </c>
      <c r="AL329" t="s">
        <v>3088</v>
      </c>
      <c r="AM329">
        <v>200019601193747</v>
      </c>
      <c r="AN329">
        <v>1</v>
      </c>
      <c r="AO329" s="88" t="s">
        <v>3089</v>
      </c>
      <c r="AP329" s="88">
        <v>1</v>
      </c>
      <c r="AQ329" s="88" t="s">
        <v>3090</v>
      </c>
      <c r="AR329" s="88">
        <v>362717</v>
      </c>
      <c r="AS329" s="88" t="s">
        <v>6059</v>
      </c>
      <c r="AT329" s="88">
        <v>799</v>
      </c>
      <c r="AU329" s="88">
        <v>48000</v>
      </c>
      <c r="AV329" s="88">
        <v>0</v>
      </c>
      <c r="AW329" s="88">
        <v>0</v>
      </c>
      <c r="AX329" s="88">
        <v>0</v>
      </c>
      <c r="AY329" s="88">
        <v>48000</v>
      </c>
      <c r="AZ329" s="88">
        <v>1377.6</v>
      </c>
      <c r="BA329" s="88">
        <v>1571.73</v>
      </c>
      <c r="BB329" s="88">
        <v>1459.2</v>
      </c>
      <c r="BC329" s="88">
        <v>0</v>
      </c>
      <c r="BD329" s="88">
        <v>25</v>
      </c>
      <c r="BE329" s="88">
        <v>0</v>
      </c>
      <c r="BF329" s="101">
        <v>0</v>
      </c>
      <c r="BG329" s="101">
        <v>4433.53</v>
      </c>
      <c r="BH329" s="101">
        <v>3408</v>
      </c>
      <c r="BI329" s="101">
        <v>528</v>
      </c>
      <c r="BJ329" s="101">
        <v>3403.2</v>
      </c>
      <c r="BK329" s="101">
        <v>7339.2</v>
      </c>
      <c r="BL329" s="101" t="s">
        <v>3091</v>
      </c>
      <c r="BM329" s="101" t="s">
        <v>3229</v>
      </c>
    </row>
    <row r="330" spans="1:65">
      <c r="A330" t="s">
        <v>695</v>
      </c>
      <c r="B330">
        <v>20250301</v>
      </c>
      <c r="C330">
        <v>2025</v>
      </c>
      <c r="D330" s="9">
        <v>45717</v>
      </c>
      <c r="E330">
        <v>3</v>
      </c>
      <c r="F330" t="s">
        <v>1076</v>
      </c>
      <c r="G330" t="s">
        <v>609</v>
      </c>
      <c r="H330" t="s">
        <v>1038</v>
      </c>
      <c r="I330" t="s">
        <v>695</v>
      </c>
      <c r="J330">
        <v>34</v>
      </c>
      <c r="K330" t="s">
        <v>3256</v>
      </c>
      <c r="L330" t="s">
        <v>2158</v>
      </c>
      <c r="M330" t="s">
        <v>2158</v>
      </c>
      <c r="N330" t="s">
        <v>1820</v>
      </c>
      <c r="O330" t="s">
        <v>3247</v>
      </c>
      <c r="P330" t="s">
        <v>6037</v>
      </c>
      <c r="Q330" t="s">
        <v>6038</v>
      </c>
      <c r="R330" t="s">
        <v>3811</v>
      </c>
      <c r="S330" t="s">
        <v>2578</v>
      </c>
      <c r="T330" t="s">
        <v>6046</v>
      </c>
      <c r="U330" s="9" t="s">
        <v>6047</v>
      </c>
      <c r="V330" s="9" t="s">
        <v>6054</v>
      </c>
      <c r="W330" t="s">
        <v>6055</v>
      </c>
      <c r="X330" t="s">
        <v>3081</v>
      </c>
      <c r="Y330" t="s">
        <v>3081</v>
      </c>
      <c r="Z330">
        <v>5</v>
      </c>
      <c r="AA330">
        <v>45717</v>
      </c>
      <c r="AB330">
        <v>43862</v>
      </c>
      <c r="AC330">
        <v>62130040</v>
      </c>
      <c r="AD330" s="9" t="s">
        <v>3084</v>
      </c>
      <c r="AE330" t="s">
        <v>6103</v>
      </c>
      <c r="AF330" t="s">
        <v>6104</v>
      </c>
      <c r="AG330" t="s">
        <v>6105</v>
      </c>
      <c r="AH330" t="s">
        <v>6106</v>
      </c>
      <c r="AI330" t="s">
        <v>6043</v>
      </c>
      <c r="AJ330">
        <v>31722</v>
      </c>
      <c r="AK330" t="s">
        <v>3099</v>
      </c>
      <c r="AL330" t="s">
        <v>5687</v>
      </c>
      <c r="AM330">
        <v>200019602496366</v>
      </c>
      <c r="AN330">
        <v>1</v>
      </c>
      <c r="AO330" s="88" t="s">
        <v>3089</v>
      </c>
      <c r="AP330" s="88">
        <v>1</v>
      </c>
      <c r="AQ330" s="88" t="s">
        <v>3090</v>
      </c>
      <c r="AR330" s="88">
        <v>362717</v>
      </c>
      <c r="AS330" s="88" t="s">
        <v>6059</v>
      </c>
      <c r="AT330" s="88">
        <v>812</v>
      </c>
      <c r="AU330" s="88">
        <v>110000</v>
      </c>
      <c r="AV330" s="88">
        <v>0</v>
      </c>
      <c r="AW330" s="88">
        <v>0</v>
      </c>
      <c r="AX330" s="88">
        <v>0</v>
      </c>
      <c r="AY330" s="88">
        <v>110000</v>
      </c>
      <c r="AZ330" s="88">
        <v>3157</v>
      </c>
      <c r="BA330" s="88">
        <v>14457.62</v>
      </c>
      <c r="BB330" s="88">
        <v>3344</v>
      </c>
      <c r="BC330" s="88">
        <v>0</v>
      </c>
      <c r="BD330" s="88">
        <v>25</v>
      </c>
      <c r="BE330" s="88">
        <v>0</v>
      </c>
      <c r="BF330" s="101">
        <v>0</v>
      </c>
      <c r="BG330" s="101">
        <v>20983.62</v>
      </c>
      <c r="BH330" s="101">
        <v>7810</v>
      </c>
      <c r="BI330" s="101">
        <v>851.51</v>
      </c>
      <c r="BJ330" s="101">
        <v>7799</v>
      </c>
      <c r="BK330" s="101">
        <v>16460.509999999998</v>
      </c>
      <c r="BL330" s="101" t="s">
        <v>3091</v>
      </c>
      <c r="BM330" s="101" t="s">
        <v>3229</v>
      </c>
    </row>
    <row r="331" spans="1:65">
      <c r="A331" t="s">
        <v>695</v>
      </c>
      <c r="B331">
        <v>20250301</v>
      </c>
      <c r="C331">
        <v>2025</v>
      </c>
      <c r="D331" s="9">
        <v>45717</v>
      </c>
      <c r="E331">
        <v>3</v>
      </c>
      <c r="F331" t="s">
        <v>1036</v>
      </c>
      <c r="G331" t="s">
        <v>1193</v>
      </c>
      <c r="H331" t="s">
        <v>1038</v>
      </c>
      <c r="I331" t="s">
        <v>695</v>
      </c>
      <c r="J331">
        <v>34</v>
      </c>
      <c r="K331" t="s">
        <v>3256</v>
      </c>
      <c r="L331" t="s">
        <v>2158</v>
      </c>
      <c r="M331" t="s">
        <v>2158</v>
      </c>
      <c r="N331" t="s">
        <v>1820</v>
      </c>
      <c r="O331" t="s">
        <v>3247</v>
      </c>
      <c r="P331" t="s">
        <v>6037</v>
      </c>
      <c r="Q331" t="s">
        <v>6038</v>
      </c>
      <c r="R331" t="s">
        <v>3281</v>
      </c>
      <c r="S331" t="s">
        <v>109</v>
      </c>
      <c r="T331" t="s">
        <v>6046</v>
      </c>
      <c r="U331" s="9" t="s">
        <v>6047</v>
      </c>
      <c r="V331" s="9" t="s">
        <v>3081</v>
      </c>
      <c r="W331" t="s">
        <v>3081</v>
      </c>
      <c r="X331" t="s">
        <v>3081</v>
      </c>
      <c r="Y331" t="s">
        <v>3081</v>
      </c>
      <c r="Z331">
        <v>4</v>
      </c>
      <c r="AA331">
        <v>45717</v>
      </c>
      <c r="AB331">
        <v>44136</v>
      </c>
      <c r="AC331">
        <v>61860007</v>
      </c>
      <c r="AD331" s="9" t="s">
        <v>3084</v>
      </c>
      <c r="AE331" t="s">
        <v>1728</v>
      </c>
      <c r="AF331" t="s">
        <v>3724</v>
      </c>
      <c r="AG331" t="s">
        <v>3725</v>
      </c>
      <c r="AH331" t="s">
        <v>709</v>
      </c>
      <c r="AI331" t="s">
        <v>6043</v>
      </c>
      <c r="AJ331">
        <v>28756</v>
      </c>
      <c r="AK331" t="s">
        <v>3099</v>
      </c>
      <c r="AL331" t="s">
        <v>3088</v>
      </c>
      <c r="AM331">
        <v>200019603086427</v>
      </c>
      <c r="AN331">
        <v>1</v>
      </c>
      <c r="AO331" s="88" t="s">
        <v>3089</v>
      </c>
      <c r="AP331" s="88">
        <v>1</v>
      </c>
      <c r="AQ331" s="88" t="s">
        <v>3090</v>
      </c>
      <c r="AR331" s="88">
        <v>362717</v>
      </c>
      <c r="AS331" s="88" t="s">
        <v>6059</v>
      </c>
      <c r="AT331" s="88">
        <v>828</v>
      </c>
      <c r="AU331" s="88">
        <v>120000</v>
      </c>
      <c r="AV331" s="88">
        <v>0</v>
      </c>
      <c r="AW331" s="88">
        <v>0</v>
      </c>
      <c r="AX331" s="88">
        <v>0</v>
      </c>
      <c r="AY331" s="88">
        <v>120000</v>
      </c>
      <c r="AZ331" s="88">
        <v>3444</v>
      </c>
      <c r="BA331" s="88">
        <v>16809.87</v>
      </c>
      <c r="BB331" s="88">
        <v>3648</v>
      </c>
      <c r="BC331" s="88">
        <v>0</v>
      </c>
      <c r="BD331" s="88">
        <v>25</v>
      </c>
      <c r="BE331" s="88">
        <v>0</v>
      </c>
      <c r="BF331" s="101">
        <v>1000</v>
      </c>
      <c r="BG331" s="101">
        <v>24926.87</v>
      </c>
      <c r="BH331" s="101">
        <v>8520</v>
      </c>
      <c r="BI331" s="101">
        <v>851.51</v>
      </c>
      <c r="BJ331" s="101">
        <v>8508</v>
      </c>
      <c r="BK331" s="101">
        <v>17879.509999999998</v>
      </c>
      <c r="BL331" s="101" t="s">
        <v>3173</v>
      </c>
      <c r="BM331" s="101" t="s">
        <v>3217</v>
      </c>
    </row>
    <row r="332" spans="1:65">
      <c r="A332" t="s">
        <v>695</v>
      </c>
      <c r="B332">
        <v>20250301</v>
      </c>
      <c r="C332">
        <v>2025</v>
      </c>
      <c r="D332" s="9">
        <v>45717</v>
      </c>
      <c r="E332">
        <v>3</v>
      </c>
      <c r="F332" t="s">
        <v>1781</v>
      </c>
      <c r="G332" t="s">
        <v>173</v>
      </c>
      <c r="H332" t="s">
        <v>1038</v>
      </c>
      <c r="I332" t="s">
        <v>695</v>
      </c>
      <c r="J332">
        <v>34</v>
      </c>
      <c r="K332" t="s">
        <v>3256</v>
      </c>
      <c r="L332" t="s">
        <v>2158</v>
      </c>
      <c r="M332" t="s">
        <v>2158</v>
      </c>
      <c r="N332" t="s">
        <v>1820</v>
      </c>
      <c r="O332" t="s">
        <v>3247</v>
      </c>
      <c r="P332" t="s">
        <v>6037</v>
      </c>
      <c r="Q332" t="s">
        <v>6038</v>
      </c>
      <c r="R332" t="s">
        <v>6006</v>
      </c>
      <c r="S332" t="s">
        <v>6007</v>
      </c>
      <c r="T332" t="s">
        <v>6046</v>
      </c>
      <c r="U332" s="9" t="s">
        <v>6047</v>
      </c>
      <c r="V332" s="9" t="s">
        <v>3081</v>
      </c>
      <c r="W332" t="s">
        <v>3081</v>
      </c>
      <c r="X332" t="s">
        <v>3081</v>
      </c>
      <c r="Y332" t="s">
        <v>3081</v>
      </c>
      <c r="Z332">
        <v>1</v>
      </c>
      <c r="AA332">
        <v>45689</v>
      </c>
      <c r="AB332">
        <v>45689</v>
      </c>
      <c r="AC332">
        <v>71105026</v>
      </c>
      <c r="AD332" s="9" t="s">
        <v>3084</v>
      </c>
      <c r="AE332" t="s">
        <v>6008</v>
      </c>
      <c r="AF332" t="s">
        <v>6009</v>
      </c>
      <c r="AG332" t="s">
        <v>6010</v>
      </c>
      <c r="AH332" t="s">
        <v>6011</v>
      </c>
      <c r="AI332" t="s">
        <v>6043</v>
      </c>
      <c r="AJ332">
        <v>33555</v>
      </c>
      <c r="AK332" t="s">
        <v>3099</v>
      </c>
      <c r="AL332" t="s">
        <v>3088</v>
      </c>
      <c r="AM332">
        <v>200019604887108</v>
      </c>
      <c r="AN332">
        <v>1</v>
      </c>
      <c r="AO332" s="88" t="s">
        <v>3089</v>
      </c>
      <c r="AP332" s="88">
        <v>1</v>
      </c>
      <c r="AQ332" s="88" t="s">
        <v>3090</v>
      </c>
      <c r="AR332" s="88">
        <v>362717</v>
      </c>
      <c r="AS332" s="88" t="s">
        <v>6059</v>
      </c>
      <c r="AT332" s="88">
        <v>832</v>
      </c>
      <c r="AU332" s="88">
        <v>135000</v>
      </c>
      <c r="AV332" s="88">
        <v>0</v>
      </c>
      <c r="AW332" s="88">
        <v>0</v>
      </c>
      <c r="AX332" s="88">
        <v>0</v>
      </c>
      <c r="AY332" s="88">
        <v>135000</v>
      </c>
      <c r="AZ332" s="88">
        <v>3874.5</v>
      </c>
      <c r="BA332" s="88">
        <v>19909.38</v>
      </c>
      <c r="BB332" s="88">
        <v>4104</v>
      </c>
      <c r="BC332" s="88">
        <v>1715.46</v>
      </c>
      <c r="BD332" s="88">
        <v>25</v>
      </c>
      <c r="BE332" s="88">
        <v>0</v>
      </c>
      <c r="BF332" s="101">
        <v>2150.7800000000002</v>
      </c>
      <c r="BG332" s="101">
        <v>31779.119999999999</v>
      </c>
      <c r="BH332" s="101">
        <v>9585</v>
      </c>
      <c r="BI332" s="101">
        <v>851.51</v>
      </c>
      <c r="BJ332" s="101">
        <v>9571.5</v>
      </c>
      <c r="BK332" s="101">
        <v>20008.009999999998</v>
      </c>
      <c r="BL332" s="101" t="s">
        <v>3081</v>
      </c>
      <c r="BM332" s="101" t="s">
        <v>3081</v>
      </c>
    </row>
    <row r="333" spans="1:65">
      <c r="A333" t="s">
        <v>695</v>
      </c>
      <c r="B333">
        <v>20250301</v>
      </c>
      <c r="C333">
        <v>2025</v>
      </c>
      <c r="D333" s="9">
        <v>45717</v>
      </c>
      <c r="E333">
        <v>3</v>
      </c>
      <c r="F333" t="s">
        <v>1076</v>
      </c>
      <c r="G333" t="s">
        <v>609</v>
      </c>
      <c r="H333" t="s">
        <v>1076</v>
      </c>
      <c r="I333" t="s">
        <v>609</v>
      </c>
      <c r="J333">
        <v>1</v>
      </c>
      <c r="K333" t="s">
        <v>9</v>
      </c>
      <c r="L333" t="s">
        <v>2158</v>
      </c>
      <c r="M333" t="s">
        <v>2158</v>
      </c>
      <c r="N333" t="s">
        <v>1820</v>
      </c>
      <c r="O333" t="s">
        <v>3247</v>
      </c>
      <c r="P333" t="s">
        <v>6037</v>
      </c>
      <c r="Q333" t="s">
        <v>6038</v>
      </c>
      <c r="R333" t="s">
        <v>3110</v>
      </c>
      <c r="S333" t="s">
        <v>25</v>
      </c>
      <c r="T333" t="s">
        <v>6046</v>
      </c>
      <c r="U333" s="9" t="s">
        <v>6047</v>
      </c>
      <c r="V333" s="9" t="s">
        <v>3081</v>
      </c>
      <c r="W333" t="s">
        <v>3081</v>
      </c>
      <c r="X333" t="s">
        <v>3081</v>
      </c>
      <c r="Y333" t="s">
        <v>3081</v>
      </c>
      <c r="Z333">
        <v>4</v>
      </c>
      <c r="AA333">
        <v>45717</v>
      </c>
      <c r="AB333">
        <v>44102</v>
      </c>
      <c r="AC333">
        <v>62130038</v>
      </c>
      <c r="AD333" s="9" t="s">
        <v>3084</v>
      </c>
      <c r="AE333" t="s">
        <v>6107</v>
      </c>
      <c r="AF333" t="s">
        <v>6108</v>
      </c>
      <c r="AG333" t="s">
        <v>6109</v>
      </c>
      <c r="AH333" t="s">
        <v>6110</v>
      </c>
      <c r="AI333" t="s">
        <v>6043</v>
      </c>
      <c r="AJ333">
        <v>31558</v>
      </c>
      <c r="AK333" t="s">
        <v>3099</v>
      </c>
      <c r="AL333" t="s">
        <v>3088</v>
      </c>
      <c r="AM333">
        <v>200019603285972</v>
      </c>
      <c r="AN333">
        <v>1</v>
      </c>
      <c r="AO333" s="88" t="s">
        <v>3089</v>
      </c>
      <c r="AP333" s="88">
        <v>1</v>
      </c>
      <c r="AQ333" s="88" t="s">
        <v>3090</v>
      </c>
      <c r="AR333" s="88">
        <v>362717</v>
      </c>
      <c r="AS333" s="88" t="s">
        <v>6059</v>
      </c>
      <c r="AT333" s="88">
        <v>835</v>
      </c>
      <c r="AU333" s="88">
        <v>90000</v>
      </c>
      <c r="AV333" s="88">
        <v>0</v>
      </c>
      <c r="AW333" s="88">
        <v>0</v>
      </c>
      <c r="AX333" s="88">
        <v>0</v>
      </c>
      <c r="AY333" s="88">
        <v>90000</v>
      </c>
      <c r="AZ333" s="88">
        <v>2583</v>
      </c>
      <c r="BA333" s="88">
        <v>9753.1200000000008</v>
      </c>
      <c r="BB333" s="88">
        <v>2736</v>
      </c>
      <c r="BC333" s="88">
        <v>0</v>
      </c>
      <c r="BD333" s="88">
        <v>25</v>
      </c>
      <c r="BE333" s="88">
        <v>0</v>
      </c>
      <c r="BF333" s="101">
        <v>0</v>
      </c>
      <c r="BG333" s="101">
        <v>15097.12</v>
      </c>
      <c r="BH333" s="101">
        <v>6390</v>
      </c>
      <c r="BI333" s="101">
        <v>851.51</v>
      </c>
      <c r="BJ333" s="101">
        <v>6381</v>
      </c>
      <c r="BK333" s="101">
        <v>13622.51</v>
      </c>
      <c r="BL333" s="101" t="s">
        <v>3081</v>
      </c>
      <c r="BM333" s="101" t="s">
        <v>3081</v>
      </c>
    </row>
    <row r="334" spans="1:65">
      <c r="A334" t="s">
        <v>695</v>
      </c>
      <c r="B334">
        <v>20250301</v>
      </c>
      <c r="C334">
        <v>2025</v>
      </c>
      <c r="D334" s="9">
        <v>45717</v>
      </c>
      <c r="E334">
        <v>3</v>
      </c>
      <c r="F334" t="s">
        <v>1030</v>
      </c>
      <c r="G334" t="s">
        <v>420</v>
      </c>
      <c r="H334" t="s">
        <v>1030</v>
      </c>
      <c r="I334" t="s">
        <v>420</v>
      </c>
      <c r="J334">
        <v>1</v>
      </c>
      <c r="K334" t="s">
        <v>9</v>
      </c>
      <c r="L334" t="s">
        <v>2158</v>
      </c>
      <c r="M334" t="s">
        <v>2158</v>
      </c>
      <c r="N334" t="s">
        <v>1820</v>
      </c>
      <c r="O334" t="s">
        <v>3247</v>
      </c>
      <c r="P334" t="s">
        <v>6037</v>
      </c>
      <c r="Q334" t="s">
        <v>6038</v>
      </c>
      <c r="R334" t="s">
        <v>3137</v>
      </c>
      <c r="S334" t="s">
        <v>426</v>
      </c>
      <c r="T334" t="s">
        <v>6039</v>
      </c>
      <c r="U334" s="9" t="s">
        <v>6040</v>
      </c>
      <c r="V334" s="9" t="s">
        <v>6041</v>
      </c>
      <c r="W334" t="s">
        <v>6042</v>
      </c>
      <c r="X334" t="s">
        <v>3081</v>
      </c>
      <c r="Y334" t="s">
        <v>3081</v>
      </c>
      <c r="Z334">
        <v>3</v>
      </c>
      <c r="AA334">
        <v>44682</v>
      </c>
      <c r="AB334">
        <v>43983</v>
      </c>
      <c r="AC334">
        <v>62040048</v>
      </c>
      <c r="AD334" s="9" t="s">
        <v>3084</v>
      </c>
      <c r="AE334" t="s">
        <v>1301</v>
      </c>
      <c r="AF334" t="s">
        <v>5142</v>
      </c>
      <c r="AG334" t="s">
        <v>5143</v>
      </c>
      <c r="AH334" t="s">
        <v>662</v>
      </c>
      <c r="AI334" t="s">
        <v>6045</v>
      </c>
      <c r="AJ334">
        <v>27828</v>
      </c>
      <c r="AK334" t="s">
        <v>3099</v>
      </c>
      <c r="AL334" t="s">
        <v>3088</v>
      </c>
      <c r="AM334">
        <v>200019601938348</v>
      </c>
      <c r="AN334">
        <v>1</v>
      </c>
      <c r="AO334" s="88" t="s">
        <v>3089</v>
      </c>
      <c r="AP334" s="88">
        <v>1</v>
      </c>
      <c r="AQ334" s="88" t="s">
        <v>3090</v>
      </c>
      <c r="AR334" s="88">
        <v>362717</v>
      </c>
      <c r="AS334" s="88" t="s">
        <v>6059</v>
      </c>
      <c r="AT334" s="88">
        <v>836</v>
      </c>
      <c r="AU334" s="88">
        <v>30000</v>
      </c>
      <c r="AV334" s="88">
        <v>0</v>
      </c>
      <c r="AW334" s="88">
        <v>0</v>
      </c>
      <c r="AX334" s="88">
        <v>0</v>
      </c>
      <c r="AY334" s="88">
        <v>30000</v>
      </c>
      <c r="AZ334" s="88">
        <v>861</v>
      </c>
      <c r="BA334" s="88">
        <v>0</v>
      </c>
      <c r="BB334" s="88">
        <v>912</v>
      </c>
      <c r="BC334" s="88">
        <v>0</v>
      </c>
      <c r="BD334" s="88">
        <v>25</v>
      </c>
      <c r="BE334" s="88">
        <v>0</v>
      </c>
      <c r="BF334" s="101">
        <v>0</v>
      </c>
      <c r="BG334" s="101">
        <v>1798</v>
      </c>
      <c r="BH334" s="101">
        <v>2130</v>
      </c>
      <c r="BI334" s="101">
        <v>330</v>
      </c>
      <c r="BJ334" s="101">
        <v>2127</v>
      </c>
      <c r="BK334" s="101">
        <v>4587</v>
      </c>
      <c r="BL334" s="101" t="s">
        <v>3081</v>
      </c>
      <c r="BM334" s="101" t="s">
        <v>3081</v>
      </c>
    </row>
    <row r="335" spans="1:65">
      <c r="A335" t="s">
        <v>695</v>
      </c>
      <c r="B335">
        <v>20250301</v>
      </c>
      <c r="C335">
        <v>2025</v>
      </c>
      <c r="D335" s="9">
        <v>45717</v>
      </c>
      <c r="E335">
        <v>3</v>
      </c>
      <c r="F335" t="s">
        <v>1069</v>
      </c>
      <c r="G335" t="s">
        <v>612</v>
      </c>
      <c r="H335" t="s">
        <v>1069</v>
      </c>
      <c r="I335" t="s">
        <v>612</v>
      </c>
      <c r="J335">
        <v>5</v>
      </c>
      <c r="K335" t="s">
        <v>1784</v>
      </c>
      <c r="L335" t="s">
        <v>2158</v>
      </c>
      <c r="M335" t="s">
        <v>2158</v>
      </c>
      <c r="N335" t="s">
        <v>1820</v>
      </c>
      <c r="O335" t="s">
        <v>3247</v>
      </c>
      <c r="P335" t="s">
        <v>6037</v>
      </c>
      <c r="Q335" t="s">
        <v>6038</v>
      </c>
      <c r="R335" t="s">
        <v>4819</v>
      </c>
      <c r="S335" t="s">
        <v>635</v>
      </c>
      <c r="T335" t="s">
        <v>6046</v>
      </c>
      <c r="U335" s="9" t="s">
        <v>6047</v>
      </c>
      <c r="V335" s="9" t="s">
        <v>6054</v>
      </c>
      <c r="W335" t="s">
        <v>6055</v>
      </c>
      <c r="X335" t="s">
        <v>3081</v>
      </c>
      <c r="Y335" t="s">
        <v>3081</v>
      </c>
      <c r="Z335">
        <v>5</v>
      </c>
      <c r="AA335">
        <v>45474</v>
      </c>
      <c r="AB335">
        <v>36794</v>
      </c>
      <c r="AC335">
        <v>62115013</v>
      </c>
      <c r="AD335" s="9" t="s">
        <v>3084</v>
      </c>
      <c r="AE335" t="s">
        <v>871</v>
      </c>
      <c r="AF335" t="s">
        <v>4820</v>
      </c>
      <c r="AG335" t="s">
        <v>4821</v>
      </c>
      <c r="AH335" t="s">
        <v>634</v>
      </c>
      <c r="AI335" t="s">
        <v>6043</v>
      </c>
      <c r="AJ335">
        <v>20304</v>
      </c>
      <c r="AK335" t="s">
        <v>3088</v>
      </c>
      <c r="AL335" t="s">
        <v>3095</v>
      </c>
      <c r="AM335">
        <v>200013300047908</v>
      </c>
      <c r="AN335">
        <v>1</v>
      </c>
      <c r="AO335" s="88" t="s">
        <v>3089</v>
      </c>
      <c r="AP335" s="88">
        <v>1</v>
      </c>
      <c r="AQ335" s="88" t="s">
        <v>3090</v>
      </c>
      <c r="AR335" s="88">
        <v>362717</v>
      </c>
      <c r="AS335" s="88" t="s">
        <v>6059</v>
      </c>
      <c r="AT335" s="88">
        <v>846</v>
      </c>
      <c r="AU335" s="88">
        <v>45000</v>
      </c>
      <c r="AV335" s="88">
        <v>0</v>
      </c>
      <c r="AW335" s="88">
        <v>0</v>
      </c>
      <c r="AX335" s="88">
        <v>0</v>
      </c>
      <c r="AY335" s="88">
        <v>45000</v>
      </c>
      <c r="AZ335" s="88">
        <v>1291.5</v>
      </c>
      <c r="BA335" s="88">
        <v>1148.33</v>
      </c>
      <c r="BB335" s="88">
        <v>1368</v>
      </c>
      <c r="BC335" s="88">
        <v>0</v>
      </c>
      <c r="BD335" s="88">
        <v>25</v>
      </c>
      <c r="BE335" s="88">
        <v>100</v>
      </c>
      <c r="BF335" s="101">
        <v>9066</v>
      </c>
      <c r="BG335" s="101">
        <v>12998.83</v>
      </c>
      <c r="BH335" s="101">
        <v>3195</v>
      </c>
      <c r="BI335" s="101">
        <v>495</v>
      </c>
      <c r="BJ335" s="101">
        <v>3190.5</v>
      </c>
      <c r="BK335" s="101">
        <v>6880.5</v>
      </c>
      <c r="BL335" s="101" t="s">
        <v>3091</v>
      </c>
      <c r="BM335" s="101" t="s">
        <v>3081</v>
      </c>
    </row>
    <row r="336" spans="1:65">
      <c r="A336" t="s">
        <v>695</v>
      </c>
      <c r="B336">
        <v>20250301</v>
      </c>
      <c r="C336">
        <v>2025</v>
      </c>
      <c r="D336" s="9">
        <v>45717</v>
      </c>
      <c r="E336">
        <v>3</v>
      </c>
      <c r="F336" t="s">
        <v>1028</v>
      </c>
      <c r="G336" t="s">
        <v>1194</v>
      </c>
      <c r="H336" t="s">
        <v>1028</v>
      </c>
      <c r="I336" t="s">
        <v>1194</v>
      </c>
      <c r="J336">
        <v>1</v>
      </c>
      <c r="K336" t="s">
        <v>9</v>
      </c>
      <c r="L336" t="s">
        <v>2158</v>
      </c>
      <c r="M336" t="s">
        <v>2158</v>
      </c>
      <c r="N336" t="s">
        <v>1820</v>
      </c>
      <c r="O336" t="s">
        <v>3247</v>
      </c>
      <c r="P336" t="s">
        <v>6037</v>
      </c>
      <c r="Q336" t="s">
        <v>6038</v>
      </c>
      <c r="R336" t="s">
        <v>3110</v>
      </c>
      <c r="S336" t="s">
        <v>25</v>
      </c>
      <c r="T336" t="s">
        <v>6046</v>
      </c>
      <c r="U336" s="9" t="s">
        <v>6047</v>
      </c>
      <c r="V336" s="9" t="s">
        <v>3081</v>
      </c>
      <c r="W336" t="s">
        <v>3081</v>
      </c>
      <c r="X336" t="s">
        <v>3081</v>
      </c>
      <c r="Y336" t="s">
        <v>3081</v>
      </c>
      <c r="Z336">
        <v>4</v>
      </c>
      <c r="AA336">
        <v>45717</v>
      </c>
      <c r="AB336">
        <v>40603</v>
      </c>
      <c r="AC336">
        <v>62475239</v>
      </c>
      <c r="AD336" s="9" t="s">
        <v>3084</v>
      </c>
      <c r="AE336" t="s">
        <v>1379</v>
      </c>
      <c r="AF336" t="s">
        <v>4079</v>
      </c>
      <c r="AG336" t="s">
        <v>4080</v>
      </c>
      <c r="AH336" t="s">
        <v>753</v>
      </c>
      <c r="AI336" t="s">
        <v>6045</v>
      </c>
      <c r="AJ336">
        <v>28952</v>
      </c>
      <c r="AK336" t="s">
        <v>3088</v>
      </c>
      <c r="AL336" t="s">
        <v>3095</v>
      </c>
      <c r="AM336">
        <v>200013300175883</v>
      </c>
      <c r="AN336">
        <v>1</v>
      </c>
      <c r="AO336" s="88" t="s">
        <v>3089</v>
      </c>
      <c r="AP336" s="88">
        <v>1</v>
      </c>
      <c r="AQ336" s="88" t="s">
        <v>3090</v>
      </c>
      <c r="AR336" s="88">
        <v>362717</v>
      </c>
      <c r="AS336" s="88" t="s">
        <v>6059</v>
      </c>
      <c r="AT336" s="88">
        <v>852</v>
      </c>
      <c r="AU336" s="88">
        <v>90000</v>
      </c>
      <c r="AV336" s="88">
        <v>0</v>
      </c>
      <c r="AW336" s="88">
        <v>0</v>
      </c>
      <c r="AX336" s="88">
        <v>0</v>
      </c>
      <c r="AY336" s="88">
        <v>90000</v>
      </c>
      <c r="AZ336" s="88">
        <v>2583</v>
      </c>
      <c r="BA336" s="88">
        <v>9753.1200000000008</v>
      </c>
      <c r="BB336" s="88">
        <v>2736</v>
      </c>
      <c r="BC336" s="88">
        <v>0</v>
      </c>
      <c r="BD336" s="88">
        <v>25</v>
      </c>
      <c r="BE336" s="88">
        <v>0</v>
      </c>
      <c r="BF336" s="101">
        <v>0</v>
      </c>
      <c r="BG336" s="101">
        <v>15097.12</v>
      </c>
      <c r="BH336" s="101">
        <v>6390</v>
      </c>
      <c r="BI336" s="101">
        <v>851.51</v>
      </c>
      <c r="BJ336" s="101">
        <v>6381</v>
      </c>
      <c r="BK336" s="101">
        <v>13622.51</v>
      </c>
      <c r="BL336" s="101" t="s">
        <v>3091</v>
      </c>
      <c r="BM336" s="101" t="s">
        <v>3081</v>
      </c>
    </row>
    <row r="337" spans="1:65">
      <c r="A337" t="s">
        <v>695</v>
      </c>
      <c r="B337">
        <v>20250301</v>
      </c>
      <c r="C337">
        <v>2025</v>
      </c>
      <c r="D337" s="9">
        <v>45717</v>
      </c>
      <c r="E337">
        <v>3</v>
      </c>
      <c r="F337" t="s">
        <v>1040</v>
      </c>
      <c r="G337" t="s">
        <v>1190</v>
      </c>
      <c r="H337" t="s">
        <v>1040</v>
      </c>
      <c r="I337" t="s">
        <v>1190</v>
      </c>
      <c r="J337">
        <v>1</v>
      </c>
      <c r="K337" t="s">
        <v>9</v>
      </c>
      <c r="L337" t="s">
        <v>2158</v>
      </c>
      <c r="M337" t="s">
        <v>2158</v>
      </c>
      <c r="N337" t="s">
        <v>1820</v>
      </c>
      <c r="O337" t="s">
        <v>3247</v>
      </c>
      <c r="P337" t="s">
        <v>6037</v>
      </c>
      <c r="Q337" t="s">
        <v>6038</v>
      </c>
      <c r="R337" t="s">
        <v>3096</v>
      </c>
      <c r="S337" t="s">
        <v>295</v>
      </c>
      <c r="T337" t="s">
        <v>6046</v>
      </c>
      <c r="U337" s="9" t="s">
        <v>6047</v>
      </c>
      <c r="V337" s="9" t="s">
        <v>6056</v>
      </c>
      <c r="W337" t="s">
        <v>6057</v>
      </c>
      <c r="X337" t="s">
        <v>3081</v>
      </c>
      <c r="Y337" t="s">
        <v>3081</v>
      </c>
      <c r="Z337">
        <v>4</v>
      </c>
      <c r="AA337">
        <v>45200</v>
      </c>
      <c r="AB337">
        <v>43282</v>
      </c>
      <c r="AC337">
        <v>61365015</v>
      </c>
      <c r="AD337" s="9" t="s">
        <v>3084</v>
      </c>
      <c r="AE337" t="s">
        <v>2593</v>
      </c>
      <c r="AF337" t="s">
        <v>3801</v>
      </c>
      <c r="AG337" t="s">
        <v>3802</v>
      </c>
      <c r="AH337" t="s">
        <v>2594</v>
      </c>
      <c r="AI337" t="s">
        <v>6043</v>
      </c>
      <c r="AJ337">
        <v>34162</v>
      </c>
      <c r="AK337" t="s">
        <v>3099</v>
      </c>
      <c r="AL337" t="s">
        <v>3088</v>
      </c>
      <c r="AM337">
        <v>200019600901113</v>
      </c>
      <c r="AN337">
        <v>1</v>
      </c>
      <c r="AO337" s="88" t="s">
        <v>3089</v>
      </c>
      <c r="AP337" s="88">
        <v>1</v>
      </c>
      <c r="AQ337" s="88" t="s">
        <v>3090</v>
      </c>
      <c r="AR337" s="88">
        <v>363097</v>
      </c>
      <c r="AS337" s="88" t="s">
        <v>6091</v>
      </c>
      <c r="AT337" s="88">
        <v>25</v>
      </c>
      <c r="AU337" s="88">
        <v>35000</v>
      </c>
      <c r="AV337" s="88">
        <v>0</v>
      </c>
      <c r="AW337" s="88">
        <v>0</v>
      </c>
      <c r="AX337" s="88">
        <v>35000</v>
      </c>
      <c r="AY337" s="88">
        <v>70000</v>
      </c>
      <c r="AZ337" s="88">
        <v>1004.5</v>
      </c>
      <c r="BA337" s="88">
        <v>4682.29</v>
      </c>
      <c r="BB337" s="88">
        <v>1064</v>
      </c>
      <c r="BC337" s="88">
        <v>0</v>
      </c>
      <c r="BD337" s="88">
        <v>0</v>
      </c>
      <c r="BE337" s="88">
        <v>0</v>
      </c>
      <c r="BF337" s="101">
        <v>0</v>
      </c>
      <c r="BG337" s="101">
        <v>6750.79</v>
      </c>
      <c r="BH337" s="101">
        <v>2485</v>
      </c>
      <c r="BI337" s="101">
        <v>385</v>
      </c>
      <c r="BJ337" s="101">
        <v>2481.5</v>
      </c>
      <c r="BK337" s="101">
        <v>5351.5</v>
      </c>
      <c r="BL337" s="101" t="s">
        <v>3229</v>
      </c>
      <c r="BM337" s="101" t="s">
        <v>3327</v>
      </c>
    </row>
    <row r="338" spans="1:65">
      <c r="A338" t="s">
        <v>695</v>
      </c>
      <c r="B338">
        <v>20250301</v>
      </c>
      <c r="C338">
        <v>2025</v>
      </c>
      <c r="D338" s="9">
        <v>45717</v>
      </c>
      <c r="E338">
        <v>3</v>
      </c>
      <c r="F338" t="s">
        <v>1045</v>
      </c>
      <c r="G338" t="s">
        <v>1201</v>
      </c>
      <c r="H338" t="s">
        <v>1045</v>
      </c>
      <c r="I338" t="s">
        <v>1201</v>
      </c>
      <c r="J338">
        <v>1</v>
      </c>
      <c r="K338" t="s">
        <v>9</v>
      </c>
      <c r="L338" t="s">
        <v>2158</v>
      </c>
      <c r="M338" t="s">
        <v>2158</v>
      </c>
      <c r="N338" t="s">
        <v>1820</v>
      </c>
      <c r="O338" t="s">
        <v>3247</v>
      </c>
      <c r="P338" t="s">
        <v>6037</v>
      </c>
      <c r="Q338" t="s">
        <v>6038</v>
      </c>
      <c r="R338" t="s">
        <v>3530</v>
      </c>
      <c r="S338" t="s">
        <v>12</v>
      </c>
      <c r="T338" t="s">
        <v>6039</v>
      </c>
      <c r="U338" s="9" t="s">
        <v>6040</v>
      </c>
      <c r="V338" s="9" t="s">
        <v>6041</v>
      </c>
      <c r="W338" t="s">
        <v>6042</v>
      </c>
      <c r="X338" t="s">
        <v>3081</v>
      </c>
      <c r="Y338" t="s">
        <v>3081</v>
      </c>
      <c r="Z338">
        <v>5</v>
      </c>
      <c r="AA338">
        <v>43466</v>
      </c>
      <c r="AB338">
        <v>38261</v>
      </c>
      <c r="AC338">
        <v>61485008</v>
      </c>
      <c r="AD338" s="9" t="s">
        <v>3084</v>
      </c>
      <c r="AE338" t="s">
        <v>1261</v>
      </c>
      <c r="AF338" t="s">
        <v>4536</v>
      </c>
      <c r="AG338" t="s">
        <v>4537</v>
      </c>
      <c r="AH338" t="s">
        <v>180</v>
      </c>
      <c r="AI338" t="s">
        <v>6045</v>
      </c>
      <c r="AJ338">
        <v>24149</v>
      </c>
      <c r="AK338" t="s">
        <v>3088</v>
      </c>
      <c r="AL338" t="s">
        <v>3095</v>
      </c>
      <c r="AM338">
        <v>200013300031422</v>
      </c>
      <c r="AN338">
        <v>1</v>
      </c>
      <c r="AO338" s="88" t="s">
        <v>3089</v>
      </c>
      <c r="AP338" s="88">
        <v>1</v>
      </c>
      <c r="AQ338" s="88" t="s">
        <v>3090</v>
      </c>
      <c r="AR338" s="88">
        <v>363127</v>
      </c>
      <c r="AS338" s="88" t="s">
        <v>6092</v>
      </c>
      <c r="AT338" s="88">
        <v>7</v>
      </c>
      <c r="AU338" s="88">
        <v>0</v>
      </c>
      <c r="AV338" s="88">
        <v>0</v>
      </c>
      <c r="AW338" s="88">
        <v>0</v>
      </c>
      <c r="AX338" s="88">
        <v>2500</v>
      </c>
      <c r="AY338" s="88">
        <v>2500</v>
      </c>
      <c r="AZ338" s="88">
        <v>0</v>
      </c>
      <c r="BA338" s="88">
        <v>0</v>
      </c>
      <c r="BB338" s="88">
        <v>0</v>
      </c>
      <c r="BC338" s="88">
        <v>0</v>
      </c>
      <c r="BD338" s="88">
        <v>0</v>
      </c>
      <c r="BE338" s="88">
        <v>0</v>
      </c>
      <c r="BF338" s="101">
        <v>0</v>
      </c>
      <c r="BG338" s="101">
        <v>0</v>
      </c>
      <c r="BH338" s="101">
        <v>0</v>
      </c>
      <c r="BI338" s="101">
        <v>0</v>
      </c>
      <c r="BJ338" s="101">
        <v>0</v>
      </c>
      <c r="BK338" s="101">
        <v>0</v>
      </c>
      <c r="BL338" s="101" t="s">
        <v>3091</v>
      </c>
      <c r="BM338" s="101" t="s">
        <v>3081</v>
      </c>
    </row>
    <row r="339" spans="1:65">
      <c r="A339" t="s">
        <v>695</v>
      </c>
      <c r="B339">
        <v>20250301</v>
      </c>
      <c r="C339">
        <v>2025</v>
      </c>
      <c r="D339" s="9">
        <v>45717</v>
      </c>
      <c r="E339">
        <v>3</v>
      </c>
      <c r="F339" t="s">
        <v>1067</v>
      </c>
      <c r="G339" t="s">
        <v>407</v>
      </c>
      <c r="H339" t="s">
        <v>1067</v>
      </c>
      <c r="I339" t="s">
        <v>407</v>
      </c>
      <c r="J339">
        <v>1</v>
      </c>
      <c r="K339" t="s">
        <v>9</v>
      </c>
      <c r="L339" t="s">
        <v>2158</v>
      </c>
      <c r="M339" t="s">
        <v>2158</v>
      </c>
      <c r="N339" t="s">
        <v>1820</v>
      </c>
      <c r="O339" t="s">
        <v>3247</v>
      </c>
      <c r="P339" t="s">
        <v>6037</v>
      </c>
      <c r="Q339" t="s">
        <v>6038</v>
      </c>
      <c r="R339" t="s">
        <v>3083</v>
      </c>
      <c r="S339" t="s">
        <v>7</v>
      </c>
      <c r="T339" t="s">
        <v>6039</v>
      </c>
      <c r="U339" s="9" t="s">
        <v>6040</v>
      </c>
      <c r="V339" s="9" t="s">
        <v>6041</v>
      </c>
      <c r="W339" t="s">
        <v>6042</v>
      </c>
      <c r="X339" t="s">
        <v>3081</v>
      </c>
      <c r="Y339" t="s">
        <v>3081</v>
      </c>
      <c r="Z339">
        <v>2</v>
      </c>
      <c r="AA339">
        <v>45292</v>
      </c>
      <c r="AB339">
        <v>44378</v>
      </c>
      <c r="AC339">
        <v>61710046</v>
      </c>
      <c r="AD339" s="9" t="s">
        <v>3084</v>
      </c>
      <c r="AE339" t="s">
        <v>1430</v>
      </c>
      <c r="AF339" t="s">
        <v>4483</v>
      </c>
      <c r="AG339" t="s">
        <v>4484</v>
      </c>
      <c r="AH339" t="s">
        <v>805</v>
      </c>
      <c r="AI339" t="s">
        <v>6043</v>
      </c>
      <c r="AJ339">
        <v>28062</v>
      </c>
      <c r="AK339" t="s">
        <v>3099</v>
      </c>
      <c r="AL339" t="s">
        <v>3088</v>
      </c>
      <c r="AM339">
        <v>200019603790443</v>
      </c>
      <c r="AN339">
        <v>1</v>
      </c>
      <c r="AO339" s="88" t="s">
        <v>3089</v>
      </c>
      <c r="AP339" s="88">
        <v>1</v>
      </c>
      <c r="AQ339" s="88" t="s">
        <v>3090</v>
      </c>
      <c r="AR339" s="88">
        <v>363133</v>
      </c>
      <c r="AS339" s="88" t="s">
        <v>6093</v>
      </c>
      <c r="AT339" s="88">
        <v>2</v>
      </c>
      <c r="AU339" s="88">
        <v>0</v>
      </c>
      <c r="AV339" s="88">
        <v>0</v>
      </c>
      <c r="AW339" s="88">
        <v>0</v>
      </c>
      <c r="AX339" s="88">
        <v>415</v>
      </c>
      <c r="AY339" s="88">
        <v>415</v>
      </c>
      <c r="AZ339" s="88">
        <v>0</v>
      </c>
      <c r="BA339" s="88">
        <v>0</v>
      </c>
      <c r="BB339" s="88">
        <v>0</v>
      </c>
      <c r="BC339" s="88">
        <v>0</v>
      </c>
      <c r="BD339" s="88">
        <v>0</v>
      </c>
      <c r="BE339" s="88">
        <v>0</v>
      </c>
      <c r="BF339" s="101">
        <v>0</v>
      </c>
      <c r="BG339" s="101">
        <v>0</v>
      </c>
      <c r="BH339" s="101">
        <v>0</v>
      </c>
      <c r="BI339" s="101">
        <v>0</v>
      </c>
      <c r="BJ339" s="101">
        <v>0</v>
      </c>
      <c r="BK339" s="101">
        <v>0</v>
      </c>
      <c r="BL339" s="101" t="s">
        <v>3081</v>
      </c>
      <c r="BM339" s="101" t="s">
        <v>3081</v>
      </c>
    </row>
    <row r="340" spans="1:65">
      <c r="A340" t="s">
        <v>695</v>
      </c>
      <c r="B340">
        <v>20250301</v>
      </c>
      <c r="C340">
        <v>2025</v>
      </c>
      <c r="D340" s="9">
        <v>45717</v>
      </c>
      <c r="E340">
        <v>3</v>
      </c>
      <c r="F340" t="s">
        <v>1030</v>
      </c>
      <c r="G340" t="s">
        <v>420</v>
      </c>
      <c r="H340" t="s">
        <v>1030</v>
      </c>
      <c r="I340" t="s">
        <v>420</v>
      </c>
      <c r="J340">
        <v>1</v>
      </c>
      <c r="K340" t="s">
        <v>9</v>
      </c>
      <c r="L340" t="s">
        <v>2158</v>
      </c>
      <c r="M340" t="s">
        <v>2158</v>
      </c>
      <c r="N340" t="s">
        <v>1820</v>
      </c>
      <c r="O340" t="s">
        <v>3247</v>
      </c>
      <c r="P340" t="s">
        <v>6037</v>
      </c>
      <c r="Q340" t="s">
        <v>6038</v>
      </c>
      <c r="R340" t="s">
        <v>3736</v>
      </c>
      <c r="S340" t="s">
        <v>2905</v>
      </c>
      <c r="T340" t="s">
        <v>6046</v>
      </c>
      <c r="U340" s="9" t="s">
        <v>6047</v>
      </c>
      <c r="V340" s="9" t="s">
        <v>6056</v>
      </c>
      <c r="W340" t="s">
        <v>6057</v>
      </c>
      <c r="X340" t="s">
        <v>3081</v>
      </c>
      <c r="Y340" t="s">
        <v>3081</v>
      </c>
      <c r="Z340">
        <v>1</v>
      </c>
      <c r="AA340">
        <v>45474</v>
      </c>
      <c r="AB340">
        <v>45474</v>
      </c>
      <c r="AC340">
        <v>62040090</v>
      </c>
      <c r="AD340" s="9" t="s">
        <v>3084</v>
      </c>
      <c r="AE340" t="s">
        <v>2867</v>
      </c>
      <c r="AF340" t="s">
        <v>3737</v>
      </c>
      <c r="AG340" t="s">
        <v>3738</v>
      </c>
      <c r="AH340" t="s">
        <v>2880</v>
      </c>
      <c r="AI340" t="s">
        <v>6045</v>
      </c>
      <c r="AJ340">
        <v>30782</v>
      </c>
      <c r="AK340" t="s">
        <v>3099</v>
      </c>
      <c r="AL340" t="s">
        <v>3088</v>
      </c>
      <c r="AM340">
        <v>200019607268917</v>
      </c>
      <c r="AN340">
        <v>1</v>
      </c>
      <c r="AO340" s="88" t="s">
        <v>3089</v>
      </c>
      <c r="AP340" s="88">
        <v>1</v>
      </c>
      <c r="AQ340" s="88" t="s">
        <v>3090</v>
      </c>
      <c r="AR340" s="88">
        <v>363133</v>
      </c>
      <c r="AS340" s="88" t="s">
        <v>6093</v>
      </c>
      <c r="AT340" s="88">
        <v>24</v>
      </c>
      <c r="AU340" s="88">
        <v>0</v>
      </c>
      <c r="AV340" s="88">
        <v>0</v>
      </c>
      <c r="AW340" s="88">
        <v>0</v>
      </c>
      <c r="AX340" s="88">
        <v>1615</v>
      </c>
      <c r="AY340" s="88">
        <v>1615</v>
      </c>
      <c r="AZ340" s="88">
        <v>0</v>
      </c>
      <c r="BA340" s="88">
        <v>0</v>
      </c>
      <c r="BB340" s="88">
        <v>0</v>
      </c>
      <c r="BC340" s="88">
        <v>0</v>
      </c>
      <c r="BD340" s="88">
        <v>0</v>
      </c>
      <c r="BE340" s="88">
        <v>0</v>
      </c>
      <c r="BF340" s="101">
        <v>0</v>
      </c>
      <c r="BG340" s="101">
        <v>0</v>
      </c>
      <c r="BH340" s="101">
        <v>0</v>
      </c>
      <c r="BI340" s="101">
        <v>0</v>
      </c>
      <c r="BJ340" s="101">
        <v>0</v>
      </c>
      <c r="BK340" s="101">
        <v>0</v>
      </c>
      <c r="BL340" s="101" t="s">
        <v>3081</v>
      </c>
      <c r="BM340" s="101" t="s">
        <v>3081</v>
      </c>
    </row>
    <row r="341" spans="1:65">
      <c r="A341" t="s">
        <v>695</v>
      </c>
      <c r="B341">
        <v>20250301</v>
      </c>
      <c r="C341">
        <v>2025</v>
      </c>
      <c r="D341" s="9">
        <v>45717</v>
      </c>
      <c r="E341">
        <v>3</v>
      </c>
      <c r="F341" t="s">
        <v>1038</v>
      </c>
      <c r="G341" t="s">
        <v>695</v>
      </c>
      <c r="H341" t="s">
        <v>1038</v>
      </c>
      <c r="I341" t="s">
        <v>695</v>
      </c>
      <c r="J341">
        <v>7</v>
      </c>
      <c r="K341" t="s">
        <v>3252</v>
      </c>
      <c r="L341" t="s">
        <v>2158</v>
      </c>
      <c r="M341" t="s">
        <v>2158</v>
      </c>
      <c r="N341" t="s">
        <v>1820</v>
      </c>
      <c r="O341" t="s">
        <v>3247</v>
      </c>
      <c r="P341" t="s">
        <v>6037</v>
      </c>
      <c r="Q341" t="s">
        <v>6038</v>
      </c>
      <c r="R341" t="s">
        <v>3253</v>
      </c>
      <c r="S341" t="s">
        <v>666</v>
      </c>
      <c r="T341" t="s">
        <v>6046</v>
      </c>
      <c r="U341" s="9" t="s">
        <v>6047</v>
      </c>
      <c r="V341" s="9" t="s">
        <v>3081</v>
      </c>
      <c r="W341" t="s">
        <v>3081</v>
      </c>
      <c r="X341" t="s">
        <v>3081</v>
      </c>
      <c r="Y341" t="s">
        <v>3081</v>
      </c>
      <c r="Z341">
        <v>1</v>
      </c>
      <c r="AA341">
        <v>44531</v>
      </c>
      <c r="AB341">
        <v>44531</v>
      </c>
      <c r="AC341">
        <v>62461439</v>
      </c>
      <c r="AD341" s="9" t="s">
        <v>3084</v>
      </c>
      <c r="AE341" t="s">
        <v>1760</v>
      </c>
      <c r="AF341" t="s">
        <v>4368</v>
      </c>
      <c r="AG341" t="s">
        <v>4369</v>
      </c>
      <c r="AH341" t="s">
        <v>1107</v>
      </c>
      <c r="AI341" t="s">
        <v>6045</v>
      </c>
      <c r="AJ341">
        <v>25226</v>
      </c>
      <c r="AK341" t="s">
        <v>3099</v>
      </c>
      <c r="AL341" t="s">
        <v>3088</v>
      </c>
      <c r="AM341">
        <v>200011620659338</v>
      </c>
      <c r="AN341">
        <v>1</v>
      </c>
      <c r="AO341" s="88" t="s">
        <v>3089</v>
      </c>
      <c r="AP341" s="88">
        <v>1</v>
      </c>
      <c r="AQ341" s="88" t="s">
        <v>3090</v>
      </c>
      <c r="AR341" s="88">
        <v>362717</v>
      </c>
      <c r="AS341" s="88" t="s">
        <v>6059</v>
      </c>
      <c r="AT341" s="88">
        <v>890</v>
      </c>
      <c r="AU341" s="88">
        <v>10000</v>
      </c>
      <c r="AV341" s="88">
        <v>0</v>
      </c>
      <c r="AW341" s="88">
        <v>0</v>
      </c>
      <c r="AX341" s="88">
        <v>0</v>
      </c>
      <c r="AY341" s="88">
        <v>10000</v>
      </c>
      <c r="AZ341" s="88">
        <v>0</v>
      </c>
      <c r="BA341" s="88">
        <v>0</v>
      </c>
      <c r="BB341" s="88">
        <v>0</v>
      </c>
      <c r="BC341" s="88">
        <v>0</v>
      </c>
      <c r="BD341" s="88">
        <v>0</v>
      </c>
      <c r="BE341" s="88">
        <v>0</v>
      </c>
      <c r="BF341" s="101">
        <v>0</v>
      </c>
      <c r="BG341" s="101">
        <v>0</v>
      </c>
      <c r="BH341" s="101">
        <v>0</v>
      </c>
      <c r="BI341" s="101">
        <v>0</v>
      </c>
      <c r="BJ341" s="101">
        <v>0</v>
      </c>
      <c r="BK341" s="101">
        <v>0</v>
      </c>
      <c r="BL341" s="101" t="s">
        <v>3081</v>
      </c>
      <c r="BM341" s="101" t="s">
        <v>3081</v>
      </c>
    </row>
    <row r="342" spans="1:65">
      <c r="A342" t="s">
        <v>695</v>
      </c>
      <c r="B342">
        <v>20250301</v>
      </c>
      <c r="C342">
        <v>2025</v>
      </c>
      <c r="D342" s="9">
        <v>45717</v>
      </c>
      <c r="E342">
        <v>3</v>
      </c>
      <c r="F342" t="s">
        <v>1056</v>
      </c>
      <c r="G342" t="s">
        <v>694</v>
      </c>
      <c r="H342" t="s">
        <v>1056</v>
      </c>
      <c r="I342" t="s">
        <v>694</v>
      </c>
      <c r="J342">
        <v>1</v>
      </c>
      <c r="K342" t="s">
        <v>9</v>
      </c>
      <c r="L342" t="s">
        <v>2158</v>
      </c>
      <c r="M342" t="s">
        <v>2158</v>
      </c>
      <c r="N342" t="s">
        <v>1820</v>
      </c>
      <c r="O342" t="s">
        <v>3247</v>
      </c>
      <c r="P342" t="s">
        <v>6037</v>
      </c>
      <c r="Q342" t="s">
        <v>6038</v>
      </c>
      <c r="R342" t="s">
        <v>3096</v>
      </c>
      <c r="S342" t="s">
        <v>295</v>
      </c>
      <c r="T342" t="s">
        <v>6046</v>
      </c>
      <c r="U342" s="9" t="s">
        <v>6047</v>
      </c>
      <c r="V342" s="9" t="s">
        <v>6056</v>
      </c>
      <c r="W342" t="s">
        <v>6057</v>
      </c>
      <c r="X342" t="s">
        <v>3081</v>
      </c>
      <c r="Y342" t="s">
        <v>3081</v>
      </c>
      <c r="Z342">
        <v>2</v>
      </c>
      <c r="AA342">
        <v>45047</v>
      </c>
      <c r="AB342">
        <v>367</v>
      </c>
      <c r="AC342">
        <v>61800086</v>
      </c>
      <c r="AD342" s="9" t="s">
        <v>3084</v>
      </c>
      <c r="AE342" t="s">
        <v>2329</v>
      </c>
      <c r="AF342" t="s">
        <v>3997</v>
      </c>
      <c r="AG342" t="s">
        <v>4725</v>
      </c>
      <c r="AH342" t="s">
        <v>2328</v>
      </c>
      <c r="AI342" t="s">
        <v>6045</v>
      </c>
      <c r="AJ342">
        <v>23638</v>
      </c>
      <c r="AK342" t="s">
        <v>3088</v>
      </c>
      <c r="AL342" t="s">
        <v>3095</v>
      </c>
      <c r="AM342">
        <v>200019605796905</v>
      </c>
      <c r="AN342">
        <v>1</v>
      </c>
      <c r="AO342" s="88" t="s">
        <v>3089</v>
      </c>
      <c r="AP342" s="88">
        <v>1</v>
      </c>
      <c r="AQ342" s="88" t="s">
        <v>3090</v>
      </c>
      <c r="AR342" s="88">
        <v>362717</v>
      </c>
      <c r="AS342" s="88" t="s">
        <v>6059</v>
      </c>
      <c r="AT342" s="88">
        <v>903</v>
      </c>
      <c r="AU342" s="88">
        <v>35000</v>
      </c>
      <c r="AV342" s="88">
        <v>0</v>
      </c>
      <c r="AW342" s="88">
        <v>0</v>
      </c>
      <c r="AX342" s="88">
        <v>0</v>
      </c>
      <c r="AY342" s="88">
        <v>35000</v>
      </c>
      <c r="AZ342" s="88">
        <v>1004.5</v>
      </c>
      <c r="BA342" s="88">
        <v>0</v>
      </c>
      <c r="BB342" s="88">
        <v>1064</v>
      </c>
      <c r="BC342" s="88">
        <v>0</v>
      </c>
      <c r="BD342" s="88">
        <v>25</v>
      </c>
      <c r="BE342" s="88">
        <v>0</v>
      </c>
      <c r="BF342" s="101">
        <v>0</v>
      </c>
      <c r="BG342" s="101">
        <v>2093.5</v>
      </c>
      <c r="BH342" s="101">
        <v>2485</v>
      </c>
      <c r="BI342" s="101">
        <v>385</v>
      </c>
      <c r="BJ342" s="101">
        <v>2481.5</v>
      </c>
      <c r="BK342" s="101">
        <v>5351.5</v>
      </c>
      <c r="BL342" s="101" t="s">
        <v>3091</v>
      </c>
      <c r="BM342" s="101" t="s">
        <v>3081</v>
      </c>
    </row>
    <row r="343" spans="1:65">
      <c r="A343" t="s">
        <v>695</v>
      </c>
      <c r="B343">
        <v>20250301</v>
      </c>
      <c r="C343">
        <v>2025</v>
      </c>
      <c r="D343" s="9">
        <v>45717</v>
      </c>
      <c r="E343">
        <v>3</v>
      </c>
      <c r="F343" t="s">
        <v>1055</v>
      </c>
      <c r="G343" t="s">
        <v>2655</v>
      </c>
      <c r="H343" t="s">
        <v>1055</v>
      </c>
      <c r="I343" t="s">
        <v>2655</v>
      </c>
      <c r="J343">
        <v>1</v>
      </c>
      <c r="K343" t="s">
        <v>9</v>
      </c>
      <c r="L343" t="s">
        <v>2158</v>
      </c>
      <c r="M343" t="s">
        <v>2158</v>
      </c>
      <c r="N343" t="s">
        <v>1820</v>
      </c>
      <c r="O343" t="s">
        <v>3247</v>
      </c>
      <c r="P343" t="s">
        <v>6037</v>
      </c>
      <c r="Q343" t="s">
        <v>6038</v>
      </c>
      <c r="R343" t="s">
        <v>3096</v>
      </c>
      <c r="S343" t="s">
        <v>295</v>
      </c>
      <c r="T343" t="s">
        <v>6046</v>
      </c>
      <c r="U343" s="9" t="s">
        <v>6047</v>
      </c>
      <c r="V343" s="9" t="s">
        <v>6056</v>
      </c>
      <c r="W343" t="s">
        <v>6057</v>
      </c>
      <c r="X343" t="s">
        <v>3081</v>
      </c>
      <c r="Y343" t="s">
        <v>3081</v>
      </c>
      <c r="Z343">
        <v>1</v>
      </c>
      <c r="AA343">
        <v>45108</v>
      </c>
      <c r="AB343">
        <v>45108</v>
      </c>
      <c r="AC343">
        <v>61500025</v>
      </c>
      <c r="AD343" s="9" t="s">
        <v>3084</v>
      </c>
      <c r="AE343" t="s">
        <v>2412</v>
      </c>
      <c r="AF343" t="s">
        <v>5306</v>
      </c>
      <c r="AG343" t="s">
        <v>5307</v>
      </c>
      <c r="AH343" t="s">
        <v>2511</v>
      </c>
      <c r="AI343" t="s">
        <v>6043</v>
      </c>
      <c r="AJ343">
        <v>35839</v>
      </c>
      <c r="AK343" t="s">
        <v>3099</v>
      </c>
      <c r="AL343" t="s">
        <v>3088</v>
      </c>
      <c r="AM343">
        <v>200019604939498</v>
      </c>
      <c r="AN343">
        <v>1</v>
      </c>
      <c r="AO343" s="88" t="s">
        <v>3089</v>
      </c>
      <c r="AP343" s="88">
        <v>1</v>
      </c>
      <c r="AQ343" s="88" t="s">
        <v>3090</v>
      </c>
      <c r="AR343" s="88">
        <v>362717</v>
      </c>
      <c r="AS343" s="88" t="s">
        <v>6059</v>
      </c>
      <c r="AT343" s="88">
        <v>909</v>
      </c>
      <c r="AU343" s="88">
        <v>30000</v>
      </c>
      <c r="AV343" s="88">
        <v>0</v>
      </c>
      <c r="AW343" s="88">
        <v>0</v>
      </c>
      <c r="AX343" s="88">
        <v>0</v>
      </c>
      <c r="AY343" s="88">
        <v>30000</v>
      </c>
      <c r="AZ343" s="88">
        <v>861</v>
      </c>
      <c r="BA343" s="88">
        <v>0</v>
      </c>
      <c r="BB343" s="88">
        <v>912</v>
      </c>
      <c r="BC343" s="88">
        <v>0</v>
      </c>
      <c r="BD343" s="88">
        <v>25</v>
      </c>
      <c r="BE343" s="88">
        <v>0</v>
      </c>
      <c r="BF343" s="101">
        <v>0</v>
      </c>
      <c r="BG343" s="101">
        <v>1798</v>
      </c>
      <c r="BH343" s="101">
        <v>2130</v>
      </c>
      <c r="BI343" s="101">
        <v>330</v>
      </c>
      <c r="BJ343" s="101">
        <v>2127</v>
      </c>
      <c r="BK343" s="101">
        <v>4587</v>
      </c>
      <c r="BL343" s="101" t="s">
        <v>3081</v>
      </c>
      <c r="BM343" s="101" t="s">
        <v>3081</v>
      </c>
    </row>
    <row r="344" spans="1:65">
      <c r="A344" t="s">
        <v>695</v>
      </c>
      <c r="B344">
        <v>20250301</v>
      </c>
      <c r="C344">
        <v>2025</v>
      </c>
      <c r="D344" s="9">
        <v>45717</v>
      </c>
      <c r="E344">
        <v>3</v>
      </c>
      <c r="F344" t="s">
        <v>2200</v>
      </c>
      <c r="G344" t="s">
        <v>1738</v>
      </c>
      <c r="H344" t="s">
        <v>1038</v>
      </c>
      <c r="I344" t="s">
        <v>695</v>
      </c>
      <c r="J344">
        <v>34</v>
      </c>
      <c r="K344" t="s">
        <v>3256</v>
      </c>
      <c r="L344" t="s">
        <v>2158</v>
      </c>
      <c r="M344" t="s">
        <v>2158</v>
      </c>
      <c r="N344" t="s">
        <v>1820</v>
      </c>
      <c r="O344" t="s">
        <v>3247</v>
      </c>
      <c r="P344" t="s">
        <v>6037</v>
      </c>
      <c r="Q344" t="s">
        <v>6038</v>
      </c>
      <c r="R344" t="s">
        <v>3523</v>
      </c>
      <c r="S344" t="s">
        <v>1111</v>
      </c>
      <c r="T344" t="s">
        <v>6046</v>
      </c>
      <c r="U344" s="9" t="s">
        <v>6047</v>
      </c>
      <c r="V344" s="9" t="s">
        <v>3081</v>
      </c>
      <c r="W344" t="s">
        <v>3081</v>
      </c>
      <c r="X344" t="s">
        <v>3081</v>
      </c>
      <c r="Y344" t="s">
        <v>3081</v>
      </c>
      <c r="Z344">
        <v>2</v>
      </c>
      <c r="AA344">
        <v>45078</v>
      </c>
      <c r="AB344">
        <v>44896</v>
      </c>
      <c r="AC344">
        <v>61590008</v>
      </c>
      <c r="AD344" s="9" t="s">
        <v>3084</v>
      </c>
      <c r="AE344" t="s">
        <v>2028</v>
      </c>
      <c r="AF344" t="s">
        <v>4994</v>
      </c>
      <c r="AG344" t="s">
        <v>4995</v>
      </c>
      <c r="AH344" t="s">
        <v>2027</v>
      </c>
      <c r="AI344" t="s">
        <v>6045</v>
      </c>
      <c r="AJ344">
        <v>32621</v>
      </c>
      <c r="AK344" t="s">
        <v>3099</v>
      </c>
      <c r="AL344" t="s">
        <v>3088</v>
      </c>
      <c r="AM344">
        <v>200019605322545</v>
      </c>
      <c r="AN344">
        <v>1</v>
      </c>
      <c r="AO344" s="88" t="s">
        <v>3089</v>
      </c>
      <c r="AP344" s="88">
        <v>1</v>
      </c>
      <c r="AQ344" s="88" t="s">
        <v>3090</v>
      </c>
      <c r="AR344" s="88">
        <v>362717</v>
      </c>
      <c r="AS344" s="88" t="s">
        <v>6059</v>
      </c>
      <c r="AT344" s="88">
        <v>910</v>
      </c>
      <c r="AU344" s="88">
        <v>42000</v>
      </c>
      <c r="AV344" s="88">
        <v>0</v>
      </c>
      <c r="AW344" s="88">
        <v>0</v>
      </c>
      <c r="AX344" s="88">
        <v>0</v>
      </c>
      <c r="AY344" s="88">
        <v>42000</v>
      </c>
      <c r="AZ344" s="88">
        <v>1205.4000000000001</v>
      </c>
      <c r="BA344" s="88">
        <v>724.92</v>
      </c>
      <c r="BB344" s="88">
        <v>1276.8</v>
      </c>
      <c r="BC344" s="88">
        <v>0</v>
      </c>
      <c r="BD344" s="88">
        <v>25</v>
      </c>
      <c r="BE344" s="88">
        <v>0</v>
      </c>
      <c r="BF344" s="101">
        <v>0</v>
      </c>
      <c r="BG344" s="101">
        <v>3232.12</v>
      </c>
      <c r="BH344" s="101">
        <v>2982</v>
      </c>
      <c r="BI344" s="101">
        <v>462</v>
      </c>
      <c r="BJ344" s="101">
        <v>2977.8</v>
      </c>
      <c r="BK344" s="101">
        <v>6421.8</v>
      </c>
      <c r="BL344" s="101" t="s">
        <v>3173</v>
      </c>
      <c r="BM344" s="101" t="s">
        <v>3217</v>
      </c>
    </row>
    <row r="345" spans="1:65">
      <c r="A345" t="s">
        <v>695</v>
      </c>
      <c r="B345">
        <v>20250301</v>
      </c>
      <c r="C345">
        <v>2025</v>
      </c>
      <c r="D345" s="9">
        <v>45717</v>
      </c>
      <c r="E345">
        <v>3</v>
      </c>
      <c r="F345" t="s">
        <v>1038</v>
      </c>
      <c r="G345" t="s">
        <v>695</v>
      </c>
      <c r="H345" t="s">
        <v>1038</v>
      </c>
      <c r="I345" t="s">
        <v>695</v>
      </c>
      <c r="J345">
        <v>7</v>
      </c>
      <c r="K345" t="s">
        <v>3252</v>
      </c>
      <c r="L345" t="s">
        <v>2158</v>
      </c>
      <c r="M345" t="s">
        <v>2158</v>
      </c>
      <c r="N345" t="s">
        <v>1820</v>
      </c>
      <c r="O345" t="s">
        <v>3247</v>
      </c>
      <c r="P345" t="s">
        <v>6037</v>
      </c>
      <c r="Q345" t="s">
        <v>6038</v>
      </c>
      <c r="R345" t="s">
        <v>3253</v>
      </c>
      <c r="S345" t="s">
        <v>666</v>
      </c>
      <c r="T345" t="s">
        <v>6046</v>
      </c>
      <c r="U345" s="9" t="s">
        <v>6047</v>
      </c>
      <c r="V345" s="9" t="s">
        <v>3081</v>
      </c>
      <c r="W345" t="s">
        <v>3081</v>
      </c>
      <c r="X345" t="s">
        <v>3081</v>
      </c>
      <c r="Y345" t="s">
        <v>3081</v>
      </c>
      <c r="Z345">
        <v>1</v>
      </c>
      <c r="AA345">
        <v>45658</v>
      </c>
      <c r="AB345">
        <v>45658</v>
      </c>
      <c r="AC345">
        <v>62462465</v>
      </c>
      <c r="AD345" s="9" t="s">
        <v>3084</v>
      </c>
      <c r="AE345" t="s">
        <v>5874</v>
      </c>
      <c r="AF345" t="s">
        <v>5875</v>
      </c>
      <c r="AG345" t="s">
        <v>5132</v>
      </c>
      <c r="AH345" t="s">
        <v>5876</v>
      </c>
      <c r="AI345" t="s">
        <v>6045</v>
      </c>
      <c r="AJ345">
        <v>38629</v>
      </c>
      <c r="AK345" t="s">
        <v>3099</v>
      </c>
      <c r="AL345" t="s">
        <v>3088</v>
      </c>
      <c r="AM345">
        <v>200019605940847</v>
      </c>
      <c r="AN345">
        <v>1</v>
      </c>
      <c r="AO345" s="88" t="s">
        <v>3089</v>
      </c>
      <c r="AP345" s="88">
        <v>1</v>
      </c>
      <c r="AQ345" s="88" t="s">
        <v>3090</v>
      </c>
      <c r="AR345" s="88">
        <v>362717</v>
      </c>
      <c r="AS345" s="88" t="s">
        <v>6059</v>
      </c>
      <c r="AT345" s="88">
        <v>913</v>
      </c>
      <c r="AU345" s="88">
        <v>8000</v>
      </c>
      <c r="AV345" s="88">
        <v>0</v>
      </c>
      <c r="AW345" s="88">
        <v>0</v>
      </c>
      <c r="AX345" s="88">
        <v>0</v>
      </c>
      <c r="AY345" s="88">
        <v>8000</v>
      </c>
      <c r="AZ345" s="88">
        <v>0</v>
      </c>
      <c r="BA345" s="88">
        <v>0</v>
      </c>
      <c r="BB345" s="88">
        <v>0</v>
      </c>
      <c r="BC345" s="88">
        <v>0</v>
      </c>
      <c r="BD345" s="88">
        <v>0</v>
      </c>
      <c r="BE345" s="88">
        <v>0</v>
      </c>
      <c r="BF345" s="101">
        <v>0</v>
      </c>
      <c r="BG345" s="101">
        <v>0</v>
      </c>
      <c r="BH345" s="101">
        <v>0</v>
      </c>
      <c r="BI345" s="101">
        <v>0</v>
      </c>
      <c r="BJ345" s="101">
        <v>0</v>
      </c>
      <c r="BK345" s="101">
        <v>0</v>
      </c>
      <c r="BL345" s="101" t="s">
        <v>3081</v>
      </c>
      <c r="BM345" s="101" t="s">
        <v>3081</v>
      </c>
    </row>
    <row r="346" spans="1:65">
      <c r="A346" t="s">
        <v>695</v>
      </c>
      <c r="B346">
        <v>20250301</v>
      </c>
      <c r="C346">
        <v>2025</v>
      </c>
      <c r="D346" s="9">
        <v>45717</v>
      </c>
      <c r="E346">
        <v>3</v>
      </c>
      <c r="F346" t="s">
        <v>1030</v>
      </c>
      <c r="G346" t="s">
        <v>420</v>
      </c>
      <c r="H346" t="s">
        <v>1030</v>
      </c>
      <c r="I346" t="s">
        <v>420</v>
      </c>
      <c r="J346">
        <v>1</v>
      </c>
      <c r="K346" t="s">
        <v>9</v>
      </c>
      <c r="L346" t="s">
        <v>2158</v>
      </c>
      <c r="M346" t="s">
        <v>2158</v>
      </c>
      <c r="N346" t="s">
        <v>1820</v>
      </c>
      <c r="O346" t="s">
        <v>3247</v>
      </c>
      <c r="P346" t="s">
        <v>6037</v>
      </c>
      <c r="Q346" t="s">
        <v>6038</v>
      </c>
      <c r="R346" t="s">
        <v>3367</v>
      </c>
      <c r="S346" t="s">
        <v>719</v>
      </c>
      <c r="T346" t="s">
        <v>6039</v>
      </c>
      <c r="U346" s="9" t="s">
        <v>6040</v>
      </c>
      <c r="V346" s="9" t="s">
        <v>6056</v>
      </c>
      <c r="W346" t="s">
        <v>6057</v>
      </c>
      <c r="X346" t="s">
        <v>3081</v>
      </c>
      <c r="Y346" t="s">
        <v>3081</v>
      </c>
      <c r="Z346">
        <v>1</v>
      </c>
      <c r="AA346">
        <v>45689</v>
      </c>
      <c r="AB346">
        <v>45689</v>
      </c>
      <c r="AC346">
        <v>62040092</v>
      </c>
      <c r="AD346" s="9" t="s">
        <v>3084</v>
      </c>
      <c r="AE346" t="s">
        <v>5897</v>
      </c>
      <c r="AF346" t="s">
        <v>5898</v>
      </c>
      <c r="AG346" t="s">
        <v>5899</v>
      </c>
      <c r="AH346" t="s">
        <v>5900</v>
      </c>
      <c r="AI346" t="s">
        <v>6045</v>
      </c>
      <c r="AJ346">
        <v>26659</v>
      </c>
      <c r="AK346" t="s">
        <v>3099</v>
      </c>
      <c r="AL346" t="s">
        <v>3088</v>
      </c>
      <c r="AM346">
        <v>200019605578217</v>
      </c>
      <c r="AN346">
        <v>1</v>
      </c>
      <c r="AO346" s="88" t="s">
        <v>3089</v>
      </c>
      <c r="AP346" s="88">
        <v>1</v>
      </c>
      <c r="AQ346" s="88" t="s">
        <v>3090</v>
      </c>
      <c r="AR346" s="88">
        <v>362717</v>
      </c>
      <c r="AS346" s="88" t="s">
        <v>6059</v>
      </c>
      <c r="AT346" s="88">
        <v>916</v>
      </c>
      <c r="AU346" s="88">
        <v>35000</v>
      </c>
      <c r="AV346" s="88">
        <v>0</v>
      </c>
      <c r="AW346" s="88">
        <v>0</v>
      </c>
      <c r="AX346" s="88">
        <v>0</v>
      </c>
      <c r="AY346" s="88">
        <v>35000</v>
      </c>
      <c r="AZ346" s="88">
        <v>1004.5</v>
      </c>
      <c r="BA346" s="88">
        <v>0</v>
      </c>
      <c r="BB346" s="88">
        <v>1064</v>
      </c>
      <c r="BC346" s="88">
        <v>0</v>
      </c>
      <c r="BD346" s="88">
        <v>25</v>
      </c>
      <c r="BE346" s="88">
        <v>0</v>
      </c>
      <c r="BF346" s="101">
        <v>0</v>
      </c>
      <c r="BG346" s="101">
        <v>2093.5</v>
      </c>
      <c r="BH346" s="101">
        <v>2485</v>
      </c>
      <c r="BI346" s="101">
        <v>385</v>
      </c>
      <c r="BJ346" s="101">
        <v>2481.5</v>
      </c>
      <c r="BK346" s="101">
        <v>5351.5</v>
      </c>
      <c r="BL346" s="101" t="s">
        <v>3081</v>
      </c>
      <c r="BM346" s="101" t="s">
        <v>3081</v>
      </c>
    </row>
    <row r="347" spans="1:65">
      <c r="A347" t="s">
        <v>695</v>
      </c>
      <c r="B347">
        <v>20250301</v>
      </c>
      <c r="C347">
        <v>2025</v>
      </c>
      <c r="D347" s="9">
        <v>45717</v>
      </c>
      <c r="E347">
        <v>3</v>
      </c>
      <c r="F347" t="s">
        <v>1038</v>
      </c>
      <c r="G347" t="s">
        <v>695</v>
      </c>
      <c r="H347" t="s">
        <v>1038</v>
      </c>
      <c r="I347" t="s">
        <v>695</v>
      </c>
      <c r="J347">
        <v>1</v>
      </c>
      <c r="K347" t="s">
        <v>9</v>
      </c>
      <c r="L347" t="s">
        <v>2158</v>
      </c>
      <c r="M347" t="s">
        <v>2158</v>
      </c>
      <c r="N347" t="s">
        <v>1820</v>
      </c>
      <c r="O347" t="s">
        <v>3247</v>
      </c>
      <c r="P347" t="s">
        <v>6037</v>
      </c>
      <c r="Q347" t="s">
        <v>6038</v>
      </c>
      <c r="R347" t="s">
        <v>3083</v>
      </c>
      <c r="S347" t="s">
        <v>7</v>
      </c>
      <c r="T347" t="s">
        <v>6039</v>
      </c>
      <c r="U347" s="9" t="s">
        <v>6040</v>
      </c>
      <c r="V347" s="9" t="s">
        <v>6041</v>
      </c>
      <c r="W347" t="s">
        <v>6042</v>
      </c>
      <c r="X347" t="s">
        <v>3081</v>
      </c>
      <c r="Y347" t="s">
        <v>3081</v>
      </c>
      <c r="Z347">
        <v>1</v>
      </c>
      <c r="AA347">
        <v>45505</v>
      </c>
      <c r="AB347">
        <v>45505</v>
      </c>
      <c r="AC347">
        <v>62462328</v>
      </c>
      <c r="AD347" s="9" t="s">
        <v>3084</v>
      </c>
      <c r="AE347" t="s">
        <v>2957</v>
      </c>
      <c r="AF347" t="s">
        <v>5703</v>
      </c>
      <c r="AG347" t="s">
        <v>5704</v>
      </c>
      <c r="AH347" t="s">
        <v>2956</v>
      </c>
      <c r="AI347" t="s">
        <v>6043</v>
      </c>
      <c r="AJ347">
        <v>31890</v>
      </c>
      <c r="AK347" t="s">
        <v>3099</v>
      </c>
      <c r="AL347" t="s">
        <v>3088</v>
      </c>
      <c r="AM347">
        <v>200019607376088</v>
      </c>
      <c r="AN347">
        <v>1</v>
      </c>
      <c r="AO347" s="88" t="s">
        <v>3089</v>
      </c>
      <c r="AP347" s="88">
        <v>1</v>
      </c>
      <c r="AQ347" s="88" t="s">
        <v>3090</v>
      </c>
      <c r="AR347" s="88">
        <v>362717</v>
      </c>
      <c r="AS347" s="88" t="s">
        <v>6059</v>
      </c>
      <c r="AT347" s="88">
        <v>921</v>
      </c>
      <c r="AU347" s="88">
        <v>22000</v>
      </c>
      <c r="AV347" s="88">
        <v>0</v>
      </c>
      <c r="AW347" s="88">
        <v>0</v>
      </c>
      <c r="AX347" s="88">
        <v>0</v>
      </c>
      <c r="AY347" s="88">
        <v>22000</v>
      </c>
      <c r="AZ347" s="88">
        <v>631.4</v>
      </c>
      <c r="BA347" s="88">
        <v>0</v>
      </c>
      <c r="BB347" s="88">
        <v>668.8</v>
      </c>
      <c r="BC347" s="88">
        <v>0</v>
      </c>
      <c r="BD347" s="88">
        <v>25</v>
      </c>
      <c r="BE347" s="88">
        <v>0</v>
      </c>
      <c r="BF347" s="101">
        <v>0</v>
      </c>
      <c r="BG347" s="101">
        <v>1325.2</v>
      </c>
      <c r="BH347" s="101">
        <v>1562</v>
      </c>
      <c r="BI347" s="101">
        <v>242</v>
      </c>
      <c r="BJ347" s="101">
        <v>1559.8</v>
      </c>
      <c r="BK347" s="101">
        <v>3363.8</v>
      </c>
      <c r="BL347" s="101" t="s">
        <v>3081</v>
      </c>
      <c r="BM347" s="101" t="s">
        <v>3081</v>
      </c>
    </row>
    <row r="348" spans="1:65">
      <c r="A348" t="s">
        <v>695</v>
      </c>
      <c r="B348">
        <v>20250301</v>
      </c>
      <c r="C348">
        <v>2025</v>
      </c>
      <c r="D348" s="9">
        <v>45717</v>
      </c>
      <c r="E348">
        <v>3</v>
      </c>
      <c r="F348" t="s">
        <v>1034</v>
      </c>
      <c r="G348" t="s">
        <v>195</v>
      </c>
      <c r="H348" t="s">
        <v>1034</v>
      </c>
      <c r="I348" t="s">
        <v>195</v>
      </c>
      <c r="J348">
        <v>1</v>
      </c>
      <c r="K348" t="s">
        <v>9</v>
      </c>
      <c r="L348" t="s">
        <v>2158</v>
      </c>
      <c r="M348" t="s">
        <v>2158</v>
      </c>
      <c r="N348" t="s">
        <v>1820</v>
      </c>
      <c r="O348" t="s">
        <v>3247</v>
      </c>
      <c r="P348" t="s">
        <v>6037</v>
      </c>
      <c r="Q348" t="s">
        <v>6038</v>
      </c>
      <c r="R348" t="s">
        <v>3281</v>
      </c>
      <c r="S348" t="s">
        <v>109</v>
      </c>
      <c r="T348" t="s">
        <v>6046</v>
      </c>
      <c r="U348" s="9" t="s">
        <v>6047</v>
      </c>
      <c r="V348" s="9" t="s">
        <v>3081</v>
      </c>
      <c r="W348" t="s">
        <v>3081</v>
      </c>
      <c r="X348" t="s">
        <v>3081</v>
      </c>
      <c r="Y348" t="s">
        <v>3081</v>
      </c>
      <c r="Z348">
        <v>9</v>
      </c>
      <c r="AA348">
        <v>43831</v>
      </c>
      <c r="AB348">
        <v>36770</v>
      </c>
      <c r="AC348">
        <v>61665002</v>
      </c>
      <c r="AD348" s="9" t="s">
        <v>3084</v>
      </c>
      <c r="AE348" t="s">
        <v>849</v>
      </c>
      <c r="AF348" t="s">
        <v>3519</v>
      </c>
      <c r="AG348" t="s">
        <v>3520</v>
      </c>
      <c r="AH348" t="s">
        <v>197</v>
      </c>
      <c r="AI348" t="s">
        <v>6043</v>
      </c>
      <c r="AJ348">
        <v>23652</v>
      </c>
      <c r="AK348" t="s">
        <v>3088</v>
      </c>
      <c r="AL348" t="s">
        <v>3088</v>
      </c>
      <c r="AM348">
        <v>200013300041742</v>
      </c>
      <c r="AN348">
        <v>1</v>
      </c>
      <c r="AO348" s="88" t="s">
        <v>3089</v>
      </c>
      <c r="AP348" s="88">
        <v>1</v>
      </c>
      <c r="AQ348" s="88" t="s">
        <v>3090</v>
      </c>
      <c r="AR348" s="88">
        <v>362717</v>
      </c>
      <c r="AS348" s="88" t="s">
        <v>6059</v>
      </c>
      <c r="AT348" s="88">
        <v>930</v>
      </c>
      <c r="AU348" s="88">
        <v>115000</v>
      </c>
      <c r="AV348" s="88">
        <v>0</v>
      </c>
      <c r="AW348" s="88">
        <v>0</v>
      </c>
      <c r="AX348" s="88">
        <v>0</v>
      </c>
      <c r="AY348" s="88">
        <v>115000</v>
      </c>
      <c r="AZ348" s="88">
        <v>3300.5</v>
      </c>
      <c r="BA348" s="88">
        <v>15633.74</v>
      </c>
      <c r="BB348" s="88">
        <v>3496</v>
      </c>
      <c r="BC348" s="88">
        <v>0</v>
      </c>
      <c r="BD348" s="88">
        <v>25</v>
      </c>
      <c r="BE348" s="88">
        <v>50</v>
      </c>
      <c r="BF348" s="101">
        <v>33845.480000000003</v>
      </c>
      <c r="BG348" s="101">
        <v>56350.720000000001</v>
      </c>
      <c r="BH348" s="101">
        <v>8165</v>
      </c>
      <c r="BI348" s="101">
        <v>851.51</v>
      </c>
      <c r="BJ348" s="101">
        <v>8153.5</v>
      </c>
      <c r="BK348" s="101">
        <v>17170.009999999998</v>
      </c>
      <c r="BL348" s="101" t="s">
        <v>3091</v>
      </c>
      <c r="BM348" s="101" t="s">
        <v>3081</v>
      </c>
    </row>
    <row r="349" spans="1:65">
      <c r="A349" t="s">
        <v>695</v>
      </c>
      <c r="B349">
        <v>20250301</v>
      </c>
      <c r="C349">
        <v>2025</v>
      </c>
      <c r="D349" s="9">
        <v>45717</v>
      </c>
      <c r="E349">
        <v>3</v>
      </c>
      <c r="F349" t="s">
        <v>1028</v>
      </c>
      <c r="G349" t="s">
        <v>1194</v>
      </c>
      <c r="H349" t="s">
        <v>1028</v>
      </c>
      <c r="I349" t="s">
        <v>1194</v>
      </c>
      <c r="J349">
        <v>1</v>
      </c>
      <c r="K349" t="s">
        <v>9</v>
      </c>
      <c r="L349" t="s">
        <v>2158</v>
      </c>
      <c r="M349" t="s">
        <v>2158</v>
      </c>
      <c r="N349" t="s">
        <v>1820</v>
      </c>
      <c r="O349" t="s">
        <v>3247</v>
      </c>
      <c r="P349" t="s">
        <v>6037</v>
      </c>
      <c r="Q349" t="s">
        <v>6038</v>
      </c>
      <c r="R349" t="s">
        <v>3297</v>
      </c>
      <c r="S349" t="s">
        <v>8</v>
      </c>
      <c r="T349" t="s">
        <v>6046</v>
      </c>
      <c r="U349" s="9" t="s">
        <v>6047</v>
      </c>
      <c r="V349" s="9" t="s">
        <v>6056</v>
      </c>
      <c r="W349" t="s">
        <v>6057</v>
      </c>
      <c r="X349" t="s">
        <v>3081</v>
      </c>
      <c r="Y349" t="s">
        <v>3081</v>
      </c>
      <c r="Z349">
        <v>8</v>
      </c>
      <c r="AA349">
        <v>44197</v>
      </c>
      <c r="AB349">
        <v>36800</v>
      </c>
      <c r="AC349">
        <v>62475081</v>
      </c>
      <c r="AD349" s="9" t="s">
        <v>3084</v>
      </c>
      <c r="AE349" t="s">
        <v>877</v>
      </c>
      <c r="AF349" t="s">
        <v>3850</v>
      </c>
      <c r="AG349" t="s">
        <v>3851</v>
      </c>
      <c r="AH349" t="s">
        <v>396</v>
      </c>
      <c r="AI349" t="s">
        <v>6043</v>
      </c>
      <c r="AJ349">
        <v>26731</v>
      </c>
      <c r="AK349" t="s">
        <v>3088</v>
      </c>
      <c r="AL349" t="s">
        <v>3088</v>
      </c>
      <c r="AM349">
        <v>200013300048677</v>
      </c>
      <c r="AN349">
        <v>1</v>
      </c>
      <c r="AO349" s="88" t="s">
        <v>3089</v>
      </c>
      <c r="AP349" s="88">
        <v>1</v>
      </c>
      <c r="AQ349" s="88" t="s">
        <v>3090</v>
      </c>
      <c r="AR349" s="88">
        <v>363079</v>
      </c>
      <c r="AS349" s="88" t="s">
        <v>6094</v>
      </c>
      <c r="AT349" s="88">
        <v>17</v>
      </c>
      <c r="AU349" s="88">
        <v>0</v>
      </c>
      <c r="AV349" s="88">
        <v>0</v>
      </c>
      <c r="AW349" s="88">
        <v>0</v>
      </c>
      <c r="AX349" s="88">
        <v>25000</v>
      </c>
      <c r="AY349" s="88">
        <v>25000</v>
      </c>
      <c r="AZ349" s="88">
        <v>717.5</v>
      </c>
      <c r="BA349" s="88">
        <v>4220.1499999999996</v>
      </c>
      <c r="BB349" s="88">
        <v>760</v>
      </c>
      <c r="BC349" s="88">
        <v>0</v>
      </c>
      <c r="BD349" s="88">
        <v>0</v>
      </c>
      <c r="BE349" s="88">
        <v>0</v>
      </c>
      <c r="BF349" s="101">
        <v>0</v>
      </c>
      <c r="BG349" s="101">
        <v>5697.65</v>
      </c>
      <c r="BH349" s="101">
        <v>1775</v>
      </c>
      <c r="BI349" s="101">
        <v>275</v>
      </c>
      <c r="BJ349" s="101">
        <v>1772.5</v>
      </c>
      <c r="BK349" s="101">
        <v>3822.5</v>
      </c>
      <c r="BL349" s="101" t="s">
        <v>3091</v>
      </c>
      <c r="BM349" s="101" t="s">
        <v>3081</v>
      </c>
    </row>
    <row r="350" spans="1:65">
      <c r="A350" t="s">
        <v>695</v>
      </c>
      <c r="B350">
        <v>20250301</v>
      </c>
      <c r="C350">
        <v>2025</v>
      </c>
      <c r="D350" s="9">
        <v>45717</v>
      </c>
      <c r="E350">
        <v>3</v>
      </c>
      <c r="F350" t="s">
        <v>1039</v>
      </c>
      <c r="G350" t="s">
        <v>287</v>
      </c>
      <c r="H350" t="s">
        <v>1039</v>
      </c>
      <c r="I350" t="s">
        <v>287</v>
      </c>
      <c r="J350">
        <v>1</v>
      </c>
      <c r="K350" t="s">
        <v>9</v>
      </c>
      <c r="L350" t="s">
        <v>2158</v>
      </c>
      <c r="M350" t="s">
        <v>2158</v>
      </c>
      <c r="N350" t="s">
        <v>1820</v>
      </c>
      <c r="O350" t="s">
        <v>3247</v>
      </c>
      <c r="P350" t="s">
        <v>6037</v>
      </c>
      <c r="Q350" t="s">
        <v>6038</v>
      </c>
      <c r="R350" t="s">
        <v>3096</v>
      </c>
      <c r="S350" t="s">
        <v>295</v>
      </c>
      <c r="T350" t="s">
        <v>6046</v>
      </c>
      <c r="U350" s="9" t="s">
        <v>6047</v>
      </c>
      <c r="V350" s="9" t="s">
        <v>6056</v>
      </c>
      <c r="W350" t="s">
        <v>6057</v>
      </c>
      <c r="X350" t="s">
        <v>3081</v>
      </c>
      <c r="Y350" t="s">
        <v>3081</v>
      </c>
      <c r="Z350">
        <v>1</v>
      </c>
      <c r="AA350">
        <v>45170</v>
      </c>
      <c r="AB350">
        <v>45170</v>
      </c>
      <c r="AC350">
        <v>62010029</v>
      </c>
      <c r="AD350" s="9" t="s">
        <v>3084</v>
      </c>
      <c r="AE350" t="s">
        <v>2531</v>
      </c>
      <c r="AF350" t="s">
        <v>3514</v>
      </c>
      <c r="AG350" t="s">
        <v>3515</v>
      </c>
      <c r="AH350" t="s">
        <v>2557</v>
      </c>
      <c r="AI350" t="s">
        <v>6043</v>
      </c>
      <c r="AJ350">
        <v>27936</v>
      </c>
      <c r="AK350" t="s">
        <v>3099</v>
      </c>
      <c r="AL350" t="s">
        <v>3088</v>
      </c>
      <c r="AM350">
        <v>200015300364584</v>
      </c>
      <c r="AN350">
        <v>1</v>
      </c>
      <c r="AO350" s="88" t="s">
        <v>3089</v>
      </c>
      <c r="AP350" s="88">
        <v>1</v>
      </c>
      <c r="AQ350" s="88" t="s">
        <v>3090</v>
      </c>
      <c r="AR350" s="88">
        <v>363097</v>
      </c>
      <c r="AS350" s="88" t="s">
        <v>6091</v>
      </c>
      <c r="AT350" s="88">
        <v>12</v>
      </c>
      <c r="AU350" s="88">
        <v>35000</v>
      </c>
      <c r="AV350" s="88">
        <v>0</v>
      </c>
      <c r="AW350" s="88">
        <v>0</v>
      </c>
      <c r="AX350" s="88">
        <v>35000</v>
      </c>
      <c r="AY350" s="88">
        <v>70000</v>
      </c>
      <c r="AZ350" s="88">
        <v>1004.5</v>
      </c>
      <c r="BA350" s="88">
        <v>5368.48</v>
      </c>
      <c r="BB350" s="88">
        <v>1064</v>
      </c>
      <c r="BC350" s="88">
        <v>0</v>
      </c>
      <c r="BD350" s="88">
        <v>0</v>
      </c>
      <c r="BE350" s="88">
        <v>0</v>
      </c>
      <c r="BF350" s="101">
        <v>0</v>
      </c>
      <c r="BG350" s="101">
        <v>7436.98</v>
      </c>
      <c r="BH350" s="101">
        <v>2485</v>
      </c>
      <c r="BI350" s="101">
        <v>385</v>
      </c>
      <c r="BJ350" s="101">
        <v>2481.5</v>
      </c>
      <c r="BK350" s="101">
        <v>5351.5</v>
      </c>
      <c r="BL350" s="101" t="s">
        <v>3081</v>
      </c>
      <c r="BM350" s="101" t="s">
        <v>3081</v>
      </c>
    </row>
    <row r="351" spans="1:65">
      <c r="A351" t="s">
        <v>695</v>
      </c>
      <c r="B351">
        <v>20250301</v>
      </c>
      <c r="C351">
        <v>2025</v>
      </c>
      <c r="D351" s="9">
        <v>45717</v>
      </c>
      <c r="E351">
        <v>3</v>
      </c>
      <c r="F351" t="s">
        <v>1074</v>
      </c>
      <c r="G351" t="s">
        <v>323</v>
      </c>
      <c r="H351" t="s">
        <v>1074</v>
      </c>
      <c r="I351" t="s">
        <v>323</v>
      </c>
      <c r="J351">
        <v>1</v>
      </c>
      <c r="K351" t="s">
        <v>9</v>
      </c>
      <c r="L351" t="s">
        <v>2158</v>
      </c>
      <c r="M351" t="s">
        <v>2158</v>
      </c>
      <c r="N351" t="s">
        <v>1823</v>
      </c>
      <c r="O351" t="s">
        <v>3082</v>
      </c>
      <c r="P351" t="s">
        <v>6037</v>
      </c>
      <c r="Q351" t="s">
        <v>6038</v>
      </c>
      <c r="R351" t="s">
        <v>3395</v>
      </c>
      <c r="S351" t="s">
        <v>249</v>
      </c>
      <c r="T351" t="s">
        <v>6046</v>
      </c>
      <c r="U351" s="9" t="s">
        <v>6047</v>
      </c>
      <c r="V351" s="9" t="s">
        <v>6048</v>
      </c>
      <c r="W351" t="s">
        <v>6049</v>
      </c>
      <c r="X351" t="s">
        <v>3081</v>
      </c>
      <c r="Y351" t="s">
        <v>3081</v>
      </c>
      <c r="Z351">
        <v>2</v>
      </c>
      <c r="AA351">
        <v>45717</v>
      </c>
      <c r="AB351">
        <v>45200</v>
      </c>
      <c r="AC351">
        <v>61845032</v>
      </c>
      <c r="AD351" s="9" t="s">
        <v>3084</v>
      </c>
      <c r="AE351" t="s">
        <v>2601</v>
      </c>
      <c r="AF351" t="s">
        <v>4719</v>
      </c>
      <c r="AG351" t="s">
        <v>4720</v>
      </c>
      <c r="AH351" t="s">
        <v>2852</v>
      </c>
      <c r="AI351" t="s">
        <v>6043</v>
      </c>
      <c r="AJ351">
        <v>25923</v>
      </c>
      <c r="AK351" t="s">
        <v>3099</v>
      </c>
      <c r="AL351" t="s">
        <v>3088</v>
      </c>
      <c r="AM351">
        <v>200019606304195</v>
      </c>
      <c r="AN351">
        <v>1</v>
      </c>
      <c r="AO351" s="88" t="s">
        <v>3089</v>
      </c>
      <c r="AP351" s="88">
        <v>1</v>
      </c>
      <c r="AQ351" s="88" t="s">
        <v>3090</v>
      </c>
      <c r="AR351" s="88">
        <v>362664</v>
      </c>
      <c r="AS351" s="88" t="s">
        <v>6044</v>
      </c>
      <c r="AT351" s="88">
        <v>50</v>
      </c>
      <c r="AU351" s="88">
        <v>48000</v>
      </c>
      <c r="AV351" s="88">
        <v>0</v>
      </c>
      <c r="AW351" s="88">
        <v>0</v>
      </c>
      <c r="AX351" s="88">
        <v>0</v>
      </c>
      <c r="AY351" s="88">
        <v>48000</v>
      </c>
      <c r="AZ351" s="88">
        <v>1377.6</v>
      </c>
      <c r="BA351" s="88">
        <v>1571.73</v>
      </c>
      <c r="BB351" s="88">
        <v>1459.2</v>
      </c>
      <c r="BC351" s="88">
        <v>0</v>
      </c>
      <c r="BD351" s="88">
        <v>25</v>
      </c>
      <c r="BE351" s="88">
        <v>0</v>
      </c>
      <c r="BF351" s="101">
        <v>428.47</v>
      </c>
      <c r="BG351" s="101">
        <v>4862</v>
      </c>
      <c r="BH351" s="101">
        <v>3408</v>
      </c>
      <c r="BI351" s="101">
        <v>528</v>
      </c>
      <c r="BJ351" s="101">
        <v>3403.2</v>
      </c>
      <c r="BK351" s="101">
        <v>7339.2</v>
      </c>
      <c r="BL351" s="101" t="s">
        <v>3081</v>
      </c>
      <c r="BM351" s="101" t="s">
        <v>3081</v>
      </c>
    </row>
    <row r="352" spans="1:65">
      <c r="A352" t="s">
        <v>695</v>
      </c>
      <c r="B352">
        <v>20250301</v>
      </c>
      <c r="C352">
        <v>2025</v>
      </c>
      <c r="D352" s="9">
        <v>45717</v>
      </c>
      <c r="E352">
        <v>3</v>
      </c>
      <c r="F352" t="s">
        <v>1033</v>
      </c>
      <c r="G352" t="s">
        <v>428</v>
      </c>
      <c r="H352" t="s">
        <v>1033</v>
      </c>
      <c r="I352" t="s">
        <v>428</v>
      </c>
      <c r="J352">
        <v>1</v>
      </c>
      <c r="K352" t="s">
        <v>9</v>
      </c>
      <c r="L352" t="s">
        <v>2158</v>
      </c>
      <c r="M352" t="s">
        <v>2158</v>
      </c>
      <c r="N352" t="s">
        <v>1823</v>
      </c>
      <c r="O352" t="s">
        <v>3082</v>
      </c>
      <c r="P352" t="s">
        <v>6037</v>
      </c>
      <c r="Q352" t="s">
        <v>6038</v>
      </c>
      <c r="R352" t="s">
        <v>4560</v>
      </c>
      <c r="S352" t="s">
        <v>29</v>
      </c>
      <c r="T352" t="s">
        <v>6046</v>
      </c>
      <c r="U352" s="9" t="s">
        <v>6047</v>
      </c>
      <c r="V352" s="9" t="s">
        <v>3081</v>
      </c>
      <c r="W352" t="s">
        <v>3081</v>
      </c>
      <c r="X352" t="s">
        <v>3081</v>
      </c>
      <c r="Y352" t="s">
        <v>3081</v>
      </c>
      <c r="Z352">
        <v>5</v>
      </c>
      <c r="AA352">
        <v>45474</v>
      </c>
      <c r="AB352">
        <v>39234</v>
      </c>
      <c r="AC352">
        <v>61815039</v>
      </c>
      <c r="AD352" s="9" t="s">
        <v>3084</v>
      </c>
      <c r="AE352" t="s">
        <v>1617</v>
      </c>
      <c r="AF352" t="s">
        <v>5167</v>
      </c>
      <c r="AG352" t="s">
        <v>5168</v>
      </c>
      <c r="AH352" t="s">
        <v>446</v>
      </c>
      <c r="AI352" t="s">
        <v>6045</v>
      </c>
      <c r="AJ352">
        <v>31518</v>
      </c>
      <c r="AK352" t="s">
        <v>3088</v>
      </c>
      <c r="AL352" t="s">
        <v>3095</v>
      </c>
      <c r="AM352">
        <v>200011201345175</v>
      </c>
      <c r="AN352">
        <v>1</v>
      </c>
      <c r="AO352" s="88" t="s">
        <v>3089</v>
      </c>
      <c r="AP352" s="88">
        <v>1</v>
      </c>
      <c r="AQ352" s="88" t="s">
        <v>3090</v>
      </c>
      <c r="AR352" s="88">
        <v>362664</v>
      </c>
      <c r="AS352" s="88" t="s">
        <v>6044</v>
      </c>
      <c r="AT352" s="88">
        <v>2</v>
      </c>
      <c r="AU352" s="88">
        <v>40000</v>
      </c>
      <c r="AV352" s="88">
        <v>0</v>
      </c>
      <c r="AW352" s="88">
        <v>0</v>
      </c>
      <c r="AX352" s="88">
        <v>0</v>
      </c>
      <c r="AY352" s="88">
        <v>40000</v>
      </c>
      <c r="AZ352" s="88">
        <v>1148</v>
      </c>
      <c r="BA352" s="88">
        <v>442.65</v>
      </c>
      <c r="BB352" s="88">
        <v>1216</v>
      </c>
      <c r="BC352" s="88">
        <v>0</v>
      </c>
      <c r="BD352" s="88">
        <v>25</v>
      </c>
      <c r="BE352" s="88">
        <v>0</v>
      </c>
      <c r="BF352" s="101">
        <v>300</v>
      </c>
      <c r="BG352" s="101">
        <v>3131.65</v>
      </c>
      <c r="BH352" s="101">
        <v>2840</v>
      </c>
      <c r="BI352" s="101">
        <v>440</v>
      </c>
      <c r="BJ352" s="101">
        <v>2836</v>
      </c>
      <c r="BK352" s="101">
        <v>6116</v>
      </c>
      <c r="BL352" s="101" t="s">
        <v>3091</v>
      </c>
      <c r="BM352" s="101" t="s">
        <v>3081</v>
      </c>
    </row>
    <row r="353" spans="1:65">
      <c r="A353" t="s">
        <v>695</v>
      </c>
      <c r="B353">
        <v>20250301</v>
      </c>
      <c r="C353">
        <v>2025</v>
      </c>
      <c r="D353" s="9">
        <v>45717</v>
      </c>
      <c r="E353">
        <v>3</v>
      </c>
      <c r="F353" t="s">
        <v>1043</v>
      </c>
      <c r="G353" t="s">
        <v>60</v>
      </c>
      <c r="H353" t="s">
        <v>1043</v>
      </c>
      <c r="I353" t="s">
        <v>60</v>
      </c>
      <c r="J353">
        <v>1</v>
      </c>
      <c r="K353" t="s">
        <v>9</v>
      </c>
      <c r="L353" t="s">
        <v>2158</v>
      </c>
      <c r="M353" t="s">
        <v>2158</v>
      </c>
      <c r="N353" t="s">
        <v>1823</v>
      </c>
      <c r="O353" t="s">
        <v>3082</v>
      </c>
      <c r="P353" t="s">
        <v>6037</v>
      </c>
      <c r="Q353" t="s">
        <v>6038</v>
      </c>
      <c r="R353" t="s">
        <v>3096</v>
      </c>
      <c r="S353" t="s">
        <v>295</v>
      </c>
      <c r="T353" t="s">
        <v>6046</v>
      </c>
      <c r="U353" s="9" t="s">
        <v>6047</v>
      </c>
      <c r="V353" s="9" t="s">
        <v>6056</v>
      </c>
      <c r="W353" t="s">
        <v>6057</v>
      </c>
      <c r="X353" t="s">
        <v>3081</v>
      </c>
      <c r="Y353" t="s">
        <v>3081</v>
      </c>
      <c r="Z353">
        <v>3</v>
      </c>
      <c r="AA353">
        <v>45689</v>
      </c>
      <c r="AB353">
        <v>45108</v>
      </c>
      <c r="AC353">
        <v>61950148</v>
      </c>
      <c r="AD353" s="9" t="s">
        <v>3084</v>
      </c>
      <c r="AE353" t="s">
        <v>2500</v>
      </c>
      <c r="AF353" t="s">
        <v>3641</v>
      </c>
      <c r="AG353" t="s">
        <v>4154</v>
      </c>
      <c r="AH353" t="s">
        <v>2499</v>
      </c>
      <c r="AI353" t="s">
        <v>6045</v>
      </c>
      <c r="AJ353">
        <v>37378</v>
      </c>
      <c r="AK353" t="s">
        <v>3099</v>
      </c>
      <c r="AL353" t="s">
        <v>3088</v>
      </c>
      <c r="AM353">
        <v>200019604959550</v>
      </c>
      <c r="AN353">
        <v>1</v>
      </c>
      <c r="AO353" s="88" t="s">
        <v>3089</v>
      </c>
      <c r="AP353" s="88">
        <v>1</v>
      </c>
      <c r="AQ353" s="88" t="s">
        <v>3090</v>
      </c>
      <c r="AR353" s="88">
        <v>362664</v>
      </c>
      <c r="AS353" s="88" t="s">
        <v>6044</v>
      </c>
      <c r="AT353" s="88">
        <v>3</v>
      </c>
      <c r="AU353" s="88">
        <v>60000</v>
      </c>
      <c r="AV353" s="88">
        <v>0</v>
      </c>
      <c r="AW353" s="88">
        <v>0</v>
      </c>
      <c r="AX353" s="88">
        <v>0</v>
      </c>
      <c r="AY353" s="88">
        <v>60000</v>
      </c>
      <c r="AZ353" s="88">
        <v>1722</v>
      </c>
      <c r="BA353" s="88">
        <v>0</v>
      </c>
      <c r="BB353" s="88">
        <v>1824</v>
      </c>
      <c r="BC353" s="88">
        <v>0</v>
      </c>
      <c r="BD353" s="88">
        <v>50</v>
      </c>
      <c r="BE353" s="88">
        <v>0</v>
      </c>
      <c r="BF353" s="101">
        <v>0</v>
      </c>
      <c r="BG353" s="101">
        <v>3596</v>
      </c>
      <c r="BH353" s="101">
        <v>4260</v>
      </c>
      <c r="BI353" s="101">
        <v>660</v>
      </c>
      <c r="BJ353" s="101">
        <v>4254</v>
      </c>
      <c r="BK353" s="101">
        <v>9174</v>
      </c>
      <c r="BL353" s="101" t="s">
        <v>3081</v>
      </c>
      <c r="BM353" s="101" t="s">
        <v>3081</v>
      </c>
    </row>
    <row r="354" spans="1:65">
      <c r="A354" t="s">
        <v>695</v>
      </c>
      <c r="B354">
        <v>20250301</v>
      </c>
      <c r="C354">
        <v>2025</v>
      </c>
      <c r="D354" s="9">
        <v>45717</v>
      </c>
      <c r="E354">
        <v>3</v>
      </c>
      <c r="F354" t="s">
        <v>1031</v>
      </c>
      <c r="G354" t="s">
        <v>500</v>
      </c>
      <c r="H354" t="s">
        <v>1031</v>
      </c>
      <c r="I354" t="s">
        <v>500</v>
      </c>
      <c r="J354">
        <v>1</v>
      </c>
      <c r="K354" t="s">
        <v>9</v>
      </c>
      <c r="L354" t="s">
        <v>2158</v>
      </c>
      <c r="M354" t="s">
        <v>2158</v>
      </c>
      <c r="N354" t="s">
        <v>1823</v>
      </c>
      <c r="O354" t="s">
        <v>3082</v>
      </c>
      <c r="P354" t="s">
        <v>6037</v>
      </c>
      <c r="Q354" t="s">
        <v>6038</v>
      </c>
      <c r="R354" t="s">
        <v>3096</v>
      </c>
      <c r="S354" t="s">
        <v>295</v>
      </c>
      <c r="T354" t="s">
        <v>6046</v>
      </c>
      <c r="U354" s="9" t="s">
        <v>6047</v>
      </c>
      <c r="V354" s="9" t="s">
        <v>6056</v>
      </c>
      <c r="W354" t="s">
        <v>6057</v>
      </c>
      <c r="X354" t="s">
        <v>3081</v>
      </c>
      <c r="Y354" t="s">
        <v>3081</v>
      </c>
      <c r="Z354">
        <v>1</v>
      </c>
      <c r="AA354">
        <v>45170</v>
      </c>
      <c r="AB354">
        <v>45170</v>
      </c>
      <c r="AC354">
        <v>61875166</v>
      </c>
      <c r="AD354" s="9" t="s">
        <v>3084</v>
      </c>
      <c r="AE354" t="s">
        <v>2538</v>
      </c>
      <c r="AF354" t="s">
        <v>3598</v>
      </c>
      <c r="AG354" t="s">
        <v>3599</v>
      </c>
      <c r="AH354" t="s">
        <v>2564</v>
      </c>
      <c r="AI354" t="s">
        <v>6043</v>
      </c>
      <c r="AJ354">
        <v>36712</v>
      </c>
      <c r="AK354" t="s">
        <v>3099</v>
      </c>
      <c r="AL354" t="s">
        <v>3088</v>
      </c>
      <c r="AM354">
        <v>200019606196779</v>
      </c>
      <c r="AN354">
        <v>1</v>
      </c>
      <c r="AO354" s="88" t="s">
        <v>3089</v>
      </c>
      <c r="AP354" s="88">
        <v>1</v>
      </c>
      <c r="AQ354" s="88" t="s">
        <v>3090</v>
      </c>
      <c r="AR354" s="88">
        <v>362664</v>
      </c>
      <c r="AS354" s="88" t="s">
        <v>6044</v>
      </c>
      <c r="AT354" s="88">
        <v>6</v>
      </c>
      <c r="AU354" s="88">
        <v>35000</v>
      </c>
      <c r="AV354" s="88">
        <v>0</v>
      </c>
      <c r="AW354" s="88">
        <v>0</v>
      </c>
      <c r="AX354" s="88">
        <v>0</v>
      </c>
      <c r="AY354" s="88">
        <v>35000</v>
      </c>
      <c r="AZ354" s="88">
        <v>1004.5</v>
      </c>
      <c r="BA354" s="88">
        <v>0</v>
      </c>
      <c r="BB354" s="88">
        <v>1064</v>
      </c>
      <c r="BC354" s="88">
        <v>0</v>
      </c>
      <c r="BD354" s="88">
        <v>25</v>
      </c>
      <c r="BE354" s="88">
        <v>0</v>
      </c>
      <c r="BF354" s="101">
        <v>0</v>
      </c>
      <c r="BG354" s="101">
        <v>2093.5</v>
      </c>
      <c r="BH354" s="101">
        <v>2485</v>
      </c>
      <c r="BI354" s="101">
        <v>385</v>
      </c>
      <c r="BJ354" s="101">
        <v>2481.5</v>
      </c>
      <c r="BK354" s="101">
        <v>5351.5</v>
      </c>
      <c r="BL354" s="101" t="s">
        <v>3081</v>
      </c>
      <c r="BM354" s="101" t="s">
        <v>3081</v>
      </c>
    </row>
    <row r="355" spans="1:65">
      <c r="A355" t="s">
        <v>695</v>
      </c>
      <c r="B355">
        <v>20250301</v>
      </c>
      <c r="C355">
        <v>2025</v>
      </c>
      <c r="D355" s="9">
        <v>45717</v>
      </c>
      <c r="E355">
        <v>3</v>
      </c>
      <c r="F355" t="s">
        <v>1063</v>
      </c>
      <c r="G355" t="s">
        <v>256</v>
      </c>
      <c r="H355" t="s">
        <v>1063</v>
      </c>
      <c r="I355" t="s">
        <v>256</v>
      </c>
      <c r="J355">
        <v>1</v>
      </c>
      <c r="K355" t="s">
        <v>9</v>
      </c>
      <c r="L355" t="s">
        <v>2158</v>
      </c>
      <c r="M355" t="s">
        <v>2158</v>
      </c>
      <c r="N355" t="s">
        <v>1823</v>
      </c>
      <c r="O355" t="s">
        <v>3082</v>
      </c>
      <c r="P355" t="s">
        <v>6037</v>
      </c>
      <c r="Q355" t="s">
        <v>6038</v>
      </c>
      <c r="R355" t="s">
        <v>4856</v>
      </c>
      <c r="S355" t="s">
        <v>113</v>
      </c>
      <c r="T355" t="s">
        <v>6046</v>
      </c>
      <c r="U355" s="9" t="s">
        <v>6047</v>
      </c>
      <c r="V355" s="9" t="s">
        <v>6052</v>
      </c>
      <c r="W355" t="s">
        <v>6053</v>
      </c>
      <c r="X355" t="s">
        <v>3081</v>
      </c>
      <c r="Y355" t="s">
        <v>3081</v>
      </c>
      <c r="Z355">
        <v>5</v>
      </c>
      <c r="AA355">
        <v>44896</v>
      </c>
      <c r="AB355">
        <v>38231</v>
      </c>
      <c r="AC355">
        <v>61605018</v>
      </c>
      <c r="AD355" s="9" t="s">
        <v>3084</v>
      </c>
      <c r="AE355" t="s">
        <v>1590</v>
      </c>
      <c r="AF355" t="s">
        <v>4857</v>
      </c>
      <c r="AG355" t="s">
        <v>4858</v>
      </c>
      <c r="AH355" t="s">
        <v>112</v>
      </c>
      <c r="AI355" t="s">
        <v>6045</v>
      </c>
      <c r="AJ355">
        <v>17748</v>
      </c>
      <c r="AK355" t="s">
        <v>3088</v>
      </c>
      <c r="AL355" t="s">
        <v>3095</v>
      </c>
      <c r="AM355">
        <v>200013300030627</v>
      </c>
      <c r="AN355">
        <v>1</v>
      </c>
      <c r="AO355" s="88" t="s">
        <v>3089</v>
      </c>
      <c r="AP355" s="88">
        <v>1</v>
      </c>
      <c r="AQ355" s="88" t="s">
        <v>3090</v>
      </c>
      <c r="AR355" s="88">
        <v>362664</v>
      </c>
      <c r="AS355" s="88" t="s">
        <v>6044</v>
      </c>
      <c r="AT355" s="88">
        <v>15</v>
      </c>
      <c r="AU355" s="88">
        <v>50000</v>
      </c>
      <c r="AV355" s="88">
        <v>0</v>
      </c>
      <c r="AW355" s="88">
        <v>0</v>
      </c>
      <c r="AX355" s="88">
        <v>0</v>
      </c>
      <c r="AY355" s="88">
        <v>50000</v>
      </c>
      <c r="AZ355" s="88">
        <v>1435</v>
      </c>
      <c r="BA355" s="88">
        <v>1854</v>
      </c>
      <c r="BB355" s="88">
        <v>1520</v>
      </c>
      <c r="BC355" s="88">
        <v>0</v>
      </c>
      <c r="BD355" s="88">
        <v>25</v>
      </c>
      <c r="BE355" s="88">
        <v>50</v>
      </c>
      <c r="BF355" s="101">
        <v>0</v>
      </c>
      <c r="BG355" s="101">
        <v>4884</v>
      </c>
      <c r="BH355" s="101">
        <v>3550</v>
      </c>
      <c r="BI355" s="101">
        <v>550</v>
      </c>
      <c r="BJ355" s="101">
        <v>3545</v>
      </c>
      <c r="BK355" s="101">
        <v>7645</v>
      </c>
      <c r="BL355" s="101" t="s">
        <v>3091</v>
      </c>
      <c r="BM355" s="101" t="s">
        <v>3081</v>
      </c>
    </row>
    <row r="356" spans="1:65">
      <c r="A356" t="s">
        <v>695</v>
      </c>
      <c r="B356">
        <v>20250301</v>
      </c>
      <c r="C356">
        <v>2025</v>
      </c>
      <c r="D356" s="9">
        <v>45717</v>
      </c>
      <c r="E356">
        <v>3</v>
      </c>
      <c r="F356" t="s">
        <v>1031</v>
      </c>
      <c r="G356" t="s">
        <v>500</v>
      </c>
      <c r="H356" t="s">
        <v>1031</v>
      </c>
      <c r="I356" t="s">
        <v>500</v>
      </c>
      <c r="J356">
        <v>1</v>
      </c>
      <c r="K356" t="s">
        <v>9</v>
      </c>
      <c r="L356" t="s">
        <v>2158</v>
      </c>
      <c r="M356" t="s">
        <v>2158</v>
      </c>
      <c r="N356" t="s">
        <v>1823</v>
      </c>
      <c r="O356" t="s">
        <v>3082</v>
      </c>
      <c r="P356" t="s">
        <v>6037</v>
      </c>
      <c r="Q356" t="s">
        <v>6038</v>
      </c>
      <c r="R356" t="s">
        <v>3140</v>
      </c>
      <c r="S356" t="s">
        <v>491</v>
      </c>
      <c r="T356" t="s">
        <v>6039</v>
      </c>
      <c r="U356" s="9" t="s">
        <v>6040</v>
      </c>
      <c r="V356" s="9" t="s">
        <v>6041</v>
      </c>
      <c r="W356" t="s">
        <v>6042</v>
      </c>
      <c r="X356" t="s">
        <v>3081</v>
      </c>
      <c r="Y356" t="s">
        <v>3081</v>
      </c>
      <c r="Z356">
        <v>4</v>
      </c>
      <c r="AA356">
        <v>45170</v>
      </c>
      <c r="AB356">
        <v>367</v>
      </c>
      <c r="AC356">
        <v>61875056</v>
      </c>
      <c r="AD356" s="9" t="s">
        <v>3084</v>
      </c>
      <c r="AE356" t="s">
        <v>1631</v>
      </c>
      <c r="AF356" t="s">
        <v>3141</v>
      </c>
      <c r="AG356" t="s">
        <v>3142</v>
      </c>
      <c r="AH356" t="s">
        <v>563</v>
      </c>
      <c r="AI356" t="s">
        <v>6045</v>
      </c>
      <c r="AJ356">
        <v>24054</v>
      </c>
      <c r="AK356" t="s">
        <v>3088</v>
      </c>
      <c r="AL356" t="s">
        <v>3095</v>
      </c>
      <c r="AM356">
        <v>200013300048363</v>
      </c>
      <c r="AN356">
        <v>1</v>
      </c>
      <c r="AO356" s="88" t="s">
        <v>3089</v>
      </c>
      <c r="AP356" s="88">
        <v>1</v>
      </c>
      <c r="AQ356" s="88" t="s">
        <v>3090</v>
      </c>
      <c r="AR356" s="88">
        <v>362664</v>
      </c>
      <c r="AS356" s="88" t="s">
        <v>6044</v>
      </c>
      <c r="AT356" s="88">
        <v>22</v>
      </c>
      <c r="AU356" s="88">
        <v>48000</v>
      </c>
      <c r="AV356" s="88">
        <v>0</v>
      </c>
      <c r="AW356" s="88">
        <v>0</v>
      </c>
      <c r="AX356" s="88">
        <v>0</v>
      </c>
      <c r="AY356" s="88">
        <v>48000</v>
      </c>
      <c r="AZ356" s="88">
        <v>1377.6</v>
      </c>
      <c r="BA356" s="88">
        <v>1571.73</v>
      </c>
      <c r="BB356" s="88">
        <v>1459.2</v>
      </c>
      <c r="BC356" s="88">
        <v>0</v>
      </c>
      <c r="BD356" s="88">
        <v>25</v>
      </c>
      <c r="BE356" s="88">
        <v>50</v>
      </c>
      <c r="BF356" s="101">
        <v>0</v>
      </c>
      <c r="BG356" s="101">
        <v>4483.53</v>
      </c>
      <c r="BH356" s="101">
        <v>3408</v>
      </c>
      <c r="BI356" s="101">
        <v>528</v>
      </c>
      <c r="BJ356" s="101">
        <v>3403.2</v>
      </c>
      <c r="BK356" s="101">
        <v>7339.2</v>
      </c>
      <c r="BL356" s="101" t="s">
        <v>3091</v>
      </c>
      <c r="BM356" s="101" t="s">
        <v>3081</v>
      </c>
    </row>
    <row r="357" spans="1:65">
      <c r="A357" t="s">
        <v>695</v>
      </c>
      <c r="B357">
        <v>20250301</v>
      </c>
      <c r="C357">
        <v>2025</v>
      </c>
      <c r="D357" s="9">
        <v>45717</v>
      </c>
      <c r="E357">
        <v>3</v>
      </c>
      <c r="F357" t="s">
        <v>1087</v>
      </c>
      <c r="G357" t="s">
        <v>6</v>
      </c>
      <c r="H357" t="s">
        <v>1087</v>
      </c>
      <c r="I357" t="s">
        <v>6</v>
      </c>
      <c r="J357">
        <v>1</v>
      </c>
      <c r="K357" t="s">
        <v>9</v>
      </c>
      <c r="L357" t="s">
        <v>2158</v>
      </c>
      <c r="M357" t="s">
        <v>2158</v>
      </c>
      <c r="N357" t="s">
        <v>1823</v>
      </c>
      <c r="O357" t="s">
        <v>3082</v>
      </c>
      <c r="P357" t="s">
        <v>6037</v>
      </c>
      <c r="Q357" t="s">
        <v>6038</v>
      </c>
      <c r="R357" t="s">
        <v>3083</v>
      </c>
      <c r="S357" t="s">
        <v>7</v>
      </c>
      <c r="T357" t="s">
        <v>6039</v>
      </c>
      <c r="U357" s="9" t="s">
        <v>6040</v>
      </c>
      <c r="V357" s="9" t="s">
        <v>6041</v>
      </c>
      <c r="W357" t="s">
        <v>6042</v>
      </c>
      <c r="X357" t="s">
        <v>3081</v>
      </c>
      <c r="Y357" t="s">
        <v>3081</v>
      </c>
      <c r="Z357">
        <v>1</v>
      </c>
      <c r="AA357">
        <v>45139</v>
      </c>
      <c r="AB357">
        <v>45139</v>
      </c>
      <c r="AC357">
        <v>61560011</v>
      </c>
      <c r="AD357" s="9" t="s">
        <v>3084</v>
      </c>
      <c r="AE357" t="s">
        <v>2517</v>
      </c>
      <c r="AF357" t="s">
        <v>4887</v>
      </c>
      <c r="AG357" t="s">
        <v>4888</v>
      </c>
      <c r="AH357" t="s">
        <v>2516</v>
      </c>
      <c r="AI357" t="s">
        <v>6043</v>
      </c>
      <c r="AJ357">
        <v>36673</v>
      </c>
      <c r="AK357" t="s">
        <v>3099</v>
      </c>
      <c r="AL357" t="s">
        <v>3088</v>
      </c>
      <c r="AM357">
        <v>200019606078601</v>
      </c>
      <c r="AN357">
        <v>1</v>
      </c>
      <c r="AO357" s="88" t="s">
        <v>3089</v>
      </c>
      <c r="AP357" s="88">
        <v>1</v>
      </c>
      <c r="AQ357" s="88" t="s">
        <v>3090</v>
      </c>
      <c r="AR357" s="88">
        <v>362664</v>
      </c>
      <c r="AS357" s="88" t="s">
        <v>6044</v>
      </c>
      <c r="AT357" s="88">
        <v>32</v>
      </c>
      <c r="AU357" s="88">
        <v>18000</v>
      </c>
      <c r="AV357" s="88">
        <v>0</v>
      </c>
      <c r="AW357" s="88">
        <v>0</v>
      </c>
      <c r="AX357" s="88">
        <v>0</v>
      </c>
      <c r="AY357" s="88">
        <v>18000</v>
      </c>
      <c r="AZ357" s="88">
        <v>516.6</v>
      </c>
      <c r="BA357" s="88">
        <v>0</v>
      </c>
      <c r="BB357" s="88">
        <v>547.20000000000005</v>
      </c>
      <c r="BC357" s="88">
        <v>0</v>
      </c>
      <c r="BD357" s="88">
        <v>25</v>
      </c>
      <c r="BE357" s="88">
        <v>0</v>
      </c>
      <c r="BF357" s="101">
        <v>0</v>
      </c>
      <c r="BG357" s="101">
        <v>1088.8</v>
      </c>
      <c r="BH357" s="101">
        <v>1278</v>
      </c>
      <c r="BI357" s="101">
        <v>198</v>
      </c>
      <c r="BJ357" s="101">
        <v>1276.2</v>
      </c>
      <c r="BK357" s="101">
        <v>2752.2</v>
      </c>
      <c r="BL357" s="101" t="s">
        <v>3081</v>
      </c>
      <c r="BM357" s="101" t="s">
        <v>3081</v>
      </c>
    </row>
    <row r="358" spans="1:65">
      <c r="A358" t="s">
        <v>695</v>
      </c>
      <c r="B358">
        <v>20250301</v>
      </c>
      <c r="C358">
        <v>2025</v>
      </c>
      <c r="D358" s="9">
        <v>45717</v>
      </c>
      <c r="E358">
        <v>3</v>
      </c>
      <c r="F358" t="s">
        <v>1031</v>
      </c>
      <c r="G358" t="s">
        <v>500</v>
      </c>
      <c r="H358" t="s">
        <v>1031</v>
      </c>
      <c r="I358" t="s">
        <v>500</v>
      </c>
      <c r="J358">
        <v>1</v>
      </c>
      <c r="K358" t="s">
        <v>9</v>
      </c>
      <c r="L358" t="s">
        <v>2158</v>
      </c>
      <c r="M358" t="s">
        <v>2158</v>
      </c>
      <c r="N358" t="s">
        <v>1823</v>
      </c>
      <c r="O358" t="s">
        <v>3082</v>
      </c>
      <c r="P358" t="s">
        <v>6037</v>
      </c>
      <c r="Q358" t="s">
        <v>6038</v>
      </c>
      <c r="R358" t="s">
        <v>4610</v>
      </c>
      <c r="S358" t="s">
        <v>562</v>
      </c>
      <c r="T358" t="s">
        <v>6046</v>
      </c>
      <c r="U358" s="9" t="s">
        <v>6047</v>
      </c>
      <c r="V358" s="9" t="s">
        <v>6048</v>
      </c>
      <c r="W358" t="s">
        <v>6049</v>
      </c>
      <c r="X358" t="s">
        <v>3081</v>
      </c>
      <c r="Y358" t="s">
        <v>3081</v>
      </c>
      <c r="Z358">
        <v>4</v>
      </c>
      <c r="AA358">
        <v>43466</v>
      </c>
      <c r="AB358">
        <v>33280</v>
      </c>
      <c r="AC358">
        <v>61875022</v>
      </c>
      <c r="AD358" s="9" t="s">
        <v>3084</v>
      </c>
      <c r="AE358" t="s">
        <v>966</v>
      </c>
      <c r="AF358" t="s">
        <v>4611</v>
      </c>
      <c r="AG358" t="s">
        <v>4612</v>
      </c>
      <c r="AH358" t="s">
        <v>561</v>
      </c>
      <c r="AI358" t="s">
        <v>6043</v>
      </c>
      <c r="AJ358">
        <v>21624</v>
      </c>
      <c r="AK358" t="s">
        <v>3088</v>
      </c>
      <c r="AL358" t="s">
        <v>3088</v>
      </c>
      <c r="AM358">
        <v>200013300032560</v>
      </c>
      <c r="AN358">
        <v>1</v>
      </c>
      <c r="AO358" s="88" t="s">
        <v>3089</v>
      </c>
      <c r="AP358" s="88">
        <v>1</v>
      </c>
      <c r="AQ358" s="88" t="s">
        <v>3090</v>
      </c>
      <c r="AR358" s="88">
        <v>362664</v>
      </c>
      <c r="AS358" s="88" t="s">
        <v>6044</v>
      </c>
      <c r="AT358" s="88">
        <v>38</v>
      </c>
      <c r="AU358" s="88">
        <v>70000</v>
      </c>
      <c r="AV358" s="88">
        <v>0</v>
      </c>
      <c r="AW358" s="88">
        <v>0</v>
      </c>
      <c r="AX358" s="88">
        <v>0</v>
      </c>
      <c r="AY358" s="88">
        <v>70000</v>
      </c>
      <c r="AZ358" s="88">
        <v>2009</v>
      </c>
      <c r="BA358" s="88">
        <v>5368.48</v>
      </c>
      <c r="BB358" s="88">
        <v>2128</v>
      </c>
      <c r="BC358" s="88">
        <v>0</v>
      </c>
      <c r="BD358" s="88">
        <v>25</v>
      </c>
      <c r="BE358" s="88">
        <v>50</v>
      </c>
      <c r="BF358" s="101">
        <v>31458.69</v>
      </c>
      <c r="BG358" s="101">
        <v>41039.17</v>
      </c>
      <c r="BH358" s="101">
        <v>4970</v>
      </c>
      <c r="BI358" s="101">
        <v>770</v>
      </c>
      <c r="BJ358" s="101">
        <v>4963</v>
      </c>
      <c r="BK358" s="101">
        <v>10703</v>
      </c>
      <c r="BL358" s="101" t="s">
        <v>3091</v>
      </c>
      <c r="BM358" s="101" t="s">
        <v>3081</v>
      </c>
    </row>
    <row r="359" spans="1:65">
      <c r="A359" t="s">
        <v>695</v>
      </c>
      <c r="B359">
        <v>20250301</v>
      </c>
      <c r="C359">
        <v>2025</v>
      </c>
      <c r="D359" s="9">
        <v>45717</v>
      </c>
      <c r="E359">
        <v>3</v>
      </c>
      <c r="F359" t="s">
        <v>1031</v>
      </c>
      <c r="G359" t="s">
        <v>500</v>
      </c>
      <c r="H359" t="s">
        <v>1031</v>
      </c>
      <c r="I359" t="s">
        <v>500</v>
      </c>
      <c r="J359">
        <v>1</v>
      </c>
      <c r="K359" t="s">
        <v>9</v>
      </c>
      <c r="L359" t="s">
        <v>2158</v>
      </c>
      <c r="M359" t="s">
        <v>2158</v>
      </c>
      <c r="N359" t="s">
        <v>1823</v>
      </c>
      <c r="O359" t="s">
        <v>3082</v>
      </c>
      <c r="P359" t="s">
        <v>6037</v>
      </c>
      <c r="Q359" t="s">
        <v>6038</v>
      </c>
      <c r="R359" t="s">
        <v>3116</v>
      </c>
      <c r="S359" t="s">
        <v>16</v>
      </c>
      <c r="T359" t="s">
        <v>6046</v>
      </c>
      <c r="U359" s="9" t="s">
        <v>6047</v>
      </c>
      <c r="V359" s="9" t="s">
        <v>3081</v>
      </c>
      <c r="W359" t="s">
        <v>3081</v>
      </c>
      <c r="X359" t="s">
        <v>3081</v>
      </c>
      <c r="Y359" t="s">
        <v>3081</v>
      </c>
      <c r="Z359">
        <v>4</v>
      </c>
      <c r="AA359">
        <v>43466</v>
      </c>
      <c r="AB359">
        <v>37196</v>
      </c>
      <c r="AC359">
        <v>61875061</v>
      </c>
      <c r="AD359" s="9" t="s">
        <v>3084</v>
      </c>
      <c r="AE359" t="s">
        <v>1643</v>
      </c>
      <c r="AF359" t="s">
        <v>3632</v>
      </c>
      <c r="AG359" t="s">
        <v>3633</v>
      </c>
      <c r="AH359" t="s">
        <v>568</v>
      </c>
      <c r="AI359" t="s">
        <v>6045</v>
      </c>
      <c r="AJ359">
        <v>23662</v>
      </c>
      <c r="AK359" t="s">
        <v>3088</v>
      </c>
      <c r="AL359" t="s">
        <v>3095</v>
      </c>
      <c r="AM359">
        <v>200013300030588</v>
      </c>
      <c r="AN359">
        <v>1</v>
      </c>
      <c r="AO359" s="88" t="s">
        <v>3089</v>
      </c>
      <c r="AP359" s="88">
        <v>1</v>
      </c>
      <c r="AQ359" s="88" t="s">
        <v>3090</v>
      </c>
      <c r="AR359" s="88">
        <v>362664</v>
      </c>
      <c r="AS359" s="88" t="s">
        <v>6044</v>
      </c>
      <c r="AT359" s="88">
        <v>40</v>
      </c>
      <c r="AU359" s="88">
        <v>35000</v>
      </c>
      <c r="AV359" s="88">
        <v>0</v>
      </c>
      <c r="AW359" s="88">
        <v>0</v>
      </c>
      <c r="AX359" s="88">
        <v>0</v>
      </c>
      <c r="AY359" s="88">
        <v>35000</v>
      </c>
      <c r="AZ359" s="88">
        <v>1004.5</v>
      </c>
      <c r="BA359" s="88">
        <v>0</v>
      </c>
      <c r="BB359" s="88">
        <v>1064</v>
      </c>
      <c r="BC359" s="88">
        <v>0</v>
      </c>
      <c r="BD359" s="88">
        <v>25</v>
      </c>
      <c r="BE359" s="88">
        <v>50</v>
      </c>
      <c r="BF359" s="101">
        <v>25486.26</v>
      </c>
      <c r="BG359" s="101">
        <v>27629.759999999998</v>
      </c>
      <c r="BH359" s="101">
        <v>2485</v>
      </c>
      <c r="BI359" s="101">
        <v>385</v>
      </c>
      <c r="BJ359" s="101">
        <v>2481.5</v>
      </c>
      <c r="BK359" s="101">
        <v>5351.5</v>
      </c>
      <c r="BL359" s="101" t="s">
        <v>3091</v>
      </c>
      <c r="BM359" s="101" t="s">
        <v>3081</v>
      </c>
    </row>
    <row r="360" spans="1:65">
      <c r="A360" t="s">
        <v>695</v>
      </c>
      <c r="B360">
        <v>20250301</v>
      </c>
      <c r="C360">
        <v>2025</v>
      </c>
      <c r="D360" s="9">
        <v>45717</v>
      </c>
      <c r="E360">
        <v>3</v>
      </c>
      <c r="F360" t="s">
        <v>1031</v>
      </c>
      <c r="G360" t="s">
        <v>500</v>
      </c>
      <c r="H360" t="s">
        <v>1031</v>
      </c>
      <c r="I360" t="s">
        <v>500</v>
      </c>
      <c r="J360">
        <v>1</v>
      </c>
      <c r="K360" t="s">
        <v>9</v>
      </c>
      <c r="L360" t="s">
        <v>2158</v>
      </c>
      <c r="M360" t="s">
        <v>2158</v>
      </c>
      <c r="N360" t="s">
        <v>1823</v>
      </c>
      <c r="O360" t="s">
        <v>3082</v>
      </c>
      <c r="P360" t="s">
        <v>6037</v>
      </c>
      <c r="Q360" t="s">
        <v>6038</v>
      </c>
      <c r="R360" t="s">
        <v>5179</v>
      </c>
      <c r="S360" t="s">
        <v>535</v>
      </c>
      <c r="T360" t="s">
        <v>6039</v>
      </c>
      <c r="U360" s="9" t="s">
        <v>6040</v>
      </c>
      <c r="V360" s="9" t="s">
        <v>6041</v>
      </c>
      <c r="W360" t="s">
        <v>6042</v>
      </c>
      <c r="X360" t="s">
        <v>3081</v>
      </c>
      <c r="Y360" t="s">
        <v>3081</v>
      </c>
      <c r="Z360">
        <v>3</v>
      </c>
      <c r="AA360">
        <v>43466</v>
      </c>
      <c r="AB360">
        <v>31696</v>
      </c>
      <c r="AC360">
        <v>61875048</v>
      </c>
      <c r="AD360" s="9" t="s">
        <v>3084</v>
      </c>
      <c r="AE360" t="s">
        <v>1591</v>
      </c>
      <c r="AF360" t="s">
        <v>5180</v>
      </c>
      <c r="AG360" t="s">
        <v>5181</v>
      </c>
      <c r="AH360" t="s">
        <v>534</v>
      </c>
      <c r="AI360" t="s">
        <v>6045</v>
      </c>
      <c r="AJ360">
        <v>23882</v>
      </c>
      <c r="AK360" t="s">
        <v>3088</v>
      </c>
      <c r="AL360" t="s">
        <v>3088</v>
      </c>
      <c r="AM360">
        <v>200013300041399</v>
      </c>
      <c r="AN360">
        <v>1</v>
      </c>
      <c r="AO360" s="88" t="s">
        <v>3089</v>
      </c>
      <c r="AP360" s="88">
        <v>1</v>
      </c>
      <c r="AQ360" s="88" t="s">
        <v>3090</v>
      </c>
      <c r="AR360" s="88">
        <v>362664</v>
      </c>
      <c r="AS360" s="88" t="s">
        <v>6044</v>
      </c>
      <c r="AT360" s="88">
        <v>43</v>
      </c>
      <c r="AU360" s="88">
        <v>22000</v>
      </c>
      <c r="AV360" s="88">
        <v>0</v>
      </c>
      <c r="AW360" s="88">
        <v>0</v>
      </c>
      <c r="AX360" s="88">
        <v>0</v>
      </c>
      <c r="AY360" s="88">
        <v>22000</v>
      </c>
      <c r="AZ360" s="88">
        <v>631.4</v>
      </c>
      <c r="BA360" s="88">
        <v>0</v>
      </c>
      <c r="BB360" s="88">
        <v>668.8</v>
      </c>
      <c r="BC360" s="88">
        <v>0</v>
      </c>
      <c r="BD360" s="88">
        <v>25</v>
      </c>
      <c r="BE360" s="88">
        <v>50</v>
      </c>
      <c r="BF360" s="101">
        <v>0</v>
      </c>
      <c r="BG360" s="101">
        <v>1375.2</v>
      </c>
      <c r="BH360" s="101">
        <v>1562</v>
      </c>
      <c r="BI360" s="101">
        <v>242</v>
      </c>
      <c r="BJ360" s="101">
        <v>1559.8</v>
      </c>
      <c r="BK360" s="101">
        <v>3363.8</v>
      </c>
      <c r="BL360" s="101" t="s">
        <v>3091</v>
      </c>
      <c r="BM360" s="101" t="s">
        <v>3081</v>
      </c>
    </row>
    <row r="361" spans="1:65">
      <c r="A361" t="s">
        <v>695</v>
      </c>
      <c r="B361">
        <v>20250301</v>
      </c>
      <c r="C361">
        <v>2025</v>
      </c>
      <c r="D361" s="9">
        <v>45717</v>
      </c>
      <c r="E361">
        <v>3</v>
      </c>
      <c r="F361" t="s">
        <v>1033</v>
      </c>
      <c r="G361" t="s">
        <v>428</v>
      </c>
      <c r="H361" t="s">
        <v>1033</v>
      </c>
      <c r="I361" t="s">
        <v>428</v>
      </c>
      <c r="J361">
        <v>1</v>
      </c>
      <c r="K361" t="s">
        <v>9</v>
      </c>
      <c r="L361" t="s">
        <v>2158</v>
      </c>
      <c r="M361" t="s">
        <v>2158</v>
      </c>
      <c r="N361" t="s">
        <v>1823</v>
      </c>
      <c r="O361" t="s">
        <v>3082</v>
      </c>
      <c r="P361" t="s">
        <v>6037</v>
      </c>
      <c r="Q361" t="s">
        <v>6038</v>
      </c>
      <c r="R361" t="s">
        <v>3589</v>
      </c>
      <c r="S361" t="s">
        <v>668</v>
      </c>
      <c r="T361" t="s">
        <v>6046</v>
      </c>
      <c r="U361" s="9" t="s">
        <v>6047</v>
      </c>
      <c r="V361" s="9" t="s">
        <v>6048</v>
      </c>
      <c r="W361" t="s">
        <v>6049</v>
      </c>
      <c r="X361" t="s">
        <v>3081</v>
      </c>
      <c r="Y361" t="s">
        <v>3081</v>
      </c>
      <c r="Z361">
        <v>1</v>
      </c>
      <c r="AA361">
        <v>45078</v>
      </c>
      <c r="AB361">
        <v>45078</v>
      </c>
      <c r="AC361">
        <v>61815149</v>
      </c>
      <c r="AD361" s="9" t="s">
        <v>3084</v>
      </c>
      <c r="AE361" t="s">
        <v>2355</v>
      </c>
      <c r="AF361" t="s">
        <v>3590</v>
      </c>
      <c r="AG361" t="s">
        <v>3591</v>
      </c>
      <c r="AH361" t="s">
        <v>2851</v>
      </c>
      <c r="AI361" t="s">
        <v>6043</v>
      </c>
      <c r="AJ361">
        <v>25086</v>
      </c>
      <c r="AK361" t="s">
        <v>3099</v>
      </c>
      <c r="AL361" t="s">
        <v>3088</v>
      </c>
      <c r="AM361">
        <v>200019605901674</v>
      </c>
      <c r="AN361">
        <v>1</v>
      </c>
      <c r="AO361" s="88" t="s">
        <v>3089</v>
      </c>
      <c r="AP361" s="88">
        <v>1</v>
      </c>
      <c r="AQ361" s="88" t="s">
        <v>3090</v>
      </c>
      <c r="AR361" s="88">
        <v>362664</v>
      </c>
      <c r="AS361" s="88" t="s">
        <v>6044</v>
      </c>
      <c r="AT361" s="88">
        <v>132</v>
      </c>
      <c r="AU361" s="88">
        <v>48000</v>
      </c>
      <c r="AV361" s="88">
        <v>0</v>
      </c>
      <c r="AW361" s="88">
        <v>0</v>
      </c>
      <c r="AX361" s="88">
        <v>0</v>
      </c>
      <c r="AY361" s="88">
        <v>48000</v>
      </c>
      <c r="AZ361" s="88">
        <v>1377.6</v>
      </c>
      <c r="BA361" s="88">
        <v>1571.73</v>
      </c>
      <c r="BB361" s="88">
        <v>1459.2</v>
      </c>
      <c r="BC361" s="88">
        <v>0</v>
      </c>
      <c r="BD361" s="88">
        <v>25</v>
      </c>
      <c r="BE361" s="88">
        <v>0</v>
      </c>
      <c r="BF361" s="101">
        <v>561.88</v>
      </c>
      <c r="BG361" s="101">
        <v>4995.41</v>
      </c>
      <c r="BH361" s="101">
        <v>3408</v>
      </c>
      <c r="BI361" s="101">
        <v>528</v>
      </c>
      <c r="BJ361" s="101">
        <v>3403.2</v>
      </c>
      <c r="BK361" s="101">
        <v>7339.2</v>
      </c>
      <c r="BL361" s="101" t="s">
        <v>3081</v>
      </c>
      <c r="BM361" s="101" t="s">
        <v>3081</v>
      </c>
    </row>
    <row r="362" spans="1:65">
      <c r="A362" t="s">
        <v>695</v>
      </c>
      <c r="B362">
        <v>20250301</v>
      </c>
      <c r="C362">
        <v>2025</v>
      </c>
      <c r="D362" s="9">
        <v>45717</v>
      </c>
      <c r="E362">
        <v>3</v>
      </c>
      <c r="F362" t="s">
        <v>1033</v>
      </c>
      <c r="G362" t="s">
        <v>428</v>
      </c>
      <c r="H362" t="s">
        <v>1033</v>
      </c>
      <c r="I362" t="s">
        <v>428</v>
      </c>
      <c r="J362">
        <v>1</v>
      </c>
      <c r="K362" t="s">
        <v>9</v>
      </c>
      <c r="L362" t="s">
        <v>2158</v>
      </c>
      <c r="M362" t="s">
        <v>2158</v>
      </c>
      <c r="N362" t="s">
        <v>1823</v>
      </c>
      <c r="O362" t="s">
        <v>3082</v>
      </c>
      <c r="P362" t="s">
        <v>6037</v>
      </c>
      <c r="Q362" t="s">
        <v>6038</v>
      </c>
      <c r="R362" t="s">
        <v>3127</v>
      </c>
      <c r="S362" t="s">
        <v>23</v>
      </c>
      <c r="T362" t="s">
        <v>6039</v>
      </c>
      <c r="U362" s="9" t="s">
        <v>6040</v>
      </c>
      <c r="V362" s="9" t="s">
        <v>6048</v>
      </c>
      <c r="W362" t="s">
        <v>6049</v>
      </c>
      <c r="X362" t="s">
        <v>3081</v>
      </c>
      <c r="Y362" t="s">
        <v>3081</v>
      </c>
      <c r="Z362">
        <v>2</v>
      </c>
      <c r="AA362">
        <v>45505</v>
      </c>
      <c r="AB362">
        <v>44317</v>
      </c>
      <c r="AC362">
        <v>61815088</v>
      </c>
      <c r="AD362" s="9" t="s">
        <v>3084</v>
      </c>
      <c r="AE362" t="s">
        <v>1566</v>
      </c>
      <c r="AF362" t="s">
        <v>3128</v>
      </c>
      <c r="AG362" t="s">
        <v>3129</v>
      </c>
      <c r="AH362" t="s">
        <v>795</v>
      </c>
      <c r="AI362" t="s">
        <v>6045</v>
      </c>
      <c r="AJ362">
        <v>30777</v>
      </c>
      <c r="AK362" t="s">
        <v>3099</v>
      </c>
      <c r="AL362" t="s">
        <v>3088</v>
      </c>
      <c r="AM362">
        <v>200019603683965</v>
      </c>
      <c r="AN362">
        <v>1</v>
      </c>
      <c r="AO362" s="88" t="s">
        <v>3089</v>
      </c>
      <c r="AP362" s="88">
        <v>1</v>
      </c>
      <c r="AQ362" s="88" t="s">
        <v>3090</v>
      </c>
      <c r="AR362" s="88">
        <v>362664</v>
      </c>
      <c r="AS362" s="88" t="s">
        <v>6044</v>
      </c>
      <c r="AT362" s="88">
        <v>133</v>
      </c>
      <c r="AU362" s="88">
        <v>35000</v>
      </c>
      <c r="AV362" s="88">
        <v>0</v>
      </c>
      <c r="AW362" s="88">
        <v>0</v>
      </c>
      <c r="AX362" s="88">
        <v>0</v>
      </c>
      <c r="AY362" s="88">
        <v>35000</v>
      </c>
      <c r="AZ362" s="88">
        <v>1004.5</v>
      </c>
      <c r="BA362" s="88">
        <v>0</v>
      </c>
      <c r="BB362" s="88">
        <v>1064</v>
      </c>
      <c r="BC362" s="88">
        <v>0</v>
      </c>
      <c r="BD362" s="88">
        <v>25</v>
      </c>
      <c r="BE362" s="88">
        <v>0</v>
      </c>
      <c r="BF362" s="101">
        <v>0</v>
      </c>
      <c r="BG362" s="101">
        <v>2093.5</v>
      </c>
      <c r="BH362" s="101">
        <v>2485</v>
      </c>
      <c r="BI362" s="101">
        <v>385</v>
      </c>
      <c r="BJ362" s="101">
        <v>2481.5</v>
      </c>
      <c r="BK362" s="101">
        <v>5351.5</v>
      </c>
      <c r="BL362" s="101" t="s">
        <v>3081</v>
      </c>
      <c r="BM362" s="101" t="s">
        <v>3081</v>
      </c>
    </row>
    <row r="363" spans="1:65">
      <c r="A363" t="s">
        <v>695</v>
      </c>
      <c r="B363">
        <v>20250301</v>
      </c>
      <c r="C363">
        <v>2025</v>
      </c>
      <c r="D363" s="9">
        <v>45717</v>
      </c>
      <c r="E363">
        <v>3</v>
      </c>
      <c r="F363" t="s">
        <v>1031</v>
      </c>
      <c r="G363" t="s">
        <v>500</v>
      </c>
      <c r="H363" t="s">
        <v>1031</v>
      </c>
      <c r="I363" t="s">
        <v>500</v>
      </c>
      <c r="J363">
        <v>1</v>
      </c>
      <c r="K363" t="s">
        <v>9</v>
      </c>
      <c r="L363" t="s">
        <v>2158</v>
      </c>
      <c r="M363" t="s">
        <v>2158</v>
      </c>
      <c r="N363" t="s">
        <v>1823</v>
      </c>
      <c r="O363" t="s">
        <v>3082</v>
      </c>
      <c r="P363" t="s">
        <v>6037</v>
      </c>
      <c r="Q363" t="s">
        <v>6038</v>
      </c>
      <c r="R363" t="s">
        <v>3110</v>
      </c>
      <c r="S363" t="s">
        <v>25</v>
      </c>
      <c r="T363" t="s">
        <v>6046</v>
      </c>
      <c r="U363" s="9" t="s">
        <v>6047</v>
      </c>
      <c r="V363" s="9" t="s">
        <v>3081</v>
      </c>
      <c r="W363" t="s">
        <v>3081</v>
      </c>
      <c r="X363" t="s">
        <v>3081</v>
      </c>
      <c r="Y363" t="s">
        <v>3081</v>
      </c>
      <c r="Z363">
        <v>1</v>
      </c>
      <c r="AA363">
        <v>44927</v>
      </c>
      <c r="AB363">
        <v>44927</v>
      </c>
      <c r="AC363">
        <v>61875148</v>
      </c>
      <c r="AD363" s="9" t="s">
        <v>3084</v>
      </c>
      <c r="AE363" t="s">
        <v>2161</v>
      </c>
      <c r="AF363" t="s">
        <v>3143</v>
      </c>
      <c r="AG363" t="s">
        <v>3144</v>
      </c>
      <c r="AH363" t="s">
        <v>2178</v>
      </c>
      <c r="AI363" t="s">
        <v>6043</v>
      </c>
      <c r="AJ363">
        <v>25570</v>
      </c>
      <c r="AK363" t="s">
        <v>3099</v>
      </c>
      <c r="AL363" t="s">
        <v>3088</v>
      </c>
      <c r="AM363">
        <v>200010301795181</v>
      </c>
      <c r="AN363">
        <v>1</v>
      </c>
      <c r="AO363" s="88" t="s">
        <v>3089</v>
      </c>
      <c r="AP363" s="88">
        <v>1</v>
      </c>
      <c r="AQ363" s="88" t="s">
        <v>3090</v>
      </c>
      <c r="AR363" s="88">
        <v>362664</v>
      </c>
      <c r="AS363" s="88" t="s">
        <v>6044</v>
      </c>
      <c r="AT363" s="88">
        <v>137</v>
      </c>
      <c r="AU363" s="88">
        <v>55000</v>
      </c>
      <c r="AV363" s="88">
        <v>0</v>
      </c>
      <c r="AW363" s="88">
        <v>0</v>
      </c>
      <c r="AX363" s="88">
        <v>0</v>
      </c>
      <c r="AY363" s="88">
        <v>55000</v>
      </c>
      <c r="AZ363" s="88">
        <v>1578.5</v>
      </c>
      <c r="BA363" s="88">
        <v>2559.6799999999998</v>
      </c>
      <c r="BB363" s="88">
        <v>1672</v>
      </c>
      <c r="BC363" s="88">
        <v>0</v>
      </c>
      <c r="BD363" s="88">
        <v>25</v>
      </c>
      <c r="BE363" s="88">
        <v>0</v>
      </c>
      <c r="BF363" s="101">
        <v>0</v>
      </c>
      <c r="BG363" s="101">
        <v>5835.18</v>
      </c>
      <c r="BH363" s="101">
        <v>3905</v>
      </c>
      <c r="BI363" s="101">
        <v>605</v>
      </c>
      <c r="BJ363" s="101">
        <v>3899.5</v>
      </c>
      <c r="BK363" s="101">
        <v>8409.5</v>
      </c>
      <c r="BL363" s="101" t="s">
        <v>3081</v>
      </c>
      <c r="BM363" s="101" t="s">
        <v>3081</v>
      </c>
    </row>
    <row r="364" spans="1:65">
      <c r="A364" t="s">
        <v>695</v>
      </c>
      <c r="B364">
        <v>20250301</v>
      </c>
      <c r="C364">
        <v>2025</v>
      </c>
      <c r="D364" s="9">
        <v>45717</v>
      </c>
      <c r="E364">
        <v>3</v>
      </c>
      <c r="F364" t="s">
        <v>1031</v>
      </c>
      <c r="G364" t="s">
        <v>500</v>
      </c>
      <c r="H364" t="s">
        <v>1031</v>
      </c>
      <c r="I364" t="s">
        <v>500</v>
      </c>
      <c r="J364">
        <v>1</v>
      </c>
      <c r="K364" t="s">
        <v>9</v>
      </c>
      <c r="L364" t="s">
        <v>2158</v>
      </c>
      <c r="M364" t="s">
        <v>2158</v>
      </c>
      <c r="N364" t="s">
        <v>1823</v>
      </c>
      <c r="O364" t="s">
        <v>3082</v>
      </c>
      <c r="P364" t="s">
        <v>6037</v>
      </c>
      <c r="Q364" t="s">
        <v>6038</v>
      </c>
      <c r="R364" t="s">
        <v>3616</v>
      </c>
      <c r="S364" t="s">
        <v>294</v>
      </c>
      <c r="T364" t="s">
        <v>6039</v>
      </c>
      <c r="U364" s="9" t="s">
        <v>6040</v>
      </c>
      <c r="V364" s="9" t="s">
        <v>6054</v>
      </c>
      <c r="W364" t="s">
        <v>6055</v>
      </c>
      <c r="X364" t="s">
        <v>3081</v>
      </c>
      <c r="Y364" t="s">
        <v>3081</v>
      </c>
      <c r="Z364">
        <v>2</v>
      </c>
      <c r="AA364">
        <v>44774</v>
      </c>
      <c r="AB364">
        <v>39753</v>
      </c>
      <c r="AC364">
        <v>61875126</v>
      </c>
      <c r="AD364" s="9" t="s">
        <v>3084</v>
      </c>
      <c r="AE364" t="s">
        <v>1813</v>
      </c>
      <c r="AF364" t="s">
        <v>3419</v>
      </c>
      <c r="AG364" t="s">
        <v>3617</v>
      </c>
      <c r="AH364" t="s">
        <v>1812</v>
      </c>
      <c r="AI364" t="s">
        <v>6045</v>
      </c>
      <c r="AJ364">
        <v>21123</v>
      </c>
      <c r="AK364" t="s">
        <v>3088</v>
      </c>
      <c r="AL364" t="s">
        <v>3095</v>
      </c>
      <c r="AM364">
        <v>200010201045666</v>
      </c>
      <c r="AN364">
        <v>1</v>
      </c>
      <c r="AO364" s="88" t="s">
        <v>3089</v>
      </c>
      <c r="AP364" s="88">
        <v>1</v>
      </c>
      <c r="AQ364" s="88" t="s">
        <v>3090</v>
      </c>
      <c r="AR364" s="88">
        <v>362664</v>
      </c>
      <c r="AS364" s="88" t="s">
        <v>6044</v>
      </c>
      <c r="AT364" s="88">
        <v>71</v>
      </c>
      <c r="AU364" s="88">
        <v>200000</v>
      </c>
      <c r="AV364" s="88">
        <v>0</v>
      </c>
      <c r="AW364" s="88">
        <v>0</v>
      </c>
      <c r="AX364" s="88">
        <v>0</v>
      </c>
      <c r="AY364" s="88">
        <v>200000</v>
      </c>
      <c r="AZ364" s="88">
        <v>5740</v>
      </c>
      <c r="BA364" s="88">
        <v>35677.08</v>
      </c>
      <c r="BB364" s="88">
        <v>5883.16</v>
      </c>
      <c r="BC364" s="88">
        <v>0</v>
      </c>
      <c r="BD364" s="88">
        <v>25</v>
      </c>
      <c r="BE364" s="88">
        <v>0</v>
      </c>
      <c r="BF364" s="101">
        <v>0</v>
      </c>
      <c r="BG364" s="101">
        <v>47325.24</v>
      </c>
      <c r="BH364" s="101">
        <v>14200</v>
      </c>
      <c r="BI364" s="101">
        <v>851.51</v>
      </c>
      <c r="BJ364" s="101">
        <v>13720.92</v>
      </c>
      <c r="BK364" s="101">
        <v>28772.43</v>
      </c>
      <c r="BL364" s="101" t="s">
        <v>3091</v>
      </c>
      <c r="BM364" s="101" t="s">
        <v>3081</v>
      </c>
    </row>
    <row r="365" spans="1:65">
      <c r="A365" t="s">
        <v>695</v>
      </c>
      <c r="B365">
        <v>20250301</v>
      </c>
      <c r="C365">
        <v>2025</v>
      </c>
      <c r="D365" s="9">
        <v>45717</v>
      </c>
      <c r="E365">
        <v>3</v>
      </c>
      <c r="F365" t="s">
        <v>1033</v>
      </c>
      <c r="G365" t="s">
        <v>428</v>
      </c>
      <c r="H365" t="s">
        <v>1033</v>
      </c>
      <c r="I365" t="s">
        <v>428</v>
      </c>
      <c r="J365">
        <v>1</v>
      </c>
      <c r="K365" t="s">
        <v>9</v>
      </c>
      <c r="L365" t="s">
        <v>2158</v>
      </c>
      <c r="M365" t="s">
        <v>2158</v>
      </c>
      <c r="N365" t="s">
        <v>1823</v>
      </c>
      <c r="O365" t="s">
        <v>3082</v>
      </c>
      <c r="P365" t="s">
        <v>6037</v>
      </c>
      <c r="Q365" t="s">
        <v>6038</v>
      </c>
      <c r="R365" t="s">
        <v>3160</v>
      </c>
      <c r="S365" t="s">
        <v>49</v>
      </c>
      <c r="T365" t="s">
        <v>6039</v>
      </c>
      <c r="U365" s="9" t="s">
        <v>6040</v>
      </c>
      <c r="V365" s="9" t="s">
        <v>6041</v>
      </c>
      <c r="W365" t="s">
        <v>6042</v>
      </c>
      <c r="X365" t="s">
        <v>3081</v>
      </c>
      <c r="Y365" t="s">
        <v>3081</v>
      </c>
      <c r="Z365">
        <v>1</v>
      </c>
      <c r="AA365">
        <v>44531</v>
      </c>
      <c r="AB365">
        <v>44531</v>
      </c>
      <c r="AC365">
        <v>61815094</v>
      </c>
      <c r="AD365" s="9" t="s">
        <v>3084</v>
      </c>
      <c r="AE365" t="s">
        <v>1635</v>
      </c>
      <c r="AF365" t="s">
        <v>4865</v>
      </c>
      <c r="AG365" t="s">
        <v>4866</v>
      </c>
      <c r="AH365" t="s">
        <v>1148</v>
      </c>
      <c r="AI365" t="s">
        <v>6043</v>
      </c>
      <c r="AJ365">
        <v>30888</v>
      </c>
      <c r="AK365" t="s">
        <v>3099</v>
      </c>
      <c r="AL365" t="s">
        <v>3088</v>
      </c>
      <c r="AM365">
        <v>200019604295124</v>
      </c>
      <c r="AN365">
        <v>1</v>
      </c>
      <c r="AO365" s="88" t="s">
        <v>3089</v>
      </c>
      <c r="AP365" s="88">
        <v>1</v>
      </c>
      <c r="AQ365" s="88" t="s">
        <v>3090</v>
      </c>
      <c r="AR365" s="88">
        <v>362664</v>
      </c>
      <c r="AS365" s="88" t="s">
        <v>6044</v>
      </c>
      <c r="AT365" s="88">
        <v>73</v>
      </c>
      <c r="AU365" s="88">
        <v>25000</v>
      </c>
      <c r="AV365" s="88">
        <v>0</v>
      </c>
      <c r="AW365" s="88">
        <v>0</v>
      </c>
      <c r="AX365" s="88">
        <v>0</v>
      </c>
      <c r="AY365" s="88">
        <v>25000</v>
      </c>
      <c r="AZ365" s="88">
        <v>717.5</v>
      </c>
      <c r="BA365" s="88">
        <v>0</v>
      </c>
      <c r="BB365" s="88">
        <v>760</v>
      </c>
      <c r="BC365" s="88">
        <v>0</v>
      </c>
      <c r="BD365" s="88">
        <v>25</v>
      </c>
      <c r="BE365" s="88">
        <v>0</v>
      </c>
      <c r="BF365" s="101">
        <v>0</v>
      </c>
      <c r="BG365" s="101">
        <v>1502.5</v>
      </c>
      <c r="BH365" s="101">
        <v>1775</v>
      </c>
      <c r="BI365" s="101">
        <v>275</v>
      </c>
      <c r="BJ365" s="101">
        <v>1772.5</v>
      </c>
      <c r="BK365" s="101">
        <v>3822.5</v>
      </c>
      <c r="BL365" s="101" t="s">
        <v>3081</v>
      </c>
      <c r="BM365" s="101" t="s">
        <v>3081</v>
      </c>
    </row>
    <row r="366" spans="1:65">
      <c r="A366" t="s">
        <v>695</v>
      </c>
      <c r="B366">
        <v>20250301</v>
      </c>
      <c r="C366">
        <v>2025</v>
      </c>
      <c r="D366" s="9">
        <v>45717</v>
      </c>
      <c r="E366">
        <v>3</v>
      </c>
      <c r="F366" t="s">
        <v>1088</v>
      </c>
      <c r="G366" t="s">
        <v>14</v>
      </c>
      <c r="H366" t="s">
        <v>1088</v>
      </c>
      <c r="I366" t="s">
        <v>14</v>
      </c>
      <c r="J366">
        <v>1</v>
      </c>
      <c r="K366" t="s">
        <v>9</v>
      </c>
      <c r="L366" t="s">
        <v>2158</v>
      </c>
      <c r="M366" t="s">
        <v>2158</v>
      </c>
      <c r="N366" t="s">
        <v>1823</v>
      </c>
      <c r="O366" t="s">
        <v>3082</v>
      </c>
      <c r="P366" t="s">
        <v>6037</v>
      </c>
      <c r="Q366" t="s">
        <v>6038</v>
      </c>
      <c r="R366" t="s">
        <v>3083</v>
      </c>
      <c r="S366" t="s">
        <v>7</v>
      </c>
      <c r="T366" t="s">
        <v>6039</v>
      </c>
      <c r="U366" s="9" t="s">
        <v>6040</v>
      </c>
      <c r="V366" s="9" t="s">
        <v>6041</v>
      </c>
      <c r="W366" t="s">
        <v>6042</v>
      </c>
      <c r="X366" t="s">
        <v>3081</v>
      </c>
      <c r="Y366" t="s">
        <v>3081</v>
      </c>
      <c r="Z366">
        <v>1</v>
      </c>
      <c r="AA366">
        <v>45383</v>
      </c>
      <c r="AB366">
        <v>45383</v>
      </c>
      <c r="AC366">
        <v>62340132</v>
      </c>
      <c r="AD366" s="9" t="s">
        <v>3084</v>
      </c>
      <c r="AE366" t="s">
        <v>2766</v>
      </c>
      <c r="AF366" t="s">
        <v>3119</v>
      </c>
      <c r="AG366" t="s">
        <v>3120</v>
      </c>
      <c r="AH366" t="s">
        <v>2799</v>
      </c>
      <c r="AI366" t="s">
        <v>6043</v>
      </c>
      <c r="AJ366">
        <v>35796</v>
      </c>
      <c r="AK366" t="s">
        <v>3099</v>
      </c>
      <c r="AL366" t="s">
        <v>3088</v>
      </c>
      <c r="AM366">
        <v>200019606915432</v>
      </c>
      <c r="AN366">
        <v>1</v>
      </c>
      <c r="AO366" s="88" t="s">
        <v>3089</v>
      </c>
      <c r="AP366" s="88">
        <v>1</v>
      </c>
      <c r="AQ366" s="88" t="s">
        <v>3090</v>
      </c>
      <c r="AR366" s="88">
        <v>362664</v>
      </c>
      <c r="AS366" s="88" t="s">
        <v>6044</v>
      </c>
      <c r="AT366" s="88">
        <v>104</v>
      </c>
      <c r="AU366" s="88">
        <v>18000</v>
      </c>
      <c r="AV366" s="88">
        <v>0</v>
      </c>
      <c r="AW366" s="88">
        <v>0</v>
      </c>
      <c r="AX366" s="88">
        <v>0</v>
      </c>
      <c r="AY366" s="88">
        <v>18000</v>
      </c>
      <c r="AZ366" s="88">
        <v>516.6</v>
      </c>
      <c r="BA366" s="88">
        <v>0</v>
      </c>
      <c r="BB366" s="88">
        <v>547.20000000000005</v>
      </c>
      <c r="BC366" s="88">
        <v>0</v>
      </c>
      <c r="BD366" s="88">
        <v>25</v>
      </c>
      <c r="BE366" s="88">
        <v>0</v>
      </c>
      <c r="BF366" s="101">
        <v>0</v>
      </c>
      <c r="BG366" s="101">
        <v>1088.8</v>
      </c>
      <c r="BH366" s="101">
        <v>1278</v>
      </c>
      <c r="BI366" s="101">
        <v>198</v>
      </c>
      <c r="BJ366" s="101">
        <v>1276.2</v>
      </c>
      <c r="BK366" s="101">
        <v>2752.2</v>
      </c>
      <c r="BL366" s="101" t="s">
        <v>3081</v>
      </c>
      <c r="BM366" s="101" t="s">
        <v>3081</v>
      </c>
    </row>
    <row r="367" spans="1:65">
      <c r="A367" t="s">
        <v>695</v>
      </c>
      <c r="B367">
        <v>20250301</v>
      </c>
      <c r="C367">
        <v>2025</v>
      </c>
      <c r="D367" s="9">
        <v>45717</v>
      </c>
      <c r="E367">
        <v>3</v>
      </c>
      <c r="F367" t="s">
        <v>1049</v>
      </c>
      <c r="G367" t="s">
        <v>89</v>
      </c>
      <c r="H367" t="s">
        <v>1049</v>
      </c>
      <c r="I367" t="s">
        <v>89</v>
      </c>
      <c r="J367">
        <v>1</v>
      </c>
      <c r="K367" t="s">
        <v>9</v>
      </c>
      <c r="L367" t="s">
        <v>2158</v>
      </c>
      <c r="M367" t="s">
        <v>2158</v>
      </c>
      <c r="N367" t="s">
        <v>1823</v>
      </c>
      <c r="O367" t="s">
        <v>3082</v>
      </c>
      <c r="P367" t="s">
        <v>6037</v>
      </c>
      <c r="Q367" t="s">
        <v>6038</v>
      </c>
      <c r="R367" t="s">
        <v>3921</v>
      </c>
      <c r="S367" t="s">
        <v>94</v>
      </c>
      <c r="T367" t="s">
        <v>6066</v>
      </c>
      <c r="U367" s="9" t="s">
        <v>6067</v>
      </c>
      <c r="V367" s="9" t="s">
        <v>6052</v>
      </c>
      <c r="W367" t="s">
        <v>6053</v>
      </c>
      <c r="X367" t="s">
        <v>3081</v>
      </c>
      <c r="Y367" t="s">
        <v>3081</v>
      </c>
      <c r="Z367">
        <v>4</v>
      </c>
      <c r="AA367">
        <v>44743</v>
      </c>
      <c r="AB367">
        <v>32782</v>
      </c>
      <c r="AC367">
        <v>61920006</v>
      </c>
      <c r="AD367" s="9" t="s">
        <v>3084</v>
      </c>
      <c r="AE367" t="s">
        <v>978</v>
      </c>
      <c r="AF367" t="s">
        <v>4889</v>
      </c>
      <c r="AG367" t="s">
        <v>4890</v>
      </c>
      <c r="AH367" t="s">
        <v>110</v>
      </c>
      <c r="AI367" t="s">
        <v>6043</v>
      </c>
      <c r="AJ367">
        <v>25883</v>
      </c>
      <c r="AK367" t="s">
        <v>3088</v>
      </c>
      <c r="AL367" t="s">
        <v>3095</v>
      </c>
      <c r="AM367">
        <v>200013300033734</v>
      </c>
      <c r="AN367">
        <v>1</v>
      </c>
      <c r="AO367" s="88" t="s">
        <v>3089</v>
      </c>
      <c r="AP367" s="88">
        <v>1</v>
      </c>
      <c r="AQ367" s="88" t="s">
        <v>3090</v>
      </c>
      <c r="AR367" s="88">
        <v>362664</v>
      </c>
      <c r="AS367" s="88" t="s">
        <v>6044</v>
      </c>
      <c r="AT367" s="88">
        <v>108</v>
      </c>
      <c r="AU367" s="88">
        <v>30000</v>
      </c>
      <c r="AV367" s="88">
        <v>0</v>
      </c>
      <c r="AW367" s="88">
        <v>0</v>
      </c>
      <c r="AX367" s="88">
        <v>0</v>
      </c>
      <c r="AY367" s="88">
        <v>30000</v>
      </c>
      <c r="AZ367" s="88">
        <v>861</v>
      </c>
      <c r="BA367" s="88">
        <v>0</v>
      </c>
      <c r="BB367" s="88">
        <v>912</v>
      </c>
      <c r="BC367" s="88">
        <v>0</v>
      </c>
      <c r="BD367" s="88">
        <v>25</v>
      </c>
      <c r="BE367" s="88">
        <v>50</v>
      </c>
      <c r="BF367" s="101">
        <v>7320.17</v>
      </c>
      <c r="BG367" s="101">
        <v>9168.17</v>
      </c>
      <c r="BH367" s="101">
        <v>2130</v>
      </c>
      <c r="BI367" s="101">
        <v>330</v>
      </c>
      <c r="BJ367" s="101">
        <v>2127</v>
      </c>
      <c r="BK367" s="101">
        <v>4587</v>
      </c>
      <c r="BL367" s="101" t="s">
        <v>3091</v>
      </c>
      <c r="BM367" s="101" t="s">
        <v>3081</v>
      </c>
    </row>
    <row r="368" spans="1:65">
      <c r="A368" t="s">
        <v>695</v>
      </c>
      <c r="B368">
        <v>20250301</v>
      </c>
      <c r="C368">
        <v>2025</v>
      </c>
      <c r="D368" s="9">
        <v>45717</v>
      </c>
      <c r="E368">
        <v>3</v>
      </c>
      <c r="F368" t="s">
        <v>1085</v>
      </c>
      <c r="G368" t="s">
        <v>689</v>
      </c>
      <c r="H368" t="s">
        <v>1085</v>
      </c>
      <c r="I368" t="s">
        <v>689</v>
      </c>
      <c r="J368">
        <v>1</v>
      </c>
      <c r="K368" t="s">
        <v>9</v>
      </c>
      <c r="L368" t="s">
        <v>2158</v>
      </c>
      <c r="M368" t="s">
        <v>2158</v>
      </c>
      <c r="N368" t="s">
        <v>1823</v>
      </c>
      <c r="O368" t="s">
        <v>3082</v>
      </c>
      <c r="P368" t="s">
        <v>6037</v>
      </c>
      <c r="Q368" t="s">
        <v>6038</v>
      </c>
      <c r="R368" t="s">
        <v>3218</v>
      </c>
      <c r="S368" t="s">
        <v>48</v>
      </c>
      <c r="T368" t="s">
        <v>6046</v>
      </c>
      <c r="U368" s="9" t="s">
        <v>6047</v>
      </c>
      <c r="V368" s="9" t="s">
        <v>3081</v>
      </c>
      <c r="W368" t="s">
        <v>3081</v>
      </c>
      <c r="X368" t="s">
        <v>3081</v>
      </c>
      <c r="Y368" t="s">
        <v>3081</v>
      </c>
      <c r="Z368">
        <v>1</v>
      </c>
      <c r="AA368">
        <v>44105</v>
      </c>
      <c r="AB368">
        <v>44105</v>
      </c>
      <c r="AC368">
        <v>61830002</v>
      </c>
      <c r="AD368" s="9" t="s">
        <v>3084</v>
      </c>
      <c r="AE368" t="s">
        <v>1624</v>
      </c>
      <c r="AF368" t="s">
        <v>5461</v>
      </c>
      <c r="AG368" t="s">
        <v>5462</v>
      </c>
      <c r="AH368" t="s">
        <v>688</v>
      </c>
      <c r="AI368" t="s">
        <v>6045</v>
      </c>
      <c r="AJ368">
        <v>32785</v>
      </c>
      <c r="AK368" t="s">
        <v>3099</v>
      </c>
      <c r="AL368" t="s">
        <v>3088</v>
      </c>
      <c r="AM368">
        <v>200019603095215</v>
      </c>
      <c r="AN368">
        <v>1</v>
      </c>
      <c r="AO368" s="88" t="s">
        <v>3089</v>
      </c>
      <c r="AP368" s="88">
        <v>1</v>
      </c>
      <c r="AQ368" s="88" t="s">
        <v>3090</v>
      </c>
      <c r="AR368" s="88">
        <v>362664</v>
      </c>
      <c r="AS368" s="88" t="s">
        <v>6044</v>
      </c>
      <c r="AT368" s="88">
        <v>110</v>
      </c>
      <c r="AU368" s="88">
        <v>100000</v>
      </c>
      <c r="AV368" s="88">
        <v>0</v>
      </c>
      <c r="AW368" s="88">
        <v>0</v>
      </c>
      <c r="AX368" s="88">
        <v>0</v>
      </c>
      <c r="AY368" s="88">
        <v>100000</v>
      </c>
      <c r="AZ368" s="88">
        <v>2870</v>
      </c>
      <c r="BA368" s="88">
        <v>12105.37</v>
      </c>
      <c r="BB368" s="88">
        <v>3040</v>
      </c>
      <c r="BC368" s="88">
        <v>0</v>
      </c>
      <c r="BD368" s="88">
        <v>25</v>
      </c>
      <c r="BE368" s="88">
        <v>0</v>
      </c>
      <c r="BF368" s="101">
        <v>27379.73</v>
      </c>
      <c r="BG368" s="101">
        <v>45420.1</v>
      </c>
      <c r="BH368" s="101">
        <v>7100</v>
      </c>
      <c r="BI368" s="101">
        <v>851.51</v>
      </c>
      <c r="BJ368" s="101">
        <v>7090</v>
      </c>
      <c r="BK368" s="101">
        <v>15041.51</v>
      </c>
      <c r="BL368" s="101" t="s">
        <v>3173</v>
      </c>
      <c r="BM368" s="101" t="s">
        <v>5460</v>
      </c>
    </row>
    <row r="369" spans="1:65">
      <c r="A369" t="s">
        <v>695</v>
      </c>
      <c r="B369">
        <v>20250301</v>
      </c>
      <c r="C369">
        <v>2025</v>
      </c>
      <c r="D369" s="9">
        <v>45717</v>
      </c>
      <c r="E369">
        <v>3</v>
      </c>
      <c r="F369" t="s">
        <v>1043</v>
      </c>
      <c r="G369" t="s">
        <v>60</v>
      </c>
      <c r="H369" t="s">
        <v>1043</v>
      </c>
      <c r="I369" t="s">
        <v>60</v>
      </c>
      <c r="J369">
        <v>1</v>
      </c>
      <c r="K369" t="s">
        <v>9</v>
      </c>
      <c r="L369" t="s">
        <v>2158</v>
      </c>
      <c r="M369" t="s">
        <v>2158</v>
      </c>
      <c r="N369" t="s">
        <v>1823</v>
      </c>
      <c r="O369" t="s">
        <v>3082</v>
      </c>
      <c r="P369" t="s">
        <v>6037</v>
      </c>
      <c r="Q369" t="s">
        <v>6038</v>
      </c>
      <c r="R369" t="s">
        <v>3689</v>
      </c>
      <c r="S369" t="s">
        <v>100</v>
      </c>
      <c r="T369" t="s">
        <v>6046</v>
      </c>
      <c r="U369" s="9" t="s">
        <v>6047</v>
      </c>
      <c r="V369" s="9" t="s">
        <v>3081</v>
      </c>
      <c r="W369" t="s">
        <v>3081</v>
      </c>
      <c r="X369" t="s">
        <v>3081</v>
      </c>
      <c r="Y369" t="s">
        <v>3081</v>
      </c>
      <c r="Z369">
        <v>1</v>
      </c>
      <c r="AA369">
        <v>45597</v>
      </c>
      <c r="AB369">
        <v>45597</v>
      </c>
      <c r="AC369">
        <v>61950147</v>
      </c>
      <c r="AD369" s="9" t="s">
        <v>3084</v>
      </c>
      <c r="AE369" t="s">
        <v>4848</v>
      </c>
      <c r="AF369" t="s">
        <v>4849</v>
      </c>
      <c r="AG369" t="s">
        <v>4850</v>
      </c>
      <c r="AH369" t="s">
        <v>4851</v>
      </c>
      <c r="AI369" t="s">
        <v>6045</v>
      </c>
      <c r="AJ369">
        <v>27136</v>
      </c>
      <c r="AK369" t="s">
        <v>3099</v>
      </c>
      <c r="AL369" t="s">
        <v>3088</v>
      </c>
      <c r="AM369">
        <v>200019607696524</v>
      </c>
      <c r="AN369">
        <v>1</v>
      </c>
      <c r="AO369" s="88" t="s">
        <v>3089</v>
      </c>
      <c r="AP369" s="88">
        <v>1</v>
      </c>
      <c r="AQ369" s="88" t="s">
        <v>3090</v>
      </c>
      <c r="AR369" s="88">
        <v>362664</v>
      </c>
      <c r="AS369" s="88" t="s">
        <v>6044</v>
      </c>
      <c r="AT369" s="88">
        <v>116</v>
      </c>
      <c r="AU369" s="88">
        <v>45000</v>
      </c>
      <c r="AV369" s="88">
        <v>0</v>
      </c>
      <c r="AW369" s="88">
        <v>0</v>
      </c>
      <c r="AX369" s="88">
        <v>0</v>
      </c>
      <c r="AY369" s="88">
        <v>45000</v>
      </c>
      <c r="AZ369" s="88">
        <v>1291.5</v>
      </c>
      <c r="BA369" s="88">
        <v>1148.33</v>
      </c>
      <c r="BB369" s="88">
        <v>1368</v>
      </c>
      <c r="BC369" s="88">
        <v>0</v>
      </c>
      <c r="BD369" s="88">
        <v>25</v>
      </c>
      <c r="BE369" s="88">
        <v>0</v>
      </c>
      <c r="BF369" s="101">
        <v>5866</v>
      </c>
      <c r="BG369" s="101">
        <v>9698.83</v>
      </c>
      <c r="BH369" s="101">
        <v>3195</v>
      </c>
      <c r="BI369" s="101">
        <v>495</v>
      </c>
      <c r="BJ369" s="101">
        <v>3190.5</v>
      </c>
      <c r="BK369" s="101">
        <v>6880.5</v>
      </c>
      <c r="BL369" s="101" t="s">
        <v>3081</v>
      </c>
      <c r="BM369" s="101" t="s">
        <v>3081</v>
      </c>
    </row>
    <row r="370" spans="1:65">
      <c r="A370" t="s">
        <v>695</v>
      </c>
      <c r="B370">
        <v>20250301</v>
      </c>
      <c r="C370">
        <v>2025</v>
      </c>
      <c r="D370" s="9">
        <v>45717</v>
      </c>
      <c r="E370">
        <v>3</v>
      </c>
      <c r="F370" t="s">
        <v>1088</v>
      </c>
      <c r="G370" t="s">
        <v>14</v>
      </c>
      <c r="H370" t="s">
        <v>1088</v>
      </c>
      <c r="I370" t="s">
        <v>14</v>
      </c>
      <c r="J370">
        <v>1</v>
      </c>
      <c r="K370" t="s">
        <v>9</v>
      </c>
      <c r="L370" t="s">
        <v>2158</v>
      </c>
      <c r="M370" t="s">
        <v>2158</v>
      </c>
      <c r="N370" t="s">
        <v>1823</v>
      </c>
      <c r="O370" t="s">
        <v>3082</v>
      </c>
      <c r="P370" t="s">
        <v>6037</v>
      </c>
      <c r="Q370" t="s">
        <v>6038</v>
      </c>
      <c r="R370" t="s">
        <v>3580</v>
      </c>
      <c r="S370" t="s">
        <v>313</v>
      </c>
      <c r="T370" t="s">
        <v>6039</v>
      </c>
      <c r="U370" s="9" t="s">
        <v>6040</v>
      </c>
      <c r="V370" s="9" t="s">
        <v>6056</v>
      </c>
      <c r="W370" t="s">
        <v>6057</v>
      </c>
      <c r="X370" t="s">
        <v>3081</v>
      </c>
      <c r="Y370" t="s">
        <v>3081</v>
      </c>
      <c r="Z370">
        <v>1</v>
      </c>
      <c r="AA370">
        <v>45170</v>
      </c>
      <c r="AB370">
        <v>45170</v>
      </c>
      <c r="AC370">
        <v>62340125</v>
      </c>
      <c r="AD370" s="9" t="s">
        <v>3084</v>
      </c>
      <c r="AE370" t="s">
        <v>2541</v>
      </c>
      <c r="AF370" t="s">
        <v>3581</v>
      </c>
      <c r="AG370" t="s">
        <v>3582</v>
      </c>
      <c r="AH370" t="s">
        <v>2567</v>
      </c>
      <c r="AI370" t="s">
        <v>6043</v>
      </c>
      <c r="AJ370">
        <v>35600</v>
      </c>
      <c r="AK370" t="s">
        <v>3099</v>
      </c>
      <c r="AL370" t="s">
        <v>3088</v>
      </c>
      <c r="AM370">
        <v>200019604823695</v>
      </c>
      <c r="AN370">
        <v>1</v>
      </c>
      <c r="AO370" s="88" t="s">
        <v>3089</v>
      </c>
      <c r="AP370" s="88">
        <v>1</v>
      </c>
      <c r="AQ370" s="88" t="s">
        <v>3090</v>
      </c>
      <c r="AR370" s="88">
        <v>362664</v>
      </c>
      <c r="AS370" s="88" t="s">
        <v>6044</v>
      </c>
      <c r="AT370" s="88">
        <v>117</v>
      </c>
      <c r="AU370" s="88">
        <v>25000</v>
      </c>
      <c r="AV370" s="88">
        <v>0</v>
      </c>
      <c r="AW370" s="88">
        <v>0</v>
      </c>
      <c r="AX370" s="88">
        <v>0</v>
      </c>
      <c r="AY370" s="88">
        <v>25000</v>
      </c>
      <c r="AZ370" s="88">
        <v>717.5</v>
      </c>
      <c r="BA370" s="88">
        <v>0</v>
      </c>
      <c r="BB370" s="88">
        <v>760</v>
      </c>
      <c r="BC370" s="88">
        <v>1715.46</v>
      </c>
      <c r="BD370" s="88">
        <v>25</v>
      </c>
      <c r="BE370" s="88">
        <v>0</v>
      </c>
      <c r="BF370" s="101">
        <v>0</v>
      </c>
      <c r="BG370" s="101">
        <v>3217.96</v>
      </c>
      <c r="BH370" s="101">
        <v>1775</v>
      </c>
      <c r="BI370" s="101">
        <v>275</v>
      </c>
      <c r="BJ370" s="101">
        <v>1772.5</v>
      </c>
      <c r="BK370" s="101">
        <v>3822.5</v>
      </c>
      <c r="BL370" s="101" t="s">
        <v>3081</v>
      </c>
      <c r="BM370" s="101" t="s">
        <v>3081</v>
      </c>
    </row>
    <row r="371" spans="1:65">
      <c r="A371" t="s">
        <v>695</v>
      </c>
      <c r="B371">
        <v>20250301</v>
      </c>
      <c r="C371">
        <v>2025</v>
      </c>
      <c r="D371" s="9">
        <v>45717</v>
      </c>
      <c r="E371">
        <v>3</v>
      </c>
      <c r="F371" t="s">
        <v>1088</v>
      </c>
      <c r="G371" t="s">
        <v>14</v>
      </c>
      <c r="H371" t="s">
        <v>1088</v>
      </c>
      <c r="I371" t="s">
        <v>14</v>
      </c>
      <c r="J371">
        <v>1</v>
      </c>
      <c r="K371" t="s">
        <v>9</v>
      </c>
      <c r="L371" t="s">
        <v>2158</v>
      </c>
      <c r="M371" t="s">
        <v>2158</v>
      </c>
      <c r="N371" t="s">
        <v>1823</v>
      </c>
      <c r="O371" t="s">
        <v>3082</v>
      </c>
      <c r="P371" t="s">
        <v>6037</v>
      </c>
      <c r="Q371" t="s">
        <v>6038</v>
      </c>
      <c r="R371" t="s">
        <v>3880</v>
      </c>
      <c r="S371" t="s">
        <v>59</v>
      </c>
      <c r="T371" t="s">
        <v>6046</v>
      </c>
      <c r="U371" s="9" t="s">
        <v>6047</v>
      </c>
      <c r="V371" s="9" t="s">
        <v>6052</v>
      </c>
      <c r="W371" t="s">
        <v>6053</v>
      </c>
      <c r="X371" t="s">
        <v>3081</v>
      </c>
      <c r="Y371" t="s">
        <v>3081</v>
      </c>
      <c r="Z371">
        <v>4</v>
      </c>
      <c r="AA371">
        <v>45474</v>
      </c>
      <c r="AB371">
        <v>37165</v>
      </c>
      <c r="AC371">
        <v>62340029</v>
      </c>
      <c r="AD371" s="9" t="s">
        <v>3084</v>
      </c>
      <c r="AE371" t="s">
        <v>1650</v>
      </c>
      <c r="AF371" t="s">
        <v>3881</v>
      </c>
      <c r="AG371" t="s">
        <v>3882</v>
      </c>
      <c r="AH371" t="s">
        <v>58</v>
      </c>
      <c r="AI371" t="s">
        <v>6043</v>
      </c>
      <c r="AJ371">
        <v>22685</v>
      </c>
      <c r="AK371" t="s">
        <v>3088</v>
      </c>
      <c r="AL371" t="s">
        <v>3095</v>
      </c>
      <c r="AM371">
        <v>200011250028914</v>
      </c>
      <c r="AN371">
        <v>1</v>
      </c>
      <c r="AO371" s="88" t="s">
        <v>3089</v>
      </c>
      <c r="AP371" s="88">
        <v>1</v>
      </c>
      <c r="AQ371" s="88" t="s">
        <v>3090</v>
      </c>
      <c r="AR371" s="88">
        <v>362664</v>
      </c>
      <c r="AS371" s="88" t="s">
        <v>6044</v>
      </c>
      <c r="AT371" s="88">
        <v>118</v>
      </c>
      <c r="AU371" s="88">
        <v>30000</v>
      </c>
      <c r="AV371" s="88">
        <v>0</v>
      </c>
      <c r="AW371" s="88">
        <v>0</v>
      </c>
      <c r="AX371" s="88">
        <v>0</v>
      </c>
      <c r="AY371" s="88">
        <v>30000</v>
      </c>
      <c r="AZ371" s="88">
        <v>861</v>
      </c>
      <c r="BA371" s="88">
        <v>0</v>
      </c>
      <c r="BB371" s="88">
        <v>912</v>
      </c>
      <c r="BC371" s="88">
        <v>0</v>
      </c>
      <c r="BD371" s="88">
        <v>25</v>
      </c>
      <c r="BE371" s="88">
        <v>50</v>
      </c>
      <c r="BF371" s="101">
        <v>0</v>
      </c>
      <c r="BG371" s="101">
        <v>1848</v>
      </c>
      <c r="BH371" s="101">
        <v>2130</v>
      </c>
      <c r="BI371" s="101">
        <v>330</v>
      </c>
      <c r="BJ371" s="101">
        <v>2127</v>
      </c>
      <c r="BK371" s="101">
        <v>4587</v>
      </c>
      <c r="BL371" s="101" t="s">
        <v>3091</v>
      </c>
      <c r="BM371" s="101" t="s">
        <v>3081</v>
      </c>
    </row>
    <row r="372" spans="1:65">
      <c r="A372" t="s">
        <v>695</v>
      </c>
      <c r="B372">
        <v>20250301</v>
      </c>
      <c r="C372">
        <v>2025</v>
      </c>
      <c r="D372" s="9">
        <v>45717</v>
      </c>
      <c r="E372">
        <v>3</v>
      </c>
      <c r="F372" t="s">
        <v>1033</v>
      </c>
      <c r="G372" t="s">
        <v>428</v>
      </c>
      <c r="H372" t="s">
        <v>1033</v>
      </c>
      <c r="I372" t="s">
        <v>428</v>
      </c>
      <c r="J372">
        <v>1</v>
      </c>
      <c r="K372" t="s">
        <v>9</v>
      </c>
      <c r="L372" t="s">
        <v>2158</v>
      </c>
      <c r="M372" t="s">
        <v>2158</v>
      </c>
      <c r="N372" t="s">
        <v>1823</v>
      </c>
      <c r="O372" t="s">
        <v>3082</v>
      </c>
      <c r="P372" t="s">
        <v>6037</v>
      </c>
      <c r="Q372" t="s">
        <v>6038</v>
      </c>
      <c r="R372" t="s">
        <v>3160</v>
      </c>
      <c r="S372" t="s">
        <v>49</v>
      </c>
      <c r="T372" t="s">
        <v>6039</v>
      </c>
      <c r="U372" s="9" t="s">
        <v>6040</v>
      </c>
      <c r="V372" s="9" t="s">
        <v>6041</v>
      </c>
      <c r="W372" t="s">
        <v>6042</v>
      </c>
      <c r="X372" t="s">
        <v>3081</v>
      </c>
      <c r="Y372" t="s">
        <v>3081</v>
      </c>
      <c r="Z372">
        <v>1</v>
      </c>
      <c r="AA372">
        <v>44531</v>
      </c>
      <c r="AB372">
        <v>44531</v>
      </c>
      <c r="AC372">
        <v>61815096</v>
      </c>
      <c r="AD372" s="9" t="s">
        <v>3084</v>
      </c>
      <c r="AE372" t="s">
        <v>1639</v>
      </c>
      <c r="AF372" t="s">
        <v>3514</v>
      </c>
      <c r="AG372" t="s">
        <v>4210</v>
      </c>
      <c r="AH372" t="s">
        <v>1149</v>
      </c>
      <c r="AI372" t="s">
        <v>6043</v>
      </c>
      <c r="AJ372">
        <v>29915</v>
      </c>
      <c r="AK372" t="s">
        <v>3099</v>
      </c>
      <c r="AL372" t="s">
        <v>3088</v>
      </c>
      <c r="AM372">
        <v>200019604295130</v>
      </c>
      <c r="AN372">
        <v>1</v>
      </c>
      <c r="AO372" s="88" t="s">
        <v>3089</v>
      </c>
      <c r="AP372" s="88">
        <v>1</v>
      </c>
      <c r="AQ372" s="88" t="s">
        <v>3090</v>
      </c>
      <c r="AR372" s="88">
        <v>362664</v>
      </c>
      <c r="AS372" s="88" t="s">
        <v>6044</v>
      </c>
      <c r="AT372" s="88">
        <v>197</v>
      </c>
      <c r="AU372" s="88">
        <v>25000</v>
      </c>
      <c r="AV372" s="88">
        <v>0</v>
      </c>
      <c r="AW372" s="88">
        <v>0</v>
      </c>
      <c r="AX372" s="88">
        <v>0</v>
      </c>
      <c r="AY372" s="88">
        <v>25000</v>
      </c>
      <c r="AZ372" s="88">
        <v>717.5</v>
      </c>
      <c r="BA372" s="88">
        <v>0</v>
      </c>
      <c r="BB372" s="88">
        <v>760</v>
      </c>
      <c r="BC372" s="88">
        <v>1715.46</v>
      </c>
      <c r="BD372" s="88">
        <v>25</v>
      </c>
      <c r="BE372" s="88">
        <v>0</v>
      </c>
      <c r="BF372" s="101">
        <v>0</v>
      </c>
      <c r="BG372" s="101">
        <v>3217.96</v>
      </c>
      <c r="BH372" s="101">
        <v>1775</v>
      </c>
      <c r="BI372" s="101">
        <v>275</v>
      </c>
      <c r="BJ372" s="101">
        <v>1772.5</v>
      </c>
      <c r="BK372" s="101">
        <v>3822.5</v>
      </c>
      <c r="BL372" s="101" t="s">
        <v>3081</v>
      </c>
      <c r="BM372" s="101" t="s">
        <v>3081</v>
      </c>
    </row>
    <row r="373" spans="1:65">
      <c r="A373" t="s">
        <v>695</v>
      </c>
      <c r="B373">
        <v>20250301</v>
      </c>
      <c r="C373">
        <v>2025</v>
      </c>
      <c r="D373" s="9">
        <v>45717</v>
      </c>
      <c r="E373">
        <v>3</v>
      </c>
      <c r="F373" t="s">
        <v>1088</v>
      </c>
      <c r="G373" t="s">
        <v>14</v>
      </c>
      <c r="H373" t="s">
        <v>1088</v>
      </c>
      <c r="I373" t="s">
        <v>14</v>
      </c>
      <c r="J373">
        <v>1</v>
      </c>
      <c r="K373" t="s">
        <v>9</v>
      </c>
      <c r="L373" t="s">
        <v>2158</v>
      </c>
      <c r="M373" t="s">
        <v>2158</v>
      </c>
      <c r="N373" t="s">
        <v>1823</v>
      </c>
      <c r="O373" t="s">
        <v>3082</v>
      </c>
      <c r="P373" t="s">
        <v>6037</v>
      </c>
      <c r="Q373" t="s">
        <v>6038</v>
      </c>
      <c r="R373" t="s">
        <v>3160</v>
      </c>
      <c r="S373" t="s">
        <v>49</v>
      </c>
      <c r="T373" t="s">
        <v>6039</v>
      </c>
      <c r="U373" s="9" t="s">
        <v>6040</v>
      </c>
      <c r="V373" s="9" t="s">
        <v>6041</v>
      </c>
      <c r="W373" t="s">
        <v>6042</v>
      </c>
      <c r="X373" t="s">
        <v>3081</v>
      </c>
      <c r="Y373" t="s">
        <v>3081</v>
      </c>
      <c r="Z373">
        <v>2</v>
      </c>
      <c r="AA373">
        <v>45566</v>
      </c>
      <c r="AB373">
        <v>44652</v>
      </c>
      <c r="AC373">
        <v>62340087</v>
      </c>
      <c r="AD373" s="9" t="s">
        <v>3084</v>
      </c>
      <c r="AE373" t="s">
        <v>1647</v>
      </c>
      <c r="AF373" t="s">
        <v>4551</v>
      </c>
      <c r="AG373" t="s">
        <v>4552</v>
      </c>
      <c r="AH373" t="s">
        <v>1211</v>
      </c>
      <c r="AI373" t="s">
        <v>6043</v>
      </c>
      <c r="AJ373">
        <v>28445</v>
      </c>
      <c r="AK373" t="s">
        <v>3099</v>
      </c>
      <c r="AL373" t="s">
        <v>3088</v>
      </c>
      <c r="AM373">
        <v>200019604550431</v>
      </c>
      <c r="AN373">
        <v>1</v>
      </c>
      <c r="AO373" s="88" t="s">
        <v>3089</v>
      </c>
      <c r="AP373" s="88">
        <v>1</v>
      </c>
      <c r="AQ373" s="88" t="s">
        <v>3090</v>
      </c>
      <c r="AR373" s="88">
        <v>362664</v>
      </c>
      <c r="AS373" s="88" t="s">
        <v>6044</v>
      </c>
      <c r="AT373" s="88">
        <v>201</v>
      </c>
      <c r="AU373" s="88">
        <v>20000</v>
      </c>
      <c r="AV373" s="88">
        <v>0</v>
      </c>
      <c r="AW373" s="88">
        <v>0</v>
      </c>
      <c r="AX373" s="88">
        <v>0</v>
      </c>
      <c r="AY373" s="88">
        <v>20000</v>
      </c>
      <c r="AZ373" s="88">
        <v>574</v>
      </c>
      <c r="BA373" s="88">
        <v>0</v>
      </c>
      <c r="BB373" s="88">
        <v>608</v>
      </c>
      <c r="BC373" s="88">
        <v>0</v>
      </c>
      <c r="BD373" s="88">
        <v>25</v>
      </c>
      <c r="BE373" s="88">
        <v>0</v>
      </c>
      <c r="BF373" s="101">
        <v>0</v>
      </c>
      <c r="BG373" s="101">
        <v>1207</v>
      </c>
      <c r="BH373" s="101">
        <v>1420</v>
      </c>
      <c r="BI373" s="101">
        <v>220</v>
      </c>
      <c r="BJ373" s="101">
        <v>1418</v>
      </c>
      <c r="BK373" s="101">
        <v>3058</v>
      </c>
      <c r="BL373" s="101" t="s">
        <v>3081</v>
      </c>
      <c r="BM373" s="101" t="s">
        <v>3081</v>
      </c>
    </row>
    <row r="374" spans="1:65">
      <c r="A374" t="s">
        <v>695</v>
      </c>
      <c r="B374">
        <v>20250301</v>
      </c>
      <c r="C374">
        <v>2025</v>
      </c>
      <c r="D374" s="9">
        <v>45717</v>
      </c>
      <c r="E374">
        <v>3</v>
      </c>
      <c r="F374" t="s">
        <v>1033</v>
      </c>
      <c r="G374" t="s">
        <v>428</v>
      </c>
      <c r="H374" t="s">
        <v>1033</v>
      </c>
      <c r="I374" t="s">
        <v>428</v>
      </c>
      <c r="J374">
        <v>1</v>
      </c>
      <c r="K374" t="s">
        <v>9</v>
      </c>
      <c r="L374" t="s">
        <v>2158</v>
      </c>
      <c r="M374" t="s">
        <v>2158</v>
      </c>
      <c r="N374" t="s">
        <v>1823</v>
      </c>
      <c r="O374" t="s">
        <v>3082</v>
      </c>
      <c r="P374" t="s">
        <v>6037</v>
      </c>
      <c r="Q374" t="s">
        <v>6038</v>
      </c>
      <c r="R374" t="s">
        <v>3127</v>
      </c>
      <c r="S374" t="s">
        <v>23</v>
      </c>
      <c r="T374" t="s">
        <v>6039</v>
      </c>
      <c r="U374" s="9" t="s">
        <v>6040</v>
      </c>
      <c r="V374" s="9" t="s">
        <v>6048</v>
      </c>
      <c r="W374" t="s">
        <v>6049</v>
      </c>
      <c r="X374" t="s">
        <v>3081</v>
      </c>
      <c r="Y374" t="s">
        <v>3081</v>
      </c>
      <c r="Z374">
        <v>3</v>
      </c>
      <c r="AA374">
        <v>45078</v>
      </c>
      <c r="AB374">
        <v>38322</v>
      </c>
      <c r="AC374">
        <v>61815040</v>
      </c>
      <c r="AD374" s="9" t="s">
        <v>3084</v>
      </c>
      <c r="AE374" t="s">
        <v>1531</v>
      </c>
      <c r="AF374" t="s">
        <v>4545</v>
      </c>
      <c r="AG374" t="s">
        <v>4546</v>
      </c>
      <c r="AH374" t="s">
        <v>433</v>
      </c>
      <c r="AI374" t="s">
        <v>6045</v>
      </c>
      <c r="AJ374">
        <v>24969</v>
      </c>
      <c r="AK374" t="s">
        <v>3088</v>
      </c>
      <c r="AL374" t="s">
        <v>3095</v>
      </c>
      <c r="AM374">
        <v>200011250028260</v>
      </c>
      <c r="AN374">
        <v>1</v>
      </c>
      <c r="AO374" s="88" t="s">
        <v>3089</v>
      </c>
      <c r="AP374" s="88">
        <v>1</v>
      </c>
      <c r="AQ374" s="88" t="s">
        <v>3090</v>
      </c>
      <c r="AR374" s="88">
        <v>362664</v>
      </c>
      <c r="AS374" s="88" t="s">
        <v>6044</v>
      </c>
      <c r="AT374" s="88">
        <v>204</v>
      </c>
      <c r="AU374" s="88">
        <v>30000</v>
      </c>
      <c r="AV374" s="88">
        <v>0</v>
      </c>
      <c r="AW374" s="88">
        <v>0</v>
      </c>
      <c r="AX374" s="88">
        <v>0</v>
      </c>
      <c r="AY374" s="88">
        <v>30000</v>
      </c>
      <c r="AZ374" s="88">
        <v>861</v>
      </c>
      <c r="BA374" s="88">
        <v>0</v>
      </c>
      <c r="BB374" s="88">
        <v>912</v>
      </c>
      <c r="BC374" s="88">
        <v>0</v>
      </c>
      <c r="BD374" s="88">
        <v>25</v>
      </c>
      <c r="BE374" s="88">
        <v>0</v>
      </c>
      <c r="BF374" s="101">
        <v>300</v>
      </c>
      <c r="BG374" s="101">
        <v>2098</v>
      </c>
      <c r="BH374" s="101">
        <v>2130</v>
      </c>
      <c r="BI374" s="101">
        <v>330</v>
      </c>
      <c r="BJ374" s="101">
        <v>2127</v>
      </c>
      <c r="BK374" s="101">
        <v>4587</v>
      </c>
      <c r="BL374" s="101" t="s">
        <v>3091</v>
      </c>
      <c r="BM374" s="101" t="s">
        <v>3081</v>
      </c>
    </row>
    <row r="375" spans="1:65">
      <c r="A375" t="s">
        <v>695</v>
      </c>
      <c r="B375">
        <v>20250301</v>
      </c>
      <c r="C375">
        <v>2025</v>
      </c>
      <c r="D375" s="9">
        <v>45717</v>
      </c>
      <c r="E375">
        <v>3</v>
      </c>
      <c r="F375" t="s">
        <v>1043</v>
      </c>
      <c r="G375" t="s">
        <v>60</v>
      </c>
      <c r="H375" t="s">
        <v>1043</v>
      </c>
      <c r="I375" t="s">
        <v>60</v>
      </c>
      <c r="J375">
        <v>1</v>
      </c>
      <c r="K375" t="s">
        <v>9</v>
      </c>
      <c r="L375" t="s">
        <v>2158</v>
      </c>
      <c r="M375" t="s">
        <v>2158</v>
      </c>
      <c r="N375" t="s">
        <v>1823</v>
      </c>
      <c r="O375" t="s">
        <v>3082</v>
      </c>
      <c r="P375" t="s">
        <v>6037</v>
      </c>
      <c r="Q375" t="s">
        <v>6038</v>
      </c>
      <c r="R375" t="s">
        <v>3083</v>
      </c>
      <c r="S375" t="s">
        <v>7</v>
      </c>
      <c r="T375" t="s">
        <v>6039</v>
      </c>
      <c r="U375" s="9" t="s">
        <v>6040</v>
      </c>
      <c r="V375" s="9" t="s">
        <v>6041</v>
      </c>
      <c r="W375" t="s">
        <v>6042</v>
      </c>
      <c r="X375" t="s">
        <v>3081</v>
      </c>
      <c r="Y375" t="s">
        <v>3081</v>
      </c>
      <c r="Z375">
        <v>1</v>
      </c>
      <c r="AA375">
        <v>45200</v>
      </c>
      <c r="AB375">
        <v>45200</v>
      </c>
      <c r="AC375">
        <v>61950108</v>
      </c>
      <c r="AD375" s="9" t="s">
        <v>3084</v>
      </c>
      <c r="AE375" t="s">
        <v>2611</v>
      </c>
      <c r="AF375" t="s">
        <v>5235</v>
      </c>
      <c r="AG375" t="s">
        <v>5236</v>
      </c>
      <c r="AH375" t="s">
        <v>2612</v>
      </c>
      <c r="AI375" t="s">
        <v>6043</v>
      </c>
      <c r="AJ375">
        <v>31906</v>
      </c>
      <c r="AK375" t="s">
        <v>3099</v>
      </c>
      <c r="AL375" t="s">
        <v>3088</v>
      </c>
      <c r="AM375">
        <v>200019601398615</v>
      </c>
      <c r="AN375">
        <v>1</v>
      </c>
      <c r="AO375" s="88" t="s">
        <v>3089</v>
      </c>
      <c r="AP375" s="88">
        <v>1</v>
      </c>
      <c r="AQ375" s="88" t="s">
        <v>3090</v>
      </c>
      <c r="AR375" s="88">
        <v>362664</v>
      </c>
      <c r="AS375" s="88" t="s">
        <v>6044</v>
      </c>
      <c r="AT375" s="88">
        <v>145</v>
      </c>
      <c r="AU375" s="88">
        <v>20000</v>
      </c>
      <c r="AV375" s="88">
        <v>0</v>
      </c>
      <c r="AW375" s="88">
        <v>0</v>
      </c>
      <c r="AX375" s="88">
        <v>0</v>
      </c>
      <c r="AY375" s="88">
        <v>20000</v>
      </c>
      <c r="AZ375" s="88">
        <v>574</v>
      </c>
      <c r="BA375" s="88">
        <v>0</v>
      </c>
      <c r="BB375" s="88">
        <v>608</v>
      </c>
      <c r="BC375" s="88">
        <v>0</v>
      </c>
      <c r="BD375" s="88">
        <v>25</v>
      </c>
      <c r="BE375" s="88">
        <v>0</v>
      </c>
      <c r="BF375" s="101">
        <v>0</v>
      </c>
      <c r="BG375" s="101">
        <v>1207</v>
      </c>
      <c r="BH375" s="101">
        <v>1420</v>
      </c>
      <c r="BI375" s="101">
        <v>220</v>
      </c>
      <c r="BJ375" s="101">
        <v>1418</v>
      </c>
      <c r="BK375" s="101">
        <v>3058</v>
      </c>
      <c r="BL375" s="101" t="s">
        <v>3081</v>
      </c>
      <c r="BM375" s="101" t="s">
        <v>3081</v>
      </c>
    </row>
    <row r="376" spans="1:65">
      <c r="A376" t="s">
        <v>695</v>
      </c>
      <c r="B376">
        <v>20250301</v>
      </c>
      <c r="C376">
        <v>2025</v>
      </c>
      <c r="D376" s="9">
        <v>45717</v>
      </c>
      <c r="E376">
        <v>3</v>
      </c>
      <c r="F376" t="s">
        <v>1033</v>
      </c>
      <c r="G376" t="s">
        <v>428</v>
      </c>
      <c r="H376" t="s">
        <v>1033</v>
      </c>
      <c r="I376" t="s">
        <v>428</v>
      </c>
      <c r="J376">
        <v>1</v>
      </c>
      <c r="K376" t="s">
        <v>9</v>
      </c>
      <c r="L376" t="s">
        <v>2158</v>
      </c>
      <c r="M376" t="s">
        <v>2158</v>
      </c>
      <c r="N376" t="s">
        <v>1823</v>
      </c>
      <c r="O376" t="s">
        <v>3082</v>
      </c>
      <c r="P376" t="s">
        <v>6037</v>
      </c>
      <c r="Q376" t="s">
        <v>6038</v>
      </c>
      <c r="R376" t="s">
        <v>3260</v>
      </c>
      <c r="S376" t="s">
        <v>107</v>
      </c>
      <c r="T376" t="s">
        <v>6046</v>
      </c>
      <c r="U376" s="9" t="s">
        <v>6047</v>
      </c>
      <c r="V376" s="9" t="s">
        <v>3081</v>
      </c>
      <c r="W376" t="s">
        <v>3081</v>
      </c>
      <c r="X376" t="s">
        <v>3081</v>
      </c>
      <c r="Y376" t="s">
        <v>3081</v>
      </c>
      <c r="Z376">
        <v>5</v>
      </c>
      <c r="AA376">
        <v>45261</v>
      </c>
      <c r="AB376">
        <v>38565</v>
      </c>
      <c r="AC376">
        <v>61815165</v>
      </c>
      <c r="AD376" s="9" t="s">
        <v>3084</v>
      </c>
      <c r="AE376" t="s">
        <v>2646</v>
      </c>
      <c r="AF376" t="s">
        <v>4923</v>
      </c>
      <c r="AG376" t="s">
        <v>4924</v>
      </c>
      <c r="AH376" t="s">
        <v>4925</v>
      </c>
      <c r="AI376" t="s">
        <v>6045</v>
      </c>
      <c r="AJ376">
        <v>21848</v>
      </c>
      <c r="AK376" t="s">
        <v>3099</v>
      </c>
      <c r="AL376" t="s">
        <v>3088</v>
      </c>
      <c r="AM376">
        <v>200019606489617</v>
      </c>
      <c r="AN376">
        <v>1</v>
      </c>
      <c r="AO376" s="88" t="s">
        <v>3089</v>
      </c>
      <c r="AP376" s="88">
        <v>1</v>
      </c>
      <c r="AQ376" s="88" t="s">
        <v>3090</v>
      </c>
      <c r="AR376" s="88">
        <v>362664</v>
      </c>
      <c r="AS376" s="88" t="s">
        <v>6044</v>
      </c>
      <c r="AT376" s="88">
        <v>152</v>
      </c>
      <c r="AU376" s="88">
        <v>18000</v>
      </c>
      <c r="AV376" s="88">
        <v>0</v>
      </c>
      <c r="AW376" s="88">
        <v>0</v>
      </c>
      <c r="AX376" s="88">
        <v>0</v>
      </c>
      <c r="AY376" s="88">
        <v>18000</v>
      </c>
      <c r="AZ376" s="88">
        <v>516.6</v>
      </c>
      <c r="BA376" s="88">
        <v>0</v>
      </c>
      <c r="BB376" s="88">
        <v>547.20000000000005</v>
      </c>
      <c r="BC376" s="88">
        <v>0</v>
      </c>
      <c r="BD376" s="88">
        <v>25</v>
      </c>
      <c r="BE376" s="88">
        <v>0</v>
      </c>
      <c r="BF376" s="101">
        <v>0</v>
      </c>
      <c r="BG376" s="101">
        <v>1088.8</v>
      </c>
      <c r="BH376" s="101">
        <v>1278</v>
      </c>
      <c r="BI376" s="101">
        <v>198</v>
      </c>
      <c r="BJ376" s="101">
        <v>1276.2</v>
      </c>
      <c r="BK376" s="101">
        <v>2752.2</v>
      </c>
      <c r="BL376" s="101" t="s">
        <v>3091</v>
      </c>
      <c r="BM376" s="101" t="s">
        <v>3081</v>
      </c>
    </row>
    <row r="377" spans="1:65">
      <c r="A377" t="s">
        <v>695</v>
      </c>
      <c r="B377">
        <v>20250301</v>
      </c>
      <c r="C377">
        <v>2025</v>
      </c>
      <c r="D377" s="9">
        <v>45717</v>
      </c>
      <c r="E377">
        <v>3</v>
      </c>
      <c r="F377" t="s">
        <v>1063</v>
      </c>
      <c r="G377" t="s">
        <v>256</v>
      </c>
      <c r="H377" t="s">
        <v>1063</v>
      </c>
      <c r="I377" t="s">
        <v>256</v>
      </c>
      <c r="J377">
        <v>1</v>
      </c>
      <c r="K377" t="s">
        <v>9</v>
      </c>
      <c r="L377" t="s">
        <v>2158</v>
      </c>
      <c r="M377" t="s">
        <v>2158</v>
      </c>
      <c r="N377" t="s">
        <v>1823</v>
      </c>
      <c r="O377" t="s">
        <v>3082</v>
      </c>
      <c r="P377" t="s">
        <v>6037</v>
      </c>
      <c r="Q377" t="s">
        <v>6038</v>
      </c>
      <c r="R377" t="s">
        <v>3096</v>
      </c>
      <c r="S377" t="s">
        <v>295</v>
      </c>
      <c r="T377" t="s">
        <v>6046</v>
      </c>
      <c r="U377" s="9" t="s">
        <v>6047</v>
      </c>
      <c r="V377" s="9" t="s">
        <v>6056</v>
      </c>
      <c r="W377" t="s">
        <v>6057</v>
      </c>
      <c r="X377" t="s">
        <v>3081</v>
      </c>
      <c r="Y377" t="s">
        <v>3081</v>
      </c>
      <c r="Z377">
        <v>9</v>
      </c>
      <c r="AA377">
        <v>45474</v>
      </c>
      <c r="AB377">
        <v>40695</v>
      </c>
      <c r="AC377">
        <v>61605014</v>
      </c>
      <c r="AD377" s="9" t="s">
        <v>3084</v>
      </c>
      <c r="AE377" t="s">
        <v>1619</v>
      </c>
      <c r="AF377" t="s">
        <v>4031</v>
      </c>
      <c r="AG377" t="s">
        <v>4886</v>
      </c>
      <c r="AH377" t="s">
        <v>114</v>
      </c>
      <c r="AI377" t="s">
        <v>6045</v>
      </c>
      <c r="AJ377">
        <v>31338</v>
      </c>
      <c r="AK377" t="s">
        <v>3088</v>
      </c>
      <c r="AL377" t="s">
        <v>3088</v>
      </c>
      <c r="AM377">
        <v>200013300197023</v>
      </c>
      <c r="AN377">
        <v>1</v>
      </c>
      <c r="AO377" s="88" t="s">
        <v>3089</v>
      </c>
      <c r="AP377" s="88">
        <v>1</v>
      </c>
      <c r="AQ377" s="88" t="s">
        <v>3090</v>
      </c>
      <c r="AR377" s="88">
        <v>362664</v>
      </c>
      <c r="AS377" s="88" t="s">
        <v>6044</v>
      </c>
      <c r="AT377" s="88">
        <v>154</v>
      </c>
      <c r="AU377" s="88">
        <v>35000</v>
      </c>
      <c r="AV377" s="88">
        <v>0</v>
      </c>
      <c r="AW377" s="88">
        <v>0</v>
      </c>
      <c r="AX377" s="88">
        <v>0</v>
      </c>
      <c r="AY377" s="88">
        <v>35000</v>
      </c>
      <c r="AZ377" s="88">
        <v>1004.5</v>
      </c>
      <c r="BA377" s="88">
        <v>0</v>
      </c>
      <c r="BB377" s="88">
        <v>1064</v>
      </c>
      <c r="BC377" s="88">
        <v>0</v>
      </c>
      <c r="BD377" s="88">
        <v>25</v>
      </c>
      <c r="BE377" s="88">
        <v>180</v>
      </c>
      <c r="BF377" s="101">
        <v>11047.21</v>
      </c>
      <c r="BG377" s="101">
        <v>13320.71</v>
      </c>
      <c r="BH377" s="101">
        <v>2485</v>
      </c>
      <c r="BI377" s="101">
        <v>385</v>
      </c>
      <c r="BJ377" s="101">
        <v>2481.5</v>
      </c>
      <c r="BK377" s="101">
        <v>5351.5</v>
      </c>
      <c r="BL377" s="101" t="s">
        <v>3173</v>
      </c>
      <c r="BM377" s="101" t="s">
        <v>3217</v>
      </c>
    </row>
    <row r="378" spans="1:65">
      <c r="A378" t="s">
        <v>695</v>
      </c>
      <c r="B378">
        <v>20250301</v>
      </c>
      <c r="C378">
        <v>2025</v>
      </c>
      <c r="D378" s="9">
        <v>45717</v>
      </c>
      <c r="E378">
        <v>3</v>
      </c>
      <c r="F378" t="s">
        <v>1031</v>
      </c>
      <c r="G378" t="s">
        <v>500</v>
      </c>
      <c r="H378" t="s">
        <v>1031</v>
      </c>
      <c r="I378" t="s">
        <v>500</v>
      </c>
      <c r="J378">
        <v>1</v>
      </c>
      <c r="K378" t="s">
        <v>9</v>
      </c>
      <c r="L378" t="s">
        <v>2158</v>
      </c>
      <c r="M378" t="s">
        <v>2158</v>
      </c>
      <c r="N378" t="s">
        <v>1823</v>
      </c>
      <c r="O378" t="s">
        <v>3082</v>
      </c>
      <c r="P378" t="s">
        <v>6037</v>
      </c>
      <c r="Q378" t="s">
        <v>6038</v>
      </c>
      <c r="R378" t="s">
        <v>3083</v>
      </c>
      <c r="S378" t="s">
        <v>7</v>
      </c>
      <c r="T378" t="s">
        <v>6039</v>
      </c>
      <c r="U378" s="9" t="s">
        <v>6040</v>
      </c>
      <c r="V378" s="9" t="s">
        <v>6041</v>
      </c>
      <c r="W378" t="s">
        <v>6042</v>
      </c>
      <c r="X378" t="s">
        <v>3081</v>
      </c>
      <c r="Y378" t="s">
        <v>3081</v>
      </c>
      <c r="Z378">
        <v>5</v>
      </c>
      <c r="AA378">
        <v>43466</v>
      </c>
      <c r="AB378">
        <v>36951</v>
      </c>
      <c r="AC378">
        <v>61875008</v>
      </c>
      <c r="AD378" s="9" t="s">
        <v>3084</v>
      </c>
      <c r="AE378" t="s">
        <v>1540</v>
      </c>
      <c r="AF378" t="s">
        <v>4184</v>
      </c>
      <c r="AG378" t="s">
        <v>4185</v>
      </c>
      <c r="AH378" t="s">
        <v>515</v>
      </c>
      <c r="AI378" t="s">
        <v>6043</v>
      </c>
      <c r="AJ378">
        <v>24434</v>
      </c>
      <c r="AK378" t="s">
        <v>3088</v>
      </c>
      <c r="AL378" t="s">
        <v>3095</v>
      </c>
      <c r="AM378">
        <v>200013300049786</v>
      </c>
      <c r="AN378">
        <v>1</v>
      </c>
      <c r="AO378" s="88" t="s">
        <v>3089</v>
      </c>
      <c r="AP378" s="88">
        <v>1</v>
      </c>
      <c r="AQ378" s="88" t="s">
        <v>3090</v>
      </c>
      <c r="AR378" s="88">
        <v>362664</v>
      </c>
      <c r="AS378" s="88" t="s">
        <v>6044</v>
      </c>
      <c r="AT378" s="88">
        <v>183</v>
      </c>
      <c r="AU378" s="88">
        <v>22000</v>
      </c>
      <c r="AV378" s="88">
        <v>0</v>
      </c>
      <c r="AW378" s="88">
        <v>0</v>
      </c>
      <c r="AX378" s="88">
        <v>0</v>
      </c>
      <c r="AY378" s="88">
        <v>22000</v>
      </c>
      <c r="AZ378" s="88">
        <v>631.4</v>
      </c>
      <c r="BA378" s="88">
        <v>0</v>
      </c>
      <c r="BB378" s="88">
        <v>668.8</v>
      </c>
      <c r="BC378" s="88">
        <v>0</v>
      </c>
      <c r="BD378" s="88">
        <v>25</v>
      </c>
      <c r="BE378" s="88">
        <v>50</v>
      </c>
      <c r="BF378" s="101">
        <v>2958</v>
      </c>
      <c r="BG378" s="101">
        <v>4333.2</v>
      </c>
      <c r="BH378" s="101">
        <v>1562</v>
      </c>
      <c r="BI378" s="101">
        <v>242</v>
      </c>
      <c r="BJ378" s="101">
        <v>1559.8</v>
      </c>
      <c r="BK378" s="101">
        <v>3363.8</v>
      </c>
      <c r="BL378" s="101" t="s">
        <v>3091</v>
      </c>
      <c r="BM378" s="101" t="s">
        <v>3081</v>
      </c>
    </row>
    <row r="379" spans="1:65">
      <c r="A379" t="s">
        <v>695</v>
      </c>
      <c r="B379">
        <v>20250301</v>
      </c>
      <c r="C379">
        <v>2025</v>
      </c>
      <c r="D379" s="9">
        <v>45717</v>
      </c>
      <c r="E379">
        <v>3</v>
      </c>
      <c r="F379" t="s">
        <v>1088</v>
      </c>
      <c r="G379" t="s">
        <v>14</v>
      </c>
      <c r="H379" t="s">
        <v>1088</v>
      </c>
      <c r="I379" t="s">
        <v>14</v>
      </c>
      <c r="J379">
        <v>1</v>
      </c>
      <c r="K379" t="s">
        <v>9</v>
      </c>
      <c r="L379" t="s">
        <v>2158</v>
      </c>
      <c r="M379" t="s">
        <v>2158</v>
      </c>
      <c r="N379" t="s">
        <v>1823</v>
      </c>
      <c r="O379" t="s">
        <v>3082</v>
      </c>
      <c r="P379" t="s">
        <v>6037</v>
      </c>
      <c r="Q379" t="s">
        <v>6038</v>
      </c>
      <c r="R379" t="s">
        <v>3157</v>
      </c>
      <c r="S379" t="s">
        <v>38</v>
      </c>
      <c r="T379" t="s">
        <v>6039</v>
      </c>
      <c r="U379" s="9" t="s">
        <v>6040</v>
      </c>
      <c r="V379" s="9" t="s">
        <v>6048</v>
      </c>
      <c r="W379" t="s">
        <v>6049</v>
      </c>
      <c r="X379" t="s">
        <v>3081</v>
      </c>
      <c r="Y379" t="s">
        <v>3081</v>
      </c>
      <c r="Z379">
        <v>3</v>
      </c>
      <c r="AA379">
        <v>45352</v>
      </c>
      <c r="AB379">
        <v>36755</v>
      </c>
      <c r="AC379">
        <v>62340025</v>
      </c>
      <c r="AD379" s="9" t="s">
        <v>3084</v>
      </c>
      <c r="AE379" t="s">
        <v>1595</v>
      </c>
      <c r="AF379" t="s">
        <v>3930</v>
      </c>
      <c r="AG379" t="s">
        <v>3931</v>
      </c>
      <c r="AH379" t="s">
        <v>40</v>
      </c>
      <c r="AI379" t="s">
        <v>6045</v>
      </c>
      <c r="AJ379">
        <v>27438</v>
      </c>
      <c r="AK379" t="s">
        <v>3088</v>
      </c>
      <c r="AL379" t="s">
        <v>3095</v>
      </c>
      <c r="AM379">
        <v>200011250028273</v>
      </c>
      <c r="AN379">
        <v>1</v>
      </c>
      <c r="AO379" s="88" t="s">
        <v>3089</v>
      </c>
      <c r="AP379" s="88">
        <v>1</v>
      </c>
      <c r="AQ379" s="88" t="s">
        <v>3090</v>
      </c>
      <c r="AR379" s="88">
        <v>362664</v>
      </c>
      <c r="AS379" s="88" t="s">
        <v>6044</v>
      </c>
      <c r="AT379" s="88">
        <v>188</v>
      </c>
      <c r="AU379" s="88">
        <v>36000</v>
      </c>
      <c r="AV379" s="88">
        <v>0</v>
      </c>
      <c r="AW379" s="88">
        <v>0</v>
      </c>
      <c r="AX379" s="88">
        <v>0</v>
      </c>
      <c r="AY379" s="88">
        <v>36000</v>
      </c>
      <c r="AZ379" s="88">
        <v>1033.2</v>
      </c>
      <c r="BA379" s="88">
        <v>0</v>
      </c>
      <c r="BB379" s="88">
        <v>1094.4000000000001</v>
      </c>
      <c r="BC379" s="88">
        <v>0</v>
      </c>
      <c r="BD379" s="88">
        <v>25</v>
      </c>
      <c r="BE379" s="88">
        <v>50</v>
      </c>
      <c r="BF379" s="101">
        <v>300</v>
      </c>
      <c r="BG379" s="101">
        <v>2502.6</v>
      </c>
      <c r="BH379" s="101">
        <v>2556</v>
      </c>
      <c r="BI379" s="101">
        <v>396</v>
      </c>
      <c r="BJ379" s="101">
        <v>2552.4</v>
      </c>
      <c r="BK379" s="101">
        <v>5504.4</v>
      </c>
      <c r="BL379" s="101" t="s">
        <v>3091</v>
      </c>
      <c r="BM379" s="101" t="s">
        <v>3081</v>
      </c>
    </row>
    <row r="380" spans="1:65">
      <c r="A380" t="s">
        <v>695</v>
      </c>
      <c r="B380">
        <v>20250301</v>
      </c>
      <c r="C380">
        <v>2025</v>
      </c>
      <c r="D380" s="9">
        <v>45717</v>
      </c>
      <c r="E380">
        <v>3</v>
      </c>
      <c r="F380" t="s">
        <v>1088</v>
      </c>
      <c r="G380" t="s">
        <v>14</v>
      </c>
      <c r="H380" t="s">
        <v>1088</v>
      </c>
      <c r="I380" t="s">
        <v>14</v>
      </c>
      <c r="J380">
        <v>1</v>
      </c>
      <c r="K380" t="s">
        <v>9</v>
      </c>
      <c r="L380" t="s">
        <v>2158</v>
      </c>
      <c r="M380" t="s">
        <v>2158</v>
      </c>
      <c r="N380" t="s">
        <v>1823</v>
      </c>
      <c r="O380" t="s">
        <v>3082</v>
      </c>
      <c r="P380" t="s">
        <v>6037</v>
      </c>
      <c r="Q380" t="s">
        <v>6038</v>
      </c>
      <c r="R380" t="s">
        <v>3116</v>
      </c>
      <c r="S380" t="s">
        <v>16</v>
      </c>
      <c r="T380" t="s">
        <v>6046</v>
      </c>
      <c r="U380" s="9" t="s">
        <v>6047</v>
      </c>
      <c r="V380" s="9" t="s">
        <v>3081</v>
      </c>
      <c r="W380" t="s">
        <v>3081</v>
      </c>
      <c r="X380" t="s">
        <v>3081</v>
      </c>
      <c r="Y380" t="s">
        <v>3081</v>
      </c>
      <c r="Z380">
        <v>4</v>
      </c>
      <c r="AA380">
        <v>45566</v>
      </c>
      <c r="AB380">
        <v>36755</v>
      </c>
      <c r="AC380">
        <v>62340044</v>
      </c>
      <c r="AD380" s="9" t="s">
        <v>3084</v>
      </c>
      <c r="AE380" t="s">
        <v>1513</v>
      </c>
      <c r="AF380" t="s">
        <v>4872</v>
      </c>
      <c r="AG380" t="s">
        <v>4873</v>
      </c>
      <c r="AH380" t="s">
        <v>15</v>
      </c>
      <c r="AI380" t="s">
        <v>6045</v>
      </c>
      <c r="AJ380">
        <v>19938</v>
      </c>
      <c r="AK380" t="s">
        <v>3088</v>
      </c>
      <c r="AL380" t="s">
        <v>3095</v>
      </c>
      <c r="AM380">
        <v>200011250029214</v>
      </c>
      <c r="AN380">
        <v>1</v>
      </c>
      <c r="AO380" s="88" t="s">
        <v>3089</v>
      </c>
      <c r="AP380" s="88">
        <v>1</v>
      </c>
      <c r="AQ380" s="88" t="s">
        <v>3090</v>
      </c>
      <c r="AR380" s="88">
        <v>362664</v>
      </c>
      <c r="AS380" s="88" t="s">
        <v>6044</v>
      </c>
      <c r="AT380" s="88">
        <v>224</v>
      </c>
      <c r="AU380" s="88">
        <v>30000</v>
      </c>
      <c r="AV380" s="88">
        <v>0</v>
      </c>
      <c r="AW380" s="88">
        <v>0</v>
      </c>
      <c r="AX380" s="88">
        <v>0</v>
      </c>
      <c r="AY380" s="88">
        <v>30000</v>
      </c>
      <c r="AZ380" s="88">
        <v>861</v>
      </c>
      <c r="BA380" s="88">
        <v>0</v>
      </c>
      <c r="BB380" s="88">
        <v>912</v>
      </c>
      <c r="BC380" s="88">
        <v>0</v>
      </c>
      <c r="BD380" s="88">
        <v>25</v>
      </c>
      <c r="BE380" s="88">
        <v>50</v>
      </c>
      <c r="BF380" s="101">
        <v>300</v>
      </c>
      <c r="BG380" s="101">
        <v>2148</v>
      </c>
      <c r="BH380" s="101">
        <v>2130</v>
      </c>
      <c r="BI380" s="101">
        <v>330</v>
      </c>
      <c r="BJ380" s="101">
        <v>2127</v>
      </c>
      <c r="BK380" s="101">
        <v>4587</v>
      </c>
      <c r="BL380" s="101" t="s">
        <v>3091</v>
      </c>
      <c r="BM380" s="101" t="s">
        <v>3081</v>
      </c>
    </row>
    <row r="381" spans="1:65">
      <c r="A381" t="s">
        <v>695</v>
      </c>
      <c r="B381">
        <v>20250301</v>
      </c>
      <c r="C381">
        <v>2025</v>
      </c>
      <c r="D381" s="9">
        <v>45717</v>
      </c>
      <c r="E381">
        <v>3</v>
      </c>
      <c r="F381" t="s">
        <v>1088</v>
      </c>
      <c r="G381" t="s">
        <v>14</v>
      </c>
      <c r="H381" t="s">
        <v>1088</v>
      </c>
      <c r="I381" t="s">
        <v>14</v>
      </c>
      <c r="J381">
        <v>1</v>
      </c>
      <c r="K381" t="s">
        <v>9</v>
      </c>
      <c r="L381" t="s">
        <v>2158</v>
      </c>
      <c r="M381" t="s">
        <v>2158</v>
      </c>
      <c r="N381" t="s">
        <v>1823</v>
      </c>
      <c r="O381" t="s">
        <v>3082</v>
      </c>
      <c r="P381" t="s">
        <v>6037</v>
      </c>
      <c r="Q381" t="s">
        <v>6038</v>
      </c>
      <c r="R381" t="s">
        <v>3564</v>
      </c>
      <c r="S381" t="s">
        <v>800</v>
      </c>
      <c r="T381" t="s">
        <v>6046</v>
      </c>
      <c r="U381" s="9" t="s">
        <v>6047</v>
      </c>
      <c r="V381" s="9" t="s">
        <v>6048</v>
      </c>
      <c r="W381" t="s">
        <v>6049</v>
      </c>
      <c r="X381" t="s">
        <v>3081</v>
      </c>
      <c r="Y381" t="s">
        <v>3081</v>
      </c>
      <c r="Z381">
        <v>5</v>
      </c>
      <c r="AA381">
        <v>45566</v>
      </c>
      <c r="AB381">
        <v>39539</v>
      </c>
      <c r="AC381">
        <v>62340076</v>
      </c>
      <c r="AD381" s="9" t="s">
        <v>3084</v>
      </c>
      <c r="AE381" t="s">
        <v>1532</v>
      </c>
      <c r="AF381" t="s">
        <v>4885</v>
      </c>
      <c r="AG381" t="s">
        <v>4498</v>
      </c>
      <c r="AH381" t="s">
        <v>799</v>
      </c>
      <c r="AI381" t="s">
        <v>6045</v>
      </c>
      <c r="AJ381">
        <v>28904</v>
      </c>
      <c r="AK381" t="s">
        <v>3099</v>
      </c>
      <c r="AL381" t="s">
        <v>3088</v>
      </c>
      <c r="AM381">
        <v>200019603769993</v>
      </c>
      <c r="AN381">
        <v>1</v>
      </c>
      <c r="AO381" s="88" t="s">
        <v>3089</v>
      </c>
      <c r="AP381" s="88">
        <v>1</v>
      </c>
      <c r="AQ381" s="88" t="s">
        <v>3090</v>
      </c>
      <c r="AR381" s="88">
        <v>362664</v>
      </c>
      <c r="AS381" s="88" t="s">
        <v>6044</v>
      </c>
      <c r="AT381" s="88">
        <v>240</v>
      </c>
      <c r="AU381" s="88">
        <v>30000</v>
      </c>
      <c r="AV381" s="88">
        <v>0</v>
      </c>
      <c r="AW381" s="88">
        <v>0</v>
      </c>
      <c r="AX381" s="88">
        <v>0</v>
      </c>
      <c r="AY381" s="88">
        <v>30000</v>
      </c>
      <c r="AZ381" s="88">
        <v>861</v>
      </c>
      <c r="BA381" s="88">
        <v>0</v>
      </c>
      <c r="BB381" s="88">
        <v>912</v>
      </c>
      <c r="BC381" s="88">
        <v>0</v>
      </c>
      <c r="BD381" s="88">
        <v>25</v>
      </c>
      <c r="BE381" s="88">
        <v>0</v>
      </c>
      <c r="BF381" s="101">
        <v>0</v>
      </c>
      <c r="BG381" s="101">
        <v>1798</v>
      </c>
      <c r="BH381" s="101">
        <v>2130</v>
      </c>
      <c r="BI381" s="101">
        <v>330</v>
      </c>
      <c r="BJ381" s="101">
        <v>2127</v>
      </c>
      <c r="BK381" s="101">
        <v>4587</v>
      </c>
      <c r="BL381" s="101" t="s">
        <v>3091</v>
      </c>
      <c r="BM381" s="101" t="s">
        <v>3081</v>
      </c>
    </row>
    <row r="382" spans="1:65">
      <c r="A382" t="s">
        <v>695</v>
      </c>
      <c r="B382">
        <v>20250301</v>
      </c>
      <c r="C382">
        <v>2025</v>
      </c>
      <c r="D382" s="9">
        <v>45717</v>
      </c>
      <c r="E382">
        <v>3</v>
      </c>
      <c r="F382" t="s">
        <v>1031</v>
      </c>
      <c r="G382" t="s">
        <v>500</v>
      </c>
      <c r="H382" t="s">
        <v>1031</v>
      </c>
      <c r="I382" t="s">
        <v>500</v>
      </c>
      <c r="J382">
        <v>1</v>
      </c>
      <c r="K382" t="s">
        <v>9</v>
      </c>
      <c r="L382" t="s">
        <v>2158</v>
      </c>
      <c r="M382" t="s">
        <v>2158</v>
      </c>
      <c r="N382" t="s">
        <v>1823</v>
      </c>
      <c r="O382" t="s">
        <v>3082</v>
      </c>
      <c r="P382" t="s">
        <v>6037</v>
      </c>
      <c r="Q382" t="s">
        <v>6038</v>
      </c>
      <c r="R382" t="s">
        <v>3214</v>
      </c>
      <c r="S382" t="s">
        <v>111</v>
      </c>
      <c r="T382" t="s">
        <v>6039</v>
      </c>
      <c r="U382" s="9" t="s">
        <v>6040</v>
      </c>
      <c r="V382" s="9" t="s">
        <v>6041</v>
      </c>
      <c r="W382" t="s">
        <v>6042</v>
      </c>
      <c r="X382" t="s">
        <v>3081</v>
      </c>
      <c r="Y382" t="s">
        <v>3081</v>
      </c>
      <c r="Z382">
        <v>1</v>
      </c>
      <c r="AA382">
        <v>44166</v>
      </c>
      <c r="AB382">
        <v>44166</v>
      </c>
      <c r="AC382">
        <v>61875089</v>
      </c>
      <c r="AD382" s="9" t="s">
        <v>3084</v>
      </c>
      <c r="AE382" t="s">
        <v>1519</v>
      </c>
      <c r="AF382" t="s">
        <v>4217</v>
      </c>
      <c r="AG382" t="s">
        <v>4218</v>
      </c>
      <c r="AH382" t="s">
        <v>742</v>
      </c>
      <c r="AI382" t="s">
        <v>6045</v>
      </c>
      <c r="AJ382">
        <v>25459</v>
      </c>
      <c r="AK382" t="s">
        <v>3099</v>
      </c>
      <c r="AL382" t="s">
        <v>3088</v>
      </c>
      <c r="AM382">
        <v>200019603292614</v>
      </c>
      <c r="AN382">
        <v>1</v>
      </c>
      <c r="AO382" s="88" t="s">
        <v>3089</v>
      </c>
      <c r="AP382" s="88">
        <v>1</v>
      </c>
      <c r="AQ382" s="88" t="s">
        <v>3090</v>
      </c>
      <c r="AR382" s="88">
        <v>362664</v>
      </c>
      <c r="AS382" s="88" t="s">
        <v>6044</v>
      </c>
      <c r="AT382" s="88">
        <v>251</v>
      </c>
      <c r="AU382" s="88">
        <v>26250</v>
      </c>
      <c r="AV382" s="88">
        <v>0</v>
      </c>
      <c r="AW382" s="88">
        <v>0</v>
      </c>
      <c r="AX382" s="88">
        <v>0</v>
      </c>
      <c r="AY382" s="88">
        <v>26250</v>
      </c>
      <c r="AZ382" s="88">
        <v>753.38</v>
      </c>
      <c r="BA382" s="88">
        <v>0</v>
      </c>
      <c r="BB382" s="88">
        <v>798</v>
      </c>
      <c r="BC382" s="88">
        <v>0</v>
      </c>
      <c r="BD382" s="88">
        <v>25</v>
      </c>
      <c r="BE382" s="88">
        <v>0</v>
      </c>
      <c r="BF382" s="101">
        <v>9552.7800000000007</v>
      </c>
      <c r="BG382" s="101">
        <v>11129.16</v>
      </c>
      <c r="BH382" s="101">
        <v>1863.75</v>
      </c>
      <c r="BI382" s="101">
        <v>288.75</v>
      </c>
      <c r="BJ382" s="101">
        <v>1861.13</v>
      </c>
      <c r="BK382" s="101">
        <v>4013.63</v>
      </c>
      <c r="BL382" s="101" t="s">
        <v>3173</v>
      </c>
      <c r="BM382" s="101" t="s">
        <v>3217</v>
      </c>
    </row>
    <row r="383" spans="1:65">
      <c r="A383" t="s">
        <v>695</v>
      </c>
      <c r="B383">
        <v>20250301</v>
      </c>
      <c r="C383">
        <v>2025</v>
      </c>
      <c r="D383" s="9">
        <v>45717</v>
      </c>
      <c r="E383">
        <v>3</v>
      </c>
      <c r="F383" t="s">
        <v>1042</v>
      </c>
      <c r="G383" t="s">
        <v>1192</v>
      </c>
      <c r="H383" t="s">
        <v>1042</v>
      </c>
      <c r="I383" t="s">
        <v>1192</v>
      </c>
      <c r="J383">
        <v>1</v>
      </c>
      <c r="K383" t="s">
        <v>9</v>
      </c>
      <c r="L383" t="s">
        <v>2158</v>
      </c>
      <c r="M383" t="s">
        <v>2158</v>
      </c>
      <c r="N383" t="s">
        <v>1823</v>
      </c>
      <c r="O383" t="s">
        <v>3082</v>
      </c>
      <c r="P383" t="s">
        <v>6037</v>
      </c>
      <c r="Q383" t="s">
        <v>6038</v>
      </c>
      <c r="R383" t="s">
        <v>3330</v>
      </c>
      <c r="S383" t="s">
        <v>45</v>
      </c>
      <c r="T383" t="s">
        <v>6039</v>
      </c>
      <c r="U383" s="9" t="s">
        <v>6040</v>
      </c>
      <c r="V383" s="9" t="s">
        <v>6056</v>
      </c>
      <c r="W383" t="s">
        <v>6057</v>
      </c>
      <c r="X383" t="s">
        <v>3081</v>
      </c>
      <c r="Y383" t="s">
        <v>3081</v>
      </c>
      <c r="Z383">
        <v>5</v>
      </c>
      <c r="AA383">
        <v>45566</v>
      </c>
      <c r="AB383">
        <v>36800</v>
      </c>
      <c r="AC383">
        <v>61455035</v>
      </c>
      <c r="AD383" s="9" t="s">
        <v>3084</v>
      </c>
      <c r="AE383" t="s">
        <v>943</v>
      </c>
      <c r="AF383" t="s">
        <v>3567</v>
      </c>
      <c r="AG383" t="s">
        <v>3568</v>
      </c>
      <c r="AH383" t="s">
        <v>144</v>
      </c>
      <c r="AI383" t="s">
        <v>6043</v>
      </c>
      <c r="AJ383">
        <v>24972</v>
      </c>
      <c r="AK383" t="s">
        <v>3088</v>
      </c>
      <c r="AL383" t="s">
        <v>3095</v>
      </c>
      <c r="AM383">
        <v>200013300036867</v>
      </c>
      <c r="AN383">
        <v>1</v>
      </c>
      <c r="AO383" s="88" t="s">
        <v>3089</v>
      </c>
      <c r="AP383" s="88">
        <v>1</v>
      </c>
      <c r="AQ383" s="88" t="s">
        <v>3090</v>
      </c>
      <c r="AR383" s="88">
        <v>362664</v>
      </c>
      <c r="AS383" s="88" t="s">
        <v>6044</v>
      </c>
      <c r="AT383" s="88">
        <v>264</v>
      </c>
      <c r="AU383" s="88">
        <v>35000</v>
      </c>
      <c r="AV383" s="88">
        <v>0</v>
      </c>
      <c r="AW383" s="88">
        <v>0</v>
      </c>
      <c r="AX383" s="88">
        <v>0</v>
      </c>
      <c r="AY383" s="88">
        <v>35000</v>
      </c>
      <c r="AZ383" s="88">
        <v>1004.5</v>
      </c>
      <c r="BA383" s="88">
        <v>0</v>
      </c>
      <c r="BB383" s="88">
        <v>1064</v>
      </c>
      <c r="BC383" s="88">
        <v>1715.46</v>
      </c>
      <c r="BD383" s="88">
        <v>25</v>
      </c>
      <c r="BE383" s="88">
        <v>100</v>
      </c>
      <c r="BF383" s="101">
        <v>1116</v>
      </c>
      <c r="BG383" s="101">
        <v>5024.96</v>
      </c>
      <c r="BH383" s="101">
        <v>2485</v>
      </c>
      <c r="BI383" s="101">
        <v>385</v>
      </c>
      <c r="BJ383" s="101">
        <v>2481.5</v>
      </c>
      <c r="BK383" s="101">
        <v>5351.5</v>
      </c>
      <c r="BL383" s="101" t="s">
        <v>3091</v>
      </c>
      <c r="BM383" s="101" t="s">
        <v>3081</v>
      </c>
    </row>
    <row r="384" spans="1:65">
      <c r="A384" t="s">
        <v>695</v>
      </c>
      <c r="B384">
        <v>20250301</v>
      </c>
      <c r="C384">
        <v>2025</v>
      </c>
      <c r="D384" s="9">
        <v>45717</v>
      </c>
      <c r="E384">
        <v>3</v>
      </c>
      <c r="F384" t="s">
        <v>1031</v>
      </c>
      <c r="G384" t="s">
        <v>500</v>
      </c>
      <c r="H384" t="s">
        <v>1031</v>
      </c>
      <c r="I384" t="s">
        <v>500</v>
      </c>
      <c r="J384">
        <v>1</v>
      </c>
      <c r="K384" t="s">
        <v>9</v>
      </c>
      <c r="L384" t="s">
        <v>2158</v>
      </c>
      <c r="M384" t="s">
        <v>2158</v>
      </c>
      <c r="N384" t="s">
        <v>1823</v>
      </c>
      <c r="O384" t="s">
        <v>3082</v>
      </c>
      <c r="P384" t="s">
        <v>6037</v>
      </c>
      <c r="Q384" t="s">
        <v>6038</v>
      </c>
      <c r="R384" t="s">
        <v>3083</v>
      </c>
      <c r="S384" t="s">
        <v>7</v>
      </c>
      <c r="T384" t="s">
        <v>6039</v>
      </c>
      <c r="U384" s="9" t="s">
        <v>6040</v>
      </c>
      <c r="V384" s="9" t="s">
        <v>6041</v>
      </c>
      <c r="W384" t="s">
        <v>6042</v>
      </c>
      <c r="X384" t="s">
        <v>3081</v>
      </c>
      <c r="Y384" t="s">
        <v>3081</v>
      </c>
      <c r="Z384">
        <v>3</v>
      </c>
      <c r="AA384">
        <v>43466</v>
      </c>
      <c r="AB384">
        <v>36770</v>
      </c>
      <c r="AC384">
        <v>61875012</v>
      </c>
      <c r="AD384" s="9" t="s">
        <v>3084</v>
      </c>
      <c r="AE384" t="s">
        <v>969</v>
      </c>
      <c r="AF384" t="s">
        <v>5171</v>
      </c>
      <c r="AG384" t="s">
        <v>5172</v>
      </c>
      <c r="AH384" t="s">
        <v>567</v>
      </c>
      <c r="AI384" t="s">
        <v>6043</v>
      </c>
      <c r="AJ384">
        <v>23381</v>
      </c>
      <c r="AK384" t="s">
        <v>3088</v>
      </c>
      <c r="AL384" t="s">
        <v>3095</v>
      </c>
      <c r="AM384">
        <v>200013300039424</v>
      </c>
      <c r="AN384">
        <v>1</v>
      </c>
      <c r="AO384" s="88" t="s">
        <v>3089</v>
      </c>
      <c r="AP384" s="88">
        <v>1</v>
      </c>
      <c r="AQ384" s="88" t="s">
        <v>3090</v>
      </c>
      <c r="AR384" s="88">
        <v>362664</v>
      </c>
      <c r="AS384" s="88" t="s">
        <v>6044</v>
      </c>
      <c r="AT384" s="88">
        <v>268</v>
      </c>
      <c r="AU384" s="88">
        <v>22000</v>
      </c>
      <c r="AV384" s="88">
        <v>0</v>
      </c>
      <c r="AW384" s="88">
        <v>0</v>
      </c>
      <c r="AX384" s="88">
        <v>0</v>
      </c>
      <c r="AY384" s="88">
        <v>22000</v>
      </c>
      <c r="AZ384" s="88">
        <v>631.4</v>
      </c>
      <c r="BA384" s="88">
        <v>0</v>
      </c>
      <c r="BB384" s="88">
        <v>668.8</v>
      </c>
      <c r="BC384" s="88">
        <v>0</v>
      </c>
      <c r="BD384" s="88">
        <v>25</v>
      </c>
      <c r="BE384" s="88">
        <v>50</v>
      </c>
      <c r="BF384" s="101">
        <v>9129.0300000000007</v>
      </c>
      <c r="BG384" s="101">
        <v>10504.23</v>
      </c>
      <c r="BH384" s="101">
        <v>1562</v>
      </c>
      <c r="BI384" s="101">
        <v>242</v>
      </c>
      <c r="BJ384" s="101">
        <v>1559.8</v>
      </c>
      <c r="BK384" s="101">
        <v>3363.8</v>
      </c>
      <c r="BL384" s="101" t="s">
        <v>3091</v>
      </c>
      <c r="BM384" s="101" t="s">
        <v>3081</v>
      </c>
    </row>
    <row r="385" spans="1:65">
      <c r="A385" t="s">
        <v>695</v>
      </c>
      <c r="B385">
        <v>20250301</v>
      </c>
      <c r="C385">
        <v>2025</v>
      </c>
      <c r="D385" s="9">
        <v>45717</v>
      </c>
      <c r="E385">
        <v>3</v>
      </c>
      <c r="F385" t="s">
        <v>1043</v>
      </c>
      <c r="G385" t="s">
        <v>60</v>
      </c>
      <c r="H385" t="s">
        <v>1043</v>
      </c>
      <c r="I385" t="s">
        <v>60</v>
      </c>
      <c r="J385">
        <v>1</v>
      </c>
      <c r="K385" t="s">
        <v>9</v>
      </c>
      <c r="L385" t="s">
        <v>2158</v>
      </c>
      <c r="M385" t="s">
        <v>2158</v>
      </c>
      <c r="N385" t="s">
        <v>1823</v>
      </c>
      <c r="O385" t="s">
        <v>3082</v>
      </c>
      <c r="P385" t="s">
        <v>6037</v>
      </c>
      <c r="Q385" t="s">
        <v>6038</v>
      </c>
      <c r="R385" t="s">
        <v>3116</v>
      </c>
      <c r="S385" t="s">
        <v>16</v>
      </c>
      <c r="T385" t="s">
        <v>6046</v>
      </c>
      <c r="U385" s="9" t="s">
        <v>6047</v>
      </c>
      <c r="V385" s="9" t="s">
        <v>3081</v>
      </c>
      <c r="W385" t="s">
        <v>3081</v>
      </c>
      <c r="X385" t="s">
        <v>3081</v>
      </c>
      <c r="Y385" t="s">
        <v>3081</v>
      </c>
      <c r="Z385">
        <v>5</v>
      </c>
      <c r="AA385">
        <v>45108</v>
      </c>
      <c r="AB385">
        <v>38930</v>
      </c>
      <c r="AC385">
        <v>61950026</v>
      </c>
      <c r="AD385" s="9" t="s">
        <v>3084</v>
      </c>
      <c r="AE385" t="s">
        <v>1527</v>
      </c>
      <c r="AF385" t="s">
        <v>5524</v>
      </c>
      <c r="AG385" t="s">
        <v>5525</v>
      </c>
      <c r="AH385" t="s">
        <v>61</v>
      </c>
      <c r="AI385" t="s">
        <v>6045</v>
      </c>
      <c r="AJ385">
        <v>29175</v>
      </c>
      <c r="AK385" t="s">
        <v>3088</v>
      </c>
      <c r="AL385" t="s">
        <v>3095</v>
      </c>
      <c r="AM385">
        <v>200013300061612</v>
      </c>
      <c r="AN385">
        <v>1</v>
      </c>
      <c r="AO385" s="88" t="s">
        <v>3089</v>
      </c>
      <c r="AP385" s="88">
        <v>1</v>
      </c>
      <c r="AQ385" s="88" t="s">
        <v>3090</v>
      </c>
      <c r="AR385" s="88">
        <v>362664</v>
      </c>
      <c r="AS385" s="88" t="s">
        <v>6044</v>
      </c>
      <c r="AT385" s="88">
        <v>278</v>
      </c>
      <c r="AU385" s="88">
        <v>36000</v>
      </c>
      <c r="AV385" s="88">
        <v>0</v>
      </c>
      <c r="AW385" s="88">
        <v>0</v>
      </c>
      <c r="AX385" s="88">
        <v>0</v>
      </c>
      <c r="AY385" s="88">
        <v>36000</v>
      </c>
      <c r="AZ385" s="88">
        <v>1033.2</v>
      </c>
      <c r="BA385" s="88">
        <v>0</v>
      </c>
      <c r="BB385" s="88">
        <v>1094.4000000000001</v>
      </c>
      <c r="BC385" s="88">
        <v>0</v>
      </c>
      <c r="BD385" s="88">
        <v>25</v>
      </c>
      <c r="BE385" s="88">
        <v>50</v>
      </c>
      <c r="BF385" s="101">
        <v>27007.61</v>
      </c>
      <c r="BG385" s="101">
        <v>29210.21</v>
      </c>
      <c r="BH385" s="101">
        <v>2556</v>
      </c>
      <c r="BI385" s="101">
        <v>396</v>
      </c>
      <c r="BJ385" s="101">
        <v>2552.4</v>
      </c>
      <c r="BK385" s="101">
        <v>5504.4</v>
      </c>
      <c r="BL385" s="101" t="s">
        <v>3091</v>
      </c>
      <c r="BM385" s="101" t="s">
        <v>3081</v>
      </c>
    </row>
    <row r="386" spans="1:65">
      <c r="A386" t="s">
        <v>695</v>
      </c>
      <c r="B386">
        <v>20250301</v>
      </c>
      <c r="C386">
        <v>2025</v>
      </c>
      <c r="D386" s="9">
        <v>45717</v>
      </c>
      <c r="E386">
        <v>3</v>
      </c>
      <c r="F386" t="s">
        <v>1041</v>
      </c>
      <c r="G386" t="s">
        <v>1191</v>
      </c>
      <c r="H386" t="s">
        <v>1041</v>
      </c>
      <c r="I386" t="s">
        <v>1191</v>
      </c>
      <c r="J386">
        <v>1</v>
      </c>
      <c r="K386" t="s">
        <v>9</v>
      </c>
      <c r="L386" t="s">
        <v>2158</v>
      </c>
      <c r="M386" t="s">
        <v>2158</v>
      </c>
      <c r="N386" t="s">
        <v>1833</v>
      </c>
      <c r="O386" t="s">
        <v>3175</v>
      </c>
      <c r="P386" t="s">
        <v>6037</v>
      </c>
      <c r="Q386" t="s">
        <v>6038</v>
      </c>
      <c r="R386" t="s">
        <v>3297</v>
      </c>
      <c r="S386" t="s">
        <v>8</v>
      </c>
      <c r="T386" t="s">
        <v>6046</v>
      </c>
      <c r="U386" s="9" t="s">
        <v>6047</v>
      </c>
      <c r="V386" s="9" t="s">
        <v>6056</v>
      </c>
      <c r="W386" t="s">
        <v>6057</v>
      </c>
      <c r="X386" t="s">
        <v>3081</v>
      </c>
      <c r="Y386" t="s">
        <v>3081</v>
      </c>
      <c r="Z386">
        <v>3</v>
      </c>
      <c r="AA386">
        <v>44743</v>
      </c>
      <c r="AB386">
        <v>44166</v>
      </c>
      <c r="AC386">
        <v>61905017</v>
      </c>
      <c r="AD386" s="9" t="s">
        <v>3084</v>
      </c>
      <c r="AE386" t="s">
        <v>1506</v>
      </c>
      <c r="AF386" t="s">
        <v>4632</v>
      </c>
      <c r="AG386" t="s">
        <v>4633</v>
      </c>
      <c r="AH386" t="s">
        <v>1183</v>
      </c>
      <c r="AI386" t="s">
        <v>6043</v>
      </c>
      <c r="AJ386">
        <v>31646</v>
      </c>
      <c r="AK386" t="s">
        <v>3099</v>
      </c>
      <c r="AL386" t="s">
        <v>3088</v>
      </c>
      <c r="AM386">
        <v>200019603253161</v>
      </c>
      <c r="AN386">
        <v>1</v>
      </c>
      <c r="AO386" s="88" t="s">
        <v>3089</v>
      </c>
      <c r="AP386" s="88">
        <v>1</v>
      </c>
      <c r="AQ386" s="88" t="s">
        <v>3090</v>
      </c>
      <c r="AR386" s="88">
        <v>362666</v>
      </c>
      <c r="AS386" s="88" t="s">
        <v>6058</v>
      </c>
      <c r="AT386" s="88">
        <v>59</v>
      </c>
      <c r="AU386" s="88">
        <v>30000</v>
      </c>
      <c r="AV386" s="88">
        <v>0</v>
      </c>
      <c r="AW386" s="88">
        <v>0</v>
      </c>
      <c r="AX386" s="88">
        <v>0</v>
      </c>
      <c r="AY386" s="88">
        <v>30000</v>
      </c>
      <c r="AZ386" s="88">
        <v>861</v>
      </c>
      <c r="BA386" s="88">
        <v>0</v>
      </c>
      <c r="BB386" s="88">
        <v>912</v>
      </c>
      <c r="BC386" s="88">
        <v>3430.92</v>
      </c>
      <c r="BD386" s="88">
        <v>25</v>
      </c>
      <c r="BE386" s="88">
        <v>0</v>
      </c>
      <c r="BF386" s="101">
        <v>4466</v>
      </c>
      <c r="BG386" s="101">
        <v>9694.92</v>
      </c>
      <c r="BH386" s="101">
        <v>2130</v>
      </c>
      <c r="BI386" s="101">
        <v>330</v>
      </c>
      <c r="BJ386" s="101">
        <v>2127</v>
      </c>
      <c r="BK386" s="101">
        <v>4587</v>
      </c>
      <c r="BL386" s="101" t="s">
        <v>3081</v>
      </c>
      <c r="BM386" s="101" t="s">
        <v>3081</v>
      </c>
    </row>
    <row r="387" spans="1:65">
      <c r="A387" t="s">
        <v>695</v>
      </c>
      <c r="B387">
        <v>20250301</v>
      </c>
      <c r="C387">
        <v>2025</v>
      </c>
      <c r="D387" s="9">
        <v>45717</v>
      </c>
      <c r="E387">
        <v>3</v>
      </c>
      <c r="F387" t="s">
        <v>1036</v>
      </c>
      <c r="G387" t="s">
        <v>1193</v>
      </c>
      <c r="H387" t="s">
        <v>1036</v>
      </c>
      <c r="I387" t="s">
        <v>1193</v>
      </c>
      <c r="J387">
        <v>1</v>
      </c>
      <c r="K387" t="s">
        <v>9</v>
      </c>
      <c r="L387" t="s">
        <v>2158</v>
      </c>
      <c r="M387" t="s">
        <v>2158</v>
      </c>
      <c r="N387" t="s">
        <v>1833</v>
      </c>
      <c r="O387" t="s">
        <v>3175</v>
      </c>
      <c r="P387" t="s">
        <v>6037</v>
      </c>
      <c r="Q387" t="s">
        <v>6038</v>
      </c>
      <c r="R387" t="s">
        <v>3297</v>
      </c>
      <c r="S387" t="s">
        <v>8</v>
      </c>
      <c r="T387" t="s">
        <v>6046</v>
      </c>
      <c r="U387" s="9" t="s">
        <v>6047</v>
      </c>
      <c r="V387" s="9" t="s">
        <v>6056</v>
      </c>
      <c r="W387" t="s">
        <v>6057</v>
      </c>
      <c r="X387" t="s">
        <v>3081</v>
      </c>
      <c r="Y387" t="s">
        <v>3081</v>
      </c>
      <c r="Z387">
        <v>1</v>
      </c>
      <c r="AA387">
        <v>45413</v>
      </c>
      <c r="AB387">
        <v>45413</v>
      </c>
      <c r="AC387">
        <v>61575256</v>
      </c>
      <c r="AD387" s="9" t="s">
        <v>3084</v>
      </c>
      <c r="AE387" t="s">
        <v>2824</v>
      </c>
      <c r="AF387" t="s">
        <v>4630</v>
      </c>
      <c r="AG387" t="s">
        <v>4631</v>
      </c>
      <c r="AH387" t="s">
        <v>2823</v>
      </c>
      <c r="AI387" t="s">
        <v>6043</v>
      </c>
      <c r="AJ387">
        <v>37014</v>
      </c>
      <c r="AK387" t="s">
        <v>3099</v>
      </c>
      <c r="AL387" t="s">
        <v>3088</v>
      </c>
      <c r="AM387">
        <v>200019607050904</v>
      </c>
      <c r="AN387">
        <v>1</v>
      </c>
      <c r="AO387" s="88" t="s">
        <v>3089</v>
      </c>
      <c r="AP387" s="88">
        <v>1</v>
      </c>
      <c r="AQ387" s="88" t="s">
        <v>3090</v>
      </c>
      <c r="AR387" s="88">
        <v>362666</v>
      </c>
      <c r="AS387" s="88" t="s">
        <v>6058</v>
      </c>
      <c r="AT387" s="88">
        <v>13</v>
      </c>
      <c r="AU387" s="88">
        <v>30000</v>
      </c>
      <c r="AV387" s="88">
        <v>0</v>
      </c>
      <c r="AW387" s="88">
        <v>0</v>
      </c>
      <c r="AX387" s="88">
        <v>0</v>
      </c>
      <c r="AY387" s="88">
        <v>30000</v>
      </c>
      <c r="AZ387" s="88">
        <v>861</v>
      </c>
      <c r="BA387" s="88">
        <v>0</v>
      </c>
      <c r="BB387" s="88">
        <v>912</v>
      </c>
      <c r="BC387" s="88">
        <v>0</v>
      </c>
      <c r="BD387" s="88">
        <v>25</v>
      </c>
      <c r="BE387" s="88">
        <v>0</v>
      </c>
      <c r="BF387" s="101">
        <v>0</v>
      </c>
      <c r="BG387" s="101">
        <v>1798</v>
      </c>
      <c r="BH387" s="101">
        <v>2130</v>
      </c>
      <c r="BI387" s="101">
        <v>330</v>
      </c>
      <c r="BJ387" s="101">
        <v>2127</v>
      </c>
      <c r="BK387" s="101">
        <v>4587</v>
      </c>
      <c r="BL387" s="101" t="s">
        <v>3081</v>
      </c>
      <c r="BM387" s="101" t="s">
        <v>3081</v>
      </c>
    </row>
    <row r="388" spans="1:65">
      <c r="A388" t="s">
        <v>695</v>
      </c>
      <c r="B388">
        <v>20250301</v>
      </c>
      <c r="C388">
        <v>2025</v>
      </c>
      <c r="D388" s="9">
        <v>45717</v>
      </c>
      <c r="E388">
        <v>3</v>
      </c>
      <c r="F388" t="s">
        <v>1032</v>
      </c>
      <c r="G388" t="s">
        <v>1200</v>
      </c>
      <c r="H388" t="s">
        <v>1032</v>
      </c>
      <c r="I388" t="s">
        <v>1200</v>
      </c>
      <c r="J388">
        <v>1</v>
      </c>
      <c r="K388" t="s">
        <v>9</v>
      </c>
      <c r="L388" t="s">
        <v>2158</v>
      </c>
      <c r="M388" t="s">
        <v>2158</v>
      </c>
      <c r="N388" t="s">
        <v>1833</v>
      </c>
      <c r="O388" t="s">
        <v>3175</v>
      </c>
      <c r="P388" t="s">
        <v>6037</v>
      </c>
      <c r="Q388" t="s">
        <v>6038</v>
      </c>
      <c r="R388" t="s">
        <v>3357</v>
      </c>
      <c r="S388" t="s">
        <v>1931</v>
      </c>
      <c r="T388" t="s">
        <v>6046</v>
      </c>
      <c r="U388" s="9" t="s">
        <v>6047</v>
      </c>
      <c r="V388" s="9" t="s">
        <v>6056</v>
      </c>
      <c r="W388" t="s">
        <v>6057</v>
      </c>
      <c r="X388" t="s">
        <v>3081</v>
      </c>
      <c r="Y388" t="s">
        <v>3081</v>
      </c>
      <c r="Z388">
        <v>1</v>
      </c>
      <c r="AA388">
        <v>45383</v>
      </c>
      <c r="AB388">
        <v>45383</v>
      </c>
      <c r="AC388">
        <v>61890042</v>
      </c>
      <c r="AD388" s="9" t="s">
        <v>3084</v>
      </c>
      <c r="AE388" t="s">
        <v>2764</v>
      </c>
      <c r="AF388" t="s">
        <v>3972</v>
      </c>
      <c r="AG388" t="s">
        <v>3973</v>
      </c>
      <c r="AH388" t="s">
        <v>2797</v>
      </c>
      <c r="AI388" t="s">
        <v>6045</v>
      </c>
      <c r="AJ388">
        <v>34152</v>
      </c>
      <c r="AK388" t="s">
        <v>3099</v>
      </c>
      <c r="AL388" t="s">
        <v>3088</v>
      </c>
      <c r="AM388">
        <v>200019606917494</v>
      </c>
      <c r="AN388">
        <v>1</v>
      </c>
      <c r="AO388" s="88" t="s">
        <v>3089</v>
      </c>
      <c r="AP388" s="88">
        <v>1</v>
      </c>
      <c r="AQ388" s="88" t="s">
        <v>3090</v>
      </c>
      <c r="AR388" s="88">
        <v>362666</v>
      </c>
      <c r="AS388" s="88" t="s">
        <v>6058</v>
      </c>
      <c r="AT388" s="88">
        <v>26</v>
      </c>
      <c r="AU388" s="88">
        <v>30000</v>
      </c>
      <c r="AV388" s="88">
        <v>0</v>
      </c>
      <c r="AW388" s="88">
        <v>0</v>
      </c>
      <c r="AX388" s="88">
        <v>0</v>
      </c>
      <c r="AY388" s="88">
        <v>30000</v>
      </c>
      <c r="AZ388" s="88">
        <v>861</v>
      </c>
      <c r="BA388" s="88">
        <v>0</v>
      </c>
      <c r="BB388" s="88">
        <v>912</v>
      </c>
      <c r="BC388" s="88">
        <v>0</v>
      </c>
      <c r="BD388" s="88">
        <v>25</v>
      </c>
      <c r="BE388" s="88">
        <v>0</v>
      </c>
      <c r="BF388" s="101">
        <v>0</v>
      </c>
      <c r="BG388" s="101">
        <v>1798</v>
      </c>
      <c r="BH388" s="101">
        <v>2130</v>
      </c>
      <c r="BI388" s="101">
        <v>330</v>
      </c>
      <c r="BJ388" s="101">
        <v>2127</v>
      </c>
      <c r="BK388" s="101">
        <v>4587</v>
      </c>
      <c r="BL388" s="101" t="s">
        <v>3081</v>
      </c>
      <c r="BM388" s="101" t="s">
        <v>3081</v>
      </c>
    </row>
    <row r="389" spans="1:65">
      <c r="A389" t="s">
        <v>695</v>
      </c>
      <c r="B389">
        <v>20250301</v>
      </c>
      <c r="C389">
        <v>2025</v>
      </c>
      <c r="D389" s="9">
        <v>45717</v>
      </c>
      <c r="E389">
        <v>3</v>
      </c>
      <c r="F389" t="s">
        <v>1036</v>
      </c>
      <c r="G389" t="s">
        <v>1193</v>
      </c>
      <c r="H389" t="s">
        <v>1036</v>
      </c>
      <c r="I389" t="s">
        <v>1193</v>
      </c>
      <c r="J389">
        <v>1</v>
      </c>
      <c r="K389" t="s">
        <v>9</v>
      </c>
      <c r="L389" t="s">
        <v>2158</v>
      </c>
      <c r="M389" t="s">
        <v>2158</v>
      </c>
      <c r="N389" t="s">
        <v>1833</v>
      </c>
      <c r="O389" t="s">
        <v>3175</v>
      </c>
      <c r="P389" t="s">
        <v>6037</v>
      </c>
      <c r="Q389" t="s">
        <v>6038</v>
      </c>
      <c r="R389" t="s">
        <v>3218</v>
      </c>
      <c r="S389" t="s">
        <v>48</v>
      </c>
      <c r="T389" t="s">
        <v>6046</v>
      </c>
      <c r="U389" s="9" t="s">
        <v>6047</v>
      </c>
      <c r="V389" s="9" t="s">
        <v>3081</v>
      </c>
      <c r="W389" t="s">
        <v>3081</v>
      </c>
      <c r="X389" t="s">
        <v>3081</v>
      </c>
      <c r="Y389" t="s">
        <v>3081</v>
      </c>
      <c r="Z389">
        <v>2</v>
      </c>
      <c r="AA389">
        <v>45108</v>
      </c>
      <c r="AB389">
        <v>44075</v>
      </c>
      <c r="AC389">
        <v>61575112</v>
      </c>
      <c r="AD389" s="9" t="s">
        <v>3084</v>
      </c>
      <c r="AE389" t="s">
        <v>1468</v>
      </c>
      <c r="AF389" t="s">
        <v>3219</v>
      </c>
      <c r="AG389" t="s">
        <v>3220</v>
      </c>
      <c r="AH389" t="s">
        <v>361</v>
      </c>
      <c r="AI389" t="s">
        <v>6045</v>
      </c>
      <c r="AJ389">
        <v>20891</v>
      </c>
      <c r="AK389" t="s">
        <v>3099</v>
      </c>
      <c r="AL389" t="s">
        <v>3088</v>
      </c>
      <c r="AM389">
        <v>200019603023538</v>
      </c>
      <c r="AN389">
        <v>1</v>
      </c>
      <c r="AO389" s="88" t="s">
        <v>3089</v>
      </c>
      <c r="AP389" s="88">
        <v>1</v>
      </c>
      <c r="AQ389" s="88" t="s">
        <v>3090</v>
      </c>
      <c r="AR389" s="88">
        <v>362666</v>
      </c>
      <c r="AS389" s="88" t="s">
        <v>6058</v>
      </c>
      <c r="AT389" s="88">
        <v>30</v>
      </c>
      <c r="AU389" s="88">
        <v>210000</v>
      </c>
      <c r="AV389" s="88">
        <v>0</v>
      </c>
      <c r="AW389" s="88">
        <v>0</v>
      </c>
      <c r="AX389" s="88">
        <v>0</v>
      </c>
      <c r="AY389" s="88">
        <v>210000</v>
      </c>
      <c r="AZ389" s="88">
        <v>6027</v>
      </c>
      <c r="BA389" s="88">
        <v>38105.33</v>
      </c>
      <c r="BB389" s="88">
        <v>5883.16</v>
      </c>
      <c r="BC389" s="88">
        <v>0</v>
      </c>
      <c r="BD389" s="88">
        <v>25</v>
      </c>
      <c r="BE389" s="88">
        <v>0</v>
      </c>
      <c r="BF389" s="101">
        <v>0</v>
      </c>
      <c r="BG389" s="101">
        <v>50040.49</v>
      </c>
      <c r="BH389" s="101">
        <v>14910</v>
      </c>
      <c r="BI389" s="101">
        <v>851.51</v>
      </c>
      <c r="BJ389" s="101">
        <v>13720.92</v>
      </c>
      <c r="BK389" s="101">
        <v>29482.43</v>
      </c>
      <c r="BL389" s="101" t="s">
        <v>3173</v>
      </c>
      <c r="BM389" s="101" t="s">
        <v>3217</v>
      </c>
    </row>
    <row r="390" spans="1:65">
      <c r="A390" t="s">
        <v>695</v>
      </c>
      <c r="B390">
        <v>20250301</v>
      </c>
      <c r="C390">
        <v>2025</v>
      </c>
      <c r="D390" s="9">
        <v>45717</v>
      </c>
      <c r="E390">
        <v>3</v>
      </c>
      <c r="F390" t="s">
        <v>1036</v>
      </c>
      <c r="G390" t="s">
        <v>1193</v>
      </c>
      <c r="H390" t="s">
        <v>1036</v>
      </c>
      <c r="I390" t="s">
        <v>1193</v>
      </c>
      <c r="J390">
        <v>1</v>
      </c>
      <c r="K390" t="s">
        <v>9</v>
      </c>
      <c r="L390" t="s">
        <v>2158</v>
      </c>
      <c r="M390" t="s">
        <v>2158</v>
      </c>
      <c r="N390" t="s">
        <v>1833</v>
      </c>
      <c r="O390" t="s">
        <v>3175</v>
      </c>
      <c r="P390" t="s">
        <v>6037</v>
      </c>
      <c r="Q390" t="s">
        <v>6038</v>
      </c>
      <c r="R390" t="s">
        <v>3260</v>
      </c>
      <c r="S390" t="s">
        <v>107</v>
      </c>
      <c r="T390" t="s">
        <v>6046</v>
      </c>
      <c r="U390" s="9" t="s">
        <v>6047</v>
      </c>
      <c r="V390" s="9" t="s">
        <v>3081</v>
      </c>
      <c r="W390" t="s">
        <v>3081</v>
      </c>
      <c r="X390" t="s">
        <v>3081</v>
      </c>
      <c r="Y390" t="s">
        <v>3081</v>
      </c>
      <c r="Z390">
        <v>1</v>
      </c>
      <c r="AA390">
        <v>44287</v>
      </c>
      <c r="AB390">
        <v>44287</v>
      </c>
      <c r="AC390">
        <v>61575137</v>
      </c>
      <c r="AD390" s="9" t="s">
        <v>3084</v>
      </c>
      <c r="AE390" t="s">
        <v>1481</v>
      </c>
      <c r="AF390" t="s">
        <v>3085</v>
      </c>
      <c r="AG390" t="s">
        <v>4915</v>
      </c>
      <c r="AH390" t="s">
        <v>777</v>
      </c>
      <c r="AI390" t="s">
        <v>6045</v>
      </c>
      <c r="AJ390">
        <v>26354</v>
      </c>
      <c r="AK390" t="s">
        <v>3099</v>
      </c>
      <c r="AL390" t="s">
        <v>3088</v>
      </c>
      <c r="AM390">
        <v>200019603522053</v>
      </c>
      <c r="AN390">
        <v>1</v>
      </c>
      <c r="AO390" s="88" t="s">
        <v>3089</v>
      </c>
      <c r="AP390" s="88">
        <v>1</v>
      </c>
      <c r="AQ390" s="88" t="s">
        <v>3090</v>
      </c>
      <c r="AR390" s="88">
        <v>362666</v>
      </c>
      <c r="AS390" s="88" t="s">
        <v>6058</v>
      </c>
      <c r="AT390" s="88">
        <v>38</v>
      </c>
      <c r="AU390" s="88">
        <v>20000</v>
      </c>
      <c r="AV390" s="88">
        <v>0</v>
      </c>
      <c r="AW390" s="88">
        <v>0</v>
      </c>
      <c r="AX390" s="88">
        <v>0</v>
      </c>
      <c r="AY390" s="88">
        <v>20000</v>
      </c>
      <c r="AZ390" s="88">
        <v>574</v>
      </c>
      <c r="BA390" s="88">
        <v>0</v>
      </c>
      <c r="BB390" s="88">
        <v>608</v>
      </c>
      <c r="BC390" s="88">
        <v>0</v>
      </c>
      <c r="BD390" s="88">
        <v>25</v>
      </c>
      <c r="BE390" s="88">
        <v>0</v>
      </c>
      <c r="BF390" s="101">
        <v>2066</v>
      </c>
      <c r="BG390" s="101">
        <v>3273</v>
      </c>
      <c r="BH390" s="101">
        <v>1420</v>
      </c>
      <c r="BI390" s="101">
        <v>220</v>
      </c>
      <c r="BJ390" s="101">
        <v>1418</v>
      </c>
      <c r="BK390" s="101">
        <v>3058</v>
      </c>
      <c r="BL390" s="101" t="s">
        <v>3081</v>
      </c>
      <c r="BM390" s="101" t="s">
        <v>3081</v>
      </c>
    </row>
    <row r="391" spans="1:65">
      <c r="A391" t="s">
        <v>695</v>
      </c>
      <c r="B391">
        <v>20250301</v>
      </c>
      <c r="C391">
        <v>2025</v>
      </c>
      <c r="D391" s="9">
        <v>45717</v>
      </c>
      <c r="E391">
        <v>3</v>
      </c>
      <c r="F391" t="s">
        <v>1028</v>
      </c>
      <c r="G391" t="s">
        <v>1194</v>
      </c>
      <c r="H391" t="s">
        <v>1028</v>
      </c>
      <c r="I391" t="s">
        <v>1194</v>
      </c>
      <c r="J391">
        <v>1</v>
      </c>
      <c r="K391" t="s">
        <v>9</v>
      </c>
      <c r="L391" t="s">
        <v>2158</v>
      </c>
      <c r="M391" t="s">
        <v>2158</v>
      </c>
      <c r="N391" t="s">
        <v>1820</v>
      </c>
      <c r="O391" t="s">
        <v>3247</v>
      </c>
      <c r="P391" t="s">
        <v>6037</v>
      </c>
      <c r="Q391" t="s">
        <v>6038</v>
      </c>
      <c r="R391" t="s">
        <v>3113</v>
      </c>
      <c r="S391" t="s">
        <v>35</v>
      </c>
      <c r="T391" t="s">
        <v>6039</v>
      </c>
      <c r="U391" s="9" t="s">
        <v>6040</v>
      </c>
      <c r="V391" s="9" t="s">
        <v>6041</v>
      </c>
      <c r="W391" t="s">
        <v>6042</v>
      </c>
      <c r="X391" t="s">
        <v>3081</v>
      </c>
      <c r="Y391" t="s">
        <v>3081</v>
      </c>
      <c r="Z391">
        <v>2</v>
      </c>
      <c r="AA391">
        <v>45566</v>
      </c>
      <c r="AB391">
        <v>44743</v>
      </c>
      <c r="AC391">
        <v>62475135</v>
      </c>
      <c r="AD391" s="9" t="s">
        <v>3084</v>
      </c>
      <c r="AE391" t="s">
        <v>1791</v>
      </c>
      <c r="AF391" t="s">
        <v>3472</v>
      </c>
      <c r="AG391" t="s">
        <v>3473</v>
      </c>
      <c r="AH391" t="s">
        <v>1799</v>
      </c>
      <c r="AI391" t="s">
        <v>6045</v>
      </c>
      <c r="AJ391">
        <v>24665</v>
      </c>
      <c r="AK391" t="s">
        <v>3099</v>
      </c>
      <c r="AL391" t="s">
        <v>3088</v>
      </c>
      <c r="AM391">
        <v>200019604939491</v>
      </c>
      <c r="AN391">
        <v>1</v>
      </c>
      <c r="AO391" s="88" t="s">
        <v>3089</v>
      </c>
      <c r="AP391" s="88">
        <v>1</v>
      </c>
      <c r="AQ391" s="88" t="s">
        <v>3090</v>
      </c>
      <c r="AR391" s="88">
        <v>362717</v>
      </c>
      <c r="AS391" s="88" t="s">
        <v>6059</v>
      </c>
      <c r="AT391" s="88">
        <v>33</v>
      </c>
      <c r="AU391" s="88">
        <v>24000</v>
      </c>
      <c r="AV391" s="88">
        <v>0</v>
      </c>
      <c r="AW391" s="88">
        <v>0</v>
      </c>
      <c r="AX391" s="88">
        <v>0</v>
      </c>
      <c r="AY391" s="88">
        <v>24000</v>
      </c>
      <c r="AZ391" s="88">
        <v>688.8</v>
      </c>
      <c r="BA391" s="88">
        <v>0</v>
      </c>
      <c r="BB391" s="88">
        <v>729.6</v>
      </c>
      <c r="BC391" s="88">
        <v>0</v>
      </c>
      <c r="BD391" s="88">
        <v>25</v>
      </c>
      <c r="BE391" s="88">
        <v>0</v>
      </c>
      <c r="BF391" s="101">
        <v>0</v>
      </c>
      <c r="BG391" s="101">
        <v>1443.4</v>
      </c>
      <c r="BH391" s="101">
        <v>1704</v>
      </c>
      <c r="BI391" s="101">
        <v>264</v>
      </c>
      <c r="BJ391" s="101">
        <v>1701.6</v>
      </c>
      <c r="BK391" s="101">
        <v>3669.6</v>
      </c>
      <c r="BL391" s="101" t="s">
        <v>3081</v>
      </c>
      <c r="BM391" s="101" t="s">
        <v>3081</v>
      </c>
    </row>
    <row r="392" spans="1:65">
      <c r="A392" t="s">
        <v>695</v>
      </c>
      <c r="B392">
        <v>20250301</v>
      </c>
      <c r="C392">
        <v>2025</v>
      </c>
      <c r="D392" s="9">
        <v>45717</v>
      </c>
      <c r="E392">
        <v>3</v>
      </c>
      <c r="F392" t="s">
        <v>1074</v>
      </c>
      <c r="G392" t="s">
        <v>323</v>
      </c>
      <c r="H392" t="s">
        <v>1038</v>
      </c>
      <c r="I392" t="s">
        <v>695</v>
      </c>
      <c r="J392">
        <v>34</v>
      </c>
      <c r="K392" t="s">
        <v>3256</v>
      </c>
      <c r="L392" t="s">
        <v>2158</v>
      </c>
      <c r="M392" t="s">
        <v>2158</v>
      </c>
      <c r="N392" t="s">
        <v>1820</v>
      </c>
      <c r="O392" t="s">
        <v>3247</v>
      </c>
      <c r="P392" t="s">
        <v>6037</v>
      </c>
      <c r="Q392" t="s">
        <v>6038</v>
      </c>
      <c r="R392" t="s">
        <v>4326</v>
      </c>
      <c r="S392" t="s">
        <v>2582</v>
      </c>
      <c r="T392" t="s">
        <v>6046</v>
      </c>
      <c r="U392" s="9" t="s">
        <v>6047</v>
      </c>
      <c r="V392" s="9" t="s">
        <v>6052</v>
      </c>
      <c r="W392" t="s">
        <v>6053</v>
      </c>
      <c r="X392" t="s">
        <v>3081</v>
      </c>
      <c r="Y392" t="s">
        <v>3081</v>
      </c>
      <c r="Z392">
        <v>3</v>
      </c>
      <c r="AA392">
        <v>45566</v>
      </c>
      <c r="AB392">
        <v>45078</v>
      </c>
      <c r="AC392">
        <v>61845031</v>
      </c>
      <c r="AD392" s="9" t="s">
        <v>3084</v>
      </c>
      <c r="AE392" t="s">
        <v>2476</v>
      </c>
      <c r="AF392" t="s">
        <v>4327</v>
      </c>
      <c r="AG392" t="s">
        <v>4328</v>
      </c>
      <c r="AH392" t="s">
        <v>2475</v>
      </c>
      <c r="AI392" t="s">
        <v>6043</v>
      </c>
      <c r="AJ392">
        <v>32997</v>
      </c>
      <c r="AK392" t="s">
        <v>3099</v>
      </c>
      <c r="AL392" t="s">
        <v>3088</v>
      </c>
      <c r="AM392">
        <v>200019605926558</v>
      </c>
      <c r="AN392">
        <v>1</v>
      </c>
      <c r="AO392" s="88" t="s">
        <v>3089</v>
      </c>
      <c r="AP392" s="88">
        <v>1</v>
      </c>
      <c r="AQ392" s="88" t="s">
        <v>3090</v>
      </c>
      <c r="AR392" s="88">
        <v>362717</v>
      </c>
      <c r="AS392" s="88" t="s">
        <v>6059</v>
      </c>
      <c r="AT392" s="88">
        <v>37</v>
      </c>
      <c r="AU392" s="88">
        <v>70000</v>
      </c>
      <c r="AV392" s="88">
        <v>0</v>
      </c>
      <c r="AW392" s="88">
        <v>0</v>
      </c>
      <c r="AX392" s="88">
        <v>0</v>
      </c>
      <c r="AY392" s="88">
        <v>70000</v>
      </c>
      <c r="AZ392" s="88">
        <v>2009</v>
      </c>
      <c r="BA392" s="88">
        <v>5368.48</v>
      </c>
      <c r="BB392" s="88">
        <v>2128</v>
      </c>
      <c r="BC392" s="88">
        <v>0</v>
      </c>
      <c r="BD392" s="88">
        <v>25</v>
      </c>
      <c r="BE392" s="88">
        <v>0</v>
      </c>
      <c r="BF392" s="101">
        <v>0</v>
      </c>
      <c r="BG392" s="101">
        <v>9530.48</v>
      </c>
      <c r="BH392" s="101">
        <v>4970</v>
      </c>
      <c r="BI392" s="101">
        <v>770</v>
      </c>
      <c r="BJ392" s="101">
        <v>4963</v>
      </c>
      <c r="BK392" s="101">
        <v>10703</v>
      </c>
      <c r="BL392" s="101" t="s">
        <v>3081</v>
      </c>
      <c r="BM392" s="101" t="s">
        <v>3081</v>
      </c>
    </row>
    <row r="393" spans="1:65">
      <c r="A393" t="s">
        <v>695</v>
      </c>
      <c r="B393">
        <v>20250301</v>
      </c>
      <c r="C393">
        <v>2025</v>
      </c>
      <c r="D393" s="9">
        <v>45717</v>
      </c>
      <c r="E393">
        <v>3</v>
      </c>
      <c r="F393" t="s">
        <v>1070</v>
      </c>
      <c r="G393" t="s">
        <v>233</v>
      </c>
      <c r="H393" t="s">
        <v>1038</v>
      </c>
      <c r="I393" t="s">
        <v>695</v>
      </c>
      <c r="J393">
        <v>34</v>
      </c>
      <c r="K393" t="s">
        <v>3256</v>
      </c>
      <c r="L393" t="s">
        <v>2158</v>
      </c>
      <c r="M393" t="s">
        <v>2158</v>
      </c>
      <c r="N393" t="s">
        <v>1820</v>
      </c>
      <c r="O393" t="s">
        <v>3247</v>
      </c>
      <c r="P393" t="s">
        <v>6037</v>
      </c>
      <c r="Q393" t="s">
        <v>6038</v>
      </c>
      <c r="R393" t="s">
        <v>3281</v>
      </c>
      <c r="S393" t="s">
        <v>109</v>
      </c>
      <c r="T393" t="s">
        <v>6046</v>
      </c>
      <c r="U393" s="9" t="s">
        <v>6047</v>
      </c>
      <c r="V393" s="9" t="s">
        <v>3081</v>
      </c>
      <c r="W393" t="s">
        <v>3081</v>
      </c>
      <c r="X393" t="s">
        <v>3081</v>
      </c>
      <c r="Y393" t="s">
        <v>3081</v>
      </c>
      <c r="Z393">
        <v>3</v>
      </c>
      <c r="AA393">
        <v>45352</v>
      </c>
      <c r="AB393">
        <v>44816</v>
      </c>
      <c r="AC393">
        <v>61785005</v>
      </c>
      <c r="AD393" s="9" t="s">
        <v>3084</v>
      </c>
      <c r="AE393" t="s">
        <v>1891</v>
      </c>
      <c r="AF393" t="s">
        <v>3300</v>
      </c>
      <c r="AG393" t="s">
        <v>3301</v>
      </c>
      <c r="AH393" t="s">
        <v>1876</v>
      </c>
      <c r="AI393" t="s">
        <v>6045</v>
      </c>
      <c r="AJ393">
        <v>33482</v>
      </c>
      <c r="AK393" t="s">
        <v>3099</v>
      </c>
      <c r="AL393" t="s">
        <v>3088</v>
      </c>
      <c r="AM393">
        <v>200019605128263</v>
      </c>
      <c r="AN393">
        <v>1</v>
      </c>
      <c r="AO393" s="88" t="s">
        <v>3089</v>
      </c>
      <c r="AP393" s="88">
        <v>1</v>
      </c>
      <c r="AQ393" s="88" t="s">
        <v>3090</v>
      </c>
      <c r="AR393" s="88">
        <v>362717</v>
      </c>
      <c r="AS393" s="88" t="s">
        <v>6059</v>
      </c>
      <c r="AT393" s="88">
        <v>40</v>
      </c>
      <c r="AU393" s="88">
        <v>135000</v>
      </c>
      <c r="AV393" s="88">
        <v>0</v>
      </c>
      <c r="AW393" s="88">
        <v>0</v>
      </c>
      <c r="AX393" s="88">
        <v>0</v>
      </c>
      <c r="AY393" s="88">
        <v>135000</v>
      </c>
      <c r="AZ393" s="88">
        <v>3874.5</v>
      </c>
      <c r="BA393" s="88">
        <v>20338.240000000002</v>
      </c>
      <c r="BB393" s="88">
        <v>4104</v>
      </c>
      <c r="BC393" s="88">
        <v>0</v>
      </c>
      <c r="BD393" s="88">
        <v>25</v>
      </c>
      <c r="BE393" s="88">
        <v>0</v>
      </c>
      <c r="BF393" s="101">
        <v>400</v>
      </c>
      <c r="BG393" s="101">
        <v>28741.74</v>
      </c>
      <c r="BH393" s="101">
        <v>9585</v>
      </c>
      <c r="BI393" s="101">
        <v>851.51</v>
      </c>
      <c r="BJ393" s="101">
        <v>9571.5</v>
      </c>
      <c r="BK393" s="101">
        <v>20008.009999999998</v>
      </c>
      <c r="BL393" s="101" t="s">
        <v>3173</v>
      </c>
      <c r="BM393" s="101" t="s">
        <v>3217</v>
      </c>
    </row>
    <row r="394" spans="1:65">
      <c r="A394" t="s">
        <v>695</v>
      </c>
      <c r="B394">
        <v>20250301</v>
      </c>
      <c r="C394">
        <v>2025</v>
      </c>
      <c r="D394" s="9">
        <v>45717</v>
      </c>
      <c r="E394">
        <v>3</v>
      </c>
      <c r="F394" t="s">
        <v>1036</v>
      </c>
      <c r="G394" t="s">
        <v>1193</v>
      </c>
      <c r="H394" t="s">
        <v>1036</v>
      </c>
      <c r="I394" t="s">
        <v>1193</v>
      </c>
      <c r="J394">
        <v>1</v>
      </c>
      <c r="K394" t="s">
        <v>9</v>
      </c>
      <c r="L394" t="s">
        <v>2158</v>
      </c>
      <c r="M394" t="s">
        <v>2158</v>
      </c>
      <c r="N394" t="s">
        <v>1833</v>
      </c>
      <c r="O394" t="s">
        <v>3175</v>
      </c>
      <c r="P394" t="s">
        <v>6037</v>
      </c>
      <c r="Q394" t="s">
        <v>6038</v>
      </c>
      <c r="R394" t="s">
        <v>4638</v>
      </c>
      <c r="S394" t="s">
        <v>150</v>
      </c>
      <c r="T394" t="s">
        <v>6046</v>
      </c>
      <c r="U394" s="9" t="s">
        <v>6047</v>
      </c>
      <c r="V394" s="9" t="s">
        <v>3081</v>
      </c>
      <c r="W394" t="s">
        <v>3081</v>
      </c>
      <c r="X394" t="s">
        <v>3081</v>
      </c>
      <c r="Y394" t="s">
        <v>3081</v>
      </c>
      <c r="Z394">
        <v>3</v>
      </c>
      <c r="AA394">
        <v>45597</v>
      </c>
      <c r="AB394">
        <v>42430</v>
      </c>
      <c r="AC394">
        <v>61575086</v>
      </c>
      <c r="AD394" s="9" t="s">
        <v>3084</v>
      </c>
      <c r="AE394" t="s">
        <v>1474</v>
      </c>
      <c r="AF394" t="s">
        <v>4639</v>
      </c>
      <c r="AG394" t="s">
        <v>4640</v>
      </c>
      <c r="AH394" t="s">
        <v>367</v>
      </c>
      <c r="AI394" t="s">
        <v>6043</v>
      </c>
      <c r="AJ394">
        <v>29834</v>
      </c>
      <c r="AK394" t="s">
        <v>3099</v>
      </c>
      <c r="AL394" t="s">
        <v>3088</v>
      </c>
      <c r="AM394">
        <v>200011202416579</v>
      </c>
      <c r="AN394">
        <v>1</v>
      </c>
      <c r="AO394" s="88" t="s">
        <v>3089</v>
      </c>
      <c r="AP394" s="88">
        <v>1</v>
      </c>
      <c r="AQ394" s="88" t="s">
        <v>3090</v>
      </c>
      <c r="AR394" s="88">
        <v>362666</v>
      </c>
      <c r="AS394" s="88" t="s">
        <v>6058</v>
      </c>
      <c r="AT394" s="88">
        <v>96</v>
      </c>
      <c r="AU394" s="88">
        <v>35000</v>
      </c>
      <c r="AV394" s="88">
        <v>0</v>
      </c>
      <c r="AW394" s="88">
        <v>0</v>
      </c>
      <c r="AX394" s="88">
        <v>0</v>
      </c>
      <c r="AY394" s="88">
        <v>35000</v>
      </c>
      <c r="AZ394" s="88">
        <v>1004.5</v>
      </c>
      <c r="BA394" s="88">
        <v>0</v>
      </c>
      <c r="BB394" s="88">
        <v>1064</v>
      </c>
      <c r="BC394" s="88">
        <v>0</v>
      </c>
      <c r="BD394" s="88">
        <v>25</v>
      </c>
      <c r="BE394" s="88">
        <v>0</v>
      </c>
      <c r="BF394" s="101">
        <v>300</v>
      </c>
      <c r="BG394" s="101">
        <v>2393.5</v>
      </c>
      <c r="BH394" s="101">
        <v>2485</v>
      </c>
      <c r="BI394" s="101">
        <v>385</v>
      </c>
      <c r="BJ394" s="101">
        <v>2481.5</v>
      </c>
      <c r="BK394" s="101">
        <v>5351.5</v>
      </c>
      <c r="BL394" s="101" t="s">
        <v>3105</v>
      </c>
      <c r="BM394" s="101" t="s">
        <v>3105</v>
      </c>
    </row>
    <row r="395" spans="1:65">
      <c r="A395" t="s">
        <v>695</v>
      </c>
      <c r="B395">
        <v>20250301</v>
      </c>
      <c r="C395">
        <v>2025</v>
      </c>
      <c r="D395" s="9">
        <v>45717</v>
      </c>
      <c r="E395">
        <v>3</v>
      </c>
      <c r="F395" t="s">
        <v>1036</v>
      </c>
      <c r="G395" t="s">
        <v>1193</v>
      </c>
      <c r="H395" t="s">
        <v>1036</v>
      </c>
      <c r="I395" t="s">
        <v>1193</v>
      </c>
      <c r="J395">
        <v>1</v>
      </c>
      <c r="K395" t="s">
        <v>9</v>
      </c>
      <c r="L395" t="s">
        <v>2158</v>
      </c>
      <c r="M395" t="s">
        <v>2158</v>
      </c>
      <c r="N395" t="s">
        <v>1833</v>
      </c>
      <c r="O395" t="s">
        <v>3175</v>
      </c>
      <c r="P395" t="s">
        <v>6037</v>
      </c>
      <c r="Q395" t="s">
        <v>6038</v>
      </c>
      <c r="R395" t="s">
        <v>3639</v>
      </c>
      <c r="S395" t="s">
        <v>78</v>
      </c>
      <c r="T395" t="s">
        <v>6039</v>
      </c>
      <c r="U395" s="9" t="s">
        <v>6040</v>
      </c>
      <c r="V395" s="9" t="s">
        <v>6041</v>
      </c>
      <c r="W395" t="s">
        <v>6042</v>
      </c>
      <c r="X395" t="s">
        <v>3081</v>
      </c>
      <c r="Y395" t="s">
        <v>3081</v>
      </c>
      <c r="Z395">
        <v>4</v>
      </c>
      <c r="AA395">
        <v>45474</v>
      </c>
      <c r="AB395">
        <v>40848</v>
      </c>
      <c r="AC395">
        <v>61575032</v>
      </c>
      <c r="AD395" s="9" t="s">
        <v>3084</v>
      </c>
      <c r="AE395" t="s">
        <v>1457</v>
      </c>
      <c r="AF395" t="s">
        <v>5256</v>
      </c>
      <c r="AG395" t="s">
        <v>5257</v>
      </c>
      <c r="AH395" t="s">
        <v>352</v>
      </c>
      <c r="AI395" t="s">
        <v>6045</v>
      </c>
      <c r="AJ395">
        <v>33058</v>
      </c>
      <c r="AK395" t="s">
        <v>3099</v>
      </c>
      <c r="AL395" t="s">
        <v>3088</v>
      </c>
      <c r="AM395">
        <v>200013300204275</v>
      </c>
      <c r="AN395">
        <v>1</v>
      </c>
      <c r="AO395" s="88" t="s">
        <v>3089</v>
      </c>
      <c r="AP395" s="88">
        <v>1</v>
      </c>
      <c r="AQ395" s="88" t="s">
        <v>3090</v>
      </c>
      <c r="AR395" s="88">
        <v>362666</v>
      </c>
      <c r="AS395" s="88" t="s">
        <v>6058</v>
      </c>
      <c r="AT395" s="88">
        <v>107</v>
      </c>
      <c r="AU395" s="88">
        <v>24000</v>
      </c>
      <c r="AV395" s="88">
        <v>0</v>
      </c>
      <c r="AW395" s="88">
        <v>0</v>
      </c>
      <c r="AX395" s="88">
        <v>0</v>
      </c>
      <c r="AY395" s="88">
        <v>24000</v>
      </c>
      <c r="AZ395" s="88">
        <v>688.8</v>
      </c>
      <c r="BA395" s="88">
        <v>0</v>
      </c>
      <c r="BB395" s="88">
        <v>729.6</v>
      </c>
      <c r="BC395" s="88">
        <v>0</v>
      </c>
      <c r="BD395" s="88">
        <v>25</v>
      </c>
      <c r="BE395" s="88">
        <v>100</v>
      </c>
      <c r="BF395" s="101">
        <v>10556</v>
      </c>
      <c r="BG395" s="101">
        <v>12099.4</v>
      </c>
      <c r="BH395" s="101">
        <v>1704</v>
      </c>
      <c r="BI395" s="101">
        <v>264</v>
      </c>
      <c r="BJ395" s="101">
        <v>1701.6</v>
      </c>
      <c r="BK395" s="101">
        <v>3669.6</v>
      </c>
      <c r="BL395" s="101" t="s">
        <v>3081</v>
      </c>
      <c r="BM395" s="101" t="s">
        <v>3081</v>
      </c>
    </row>
    <row r="396" spans="1:65">
      <c r="A396" t="s">
        <v>695</v>
      </c>
      <c r="B396">
        <v>20250301</v>
      </c>
      <c r="C396">
        <v>2025</v>
      </c>
      <c r="D396" s="9">
        <v>45717</v>
      </c>
      <c r="E396">
        <v>3</v>
      </c>
      <c r="F396" t="s">
        <v>1038</v>
      </c>
      <c r="G396" t="s">
        <v>695</v>
      </c>
      <c r="H396" t="s">
        <v>1038</v>
      </c>
      <c r="I396" t="s">
        <v>695</v>
      </c>
      <c r="J396">
        <v>7</v>
      </c>
      <c r="K396" t="s">
        <v>3252</v>
      </c>
      <c r="L396" t="s">
        <v>2158</v>
      </c>
      <c r="M396" t="s">
        <v>2158</v>
      </c>
      <c r="N396" t="s">
        <v>1820</v>
      </c>
      <c r="O396" t="s">
        <v>3247</v>
      </c>
      <c r="P396" t="s">
        <v>6037</v>
      </c>
      <c r="Q396" t="s">
        <v>6038</v>
      </c>
      <c r="R396" t="s">
        <v>3253</v>
      </c>
      <c r="S396" t="s">
        <v>666</v>
      </c>
      <c r="T396" t="s">
        <v>6046</v>
      </c>
      <c r="U396" s="9" t="s">
        <v>6047</v>
      </c>
      <c r="V396" s="9" t="s">
        <v>3081</v>
      </c>
      <c r="W396" t="s">
        <v>3081</v>
      </c>
      <c r="X396" t="s">
        <v>3081</v>
      </c>
      <c r="Y396" t="s">
        <v>3081</v>
      </c>
      <c r="Z396">
        <v>2</v>
      </c>
      <c r="AA396">
        <v>45170</v>
      </c>
      <c r="AB396">
        <v>40269</v>
      </c>
      <c r="AC396">
        <v>62462025</v>
      </c>
      <c r="AD396" s="9" t="s">
        <v>3084</v>
      </c>
      <c r="AE396" t="s">
        <v>2549</v>
      </c>
      <c r="AF396" t="s">
        <v>3317</v>
      </c>
      <c r="AG396" t="s">
        <v>3318</v>
      </c>
      <c r="AH396" t="s">
        <v>2575</v>
      </c>
      <c r="AI396" t="s">
        <v>6045</v>
      </c>
      <c r="AJ396">
        <v>32403</v>
      </c>
      <c r="AK396" t="s">
        <v>3099</v>
      </c>
      <c r="AL396" t="s">
        <v>3088</v>
      </c>
      <c r="AM396">
        <v>200012320397823</v>
      </c>
      <c r="AN396">
        <v>1</v>
      </c>
      <c r="AO396" s="88" t="s">
        <v>3089</v>
      </c>
      <c r="AP396" s="88">
        <v>1</v>
      </c>
      <c r="AQ396" s="88" t="s">
        <v>3090</v>
      </c>
      <c r="AR396" s="88">
        <v>362717</v>
      </c>
      <c r="AS396" s="88" t="s">
        <v>6059</v>
      </c>
      <c r="AT396" s="88">
        <v>22</v>
      </c>
      <c r="AU396" s="88">
        <v>10000</v>
      </c>
      <c r="AV396" s="88">
        <v>0</v>
      </c>
      <c r="AW396" s="88">
        <v>0</v>
      </c>
      <c r="AX396" s="88">
        <v>0</v>
      </c>
      <c r="AY396" s="88">
        <v>10000</v>
      </c>
      <c r="AZ396" s="88">
        <v>0</v>
      </c>
      <c r="BA396" s="88">
        <v>0</v>
      </c>
      <c r="BB396" s="88">
        <v>0</v>
      </c>
      <c r="BC396" s="88">
        <v>0</v>
      </c>
      <c r="BD396" s="88">
        <v>0</v>
      </c>
      <c r="BE396" s="88">
        <v>0</v>
      </c>
      <c r="BF396" s="101">
        <v>0</v>
      </c>
      <c r="BG396" s="101">
        <v>0</v>
      </c>
      <c r="BH396" s="101">
        <v>0</v>
      </c>
      <c r="BI396" s="101">
        <v>0</v>
      </c>
      <c r="BJ396" s="101">
        <v>0</v>
      </c>
      <c r="BK396" s="101">
        <v>0</v>
      </c>
      <c r="BL396" s="101" t="s">
        <v>3081</v>
      </c>
      <c r="BM396" s="101" t="s">
        <v>3081</v>
      </c>
    </row>
    <row r="397" spans="1:65">
      <c r="A397" t="s">
        <v>695</v>
      </c>
      <c r="B397">
        <v>20250301</v>
      </c>
      <c r="C397">
        <v>2025</v>
      </c>
      <c r="D397" s="9">
        <v>45717</v>
      </c>
      <c r="E397">
        <v>3</v>
      </c>
      <c r="F397" t="s">
        <v>1067</v>
      </c>
      <c r="G397" t="s">
        <v>407</v>
      </c>
      <c r="H397" t="s">
        <v>1067</v>
      </c>
      <c r="I397" t="s">
        <v>407</v>
      </c>
      <c r="J397">
        <v>1</v>
      </c>
      <c r="K397" t="s">
        <v>9</v>
      </c>
      <c r="L397" t="s">
        <v>2158</v>
      </c>
      <c r="M397" t="s">
        <v>2158</v>
      </c>
      <c r="N397" t="s">
        <v>1820</v>
      </c>
      <c r="O397" t="s">
        <v>3247</v>
      </c>
      <c r="P397" t="s">
        <v>6037</v>
      </c>
      <c r="Q397" t="s">
        <v>6038</v>
      </c>
      <c r="R397" t="s">
        <v>3083</v>
      </c>
      <c r="S397" t="s">
        <v>7</v>
      </c>
      <c r="T397" t="s">
        <v>6039</v>
      </c>
      <c r="U397" s="9" t="s">
        <v>6040</v>
      </c>
      <c r="V397" s="9" t="s">
        <v>6041</v>
      </c>
      <c r="W397" t="s">
        <v>6042</v>
      </c>
      <c r="X397" t="s">
        <v>3081</v>
      </c>
      <c r="Y397" t="s">
        <v>3081</v>
      </c>
      <c r="Z397">
        <v>3</v>
      </c>
      <c r="AA397">
        <v>45413</v>
      </c>
      <c r="AB397">
        <v>44812</v>
      </c>
      <c r="AC397">
        <v>61710065</v>
      </c>
      <c r="AD397" s="9" t="s">
        <v>3084</v>
      </c>
      <c r="AE397" t="s">
        <v>1858</v>
      </c>
      <c r="AF397" t="s">
        <v>4014</v>
      </c>
      <c r="AG397" t="s">
        <v>4015</v>
      </c>
      <c r="AH397" t="s">
        <v>1843</v>
      </c>
      <c r="AI397" t="s">
        <v>6043</v>
      </c>
      <c r="AJ397">
        <v>25541</v>
      </c>
      <c r="AK397" t="s">
        <v>3099</v>
      </c>
      <c r="AL397" t="s">
        <v>3088</v>
      </c>
      <c r="AM397">
        <v>200019605128264</v>
      </c>
      <c r="AN397">
        <v>1</v>
      </c>
      <c r="AO397" s="88" t="s">
        <v>3089</v>
      </c>
      <c r="AP397" s="88">
        <v>1</v>
      </c>
      <c r="AQ397" s="88" t="s">
        <v>3090</v>
      </c>
      <c r="AR397" s="88">
        <v>362717</v>
      </c>
      <c r="AS397" s="88" t="s">
        <v>6059</v>
      </c>
      <c r="AT397" s="88">
        <v>25</v>
      </c>
      <c r="AU397" s="88">
        <v>24000</v>
      </c>
      <c r="AV397" s="88">
        <v>0</v>
      </c>
      <c r="AW397" s="88">
        <v>0</v>
      </c>
      <c r="AX397" s="88">
        <v>0</v>
      </c>
      <c r="AY397" s="88">
        <v>24000</v>
      </c>
      <c r="AZ397" s="88">
        <v>688.8</v>
      </c>
      <c r="BA397" s="88">
        <v>0</v>
      </c>
      <c r="BB397" s="88">
        <v>729.6</v>
      </c>
      <c r="BC397" s="88">
        <v>0</v>
      </c>
      <c r="BD397" s="88">
        <v>25</v>
      </c>
      <c r="BE397" s="88">
        <v>0</v>
      </c>
      <c r="BF397" s="101">
        <v>5274.64</v>
      </c>
      <c r="BG397" s="101">
        <v>6718.04</v>
      </c>
      <c r="BH397" s="101">
        <v>1704</v>
      </c>
      <c r="BI397" s="101">
        <v>264</v>
      </c>
      <c r="BJ397" s="101">
        <v>1701.6</v>
      </c>
      <c r="BK397" s="101">
        <v>3669.6</v>
      </c>
      <c r="BL397" s="101" t="s">
        <v>3081</v>
      </c>
      <c r="BM397" s="101" t="s">
        <v>3081</v>
      </c>
    </row>
    <row r="398" spans="1:65">
      <c r="A398" t="s">
        <v>695</v>
      </c>
      <c r="B398">
        <v>20250301</v>
      </c>
      <c r="C398">
        <v>2025</v>
      </c>
      <c r="D398" s="9">
        <v>45717</v>
      </c>
      <c r="E398">
        <v>3</v>
      </c>
      <c r="F398" t="s">
        <v>1038</v>
      </c>
      <c r="G398" t="s">
        <v>695</v>
      </c>
      <c r="H398" t="s">
        <v>1038</v>
      </c>
      <c r="I398" t="s">
        <v>695</v>
      </c>
      <c r="J398">
        <v>5</v>
      </c>
      <c r="K398" t="s">
        <v>1784</v>
      </c>
      <c r="L398" t="s">
        <v>2158</v>
      </c>
      <c r="M398" t="s">
        <v>2158</v>
      </c>
      <c r="N398" t="s">
        <v>1820</v>
      </c>
      <c r="O398" t="s">
        <v>3247</v>
      </c>
      <c r="P398" t="s">
        <v>6037</v>
      </c>
      <c r="Q398" t="s">
        <v>6038</v>
      </c>
      <c r="R398" t="s">
        <v>3083</v>
      </c>
      <c r="S398" t="s">
        <v>7</v>
      </c>
      <c r="T398" t="s">
        <v>6039</v>
      </c>
      <c r="U398" s="9" t="s">
        <v>6040</v>
      </c>
      <c r="V398" s="9" t="s">
        <v>6041</v>
      </c>
      <c r="W398" t="s">
        <v>6042</v>
      </c>
      <c r="X398" t="s">
        <v>3081</v>
      </c>
      <c r="Y398" t="s">
        <v>3081</v>
      </c>
      <c r="Z398">
        <v>2</v>
      </c>
      <c r="AA398">
        <v>43466</v>
      </c>
      <c r="AB398">
        <v>34274</v>
      </c>
      <c r="AC398">
        <v>62460063</v>
      </c>
      <c r="AD398" s="9" t="s">
        <v>3084</v>
      </c>
      <c r="AE398" t="s">
        <v>983</v>
      </c>
      <c r="AF398" t="s">
        <v>3781</v>
      </c>
      <c r="AG398" t="s">
        <v>3782</v>
      </c>
      <c r="AH398" t="s">
        <v>650</v>
      </c>
      <c r="AI398" t="s">
        <v>6043</v>
      </c>
      <c r="AJ398">
        <v>23604</v>
      </c>
      <c r="AK398" t="s">
        <v>3088</v>
      </c>
      <c r="AL398" t="s">
        <v>3095</v>
      </c>
      <c r="AM398">
        <v>200013300049883</v>
      </c>
      <c r="AN398">
        <v>1</v>
      </c>
      <c r="AO398" s="88" t="s">
        <v>3089</v>
      </c>
      <c r="AP398" s="88">
        <v>1</v>
      </c>
      <c r="AQ398" s="88" t="s">
        <v>3090</v>
      </c>
      <c r="AR398" s="88">
        <v>362717</v>
      </c>
      <c r="AS398" s="88" t="s">
        <v>6059</v>
      </c>
      <c r="AT398" s="88">
        <v>29</v>
      </c>
      <c r="AU398" s="88">
        <v>10000</v>
      </c>
      <c r="AV398" s="88">
        <v>0</v>
      </c>
      <c r="AW398" s="88">
        <v>0</v>
      </c>
      <c r="AX398" s="88">
        <v>0</v>
      </c>
      <c r="AY398" s="88">
        <v>10000</v>
      </c>
      <c r="AZ398" s="88">
        <v>287</v>
      </c>
      <c r="BA398" s="88">
        <v>0</v>
      </c>
      <c r="BB398" s="88">
        <v>304</v>
      </c>
      <c r="BC398" s="88">
        <v>0</v>
      </c>
      <c r="BD398" s="88">
        <v>25</v>
      </c>
      <c r="BE398" s="88">
        <v>50</v>
      </c>
      <c r="BF398" s="101">
        <v>300</v>
      </c>
      <c r="BG398" s="101">
        <v>966</v>
      </c>
      <c r="BH398" s="101">
        <v>710</v>
      </c>
      <c r="BI398" s="101">
        <v>110</v>
      </c>
      <c r="BJ398" s="101">
        <v>709</v>
      </c>
      <c r="BK398" s="101">
        <v>1529</v>
      </c>
      <c r="BL398" s="101" t="s">
        <v>3091</v>
      </c>
      <c r="BM398" s="101" t="s">
        <v>3081</v>
      </c>
    </row>
    <row r="399" spans="1:65">
      <c r="A399" t="s">
        <v>695</v>
      </c>
      <c r="B399">
        <v>20250301</v>
      </c>
      <c r="C399">
        <v>2025</v>
      </c>
      <c r="D399" s="9">
        <v>45717</v>
      </c>
      <c r="E399">
        <v>3</v>
      </c>
      <c r="F399" t="s">
        <v>1035</v>
      </c>
      <c r="G399" t="s">
        <v>1199</v>
      </c>
      <c r="H399" t="s">
        <v>1035</v>
      </c>
      <c r="I399" t="s">
        <v>1199</v>
      </c>
      <c r="J399">
        <v>1</v>
      </c>
      <c r="K399" t="s">
        <v>9</v>
      </c>
      <c r="L399" t="s">
        <v>2158</v>
      </c>
      <c r="M399" t="s">
        <v>2158</v>
      </c>
      <c r="N399" t="s">
        <v>1820</v>
      </c>
      <c r="O399" t="s">
        <v>3247</v>
      </c>
      <c r="P399" t="s">
        <v>6037</v>
      </c>
      <c r="Q399" t="s">
        <v>6038</v>
      </c>
      <c r="R399" t="s">
        <v>3627</v>
      </c>
      <c r="S399" t="s">
        <v>254</v>
      </c>
      <c r="T399" t="s">
        <v>6046</v>
      </c>
      <c r="U399" s="9" t="s">
        <v>6047</v>
      </c>
      <c r="V399" s="9" t="s">
        <v>6052</v>
      </c>
      <c r="W399" t="s">
        <v>6053</v>
      </c>
      <c r="X399" t="s">
        <v>3081</v>
      </c>
      <c r="Y399" t="s">
        <v>3081</v>
      </c>
      <c r="Z399">
        <v>3</v>
      </c>
      <c r="AA399">
        <v>44958</v>
      </c>
      <c r="AB399">
        <v>43191</v>
      </c>
      <c r="AC399">
        <v>61395031</v>
      </c>
      <c r="AD399" s="9" t="s">
        <v>3084</v>
      </c>
      <c r="AE399" t="s">
        <v>1529</v>
      </c>
      <c r="AF399" t="s">
        <v>5360</v>
      </c>
      <c r="AG399" t="s">
        <v>5361</v>
      </c>
      <c r="AH399" t="s">
        <v>285</v>
      </c>
      <c r="AI399" t="s">
        <v>6043</v>
      </c>
      <c r="AJ399">
        <v>23190</v>
      </c>
      <c r="AK399" t="s">
        <v>3088</v>
      </c>
      <c r="AL399" t="s">
        <v>3088</v>
      </c>
      <c r="AM399">
        <v>200019600568832</v>
      </c>
      <c r="AN399">
        <v>1</v>
      </c>
      <c r="AO399" s="88" t="s">
        <v>3089</v>
      </c>
      <c r="AP399" s="88">
        <v>1</v>
      </c>
      <c r="AQ399" s="88" t="s">
        <v>3090</v>
      </c>
      <c r="AR399" s="88">
        <v>362717</v>
      </c>
      <c r="AS399" s="88" t="s">
        <v>6059</v>
      </c>
      <c r="AT399" s="88">
        <v>98</v>
      </c>
      <c r="AU399" s="88">
        <v>115000</v>
      </c>
      <c r="AV399" s="88">
        <v>0</v>
      </c>
      <c r="AW399" s="88">
        <v>0</v>
      </c>
      <c r="AX399" s="88">
        <v>0</v>
      </c>
      <c r="AY399" s="88">
        <v>115000</v>
      </c>
      <c r="AZ399" s="88">
        <v>3300.5</v>
      </c>
      <c r="BA399" s="88">
        <v>15633.74</v>
      </c>
      <c r="BB399" s="88">
        <v>3496</v>
      </c>
      <c r="BC399" s="88">
        <v>0</v>
      </c>
      <c r="BD399" s="88">
        <v>25</v>
      </c>
      <c r="BE399" s="88">
        <v>0</v>
      </c>
      <c r="BF399" s="101">
        <v>0</v>
      </c>
      <c r="BG399" s="101">
        <v>22455.24</v>
      </c>
      <c r="BH399" s="101">
        <v>8165</v>
      </c>
      <c r="BI399" s="101">
        <v>851.51</v>
      </c>
      <c r="BJ399" s="101">
        <v>8153.5</v>
      </c>
      <c r="BK399" s="101">
        <v>17170.009999999998</v>
      </c>
      <c r="BL399" s="101" t="s">
        <v>3081</v>
      </c>
      <c r="BM399" s="101" t="s">
        <v>3081</v>
      </c>
    </row>
    <row r="400" spans="1:65">
      <c r="A400" t="s">
        <v>695</v>
      </c>
      <c r="B400">
        <v>20250301</v>
      </c>
      <c r="C400">
        <v>2025</v>
      </c>
      <c r="D400" s="9">
        <v>45717</v>
      </c>
      <c r="E400">
        <v>3</v>
      </c>
      <c r="F400" t="s">
        <v>1037</v>
      </c>
      <c r="G400" t="s">
        <v>271</v>
      </c>
      <c r="H400" t="s">
        <v>1038</v>
      </c>
      <c r="I400" t="s">
        <v>695</v>
      </c>
      <c r="J400">
        <v>34</v>
      </c>
      <c r="K400" t="s">
        <v>3256</v>
      </c>
      <c r="L400" t="s">
        <v>2158</v>
      </c>
      <c r="M400" t="s">
        <v>2158</v>
      </c>
      <c r="N400" t="s">
        <v>1820</v>
      </c>
      <c r="O400" t="s">
        <v>3247</v>
      </c>
      <c r="P400" t="s">
        <v>6037</v>
      </c>
      <c r="Q400" t="s">
        <v>6038</v>
      </c>
      <c r="R400" t="s">
        <v>4314</v>
      </c>
      <c r="S400" t="s">
        <v>1874</v>
      </c>
      <c r="T400" t="s">
        <v>6046</v>
      </c>
      <c r="U400" s="9" t="s">
        <v>6047</v>
      </c>
      <c r="V400" s="9" t="s">
        <v>6052</v>
      </c>
      <c r="W400" t="s">
        <v>6053</v>
      </c>
      <c r="X400" t="s">
        <v>3081</v>
      </c>
      <c r="Y400" t="s">
        <v>3081</v>
      </c>
      <c r="Z400">
        <v>2</v>
      </c>
      <c r="AA400">
        <v>45292</v>
      </c>
      <c r="AB400">
        <v>44927</v>
      </c>
      <c r="AC400">
        <v>61635021</v>
      </c>
      <c r="AD400" s="9" t="s">
        <v>3084</v>
      </c>
      <c r="AE400" t="s">
        <v>2165</v>
      </c>
      <c r="AF400" t="s">
        <v>5669</v>
      </c>
      <c r="AG400" t="s">
        <v>5670</v>
      </c>
      <c r="AH400" t="s">
        <v>2182</v>
      </c>
      <c r="AI400" t="s">
        <v>6043</v>
      </c>
      <c r="AJ400">
        <v>32669</v>
      </c>
      <c r="AK400" t="s">
        <v>3099</v>
      </c>
      <c r="AL400" t="s">
        <v>3088</v>
      </c>
      <c r="AM400">
        <v>200019606284084</v>
      </c>
      <c r="AN400">
        <v>1</v>
      </c>
      <c r="AO400" s="88" t="s">
        <v>3089</v>
      </c>
      <c r="AP400" s="88">
        <v>1</v>
      </c>
      <c r="AQ400" s="88" t="s">
        <v>3090</v>
      </c>
      <c r="AR400" s="88">
        <v>362717</v>
      </c>
      <c r="AS400" s="88" t="s">
        <v>6059</v>
      </c>
      <c r="AT400" s="88">
        <v>112</v>
      </c>
      <c r="AU400" s="88">
        <v>70000</v>
      </c>
      <c r="AV400" s="88">
        <v>0</v>
      </c>
      <c r="AW400" s="88">
        <v>0</v>
      </c>
      <c r="AX400" s="88">
        <v>0</v>
      </c>
      <c r="AY400" s="88">
        <v>70000</v>
      </c>
      <c r="AZ400" s="88">
        <v>2009</v>
      </c>
      <c r="BA400" s="88">
        <v>0</v>
      </c>
      <c r="BB400" s="88">
        <v>2128</v>
      </c>
      <c r="BC400" s="88">
        <v>0</v>
      </c>
      <c r="BD400" s="88">
        <v>25</v>
      </c>
      <c r="BE400" s="88">
        <v>0</v>
      </c>
      <c r="BF400" s="101">
        <v>1285.4100000000001</v>
      </c>
      <c r="BG400" s="101">
        <v>5447.41</v>
      </c>
      <c r="BH400" s="101">
        <v>4970</v>
      </c>
      <c r="BI400" s="101">
        <v>770</v>
      </c>
      <c r="BJ400" s="101">
        <v>4963</v>
      </c>
      <c r="BK400" s="101">
        <v>10703</v>
      </c>
      <c r="BL400" s="101" t="s">
        <v>3173</v>
      </c>
      <c r="BM400" s="101" t="s">
        <v>5668</v>
      </c>
    </row>
    <row r="401" spans="1:65">
      <c r="A401" t="s">
        <v>695</v>
      </c>
      <c r="B401">
        <v>20250301</v>
      </c>
      <c r="C401">
        <v>2025</v>
      </c>
      <c r="D401" s="9">
        <v>45717</v>
      </c>
      <c r="E401">
        <v>3</v>
      </c>
      <c r="F401" t="s">
        <v>1069</v>
      </c>
      <c r="G401" t="s">
        <v>612</v>
      </c>
      <c r="H401" t="s">
        <v>1069</v>
      </c>
      <c r="I401" t="s">
        <v>612</v>
      </c>
      <c r="J401">
        <v>1</v>
      </c>
      <c r="K401" t="s">
        <v>9</v>
      </c>
      <c r="L401" t="s">
        <v>2158</v>
      </c>
      <c r="M401" t="s">
        <v>2158</v>
      </c>
      <c r="N401" t="s">
        <v>1820</v>
      </c>
      <c r="O401" t="s">
        <v>3247</v>
      </c>
      <c r="P401" t="s">
        <v>6037</v>
      </c>
      <c r="Q401" t="s">
        <v>6038</v>
      </c>
      <c r="R401" t="s">
        <v>5303</v>
      </c>
      <c r="S401" t="s">
        <v>631</v>
      </c>
      <c r="T401" t="s">
        <v>6046</v>
      </c>
      <c r="U401" s="9" t="s">
        <v>6047</v>
      </c>
      <c r="V401" s="9" t="s">
        <v>6054</v>
      </c>
      <c r="W401" t="s">
        <v>6055</v>
      </c>
      <c r="X401" t="s">
        <v>3081</v>
      </c>
      <c r="Y401" t="s">
        <v>3081</v>
      </c>
      <c r="Z401">
        <v>5</v>
      </c>
      <c r="AA401">
        <v>43466</v>
      </c>
      <c r="AB401">
        <v>367</v>
      </c>
      <c r="AC401">
        <v>62115035</v>
      </c>
      <c r="AD401" s="9" t="s">
        <v>3084</v>
      </c>
      <c r="AE401" t="s">
        <v>870</v>
      </c>
      <c r="AF401" t="s">
        <v>5304</v>
      </c>
      <c r="AG401" t="s">
        <v>5305</v>
      </c>
      <c r="AH401" t="s">
        <v>630</v>
      </c>
      <c r="AI401" t="s">
        <v>6043</v>
      </c>
      <c r="AJ401">
        <v>22228</v>
      </c>
      <c r="AK401" t="s">
        <v>3088</v>
      </c>
      <c r="AL401" t="s">
        <v>3088</v>
      </c>
      <c r="AM401">
        <v>200013300032382</v>
      </c>
      <c r="AN401">
        <v>1</v>
      </c>
      <c r="AO401" s="88" t="s">
        <v>3089</v>
      </c>
      <c r="AP401" s="88">
        <v>1</v>
      </c>
      <c r="AQ401" s="88" t="s">
        <v>3090</v>
      </c>
      <c r="AR401" s="88">
        <v>362717</v>
      </c>
      <c r="AS401" s="88" t="s">
        <v>6059</v>
      </c>
      <c r="AT401" s="88">
        <v>114</v>
      </c>
      <c r="AU401" s="88">
        <v>150000</v>
      </c>
      <c r="AV401" s="88">
        <v>0</v>
      </c>
      <c r="AW401" s="88">
        <v>0</v>
      </c>
      <c r="AX401" s="88">
        <v>0</v>
      </c>
      <c r="AY401" s="88">
        <v>150000</v>
      </c>
      <c r="AZ401" s="88">
        <v>4305</v>
      </c>
      <c r="BA401" s="88">
        <v>23866.62</v>
      </c>
      <c r="BB401" s="88">
        <v>4560</v>
      </c>
      <c r="BC401" s="88">
        <v>0</v>
      </c>
      <c r="BD401" s="88">
        <v>25</v>
      </c>
      <c r="BE401" s="88">
        <v>50</v>
      </c>
      <c r="BF401" s="101">
        <v>0</v>
      </c>
      <c r="BG401" s="101">
        <v>32806.620000000003</v>
      </c>
      <c r="BH401" s="101">
        <v>10650</v>
      </c>
      <c r="BI401" s="101">
        <v>851.51</v>
      </c>
      <c r="BJ401" s="101">
        <v>10635</v>
      </c>
      <c r="BK401" s="101">
        <v>22136.51</v>
      </c>
      <c r="BL401" s="101" t="s">
        <v>3091</v>
      </c>
      <c r="BM401" s="101" t="s">
        <v>3081</v>
      </c>
    </row>
    <row r="402" spans="1:65">
      <c r="A402" t="s">
        <v>695</v>
      </c>
      <c r="B402">
        <v>20250301</v>
      </c>
      <c r="C402">
        <v>2025</v>
      </c>
      <c r="D402" s="9">
        <v>45717</v>
      </c>
      <c r="E402">
        <v>3</v>
      </c>
      <c r="F402" t="s">
        <v>1032</v>
      </c>
      <c r="G402" t="s">
        <v>1200</v>
      </c>
      <c r="H402" t="s">
        <v>1038</v>
      </c>
      <c r="I402" t="s">
        <v>695</v>
      </c>
      <c r="J402">
        <v>34</v>
      </c>
      <c r="K402" t="s">
        <v>3256</v>
      </c>
      <c r="L402" t="s">
        <v>2158</v>
      </c>
      <c r="M402" t="s">
        <v>2158</v>
      </c>
      <c r="N402" t="s">
        <v>1820</v>
      </c>
      <c r="O402" t="s">
        <v>3247</v>
      </c>
      <c r="P402" t="s">
        <v>6037</v>
      </c>
      <c r="Q402" t="s">
        <v>6038</v>
      </c>
      <c r="R402" t="s">
        <v>3239</v>
      </c>
      <c r="S402" t="s">
        <v>203</v>
      </c>
      <c r="T402" t="s">
        <v>6046</v>
      </c>
      <c r="U402" s="9" t="s">
        <v>6047</v>
      </c>
      <c r="V402" s="9" t="s">
        <v>6052</v>
      </c>
      <c r="W402" t="s">
        <v>6053</v>
      </c>
      <c r="X402" t="s">
        <v>3081</v>
      </c>
      <c r="Y402" t="s">
        <v>3081</v>
      </c>
      <c r="Z402">
        <v>1</v>
      </c>
      <c r="AA402">
        <v>44896</v>
      </c>
      <c r="AB402">
        <v>44896</v>
      </c>
      <c r="AC402">
        <v>61890036</v>
      </c>
      <c r="AD402" s="9" t="s">
        <v>3084</v>
      </c>
      <c r="AE402" t="s">
        <v>2098</v>
      </c>
      <c r="AF402" t="s">
        <v>3305</v>
      </c>
      <c r="AG402" t="s">
        <v>3306</v>
      </c>
      <c r="AH402" t="s">
        <v>2097</v>
      </c>
      <c r="AI402" t="s">
        <v>6043</v>
      </c>
      <c r="AJ402">
        <v>25391</v>
      </c>
      <c r="AK402" t="s">
        <v>3087</v>
      </c>
      <c r="AL402" t="s">
        <v>3088</v>
      </c>
      <c r="AM402">
        <v>200019605384008</v>
      </c>
      <c r="AN402">
        <v>1</v>
      </c>
      <c r="AO402" s="88" t="s">
        <v>3089</v>
      </c>
      <c r="AP402" s="88">
        <v>1</v>
      </c>
      <c r="AQ402" s="88" t="s">
        <v>3090</v>
      </c>
      <c r="AR402" s="88">
        <v>362717</v>
      </c>
      <c r="AS402" s="88" t="s">
        <v>6059</v>
      </c>
      <c r="AT402" s="88">
        <v>118</v>
      </c>
      <c r="AU402" s="88">
        <v>45000</v>
      </c>
      <c r="AV402" s="88">
        <v>0</v>
      </c>
      <c r="AW402" s="88">
        <v>0</v>
      </c>
      <c r="AX402" s="88">
        <v>0</v>
      </c>
      <c r="AY402" s="88">
        <v>45000</v>
      </c>
      <c r="AZ402" s="88">
        <v>1291.5</v>
      </c>
      <c r="BA402" s="88">
        <v>1148.33</v>
      </c>
      <c r="BB402" s="88">
        <v>1368</v>
      </c>
      <c r="BC402" s="88">
        <v>0</v>
      </c>
      <c r="BD402" s="88">
        <v>25</v>
      </c>
      <c r="BE402" s="88">
        <v>0</v>
      </c>
      <c r="BF402" s="101">
        <v>0</v>
      </c>
      <c r="BG402" s="101">
        <v>3832.83</v>
      </c>
      <c r="BH402" s="101">
        <v>3195</v>
      </c>
      <c r="BI402" s="101">
        <v>495</v>
      </c>
      <c r="BJ402" s="101">
        <v>3190.5</v>
      </c>
      <c r="BK402" s="101">
        <v>6880.5</v>
      </c>
      <c r="BL402" s="101" t="s">
        <v>3081</v>
      </c>
      <c r="BM402" s="101" t="s">
        <v>3081</v>
      </c>
    </row>
    <row r="403" spans="1:65">
      <c r="A403" t="s">
        <v>695</v>
      </c>
      <c r="B403">
        <v>20250301</v>
      </c>
      <c r="C403">
        <v>2025</v>
      </c>
      <c r="D403" s="9">
        <v>45717</v>
      </c>
      <c r="E403">
        <v>3</v>
      </c>
      <c r="F403" t="s">
        <v>1046</v>
      </c>
      <c r="G403" t="s">
        <v>226</v>
      </c>
      <c r="H403" t="s">
        <v>1046</v>
      </c>
      <c r="I403" t="s">
        <v>226</v>
      </c>
      <c r="J403">
        <v>1</v>
      </c>
      <c r="K403" t="s">
        <v>9</v>
      </c>
      <c r="L403" t="s">
        <v>2158</v>
      </c>
      <c r="M403" t="s">
        <v>2158</v>
      </c>
      <c r="N403" t="s">
        <v>1820</v>
      </c>
      <c r="O403" t="s">
        <v>3247</v>
      </c>
      <c r="P403" t="s">
        <v>6037</v>
      </c>
      <c r="Q403" t="s">
        <v>6038</v>
      </c>
      <c r="R403" t="s">
        <v>3689</v>
      </c>
      <c r="S403" t="s">
        <v>100</v>
      </c>
      <c r="T403" t="s">
        <v>6046</v>
      </c>
      <c r="U403" s="9" t="s">
        <v>6047</v>
      </c>
      <c r="V403" s="9" t="s">
        <v>3081</v>
      </c>
      <c r="W403" t="s">
        <v>3081</v>
      </c>
      <c r="X403" t="s">
        <v>3081</v>
      </c>
      <c r="Y403" t="s">
        <v>3081</v>
      </c>
      <c r="Z403">
        <v>2</v>
      </c>
      <c r="AA403">
        <v>45323</v>
      </c>
      <c r="AB403">
        <v>44197</v>
      </c>
      <c r="AC403">
        <v>62250021</v>
      </c>
      <c r="AD403" s="9" t="s">
        <v>3084</v>
      </c>
      <c r="AE403" t="s">
        <v>1412</v>
      </c>
      <c r="AF403" t="s">
        <v>4822</v>
      </c>
      <c r="AG403" t="s">
        <v>4823</v>
      </c>
      <c r="AH403" t="s">
        <v>752</v>
      </c>
      <c r="AI403" t="s">
        <v>6045</v>
      </c>
      <c r="AJ403">
        <v>29268</v>
      </c>
      <c r="AK403" t="s">
        <v>3099</v>
      </c>
      <c r="AL403" t="s">
        <v>3088</v>
      </c>
      <c r="AM403">
        <v>200019603335631</v>
      </c>
      <c r="AN403">
        <v>1</v>
      </c>
      <c r="AO403" s="88" t="s">
        <v>3089</v>
      </c>
      <c r="AP403" s="88">
        <v>1</v>
      </c>
      <c r="AQ403" s="88" t="s">
        <v>3090</v>
      </c>
      <c r="AR403" s="88">
        <v>362717</v>
      </c>
      <c r="AS403" s="88" t="s">
        <v>6059</v>
      </c>
      <c r="AT403" s="88">
        <v>119</v>
      </c>
      <c r="AU403" s="88">
        <v>45000</v>
      </c>
      <c r="AV403" s="88">
        <v>0</v>
      </c>
      <c r="AW403" s="88">
        <v>0</v>
      </c>
      <c r="AX403" s="88">
        <v>0</v>
      </c>
      <c r="AY403" s="88">
        <v>45000</v>
      </c>
      <c r="AZ403" s="88">
        <v>1291.5</v>
      </c>
      <c r="BA403" s="88">
        <v>1148.33</v>
      </c>
      <c r="BB403" s="88">
        <v>1368</v>
      </c>
      <c r="BC403" s="88">
        <v>0</v>
      </c>
      <c r="BD403" s="88">
        <v>25</v>
      </c>
      <c r="BE403" s="88">
        <v>0</v>
      </c>
      <c r="BF403" s="101">
        <v>17088.259999999998</v>
      </c>
      <c r="BG403" s="101">
        <v>20921.09</v>
      </c>
      <c r="BH403" s="101">
        <v>3195</v>
      </c>
      <c r="BI403" s="101">
        <v>495</v>
      </c>
      <c r="BJ403" s="101">
        <v>3190.5</v>
      </c>
      <c r="BK403" s="101">
        <v>6880.5</v>
      </c>
      <c r="BL403" s="101" t="s">
        <v>3081</v>
      </c>
      <c r="BM403" s="101" t="s">
        <v>3081</v>
      </c>
    </row>
    <row r="404" spans="1:65">
      <c r="A404" t="s">
        <v>695</v>
      </c>
      <c r="B404">
        <v>20250301</v>
      </c>
      <c r="C404">
        <v>2025</v>
      </c>
      <c r="D404" s="9">
        <v>45717</v>
      </c>
      <c r="E404">
        <v>3</v>
      </c>
      <c r="F404" t="s">
        <v>1038</v>
      </c>
      <c r="G404" t="s">
        <v>695</v>
      </c>
      <c r="H404" t="s">
        <v>1038</v>
      </c>
      <c r="I404" t="s">
        <v>695</v>
      </c>
      <c r="J404">
        <v>7</v>
      </c>
      <c r="K404" t="s">
        <v>3252</v>
      </c>
      <c r="L404" t="s">
        <v>2158</v>
      </c>
      <c r="M404" t="s">
        <v>2158</v>
      </c>
      <c r="N404" t="s">
        <v>1820</v>
      </c>
      <c r="O404" t="s">
        <v>3247</v>
      </c>
      <c r="P404" t="s">
        <v>6037</v>
      </c>
      <c r="Q404" t="s">
        <v>6038</v>
      </c>
      <c r="R404" t="s">
        <v>3253</v>
      </c>
      <c r="S404" t="s">
        <v>666</v>
      </c>
      <c r="T404" t="s">
        <v>6046</v>
      </c>
      <c r="U404" s="9" t="s">
        <v>6047</v>
      </c>
      <c r="V404" s="9" t="s">
        <v>3081</v>
      </c>
      <c r="W404" t="s">
        <v>3081</v>
      </c>
      <c r="X404" t="s">
        <v>3081</v>
      </c>
      <c r="Y404" t="s">
        <v>3081</v>
      </c>
      <c r="Z404">
        <v>1</v>
      </c>
      <c r="AA404">
        <v>45047</v>
      </c>
      <c r="AB404">
        <v>45047</v>
      </c>
      <c r="AC404">
        <v>62461942</v>
      </c>
      <c r="AD404" s="9" t="s">
        <v>3084</v>
      </c>
      <c r="AE404" t="s">
        <v>2346</v>
      </c>
      <c r="AF404" t="s">
        <v>5016</v>
      </c>
      <c r="AG404" t="s">
        <v>5017</v>
      </c>
      <c r="AH404" t="s">
        <v>2345</v>
      </c>
      <c r="AI404" t="s">
        <v>6045</v>
      </c>
      <c r="AJ404">
        <v>30774</v>
      </c>
      <c r="AK404" t="s">
        <v>3099</v>
      </c>
      <c r="AL404" t="s">
        <v>3088</v>
      </c>
      <c r="AM404">
        <v>200012401399383</v>
      </c>
      <c r="AN404">
        <v>1</v>
      </c>
      <c r="AO404" s="88" t="s">
        <v>3089</v>
      </c>
      <c r="AP404" s="88">
        <v>1</v>
      </c>
      <c r="AQ404" s="88" t="s">
        <v>3090</v>
      </c>
      <c r="AR404" s="88">
        <v>362717</v>
      </c>
      <c r="AS404" s="88" t="s">
        <v>6059</v>
      </c>
      <c r="AT404" s="88">
        <v>55</v>
      </c>
      <c r="AU404" s="88">
        <v>10000</v>
      </c>
      <c r="AV404" s="88">
        <v>0</v>
      </c>
      <c r="AW404" s="88">
        <v>0</v>
      </c>
      <c r="AX404" s="88">
        <v>0</v>
      </c>
      <c r="AY404" s="88">
        <v>10000</v>
      </c>
      <c r="AZ404" s="88">
        <v>0</v>
      </c>
      <c r="BA404" s="88">
        <v>0</v>
      </c>
      <c r="BB404" s="88">
        <v>0</v>
      </c>
      <c r="BC404" s="88">
        <v>0</v>
      </c>
      <c r="BD404" s="88">
        <v>0</v>
      </c>
      <c r="BE404" s="88">
        <v>0</v>
      </c>
      <c r="BF404" s="101">
        <v>0</v>
      </c>
      <c r="BG404" s="101">
        <v>0</v>
      </c>
      <c r="BH404" s="101">
        <v>0</v>
      </c>
      <c r="BI404" s="101">
        <v>0</v>
      </c>
      <c r="BJ404" s="101">
        <v>0</v>
      </c>
      <c r="BK404" s="101">
        <v>0</v>
      </c>
      <c r="BL404" s="101" t="s">
        <v>3081</v>
      </c>
      <c r="BM404" s="101" t="s">
        <v>3081</v>
      </c>
    </row>
    <row r="405" spans="1:65">
      <c r="A405" t="s">
        <v>695</v>
      </c>
      <c r="B405">
        <v>20250301</v>
      </c>
      <c r="C405">
        <v>2025</v>
      </c>
      <c r="D405" s="9">
        <v>45717</v>
      </c>
      <c r="E405">
        <v>3</v>
      </c>
      <c r="F405" t="s">
        <v>1038</v>
      </c>
      <c r="G405" t="s">
        <v>695</v>
      </c>
      <c r="H405" t="s">
        <v>1038</v>
      </c>
      <c r="I405" t="s">
        <v>695</v>
      </c>
      <c r="J405">
        <v>7</v>
      </c>
      <c r="K405" t="s">
        <v>3252</v>
      </c>
      <c r="L405" t="s">
        <v>2158</v>
      </c>
      <c r="M405" t="s">
        <v>2158</v>
      </c>
      <c r="N405" t="s">
        <v>1820</v>
      </c>
      <c r="O405" t="s">
        <v>3247</v>
      </c>
      <c r="P405" t="s">
        <v>6037</v>
      </c>
      <c r="Q405" t="s">
        <v>6038</v>
      </c>
      <c r="R405" t="s">
        <v>3253</v>
      </c>
      <c r="S405" t="s">
        <v>666</v>
      </c>
      <c r="T405" t="s">
        <v>6046</v>
      </c>
      <c r="U405" s="9" t="s">
        <v>6047</v>
      </c>
      <c r="V405" s="9" t="s">
        <v>3081</v>
      </c>
      <c r="W405" t="s">
        <v>3081</v>
      </c>
      <c r="X405" t="s">
        <v>3081</v>
      </c>
      <c r="Y405" t="s">
        <v>3081</v>
      </c>
      <c r="Z405">
        <v>3</v>
      </c>
      <c r="AA405">
        <v>45017</v>
      </c>
      <c r="AB405">
        <v>44531</v>
      </c>
      <c r="AC405">
        <v>62461363</v>
      </c>
      <c r="AD405" s="9" t="s">
        <v>3084</v>
      </c>
      <c r="AE405" t="s">
        <v>1774</v>
      </c>
      <c r="AF405" t="s">
        <v>4492</v>
      </c>
      <c r="AG405" t="s">
        <v>4493</v>
      </c>
      <c r="AH405" t="s">
        <v>1123</v>
      </c>
      <c r="AI405" t="s">
        <v>6045</v>
      </c>
      <c r="AJ405">
        <v>30719</v>
      </c>
      <c r="AK405" t="s">
        <v>3099</v>
      </c>
      <c r="AL405" t="s">
        <v>3088</v>
      </c>
      <c r="AM405">
        <v>200012800250371</v>
      </c>
      <c r="AN405">
        <v>1</v>
      </c>
      <c r="AO405" s="88" t="s">
        <v>3089</v>
      </c>
      <c r="AP405" s="88">
        <v>1</v>
      </c>
      <c r="AQ405" s="88" t="s">
        <v>3090</v>
      </c>
      <c r="AR405" s="88">
        <v>362717</v>
      </c>
      <c r="AS405" s="88" t="s">
        <v>6059</v>
      </c>
      <c r="AT405" s="88">
        <v>60</v>
      </c>
      <c r="AU405" s="88">
        <v>15000</v>
      </c>
      <c r="AV405" s="88">
        <v>0</v>
      </c>
      <c r="AW405" s="88">
        <v>0</v>
      </c>
      <c r="AX405" s="88">
        <v>0</v>
      </c>
      <c r="AY405" s="88">
        <v>15000</v>
      </c>
      <c r="AZ405" s="88">
        <v>0</v>
      </c>
      <c r="BA405" s="88">
        <v>0</v>
      </c>
      <c r="BB405" s="88">
        <v>0</v>
      </c>
      <c r="BC405" s="88">
        <v>0</v>
      </c>
      <c r="BD405" s="88">
        <v>0</v>
      </c>
      <c r="BE405" s="88">
        <v>0</v>
      </c>
      <c r="BF405" s="101">
        <v>0</v>
      </c>
      <c r="BG405" s="101">
        <v>0</v>
      </c>
      <c r="BH405" s="101">
        <v>0</v>
      </c>
      <c r="BI405" s="101">
        <v>0</v>
      </c>
      <c r="BJ405" s="101">
        <v>0</v>
      </c>
      <c r="BK405" s="101">
        <v>0</v>
      </c>
      <c r="BL405" s="101" t="s">
        <v>3081</v>
      </c>
      <c r="BM405" s="101" t="s">
        <v>3081</v>
      </c>
    </row>
    <row r="406" spans="1:65">
      <c r="A406" t="s">
        <v>695</v>
      </c>
      <c r="B406">
        <v>20250301</v>
      </c>
      <c r="C406">
        <v>2025</v>
      </c>
      <c r="D406" s="9">
        <v>45717</v>
      </c>
      <c r="E406">
        <v>3</v>
      </c>
      <c r="F406" t="s">
        <v>1038</v>
      </c>
      <c r="G406" t="s">
        <v>695</v>
      </c>
      <c r="H406" t="s">
        <v>1038</v>
      </c>
      <c r="I406" t="s">
        <v>695</v>
      </c>
      <c r="J406">
        <v>7</v>
      </c>
      <c r="K406" t="s">
        <v>3252</v>
      </c>
      <c r="L406" t="s">
        <v>2158</v>
      </c>
      <c r="M406" t="s">
        <v>2158</v>
      </c>
      <c r="N406" t="s">
        <v>1820</v>
      </c>
      <c r="O406" t="s">
        <v>3247</v>
      </c>
      <c r="P406" t="s">
        <v>6037</v>
      </c>
      <c r="Q406" t="s">
        <v>6038</v>
      </c>
      <c r="R406" t="s">
        <v>3253</v>
      </c>
      <c r="S406" t="s">
        <v>666</v>
      </c>
      <c r="T406" t="s">
        <v>6046</v>
      </c>
      <c r="U406" s="9" t="s">
        <v>6047</v>
      </c>
      <c r="V406" s="9" t="s">
        <v>3081</v>
      </c>
      <c r="W406" t="s">
        <v>3081</v>
      </c>
      <c r="X406" t="s">
        <v>3081</v>
      </c>
      <c r="Y406" t="s">
        <v>3081</v>
      </c>
      <c r="Z406">
        <v>1</v>
      </c>
      <c r="AA406">
        <v>45566</v>
      </c>
      <c r="AB406">
        <v>45566</v>
      </c>
      <c r="AC406">
        <v>62462409</v>
      </c>
      <c r="AD406" s="9" t="s">
        <v>3084</v>
      </c>
      <c r="AE406" t="s">
        <v>3020</v>
      </c>
      <c r="AF406" t="s">
        <v>3254</v>
      </c>
      <c r="AG406" t="s">
        <v>4335</v>
      </c>
      <c r="AH406" t="s">
        <v>3021</v>
      </c>
      <c r="AI406" t="s">
        <v>6045</v>
      </c>
      <c r="AJ406">
        <v>33671</v>
      </c>
      <c r="AK406" t="s">
        <v>3099</v>
      </c>
      <c r="AL406" t="s">
        <v>3088</v>
      </c>
      <c r="AM406">
        <v>200012401412639</v>
      </c>
      <c r="AN406">
        <v>1</v>
      </c>
      <c r="AO406" s="88" t="s">
        <v>3089</v>
      </c>
      <c r="AP406" s="88">
        <v>1</v>
      </c>
      <c r="AQ406" s="88" t="s">
        <v>3090</v>
      </c>
      <c r="AR406" s="88">
        <v>362717</v>
      </c>
      <c r="AS406" s="88" t="s">
        <v>6059</v>
      </c>
      <c r="AT406" s="88">
        <v>68</v>
      </c>
      <c r="AU406" s="88">
        <v>10000</v>
      </c>
      <c r="AV406" s="88">
        <v>0</v>
      </c>
      <c r="AW406" s="88">
        <v>0</v>
      </c>
      <c r="AX406" s="88">
        <v>0</v>
      </c>
      <c r="AY406" s="88">
        <v>10000</v>
      </c>
      <c r="AZ406" s="88">
        <v>0</v>
      </c>
      <c r="BA406" s="88">
        <v>0</v>
      </c>
      <c r="BB406" s="88">
        <v>0</v>
      </c>
      <c r="BC406" s="88">
        <v>0</v>
      </c>
      <c r="BD406" s="88">
        <v>0</v>
      </c>
      <c r="BE406" s="88">
        <v>0</v>
      </c>
      <c r="BF406" s="101">
        <v>0</v>
      </c>
      <c r="BG406" s="101">
        <v>0</v>
      </c>
      <c r="BH406" s="101">
        <v>0</v>
      </c>
      <c r="BI406" s="101">
        <v>0</v>
      </c>
      <c r="BJ406" s="101">
        <v>0</v>
      </c>
      <c r="BK406" s="101">
        <v>0</v>
      </c>
      <c r="BL406" s="101" t="s">
        <v>3081</v>
      </c>
      <c r="BM406" s="101" t="s">
        <v>3081</v>
      </c>
    </row>
    <row r="407" spans="1:65">
      <c r="A407" t="s">
        <v>695</v>
      </c>
      <c r="B407">
        <v>20250301</v>
      </c>
      <c r="C407">
        <v>2025</v>
      </c>
      <c r="D407" s="9">
        <v>45717</v>
      </c>
      <c r="E407">
        <v>3</v>
      </c>
      <c r="F407" t="s">
        <v>2748</v>
      </c>
      <c r="G407" t="s">
        <v>2749</v>
      </c>
      <c r="H407" t="s">
        <v>1038</v>
      </c>
      <c r="I407" t="s">
        <v>695</v>
      </c>
      <c r="J407">
        <v>34</v>
      </c>
      <c r="K407" t="s">
        <v>3256</v>
      </c>
      <c r="L407" t="s">
        <v>2158</v>
      </c>
      <c r="M407" t="s">
        <v>2158</v>
      </c>
      <c r="N407" t="s">
        <v>1820</v>
      </c>
      <c r="O407" t="s">
        <v>3247</v>
      </c>
      <c r="P407" t="s">
        <v>6037</v>
      </c>
      <c r="Q407" t="s">
        <v>6038</v>
      </c>
      <c r="R407" t="s">
        <v>3281</v>
      </c>
      <c r="S407" t="s">
        <v>109</v>
      </c>
      <c r="T407" t="s">
        <v>6046</v>
      </c>
      <c r="U407" s="9" t="s">
        <v>6047</v>
      </c>
      <c r="V407" s="9" t="s">
        <v>3081</v>
      </c>
      <c r="W407" t="s">
        <v>3081</v>
      </c>
      <c r="X407" t="s">
        <v>3081</v>
      </c>
      <c r="Y407" t="s">
        <v>3081</v>
      </c>
      <c r="Z407">
        <v>3</v>
      </c>
      <c r="AA407">
        <v>45717</v>
      </c>
      <c r="AB407">
        <v>44896</v>
      </c>
      <c r="AC407">
        <v>2</v>
      </c>
      <c r="AD407" s="9" t="s">
        <v>3084</v>
      </c>
      <c r="AE407" t="s">
        <v>2034</v>
      </c>
      <c r="AF407" t="s">
        <v>3978</v>
      </c>
      <c r="AG407" t="s">
        <v>3979</v>
      </c>
      <c r="AH407" t="s">
        <v>2033</v>
      </c>
      <c r="AI407" t="s">
        <v>6043</v>
      </c>
      <c r="AJ407">
        <v>30852</v>
      </c>
      <c r="AK407" t="s">
        <v>3099</v>
      </c>
      <c r="AL407" t="s">
        <v>3088</v>
      </c>
      <c r="AM407">
        <v>200019600201621</v>
      </c>
      <c r="AN407">
        <v>1</v>
      </c>
      <c r="AO407" s="88" t="s">
        <v>3089</v>
      </c>
      <c r="AP407" s="88">
        <v>1</v>
      </c>
      <c r="AQ407" s="88" t="s">
        <v>3090</v>
      </c>
      <c r="AR407" s="88">
        <v>362717</v>
      </c>
      <c r="AS407" s="88" t="s">
        <v>6059</v>
      </c>
      <c r="AT407" s="88">
        <v>84</v>
      </c>
      <c r="AU407" s="88">
        <v>135000</v>
      </c>
      <c r="AV407" s="88">
        <v>0</v>
      </c>
      <c r="AW407" s="88">
        <v>0</v>
      </c>
      <c r="AX407" s="88">
        <v>0</v>
      </c>
      <c r="AY407" s="88">
        <v>135000</v>
      </c>
      <c r="AZ407" s="88">
        <v>3874.5</v>
      </c>
      <c r="BA407" s="88">
        <v>20338.240000000002</v>
      </c>
      <c r="BB407" s="88">
        <v>4104</v>
      </c>
      <c r="BC407" s="88">
        <v>0</v>
      </c>
      <c r="BD407" s="88">
        <v>25</v>
      </c>
      <c r="BE407" s="88">
        <v>0</v>
      </c>
      <c r="BF407" s="101">
        <v>9884.08</v>
      </c>
      <c r="BG407" s="101">
        <v>38225.82</v>
      </c>
      <c r="BH407" s="101">
        <v>9585</v>
      </c>
      <c r="BI407" s="101">
        <v>851.51</v>
      </c>
      <c r="BJ407" s="101">
        <v>9571.5</v>
      </c>
      <c r="BK407" s="101">
        <v>20008.009999999998</v>
      </c>
      <c r="BL407" s="101" t="s">
        <v>3081</v>
      </c>
      <c r="BM407" s="101" t="s">
        <v>3081</v>
      </c>
    </row>
    <row r="408" spans="1:65">
      <c r="A408" t="s">
        <v>695</v>
      </c>
      <c r="B408">
        <v>20250301</v>
      </c>
      <c r="C408">
        <v>2025</v>
      </c>
      <c r="D408" s="9">
        <v>45717</v>
      </c>
      <c r="E408">
        <v>3</v>
      </c>
      <c r="F408" t="s">
        <v>1038</v>
      </c>
      <c r="G408" t="s">
        <v>695</v>
      </c>
      <c r="H408" t="s">
        <v>1038</v>
      </c>
      <c r="I408" t="s">
        <v>695</v>
      </c>
      <c r="J408">
        <v>7</v>
      </c>
      <c r="K408" t="s">
        <v>3252</v>
      </c>
      <c r="L408" t="s">
        <v>2158</v>
      </c>
      <c r="M408" t="s">
        <v>2158</v>
      </c>
      <c r="N408" t="s">
        <v>1820</v>
      </c>
      <c r="O408" t="s">
        <v>3247</v>
      </c>
      <c r="P408" t="s">
        <v>6037</v>
      </c>
      <c r="Q408" t="s">
        <v>6038</v>
      </c>
      <c r="R408" t="s">
        <v>3253</v>
      </c>
      <c r="S408" t="s">
        <v>666</v>
      </c>
      <c r="T408" t="s">
        <v>6046</v>
      </c>
      <c r="U408" s="9" t="s">
        <v>6047</v>
      </c>
      <c r="V408" s="9" t="s">
        <v>3081</v>
      </c>
      <c r="W408" t="s">
        <v>3081</v>
      </c>
      <c r="X408" t="s">
        <v>3081</v>
      </c>
      <c r="Y408" t="s">
        <v>3081</v>
      </c>
      <c r="Z408">
        <v>1</v>
      </c>
      <c r="AA408">
        <v>45536</v>
      </c>
      <c r="AB408">
        <v>45536</v>
      </c>
      <c r="AC408">
        <v>62462355</v>
      </c>
      <c r="AD408" s="9" t="s">
        <v>3084</v>
      </c>
      <c r="AE408" t="s">
        <v>2995</v>
      </c>
      <c r="AF408" t="s">
        <v>3687</v>
      </c>
      <c r="AG408" t="s">
        <v>3688</v>
      </c>
      <c r="AH408" t="s">
        <v>2996</v>
      </c>
      <c r="AI408" t="s">
        <v>6045</v>
      </c>
      <c r="AJ408">
        <v>33531</v>
      </c>
      <c r="AK408" t="s">
        <v>3099</v>
      </c>
      <c r="AL408" t="s">
        <v>3088</v>
      </c>
      <c r="AM408">
        <v>200012320477468</v>
      </c>
      <c r="AN408">
        <v>1</v>
      </c>
      <c r="AO408" s="88" t="s">
        <v>3089</v>
      </c>
      <c r="AP408" s="88">
        <v>1</v>
      </c>
      <c r="AQ408" s="88" t="s">
        <v>3090</v>
      </c>
      <c r="AR408" s="88">
        <v>362717</v>
      </c>
      <c r="AS408" s="88" t="s">
        <v>6059</v>
      </c>
      <c r="AT408" s="88">
        <v>88</v>
      </c>
      <c r="AU408" s="88">
        <v>10000</v>
      </c>
      <c r="AV408" s="88">
        <v>0</v>
      </c>
      <c r="AW408" s="88">
        <v>0</v>
      </c>
      <c r="AX408" s="88">
        <v>0</v>
      </c>
      <c r="AY408" s="88">
        <v>10000</v>
      </c>
      <c r="AZ408" s="88">
        <v>0</v>
      </c>
      <c r="BA408" s="88">
        <v>0</v>
      </c>
      <c r="BB408" s="88">
        <v>0</v>
      </c>
      <c r="BC408" s="88">
        <v>0</v>
      </c>
      <c r="BD408" s="88">
        <v>0</v>
      </c>
      <c r="BE408" s="88">
        <v>0</v>
      </c>
      <c r="BF408" s="101">
        <v>0</v>
      </c>
      <c r="BG408" s="101">
        <v>0</v>
      </c>
      <c r="BH408" s="101">
        <v>0</v>
      </c>
      <c r="BI408" s="101">
        <v>0</v>
      </c>
      <c r="BJ408" s="101">
        <v>0</v>
      </c>
      <c r="BK408" s="101">
        <v>0</v>
      </c>
      <c r="BL408" s="101" t="s">
        <v>3081</v>
      </c>
      <c r="BM408" s="101" t="s">
        <v>3081</v>
      </c>
    </row>
    <row r="409" spans="1:65">
      <c r="A409" t="s">
        <v>695</v>
      </c>
      <c r="B409">
        <v>20250301</v>
      </c>
      <c r="C409">
        <v>2025</v>
      </c>
      <c r="D409" s="9">
        <v>45717</v>
      </c>
      <c r="E409">
        <v>3</v>
      </c>
      <c r="F409" t="s">
        <v>1043</v>
      </c>
      <c r="G409" t="s">
        <v>60</v>
      </c>
      <c r="H409" t="s">
        <v>1038</v>
      </c>
      <c r="I409" t="s">
        <v>695</v>
      </c>
      <c r="J409">
        <v>34</v>
      </c>
      <c r="K409" t="s">
        <v>3256</v>
      </c>
      <c r="L409" t="s">
        <v>2158</v>
      </c>
      <c r="M409" t="s">
        <v>2158</v>
      </c>
      <c r="N409" t="s">
        <v>1820</v>
      </c>
      <c r="O409" t="s">
        <v>3247</v>
      </c>
      <c r="P409" t="s">
        <v>6037</v>
      </c>
      <c r="Q409" t="s">
        <v>6038</v>
      </c>
      <c r="R409" t="s">
        <v>3263</v>
      </c>
      <c r="S409" t="s">
        <v>62</v>
      </c>
      <c r="T409" t="s">
        <v>6066</v>
      </c>
      <c r="U409" s="9" t="s">
        <v>6067</v>
      </c>
      <c r="V409" s="9" t="s">
        <v>6052</v>
      </c>
      <c r="W409" t="s">
        <v>6053</v>
      </c>
      <c r="X409" t="s">
        <v>3081</v>
      </c>
      <c r="Y409" t="s">
        <v>3081</v>
      </c>
      <c r="Z409">
        <v>1</v>
      </c>
      <c r="AA409">
        <v>44896</v>
      </c>
      <c r="AB409">
        <v>44896</v>
      </c>
      <c r="AC409">
        <v>61950091</v>
      </c>
      <c r="AD409" s="9" t="s">
        <v>3084</v>
      </c>
      <c r="AE409" t="s">
        <v>2074</v>
      </c>
      <c r="AF409" t="s">
        <v>4121</v>
      </c>
      <c r="AG409" t="s">
        <v>4122</v>
      </c>
      <c r="AH409" t="s">
        <v>2073</v>
      </c>
      <c r="AI409" t="s">
        <v>6045</v>
      </c>
      <c r="AJ409">
        <v>25293</v>
      </c>
      <c r="AK409" t="s">
        <v>3099</v>
      </c>
      <c r="AL409" t="s">
        <v>3088</v>
      </c>
      <c r="AM409">
        <v>200019602327738</v>
      </c>
      <c r="AN409">
        <v>1</v>
      </c>
      <c r="AO409" s="88" t="s">
        <v>3089</v>
      </c>
      <c r="AP409" s="88">
        <v>1</v>
      </c>
      <c r="AQ409" s="88" t="s">
        <v>3090</v>
      </c>
      <c r="AR409" s="88">
        <v>362717</v>
      </c>
      <c r="AS409" s="88" t="s">
        <v>6059</v>
      </c>
      <c r="AT409" s="88">
        <v>97</v>
      </c>
      <c r="AU409" s="88">
        <v>20000</v>
      </c>
      <c r="AV409" s="88">
        <v>0</v>
      </c>
      <c r="AW409" s="88">
        <v>0</v>
      </c>
      <c r="AX409" s="88">
        <v>0</v>
      </c>
      <c r="AY409" s="88">
        <v>20000</v>
      </c>
      <c r="AZ409" s="88">
        <v>574</v>
      </c>
      <c r="BA409" s="88">
        <v>0</v>
      </c>
      <c r="BB409" s="88">
        <v>608</v>
      </c>
      <c r="BC409" s="88">
        <v>0</v>
      </c>
      <c r="BD409" s="88">
        <v>25</v>
      </c>
      <c r="BE409" s="88">
        <v>0</v>
      </c>
      <c r="BF409" s="101">
        <v>0</v>
      </c>
      <c r="BG409" s="101">
        <v>1207</v>
      </c>
      <c r="BH409" s="101">
        <v>1420</v>
      </c>
      <c r="BI409" s="101">
        <v>220</v>
      </c>
      <c r="BJ409" s="101">
        <v>1418</v>
      </c>
      <c r="BK409" s="101">
        <v>3058</v>
      </c>
      <c r="BL409" s="101" t="s">
        <v>3081</v>
      </c>
      <c r="BM409" s="101" t="s">
        <v>3081</v>
      </c>
    </row>
    <row r="410" spans="1:65">
      <c r="A410" t="s">
        <v>695</v>
      </c>
      <c r="B410">
        <v>20250301</v>
      </c>
      <c r="C410">
        <v>2025</v>
      </c>
      <c r="D410" s="9">
        <v>45717</v>
      </c>
      <c r="E410">
        <v>3</v>
      </c>
      <c r="F410" t="s">
        <v>1042</v>
      </c>
      <c r="G410" t="s">
        <v>1192</v>
      </c>
      <c r="H410" t="s">
        <v>1038</v>
      </c>
      <c r="I410" t="s">
        <v>695</v>
      </c>
      <c r="J410">
        <v>34</v>
      </c>
      <c r="K410" t="s">
        <v>3256</v>
      </c>
      <c r="L410" t="s">
        <v>2158</v>
      </c>
      <c r="M410" t="s">
        <v>2158</v>
      </c>
      <c r="N410" t="s">
        <v>1820</v>
      </c>
      <c r="O410" t="s">
        <v>3247</v>
      </c>
      <c r="P410" t="s">
        <v>6037</v>
      </c>
      <c r="Q410" t="s">
        <v>6038</v>
      </c>
      <c r="R410" t="s">
        <v>3474</v>
      </c>
      <c r="S410" t="s">
        <v>981</v>
      </c>
      <c r="T410" t="s">
        <v>6046</v>
      </c>
      <c r="U410" s="9" t="s">
        <v>6047</v>
      </c>
      <c r="V410" s="9" t="s">
        <v>3081</v>
      </c>
      <c r="W410" t="s">
        <v>3081</v>
      </c>
      <c r="X410" t="s">
        <v>3081</v>
      </c>
      <c r="Y410" t="s">
        <v>3081</v>
      </c>
      <c r="Z410">
        <v>2</v>
      </c>
      <c r="AA410">
        <v>44562</v>
      </c>
      <c r="AB410">
        <v>44440</v>
      </c>
      <c r="AC410">
        <v>61455100</v>
      </c>
      <c r="AD410" s="9" t="s">
        <v>3084</v>
      </c>
      <c r="AE410" t="s">
        <v>1739</v>
      </c>
      <c r="AF410" t="s">
        <v>4804</v>
      </c>
      <c r="AG410" t="s">
        <v>4805</v>
      </c>
      <c r="AH410" t="s">
        <v>1017</v>
      </c>
      <c r="AI410" t="s">
        <v>6043</v>
      </c>
      <c r="AJ410">
        <v>36165</v>
      </c>
      <c r="AK410" t="s">
        <v>3099</v>
      </c>
      <c r="AL410" t="s">
        <v>3088</v>
      </c>
      <c r="AM410">
        <v>200019604037869</v>
      </c>
      <c r="AN410">
        <v>1</v>
      </c>
      <c r="AO410" s="88" t="s">
        <v>3089</v>
      </c>
      <c r="AP410" s="88">
        <v>1</v>
      </c>
      <c r="AQ410" s="88" t="s">
        <v>3090</v>
      </c>
      <c r="AR410" s="88">
        <v>362717</v>
      </c>
      <c r="AS410" s="88" t="s">
        <v>6059</v>
      </c>
      <c r="AT410" s="88">
        <v>202</v>
      </c>
      <c r="AU410" s="88">
        <v>10000</v>
      </c>
      <c r="AV410" s="88">
        <v>0</v>
      </c>
      <c r="AW410" s="88">
        <v>0</v>
      </c>
      <c r="AX410" s="88">
        <v>0</v>
      </c>
      <c r="AY410" s="88">
        <v>10000</v>
      </c>
      <c r="AZ410" s="88">
        <v>287</v>
      </c>
      <c r="BA410" s="88">
        <v>0</v>
      </c>
      <c r="BB410" s="88">
        <v>304</v>
      </c>
      <c r="BC410" s="88">
        <v>0</v>
      </c>
      <c r="BD410" s="88">
        <v>25</v>
      </c>
      <c r="BE410" s="88">
        <v>0</v>
      </c>
      <c r="BF410" s="101">
        <v>0</v>
      </c>
      <c r="BG410" s="101">
        <v>616</v>
      </c>
      <c r="BH410" s="101">
        <v>710</v>
      </c>
      <c r="BI410" s="101">
        <v>110</v>
      </c>
      <c r="BJ410" s="101">
        <v>709</v>
      </c>
      <c r="BK410" s="101">
        <v>1529</v>
      </c>
      <c r="BL410" s="101" t="s">
        <v>3081</v>
      </c>
      <c r="BM410" s="101" t="s">
        <v>3081</v>
      </c>
    </row>
    <row r="411" spans="1:65">
      <c r="A411" t="s">
        <v>695</v>
      </c>
      <c r="B411">
        <v>20250301</v>
      </c>
      <c r="C411">
        <v>2025</v>
      </c>
      <c r="D411" s="9">
        <v>45717</v>
      </c>
      <c r="E411">
        <v>3</v>
      </c>
      <c r="F411" t="s">
        <v>2152</v>
      </c>
      <c r="G411" t="s">
        <v>173</v>
      </c>
      <c r="H411" t="s">
        <v>2152</v>
      </c>
      <c r="I411" t="s">
        <v>173</v>
      </c>
      <c r="J411">
        <v>1</v>
      </c>
      <c r="K411" t="s">
        <v>9</v>
      </c>
      <c r="L411" t="s">
        <v>2158</v>
      </c>
      <c r="M411" t="s">
        <v>2158</v>
      </c>
      <c r="N411" t="s">
        <v>1820</v>
      </c>
      <c r="O411" t="s">
        <v>3247</v>
      </c>
      <c r="P411" t="s">
        <v>6037</v>
      </c>
      <c r="Q411" t="s">
        <v>6038</v>
      </c>
      <c r="R411" t="s">
        <v>4771</v>
      </c>
      <c r="S411" t="s">
        <v>1826</v>
      </c>
      <c r="T411" t="s">
        <v>6046</v>
      </c>
      <c r="U411" s="9" t="s">
        <v>6047</v>
      </c>
      <c r="V411" s="9" t="s">
        <v>6048</v>
      </c>
      <c r="W411" t="s">
        <v>6049</v>
      </c>
      <c r="X411" t="s">
        <v>3081</v>
      </c>
      <c r="Y411" t="s">
        <v>3081</v>
      </c>
      <c r="Z411">
        <v>6</v>
      </c>
      <c r="AA411">
        <v>44531</v>
      </c>
      <c r="AB411">
        <v>40787</v>
      </c>
      <c r="AC411">
        <v>62310044</v>
      </c>
      <c r="AD411" s="9" t="s">
        <v>3084</v>
      </c>
      <c r="AE411" t="s">
        <v>1136</v>
      </c>
      <c r="AF411" t="s">
        <v>4772</v>
      </c>
      <c r="AG411" t="s">
        <v>4773</v>
      </c>
      <c r="AH411" t="s">
        <v>1135</v>
      </c>
      <c r="AI411" t="s">
        <v>6045</v>
      </c>
      <c r="AJ411">
        <v>27857</v>
      </c>
      <c r="AK411" t="s">
        <v>3099</v>
      </c>
      <c r="AL411" t="s">
        <v>3088</v>
      </c>
      <c r="AM411">
        <v>200010200609731</v>
      </c>
      <c r="AN411">
        <v>1</v>
      </c>
      <c r="AO411" s="88" t="s">
        <v>3089</v>
      </c>
      <c r="AP411" s="88">
        <v>1</v>
      </c>
      <c r="AQ411" s="88" t="s">
        <v>3090</v>
      </c>
      <c r="AR411" s="88">
        <v>362717</v>
      </c>
      <c r="AS411" s="88" t="s">
        <v>6059</v>
      </c>
      <c r="AT411" s="88">
        <v>123</v>
      </c>
      <c r="AU411" s="88">
        <v>100000</v>
      </c>
      <c r="AV411" s="88">
        <v>0</v>
      </c>
      <c r="AW411" s="88">
        <v>0</v>
      </c>
      <c r="AX411" s="88">
        <v>0</v>
      </c>
      <c r="AY411" s="88">
        <v>100000</v>
      </c>
      <c r="AZ411" s="88">
        <v>2870</v>
      </c>
      <c r="BA411" s="88">
        <v>11247.64</v>
      </c>
      <c r="BB411" s="88">
        <v>3040</v>
      </c>
      <c r="BC411" s="88">
        <v>3430.92</v>
      </c>
      <c r="BD411" s="88">
        <v>25</v>
      </c>
      <c r="BE411" s="88">
        <v>0</v>
      </c>
      <c r="BF411" s="101">
        <v>3066</v>
      </c>
      <c r="BG411" s="101">
        <v>23679.56</v>
      </c>
      <c r="BH411" s="101">
        <v>7100</v>
      </c>
      <c r="BI411" s="101">
        <v>851.51</v>
      </c>
      <c r="BJ411" s="101">
        <v>7090</v>
      </c>
      <c r="BK411" s="101">
        <v>15041.51</v>
      </c>
      <c r="BL411" s="101" t="s">
        <v>3173</v>
      </c>
      <c r="BM411" s="101" t="s">
        <v>3217</v>
      </c>
    </row>
    <row r="412" spans="1:65">
      <c r="A412" t="s">
        <v>695</v>
      </c>
      <c r="B412">
        <v>20250301</v>
      </c>
      <c r="C412">
        <v>2025</v>
      </c>
      <c r="D412" s="9">
        <v>45717</v>
      </c>
      <c r="E412">
        <v>3</v>
      </c>
      <c r="F412" t="s">
        <v>1046</v>
      </c>
      <c r="G412" t="s">
        <v>226</v>
      </c>
      <c r="H412" t="s">
        <v>1046</v>
      </c>
      <c r="I412" t="s">
        <v>226</v>
      </c>
      <c r="J412">
        <v>1</v>
      </c>
      <c r="K412" t="s">
        <v>9</v>
      </c>
      <c r="L412" t="s">
        <v>2158</v>
      </c>
      <c r="M412" t="s">
        <v>2158</v>
      </c>
      <c r="N412" t="s">
        <v>1820</v>
      </c>
      <c r="O412" t="s">
        <v>3247</v>
      </c>
      <c r="P412" t="s">
        <v>6037</v>
      </c>
      <c r="Q412" t="s">
        <v>6038</v>
      </c>
      <c r="R412" t="s">
        <v>3297</v>
      </c>
      <c r="S412" t="s">
        <v>8</v>
      </c>
      <c r="T412" t="s">
        <v>6046</v>
      </c>
      <c r="U412" s="9" t="s">
        <v>6047</v>
      </c>
      <c r="V412" s="9" t="s">
        <v>6056</v>
      </c>
      <c r="W412" t="s">
        <v>6057</v>
      </c>
      <c r="X412" t="s">
        <v>3081</v>
      </c>
      <c r="Y412" t="s">
        <v>3081</v>
      </c>
      <c r="Z412">
        <v>1</v>
      </c>
      <c r="AA412">
        <v>45078</v>
      </c>
      <c r="AB412">
        <v>45078</v>
      </c>
      <c r="AC412">
        <v>62250072</v>
      </c>
      <c r="AD412" s="9" t="s">
        <v>3084</v>
      </c>
      <c r="AE412" t="s">
        <v>2371</v>
      </c>
      <c r="AF412" t="s">
        <v>5432</v>
      </c>
      <c r="AG412" t="s">
        <v>3766</v>
      </c>
      <c r="AH412" t="s">
        <v>2372</v>
      </c>
      <c r="AI412" t="s">
        <v>6043</v>
      </c>
      <c r="AJ412">
        <v>36081</v>
      </c>
      <c r="AK412" t="s">
        <v>3099</v>
      </c>
      <c r="AL412" t="s">
        <v>3088</v>
      </c>
      <c r="AM412">
        <v>200019605901676</v>
      </c>
      <c r="AN412">
        <v>1</v>
      </c>
      <c r="AO412" s="88" t="s">
        <v>3089</v>
      </c>
      <c r="AP412" s="88">
        <v>1</v>
      </c>
      <c r="AQ412" s="88" t="s">
        <v>3090</v>
      </c>
      <c r="AR412" s="88">
        <v>362717</v>
      </c>
      <c r="AS412" s="88" t="s">
        <v>6059</v>
      </c>
      <c r="AT412" s="88">
        <v>131</v>
      </c>
      <c r="AU412" s="88">
        <v>35000</v>
      </c>
      <c r="AV412" s="88">
        <v>0</v>
      </c>
      <c r="AW412" s="88">
        <v>0</v>
      </c>
      <c r="AX412" s="88">
        <v>0</v>
      </c>
      <c r="AY412" s="88">
        <v>35000</v>
      </c>
      <c r="AZ412" s="88">
        <v>1004.5</v>
      </c>
      <c r="BA412" s="88">
        <v>0</v>
      </c>
      <c r="BB412" s="88">
        <v>1064</v>
      </c>
      <c r="BC412" s="88">
        <v>0</v>
      </c>
      <c r="BD412" s="88">
        <v>25</v>
      </c>
      <c r="BE412" s="88">
        <v>0</v>
      </c>
      <c r="BF412" s="101">
        <v>4666</v>
      </c>
      <c r="BG412" s="101">
        <v>6759.5</v>
      </c>
      <c r="BH412" s="101">
        <v>2485</v>
      </c>
      <c r="BI412" s="101">
        <v>385</v>
      </c>
      <c r="BJ412" s="101">
        <v>2481.5</v>
      </c>
      <c r="BK412" s="101">
        <v>5351.5</v>
      </c>
      <c r="BL412" s="101" t="s">
        <v>3081</v>
      </c>
      <c r="BM412" s="101" t="s">
        <v>3081</v>
      </c>
    </row>
    <row r="413" spans="1:65">
      <c r="A413" t="s">
        <v>695</v>
      </c>
      <c r="B413">
        <v>20250301</v>
      </c>
      <c r="C413">
        <v>2025</v>
      </c>
      <c r="D413" s="9">
        <v>45717</v>
      </c>
      <c r="E413">
        <v>3</v>
      </c>
      <c r="F413" t="s">
        <v>1038</v>
      </c>
      <c r="G413" t="s">
        <v>695</v>
      </c>
      <c r="H413" t="s">
        <v>1038</v>
      </c>
      <c r="I413" t="s">
        <v>695</v>
      </c>
      <c r="J413">
        <v>7</v>
      </c>
      <c r="K413" t="s">
        <v>3252</v>
      </c>
      <c r="L413" t="s">
        <v>2158</v>
      </c>
      <c r="M413" t="s">
        <v>2158</v>
      </c>
      <c r="N413" t="s">
        <v>1820</v>
      </c>
      <c r="O413" t="s">
        <v>3247</v>
      </c>
      <c r="P413" t="s">
        <v>6037</v>
      </c>
      <c r="Q413" t="s">
        <v>6038</v>
      </c>
      <c r="R413" t="s">
        <v>3253</v>
      </c>
      <c r="S413" t="s">
        <v>666</v>
      </c>
      <c r="T413" t="s">
        <v>6046</v>
      </c>
      <c r="U413" s="9" t="s">
        <v>6047</v>
      </c>
      <c r="V413" s="9" t="s">
        <v>3081</v>
      </c>
      <c r="W413" t="s">
        <v>3081</v>
      </c>
      <c r="X413" t="s">
        <v>3081</v>
      </c>
      <c r="Y413" t="s">
        <v>3081</v>
      </c>
      <c r="Z413">
        <v>1</v>
      </c>
      <c r="AA413">
        <v>44805</v>
      </c>
      <c r="AB413">
        <v>44805</v>
      </c>
      <c r="AC413">
        <v>62461659</v>
      </c>
      <c r="AD413" s="9" t="s">
        <v>3084</v>
      </c>
      <c r="AE413" t="s">
        <v>1866</v>
      </c>
      <c r="AF413" t="s">
        <v>4418</v>
      </c>
      <c r="AG413" t="s">
        <v>4993</v>
      </c>
      <c r="AH413" t="s">
        <v>1853</v>
      </c>
      <c r="AI413" t="s">
        <v>6045</v>
      </c>
      <c r="AJ413">
        <v>30818</v>
      </c>
      <c r="AK413" t="s">
        <v>3099</v>
      </c>
      <c r="AL413" t="s">
        <v>3088</v>
      </c>
      <c r="AM413">
        <v>200012800177292</v>
      </c>
      <c r="AN413">
        <v>1</v>
      </c>
      <c r="AO413" s="88" t="s">
        <v>3089</v>
      </c>
      <c r="AP413" s="88">
        <v>1</v>
      </c>
      <c r="AQ413" s="88" t="s">
        <v>3090</v>
      </c>
      <c r="AR413" s="88">
        <v>362717</v>
      </c>
      <c r="AS413" s="88" t="s">
        <v>6059</v>
      </c>
      <c r="AT413" s="88">
        <v>135</v>
      </c>
      <c r="AU413" s="88">
        <v>10000</v>
      </c>
      <c r="AV413" s="88">
        <v>0</v>
      </c>
      <c r="AW413" s="88">
        <v>0</v>
      </c>
      <c r="AX413" s="88">
        <v>0</v>
      </c>
      <c r="AY413" s="88">
        <v>10000</v>
      </c>
      <c r="AZ413" s="88">
        <v>0</v>
      </c>
      <c r="BA413" s="88">
        <v>0</v>
      </c>
      <c r="BB413" s="88">
        <v>0</v>
      </c>
      <c r="BC413" s="88">
        <v>0</v>
      </c>
      <c r="BD413" s="88">
        <v>0</v>
      </c>
      <c r="BE413" s="88">
        <v>0</v>
      </c>
      <c r="BF413" s="101">
        <v>0</v>
      </c>
      <c r="BG413" s="101">
        <v>0</v>
      </c>
      <c r="BH413" s="101">
        <v>0</v>
      </c>
      <c r="BI413" s="101">
        <v>0</v>
      </c>
      <c r="BJ413" s="101">
        <v>0</v>
      </c>
      <c r="BK413" s="101">
        <v>0</v>
      </c>
      <c r="BL413" s="101" t="s">
        <v>3081</v>
      </c>
      <c r="BM413" s="101" t="s">
        <v>3081</v>
      </c>
    </row>
    <row r="414" spans="1:65">
      <c r="A414" t="s">
        <v>695</v>
      </c>
      <c r="B414">
        <v>20250301</v>
      </c>
      <c r="C414">
        <v>2025</v>
      </c>
      <c r="D414" s="9">
        <v>45717</v>
      </c>
      <c r="E414">
        <v>3</v>
      </c>
      <c r="F414" t="s">
        <v>1027</v>
      </c>
      <c r="G414" t="s">
        <v>246</v>
      </c>
      <c r="H414" t="s">
        <v>1038</v>
      </c>
      <c r="I414" t="s">
        <v>695</v>
      </c>
      <c r="J414">
        <v>34</v>
      </c>
      <c r="K414" t="s">
        <v>3256</v>
      </c>
      <c r="L414" t="s">
        <v>2158</v>
      </c>
      <c r="M414" t="s">
        <v>2158</v>
      </c>
      <c r="N414" t="s">
        <v>1820</v>
      </c>
      <c r="O414" t="s">
        <v>3247</v>
      </c>
      <c r="P414" t="s">
        <v>6037</v>
      </c>
      <c r="Q414" t="s">
        <v>6038</v>
      </c>
      <c r="R414" t="s">
        <v>4446</v>
      </c>
      <c r="S414" t="s">
        <v>1151</v>
      </c>
      <c r="T414" t="s">
        <v>6046</v>
      </c>
      <c r="U414" s="9" t="s">
        <v>6047</v>
      </c>
      <c r="V414" s="9" t="s">
        <v>6052</v>
      </c>
      <c r="W414" t="s">
        <v>6053</v>
      </c>
      <c r="X414" t="s">
        <v>3081</v>
      </c>
      <c r="Y414" t="s">
        <v>3081</v>
      </c>
      <c r="Z414">
        <v>3</v>
      </c>
      <c r="AA414">
        <v>44896</v>
      </c>
      <c r="AB414">
        <v>44440</v>
      </c>
      <c r="AC414">
        <v>62160105</v>
      </c>
      <c r="AD414" s="9" t="s">
        <v>3084</v>
      </c>
      <c r="AE414" t="s">
        <v>2067</v>
      </c>
      <c r="AF414" t="s">
        <v>4447</v>
      </c>
      <c r="AG414" t="s">
        <v>4448</v>
      </c>
      <c r="AH414" t="s">
        <v>2066</v>
      </c>
      <c r="AI414" t="s">
        <v>6045</v>
      </c>
      <c r="AJ414">
        <v>34469</v>
      </c>
      <c r="AK414" t="s">
        <v>3099</v>
      </c>
      <c r="AL414" t="s">
        <v>3088</v>
      </c>
      <c r="AM414">
        <v>200019605388566</v>
      </c>
      <c r="AN414">
        <v>1</v>
      </c>
      <c r="AO414" s="88" t="s">
        <v>3089</v>
      </c>
      <c r="AP414" s="88">
        <v>1</v>
      </c>
      <c r="AQ414" s="88" t="s">
        <v>3090</v>
      </c>
      <c r="AR414" s="88">
        <v>362717</v>
      </c>
      <c r="AS414" s="88" t="s">
        <v>6059</v>
      </c>
      <c r="AT414" s="88">
        <v>136</v>
      </c>
      <c r="AU414" s="88">
        <v>70000</v>
      </c>
      <c r="AV414" s="88">
        <v>0</v>
      </c>
      <c r="AW414" s="88">
        <v>0</v>
      </c>
      <c r="AX414" s="88">
        <v>0</v>
      </c>
      <c r="AY414" s="88">
        <v>70000</v>
      </c>
      <c r="AZ414" s="88">
        <v>2009</v>
      </c>
      <c r="BA414" s="88">
        <v>5368.48</v>
      </c>
      <c r="BB414" s="88">
        <v>2128</v>
      </c>
      <c r="BC414" s="88">
        <v>0</v>
      </c>
      <c r="BD414" s="88">
        <v>25</v>
      </c>
      <c r="BE414" s="88">
        <v>0</v>
      </c>
      <c r="BF414" s="101">
        <v>0</v>
      </c>
      <c r="BG414" s="101">
        <v>9530.48</v>
      </c>
      <c r="BH414" s="101">
        <v>4970</v>
      </c>
      <c r="BI414" s="101">
        <v>770</v>
      </c>
      <c r="BJ414" s="101">
        <v>4963</v>
      </c>
      <c r="BK414" s="101">
        <v>10703</v>
      </c>
      <c r="BL414" s="101" t="s">
        <v>3081</v>
      </c>
      <c r="BM414" s="101" t="s">
        <v>3081</v>
      </c>
    </row>
    <row r="415" spans="1:65">
      <c r="A415" t="s">
        <v>695</v>
      </c>
      <c r="B415">
        <v>20250301</v>
      </c>
      <c r="C415">
        <v>2025</v>
      </c>
      <c r="D415" s="9">
        <v>45717</v>
      </c>
      <c r="E415">
        <v>3</v>
      </c>
      <c r="F415" t="s">
        <v>1056</v>
      </c>
      <c r="G415" t="s">
        <v>694</v>
      </c>
      <c r="H415" t="s">
        <v>1038</v>
      </c>
      <c r="I415" t="s">
        <v>695</v>
      </c>
      <c r="J415">
        <v>34</v>
      </c>
      <c r="K415" t="s">
        <v>3256</v>
      </c>
      <c r="L415" t="s">
        <v>2158</v>
      </c>
      <c r="M415" t="s">
        <v>2158</v>
      </c>
      <c r="N415" t="s">
        <v>1820</v>
      </c>
      <c r="O415" t="s">
        <v>3247</v>
      </c>
      <c r="P415" t="s">
        <v>6037</v>
      </c>
      <c r="Q415" t="s">
        <v>6038</v>
      </c>
      <c r="R415" t="s">
        <v>3314</v>
      </c>
      <c r="S415" t="s">
        <v>728</v>
      </c>
      <c r="T415" t="s">
        <v>6046</v>
      </c>
      <c r="U415" s="9" t="s">
        <v>6047</v>
      </c>
      <c r="V415" s="9" t="s">
        <v>6054</v>
      </c>
      <c r="W415" t="s">
        <v>6055</v>
      </c>
      <c r="X415" t="s">
        <v>3081</v>
      </c>
      <c r="Y415" t="s">
        <v>3081</v>
      </c>
      <c r="Z415">
        <v>1</v>
      </c>
      <c r="AA415">
        <v>44896</v>
      </c>
      <c r="AB415">
        <v>44896</v>
      </c>
      <c r="AC415">
        <v>61800078</v>
      </c>
      <c r="AD415" s="9" t="s">
        <v>3084</v>
      </c>
      <c r="AE415" t="s">
        <v>2130</v>
      </c>
      <c r="AF415" t="s">
        <v>4085</v>
      </c>
      <c r="AG415" t="s">
        <v>4086</v>
      </c>
      <c r="AH415" t="s">
        <v>2129</v>
      </c>
      <c r="AI415" t="s">
        <v>6043</v>
      </c>
      <c r="AJ415">
        <v>24735</v>
      </c>
      <c r="AK415" t="s">
        <v>3099</v>
      </c>
      <c r="AL415" t="s">
        <v>3088</v>
      </c>
      <c r="AM415">
        <v>200019603157112</v>
      </c>
      <c r="AN415">
        <v>1</v>
      </c>
      <c r="AO415" s="88" t="s">
        <v>3089</v>
      </c>
      <c r="AP415" s="88">
        <v>1</v>
      </c>
      <c r="AQ415" s="88" t="s">
        <v>3090</v>
      </c>
      <c r="AR415" s="88">
        <v>362717</v>
      </c>
      <c r="AS415" s="88" t="s">
        <v>6059</v>
      </c>
      <c r="AT415" s="88">
        <v>140</v>
      </c>
      <c r="AU415" s="88">
        <v>40000</v>
      </c>
      <c r="AV415" s="88">
        <v>0</v>
      </c>
      <c r="AW415" s="88">
        <v>0</v>
      </c>
      <c r="AX415" s="88">
        <v>0</v>
      </c>
      <c r="AY415" s="88">
        <v>40000</v>
      </c>
      <c r="AZ415" s="88">
        <v>1148</v>
      </c>
      <c r="BA415" s="88">
        <v>442.65</v>
      </c>
      <c r="BB415" s="88">
        <v>1216</v>
      </c>
      <c r="BC415" s="88">
        <v>0</v>
      </c>
      <c r="BD415" s="88">
        <v>25</v>
      </c>
      <c r="BE415" s="88">
        <v>0</v>
      </c>
      <c r="BF415" s="101">
        <v>0</v>
      </c>
      <c r="BG415" s="101">
        <v>2831.65</v>
      </c>
      <c r="BH415" s="101">
        <v>2840</v>
      </c>
      <c r="BI415" s="101">
        <v>440</v>
      </c>
      <c r="BJ415" s="101">
        <v>2836</v>
      </c>
      <c r="BK415" s="101">
        <v>6116</v>
      </c>
      <c r="BL415" s="101" t="s">
        <v>3081</v>
      </c>
      <c r="BM415" s="101" t="s">
        <v>3081</v>
      </c>
    </row>
    <row r="416" spans="1:65">
      <c r="A416" t="s">
        <v>695</v>
      </c>
      <c r="B416">
        <v>20250301</v>
      </c>
      <c r="C416">
        <v>2025</v>
      </c>
      <c r="D416" s="9">
        <v>45717</v>
      </c>
      <c r="E416">
        <v>3</v>
      </c>
      <c r="F416" t="s">
        <v>1027</v>
      </c>
      <c r="G416" t="s">
        <v>246</v>
      </c>
      <c r="H416" t="s">
        <v>1027</v>
      </c>
      <c r="I416" t="s">
        <v>246</v>
      </c>
      <c r="J416">
        <v>1</v>
      </c>
      <c r="K416" t="s">
        <v>9</v>
      </c>
      <c r="L416" t="s">
        <v>2158</v>
      </c>
      <c r="M416" t="s">
        <v>2158</v>
      </c>
      <c r="N416" t="s">
        <v>1820</v>
      </c>
      <c r="O416" t="s">
        <v>3247</v>
      </c>
      <c r="P416" t="s">
        <v>6037</v>
      </c>
      <c r="Q416" t="s">
        <v>6038</v>
      </c>
      <c r="R416" t="s">
        <v>3302</v>
      </c>
      <c r="S416" t="s">
        <v>251</v>
      </c>
      <c r="T416" t="s">
        <v>6046</v>
      </c>
      <c r="U416" s="9" t="s">
        <v>6047</v>
      </c>
      <c r="V416" s="9" t="s">
        <v>6048</v>
      </c>
      <c r="W416" t="s">
        <v>6049</v>
      </c>
      <c r="X416" t="s">
        <v>3081</v>
      </c>
      <c r="Y416" t="s">
        <v>3081</v>
      </c>
      <c r="Z416">
        <v>2</v>
      </c>
      <c r="AA416">
        <v>45261</v>
      </c>
      <c r="AB416">
        <v>44504</v>
      </c>
      <c r="AC416">
        <v>62160083</v>
      </c>
      <c r="AD416" s="9" t="s">
        <v>3084</v>
      </c>
      <c r="AE416" t="s">
        <v>1353</v>
      </c>
      <c r="AF416" t="s">
        <v>5082</v>
      </c>
      <c r="AG416" t="s">
        <v>5083</v>
      </c>
      <c r="AH416" t="s">
        <v>1141</v>
      </c>
      <c r="AI416" t="s">
        <v>6045</v>
      </c>
      <c r="AJ416">
        <v>34486</v>
      </c>
      <c r="AK416" t="s">
        <v>3099</v>
      </c>
      <c r="AL416" t="s">
        <v>3088</v>
      </c>
      <c r="AM416">
        <v>200019604313568</v>
      </c>
      <c r="AN416">
        <v>1</v>
      </c>
      <c r="AO416" s="88" t="s">
        <v>3089</v>
      </c>
      <c r="AP416" s="88">
        <v>1</v>
      </c>
      <c r="AQ416" s="88" t="s">
        <v>3090</v>
      </c>
      <c r="AR416" s="88">
        <v>362717</v>
      </c>
      <c r="AS416" s="88" t="s">
        <v>6059</v>
      </c>
      <c r="AT416" s="88">
        <v>141</v>
      </c>
      <c r="AU416" s="88">
        <v>48000</v>
      </c>
      <c r="AV416" s="88">
        <v>0</v>
      </c>
      <c r="AW416" s="88">
        <v>0</v>
      </c>
      <c r="AX416" s="88">
        <v>0</v>
      </c>
      <c r="AY416" s="88">
        <v>48000</v>
      </c>
      <c r="AZ416" s="88">
        <v>1377.6</v>
      </c>
      <c r="BA416" s="88">
        <v>1571.73</v>
      </c>
      <c r="BB416" s="88">
        <v>1459.2</v>
      </c>
      <c r="BC416" s="88">
        <v>0</v>
      </c>
      <c r="BD416" s="88">
        <v>25</v>
      </c>
      <c r="BE416" s="88">
        <v>0</v>
      </c>
      <c r="BF416" s="101">
        <v>0</v>
      </c>
      <c r="BG416" s="101">
        <v>4433.53</v>
      </c>
      <c r="BH416" s="101">
        <v>3408</v>
      </c>
      <c r="BI416" s="101">
        <v>528</v>
      </c>
      <c r="BJ416" s="101">
        <v>3403.2</v>
      </c>
      <c r="BK416" s="101">
        <v>7339.2</v>
      </c>
      <c r="BL416" s="101" t="s">
        <v>3081</v>
      </c>
      <c r="BM416" s="101" t="s">
        <v>3081</v>
      </c>
    </row>
    <row r="417" spans="1:65">
      <c r="A417" t="s">
        <v>695</v>
      </c>
      <c r="B417">
        <v>20250301</v>
      </c>
      <c r="C417">
        <v>2025</v>
      </c>
      <c r="D417" s="9">
        <v>45717</v>
      </c>
      <c r="E417">
        <v>3</v>
      </c>
      <c r="F417" t="s">
        <v>1048</v>
      </c>
      <c r="G417" t="s">
        <v>388</v>
      </c>
      <c r="H417" t="s">
        <v>1038</v>
      </c>
      <c r="I417" t="s">
        <v>695</v>
      </c>
      <c r="J417">
        <v>34</v>
      </c>
      <c r="K417" t="s">
        <v>3256</v>
      </c>
      <c r="L417" t="s">
        <v>2158</v>
      </c>
      <c r="M417" t="s">
        <v>2158</v>
      </c>
      <c r="N417" t="s">
        <v>1820</v>
      </c>
      <c r="O417" t="s">
        <v>3247</v>
      </c>
      <c r="P417" t="s">
        <v>6037</v>
      </c>
      <c r="Q417" t="s">
        <v>6038</v>
      </c>
      <c r="R417" t="s">
        <v>3273</v>
      </c>
      <c r="S417" t="s">
        <v>163</v>
      </c>
      <c r="T417" t="s">
        <v>6046</v>
      </c>
      <c r="U417" s="9" t="s">
        <v>6047</v>
      </c>
      <c r="V417" s="9" t="s">
        <v>3081</v>
      </c>
      <c r="W417" t="s">
        <v>3081</v>
      </c>
      <c r="X417" t="s">
        <v>3081</v>
      </c>
      <c r="Y417" t="s">
        <v>3081</v>
      </c>
      <c r="Z417">
        <v>1</v>
      </c>
      <c r="AA417">
        <v>44896</v>
      </c>
      <c r="AB417">
        <v>44896</v>
      </c>
      <c r="AC417">
        <v>61935141</v>
      </c>
      <c r="AD417" s="9" t="s">
        <v>3084</v>
      </c>
      <c r="AE417" t="s">
        <v>2078</v>
      </c>
      <c r="AF417" t="s">
        <v>3840</v>
      </c>
      <c r="AG417" t="s">
        <v>3841</v>
      </c>
      <c r="AH417" t="s">
        <v>2077</v>
      </c>
      <c r="AI417" t="s">
        <v>6045</v>
      </c>
      <c r="AJ417">
        <v>14867</v>
      </c>
      <c r="AK417" t="s">
        <v>3099</v>
      </c>
      <c r="AL417" t="s">
        <v>3088</v>
      </c>
      <c r="AM417">
        <v>200019603861861</v>
      </c>
      <c r="AN417">
        <v>1</v>
      </c>
      <c r="AO417" s="88" t="s">
        <v>3089</v>
      </c>
      <c r="AP417" s="88">
        <v>1</v>
      </c>
      <c r="AQ417" s="88" t="s">
        <v>3090</v>
      </c>
      <c r="AR417" s="88">
        <v>362717</v>
      </c>
      <c r="AS417" s="88" t="s">
        <v>6059</v>
      </c>
      <c r="AT417" s="88">
        <v>145</v>
      </c>
      <c r="AU417" s="88">
        <v>15000</v>
      </c>
      <c r="AV417" s="88">
        <v>0</v>
      </c>
      <c r="AW417" s="88">
        <v>0</v>
      </c>
      <c r="AX417" s="88">
        <v>0</v>
      </c>
      <c r="AY417" s="88">
        <v>15000</v>
      </c>
      <c r="AZ417" s="88">
        <v>430.5</v>
      </c>
      <c r="BA417" s="88">
        <v>0</v>
      </c>
      <c r="BB417" s="88">
        <v>456</v>
      </c>
      <c r="BC417" s="88">
        <v>0</v>
      </c>
      <c r="BD417" s="88">
        <v>25</v>
      </c>
      <c r="BE417" s="88">
        <v>0</v>
      </c>
      <c r="BF417" s="101">
        <v>0</v>
      </c>
      <c r="BG417" s="101">
        <v>911.5</v>
      </c>
      <c r="BH417" s="101">
        <v>1065</v>
      </c>
      <c r="BI417" s="101">
        <v>165</v>
      </c>
      <c r="BJ417" s="101">
        <v>1063.5</v>
      </c>
      <c r="BK417" s="101">
        <v>2293.5</v>
      </c>
      <c r="BL417" s="101" t="s">
        <v>3081</v>
      </c>
      <c r="BM417" s="101" t="s">
        <v>3081</v>
      </c>
    </row>
    <row r="418" spans="1:65">
      <c r="A418" t="s">
        <v>695</v>
      </c>
      <c r="B418">
        <v>20250301</v>
      </c>
      <c r="C418">
        <v>2025</v>
      </c>
      <c r="D418" s="9">
        <v>45717</v>
      </c>
      <c r="E418">
        <v>3</v>
      </c>
      <c r="F418" t="s">
        <v>1076</v>
      </c>
      <c r="G418" t="s">
        <v>609</v>
      </c>
      <c r="H418" t="s">
        <v>1076</v>
      </c>
      <c r="I418" t="s">
        <v>609</v>
      </c>
      <c r="J418">
        <v>1</v>
      </c>
      <c r="K418" t="s">
        <v>9</v>
      </c>
      <c r="L418" t="s">
        <v>2158</v>
      </c>
      <c r="M418" t="s">
        <v>2158</v>
      </c>
      <c r="N418" t="s">
        <v>1820</v>
      </c>
      <c r="O418" t="s">
        <v>3247</v>
      </c>
      <c r="P418" t="s">
        <v>6037</v>
      </c>
      <c r="Q418" t="s">
        <v>6038</v>
      </c>
      <c r="R418" t="s">
        <v>4314</v>
      </c>
      <c r="S418" t="s">
        <v>1874</v>
      </c>
      <c r="T418" t="s">
        <v>6046</v>
      </c>
      <c r="U418" s="9" t="s">
        <v>6047</v>
      </c>
      <c r="V418" s="9" t="s">
        <v>6052</v>
      </c>
      <c r="W418" t="s">
        <v>6053</v>
      </c>
      <c r="X418" t="s">
        <v>3081</v>
      </c>
      <c r="Y418" t="s">
        <v>3081</v>
      </c>
      <c r="Z418">
        <v>2</v>
      </c>
      <c r="AA418">
        <v>45627</v>
      </c>
      <c r="AB418">
        <v>45413</v>
      </c>
      <c r="AC418">
        <v>62130032</v>
      </c>
      <c r="AD418" s="9" t="s">
        <v>3084</v>
      </c>
      <c r="AE418" t="s">
        <v>2834</v>
      </c>
      <c r="AF418" t="s">
        <v>5319</v>
      </c>
      <c r="AG418" t="s">
        <v>5320</v>
      </c>
      <c r="AH418" t="s">
        <v>2833</v>
      </c>
      <c r="AI418" t="s">
        <v>6045</v>
      </c>
      <c r="AJ418">
        <v>34681</v>
      </c>
      <c r="AK418" t="s">
        <v>3099</v>
      </c>
      <c r="AL418" t="s">
        <v>3088</v>
      </c>
      <c r="AM418">
        <v>200019604371377</v>
      </c>
      <c r="AN418">
        <v>1</v>
      </c>
      <c r="AO418" s="88" t="s">
        <v>3089</v>
      </c>
      <c r="AP418" s="88">
        <v>1</v>
      </c>
      <c r="AQ418" s="88" t="s">
        <v>3090</v>
      </c>
      <c r="AR418" s="88">
        <v>362717</v>
      </c>
      <c r="AS418" s="88" t="s">
        <v>6059</v>
      </c>
      <c r="AT418" s="88">
        <v>153</v>
      </c>
      <c r="AU418" s="88">
        <v>140000</v>
      </c>
      <c r="AV418" s="88">
        <v>0</v>
      </c>
      <c r="AW418" s="88">
        <v>0</v>
      </c>
      <c r="AX418" s="88">
        <v>0</v>
      </c>
      <c r="AY418" s="88">
        <v>140000</v>
      </c>
      <c r="AZ418" s="88">
        <v>4018</v>
      </c>
      <c r="BA418" s="88">
        <v>10736.96</v>
      </c>
      <c r="BB418" s="88">
        <v>4256</v>
      </c>
      <c r="BC418" s="88">
        <v>0</v>
      </c>
      <c r="BD418" s="88">
        <v>50</v>
      </c>
      <c r="BE418" s="88">
        <v>0</v>
      </c>
      <c r="BF418" s="101">
        <v>0</v>
      </c>
      <c r="BG418" s="101">
        <v>19060.96</v>
      </c>
      <c r="BH418" s="101">
        <v>9940</v>
      </c>
      <c r="BI418" s="101">
        <v>1540</v>
      </c>
      <c r="BJ418" s="101">
        <v>9926</v>
      </c>
      <c r="BK418" s="101">
        <v>21406</v>
      </c>
      <c r="BL418" s="101" t="s">
        <v>3081</v>
      </c>
      <c r="BM418" s="101" t="s">
        <v>3081</v>
      </c>
    </row>
    <row r="419" spans="1:65">
      <c r="A419" t="s">
        <v>695</v>
      </c>
      <c r="B419">
        <v>20250301</v>
      </c>
      <c r="C419">
        <v>2025</v>
      </c>
      <c r="D419" s="9">
        <v>45717</v>
      </c>
      <c r="E419">
        <v>3</v>
      </c>
      <c r="F419" t="s">
        <v>1028</v>
      </c>
      <c r="G419" t="s">
        <v>1194</v>
      </c>
      <c r="H419" t="s">
        <v>1038</v>
      </c>
      <c r="I419" t="s">
        <v>695</v>
      </c>
      <c r="J419">
        <v>34</v>
      </c>
      <c r="K419" t="s">
        <v>3256</v>
      </c>
      <c r="L419" t="s">
        <v>2158</v>
      </c>
      <c r="M419" t="s">
        <v>2158</v>
      </c>
      <c r="N419" t="s">
        <v>1820</v>
      </c>
      <c r="O419" t="s">
        <v>3247</v>
      </c>
      <c r="P419" t="s">
        <v>6037</v>
      </c>
      <c r="Q419" t="s">
        <v>6038</v>
      </c>
      <c r="R419" t="s">
        <v>3263</v>
      </c>
      <c r="S419" t="s">
        <v>62</v>
      </c>
      <c r="T419" t="s">
        <v>6066</v>
      </c>
      <c r="U419" s="9" t="s">
        <v>6067</v>
      </c>
      <c r="V419" s="9" t="s">
        <v>6052</v>
      </c>
      <c r="W419" t="s">
        <v>6053</v>
      </c>
      <c r="X419" t="s">
        <v>3081</v>
      </c>
      <c r="Y419" t="s">
        <v>3081</v>
      </c>
      <c r="Z419">
        <v>11</v>
      </c>
      <c r="AA419">
        <v>45352</v>
      </c>
      <c r="AB419">
        <v>32897</v>
      </c>
      <c r="AC419">
        <v>62475118</v>
      </c>
      <c r="AD419" s="9" t="s">
        <v>3084</v>
      </c>
      <c r="AE419" t="s">
        <v>1672</v>
      </c>
      <c r="AF419" t="s">
        <v>3271</v>
      </c>
      <c r="AG419" t="s">
        <v>3272</v>
      </c>
      <c r="AH419" t="s">
        <v>1005</v>
      </c>
      <c r="AI419" t="s">
        <v>6045</v>
      </c>
      <c r="AJ419">
        <v>20801</v>
      </c>
      <c r="AK419" t="s">
        <v>3099</v>
      </c>
      <c r="AL419" t="s">
        <v>3088</v>
      </c>
      <c r="AM419">
        <v>200010301018240</v>
      </c>
      <c r="AN419">
        <v>1</v>
      </c>
      <c r="AO419" s="88" t="s">
        <v>3089</v>
      </c>
      <c r="AP419" s="88">
        <v>1</v>
      </c>
      <c r="AQ419" s="88" t="s">
        <v>3090</v>
      </c>
      <c r="AR419" s="88">
        <v>362717</v>
      </c>
      <c r="AS419" s="88" t="s">
        <v>6059</v>
      </c>
      <c r="AT419" s="88">
        <v>161</v>
      </c>
      <c r="AU419" s="88">
        <v>20000</v>
      </c>
      <c r="AV419" s="88">
        <v>0</v>
      </c>
      <c r="AW419" s="88">
        <v>0</v>
      </c>
      <c r="AX419" s="88">
        <v>0</v>
      </c>
      <c r="AY419" s="88">
        <v>20000</v>
      </c>
      <c r="AZ419" s="88">
        <v>574</v>
      </c>
      <c r="BA419" s="88">
        <v>0</v>
      </c>
      <c r="BB419" s="88">
        <v>608</v>
      </c>
      <c r="BC419" s="88">
        <v>0</v>
      </c>
      <c r="BD419" s="88">
        <v>25</v>
      </c>
      <c r="BE419" s="88">
        <v>0</v>
      </c>
      <c r="BF419" s="101">
        <v>0</v>
      </c>
      <c r="BG419" s="101">
        <v>1207</v>
      </c>
      <c r="BH419" s="101">
        <v>1420</v>
      </c>
      <c r="BI419" s="101">
        <v>220</v>
      </c>
      <c r="BJ419" s="101">
        <v>1418</v>
      </c>
      <c r="BK419" s="101">
        <v>3058</v>
      </c>
      <c r="BL419" s="101" t="s">
        <v>3091</v>
      </c>
      <c r="BM419" s="101" t="s">
        <v>3081</v>
      </c>
    </row>
    <row r="420" spans="1:65">
      <c r="A420" t="s">
        <v>695</v>
      </c>
      <c r="B420">
        <v>20250301</v>
      </c>
      <c r="C420">
        <v>2025</v>
      </c>
      <c r="D420" s="9">
        <v>45717</v>
      </c>
      <c r="E420">
        <v>3</v>
      </c>
      <c r="F420" t="s">
        <v>1054</v>
      </c>
      <c r="G420" t="s">
        <v>215</v>
      </c>
      <c r="H420" t="s">
        <v>1038</v>
      </c>
      <c r="I420" t="s">
        <v>695</v>
      </c>
      <c r="J420">
        <v>34</v>
      </c>
      <c r="K420" t="s">
        <v>3256</v>
      </c>
      <c r="L420" t="s">
        <v>2158</v>
      </c>
      <c r="M420" t="s">
        <v>2158</v>
      </c>
      <c r="N420" t="s">
        <v>1820</v>
      </c>
      <c r="O420" t="s">
        <v>3247</v>
      </c>
      <c r="P420" t="s">
        <v>6037</v>
      </c>
      <c r="Q420" t="s">
        <v>6038</v>
      </c>
      <c r="R420" t="s">
        <v>3284</v>
      </c>
      <c r="S420" t="s">
        <v>83</v>
      </c>
      <c r="T420" t="s">
        <v>6046</v>
      </c>
      <c r="U420" s="9" t="s">
        <v>6047</v>
      </c>
      <c r="V420" s="9" t="s">
        <v>6052</v>
      </c>
      <c r="W420" t="s">
        <v>6053</v>
      </c>
      <c r="X420" t="s">
        <v>3081</v>
      </c>
      <c r="Y420" t="s">
        <v>3081</v>
      </c>
      <c r="Z420">
        <v>2</v>
      </c>
      <c r="AA420">
        <v>44562</v>
      </c>
      <c r="AB420">
        <v>44531</v>
      </c>
      <c r="AC420">
        <v>62490032</v>
      </c>
      <c r="AD420" s="9" t="s">
        <v>3084</v>
      </c>
      <c r="AE420" t="s">
        <v>1691</v>
      </c>
      <c r="AF420" t="s">
        <v>4464</v>
      </c>
      <c r="AG420" t="s">
        <v>4465</v>
      </c>
      <c r="AH420" t="s">
        <v>1102</v>
      </c>
      <c r="AI420" t="s">
        <v>6043</v>
      </c>
      <c r="AJ420">
        <v>27172</v>
      </c>
      <c r="AK420" t="s">
        <v>3099</v>
      </c>
      <c r="AL420" t="s">
        <v>3088</v>
      </c>
      <c r="AM420">
        <v>200019603193062</v>
      </c>
      <c r="AN420">
        <v>1</v>
      </c>
      <c r="AO420" s="88" t="s">
        <v>3089</v>
      </c>
      <c r="AP420" s="88">
        <v>1</v>
      </c>
      <c r="AQ420" s="88" t="s">
        <v>3090</v>
      </c>
      <c r="AR420" s="88">
        <v>362717</v>
      </c>
      <c r="AS420" s="88" t="s">
        <v>6059</v>
      </c>
      <c r="AT420" s="88">
        <v>185</v>
      </c>
      <c r="AU420" s="88">
        <v>90000</v>
      </c>
      <c r="AV420" s="88">
        <v>0</v>
      </c>
      <c r="AW420" s="88">
        <v>0</v>
      </c>
      <c r="AX420" s="88">
        <v>0</v>
      </c>
      <c r="AY420" s="88">
        <v>90000</v>
      </c>
      <c r="AZ420" s="88">
        <v>2583</v>
      </c>
      <c r="BA420" s="88">
        <v>9753.1200000000008</v>
      </c>
      <c r="BB420" s="88">
        <v>2736</v>
      </c>
      <c r="BC420" s="88">
        <v>0</v>
      </c>
      <c r="BD420" s="88">
        <v>25</v>
      </c>
      <c r="BE420" s="88">
        <v>0</v>
      </c>
      <c r="BF420" s="101">
        <v>0</v>
      </c>
      <c r="BG420" s="101">
        <v>15097.12</v>
      </c>
      <c r="BH420" s="101">
        <v>6390</v>
      </c>
      <c r="BI420" s="101">
        <v>851.51</v>
      </c>
      <c r="BJ420" s="101">
        <v>6381</v>
      </c>
      <c r="BK420" s="101">
        <v>13622.51</v>
      </c>
      <c r="BL420" s="101" t="s">
        <v>3173</v>
      </c>
      <c r="BM420" s="101" t="s">
        <v>3217</v>
      </c>
    </row>
    <row r="421" spans="1:65">
      <c r="A421" t="s">
        <v>695</v>
      </c>
      <c r="B421">
        <v>20250301</v>
      </c>
      <c r="C421">
        <v>2025</v>
      </c>
      <c r="D421" s="9">
        <v>45717</v>
      </c>
      <c r="E421">
        <v>3</v>
      </c>
      <c r="F421" t="s">
        <v>1056</v>
      </c>
      <c r="G421" t="s">
        <v>694</v>
      </c>
      <c r="H421" t="s">
        <v>1038</v>
      </c>
      <c r="I421" t="s">
        <v>695</v>
      </c>
      <c r="J421">
        <v>34</v>
      </c>
      <c r="K421" t="s">
        <v>3256</v>
      </c>
      <c r="L421" t="s">
        <v>2158</v>
      </c>
      <c r="M421" t="s">
        <v>2158</v>
      </c>
      <c r="N421" t="s">
        <v>1820</v>
      </c>
      <c r="O421" t="s">
        <v>3247</v>
      </c>
      <c r="P421" t="s">
        <v>6037</v>
      </c>
      <c r="Q421" t="s">
        <v>6038</v>
      </c>
      <c r="R421" t="s">
        <v>3314</v>
      </c>
      <c r="S421" t="s">
        <v>728</v>
      </c>
      <c r="T421" t="s">
        <v>6046</v>
      </c>
      <c r="U421" s="9" t="s">
        <v>6047</v>
      </c>
      <c r="V421" s="9" t="s">
        <v>6054</v>
      </c>
      <c r="W421" t="s">
        <v>6055</v>
      </c>
      <c r="X421" t="s">
        <v>3081</v>
      </c>
      <c r="Y421" t="s">
        <v>3081</v>
      </c>
      <c r="Z421">
        <v>3</v>
      </c>
      <c r="AA421">
        <v>44562</v>
      </c>
      <c r="AB421">
        <v>44197</v>
      </c>
      <c r="AC421">
        <v>61800065</v>
      </c>
      <c r="AD421" s="9" t="s">
        <v>3084</v>
      </c>
      <c r="AE421" t="s">
        <v>1660</v>
      </c>
      <c r="AF421" t="s">
        <v>3315</v>
      </c>
      <c r="AG421" t="s">
        <v>3316</v>
      </c>
      <c r="AH421" t="s">
        <v>737</v>
      </c>
      <c r="AI421" t="s">
        <v>6045</v>
      </c>
      <c r="AJ421">
        <v>32502</v>
      </c>
      <c r="AK421" t="s">
        <v>3099</v>
      </c>
      <c r="AL421" t="s">
        <v>3088</v>
      </c>
      <c r="AM421">
        <v>200019603107047</v>
      </c>
      <c r="AN421">
        <v>1</v>
      </c>
      <c r="AO421" s="88" t="s">
        <v>3089</v>
      </c>
      <c r="AP421" s="88">
        <v>1</v>
      </c>
      <c r="AQ421" s="88" t="s">
        <v>3090</v>
      </c>
      <c r="AR421" s="88">
        <v>362717</v>
      </c>
      <c r="AS421" s="88" t="s">
        <v>6059</v>
      </c>
      <c r="AT421" s="88">
        <v>263</v>
      </c>
      <c r="AU421" s="88">
        <v>40000</v>
      </c>
      <c r="AV421" s="88">
        <v>0</v>
      </c>
      <c r="AW421" s="88">
        <v>0</v>
      </c>
      <c r="AX421" s="88">
        <v>0</v>
      </c>
      <c r="AY421" s="88">
        <v>40000</v>
      </c>
      <c r="AZ421" s="88">
        <v>1148</v>
      </c>
      <c r="BA421" s="88">
        <v>442.65</v>
      </c>
      <c r="BB421" s="88">
        <v>1216</v>
      </c>
      <c r="BC421" s="88">
        <v>0</v>
      </c>
      <c r="BD421" s="88">
        <v>25</v>
      </c>
      <c r="BE421" s="88">
        <v>0</v>
      </c>
      <c r="BF421" s="101">
        <v>0</v>
      </c>
      <c r="BG421" s="101">
        <v>2831.65</v>
      </c>
      <c r="BH421" s="101">
        <v>2840</v>
      </c>
      <c r="BI421" s="101">
        <v>440</v>
      </c>
      <c r="BJ421" s="101">
        <v>2836</v>
      </c>
      <c r="BK421" s="101">
        <v>6116</v>
      </c>
      <c r="BL421" s="101" t="s">
        <v>3081</v>
      </c>
      <c r="BM421" s="101" t="s">
        <v>3081</v>
      </c>
    </row>
    <row r="422" spans="1:65">
      <c r="A422" t="s">
        <v>695</v>
      </c>
      <c r="B422">
        <v>20250301</v>
      </c>
      <c r="C422">
        <v>2025</v>
      </c>
      <c r="D422" s="9">
        <v>45717</v>
      </c>
      <c r="E422">
        <v>3</v>
      </c>
      <c r="F422" t="s">
        <v>2658</v>
      </c>
      <c r="G422" t="s">
        <v>2659</v>
      </c>
      <c r="H422" t="s">
        <v>1038</v>
      </c>
      <c r="I422" t="s">
        <v>695</v>
      </c>
      <c r="J422">
        <v>34</v>
      </c>
      <c r="K422" t="s">
        <v>3256</v>
      </c>
      <c r="L422" t="s">
        <v>2158</v>
      </c>
      <c r="M422" t="s">
        <v>2158</v>
      </c>
      <c r="N422" t="s">
        <v>1820</v>
      </c>
      <c r="O422" t="s">
        <v>3247</v>
      </c>
      <c r="P422" t="s">
        <v>6037</v>
      </c>
      <c r="Q422" t="s">
        <v>6038</v>
      </c>
      <c r="R422" t="s">
        <v>4472</v>
      </c>
      <c r="S422" t="s">
        <v>1154</v>
      </c>
      <c r="T422" t="s">
        <v>6046</v>
      </c>
      <c r="U422" s="9" t="s">
        <v>6047</v>
      </c>
      <c r="V422" s="9" t="s">
        <v>6054</v>
      </c>
      <c r="W422" t="s">
        <v>6055</v>
      </c>
      <c r="X422" t="s">
        <v>3081</v>
      </c>
      <c r="Y422" t="s">
        <v>3081</v>
      </c>
      <c r="Z422">
        <v>3</v>
      </c>
      <c r="AA422">
        <v>44866</v>
      </c>
      <c r="AB422">
        <v>44291</v>
      </c>
      <c r="AC422">
        <v>61530015</v>
      </c>
      <c r="AD422" s="9" t="s">
        <v>3084</v>
      </c>
      <c r="AE422" t="s">
        <v>1726</v>
      </c>
      <c r="AF422" t="s">
        <v>4473</v>
      </c>
      <c r="AG422" t="s">
        <v>4474</v>
      </c>
      <c r="AH422" t="s">
        <v>1167</v>
      </c>
      <c r="AI422" t="s">
        <v>6045</v>
      </c>
      <c r="AJ422">
        <v>30416</v>
      </c>
      <c r="AK422" t="s">
        <v>3099</v>
      </c>
      <c r="AL422" t="s">
        <v>3088</v>
      </c>
      <c r="AM422">
        <v>200010131411449</v>
      </c>
      <c r="AN422">
        <v>1</v>
      </c>
      <c r="AO422" s="88" t="s">
        <v>3089</v>
      </c>
      <c r="AP422" s="88">
        <v>1</v>
      </c>
      <c r="AQ422" s="88" t="s">
        <v>3090</v>
      </c>
      <c r="AR422" s="88">
        <v>362717</v>
      </c>
      <c r="AS422" s="88" t="s">
        <v>6059</v>
      </c>
      <c r="AT422" s="88">
        <v>265</v>
      </c>
      <c r="AU422" s="88">
        <v>95000</v>
      </c>
      <c r="AV422" s="88">
        <v>0</v>
      </c>
      <c r="AW422" s="88">
        <v>0</v>
      </c>
      <c r="AX422" s="88">
        <v>0</v>
      </c>
      <c r="AY422" s="88">
        <v>95000</v>
      </c>
      <c r="AZ422" s="88">
        <v>2726.5</v>
      </c>
      <c r="BA422" s="88">
        <v>10929.24</v>
      </c>
      <c r="BB422" s="88">
        <v>2888</v>
      </c>
      <c r="BC422" s="88">
        <v>0</v>
      </c>
      <c r="BD422" s="88">
        <v>25</v>
      </c>
      <c r="BE422" s="88">
        <v>0</v>
      </c>
      <c r="BF422" s="101">
        <v>739.39</v>
      </c>
      <c r="BG422" s="101">
        <v>17308.13</v>
      </c>
      <c r="BH422" s="101">
        <v>6745</v>
      </c>
      <c r="BI422" s="101">
        <v>851.51</v>
      </c>
      <c r="BJ422" s="101">
        <v>6735.5</v>
      </c>
      <c r="BK422" s="101">
        <v>14332.01</v>
      </c>
      <c r="BL422" s="101" t="s">
        <v>3173</v>
      </c>
      <c r="BM422" s="101" t="s">
        <v>3217</v>
      </c>
    </row>
    <row r="423" spans="1:65">
      <c r="A423" t="s">
        <v>695</v>
      </c>
      <c r="B423">
        <v>20250301</v>
      </c>
      <c r="C423">
        <v>2025</v>
      </c>
      <c r="D423" s="9">
        <v>45717</v>
      </c>
      <c r="E423">
        <v>3</v>
      </c>
      <c r="F423" t="s">
        <v>1075</v>
      </c>
      <c r="G423" t="s">
        <v>281</v>
      </c>
      <c r="H423" t="s">
        <v>1038</v>
      </c>
      <c r="I423" t="s">
        <v>695</v>
      </c>
      <c r="J423">
        <v>34</v>
      </c>
      <c r="K423" t="s">
        <v>3256</v>
      </c>
      <c r="L423" t="s">
        <v>2158</v>
      </c>
      <c r="M423" t="s">
        <v>2158</v>
      </c>
      <c r="N423" t="s">
        <v>1820</v>
      </c>
      <c r="O423" t="s">
        <v>3247</v>
      </c>
      <c r="P423" t="s">
        <v>6037</v>
      </c>
      <c r="Q423" t="s">
        <v>6038</v>
      </c>
      <c r="R423" t="s">
        <v>3218</v>
      </c>
      <c r="S423" t="s">
        <v>48</v>
      </c>
      <c r="T423" t="s">
        <v>6046</v>
      </c>
      <c r="U423" s="9" t="s">
        <v>6047</v>
      </c>
      <c r="V423" s="9" t="s">
        <v>3081</v>
      </c>
      <c r="W423" t="s">
        <v>3081</v>
      </c>
      <c r="X423" t="s">
        <v>3081</v>
      </c>
      <c r="Y423" t="s">
        <v>3081</v>
      </c>
      <c r="Z423">
        <v>3</v>
      </c>
      <c r="AA423">
        <v>45717</v>
      </c>
      <c r="AB423">
        <v>44075</v>
      </c>
      <c r="AC423">
        <v>62460459</v>
      </c>
      <c r="AD423" s="9" t="s">
        <v>3084</v>
      </c>
      <c r="AE423" t="s">
        <v>1259</v>
      </c>
      <c r="AF423" t="s">
        <v>5563</v>
      </c>
      <c r="AG423" t="s">
        <v>4575</v>
      </c>
      <c r="AH423" t="s">
        <v>460</v>
      </c>
      <c r="AI423" t="s">
        <v>6043</v>
      </c>
      <c r="AJ423">
        <v>29404</v>
      </c>
      <c r="AK423" t="s">
        <v>3099</v>
      </c>
      <c r="AL423" t="s">
        <v>3088</v>
      </c>
      <c r="AM423">
        <v>200019603035345</v>
      </c>
      <c r="AN423">
        <v>1</v>
      </c>
      <c r="AO423" s="88" t="s">
        <v>3089</v>
      </c>
      <c r="AP423" s="88">
        <v>1</v>
      </c>
      <c r="AQ423" s="88" t="s">
        <v>3090</v>
      </c>
      <c r="AR423" s="88">
        <v>362717</v>
      </c>
      <c r="AS423" s="88" t="s">
        <v>6059</v>
      </c>
      <c r="AT423" s="88">
        <v>268</v>
      </c>
      <c r="AU423" s="88">
        <v>180000</v>
      </c>
      <c r="AV423" s="88">
        <v>0</v>
      </c>
      <c r="AW423" s="88">
        <v>0</v>
      </c>
      <c r="AX423" s="88">
        <v>0</v>
      </c>
      <c r="AY423" s="88">
        <v>180000</v>
      </c>
      <c r="AZ423" s="88">
        <v>5166</v>
      </c>
      <c r="BA423" s="88">
        <v>30923.37</v>
      </c>
      <c r="BB423" s="88">
        <v>5472</v>
      </c>
      <c r="BC423" s="88">
        <v>0</v>
      </c>
      <c r="BD423" s="88">
        <v>25</v>
      </c>
      <c r="BE423" s="88">
        <v>0</v>
      </c>
      <c r="BF423" s="101">
        <v>1000</v>
      </c>
      <c r="BG423" s="101">
        <v>42586.37</v>
      </c>
      <c r="BH423" s="101">
        <v>12780</v>
      </c>
      <c r="BI423" s="101">
        <v>851.51</v>
      </c>
      <c r="BJ423" s="101">
        <v>12762</v>
      </c>
      <c r="BK423" s="101">
        <v>26393.51</v>
      </c>
      <c r="BL423" s="101" t="s">
        <v>3173</v>
      </c>
      <c r="BM423" s="101" t="s">
        <v>3217</v>
      </c>
    </row>
    <row r="424" spans="1:65">
      <c r="A424" t="s">
        <v>695</v>
      </c>
      <c r="B424">
        <v>20250301</v>
      </c>
      <c r="C424">
        <v>2025</v>
      </c>
      <c r="D424" s="9">
        <v>45717</v>
      </c>
      <c r="E424">
        <v>3</v>
      </c>
      <c r="F424" t="s">
        <v>1065</v>
      </c>
      <c r="G424" t="s">
        <v>189</v>
      </c>
      <c r="H424" t="s">
        <v>1065</v>
      </c>
      <c r="I424" t="s">
        <v>189</v>
      </c>
      <c r="J424">
        <v>1</v>
      </c>
      <c r="K424" t="s">
        <v>9</v>
      </c>
      <c r="L424" t="s">
        <v>2158</v>
      </c>
      <c r="M424" t="s">
        <v>2158</v>
      </c>
      <c r="N424" t="s">
        <v>1820</v>
      </c>
      <c r="O424" t="s">
        <v>3247</v>
      </c>
      <c r="P424" t="s">
        <v>6037</v>
      </c>
      <c r="Q424" t="s">
        <v>6038</v>
      </c>
      <c r="R424" t="s">
        <v>3297</v>
      </c>
      <c r="S424" t="s">
        <v>8</v>
      </c>
      <c r="T424" t="s">
        <v>6046</v>
      </c>
      <c r="U424" s="9" t="s">
        <v>6047</v>
      </c>
      <c r="V424" s="9" t="s">
        <v>6056</v>
      </c>
      <c r="W424" t="s">
        <v>6057</v>
      </c>
      <c r="X424" t="s">
        <v>3081</v>
      </c>
      <c r="Y424" t="s">
        <v>3081</v>
      </c>
      <c r="Z424">
        <v>1</v>
      </c>
      <c r="AA424">
        <v>45383</v>
      </c>
      <c r="AB424">
        <v>45383</v>
      </c>
      <c r="AC424">
        <v>61995019</v>
      </c>
      <c r="AD424" s="9" t="s">
        <v>3084</v>
      </c>
      <c r="AE424" t="s">
        <v>2761</v>
      </c>
      <c r="AF424" t="s">
        <v>5569</v>
      </c>
      <c r="AG424" t="s">
        <v>5476</v>
      </c>
      <c r="AH424" t="s">
        <v>2794</v>
      </c>
      <c r="AI424" t="s">
        <v>6043</v>
      </c>
      <c r="AJ424">
        <v>38107</v>
      </c>
      <c r="AK424" t="s">
        <v>3099</v>
      </c>
      <c r="AL424" t="s">
        <v>3088</v>
      </c>
      <c r="AM424">
        <v>200019606917479</v>
      </c>
      <c r="AN424">
        <v>1</v>
      </c>
      <c r="AO424" s="88" t="s">
        <v>3089</v>
      </c>
      <c r="AP424" s="88">
        <v>1</v>
      </c>
      <c r="AQ424" s="88" t="s">
        <v>3090</v>
      </c>
      <c r="AR424" s="88">
        <v>362717</v>
      </c>
      <c r="AS424" s="88" t="s">
        <v>6059</v>
      </c>
      <c r="AT424" s="88">
        <v>270</v>
      </c>
      <c r="AU424" s="88">
        <v>30000</v>
      </c>
      <c r="AV424" s="88">
        <v>0</v>
      </c>
      <c r="AW424" s="88">
        <v>0</v>
      </c>
      <c r="AX424" s="88">
        <v>0</v>
      </c>
      <c r="AY424" s="88">
        <v>30000</v>
      </c>
      <c r="AZ424" s="88">
        <v>861</v>
      </c>
      <c r="BA424" s="88">
        <v>0</v>
      </c>
      <c r="BB424" s="88">
        <v>912</v>
      </c>
      <c r="BC424" s="88">
        <v>0</v>
      </c>
      <c r="BD424" s="88">
        <v>25</v>
      </c>
      <c r="BE424" s="88">
        <v>0</v>
      </c>
      <c r="BF424" s="101">
        <v>3266</v>
      </c>
      <c r="BG424" s="101">
        <v>5064</v>
      </c>
      <c r="BH424" s="101">
        <v>2130</v>
      </c>
      <c r="BI424" s="101">
        <v>330</v>
      </c>
      <c r="BJ424" s="101">
        <v>2127</v>
      </c>
      <c r="BK424" s="101">
        <v>4587</v>
      </c>
      <c r="BL424" s="101" t="s">
        <v>3081</v>
      </c>
      <c r="BM424" s="101" t="s">
        <v>3081</v>
      </c>
    </row>
    <row r="425" spans="1:65">
      <c r="A425" t="s">
        <v>695</v>
      </c>
      <c r="B425">
        <v>20250301</v>
      </c>
      <c r="C425">
        <v>2025</v>
      </c>
      <c r="D425" s="9">
        <v>45717</v>
      </c>
      <c r="E425">
        <v>3</v>
      </c>
      <c r="F425" t="s">
        <v>1033</v>
      </c>
      <c r="G425" t="s">
        <v>428</v>
      </c>
      <c r="H425" t="s">
        <v>1038</v>
      </c>
      <c r="I425" t="s">
        <v>695</v>
      </c>
      <c r="J425">
        <v>34</v>
      </c>
      <c r="K425" t="s">
        <v>3256</v>
      </c>
      <c r="L425" t="s">
        <v>2158</v>
      </c>
      <c r="M425" t="s">
        <v>2158</v>
      </c>
      <c r="N425" t="s">
        <v>1820</v>
      </c>
      <c r="O425" t="s">
        <v>3247</v>
      </c>
      <c r="P425" t="s">
        <v>6037</v>
      </c>
      <c r="Q425" t="s">
        <v>6038</v>
      </c>
      <c r="R425" t="s">
        <v>3675</v>
      </c>
      <c r="S425" t="s">
        <v>247</v>
      </c>
      <c r="T425" t="s">
        <v>6046</v>
      </c>
      <c r="U425" s="9" t="s">
        <v>6047</v>
      </c>
      <c r="V425" s="9" t="s">
        <v>6052</v>
      </c>
      <c r="W425" t="s">
        <v>6053</v>
      </c>
      <c r="X425" t="s">
        <v>3081</v>
      </c>
      <c r="Y425" t="s">
        <v>3081</v>
      </c>
      <c r="Z425">
        <v>2</v>
      </c>
      <c r="AA425">
        <v>45017</v>
      </c>
      <c r="AB425">
        <v>40634</v>
      </c>
      <c r="AC425">
        <v>61815133</v>
      </c>
      <c r="AD425" s="9" t="s">
        <v>3084</v>
      </c>
      <c r="AE425" t="s">
        <v>2285</v>
      </c>
      <c r="AF425" t="s">
        <v>5032</v>
      </c>
      <c r="AG425" t="s">
        <v>5033</v>
      </c>
      <c r="AH425" t="s">
        <v>2284</v>
      </c>
      <c r="AI425" t="s">
        <v>6043</v>
      </c>
      <c r="AJ425">
        <v>27877</v>
      </c>
      <c r="AK425" t="s">
        <v>3088</v>
      </c>
      <c r="AL425" t="s">
        <v>3088</v>
      </c>
      <c r="AM425">
        <v>200019605722236</v>
      </c>
      <c r="AN425">
        <v>1</v>
      </c>
      <c r="AO425" s="88" t="s">
        <v>3089</v>
      </c>
      <c r="AP425" s="88">
        <v>1</v>
      </c>
      <c r="AQ425" s="88" t="s">
        <v>3090</v>
      </c>
      <c r="AR425" s="88">
        <v>362717</v>
      </c>
      <c r="AS425" s="88" t="s">
        <v>6059</v>
      </c>
      <c r="AT425" s="88">
        <v>283</v>
      </c>
      <c r="AU425" s="88">
        <v>60000</v>
      </c>
      <c r="AV425" s="88">
        <v>0</v>
      </c>
      <c r="AW425" s="88">
        <v>0</v>
      </c>
      <c r="AX425" s="88">
        <v>0</v>
      </c>
      <c r="AY425" s="88">
        <v>60000</v>
      </c>
      <c r="AZ425" s="88">
        <v>1722</v>
      </c>
      <c r="BA425" s="88">
        <v>3486.68</v>
      </c>
      <c r="BB425" s="88">
        <v>1824</v>
      </c>
      <c r="BC425" s="88">
        <v>0</v>
      </c>
      <c r="BD425" s="88">
        <v>25</v>
      </c>
      <c r="BE425" s="88">
        <v>0</v>
      </c>
      <c r="BF425" s="101">
        <v>454.17</v>
      </c>
      <c r="BG425" s="101">
        <v>7511.85</v>
      </c>
      <c r="BH425" s="101">
        <v>4260</v>
      </c>
      <c r="BI425" s="101">
        <v>660</v>
      </c>
      <c r="BJ425" s="101">
        <v>4254</v>
      </c>
      <c r="BK425" s="101">
        <v>9174</v>
      </c>
      <c r="BL425" s="101" t="s">
        <v>3081</v>
      </c>
      <c r="BM425" s="101" t="s">
        <v>3081</v>
      </c>
    </row>
    <row r="426" spans="1:65">
      <c r="A426" t="s">
        <v>695</v>
      </c>
      <c r="B426">
        <v>20250301</v>
      </c>
      <c r="C426">
        <v>2025</v>
      </c>
      <c r="D426" s="9">
        <v>45717</v>
      </c>
      <c r="E426">
        <v>3</v>
      </c>
      <c r="F426" t="s">
        <v>1038</v>
      </c>
      <c r="G426" t="s">
        <v>695</v>
      </c>
      <c r="H426" t="s">
        <v>1038</v>
      </c>
      <c r="I426" t="s">
        <v>695</v>
      </c>
      <c r="J426">
        <v>1</v>
      </c>
      <c r="K426" t="s">
        <v>9</v>
      </c>
      <c r="L426" t="s">
        <v>2158</v>
      </c>
      <c r="M426" t="s">
        <v>2158</v>
      </c>
      <c r="N426" t="s">
        <v>1820</v>
      </c>
      <c r="O426" t="s">
        <v>3247</v>
      </c>
      <c r="P426" t="s">
        <v>6037</v>
      </c>
      <c r="Q426" t="s">
        <v>6038</v>
      </c>
      <c r="R426" t="s">
        <v>3083</v>
      </c>
      <c r="S426" t="s">
        <v>7</v>
      </c>
      <c r="T426" t="s">
        <v>6039</v>
      </c>
      <c r="U426" s="9" t="s">
        <v>6040</v>
      </c>
      <c r="V426" s="9" t="s">
        <v>6041</v>
      </c>
      <c r="W426" t="s">
        <v>6042</v>
      </c>
      <c r="X426" t="s">
        <v>3081</v>
      </c>
      <c r="Y426" t="s">
        <v>3081</v>
      </c>
      <c r="Z426">
        <v>1</v>
      </c>
      <c r="AA426">
        <v>45383</v>
      </c>
      <c r="AB426">
        <v>45383</v>
      </c>
      <c r="AC426">
        <v>62462207</v>
      </c>
      <c r="AD426" s="9" t="s">
        <v>3084</v>
      </c>
      <c r="AE426" t="s">
        <v>2760</v>
      </c>
      <c r="AF426" t="s">
        <v>5078</v>
      </c>
      <c r="AG426" t="s">
        <v>5079</v>
      </c>
      <c r="AH426" t="s">
        <v>2793</v>
      </c>
      <c r="AI426" t="s">
        <v>6043</v>
      </c>
      <c r="AJ426">
        <v>36252</v>
      </c>
      <c r="AK426" t="s">
        <v>3099</v>
      </c>
      <c r="AL426" t="s">
        <v>3088</v>
      </c>
      <c r="AM426">
        <v>200019606917484</v>
      </c>
      <c r="AN426">
        <v>1</v>
      </c>
      <c r="AO426" s="88" t="s">
        <v>3089</v>
      </c>
      <c r="AP426" s="88">
        <v>1</v>
      </c>
      <c r="AQ426" s="88" t="s">
        <v>3090</v>
      </c>
      <c r="AR426" s="88">
        <v>362717</v>
      </c>
      <c r="AS426" s="88" t="s">
        <v>6059</v>
      </c>
      <c r="AT426" s="88">
        <v>211</v>
      </c>
      <c r="AU426" s="88">
        <v>20000</v>
      </c>
      <c r="AV426" s="88">
        <v>0</v>
      </c>
      <c r="AW426" s="88">
        <v>0</v>
      </c>
      <c r="AX426" s="88">
        <v>0</v>
      </c>
      <c r="AY426" s="88">
        <v>20000</v>
      </c>
      <c r="AZ426" s="88">
        <v>574</v>
      </c>
      <c r="BA426" s="88">
        <v>0</v>
      </c>
      <c r="BB426" s="88">
        <v>608</v>
      </c>
      <c r="BC426" s="88">
        <v>0</v>
      </c>
      <c r="BD426" s="88">
        <v>25</v>
      </c>
      <c r="BE426" s="88">
        <v>0</v>
      </c>
      <c r="BF426" s="101">
        <v>3735.6</v>
      </c>
      <c r="BG426" s="101">
        <v>4942.6000000000004</v>
      </c>
      <c r="BH426" s="101">
        <v>1420</v>
      </c>
      <c r="BI426" s="101">
        <v>220</v>
      </c>
      <c r="BJ426" s="101">
        <v>1418</v>
      </c>
      <c r="BK426" s="101">
        <v>3058</v>
      </c>
      <c r="BL426" s="101" t="s">
        <v>3081</v>
      </c>
      <c r="BM426" s="101" t="s">
        <v>3081</v>
      </c>
    </row>
    <row r="427" spans="1:65">
      <c r="A427" t="s">
        <v>695</v>
      </c>
      <c r="B427">
        <v>20250301</v>
      </c>
      <c r="C427">
        <v>2025</v>
      </c>
      <c r="D427" s="9">
        <v>45717</v>
      </c>
      <c r="E427">
        <v>3</v>
      </c>
      <c r="F427" t="s">
        <v>1044</v>
      </c>
      <c r="G427" t="s">
        <v>1196</v>
      </c>
      <c r="H427" t="s">
        <v>1044</v>
      </c>
      <c r="I427" t="s">
        <v>1196</v>
      </c>
      <c r="J427">
        <v>1</v>
      </c>
      <c r="K427" t="s">
        <v>9</v>
      </c>
      <c r="L427" t="s">
        <v>2158</v>
      </c>
      <c r="M427" t="s">
        <v>2158</v>
      </c>
      <c r="N427" t="s">
        <v>1820</v>
      </c>
      <c r="O427" t="s">
        <v>3247</v>
      </c>
      <c r="P427" t="s">
        <v>6037</v>
      </c>
      <c r="Q427" t="s">
        <v>6038</v>
      </c>
      <c r="R427" t="s">
        <v>3083</v>
      </c>
      <c r="S427" t="s">
        <v>7</v>
      </c>
      <c r="T427" t="s">
        <v>6039</v>
      </c>
      <c r="U427" s="9" t="s">
        <v>6040</v>
      </c>
      <c r="V427" s="9" t="s">
        <v>6041</v>
      </c>
      <c r="W427" t="s">
        <v>6042</v>
      </c>
      <c r="X427" t="s">
        <v>3081</v>
      </c>
      <c r="Y427" t="s">
        <v>3081</v>
      </c>
      <c r="Z427">
        <v>1</v>
      </c>
      <c r="AA427">
        <v>45108</v>
      </c>
      <c r="AB427">
        <v>45108</v>
      </c>
      <c r="AC427">
        <v>62085024</v>
      </c>
      <c r="AD427" s="9" t="s">
        <v>3084</v>
      </c>
      <c r="AE427" t="s">
        <v>2428</v>
      </c>
      <c r="AF427" t="s">
        <v>5014</v>
      </c>
      <c r="AG427" t="s">
        <v>5015</v>
      </c>
      <c r="AH427" t="s">
        <v>2427</v>
      </c>
      <c r="AI427" t="s">
        <v>6043</v>
      </c>
      <c r="AJ427">
        <v>31193</v>
      </c>
      <c r="AK427" t="s">
        <v>3099</v>
      </c>
      <c r="AL427" t="s">
        <v>3088</v>
      </c>
      <c r="AM427">
        <v>200019606020827</v>
      </c>
      <c r="AN427">
        <v>1</v>
      </c>
      <c r="AO427" s="88" t="s">
        <v>3089</v>
      </c>
      <c r="AP427" s="88">
        <v>1</v>
      </c>
      <c r="AQ427" s="88" t="s">
        <v>3090</v>
      </c>
      <c r="AR427" s="88">
        <v>362717</v>
      </c>
      <c r="AS427" s="88" t="s">
        <v>6059</v>
      </c>
      <c r="AT427" s="88">
        <v>217</v>
      </c>
      <c r="AU427" s="88">
        <v>18000</v>
      </c>
      <c r="AV427" s="88">
        <v>0</v>
      </c>
      <c r="AW427" s="88">
        <v>0</v>
      </c>
      <c r="AX427" s="88">
        <v>0</v>
      </c>
      <c r="AY427" s="88">
        <v>18000</v>
      </c>
      <c r="AZ427" s="88">
        <v>516.6</v>
      </c>
      <c r="BA427" s="88">
        <v>0</v>
      </c>
      <c r="BB427" s="88">
        <v>547.20000000000005</v>
      </c>
      <c r="BC427" s="88">
        <v>0</v>
      </c>
      <c r="BD427" s="88">
        <v>25</v>
      </c>
      <c r="BE427" s="88">
        <v>0</v>
      </c>
      <c r="BF427" s="101">
        <v>3146</v>
      </c>
      <c r="BG427" s="101">
        <v>4234.8</v>
      </c>
      <c r="BH427" s="101">
        <v>1278</v>
      </c>
      <c r="BI427" s="101">
        <v>198</v>
      </c>
      <c r="BJ427" s="101">
        <v>1276.2</v>
      </c>
      <c r="BK427" s="101">
        <v>2752.2</v>
      </c>
      <c r="BL427" s="101" t="s">
        <v>3081</v>
      </c>
      <c r="BM427" s="101" t="s">
        <v>3081</v>
      </c>
    </row>
    <row r="428" spans="1:65">
      <c r="A428" t="s">
        <v>695</v>
      </c>
      <c r="B428">
        <v>20250301</v>
      </c>
      <c r="C428">
        <v>2025</v>
      </c>
      <c r="D428" s="9">
        <v>45717</v>
      </c>
      <c r="E428">
        <v>3</v>
      </c>
      <c r="F428" t="s">
        <v>1038</v>
      </c>
      <c r="G428" t="s">
        <v>695</v>
      </c>
      <c r="H428" t="s">
        <v>1038</v>
      </c>
      <c r="I428" t="s">
        <v>695</v>
      </c>
      <c r="J428">
        <v>7</v>
      </c>
      <c r="K428" t="s">
        <v>3252</v>
      </c>
      <c r="L428" t="s">
        <v>2158</v>
      </c>
      <c r="M428" t="s">
        <v>2158</v>
      </c>
      <c r="N428" t="s">
        <v>1820</v>
      </c>
      <c r="O428" t="s">
        <v>3247</v>
      </c>
      <c r="P428" t="s">
        <v>6037</v>
      </c>
      <c r="Q428" t="s">
        <v>6038</v>
      </c>
      <c r="R428" t="s">
        <v>3253</v>
      </c>
      <c r="S428" t="s">
        <v>666</v>
      </c>
      <c r="T428" t="s">
        <v>6046</v>
      </c>
      <c r="U428" s="9" t="s">
        <v>6047</v>
      </c>
      <c r="V428" s="9" t="s">
        <v>3081</v>
      </c>
      <c r="W428" t="s">
        <v>3081</v>
      </c>
      <c r="X428" t="s">
        <v>3081</v>
      </c>
      <c r="Y428" t="s">
        <v>3081</v>
      </c>
      <c r="Z428">
        <v>4</v>
      </c>
      <c r="AA428">
        <v>45017</v>
      </c>
      <c r="AB428">
        <v>44682</v>
      </c>
      <c r="AC428">
        <v>62461590</v>
      </c>
      <c r="AD428" s="9" t="s">
        <v>3084</v>
      </c>
      <c r="AE428" t="s">
        <v>1765</v>
      </c>
      <c r="AF428" t="s">
        <v>4696</v>
      </c>
      <c r="AG428" t="s">
        <v>4697</v>
      </c>
      <c r="AH428" t="s">
        <v>1233</v>
      </c>
      <c r="AI428" t="s">
        <v>6045</v>
      </c>
      <c r="AJ428">
        <v>35592</v>
      </c>
      <c r="AK428" t="s">
        <v>3099</v>
      </c>
      <c r="AL428" t="s">
        <v>3088</v>
      </c>
      <c r="AM428">
        <v>200012800489058</v>
      </c>
      <c r="AN428">
        <v>1</v>
      </c>
      <c r="AO428" s="88" t="s">
        <v>3089</v>
      </c>
      <c r="AP428" s="88">
        <v>1</v>
      </c>
      <c r="AQ428" s="88" t="s">
        <v>3090</v>
      </c>
      <c r="AR428" s="88">
        <v>362717</v>
      </c>
      <c r="AS428" s="88" t="s">
        <v>6059</v>
      </c>
      <c r="AT428" s="88">
        <v>220</v>
      </c>
      <c r="AU428" s="88">
        <v>45000</v>
      </c>
      <c r="AV428" s="88">
        <v>0</v>
      </c>
      <c r="AW428" s="88">
        <v>0</v>
      </c>
      <c r="AX428" s="88">
        <v>0</v>
      </c>
      <c r="AY428" s="88">
        <v>45000</v>
      </c>
      <c r="AZ428" s="88">
        <v>0</v>
      </c>
      <c r="BA428" s="88">
        <v>1547.25</v>
      </c>
      <c r="BB428" s="88">
        <v>0</v>
      </c>
      <c r="BC428" s="88">
        <v>0</v>
      </c>
      <c r="BD428" s="88">
        <v>0</v>
      </c>
      <c r="BE428" s="88">
        <v>0</v>
      </c>
      <c r="BF428" s="101">
        <v>0</v>
      </c>
      <c r="BG428" s="101">
        <v>1547.25</v>
      </c>
      <c r="BH428" s="101">
        <v>0</v>
      </c>
      <c r="BI428" s="101">
        <v>0</v>
      </c>
      <c r="BJ428" s="101">
        <v>0</v>
      </c>
      <c r="BK428" s="101">
        <v>0</v>
      </c>
      <c r="BL428" s="101" t="s">
        <v>3081</v>
      </c>
      <c r="BM428" s="101" t="s">
        <v>3081</v>
      </c>
    </row>
    <row r="429" spans="1:65">
      <c r="A429" t="s">
        <v>695</v>
      </c>
      <c r="B429">
        <v>20250301</v>
      </c>
      <c r="C429">
        <v>2025</v>
      </c>
      <c r="D429" s="9">
        <v>45717</v>
      </c>
      <c r="E429">
        <v>3</v>
      </c>
      <c r="F429" t="s">
        <v>1027</v>
      </c>
      <c r="G429" t="s">
        <v>246</v>
      </c>
      <c r="H429" t="s">
        <v>1027</v>
      </c>
      <c r="I429" t="s">
        <v>246</v>
      </c>
      <c r="J429">
        <v>1</v>
      </c>
      <c r="K429" t="s">
        <v>9</v>
      </c>
      <c r="L429" t="s">
        <v>2158</v>
      </c>
      <c r="M429" t="s">
        <v>2158</v>
      </c>
      <c r="N429" t="s">
        <v>1820</v>
      </c>
      <c r="O429" t="s">
        <v>3247</v>
      </c>
      <c r="P429" t="s">
        <v>6037</v>
      </c>
      <c r="Q429" t="s">
        <v>6038</v>
      </c>
      <c r="R429" t="s">
        <v>3110</v>
      </c>
      <c r="S429" t="s">
        <v>25</v>
      </c>
      <c r="T429" t="s">
        <v>6046</v>
      </c>
      <c r="U429" s="9" t="s">
        <v>6047</v>
      </c>
      <c r="V429" s="9" t="s">
        <v>3081</v>
      </c>
      <c r="W429" t="s">
        <v>3081</v>
      </c>
      <c r="X429" t="s">
        <v>3081</v>
      </c>
      <c r="Y429" t="s">
        <v>3081</v>
      </c>
      <c r="Z429">
        <v>3</v>
      </c>
      <c r="AA429">
        <v>44986</v>
      </c>
      <c r="AB429">
        <v>44166</v>
      </c>
      <c r="AC429">
        <v>62160110</v>
      </c>
      <c r="AD429" s="9" t="s">
        <v>3084</v>
      </c>
      <c r="AE429" t="s">
        <v>1382</v>
      </c>
      <c r="AF429" t="s">
        <v>5336</v>
      </c>
      <c r="AG429" t="s">
        <v>5337</v>
      </c>
      <c r="AH429" t="s">
        <v>713</v>
      </c>
      <c r="AI429" t="s">
        <v>6043</v>
      </c>
      <c r="AJ429">
        <v>21858</v>
      </c>
      <c r="AK429" t="s">
        <v>3099</v>
      </c>
      <c r="AL429" t="s">
        <v>3088</v>
      </c>
      <c r="AM429">
        <v>200019603193059</v>
      </c>
      <c r="AN429">
        <v>1</v>
      </c>
      <c r="AO429" s="88" t="s">
        <v>3089</v>
      </c>
      <c r="AP429" s="88">
        <v>1</v>
      </c>
      <c r="AQ429" s="88" t="s">
        <v>3090</v>
      </c>
      <c r="AR429" s="88">
        <v>362717</v>
      </c>
      <c r="AS429" s="88" t="s">
        <v>6059</v>
      </c>
      <c r="AT429" s="88">
        <v>223</v>
      </c>
      <c r="AU429" s="88">
        <v>70000</v>
      </c>
      <c r="AV429" s="88">
        <v>0</v>
      </c>
      <c r="AW429" s="88">
        <v>0</v>
      </c>
      <c r="AX429" s="88">
        <v>0</v>
      </c>
      <c r="AY429" s="88">
        <v>70000</v>
      </c>
      <c r="AZ429" s="88">
        <v>2009</v>
      </c>
      <c r="BA429" s="88">
        <v>5368.48</v>
      </c>
      <c r="BB429" s="88">
        <v>2128</v>
      </c>
      <c r="BC429" s="88">
        <v>0</v>
      </c>
      <c r="BD429" s="88">
        <v>25</v>
      </c>
      <c r="BE429" s="88">
        <v>0</v>
      </c>
      <c r="BF429" s="101">
        <v>0</v>
      </c>
      <c r="BG429" s="101">
        <v>9530.48</v>
      </c>
      <c r="BH429" s="101">
        <v>4970</v>
      </c>
      <c r="BI429" s="101">
        <v>770</v>
      </c>
      <c r="BJ429" s="101">
        <v>4963</v>
      </c>
      <c r="BK429" s="101">
        <v>10703</v>
      </c>
      <c r="BL429" s="101" t="s">
        <v>3081</v>
      </c>
      <c r="BM429" s="101" t="s">
        <v>3081</v>
      </c>
    </row>
    <row r="430" spans="1:65">
      <c r="A430" t="s">
        <v>695</v>
      </c>
      <c r="B430">
        <v>20250301</v>
      </c>
      <c r="C430">
        <v>2025</v>
      </c>
      <c r="D430" s="9">
        <v>45717</v>
      </c>
      <c r="E430">
        <v>3</v>
      </c>
      <c r="F430" t="s">
        <v>1038</v>
      </c>
      <c r="G430" t="s">
        <v>695</v>
      </c>
      <c r="H430" t="s">
        <v>1038</v>
      </c>
      <c r="I430" t="s">
        <v>695</v>
      </c>
      <c r="J430">
        <v>7</v>
      </c>
      <c r="K430" t="s">
        <v>3252</v>
      </c>
      <c r="L430" t="s">
        <v>2158</v>
      </c>
      <c r="M430" t="s">
        <v>2158</v>
      </c>
      <c r="N430" t="s">
        <v>1820</v>
      </c>
      <c r="O430" t="s">
        <v>3247</v>
      </c>
      <c r="P430" t="s">
        <v>6037</v>
      </c>
      <c r="Q430" t="s">
        <v>6038</v>
      </c>
      <c r="R430" t="s">
        <v>3253</v>
      </c>
      <c r="S430" t="s">
        <v>666</v>
      </c>
      <c r="T430" t="s">
        <v>6046</v>
      </c>
      <c r="U430" s="9" t="s">
        <v>6047</v>
      </c>
      <c r="V430" s="9" t="s">
        <v>3081</v>
      </c>
      <c r="W430" t="s">
        <v>3081</v>
      </c>
      <c r="X430" t="s">
        <v>3081</v>
      </c>
      <c r="Y430" t="s">
        <v>3081</v>
      </c>
      <c r="Z430">
        <v>2</v>
      </c>
      <c r="AA430">
        <v>45474</v>
      </c>
      <c r="AB430">
        <v>39387</v>
      </c>
      <c r="AC430">
        <v>62462314</v>
      </c>
      <c r="AD430" s="9" t="s">
        <v>3084</v>
      </c>
      <c r="AE430" t="s">
        <v>2916</v>
      </c>
      <c r="AF430" t="s">
        <v>4972</v>
      </c>
      <c r="AG430" t="s">
        <v>4141</v>
      </c>
      <c r="AH430" t="s">
        <v>2917</v>
      </c>
      <c r="AI430" t="s">
        <v>6043</v>
      </c>
      <c r="AJ430">
        <v>31038</v>
      </c>
      <c r="AK430" t="s">
        <v>3099</v>
      </c>
      <c r="AL430" t="s">
        <v>3088</v>
      </c>
      <c r="AM430">
        <v>200010301355741</v>
      </c>
      <c r="AN430">
        <v>1</v>
      </c>
      <c r="AO430" s="88" t="s">
        <v>3089</v>
      </c>
      <c r="AP430" s="88">
        <v>1</v>
      </c>
      <c r="AQ430" s="88" t="s">
        <v>3090</v>
      </c>
      <c r="AR430" s="88">
        <v>362717</v>
      </c>
      <c r="AS430" s="88" t="s">
        <v>6059</v>
      </c>
      <c r="AT430" s="88">
        <v>229</v>
      </c>
      <c r="AU430" s="88">
        <v>10000</v>
      </c>
      <c r="AV430" s="88">
        <v>0</v>
      </c>
      <c r="AW430" s="88">
        <v>0</v>
      </c>
      <c r="AX430" s="88">
        <v>0</v>
      </c>
      <c r="AY430" s="88">
        <v>10000</v>
      </c>
      <c r="AZ430" s="88">
        <v>0</v>
      </c>
      <c r="BA430" s="88">
        <v>0</v>
      </c>
      <c r="BB430" s="88">
        <v>0</v>
      </c>
      <c r="BC430" s="88">
        <v>0</v>
      </c>
      <c r="BD430" s="88">
        <v>0</v>
      </c>
      <c r="BE430" s="88">
        <v>0</v>
      </c>
      <c r="BF430" s="101">
        <v>0</v>
      </c>
      <c r="BG430" s="101">
        <v>0</v>
      </c>
      <c r="BH430" s="101">
        <v>0</v>
      </c>
      <c r="BI430" s="101">
        <v>0</v>
      </c>
      <c r="BJ430" s="101">
        <v>0</v>
      </c>
      <c r="BK430" s="101">
        <v>0</v>
      </c>
      <c r="BL430" s="101" t="s">
        <v>3091</v>
      </c>
      <c r="BM430" s="101" t="s">
        <v>3081</v>
      </c>
    </row>
    <row r="431" spans="1:65">
      <c r="A431" t="s">
        <v>695</v>
      </c>
      <c r="B431">
        <v>20250301</v>
      </c>
      <c r="C431">
        <v>2025</v>
      </c>
      <c r="D431" s="9">
        <v>45717</v>
      </c>
      <c r="E431">
        <v>3</v>
      </c>
      <c r="F431" t="s">
        <v>1054</v>
      </c>
      <c r="G431" t="s">
        <v>215</v>
      </c>
      <c r="H431" t="s">
        <v>1054</v>
      </c>
      <c r="I431" t="s">
        <v>215</v>
      </c>
      <c r="J431">
        <v>1</v>
      </c>
      <c r="K431" t="s">
        <v>9</v>
      </c>
      <c r="L431" t="s">
        <v>2158</v>
      </c>
      <c r="M431" t="s">
        <v>2158</v>
      </c>
      <c r="N431" t="s">
        <v>1820</v>
      </c>
      <c r="O431" t="s">
        <v>3247</v>
      </c>
      <c r="P431" t="s">
        <v>6037</v>
      </c>
      <c r="Q431" t="s">
        <v>6038</v>
      </c>
      <c r="R431" t="s">
        <v>3573</v>
      </c>
      <c r="S431" t="s">
        <v>68</v>
      </c>
      <c r="T431" t="s">
        <v>6039</v>
      </c>
      <c r="U431" s="9" t="s">
        <v>6040</v>
      </c>
      <c r="V431" s="9" t="s">
        <v>6056</v>
      </c>
      <c r="W431" t="s">
        <v>6057</v>
      </c>
      <c r="X431" t="s">
        <v>3081</v>
      </c>
      <c r="Y431" t="s">
        <v>3081</v>
      </c>
      <c r="Z431">
        <v>7</v>
      </c>
      <c r="AA431">
        <v>45383</v>
      </c>
      <c r="AB431">
        <v>35947</v>
      </c>
      <c r="AC431">
        <v>61710025</v>
      </c>
      <c r="AD431" s="9" t="s">
        <v>3084</v>
      </c>
      <c r="AE431" t="s">
        <v>1329</v>
      </c>
      <c r="AF431" t="s">
        <v>4982</v>
      </c>
      <c r="AG431" t="s">
        <v>4983</v>
      </c>
      <c r="AH431" t="s">
        <v>216</v>
      </c>
      <c r="AI431" t="s">
        <v>6045</v>
      </c>
      <c r="AJ431">
        <v>27765</v>
      </c>
      <c r="AK431" t="s">
        <v>3088</v>
      </c>
      <c r="AL431" t="s">
        <v>3095</v>
      </c>
      <c r="AM431">
        <v>200013300045829</v>
      </c>
      <c r="AN431">
        <v>1</v>
      </c>
      <c r="AO431" s="88" t="s">
        <v>3089</v>
      </c>
      <c r="AP431" s="88">
        <v>1</v>
      </c>
      <c r="AQ431" s="88" t="s">
        <v>3090</v>
      </c>
      <c r="AR431" s="88">
        <v>362717</v>
      </c>
      <c r="AS431" s="88" t="s">
        <v>6059</v>
      </c>
      <c r="AT431" s="88">
        <v>230</v>
      </c>
      <c r="AU431" s="88">
        <v>35000</v>
      </c>
      <c r="AV431" s="88">
        <v>0</v>
      </c>
      <c r="AW431" s="88">
        <v>0</v>
      </c>
      <c r="AX431" s="88">
        <v>0</v>
      </c>
      <c r="AY431" s="88">
        <v>35000</v>
      </c>
      <c r="AZ431" s="88">
        <v>1004.5</v>
      </c>
      <c r="BA431" s="88">
        <v>0</v>
      </c>
      <c r="BB431" s="88">
        <v>1064</v>
      </c>
      <c r="BC431" s="88">
        <v>0</v>
      </c>
      <c r="BD431" s="88">
        <v>25</v>
      </c>
      <c r="BE431" s="88">
        <v>100</v>
      </c>
      <c r="BF431" s="101">
        <v>18752.87</v>
      </c>
      <c r="BG431" s="101">
        <v>20946.37</v>
      </c>
      <c r="BH431" s="101">
        <v>2485</v>
      </c>
      <c r="BI431" s="101">
        <v>385</v>
      </c>
      <c r="BJ431" s="101">
        <v>2481.5</v>
      </c>
      <c r="BK431" s="101">
        <v>5351.5</v>
      </c>
      <c r="BL431" s="101" t="s">
        <v>3091</v>
      </c>
      <c r="BM431" s="101" t="s">
        <v>3081</v>
      </c>
    </row>
    <row r="432" spans="1:65">
      <c r="A432" t="s">
        <v>695</v>
      </c>
      <c r="B432">
        <v>20250301</v>
      </c>
      <c r="C432">
        <v>2025</v>
      </c>
      <c r="D432" s="9">
        <v>45717</v>
      </c>
      <c r="E432">
        <v>3</v>
      </c>
      <c r="F432" t="s">
        <v>1038</v>
      </c>
      <c r="G432" t="s">
        <v>695</v>
      </c>
      <c r="H432" t="s">
        <v>1038</v>
      </c>
      <c r="I432" t="s">
        <v>695</v>
      </c>
      <c r="J432">
        <v>7</v>
      </c>
      <c r="K432" t="s">
        <v>3252</v>
      </c>
      <c r="L432" t="s">
        <v>2158</v>
      </c>
      <c r="M432" t="s">
        <v>2158</v>
      </c>
      <c r="N432" t="s">
        <v>1820</v>
      </c>
      <c r="O432" t="s">
        <v>3247</v>
      </c>
      <c r="P432" t="s">
        <v>6037</v>
      </c>
      <c r="Q432" t="s">
        <v>6038</v>
      </c>
      <c r="R432" t="s">
        <v>3253</v>
      </c>
      <c r="S432" t="s">
        <v>666</v>
      </c>
      <c r="T432" t="s">
        <v>6046</v>
      </c>
      <c r="U432" s="9" t="s">
        <v>6047</v>
      </c>
      <c r="V432" s="9" t="s">
        <v>3081</v>
      </c>
      <c r="W432" t="s">
        <v>3081</v>
      </c>
      <c r="X432" t="s">
        <v>3081</v>
      </c>
      <c r="Y432" t="s">
        <v>3081</v>
      </c>
      <c r="Z432">
        <v>3</v>
      </c>
      <c r="AA432">
        <v>44652</v>
      </c>
      <c r="AB432">
        <v>44044</v>
      </c>
      <c r="AC432">
        <v>62461373</v>
      </c>
      <c r="AD432" s="9" t="s">
        <v>3084</v>
      </c>
      <c r="AE432" t="s">
        <v>1778</v>
      </c>
      <c r="AF432" t="s">
        <v>4421</v>
      </c>
      <c r="AG432" t="s">
        <v>4422</v>
      </c>
      <c r="AH432" t="s">
        <v>1133</v>
      </c>
      <c r="AI432" t="s">
        <v>6045</v>
      </c>
      <c r="AJ432">
        <v>35347</v>
      </c>
      <c r="AK432" t="s">
        <v>3099</v>
      </c>
      <c r="AL432" t="s">
        <v>3088</v>
      </c>
      <c r="AM432">
        <v>200012320729789</v>
      </c>
      <c r="AN432">
        <v>1</v>
      </c>
      <c r="AO432" s="88" t="s">
        <v>3089</v>
      </c>
      <c r="AP432" s="88">
        <v>1</v>
      </c>
      <c r="AQ432" s="88" t="s">
        <v>3090</v>
      </c>
      <c r="AR432" s="88">
        <v>362717</v>
      </c>
      <c r="AS432" s="88" t="s">
        <v>6059</v>
      </c>
      <c r="AT432" s="88">
        <v>239</v>
      </c>
      <c r="AU432" s="88">
        <v>10000</v>
      </c>
      <c r="AV432" s="88">
        <v>0</v>
      </c>
      <c r="AW432" s="88">
        <v>0</v>
      </c>
      <c r="AX432" s="88">
        <v>0</v>
      </c>
      <c r="AY432" s="88">
        <v>10000</v>
      </c>
      <c r="AZ432" s="88">
        <v>0</v>
      </c>
      <c r="BA432" s="88">
        <v>0</v>
      </c>
      <c r="BB432" s="88">
        <v>0</v>
      </c>
      <c r="BC432" s="88">
        <v>0</v>
      </c>
      <c r="BD432" s="88">
        <v>0</v>
      </c>
      <c r="BE432" s="88">
        <v>0</v>
      </c>
      <c r="BF432" s="101">
        <v>0</v>
      </c>
      <c r="BG432" s="101">
        <v>0</v>
      </c>
      <c r="BH432" s="101">
        <v>0</v>
      </c>
      <c r="BI432" s="101">
        <v>0</v>
      </c>
      <c r="BJ432" s="101">
        <v>0</v>
      </c>
      <c r="BK432" s="101">
        <v>0</v>
      </c>
      <c r="BL432" s="101" t="s">
        <v>3081</v>
      </c>
      <c r="BM432" s="101" t="s">
        <v>3081</v>
      </c>
    </row>
    <row r="433" spans="1:65">
      <c r="A433" t="s">
        <v>695</v>
      </c>
      <c r="B433">
        <v>20250301</v>
      </c>
      <c r="C433">
        <v>2025</v>
      </c>
      <c r="D433" s="9">
        <v>45717</v>
      </c>
      <c r="E433">
        <v>3</v>
      </c>
      <c r="F433" t="s">
        <v>2193</v>
      </c>
      <c r="G433" t="s">
        <v>2192</v>
      </c>
      <c r="H433" t="s">
        <v>1038</v>
      </c>
      <c r="I433" t="s">
        <v>695</v>
      </c>
      <c r="J433">
        <v>34</v>
      </c>
      <c r="K433" t="s">
        <v>3256</v>
      </c>
      <c r="L433" t="s">
        <v>2158</v>
      </c>
      <c r="M433" t="s">
        <v>2158</v>
      </c>
      <c r="N433" t="s">
        <v>1820</v>
      </c>
      <c r="O433" t="s">
        <v>3247</v>
      </c>
      <c r="P433" t="s">
        <v>6037</v>
      </c>
      <c r="Q433" t="s">
        <v>6038</v>
      </c>
      <c r="R433" t="s">
        <v>3281</v>
      </c>
      <c r="S433" t="s">
        <v>109</v>
      </c>
      <c r="T433" t="s">
        <v>6046</v>
      </c>
      <c r="U433" s="9" t="s">
        <v>6047</v>
      </c>
      <c r="V433" s="9" t="s">
        <v>3081</v>
      </c>
      <c r="W433" t="s">
        <v>3081</v>
      </c>
      <c r="X433" t="s">
        <v>3081</v>
      </c>
      <c r="Y433" t="s">
        <v>3081</v>
      </c>
      <c r="Z433">
        <v>4</v>
      </c>
      <c r="AA433">
        <v>44896</v>
      </c>
      <c r="AB433">
        <v>44166</v>
      </c>
      <c r="AC433">
        <v>62415018</v>
      </c>
      <c r="AD433" s="9" t="s">
        <v>3084</v>
      </c>
      <c r="AE433" t="s">
        <v>2020</v>
      </c>
      <c r="AF433" t="s">
        <v>4418</v>
      </c>
      <c r="AG433" t="s">
        <v>4499</v>
      </c>
      <c r="AH433" t="s">
        <v>2019</v>
      </c>
      <c r="AI433" t="s">
        <v>6045</v>
      </c>
      <c r="AJ433">
        <v>23988</v>
      </c>
      <c r="AK433" t="s">
        <v>3099</v>
      </c>
      <c r="AL433" t="s">
        <v>3088</v>
      </c>
      <c r="AM433">
        <v>200019605918590</v>
      </c>
      <c r="AN433">
        <v>1</v>
      </c>
      <c r="AO433" s="88" t="s">
        <v>3089</v>
      </c>
      <c r="AP433" s="88">
        <v>1</v>
      </c>
      <c r="AQ433" s="88" t="s">
        <v>3090</v>
      </c>
      <c r="AR433" s="88">
        <v>362717</v>
      </c>
      <c r="AS433" s="88" t="s">
        <v>6059</v>
      </c>
      <c r="AT433" s="88">
        <v>254</v>
      </c>
      <c r="AU433" s="88">
        <v>130000</v>
      </c>
      <c r="AV433" s="88">
        <v>0</v>
      </c>
      <c r="AW433" s="88">
        <v>0</v>
      </c>
      <c r="AX433" s="88">
        <v>0</v>
      </c>
      <c r="AY433" s="88">
        <v>130000</v>
      </c>
      <c r="AZ433" s="88">
        <v>3731</v>
      </c>
      <c r="BA433" s="88">
        <v>19162.12</v>
      </c>
      <c r="BB433" s="88">
        <v>3952</v>
      </c>
      <c r="BC433" s="88">
        <v>0</v>
      </c>
      <c r="BD433" s="88">
        <v>25</v>
      </c>
      <c r="BE433" s="88">
        <v>0</v>
      </c>
      <c r="BF433" s="101">
        <v>0</v>
      </c>
      <c r="BG433" s="101">
        <v>26870.12</v>
      </c>
      <c r="BH433" s="101">
        <v>9230</v>
      </c>
      <c r="BI433" s="101">
        <v>851.51</v>
      </c>
      <c r="BJ433" s="101">
        <v>9217</v>
      </c>
      <c r="BK433" s="101">
        <v>19298.509999999998</v>
      </c>
      <c r="BL433" s="101" t="s">
        <v>3081</v>
      </c>
      <c r="BM433" s="101" t="s">
        <v>3081</v>
      </c>
    </row>
    <row r="434" spans="1:65">
      <c r="A434" t="s">
        <v>695</v>
      </c>
      <c r="B434">
        <v>20250301</v>
      </c>
      <c r="C434">
        <v>2025</v>
      </c>
      <c r="D434" s="9">
        <v>45717</v>
      </c>
      <c r="E434">
        <v>3</v>
      </c>
      <c r="F434" t="s">
        <v>1043</v>
      </c>
      <c r="G434" t="s">
        <v>60</v>
      </c>
      <c r="H434" t="s">
        <v>1038</v>
      </c>
      <c r="I434" t="s">
        <v>695</v>
      </c>
      <c r="J434">
        <v>34</v>
      </c>
      <c r="K434" t="s">
        <v>3256</v>
      </c>
      <c r="L434" t="s">
        <v>2158</v>
      </c>
      <c r="M434" t="s">
        <v>2158</v>
      </c>
      <c r="N434" t="s">
        <v>1820</v>
      </c>
      <c r="O434" t="s">
        <v>3247</v>
      </c>
      <c r="P434" t="s">
        <v>6037</v>
      </c>
      <c r="Q434" t="s">
        <v>6038</v>
      </c>
      <c r="R434" t="s">
        <v>3263</v>
      </c>
      <c r="S434" t="s">
        <v>62</v>
      </c>
      <c r="T434" t="s">
        <v>6066</v>
      </c>
      <c r="U434" s="9" t="s">
        <v>6067</v>
      </c>
      <c r="V434" s="9" t="s">
        <v>6052</v>
      </c>
      <c r="W434" t="s">
        <v>6053</v>
      </c>
      <c r="X434" t="s">
        <v>3081</v>
      </c>
      <c r="Y434" t="s">
        <v>3081</v>
      </c>
      <c r="Z434">
        <v>2</v>
      </c>
      <c r="AA434">
        <v>45292</v>
      </c>
      <c r="AB434">
        <v>44927</v>
      </c>
      <c r="AC434">
        <v>62461835</v>
      </c>
      <c r="AD434" s="9" t="s">
        <v>3084</v>
      </c>
      <c r="AE434" t="s">
        <v>2206</v>
      </c>
      <c r="AF434" t="s">
        <v>4438</v>
      </c>
      <c r="AG434" t="s">
        <v>4439</v>
      </c>
      <c r="AH434" t="s">
        <v>2205</v>
      </c>
      <c r="AI434" t="s">
        <v>6045</v>
      </c>
      <c r="AJ434">
        <v>20224</v>
      </c>
      <c r="AK434" t="s">
        <v>3099</v>
      </c>
      <c r="AL434" t="s">
        <v>3088</v>
      </c>
      <c r="AM434">
        <v>200019604243347</v>
      </c>
      <c r="AN434">
        <v>1</v>
      </c>
      <c r="AO434" s="88" t="s">
        <v>3089</v>
      </c>
      <c r="AP434" s="88">
        <v>1</v>
      </c>
      <c r="AQ434" s="88" t="s">
        <v>3090</v>
      </c>
      <c r="AR434" s="88">
        <v>362717</v>
      </c>
      <c r="AS434" s="88" t="s">
        <v>6059</v>
      </c>
      <c r="AT434" s="88">
        <v>261</v>
      </c>
      <c r="AU434" s="88">
        <v>50000</v>
      </c>
      <c r="AV434" s="88">
        <v>0</v>
      </c>
      <c r="AW434" s="88">
        <v>0</v>
      </c>
      <c r="AX434" s="88">
        <v>0</v>
      </c>
      <c r="AY434" s="88">
        <v>50000</v>
      </c>
      <c r="AZ434" s="88">
        <v>1435</v>
      </c>
      <c r="BA434" s="88">
        <v>0</v>
      </c>
      <c r="BB434" s="88">
        <v>1520</v>
      </c>
      <c r="BC434" s="88">
        <v>0</v>
      </c>
      <c r="BD434" s="88">
        <v>50</v>
      </c>
      <c r="BE434" s="88">
        <v>0</v>
      </c>
      <c r="BF434" s="101">
        <v>0</v>
      </c>
      <c r="BG434" s="101">
        <v>3005</v>
      </c>
      <c r="BH434" s="101">
        <v>3550</v>
      </c>
      <c r="BI434" s="101">
        <v>550</v>
      </c>
      <c r="BJ434" s="101">
        <v>3545</v>
      </c>
      <c r="BK434" s="101">
        <v>7645</v>
      </c>
      <c r="BL434" s="101" t="s">
        <v>3081</v>
      </c>
      <c r="BM434" s="101" t="s">
        <v>3081</v>
      </c>
    </row>
    <row r="435" spans="1:65">
      <c r="A435" t="s">
        <v>695</v>
      </c>
      <c r="B435">
        <v>20250301</v>
      </c>
      <c r="C435">
        <v>2025</v>
      </c>
      <c r="D435" s="9">
        <v>45717</v>
      </c>
      <c r="E435">
        <v>3</v>
      </c>
      <c r="F435" t="s">
        <v>1038</v>
      </c>
      <c r="G435" t="s">
        <v>695</v>
      </c>
      <c r="H435" t="s">
        <v>1038</v>
      </c>
      <c r="I435" t="s">
        <v>695</v>
      </c>
      <c r="J435">
        <v>7</v>
      </c>
      <c r="K435" t="s">
        <v>3252</v>
      </c>
      <c r="L435" t="s">
        <v>2158</v>
      </c>
      <c r="M435" t="s">
        <v>2158</v>
      </c>
      <c r="N435" t="s">
        <v>1820</v>
      </c>
      <c r="O435" t="s">
        <v>3247</v>
      </c>
      <c r="P435" t="s">
        <v>6037</v>
      </c>
      <c r="Q435" t="s">
        <v>6038</v>
      </c>
      <c r="R435" t="s">
        <v>3253</v>
      </c>
      <c r="S435" t="s">
        <v>666</v>
      </c>
      <c r="T435" t="s">
        <v>6046</v>
      </c>
      <c r="U435" s="9" t="s">
        <v>6047</v>
      </c>
      <c r="V435" s="9" t="s">
        <v>3081</v>
      </c>
      <c r="W435" t="s">
        <v>3081</v>
      </c>
      <c r="X435" t="s">
        <v>3081</v>
      </c>
      <c r="Y435" t="s">
        <v>3081</v>
      </c>
      <c r="Z435">
        <v>1</v>
      </c>
      <c r="AA435">
        <v>45047</v>
      </c>
      <c r="AB435">
        <v>45047</v>
      </c>
      <c r="AC435">
        <v>62461918</v>
      </c>
      <c r="AD435" s="9" t="s">
        <v>3084</v>
      </c>
      <c r="AE435" t="s">
        <v>2350</v>
      </c>
      <c r="AF435" t="s">
        <v>4451</v>
      </c>
      <c r="AG435" t="s">
        <v>4452</v>
      </c>
      <c r="AH435" t="s">
        <v>2349</v>
      </c>
      <c r="AI435" t="s">
        <v>6043</v>
      </c>
      <c r="AJ435">
        <v>36457</v>
      </c>
      <c r="AK435" t="s">
        <v>3099</v>
      </c>
      <c r="AL435" t="s">
        <v>3088</v>
      </c>
      <c r="AM435">
        <v>200019600578812</v>
      </c>
      <c r="AN435">
        <v>1</v>
      </c>
      <c r="AO435" s="88" t="s">
        <v>3089</v>
      </c>
      <c r="AP435" s="88">
        <v>1</v>
      </c>
      <c r="AQ435" s="88" t="s">
        <v>3090</v>
      </c>
      <c r="AR435" s="88">
        <v>362717</v>
      </c>
      <c r="AS435" s="88" t="s">
        <v>6059</v>
      </c>
      <c r="AT435" s="88">
        <v>296</v>
      </c>
      <c r="AU435" s="88">
        <v>10000</v>
      </c>
      <c r="AV435" s="88">
        <v>0</v>
      </c>
      <c r="AW435" s="88">
        <v>0</v>
      </c>
      <c r="AX435" s="88">
        <v>0</v>
      </c>
      <c r="AY435" s="88">
        <v>10000</v>
      </c>
      <c r="AZ435" s="88">
        <v>0</v>
      </c>
      <c r="BA435" s="88">
        <v>0</v>
      </c>
      <c r="BB435" s="88">
        <v>0</v>
      </c>
      <c r="BC435" s="88">
        <v>0</v>
      </c>
      <c r="BD435" s="88">
        <v>0</v>
      </c>
      <c r="BE435" s="88">
        <v>0</v>
      </c>
      <c r="BF435" s="101">
        <v>0</v>
      </c>
      <c r="BG435" s="101">
        <v>0</v>
      </c>
      <c r="BH435" s="101">
        <v>0</v>
      </c>
      <c r="BI435" s="101">
        <v>0</v>
      </c>
      <c r="BJ435" s="101">
        <v>0</v>
      </c>
      <c r="BK435" s="101">
        <v>0</v>
      </c>
      <c r="BL435" s="101" t="s">
        <v>3081</v>
      </c>
      <c r="BM435" s="101" t="s">
        <v>3081</v>
      </c>
    </row>
    <row r="436" spans="1:65">
      <c r="A436" t="s">
        <v>695</v>
      </c>
      <c r="B436">
        <v>20250301</v>
      </c>
      <c r="C436">
        <v>2025</v>
      </c>
      <c r="D436" s="9">
        <v>45717</v>
      </c>
      <c r="E436">
        <v>3</v>
      </c>
      <c r="F436" t="s">
        <v>1028</v>
      </c>
      <c r="G436" t="s">
        <v>1194</v>
      </c>
      <c r="H436" t="s">
        <v>1028</v>
      </c>
      <c r="I436" t="s">
        <v>1194</v>
      </c>
      <c r="J436">
        <v>1</v>
      </c>
      <c r="K436" t="s">
        <v>9</v>
      </c>
      <c r="L436" t="s">
        <v>2158</v>
      </c>
      <c r="M436" t="s">
        <v>2158</v>
      </c>
      <c r="N436" t="s">
        <v>1820</v>
      </c>
      <c r="O436" t="s">
        <v>3247</v>
      </c>
      <c r="P436" t="s">
        <v>6037</v>
      </c>
      <c r="Q436" t="s">
        <v>6038</v>
      </c>
      <c r="R436" t="s">
        <v>3266</v>
      </c>
      <c r="S436" t="s">
        <v>266</v>
      </c>
      <c r="T436" t="s">
        <v>6046</v>
      </c>
      <c r="U436" s="9" t="s">
        <v>6047</v>
      </c>
      <c r="V436" s="9" t="s">
        <v>3081</v>
      </c>
      <c r="W436" t="s">
        <v>3081</v>
      </c>
      <c r="X436" t="s">
        <v>3081</v>
      </c>
      <c r="Y436" t="s">
        <v>3081</v>
      </c>
      <c r="Z436">
        <v>5</v>
      </c>
      <c r="AA436">
        <v>45200</v>
      </c>
      <c r="AB436">
        <v>40179</v>
      </c>
      <c r="AC436">
        <v>62475078</v>
      </c>
      <c r="AD436" s="9" t="s">
        <v>3084</v>
      </c>
      <c r="AE436" t="s">
        <v>1318</v>
      </c>
      <c r="AF436" t="s">
        <v>3267</v>
      </c>
      <c r="AG436" t="s">
        <v>3268</v>
      </c>
      <c r="AH436" t="s">
        <v>581</v>
      </c>
      <c r="AI436" t="s">
        <v>6043</v>
      </c>
      <c r="AJ436">
        <v>27428</v>
      </c>
      <c r="AK436" t="s">
        <v>3099</v>
      </c>
      <c r="AL436" t="s">
        <v>3088</v>
      </c>
      <c r="AM436">
        <v>200013300162197</v>
      </c>
      <c r="AN436">
        <v>1</v>
      </c>
      <c r="AO436" s="88" t="s">
        <v>3089</v>
      </c>
      <c r="AP436" s="88">
        <v>1</v>
      </c>
      <c r="AQ436" s="88" t="s">
        <v>3090</v>
      </c>
      <c r="AR436" s="88">
        <v>362717</v>
      </c>
      <c r="AS436" s="88" t="s">
        <v>6059</v>
      </c>
      <c r="AT436" s="88">
        <v>300</v>
      </c>
      <c r="AU436" s="88">
        <v>25000</v>
      </c>
      <c r="AV436" s="88">
        <v>0</v>
      </c>
      <c r="AW436" s="88">
        <v>0</v>
      </c>
      <c r="AX436" s="88">
        <v>0</v>
      </c>
      <c r="AY436" s="88">
        <v>25000</v>
      </c>
      <c r="AZ436" s="88">
        <v>717.5</v>
      </c>
      <c r="BA436" s="88">
        <v>0</v>
      </c>
      <c r="BB436" s="88">
        <v>760</v>
      </c>
      <c r="BC436" s="88">
        <v>0</v>
      </c>
      <c r="BD436" s="88">
        <v>25</v>
      </c>
      <c r="BE436" s="88">
        <v>0</v>
      </c>
      <c r="BF436" s="101">
        <v>16143.35</v>
      </c>
      <c r="BG436" s="101">
        <v>17645.849999999999</v>
      </c>
      <c r="BH436" s="101">
        <v>1775</v>
      </c>
      <c r="BI436" s="101">
        <v>275</v>
      </c>
      <c r="BJ436" s="101">
        <v>1772.5</v>
      </c>
      <c r="BK436" s="101">
        <v>3822.5</v>
      </c>
      <c r="BL436" s="101" t="s">
        <v>3081</v>
      </c>
      <c r="BM436" s="101" t="s">
        <v>3081</v>
      </c>
    </row>
    <row r="437" spans="1:65">
      <c r="A437" t="s">
        <v>695</v>
      </c>
      <c r="B437">
        <v>20250301</v>
      </c>
      <c r="C437">
        <v>2025</v>
      </c>
      <c r="D437" s="9">
        <v>45717</v>
      </c>
      <c r="E437">
        <v>3</v>
      </c>
      <c r="F437" t="s">
        <v>1030</v>
      </c>
      <c r="G437" t="s">
        <v>420</v>
      </c>
      <c r="H437" t="s">
        <v>1030</v>
      </c>
      <c r="I437" t="s">
        <v>420</v>
      </c>
      <c r="J437">
        <v>1</v>
      </c>
      <c r="K437" t="s">
        <v>9</v>
      </c>
      <c r="L437" t="s">
        <v>2158</v>
      </c>
      <c r="M437" t="s">
        <v>2158</v>
      </c>
      <c r="N437" t="s">
        <v>1820</v>
      </c>
      <c r="O437" t="s">
        <v>3247</v>
      </c>
      <c r="P437" t="s">
        <v>6037</v>
      </c>
      <c r="Q437" t="s">
        <v>6038</v>
      </c>
      <c r="R437" t="s">
        <v>3714</v>
      </c>
      <c r="S437" t="s">
        <v>2783</v>
      </c>
      <c r="T437" t="s">
        <v>6039</v>
      </c>
      <c r="U437" s="9" t="s">
        <v>6040</v>
      </c>
      <c r="V437" s="9" t="s">
        <v>6056</v>
      </c>
      <c r="W437" t="s">
        <v>6057</v>
      </c>
      <c r="X437" t="s">
        <v>3081</v>
      </c>
      <c r="Y437" t="s">
        <v>3081</v>
      </c>
      <c r="Z437">
        <v>4</v>
      </c>
      <c r="AA437">
        <v>45383</v>
      </c>
      <c r="AB437">
        <v>43692</v>
      </c>
      <c r="AC437">
        <v>62040088</v>
      </c>
      <c r="AD437" s="9" t="s">
        <v>3084</v>
      </c>
      <c r="AE437" t="s">
        <v>2750</v>
      </c>
      <c r="AF437" t="s">
        <v>3715</v>
      </c>
      <c r="AG437" t="s">
        <v>3716</v>
      </c>
      <c r="AH437" t="s">
        <v>2782</v>
      </c>
      <c r="AI437" t="s">
        <v>6043</v>
      </c>
      <c r="AJ437">
        <v>31115</v>
      </c>
      <c r="AK437" t="s">
        <v>3099</v>
      </c>
      <c r="AL437" t="s">
        <v>3717</v>
      </c>
      <c r="AM437">
        <v>200019606917477</v>
      </c>
      <c r="AN437">
        <v>1</v>
      </c>
      <c r="AO437" s="88" t="s">
        <v>3089</v>
      </c>
      <c r="AP437" s="88">
        <v>1</v>
      </c>
      <c r="AQ437" s="88" t="s">
        <v>3090</v>
      </c>
      <c r="AR437" s="88">
        <v>362717</v>
      </c>
      <c r="AS437" s="88" t="s">
        <v>6059</v>
      </c>
      <c r="AT437" s="88">
        <v>341</v>
      </c>
      <c r="AU437" s="88">
        <v>35000</v>
      </c>
      <c r="AV437" s="88">
        <v>0</v>
      </c>
      <c r="AW437" s="88">
        <v>0</v>
      </c>
      <c r="AX437" s="88">
        <v>0</v>
      </c>
      <c r="AY437" s="88">
        <v>35000</v>
      </c>
      <c r="AZ437" s="88">
        <v>1004.5</v>
      </c>
      <c r="BA437" s="88">
        <v>0</v>
      </c>
      <c r="BB437" s="88">
        <v>1064</v>
      </c>
      <c r="BC437" s="88">
        <v>0</v>
      </c>
      <c r="BD437" s="88">
        <v>25</v>
      </c>
      <c r="BE437" s="88">
        <v>0</v>
      </c>
      <c r="BF437" s="101">
        <v>15066</v>
      </c>
      <c r="BG437" s="101">
        <v>17159.5</v>
      </c>
      <c r="BH437" s="101">
        <v>2485</v>
      </c>
      <c r="BI437" s="101">
        <v>385</v>
      </c>
      <c r="BJ437" s="101">
        <v>2481.5</v>
      </c>
      <c r="BK437" s="101">
        <v>5351.5</v>
      </c>
      <c r="BL437" s="101" t="s">
        <v>3713</v>
      </c>
      <c r="BM437" s="101" t="s">
        <v>3713</v>
      </c>
    </row>
    <row r="438" spans="1:65">
      <c r="A438" t="s">
        <v>695</v>
      </c>
      <c r="B438">
        <v>20250301</v>
      </c>
      <c r="C438">
        <v>2025</v>
      </c>
      <c r="D438" s="9">
        <v>45717</v>
      </c>
      <c r="E438">
        <v>3</v>
      </c>
      <c r="F438" t="s">
        <v>1027</v>
      </c>
      <c r="G438" t="s">
        <v>246</v>
      </c>
      <c r="H438" t="s">
        <v>1027</v>
      </c>
      <c r="I438" t="s">
        <v>246</v>
      </c>
      <c r="J438">
        <v>1</v>
      </c>
      <c r="K438" t="s">
        <v>9</v>
      </c>
      <c r="L438" t="s">
        <v>2158</v>
      </c>
      <c r="M438" t="s">
        <v>2158</v>
      </c>
      <c r="N438" t="s">
        <v>1820</v>
      </c>
      <c r="O438" t="s">
        <v>3247</v>
      </c>
      <c r="P438" t="s">
        <v>6037</v>
      </c>
      <c r="Q438" t="s">
        <v>6038</v>
      </c>
      <c r="R438" t="s">
        <v>3302</v>
      </c>
      <c r="S438" t="s">
        <v>251</v>
      </c>
      <c r="T438" t="s">
        <v>6046</v>
      </c>
      <c r="U438" s="9" t="s">
        <v>6047</v>
      </c>
      <c r="V438" s="9" t="s">
        <v>6048</v>
      </c>
      <c r="W438" t="s">
        <v>6049</v>
      </c>
      <c r="X438" t="s">
        <v>3081</v>
      </c>
      <c r="Y438" t="s">
        <v>3081</v>
      </c>
      <c r="Z438">
        <v>4</v>
      </c>
      <c r="AA438">
        <v>44652</v>
      </c>
      <c r="AB438">
        <v>43983</v>
      </c>
      <c r="AC438">
        <v>62160096</v>
      </c>
      <c r="AD438" s="9" t="s">
        <v>3084</v>
      </c>
      <c r="AE438" t="s">
        <v>1269</v>
      </c>
      <c r="AF438" t="s">
        <v>4051</v>
      </c>
      <c r="AG438" t="s">
        <v>4052</v>
      </c>
      <c r="AH438" t="s">
        <v>658</v>
      </c>
      <c r="AI438" t="s">
        <v>6045</v>
      </c>
      <c r="AJ438">
        <v>24378</v>
      </c>
      <c r="AK438" t="s">
        <v>3099</v>
      </c>
      <c r="AL438" t="s">
        <v>3088</v>
      </c>
      <c r="AM438">
        <v>200019600708242</v>
      </c>
      <c r="AN438">
        <v>1</v>
      </c>
      <c r="AO438" s="88" t="s">
        <v>3089</v>
      </c>
      <c r="AP438" s="88">
        <v>1</v>
      </c>
      <c r="AQ438" s="88" t="s">
        <v>3090</v>
      </c>
      <c r="AR438" s="88">
        <v>362717</v>
      </c>
      <c r="AS438" s="88" t="s">
        <v>6059</v>
      </c>
      <c r="AT438" s="88">
        <v>342</v>
      </c>
      <c r="AU438" s="88">
        <v>45000</v>
      </c>
      <c r="AV438" s="88">
        <v>0</v>
      </c>
      <c r="AW438" s="88">
        <v>0</v>
      </c>
      <c r="AX438" s="88">
        <v>0</v>
      </c>
      <c r="AY438" s="88">
        <v>45000</v>
      </c>
      <c r="AZ438" s="88">
        <v>1291.5</v>
      </c>
      <c r="BA438" s="88">
        <v>1148.33</v>
      </c>
      <c r="BB438" s="88">
        <v>1368</v>
      </c>
      <c r="BC438" s="88">
        <v>0</v>
      </c>
      <c r="BD438" s="88">
        <v>25</v>
      </c>
      <c r="BE438" s="88">
        <v>0</v>
      </c>
      <c r="BF438" s="101">
        <v>6565.03</v>
      </c>
      <c r="BG438" s="101">
        <v>10397.86</v>
      </c>
      <c r="BH438" s="101">
        <v>3195</v>
      </c>
      <c r="BI438" s="101">
        <v>495</v>
      </c>
      <c r="BJ438" s="101">
        <v>3190.5</v>
      </c>
      <c r="BK438" s="101">
        <v>6880.5</v>
      </c>
      <c r="BL438" s="101" t="s">
        <v>3081</v>
      </c>
      <c r="BM438" s="101" t="s">
        <v>3081</v>
      </c>
    </row>
    <row r="439" spans="1:65">
      <c r="A439" t="s">
        <v>695</v>
      </c>
      <c r="B439">
        <v>20250301</v>
      </c>
      <c r="C439">
        <v>2025</v>
      </c>
      <c r="D439" s="9">
        <v>45717</v>
      </c>
      <c r="E439">
        <v>3</v>
      </c>
      <c r="F439" t="s">
        <v>1028</v>
      </c>
      <c r="G439" t="s">
        <v>1194</v>
      </c>
      <c r="H439" t="s">
        <v>1038</v>
      </c>
      <c r="I439" t="s">
        <v>695</v>
      </c>
      <c r="J439">
        <v>34</v>
      </c>
      <c r="K439" t="s">
        <v>3256</v>
      </c>
      <c r="L439" t="s">
        <v>2158</v>
      </c>
      <c r="M439" t="s">
        <v>2158</v>
      </c>
      <c r="N439" t="s">
        <v>1820</v>
      </c>
      <c r="O439" t="s">
        <v>3247</v>
      </c>
      <c r="P439" t="s">
        <v>6037</v>
      </c>
      <c r="Q439" t="s">
        <v>6038</v>
      </c>
      <c r="R439" t="s">
        <v>3263</v>
      </c>
      <c r="S439" t="s">
        <v>62</v>
      </c>
      <c r="T439" t="s">
        <v>6066</v>
      </c>
      <c r="U439" s="9" t="s">
        <v>6067</v>
      </c>
      <c r="V439" s="9" t="s">
        <v>6052</v>
      </c>
      <c r="W439" t="s">
        <v>6053</v>
      </c>
      <c r="X439" t="s">
        <v>3081</v>
      </c>
      <c r="Y439" t="s">
        <v>3081</v>
      </c>
      <c r="Z439">
        <v>4</v>
      </c>
      <c r="AA439">
        <v>45047</v>
      </c>
      <c r="AB439">
        <v>41640</v>
      </c>
      <c r="AC439">
        <v>62475194</v>
      </c>
      <c r="AD439" s="9" t="s">
        <v>3084</v>
      </c>
      <c r="AE439" t="s">
        <v>2344</v>
      </c>
      <c r="AF439" t="s">
        <v>3186</v>
      </c>
      <c r="AG439" t="s">
        <v>5012</v>
      </c>
      <c r="AH439" t="s">
        <v>2343</v>
      </c>
      <c r="AI439" t="s">
        <v>6045</v>
      </c>
      <c r="AJ439">
        <v>23544</v>
      </c>
      <c r="AK439" t="s">
        <v>3099</v>
      </c>
      <c r="AL439" t="s">
        <v>3095</v>
      </c>
      <c r="AM439">
        <v>200011201789566</v>
      </c>
      <c r="AN439">
        <v>1</v>
      </c>
      <c r="AO439" s="88" t="s">
        <v>3089</v>
      </c>
      <c r="AP439" s="88">
        <v>1</v>
      </c>
      <c r="AQ439" s="88" t="s">
        <v>3090</v>
      </c>
      <c r="AR439" s="88">
        <v>362717</v>
      </c>
      <c r="AS439" s="88" t="s">
        <v>6059</v>
      </c>
      <c r="AT439" s="88">
        <v>345</v>
      </c>
      <c r="AU439" s="88">
        <v>25000</v>
      </c>
      <c r="AV439" s="88">
        <v>0</v>
      </c>
      <c r="AW439" s="88">
        <v>0</v>
      </c>
      <c r="AX439" s="88">
        <v>0</v>
      </c>
      <c r="AY439" s="88">
        <v>25000</v>
      </c>
      <c r="AZ439" s="88">
        <v>717.5</v>
      </c>
      <c r="BA439" s="88">
        <v>0</v>
      </c>
      <c r="BB439" s="88">
        <v>760</v>
      </c>
      <c r="BC439" s="88">
        <v>0</v>
      </c>
      <c r="BD439" s="88">
        <v>25</v>
      </c>
      <c r="BE439" s="88">
        <v>0</v>
      </c>
      <c r="BF439" s="101">
        <v>0</v>
      </c>
      <c r="BG439" s="101">
        <v>1502.5</v>
      </c>
      <c r="BH439" s="101">
        <v>1775</v>
      </c>
      <c r="BI439" s="101">
        <v>275</v>
      </c>
      <c r="BJ439" s="101">
        <v>1772.5</v>
      </c>
      <c r="BK439" s="101">
        <v>3822.5</v>
      </c>
      <c r="BL439" s="101" t="s">
        <v>3081</v>
      </c>
      <c r="BM439" s="101" t="s">
        <v>3081</v>
      </c>
    </row>
    <row r="440" spans="1:65">
      <c r="A440" t="s">
        <v>695</v>
      </c>
      <c r="B440">
        <v>20250301</v>
      </c>
      <c r="C440">
        <v>2025</v>
      </c>
      <c r="D440" s="9">
        <v>45717</v>
      </c>
      <c r="E440">
        <v>3</v>
      </c>
      <c r="F440" t="s">
        <v>1055</v>
      </c>
      <c r="G440" t="s">
        <v>2655</v>
      </c>
      <c r="H440" t="s">
        <v>1038</v>
      </c>
      <c r="I440" t="s">
        <v>695</v>
      </c>
      <c r="J440">
        <v>34</v>
      </c>
      <c r="K440" t="s">
        <v>3256</v>
      </c>
      <c r="L440" t="s">
        <v>2158</v>
      </c>
      <c r="M440" t="s">
        <v>2158</v>
      </c>
      <c r="N440" t="s">
        <v>1820</v>
      </c>
      <c r="O440" t="s">
        <v>3247</v>
      </c>
      <c r="P440" t="s">
        <v>6037</v>
      </c>
      <c r="Q440" t="s">
        <v>6038</v>
      </c>
      <c r="R440" t="s">
        <v>3319</v>
      </c>
      <c r="S440" t="s">
        <v>221</v>
      </c>
      <c r="T440" t="s">
        <v>6046</v>
      </c>
      <c r="U440" s="9" t="s">
        <v>6047</v>
      </c>
      <c r="V440" s="9" t="s">
        <v>6052</v>
      </c>
      <c r="W440" t="s">
        <v>6053</v>
      </c>
      <c r="X440" t="s">
        <v>3081</v>
      </c>
      <c r="Y440" t="s">
        <v>3081</v>
      </c>
      <c r="Z440">
        <v>5</v>
      </c>
      <c r="AA440">
        <v>45017</v>
      </c>
      <c r="AB440">
        <v>44136</v>
      </c>
      <c r="AC440">
        <v>61500019</v>
      </c>
      <c r="AD440" s="9" t="s">
        <v>3084</v>
      </c>
      <c r="AE440" t="s">
        <v>1712</v>
      </c>
      <c r="AF440" t="s">
        <v>5629</v>
      </c>
      <c r="AG440" t="s">
        <v>5630</v>
      </c>
      <c r="AH440" t="s">
        <v>707</v>
      </c>
      <c r="AI440" t="s">
        <v>6045</v>
      </c>
      <c r="AJ440">
        <v>30067</v>
      </c>
      <c r="AK440" t="s">
        <v>3099</v>
      </c>
      <c r="AL440" t="s">
        <v>3088</v>
      </c>
      <c r="AM440">
        <v>200012440740056</v>
      </c>
      <c r="AN440">
        <v>1</v>
      </c>
      <c r="AO440" s="88" t="s">
        <v>3089</v>
      </c>
      <c r="AP440" s="88">
        <v>1</v>
      </c>
      <c r="AQ440" s="88" t="s">
        <v>3090</v>
      </c>
      <c r="AR440" s="88">
        <v>362717</v>
      </c>
      <c r="AS440" s="88" t="s">
        <v>6059</v>
      </c>
      <c r="AT440" s="88">
        <v>346</v>
      </c>
      <c r="AU440" s="88">
        <v>70000</v>
      </c>
      <c r="AV440" s="88">
        <v>0</v>
      </c>
      <c r="AW440" s="88">
        <v>0</v>
      </c>
      <c r="AX440" s="88">
        <v>0</v>
      </c>
      <c r="AY440" s="88">
        <v>70000</v>
      </c>
      <c r="AZ440" s="88">
        <v>2009</v>
      </c>
      <c r="BA440" s="88">
        <v>5368.48</v>
      </c>
      <c r="BB440" s="88">
        <v>2128</v>
      </c>
      <c r="BC440" s="88">
        <v>0</v>
      </c>
      <c r="BD440" s="88">
        <v>25</v>
      </c>
      <c r="BE440" s="88">
        <v>0</v>
      </c>
      <c r="BF440" s="101">
        <v>0</v>
      </c>
      <c r="BG440" s="101">
        <v>9530.48</v>
      </c>
      <c r="BH440" s="101">
        <v>4970</v>
      </c>
      <c r="BI440" s="101">
        <v>770</v>
      </c>
      <c r="BJ440" s="101">
        <v>4963</v>
      </c>
      <c r="BK440" s="101">
        <v>10703</v>
      </c>
      <c r="BL440" s="101" t="s">
        <v>3081</v>
      </c>
      <c r="BM440" s="101" t="s">
        <v>3081</v>
      </c>
    </row>
    <row r="441" spans="1:65">
      <c r="A441" t="s">
        <v>695</v>
      </c>
      <c r="B441">
        <v>20250301</v>
      </c>
      <c r="C441">
        <v>2025</v>
      </c>
      <c r="D441" s="9">
        <v>45717</v>
      </c>
      <c r="E441">
        <v>3</v>
      </c>
      <c r="F441" t="s">
        <v>1028</v>
      </c>
      <c r="G441" t="s">
        <v>1194</v>
      </c>
      <c r="H441" t="s">
        <v>1028</v>
      </c>
      <c r="I441" t="s">
        <v>1194</v>
      </c>
      <c r="J441">
        <v>1</v>
      </c>
      <c r="K441" t="s">
        <v>9</v>
      </c>
      <c r="L441" t="s">
        <v>2158</v>
      </c>
      <c r="M441" t="s">
        <v>2158</v>
      </c>
      <c r="N441" t="s">
        <v>1820</v>
      </c>
      <c r="O441" t="s">
        <v>3247</v>
      </c>
      <c r="P441" t="s">
        <v>6037</v>
      </c>
      <c r="Q441" t="s">
        <v>6038</v>
      </c>
      <c r="R441" t="s">
        <v>3263</v>
      </c>
      <c r="S441" t="s">
        <v>62</v>
      </c>
      <c r="T441" t="s">
        <v>6066</v>
      </c>
      <c r="U441" s="9" t="s">
        <v>6067</v>
      </c>
      <c r="V441" s="9" t="s">
        <v>6052</v>
      </c>
      <c r="W441" t="s">
        <v>6053</v>
      </c>
      <c r="X441" t="s">
        <v>3081</v>
      </c>
      <c r="Y441" t="s">
        <v>3081</v>
      </c>
      <c r="Z441">
        <v>12</v>
      </c>
      <c r="AA441">
        <v>45474</v>
      </c>
      <c r="AB441">
        <v>40634</v>
      </c>
      <c r="AC441">
        <v>62475021</v>
      </c>
      <c r="AD441" s="9" t="s">
        <v>3084</v>
      </c>
      <c r="AE441" t="s">
        <v>1309</v>
      </c>
      <c r="AF441" t="s">
        <v>4511</v>
      </c>
      <c r="AG441" t="s">
        <v>4512</v>
      </c>
      <c r="AH441" t="s">
        <v>577</v>
      </c>
      <c r="AI441" t="s">
        <v>6045</v>
      </c>
      <c r="AJ441">
        <v>24762</v>
      </c>
      <c r="AK441" t="s">
        <v>3088</v>
      </c>
      <c r="AL441" t="s">
        <v>3088</v>
      </c>
      <c r="AM441">
        <v>200012000698098</v>
      </c>
      <c r="AN441">
        <v>1</v>
      </c>
      <c r="AO441" s="88" t="s">
        <v>3089</v>
      </c>
      <c r="AP441" s="88">
        <v>1</v>
      </c>
      <c r="AQ441" s="88" t="s">
        <v>3090</v>
      </c>
      <c r="AR441" s="88">
        <v>362717</v>
      </c>
      <c r="AS441" s="88" t="s">
        <v>6059</v>
      </c>
      <c r="AT441" s="88">
        <v>349</v>
      </c>
      <c r="AU441" s="88">
        <v>20000</v>
      </c>
      <c r="AV441" s="88">
        <v>0</v>
      </c>
      <c r="AW441" s="88">
        <v>0</v>
      </c>
      <c r="AX441" s="88">
        <v>0</v>
      </c>
      <c r="AY441" s="88">
        <v>20000</v>
      </c>
      <c r="AZ441" s="88">
        <v>574</v>
      </c>
      <c r="BA441" s="88">
        <v>0</v>
      </c>
      <c r="BB441" s="88">
        <v>608</v>
      </c>
      <c r="BC441" s="88">
        <v>0</v>
      </c>
      <c r="BD441" s="88">
        <v>25</v>
      </c>
      <c r="BE441" s="88">
        <v>0</v>
      </c>
      <c r="BF441" s="101">
        <v>0</v>
      </c>
      <c r="BG441" s="101">
        <v>1207</v>
      </c>
      <c r="BH441" s="101">
        <v>1420</v>
      </c>
      <c r="BI441" s="101">
        <v>220</v>
      </c>
      <c r="BJ441" s="101">
        <v>1418</v>
      </c>
      <c r="BK441" s="101">
        <v>3058</v>
      </c>
      <c r="BL441" s="101" t="s">
        <v>3081</v>
      </c>
      <c r="BM441" s="101" t="s">
        <v>3081</v>
      </c>
    </row>
    <row r="442" spans="1:65">
      <c r="A442" t="s">
        <v>695</v>
      </c>
      <c r="B442">
        <v>20250301</v>
      </c>
      <c r="C442">
        <v>2025</v>
      </c>
      <c r="D442" s="9">
        <v>45717</v>
      </c>
      <c r="E442">
        <v>3</v>
      </c>
      <c r="F442" t="s">
        <v>1059</v>
      </c>
      <c r="G442" t="s">
        <v>1195</v>
      </c>
      <c r="H442" t="s">
        <v>1038</v>
      </c>
      <c r="I442" t="s">
        <v>695</v>
      </c>
      <c r="J442">
        <v>34</v>
      </c>
      <c r="K442" t="s">
        <v>3256</v>
      </c>
      <c r="L442" t="s">
        <v>2158</v>
      </c>
      <c r="M442" t="s">
        <v>2158</v>
      </c>
      <c r="N442" t="s">
        <v>1820</v>
      </c>
      <c r="O442" t="s">
        <v>3247</v>
      </c>
      <c r="P442" t="s">
        <v>6037</v>
      </c>
      <c r="Q442" t="s">
        <v>6038</v>
      </c>
      <c r="R442" t="s">
        <v>3218</v>
      </c>
      <c r="S442" t="s">
        <v>48</v>
      </c>
      <c r="T442" t="s">
        <v>6046</v>
      </c>
      <c r="U442" s="9" t="s">
        <v>6047</v>
      </c>
      <c r="V442" s="9" t="s">
        <v>3081</v>
      </c>
      <c r="W442" t="s">
        <v>3081</v>
      </c>
      <c r="X442" t="s">
        <v>3081</v>
      </c>
      <c r="Y442" t="s">
        <v>3081</v>
      </c>
      <c r="Z442">
        <v>1</v>
      </c>
      <c r="AA442">
        <v>45717</v>
      </c>
      <c r="AB442">
        <v>45717</v>
      </c>
      <c r="AC442">
        <v>61755032</v>
      </c>
      <c r="AD442" s="9" t="s">
        <v>3084</v>
      </c>
      <c r="AE442" t="s">
        <v>6111</v>
      </c>
      <c r="AF442" t="s">
        <v>6112</v>
      </c>
      <c r="AG442" t="s">
        <v>6113</v>
      </c>
      <c r="AH442" t="s">
        <v>6114</v>
      </c>
      <c r="AI442" t="s">
        <v>6043</v>
      </c>
      <c r="AJ442">
        <v>23306</v>
      </c>
      <c r="AK442" t="s">
        <v>3099</v>
      </c>
      <c r="AL442" t="s">
        <v>3088</v>
      </c>
      <c r="AM442">
        <v>200019603676515</v>
      </c>
      <c r="AN442">
        <v>1</v>
      </c>
      <c r="AO442" s="88" t="s">
        <v>3089</v>
      </c>
      <c r="AP442" s="88">
        <v>1</v>
      </c>
      <c r="AQ442" s="88" t="s">
        <v>3090</v>
      </c>
      <c r="AR442" s="88">
        <v>362717</v>
      </c>
      <c r="AS442" s="88" t="s">
        <v>6059</v>
      </c>
      <c r="AT442" s="88">
        <v>352</v>
      </c>
      <c r="AU442" s="88">
        <v>170000</v>
      </c>
      <c r="AV442" s="88">
        <v>0</v>
      </c>
      <c r="AW442" s="88">
        <v>0</v>
      </c>
      <c r="AX442" s="88">
        <v>0</v>
      </c>
      <c r="AY442" s="88">
        <v>170000</v>
      </c>
      <c r="AZ442" s="88">
        <v>4879</v>
      </c>
      <c r="BA442" s="88">
        <v>28571.119999999999</v>
      </c>
      <c r="BB442" s="88">
        <v>5168</v>
      </c>
      <c r="BC442" s="88">
        <v>0</v>
      </c>
      <c r="BD442" s="88">
        <v>25</v>
      </c>
      <c r="BE442" s="88">
        <v>0</v>
      </c>
      <c r="BF442" s="101">
        <v>0</v>
      </c>
      <c r="BG442" s="101">
        <v>38643.120000000003</v>
      </c>
      <c r="BH442" s="101">
        <v>12070</v>
      </c>
      <c r="BI442" s="101">
        <v>851.51</v>
      </c>
      <c r="BJ442" s="101">
        <v>12053</v>
      </c>
      <c r="BK442" s="101">
        <v>24974.51</v>
      </c>
      <c r="BL442" s="101" t="s">
        <v>3081</v>
      </c>
      <c r="BM442" s="101" t="s">
        <v>3081</v>
      </c>
    </row>
    <row r="443" spans="1:65">
      <c r="A443" t="s">
        <v>695</v>
      </c>
      <c r="B443">
        <v>20250301</v>
      </c>
      <c r="C443">
        <v>2025</v>
      </c>
      <c r="D443" s="9">
        <v>45717</v>
      </c>
      <c r="E443">
        <v>3</v>
      </c>
      <c r="F443" t="s">
        <v>1054</v>
      </c>
      <c r="G443" t="s">
        <v>215</v>
      </c>
      <c r="H443" t="s">
        <v>1054</v>
      </c>
      <c r="I443" t="s">
        <v>215</v>
      </c>
      <c r="J443">
        <v>1</v>
      </c>
      <c r="K443" t="s">
        <v>9</v>
      </c>
      <c r="L443" t="s">
        <v>2158</v>
      </c>
      <c r="M443" t="s">
        <v>2158</v>
      </c>
      <c r="N443" t="s">
        <v>1820</v>
      </c>
      <c r="O443" t="s">
        <v>3247</v>
      </c>
      <c r="P443" t="s">
        <v>6037</v>
      </c>
      <c r="Q443" t="s">
        <v>6038</v>
      </c>
      <c r="R443" t="s">
        <v>3589</v>
      </c>
      <c r="S443" t="s">
        <v>668</v>
      </c>
      <c r="T443" t="s">
        <v>6046</v>
      </c>
      <c r="U443" s="9" t="s">
        <v>6047</v>
      </c>
      <c r="V443" s="9" t="s">
        <v>6048</v>
      </c>
      <c r="W443" t="s">
        <v>6049</v>
      </c>
      <c r="X443" t="s">
        <v>3081</v>
      </c>
      <c r="Y443" t="s">
        <v>3081</v>
      </c>
      <c r="Z443">
        <v>2</v>
      </c>
      <c r="AA443">
        <v>45536</v>
      </c>
      <c r="AB443">
        <v>45078</v>
      </c>
      <c r="AC443">
        <v>62490053</v>
      </c>
      <c r="AD443" s="9" t="s">
        <v>3084</v>
      </c>
      <c r="AE443" t="s">
        <v>2359</v>
      </c>
      <c r="AF443" t="s">
        <v>4702</v>
      </c>
      <c r="AG443" t="s">
        <v>4703</v>
      </c>
      <c r="AH443" t="s">
        <v>2360</v>
      </c>
      <c r="AI443" t="s">
        <v>6043</v>
      </c>
      <c r="AJ443">
        <v>33964</v>
      </c>
      <c r="AK443" t="s">
        <v>3099</v>
      </c>
      <c r="AL443" t="s">
        <v>3088</v>
      </c>
      <c r="AM443">
        <v>200019605901668</v>
      </c>
      <c r="AN443">
        <v>1</v>
      </c>
      <c r="AO443" s="88" t="s">
        <v>3089</v>
      </c>
      <c r="AP443" s="88">
        <v>1</v>
      </c>
      <c r="AQ443" s="88" t="s">
        <v>3090</v>
      </c>
      <c r="AR443" s="88">
        <v>362717</v>
      </c>
      <c r="AS443" s="88" t="s">
        <v>6059</v>
      </c>
      <c r="AT443" s="88">
        <v>447</v>
      </c>
      <c r="AU443" s="88">
        <v>48000</v>
      </c>
      <c r="AV443" s="88">
        <v>0</v>
      </c>
      <c r="AW443" s="88">
        <v>0</v>
      </c>
      <c r="AX443" s="88">
        <v>0</v>
      </c>
      <c r="AY443" s="88">
        <v>48000</v>
      </c>
      <c r="AZ443" s="88">
        <v>1377.6</v>
      </c>
      <c r="BA443" s="88">
        <v>1571.73</v>
      </c>
      <c r="BB443" s="88">
        <v>1459.2</v>
      </c>
      <c r="BC443" s="88">
        <v>0</v>
      </c>
      <c r="BD443" s="88">
        <v>25</v>
      </c>
      <c r="BE443" s="88">
        <v>0</v>
      </c>
      <c r="BF443" s="101">
        <v>8699.75</v>
      </c>
      <c r="BG443" s="101">
        <v>13133.28</v>
      </c>
      <c r="BH443" s="101">
        <v>3408</v>
      </c>
      <c r="BI443" s="101">
        <v>528</v>
      </c>
      <c r="BJ443" s="101">
        <v>3403.2</v>
      </c>
      <c r="BK443" s="101">
        <v>7339.2</v>
      </c>
      <c r="BL443" s="101" t="s">
        <v>3081</v>
      </c>
      <c r="BM443" s="101" t="s">
        <v>3081</v>
      </c>
    </row>
    <row r="444" spans="1:65">
      <c r="A444" t="s">
        <v>695</v>
      </c>
      <c r="B444">
        <v>20250301</v>
      </c>
      <c r="C444">
        <v>2025</v>
      </c>
      <c r="D444" s="9">
        <v>45717</v>
      </c>
      <c r="E444">
        <v>3</v>
      </c>
      <c r="F444" t="s">
        <v>1028</v>
      </c>
      <c r="G444" t="s">
        <v>1194</v>
      </c>
      <c r="H444" t="s">
        <v>1028</v>
      </c>
      <c r="I444" t="s">
        <v>1194</v>
      </c>
      <c r="J444">
        <v>1</v>
      </c>
      <c r="K444" t="s">
        <v>9</v>
      </c>
      <c r="L444" t="s">
        <v>2158</v>
      </c>
      <c r="M444" t="s">
        <v>2158</v>
      </c>
      <c r="N444" t="s">
        <v>1820</v>
      </c>
      <c r="O444" t="s">
        <v>3247</v>
      </c>
      <c r="P444" t="s">
        <v>6037</v>
      </c>
      <c r="Q444" t="s">
        <v>6038</v>
      </c>
      <c r="R444" t="s">
        <v>3096</v>
      </c>
      <c r="S444" t="s">
        <v>295</v>
      </c>
      <c r="T444" t="s">
        <v>6046</v>
      </c>
      <c r="U444" s="9" t="s">
        <v>6047</v>
      </c>
      <c r="V444" s="9" t="s">
        <v>6056</v>
      </c>
      <c r="W444" t="s">
        <v>6057</v>
      </c>
      <c r="X444" t="s">
        <v>3081</v>
      </c>
      <c r="Y444" t="s">
        <v>3081</v>
      </c>
      <c r="Z444">
        <v>3</v>
      </c>
      <c r="AA444">
        <v>45047</v>
      </c>
      <c r="AB444">
        <v>38991</v>
      </c>
      <c r="AC444">
        <v>62475190</v>
      </c>
      <c r="AD444" s="9" t="s">
        <v>3084</v>
      </c>
      <c r="AE444" t="s">
        <v>2315</v>
      </c>
      <c r="AF444" t="s">
        <v>4319</v>
      </c>
      <c r="AG444" t="s">
        <v>4320</v>
      </c>
      <c r="AH444" t="s">
        <v>2314</v>
      </c>
      <c r="AI444" t="s">
        <v>6043</v>
      </c>
      <c r="AJ444">
        <v>29084</v>
      </c>
      <c r="AK444" t="s">
        <v>3099</v>
      </c>
      <c r="AL444" t="s">
        <v>3088</v>
      </c>
      <c r="AM444">
        <v>200019604248809</v>
      </c>
      <c r="AN444">
        <v>1</v>
      </c>
      <c r="AO444" s="88" t="s">
        <v>3089</v>
      </c>
      <c r="AP444" s="88">
        <v>1</v>
      </c>
      <c r="AQ444" s="88" t="s">
        <v>3090</v>
      </c>
      <c r="AR444" s="88">
        <v>362717</v>
      </c>
      <c r="AS444" s="88" t="s">
        <v>6059</v>
      </c>
      <c r="AT444" s="88">
        <v>374</v>
      </c>
      <c r="AU444" s="88">
        <v>35000</v>
      </c>
      <c r="AV444" s="88">
        <v>0</v>
      </c>
      <c r="AW444" s="88">
        <v>0</v>
      </c>
      <c r="AX444" s="88">
        <v>0</v>
      </c>
      <c r="AY444" s="88">
        <v>35000</v>
      </c>
      <c r="AZ444" s="88">
        <v>1004.5</v>
      </c>
      <c r="BA444" s="88">
        <v>0</v>
      </c>
      <c r="BB444" s="88">
        <v>1064</v>
      </c>
      <c r="BC444" s="88">
        <v>0</v>
      </c>
      <c r="BD444" s="88">
        <v>25</v>
      </c>
      <c r="BE444" s="88">
        <v>0</v>
      </c>
      <c r="BF444" s="101">
        <v>0</v>
      </c>
      <c r="BG444" s="101">
        <v>2093.5</v>
      </c>
      <c r="BH444" s="101">
        <v>2485</v>
      </c>
      <c r="BI444" s="101">
        <v>385</v>
      </c>
      <c r="BJ444" s="101">
        <v>2481.5</v>
      </c>
      <c r="BK444" s="101">
        <v>5351.5</v>
      </c>
      <c r="BL444" s="101" t="s">
        <v>3091</v>
      </c>
      <c r="BM444" s="101" t="s">
        <v>3081</v>
      </c>
    </row>
    <row r="445" spans="1:65">
      <c r="A445" t="s">
        <v>695</v>
      </c>
      <c r="B445">
        <v>20250301</v>
      </c>
      <c r="C445">
        <v>2025</v>
      </c>
      <c r="D445" s="9">
        <v>45717</v>
      </c>
      <c r="E445">
        <v>3</v>
      </c>
      <c r="F445" t="s">
        <v>1038</v>
      </c>
      <c r="G445" t="s">
        <v>695</v>
      </c>
      <c r="H445" t="s">
        <v>1038</v>
      </c>
      <c r="I445" t="s">
        <v>695</v>
      </c>
      <c r="J445">
        <v>7</v>
      </c>
      <c r="K445" t="s">
        <v>3252</v>
      </c>
      <c r="L445" t="s">
        <v>2158</v>
      </c>
      <c r="M445" t="s">
        <v>2158</v>
      </c>
      <c r="N445" t="s">
        <v>1820</v>
      </c>
      <c r="O445" t="s">
        <v>3247</v>
      </c>
      <c r="P445" t="s">
        <v>6037</v>
      </c>
      <c r="Q445" t="s">
        <v>6038</v>
      </c>
      <c r="R445" t="s">
        <v>3253</v>
      </c>
      <c r="S445" t="s">
        <v>666</v>
      </c>
      <c r="T445" t="s">
        <v>6046</v>
      </c>
      <c r="U445" s="9" t="s">
        <v>6047</v>
      </c>
      <c r="V445" s="9" t="s">
        <v>3081</v>
      </c>
      <c r="W445" t="s">
        <v>3081</v>
      </c>
      <c r="X445" t="s">
        <v>3081</v>
      </c>
      <c r="Y445" t="s">
        <v>3081</v>
      </c>
      <c r="Z445">
        <v>2</v>
      </c>
      <c r="AA445">
        <v>45536</v>
      </c>
      <c r="AB445">
        <v>44531</v>
      </c>
      <c r="AC445">
        <v>62462357</v>
      </c>
      <c r="AD445" s="9" t="s">
        <v>3084</v>
      </c>
      <c r="AE445" t="s">
        <v>2993</v>
      </c>
      <c r="AF445" t="s">
        <v>3452</v>
      </c>
      <c r="AG445" t="s">
        <v>3453</v>
      </c>
      <c r="AH445" t="s">
        <v>2994</v>
      </c>
      <c r="AI445" t="s">
        <v>6045</v>
      </c>
      <c r="AJ445">
        <v>34511</v>
      </c>
      <c r="AK445" t="s">
        <v>3099</v>
      </c>
      <c r="AL445" t="s">
        <v>3088</v>
      </c>
      <c r="AM445">
        <v>200010701149685</v>
      </c>
      <c r="AN445">
        <v>1</v>
      </c>
      <c r="AO445" s="88" t="s">
        <v>3089</v>
      </c>
      <c r="AP445" s="88">
        <v>1</v>
      </c>
      <c r="AQ445" s="88" t="s">
        <v>3090</v>
      </c>
      <c r="AR445" s="88">
        <v>362717</v>
      </c>
      <c r="AS445" s="88" t="s">
        <v>6059</v>
      </c>
      <c r="AT445" s="88">
        <v>377</v>
      </c>
      <c r="AU445" s="88">
        <v>10000</v>
      </c>
      <c r="AV445" s="88">
        <v>0</v>
      </c>
      <c r="AW445" s="88">
        <v>0</v>
      </c>
      <c r="AX445" s="88">
        <v>0</v>
      </c>
      <c r="AY445" s="88">
        <v>10000</v>
      </c>
      <c r="AZ445" s="88">
        <v>0</v>
      </c>
      <c r="BA445" s="88">
        <v>0</v>
      </c>
      <c r="BB445" s="88">
        <v>0</v>
      </c>
      <c r="BC445" s="88">
        <v>0</v>
      </c>
      <c r="BD445" s="88">
        <v>0</v>
      </c>
      <c r="BE445" s="88">
        <v>0</v>
      </c>
      <c r="BF445" s="101">
        <v>0</v>
      </c>
      <c r="BG445" s="101">
        <v>0</v>
      </c>
      <c r="BH445" s="101">
        <v>0</v>
      </c>
      <c r="BI445" s="101">
        <v>0</v>
      </c>
      <c r="BJ445" s="101">
        <v>0</v>
      </c>
      <c r="BK445" s="101">
        <v>0</v>
      </c>
      <c r="BL445" s="101" t="s">
        <v>3081</v>
      </c>
      <c r="BM445" s="101" t="s">
        <v>3081</v>
      </c>
    </row>
    <row r="446" spans="1:65">
      <c r="A446" t="s">
        <v>695</v>
      </c>
      <c r="B446">
        <v>20250301</v>
      </c>
      <c r="C446">
        <v>2025</v>
      </c>
      <c r="D446" s="9">
        <v>45717</v>
      </c>
      <c r="E446">
        <v>3</v>
      </c>
      <c r="F446" t="s">
        <v>1038</v>
      </c>
      <c r="G446" t="s">
        <v>695</v>
      </c>
      <c r="H446" t="s">
        <v>1038</v>
      </c>
      <c r="I446" t="s">
        <v>695</v>
      </c>
      <c r="J446">
        <v>7</v>
      </c>
      <c r="K446" t="s">
        <v>3252</v>
      </c>
      <c r="L446" t="s">
        <v>2158</v>
      </c>
      <c r="M446" t="s">
        <v>2158</v>
      </c>
      <c r="N446" t="s">
        <v>1820</v>
      </c>
      <c r="O446" t="s">
        <v>3247</v>
      </c>
      <c r="P446" t="s">
        <v>6037</v>
      </c>
      <c r="Q446" t="s">
        <v>6038</v>
      </c>
      <c r="R446" t="s">
        <v>3253</v>
      </c>
      <c r="S446" t="s">
        <v>666</v>
      </c>
      <c r="T446" t="s">
        <v>6046</v>
      </c>
      <c r="U446" s="9" t="s">
        <v>6047</v>
      </c>
      <c r="V446" s="9" t="s">
        <v>3081</v>
      </c>
      <c r="W446" t="s">
        <v>3081</v>
      </c>
      <c r="X446" t="s">
        <v>3081</v>
      </c>
      <c r="Y446" t="s">
        <v>3081</v>
      </c>
      <c r="Z446">
        <v>1</v>
      </c>
      <c r="AA446">
        <v>45017</v>
      </c>
      <c r="AB446">
        <v>45017</v>
      </c>
      <c r="AC446">
        <v>62461885</v>
      </c>
      <c r="AD446" s="9" t="s">
        <v>3084</v>
      </c>
      <c r="AE446" t="s">
        <v>2311</v>
      </c>
      <c r="AF446" t="s">
        <v>4458</v>
      </c>
      <c r="AG446" t="s">
        <v>4459</v>
      </c>
      <c r="AH446" t="s">
        <v>2310</v>
      </c>
      <c r="AI446" t="s">
        <v>6045</v>
      </c>
      <c r="AJ446">
        <v>37994</v>
      </c>
      <c r="AK446" t="s">
        <v>3099</v>
      </c>
      <c r="AL446" t="s">
        <v>3088</v>
      </c>
      <c r="AM446">
        <v>200019603913915</v>
      </c>
      <c r="AN446">
        <v>1</v>
      </c>
      <c r="AO446" s="88" t="s">
        <v>3089</v>
      </c>
      <c r="AP446" s="88">
        <v>1</v>
      </c>
      <c r="AQ446" s="88" t="s">
        <v>3090</v>
      </c>
      <c r="AR446" s="88">
        <v>362717</v>
      </c>
      <c r="AS446" s="88" t="s">
        <v>6059</v>
      </c>
      <c r="AT446" s="88">
        <v>379</v>
      </c>
      <c r="AU446" s="88">
        <v>10000</v>
      </c>
      <c r="AV446" s="88">
        <v>0</v>
      </c>
      <c r="AW446" s="88">
        <v>0</v>
      </c>
      <c r="AX446" s="88">
        <v>0</v>
      </c>
      <c r="AY446" s="88">
        <v>10000</v>
      </c>
      <c r="AZ446" s="88">
        <v>0</v>
      </c>
      <c r="BA446" s="88">
        <v>0</v>
      </c>
      <c r="BB446" s="88">
        <v>0</v>
      </c>
      <c r="BC446" s="88">
        <v>0</v>
      </c>
      <c r="BD446" s="88">
        <v>0</v>
      </c>
      <c r="BE446" s="88">
        <v>0</v>
      </c>
      <c r="BF446" s="101">
        <v>0</v>
      </c>
      <c r="BG446" s="101">
        <v>0</v>
      </c>
      <c r="BH446" s="101">
        <v>0</v>
      </c>
      <c r="BI446" s="101">
        <v>0</v>
      </c>
      <c r="BJ446" s="101">
        <v>0</v>
      </c>
      <c r="BK446" s="101">
        <v>0</v>
      </c>
      <c r="BL446" s="101" t="s">
        <v>3081</v>
      </c>
      <c r="BM446" s="101" t="s">
        <v>3081</v>
      </c>
    </row>
    <row r="447" spans="1:65">
      <c r="A447" t="s">
        <v>695</v>
      </c>
      <c r="B447">
        <v>20250301</v>
      </c>
      <c r="C447">
        <v>2025</v>
      </c>
      <c r="D447" s="9">
        <v>45717</v>
      </c>
      <c r="E447">
        <v>3</v>
      </c>
      <c r="F447" t="s">
        <v>1058</v>
      </c>
      <c r="G447" t="s">
        <v>1197</v>
      </c>
      <c r="H447" t="s">
        <v>1058</v>
      </c>
      <c r="I447" t="s">
        <v>1197</v>
      </c>
      <c r="J447">
        <v>1</v>
      </c>
      <c r="K447" t="s">
        <v>9</v>
      </c>
      <c r="L447" t="s">
        <v>2158</v>
      </c>
      <c r="M447" t="s">
        <v>2158</v>
      </c>
      <c r="N447" t="s">
        <v>1820</v>
      </c>
      <c r="O447" t="s">
        <v>3247</v>
      </c>
      <c r="P447" t="s">
        <v>6037</v>
      </c>
      <c r="Q447" t="s">
        <v>6038</v>
      </c>
      <c r="R447" t="s">
        <v>3096</v>
      </c>
      <c r="S447" t="s">
        <v>295</v>
      </c>
      <c r="T447" t="s">
        <v>6046</v>
      </c>
      <c r="U447" s="9" t="s">
        <v>6047</v>
      </c>
      <c r="V447" s="9" t="s">
        <v>6056</v>
      </c>
      <c r="W447" t="s">
        <v>6057</v>
      </c>
      <c r="X447" t="s">
        <v>3081</v>
      </c>
      <c r="Y447" t="s">
        <v>3081</v>
      </c>
      <c r="Z447">
        <v>1</v>
      </c>
      <c r="AA447">
        <v>44409</v>
      </c>
      <c r="AB447">
        <v>44409</v>
      </c>
      <c r="AC447">
        <v>62145018</v>
      </c>
      <c r="AD447" s="9" t="s">
        <v>3084</v>
      </c>
      <c r="AE447" t="s">
        <v>1410</v>
      </c>
      <c r="AF447" t="s">
        <v>5343</v>
      </c>
      <c r="AG447" t="s">
        <v>5344</v>
      </c>
      <c r="AH447" t="s">
        <v>879</v>
      </c>
      <c r="AI447" t="s">
        <v>6045</v>
      </c>
      <c r="AJ447">
        <v>32785</v>
      </c>
      <c r="AK447" t="s">
        <v>3099</v>
      </c>
      <c r="AL447" t="s">
        <v>3088</v>
      </c>
      <c r="AM447">
        <v>200019603952562</v>
      </c>
      <c r="AN447">
        <v>1</v>
      </c>
      <c r="AO447" s="88" t="s">
        <v>3089</v>
      </c>
      <c r="AP447" s="88">
        <v>1</v>
      </c>
      <c r="AQ447" s="88" t="s">
        <v>3090</v>
      </c>
      <c r="AR447" s="88">
        <v>362717</v>
      </c>
      <c r="AS447" s="88" t="s">
        <v>6059</v>
      </c>
      <c r="AT447" s="88">
        <v>384</v>
      </c>
      <c r="AU447" s="88">
        <v>35000</v>
      </c>
      <c r="AV447" s="88">
        <v>0</v>
      </c>
      <c r="AW447" s="88">
        <v>0</v>
      </c>
      <c r="AX447" s="88">
        <v>0</v>
      </c>
      <c r="AY447" s="88">
        <v>35000</v>
      </c>
      <c r="AZ447" s="88">
        <v>1004.5</v>
      </c>
      <c r="BA447" s="88">
        <v>0</v>
      </c>
      <c r="BB447" s="88">
        <v>1064</v>
      </c>
      <c r="BC447" s="88">
        <v>0</v>
      </c>
      <c r="BD447" s="88">
        <v>25</v>
      </c>
      <c r="BE447" s="88">
        <v>0</v>
      </c>
      <c r="BF447" s="101">
        <v>0</v>
      </c>
      <c r="BG447" s="101">
        <v>2093.5</v>
      </c>
      <c r="BH447" s="101">
        <v>2485</v>
      </c>
      <c r="BI447" s="101">
        <v>385</v>
      </c>
      <c r="BJ447" s="101">
        <v>2481.5</v>
      </c>
      <c r="BK447" s="101">
        <v>5351.5</v>
      </c>
      <c r="BL447" s="101" t="s">
        <v>3081</v>
      </c>
      <c r="BM447" s="101" t="s">
        <v>3081</v>
      </c>
    </row>
    <row r="448" spans="1:65">
      <c r="A448" t="s">
        <v>695</v>
      </c>
      <c r="B448">
        <v>20250301</v>
      </c>
      <c r="C448">
        <v>2025</v>
      </c>
      <c r="D448" s="9">
        <v>45717</v>
      </c>
      <c r="E448">
        <v>3</v>
      </c>
      <c r="F448" t="s">
        <v>1069</v>
      </c>
      <c r="G448" t="s">
        <v>612</v>
      </c>
      <c r="H448" t="s">
        <v>1038</v>
      </c>
      <c r="I448" t="s">
        <v>695</v>
      </c>
      <c r="J448">
        <v>34</v>
      </c>
      <c r="K448" t="s">
        <v>3256</v>
      </c>
      <c r="L448" t="s">
        <v>2158</v>
      </c>
      <c r="M448" t="s">
        <v>2158</v>
      </c>
      <c r="N448" t="s">
        <v>1820</v>
      </c>
      <c r="O448" t="s">
        <v>3247</v>
      </c>
      <c r="P448" t="s">
        <v>6037</v>
      </c>
      <c r="Q448" t="s">
        <v>6038</v>
      </c>
      <c r="R448" t="s">
        <v>3360</v>
      </c>
      <c r="S448" t="s">
        <v>1872</v>
      </c>
      <c r="T448" t="s">
        <v>6046</v>
      </c>
      <c r="U448" s="9" t="s">
        <v>6047</v>
      </c>
      <c r="V448" s="9" t="s">
        <v>6048</v>
      </c>
      <c r="W448" t="s">
        <v>6049</v>
      </c>
      <c r="X448" t="s">
        <v>3081</v>
      </c>
      <c r="Y448" t="s">
        <v>3081</v>
      </c>
      <c r="Z448">
        <v>1</v>
      </c>
      <c r="AA448">
        <v>44927</v>
      </c>
      <c r="AB448">
        <v>44927</v>
      </c>
      <c r="AC448">
        <v>62115068</v>
      </c>
      <c r="AD448" s="9" t="s">
        <v>3084</v>
      </c>
      <c r="AE448" t="s">
        <v>2173</v>
      </c>
      <c r="AF448" t="s">
        <v>3728</v>
      </c>
      <c r="AG448" t="s">
        <v>3729</v>
      </c>
      <c r="AH448" t="s">
        <v>2190</v>
      </c>
      <c r="AI448" t="s">
        <v>6043</v>
      </c>
      <c r="AJ448">
        <v>36718</v>
      </c>
      <c r="AK448" t="s">
        <v>3099</v>
      </c>
      <c r="AL448" t="s">
        <v>3088</v>
      </c>
      <c r="AM448">
        <v>200019605388269</v>
      </c>
      <c r="AN448">
        <v>1</v>
      </c>
      <c r="AO448" s="88" t="s">
        <v>3089</v>
      </c>
      <c r="AP448" s="88">
        <v>1</v>
      </c>
      <c r="AQ448" s="88" t="s">
        <v>3090</v>
      </c>
      <c r="AR448" s="88">
        <v>362717</v>
      </c>
      <c r="AS448" s="88" t="s">
        <v>6059</v>
      </c>
      <c r="AT448" s="88">
        <v>391</v>
      </c>
      <c r="AU448" s="88">
        <v>36000</v>
      </c>
      <c r="AV448" s="88">
        <v>0</v>
      </c>
      <c r="AW448" s="88">
        <v>0</v>
      </c>
      <c r="AX448" s="88">
        <v>0</v>
      </c>
      <c r="AY448" s="88">
        <v>36000</v>
      </c>
      <c r="AZ448" s="88">
        <v>1033.2</v>
      </c>
      <c r="BA448" s="88">
        <v>0</v>
      </c>
      <c r="BB448" s="88">
        <v>1094.4000000000001</v>
      </c>
      <c r="BC448" s="88">
        <v>0</v>
      </c>
      <c r="BD448" s="88">
        <v>25</v>
      </c>
      <c r="BE448" s="88">
        <v>100</v>
      </c>
      <c r="BF448" s="101">
        <v>5478.2</v>
      </c>
      <c r="BG448" s="101">
        <v>7730.8</v>
      </c>
      <c r="BH448" s="101">
        <v>2556</v>
      </c>
      <c r="BI448" s="101">
        <v>396</v>
      </c>
      <c r="BJ448" s="101">
        <v>2552.4</v>
      </c>
      <c r="BK448" s="101">
        <v>5504.4</v>
      </c>
      <c r="BL448" s="101" t="s">
        <v>3173</v>
      </c>
      <c r="BM448" s="101" t="s">
        <v>3217</v>
      </c>
    </row>
    <row r="449" spans="1:65">
      <c r="A449" t="s">
        <v>695</v>
      </c>
      <c r="B449">
        <v>20250301</v>
      </c>
      <c r="C449">
        <v>2025</v>
      </c>
      <c r="D449" s="9">
        <v>45717</v>
      </c>
      <c r="E449">
        <v>3</v>
      </c>
      <c r="F449" t="s">
        <v>1069</v>
      </c>
      <c r="G449" t="s">
        <v>612</v>
      </c>
      <c r="H449" t="s">
        <v>1069</v>
      </c>
      <c r="I449" t="s">
        <v>612</v>
      </c>
      <c r="J449">
        <v>1</v>
      </c>
      <c r="K449" t="s">
        <v>9</v>
      </c>
      <c r="L449" t="s">
        <v>2158</v>
      </c>
      <c r="M449" t="s">
        <v>2158</v>
      </c>
      <c r="N449" t="s">
        <v>1820</v>
      </c>
      <c r="O449" t="s">
        <v>3247</v>
      </c>
      <c r="P449" t="s">
        <v>6037</v>
      </c>
      <c r="Q449" t="s">
        <v>6038</v>
      </c>
      <c r="R449" t="s">
        <v>3330</v>
      </c>
      <c r="S449" t="s">
        <v>45</v>
      </c>
      <c r="T449" t="s">
        <v>6039</v>
      </c>
      <c r="U449" s="9" t="s">
        <v>6040</v>
      </c>
      <c r="V449" s="9" t="s">
        <v>6056</v>
      </c>
      <c r="W449" t="s">
        <v>6057</v>
      </c>
      <c r="X449" t="s">
        <v>3081</v>
      </c>
      <c r="Y449" t="s">
        <v>3081</v>
      </c>
      <c r="Z449">
        <v>3</v>
      </c>
      <c r="AA449">
        <v>45108</v>
      </c>
      <c r="AB449">
        <v>44287</v>
      </c>
      <c r="AC449">
        <v>62115047</v>
      </c>
      <c r="AD449" s="9" t="s">
        <v>3084</v>
      </c>
      <c r="AE449" t="s">
        <v>1235</v>
      </c>
      <c r="AF449" t="s">
        <v>4143</v>
      </c>
      <c r="AG449" t="s">
        <v>3522</v>
      </c>
      <c r="AH449" t="s">
        <v>760</v>
      </c>
      <c r="AI449" t="s">
        <v>6043</v>
      </c>
      <c r="AJ449">
        <v>33925</v>
      </c>
      <c r="AK449" t="s">
        <v>3099</v>
      </c>
      <c r="AL449" t="s">
        <v>3088</v>
      </c>
      <c r="AM449">
        <v>200019603292615</v>
      </c>
      <c r="AN449">
        <v>1</v>
      </c>
      <c r="AO449" s="88" t="s">
        <v>3089</v>
      </c>
      <c r="AP449" s="88">
        <v>1</v>
      </c>
      <c r="AQ449" s="88" t="s">
        <v>3090</v>
      </c>
      <c r="AR449" s="88">
        <v>362717</v>
      </c>
      <c r="AS449" s="88" t="s">
        <v>6059</v>
      </c>
      <c r="AT449" s="88">
        <v>406</v>
      </c>
      <c r="AU449" s="88">
        <v>35000</v>
      </c>
      <c r="AV449" s="88">
        <v>0</v>
      </c>
      <c r="AW449" s="88">
        <v>0</v>
      </c>
      <c r="AX449" s="88">
        <v>0</v>
      </c>
      <c r="AY449" s="88">
        <v>35000</v>
      </c>
      <c r="AZ449" s="88">
        <v>1004.5</v>
      </c>
      <c r="BA449" s="88">
        <v>0</v>
      </c>
      <c r="BB449" s="88">
        <v>1064</v>
      </c>
      <c r="BC449" s="88">
        <v>0</v>
      </c>
      <c r="BD449" s="88">
        <v>25</v>
      </c>
      <c r="BE449" s="88">
        <v>0</v>
      </c>
      <c r="BF449" s="101">
        <v>0</v>
      </c>
      <c r="BG449" s="101">
        <v>2093.5</v>
      </c>
      <c r="BH449" s="101">
        <v>2485</v>
      </c>
      <c r="BI449" s="101">
        <v>385</v>
      </c>
      <c r="BJ449" s="101">
        <v>2481.5</v>
      </c>
      <c r="BK449" s="101">
        <v>5351.5</v>
      </c>
      <c r="BL449" s="101" t="s">
        <v>3081</v>
      </c>
      <c r="BM449" s="101" t="s">
        <v>3081</v>
      </c>
    </row>
    <row r="450" spans="1:65">
      <c r="A450" t="s">
        <v>695</v>
      </c>
      <c r="B450">
        <v>20250301</v>
      </c>
      <c r="C450">
        <v>2025</v>
      </c>
      <c r="D450" s="9">
        <v>45717</v>
      </c>
      <c r="E450">
        <v>3</v>
      </c>
      <c r="F450" t="s">
        <v>1065</v>
      </c>
      <c r="G450" t="s">
        <v>189</v>
      </c>
      <c r="H450" t="s">
        <v>1065</v>
      </c>
      <c r="I450" t="s">
        <v>189</v>
      </c>
      <c r="J450">
        <v>1</v>
      </c>
      <c r="K450" t="s">
        <v>9</v>
      </c>
      <c r="L450" t="s">
        <v>2158</v>
      </c>
      <c r="M450" t="s">
        <v>2158</v>
      </c>
      <c r="N450" t="s">
        <v>1820</v>
      </c>
      <c r="O450" t="s">
        <v>3247</v>
      </c>
      <c r="P450" t="s">
        <v>6037</v>
      </c>
      <c r="Q450" t="s">
        <v>6038</v>
      </c>
      <c r="R450" t="s">
        <v>3877</v>
      </c>
      <c r="S450" t="s">
        <v>320</v>
      </c>
      <c r="T450" t="s">
        <v>6039</v>
      </c>
      <c r="U450" s="9" t="s">
        <v>6040</v>
      </c>
      <c r="V450" s="9" t="s">
        <v>6056</v>
      </c>
      <c r="W450" t="s">
        <v>6057</v>
      </c>
      <c r="X450" t="s">
        <v>3081</v>
      </c>
      <c r="Y450" t="s">
        <v>3081</v>
      </c>
      <c r="Z450">
        <v>9</v>
      </c>
      <c r="AA450">
        <v>45352</v>
      </c>
      <c r="AB450">
        <v>38384</v>
      </c>
      <c r="AC450">
        <v>61995015</v>
      </c>
      <c r="AD450" s="9" t="s">
        <v>3084</v>
      </c>
      <c r="AE450" t="s">
        <v>919</v>
      </c>
      <c r="AF450" t="s">
        <v>5619</v>
      </c>
      <c r="AG450" t="s">
        <v>5620</v>
      </c>
      <c r="AH450" t="s">
        <v>319</v>
      </c>
      <c r="AI450" t="s">
        <v>6045</v>
      </c>
      <c r="AJ450">
        <v>27554</v>
      </c>
      <c r="AK450" t="s">
        <v>3088</v>
      </c>
      <c r="AL450" t="s">
        <v>3095</v>
      </c>
      <c r="AM450">
        <v>200013300036621</v>
      </c>
      <c r="AN450">
        <v>1</v>
      </c>
      <c r="AO450" s="88" t="s">
        <v>3089</v>
      </c>
      <c r="AP450" s="88">
        <v>1</v>
      </c>
      <c r="AQ450" s="88" t="s">
        <v>3090</v>
      </c>
      <c r="AR450" s="88">
        <v>362717</v>
      </c>
      <c r="AS450" s="88" t="s">
        <v>6059</v>
      </c>
      <c r="AT450" s="88">
        <v>421</v>
      </c>
      <c r="AU450" s="88">
        <v>70000</v>
      </c>
      <c r="AV450" s="88">
        <v>0</v>
      </c>
      <c r="AW450" s="88">
        <v>0</v>
      </c>
      <c r="AX450" s="88">
        <v>0</v>
      </c>
      <c r="AY450" s="88">
        <v>70000</v>
      </c>
      <c r="AZ450" s="88">
        <v>2009</v>
      </c>
      <c r="BA450" s="88">
        <v>0</v>
      </c>
      <c r="BB450" s="88">
        <v>2128</v>
      </c>
      <c r="BC450" s="88">
        <v>0</v>
      </c>
      <c r="BD450" s="88">
        <v>50</v>
      </c>
      <c r="BE450" s="88">
        <v>100</v>
      </c>
      <c r="BF450" s="101">
        <v>46949</v>
      </c>
      <c r="BG450" s="101">
        <v>51236</v>
      </c>
      <c r="BH450" s="101">
        <v>4970</v>
      </c>
      <c r="BI450" s="101">
        <v>770</v>
      </c>
      <c r="BJ450" s="101">
        <v>4963</v>
      </c>
      <c r="BK450" s="101">
        <v>10703</v>
      </c>
      <c r="BL450" s="101" t="s">
        <v>3091</v>
      </c>
      <c r="BM450" s="101" t="s">
        <v>3229</v>
      </c>
    </row>
    <row r="451" spans="1:65">
      <c r="A451" t="s">
        <v>695</v>
      </c>
      <c r="B451">
        <v>20250301</v>
      </c>
      <c r="C451">
        <v>2025</v>
      </c>
      <c r="D451" s="9">
        <v>45717</v>
      </c>
      <c r="E451">
        <v>3</v>
      </c>
      <c r="F451" t="s">
        <v>1038</v>
      </c>
      <c r="G451" t="s">
        <v>695</v>
      </c>
      <c r="H451" t="s">
        <v>1038</v>
      </c>
      <c r="I451" t="s">
        <v>695</v>
      </c>
      <c r="J451">
        <v>1</v>
      </c>
      <c r="K451" t="s">
        <v>9</v>
      </c>
      <c r="L451" t="s">
        <v>2158</v>
      </c>
      <c r="M451" t="s">
        <v>2158</v>
      </c>
      <c r="N451" t="s">
        <v>1820</v>
      </c>
      <c r="O451" t="s">
        <v>3247</v>
      </c>
      <c r="P451" t="s">
        <v>6037</v>
      </c>
      <c r="Q451" t="s">
        <v>6038</v>
      </c>
      <c r="R451" t="s">
        <v>4376</v>
      </c>
      <c r="S451" t="s">
        <v>259</v>
      </c>
      <c r="T451" t="s">
        <v>6046</v>
      </c>
      <c r="U451" s="9" t="s">
        <v>6047</v>
      </c>
      <c r="V451" s="9" t="s">
        <v>6056</v>
      </c>
      <c r="W451" t="s">
        <v>6057</v>
      </c>
      <c r="X451" t="s">
        <v>3081</v>
      </c>
      <c r="Y451" t="s">
        <v>3081</v>
      </c>
      <c r="Z451">
        <v>8</v>
      </c>
      <c r="AA451">
        <v>45474</v>
      </c>
      <c r="AB451">
        <v>36770</v>
      </c>
      <c r="AC451">
        <v>62461205</v>
      </c>
      <c r="AD451" s="9" t="s">
        <v>3084</v>
      </c>
      <c r="AE451" t="s">
        <v>836</v>
      </c>
      <c r="AF451" t="s">
        <v>5020</v>
      </c>
      <c r="AG451" t="s">
        <v>5021</v>
      </c>
      <c r="AH451" t="s">
        <v>618</v>
      </c>
      <c r="AI451" t="s">
        <v>6043</v>
      </c>
      <c r="AJ451">
        <v>24384</v>
      </c>
      <c r="AK451" t="s">
        <v>3088</v>
      </c>
      <c r="AL451" t="s">
        <v>3088</v>
      </c>
      <c r="AM451">
        <v>200013300040468</v>
      </c>
      <c r="AN451">
        <v>1</v>
      </c>
      <c r="AO451" s="88" t="s">
        <v>3089</v>
      </c>
      <c r="AP451" s="88">
        <v>1</v>
      </c>
      <c r="AQ451" s="88" t="s">
        <v>3090</v>
      </c>
      <c r="AR451" s="88">
        <v>362717</v>
      </c>
      <c r="AS451" s="88" t="s">
        <v>6059</v>
      </c>
      <c r="AT451" s="88">
        <v>424</v>
      </c>
      <c r="AU451" s="88">
        <v>65000</v>
      </c>
      <c r="AV451" s="88">
        <v>0</v>
      </c>
      <c r="AW451" s="88">
        <v>0</v>
      </c>
      <c r="AX451" s="88">
        <v>0</v>
      </c>
      <c r="AY451" s="88">
        <v>65000</v>
      </c>
      <c r="AZ451" s="88">
        <v>1865.5</v>
      </c>
      <c r="BA451" s="88">
        <v>4427.58</v>
      </c>
      <c r="BB451" s="88">
        <v>1976</v>
      </c>
      <c r="BC451" s="88">
        <v>0</v>
      </c>
      <c r="BD451" s="88">
        <v>25</v>
      </c>
      <c r="BE451" s="88">
        <v>50</v>
      </c>
      <c r="BF451" s="101">
        <v>32169.97</v>
      </c>
      <c r="BG451" s="101">
        <v>40514.050000000003</v>
      </c>
      <c r="BH451" s="101">
        <v>4615</v>
      </c>
      <c r="BI451" s="101">
        <v>715</v>
      </c>
      <c r="BJ451" s="101">
        <v>4608.5</v>
      </c>
      <c r="BK451" s="101">
        <v>9938.5</v>
      </c>
      <c r="BL451" s="101" t="s">
        <v>3091</v>
      </c>
      <c r="BM451" s="101" t="s">
        <v>3081</v>
      </c>
    </row>
    <row r="452" spans="1:65">
      <c r="A452" t="s">
        <v>695</v>
      </c>
      <c r="B452">
        <v>20250301</v>
      </c>
      <c r="C452">
        <v>2025</v>
      </c>
      <c r="D452" s="9">
        <v>45717</v>
      </c>
      <c r="E452">
        <v>3</v>
      </c>
      <c r="F452" t="s">
        <v>1067</v>
      </c>
      <c r="G452" t="s">
        <v>407</v>
      </c>
      <c r="H452" t="s">
        <v>1067</v>
      </c>
      <c r="I452" t="s">
        <v>407</v>
      </c>
      <c r="J452">
        <v>1</v>
      </c>
      <c r="K452" t="s">
        <v>9</v>
      </c>
      <c r="L452" t="s">
        <v>2158</v>
      </c>
      <c r="M452" t="s">
        <v>2158</v>
      </c>
      <c r="N452" t="s">
        <v>1820</v>
      </c>
      <c r="O452" t="s">
        <v>3247</v>
      </c>
      <c r="P452" t="s">
        <v>6037</v>
      </c>
      <c r="Q452" t="s">
        <v>6038</v>
      </c>
      <c r="R452" t="s">
        <v>3083</v>
      </c>
      <c r="S452" t="s">
        <v>7</v>
      </c>
      <c r="T452" t="s">
        <v>6039</v>
      </c>
      <c r="U452" s="9" t="s">
        <v>6040</v>
      </c>
      <c r="V452" s="9" t="s">
        <v>6041</v>
      </c>
      <c r="W452" t="s">
        <v>6042</v>
      </c>
      <c r="X452" t="s">
        <v>3081</v>
      </c>
      <c r="Y452" t="s">
        <v>3081</v>
      </c>
      <c r="Z452">
        <v>3</v>
      </c>
      <c r="AA452">
        <v>45413</v>
      </c>
      <c r="AB452">
        <v>44470</v>
      </c>
      <c r="AC452">
        <v>61710062</v>
      </c>
      <c r="AD452" s="9" t="s">
        <v>3084</v>
      </c>
      <c r="AE452" t="s">
        <v>1937</v>
      </c>
      <c r="AF452" t="s">
        <v>3765</v>
      </c>
      <c r="AG452" t="s">
        <v>3766</v>
      </c>
      <c r="AH452" t="s">
        <v>1936</v>
      </c>
      <c r="AI452" t="s">
        <v>6043</v>
      </c>
      <c r="AJ452">
        <v>23457</v>
      </c>
      <c r="AK452" t="s">
        <v>3099</v>
      </c>
      <c r="AL452" t="s">
        <v>3088</v>
      </c>
      <c r="AM452">
        <v>200019605388568</v>
      </c>
      <c r="AN452">
        <v>1</v>
      </c>
      <c r="AO452" s="88" t="s">
        <v>3089</v>
      </c>
      <c r="AP452" s="88">
        <v>1</v>
      </c>
      <c r="AQ452" s="88" t="s">
        <v>3090</v>
      </c>
      <c r="AR452" s="88">
        <v>362717</v>
      </c>
      <c r="AS452" s="88" t="s">
        <v>6059</v>
      </c>
      <c r="AT452" s="88">
        <v>455</v>
      </c>
      <c r="AU452" s="88">
        <v>24000</v>
      </c>
      <c r="AV452" s="88">
        <v>0</v>
      </c>
      <c r="AW452" s="88">
        <v>0</v>
      </c>
      <c r="AX452" s="88">
        <v>0</v>
      </c>
      <c r="AY452" s="88">
        <v>24000</v>
      </c>
      <c r="AZ452" s="88">
        <v>688.8</v>
      </c>
      <c r="BA452" s="88">
        <v>0</v>
      </c>
      <c r="BB452" s="88">
        <v>729.6</v>
      </c>
      <c r="BC452" s="88">
        <v>0</v>
      </c>
      <c r="BD452" s="88">
        <v>25</v>
      </c>
      <c r="BE452" s="88">
        <v>0</v>
      </c>
      <c r="BF452" s="101">
        <v>4209.1099999999997</v>
      </c>
      <c r="BG452" s="101">
        <v>5652.51</v>
      </c>
      <c r="BH452" s="101">
        <v>1704</v>
      </c>
      <c r="BI452" s="101">
        <v>264</v>
      </c>
      <c r="BJ452" s="101">
        <v>1701.6</v>
      </c>
      <c r="BK452" s="101">
        <v>3669.6</v>
      </c>
      <c r="BL452" s="101" t="s">
        <v>3081</v>
      </c>
      <c r="BM452" s="101" t="s">
        <v>3081</v>
      </c>
    </row>
    <row r="453" spans="1:65">
      <c r="A453" t="s">
        <v>695</v>
      </c>
      <c r="B453">
        <v>20250301</v>
      </c>
      <c r="C453">
        <v>2025</v>
      </c>
      <c r="D453" s="9">
        <v>45717</v>
      </c>
      <c r="E453">
        <v>3</v>
      </c>
      <c r="F453" t="s">
        <v>1038</v>
      </c>
      <c r="G453" t="s">
        <v>695</v>
      </c>
      <c r="H453" t="s">
        <v>1038</v>
      </c>
      <c r="I453" t="s">
        <v>695</v>
      </c>
      <c r="J453">
        <v>1</v>
      </c>
      <c r="K453" t="s">
        <v>9</v>
      </c>
      <c r="L453" t="s">
        <v>2158</v>
      </c>
      <c r="M453" t="s">
        <v>2158</v>
      </c>
      <c r="N453" t="s">
        <v>1820</v>
      </c>
      <c r="O453" t="s">
        <v>3247</v>
      </c>
      <c r="P453" t="s">
        <v>6037</v>
      </c>
      <c r="Q453" t="s">
        <v>6038</v>
      </c>
      <c r="R453" t="s">
        <v>3260</v>
      </c>
      <c r="S453" t="s">
        <v>107</v>
      </c>
      <c r="T453" t="s">
        <v>6046</v>
      </c>
      <c r="U453" s="9" t="s">
        <v>6047</v>
      </c>
      <c r="V453" s="9" t="s">
        <v>3081</v>
      </c>
      <c r="W453" t="s">
        <v>3081</v>
      </c>
      <c r="X453" t="s">
        <v>3081</v>
      </c>
      <c r="Y453" t="s">
        <v>3081</v>
      </c>
      <c r="Z453">
        <v>3</v>
      </c>
      <c r="AA453">
        <v>45474</v>
      </c>
      <c r="AB453">
        <v>44317</v>
      </c>
      <c r="AC453">
        <v>62461029</v>
      </c>
      <c r="AD453" s="9" t="s">
        <v>3084</v>
      </c>
      <c r="AE453" t="s">
        <v>1271</v>
      </c>
      <c r="AF453" t="s">
        <v>3864</v>
      </c>
      <c r="AG453" t="s">
        <v>3865</v>
      </c>
      <c r="AH453" t="s">
        <v>787</v>
      </c>
      <c r="AI453" t="s">
        <v>6045</v>
      </c>
      <c r="AJ453">
        <v>21291</v>
      </c>
      <c r="AK453" t="s">
        <v>3087</v>
      </c>
      <c r="AL453" t="s">
        <v>3088</v>
      </c>
      <c r="AM453">
        <v>200019603683953</v>
      </c>
      <c r="AN453">
        <v>1</v>
      </c>
      <c r="AO453" s="88" t="s">
        <v>3089</v>
      </c>
      <c r="AP453" s="88">
        <v>1</v>
      </c>
      <c r="AQ453" s="88" t="s">
        <v>3090</v>
      </c>
      <c r="AR453" s="88">
        <v>362717</v>
      </c>
      <c r="AS453" s="88" t="s">
        <v>6059</v>
      </c>
      <c r="AT453" s="88">
        <v>457</v>
      </c>
      <c r="AU453" s="88">
        <v>24000</v>
      </c>
      <c r="AV453" s="88">
        <v>0</v>
      </c>
      <c r="AW453" s="88">
        <v>0</v>
      </c>
      <c r="AX453" s="88">
        <v>0</v>
      </c>
      <c r="AY453" s="88">
        <v>24000</v>
      </c>
      <c r="AZ453" s="88">
        <v>688.8</v>
      </c>
      <c r="BA453" s="88">
        <v>0</v>
      </c>
      <c r="BB453" s="88">
        <v>729.6</v>
      </c>
      <c r="BC453" s="88">
        <v>0</v>
      </c>
      <c r="BD453" s="88">
        <v>25</v>
      </c>
      <c r="BE453" s="88">
        <v>0</v>
      </c>
      <c r="BF453" s="101">
        <v>10068.02</v>
      </c>
      <c r="BG453" s="101">
        <v>11511.42</v>
      </c>
      <c r="BH453" s="101">
        <v>1704</v>
      </c>
      <c r="BI453" s="101">
        <v>264</v>
      </c>
      <c r="BJ453" s="101">
        <v>1701.6</v>
      </c>
      <c r="BK453" s="101">
        <v>3669.6</v>
      </c>
      <c r="BL453" s="101" t="s">
        <v>3081</v>
      </c>
      <c r="BM453" s="101" t="s">
        <v>3081</v>
      </c>
    </row>
    <row r="454" spans="1:65">
      <c r="A454" t="s">
        <v>695</v>
      </c>
      <c r="B454">
        <v>20250301</v>
      </c>
      <c r="C454">
        <v>2025</v>
      </c>
      <c r="D454" s="9">
        <v>45717</v>
      </c>
      <c r="E454">
        <v>3</v>
      </c>
      <c r="F454" t="s">
        <v>1056</v>
      </c>
      <c r="G454" t="s">
        <v>694</v>
      </c>
      <c r="H454" t="s">
        <v>1038</v>
      </c>
      <c r="I454" t="s">
        <v>695</v>
      </c>
      <c r="J454">
        <v>34</v>
      </c>
      <c r="K454" t="s">
        <v>3256</v>
      </c>
      <c r="L454" t="s">
        <v>2158</v>
      </c>
      <c r="M454" t="s">
        <v>2158</v>
      </c>
      <c r="N454" t="s">
        <v>1820</v>
      </c>
      <c r="O454" t="s">
        <v>3247</v>
      </c>
      <c r="P454" t="s">
        <v>6037</v>
      </c>
      <c r="Q454" t="s">
        <v>6038</v>
      </c>
      <c r="R454" t="s">
        <v>3314</v>
      </c>
      <c r="S454" t="s">
        <v>728</v>
      </c>
      <c r="T454" t="s">
        <v>6046</v>
      </c>
      <c r="U454" s="9" t="s">
        <v>6047</v>
      </c>
      <c r="V454" s="9" t="s">
        <v>6054</v>
      </c>
      <c r="W454" t="s">
        <v>6055</v>
      </c>
      <c r="X454" t="s">
        <v>3081</v>
      </c>
      <c r="Y454" t="s">
        <v>3081</v>
      </c>
      <c r="Z454">
        <v>1</v>
      </c>
      <c r="AA454">
        <v>44896</v>
      </c>
      <c r="AB454">
        <v>44896</v>
      </c>
      <c r="AC454">
        <v>61800079</v>
      </c>
      <c r="AD454" s="9" t="s">
        <v>3084</v>
      </c>
      <c r="AE454" t="s">
        <v>1997</v>
      </c>
      <c r="AF454" t="s">
        <v>5100</v>
      </c>
      <c r="AG454" t="s">
        <v>5101</v>
      </c>
      <c r="AH454" t="s">
        <v>1996</v>
      </c>
      <c r="AI454" t="s">
        <v>6045</v>
      </c>
      <c r="AJ454">
        <v>30137</v>
      </c>
      <c r="AK454" t="s">
        <v>3099</v>
      </c>
      <c r="AL454" t="s">
        <v>3088</v>
      </c>
      <c r="AM454">
        <v>200019603335627</v>
      </c>
      <c r="AN454">
        <v>1</v>
      </c>
      <c r="AO454" s="88" t="s">
        <v>3089</v>
      </c>
      <c r="AP454" s="88">
        <v>1</v>
      </c>
      <c r="AQ454" s="88" t="s">
        <v>3090</v>
      </c>
      <c r="AR454" s="88">
        <v>362717</v>
      </c>
      <c r="AS454" s="88" t="s">
        <v>6059</v>
      </c>
      <c r="AT454" s="88">
        <v>461</v>
      </c>
      <c r="AU454" s="88">
        <v>70000</v>
      </c>
      <c r="AV454" s="88">
        <v>0</v>
      </c>
      <c r="AW454" s="88">
        <v>0</v>
      </c>
      <c r="AX454" s="88">
        <v>0</v>
      </c>
      <c r="AY454" s="88">
        <v>70000</v>
      </c>
      <c r="AZ454" s="88">
        <v>2009</v>
      </c>
      <c r="BA454" s="88">
        <v>5368.48</v>
      </c>
      <c r="BB454" s="88">
        <v>2128</v>
      </c>
      <c r="BC454" s="88">
        <v>0</v>
      </c>
      <c r="BD454" s="88">
        <v>25</v>
      </c>
      <c r="BE454" s="88">
        <v>0</v>
      </c>
      <c r="BF454" s="101">
        <v>0</v>
      </c>
      <c r="BG454" s="101">
        <v>9530.48</v>
      </c>
      <c r="BH454" s="101">
        <v>4970</v>
      </c>
      <c r="BI454" s="101">
        <v>770</v>
      </c>
      <c r="BJ454" s="101">
        <v>4963</v>
      </c>
      <c r="BK454" s="101">
        <v>10703</v>
      </c>
      <c r="BL454" s="101" t="s">
        <v>3081</v>
      </c>
      <c r="BM454" s="101" t="s">
        <v>3081</v>
      </c>
    </row>
    <row r="455" spans="1:65">
      <c r="A455" t="s">
        <v>695</v>
      </c>
      <c r="B455">
        <v>20250301</v>
      </c>
      <c r="C455">
        <v>2025</v>
      </c>
      <c r="D455" s="9">
        <v>45717</v>
      </c>
      <c r="E455">
        <v>3</v>
      </c>
      <c r="F455" t="s">
        <v>1048</v>
      </c>
      <c r="G455" t="s">
        <v>388</v>
      </c>
      <c r="H455" t="s">
        <v>1038</v>
      </c>
      <c r="I455" t="s">
        <v>695</v>
      </c>
      <c r="J455">
        <v>34</v>
      </c>
      <c r="K455" t="s">
        <v>3256</v>
      </c>
      <c r="L455" t="s">
        <v>2158</v>
      </c>
      <c r="M455" t="s">
        <v>2158</v>
      </c>
      <c r="N455" t="s">
        <v>1820</v>
      </c>
      <c r="O455" t="s">
        <v>3247</v>
      </c>
      <c r="P455" t="s">
        <v>6037</v>
      </c>
      <c r="Q455" t="s">
        <v>6038</v>
      </c>
      <c r="R455" t="s">
        <v>3273</v>
      </c>
      <c r="S455" t="s">
        <v>163</v>
      </c>
      <c r="T455" t="s">
        <v>6046</v>
      </c>
      <c r="U455" s="9" t="s">
        <v>6047</v>
      </c>
      <c r="V455" s="9" t="s">
        <v>3081</v>
      </c>
      <c r="W455" t="s">
        <v>3081</v>
      </c>
      <c r="X455" t="s">
        <v>3081</v>
      </c>
      <c r="Y455" t="s">
        <v>3081</v>
      </c>
      <c r="Z455">
        <v>2</v>
      </c>
      <c r="AA455">
        <v>45627</v>
      </c>
      <c r="AB455">
        <v>44531</v>
      </c>
      <c r="AC455">
        <v>61935118</v>
      </c>
      <c r="AD455" s="9" t="s">
        <v>3084</v>
      </c>
      <c r="AE455" t="s">
        <v>1674</v>
      </c>
      <c r="AF455" t="s">
        <v>5591</v>
      </c>
      <c r="AG455" t="s">
        <v>5592</v>
      </c>
      <c r="AH455" t="s">
        <v>1157</v>
      </c>
      <c r="AI455" t="s">
        <v>6043</v>
      </c>
      <c r="AJ455">
        <v>22344</v>
      </c>
      <c r="AK455" t="s">
        <v>3099</v>
      </c>
      <c r="AL455" t="s">
        <v>3088</v>
      </c>
      <c r="AM455">
        <v>200019603539965</v>
      </c>
      <c r="AN455">
        <v>1</v>
      </c>
      <c r="AO455" s="88" t="s">
        <v>3089</v>
      </c>
      <c r="AP455" s="88">
        <v>1</v>
      </c>
      <c r="AQ455" s="88" t="s">
        <v>3090</v>
      </c>
      <c r="AR455" s="88">
        <v>362717</v>
      </c>
      <c r="AS455" s="88" t="s">
        <v>6059</v>
      </c>
      <c r="AT455" s="88">
        <v>463</v>
      </c>
      <c r="AU455" s="88">
        <v>48000</v>
      </c>
      <c r="AV455" s="88">
        <v>0</v>
      </c>
      <c r="AW455" s="88">
        <v>0</v>
      </c>
      <c r="AX455" s="88">
        <v>0</v>
      </c>
      <c r="AY455" s="88">
        <v>48000</v>
      </c>
      <c r="AZ455" s="88">
        <v>1377.6</v>
      </c>
      <c r="BA455" s="88">
        <v>1571.73</v>
      </c>
      <c r="BB455" s="88">
        <v>1459.2</v>
      </c>
      <c r="BC455" s="88">
        <v>0</v>
      </c>
      <c r="BD455" s="88">
        <v>25</v>
      </c>
      <c r="BE455" s="88">
        <v>0</v>
      </c>
      <c r="BF455" s="101">
        <v>0</v>
      </c>
      <c r="BG455" s="101">
        <v>4433.53</v>
      </c>
      <c r="BH455" s="101">
        <v>3408</v>
      </c>
      <c r="BI455" s="101">
        <v>528</v>
      </c>
      <c r="BJ455" s="101">
        <v>3403.2</v>
      </c>
      <c r="BK455" s="101">
        <v>7339.2</v>
      </c>
      <c r="BL455" s="101" t="s">
        <v>3081</v>
      </c>
      <c r="BM455" s="101" t="s">
        <v>3081</v>
      </c>
    </row>
    <row r="456" spans="1:65">
      <c r="A456" t="s">
        <v>695</v>
      </c>
      <c r="B456">
        <v>20250301</v>
      </c>
      <c r="C456">
        <v>2025</v>
      </c>
      <c r="D456" s="9">
        <v>45717</v>
      </c>
      <c r="E456">
        <v>3</v>
      </c>
      <c r="F456" t="s">
        <v>2671</v>
      </c>
      <c r="G456" t="s">
        <v>2686</v>
      </c>
      <c r="H456" t="s">
        <v>1038</v>
      </c>
      <c r="I456" t="s">
        <v>695</v>
      </c>
      <c r="J456">
        <v>34</v>
      </c>
      <c r="K456" t="s">
        <v>3256</v>
      </c>
      <c r="L456" t="s">
        <v>2158</v>
      </c>
      <c r="M456" t="s">
        <v>2158</v>
      </c>
      <c r="N456" t="s">
        <v>1820</v>
      </c>
      <c r="O456" t="s">
        <v>3247</v>
      </c>
      <c r="P456" t="s">
        <v>6037</v>
      </c>
      <c r="Q456" t="s">
        <v>6038</v>
      </c>
      <c r="R456" t="s">
        <v>4812</v>
      </c>
      <c r="S456" t="s">
        <v>2747</v>
      </c>
      <c r="T456" t="s">
        <v>6046</v>
      </c>
      <c r="U456" s="9" t="s">
        <v>6047</v>
      </c>
      <c r="V456" s="9" t="s">
        <v>6052</v>
      </c>
      <c r="W456" t="s">
        <v>6053</v>
      </c>
      <c r="X456" t="s">
        <v>3081</v>
      </c>
      <c r="Y456" t="s">
        <v>3081</v>
      </c>
      <c r="Z456">
        <v>3</v>
      </c>
      <c r="AA456">
        <v>45352</v>
      </c>
      <c r="AB456">
        <v>44896</v>
      </c>
      <c r="AC456">
        <v>61530018</v>
      </c>
      <c r="AD456" s="9" t="s">
        <v>3084</v>
      </c>
      <c r="AE456" t="s">
        <v>2146</v>
      </c>
      <c r="AF456" t="s">
        <v>4813</v>
      </c>
      <c r="AG456" t="s">
        <v>4814</v>
      </c>
      <c r="AH456" t="s">
        <v>2145</v>
      </c>
      <c r="AI456" t="s">
        <v>6045</v>
      </c>
      <c r="AJ456">
        <v>33217</v>
      </c>
      <c r="AK456" t="s">
        <v>3099</v>
      </c>
      <c r="AL456" t="s">
        <v>3088</v>
      </c>
      <c r="AM456">
        <v>200019600695050</v>
      </c>
      <c r="AN456">
        <v>1</v>
      </c>
      <c r="AO456" s="88" t="s">
        <v>3089</v>
      </c>
      <c r="AP456" s="88">
        <v>1</v>
      </c>
      <c r="AQ456" s="88" t="s">
        <v>3090</v>
      </c>
      <c r="AR456" s="88">
        <v>362717</v>
      </c>
      <c r="AS456" s="88" t="s">
        <v>6059</v>
      </c>
      <c r="AT456" s="88">
        <v>472</v>
      </c>
      <c r="AU456" s="88">
        <v>60000</v>
      </c>
      <c r="AV456" s="88">
        <v>0</v>
      </c>
      <c r="AW456" s="88">
        <v>0</v>
      </c>
      <c r="AX456" s="88">
        <v>0</v>
      </c>
      <c r="AY456" s="88">
        <v>60000</v>
      </c>
      <c r="AZ456" s="88">
        <v>1722</v>
      </c>
      <c r="BA456" s="88">
        <v>3143.58</v>
      </c>
      <c r="BB456" s="88">
        <v>1824</v>
      </c>
      <c r="BC456" s="88">
        <v>1715.46</v>
      </c>
      <c r="BD456" s="88">
        <v>25</v>
      </c>
      <c r="BE456" s="88">
        <v>0</v>
      </c>
      <c r="BF456" s="101">
        <v>0</v>
      </c>
      <c r="BG456" s="101">
        <v>8430.0400000000009</v>
      </c>
      <c r="BH456" s="101">
        <v>4260</v>
      </c>
      <c r="BI456" s="101">
        <v>660</v>
      </c>
      <c r="BJ456" s="101">
        <v>4254</v>
      </c>
      <c r="BK456" s="101">
        <v>9174</v>
      </c>
      <c r="BL456" s="101" t="s">
        <v>3173</v>
      </c>
      <c r="BM456" s="101" t="s">
        <v>3217</v>
      </c>
    </row>
    <row r="457" spans="1:65">
      <c r="A457" t="s">
        <v>695</v>
      </c>
      <c r="B457">
        <v>20250301</v>
      </c>
      <c r="C457">
        <v>2025</v>
      </c>
      <c r="D457" s="9">
        <v>45717</v>
      </c>
      <c r="E457">
        <v>3</v>
      </c>
      <c r="F457" t="s">
        <v>1043</v>
      </c>
      <c r="G457" t="s">
        <v>60</v>
      </c>
      <c r="H457" t="s">
        <v>1038</v>
      </c>
      <c r="I457" t="s">
        <v>695</v>
      </c>
      <c r="J457">
        <v>34</v>
      </c>
      <c r="K457" t="s">
        <v>3256</v>
      </c>
      <c r="L457" t="s">
        <v>2158</v>
      </c>
      <c r="M457" t="s">
        <v>2158</v>
      </c>
      <c r="N457" t="s">
        <v>1820</v>
      </c>
      <c r="O457" t="s">
        <v>3247</v>
      </c>
      <c r="P457" t="s">
        <v>6037</v>
      </c>
      <c r="Q457" t="s">
        <v>6038</v>
      </c>
      <c r="R457" t="s">
        <v>3281</v>
      </c>
      <c r="S457" t="s">
        <v>109</v>
      </c>
      <c r="T457" t="s">
        <v>6046</v>
      </c>
      <c r="U457" s="9" t="s">
        <v>6047</v>
      </c>
      <c r="V457" s="9" t="s">
        <v>3081</v>
      </c>
      <c r="W457" t="s">
        <v>3081</v>
      </c>
      <c r="X457" t="s">
        <v>3081</v>
      </c>
      <c r="Y457" t="s">
        <v>3081</v>
      </c>
      <c r="Z457">
        <v>1</v>
      </c>
      <c r="AA457">
        <v>44835</v>
      </c>
      <c r="AB457">
        <v>44835</v>
      </c>
      <c r="AC457">
        <v>61950090</v>
      </c>
      <c r="AD457" s="9" t="s">
        <v>3084</v>
      </c>
      <c r="AE457" t="s">
        <v>1890</v>
      </c>
      <c r="AF457" t="s">
        <v>3437</v>
      </c>
      <c r="AG457" t="s">
        <v>3438</v>
      </c>
      <c r="AH457" t="s">
        <v>1875</v>
      </c>
      <c r="AI457" t="s">
        <v>6045</v>
      </c>
      <c r="AJ457">
        <v>31031</v>
      </c>
      <c r="AK457" t="s">
        <v>3099</v>
      </c>
      <c r="AL457" t="s">
        <v>3088</v>
      </c>
      <c r="AM457">
        <v>200018700068372</v>
      </c>
      <c r="AN457">
        <v>1</v>
      </c>
      <c r="AO457" s="88" t="s">
        <v>3089</v>
      </c>
      <c r="AP457" s="88">
        <v>1</v>
      </c>
      <c r="AQ457" s="88" t="s">
        <v>3090</v>
      </c>
      <c r="AR457" s="88">
        <v>362717</v>
      </c>
      <c r="AS457" s="88" t="s">
        <v>6059</v>
      </c>
      <c r="AT457" s="88">
        <v>479</v>
      </c>
      <c r="AU457" s="88">
        <v>135000</v>
      </c>
      <c r="AV457" s="88">
        <v>0</v>
      </c>
      <c r="AW457" s="88">
        <v>0</v>
      </c>
      <c r="AX457" s="88">
        <v>0</v>
      </c>
      <c r="AY457" s="88">
        <v>135000</v>
      </c>
      <c r="AZ457" s="88">
        <v>3874.5</v>
      </c>
      <c r="BA457" s="88">
        <v>19909.38</v>
      </c>
      <c r="BB457" s="88">
        <v>4104</v>
      </c>
      <c r="BC457" s="88">
        <v>1715.46</v>
      </c>
      <c r="BD457" s="88">
        <v>25</v>
      </c>
      <c r="BE457" s="88">
        <v>0</v>
      </c>
      <c r="BF457" s="101">
        <v>0</v>
      </c>
      <c r="BG457" s="101">
        <v>29628.34</v>
      </c>
      <c r="BH457" s="101">
        <v>9585</v>
      </c>
      <c r="BI457" s="101">
        <v>851.51</v>
      </c>
      <c r="BJ457" s="101">
        <v>9571.5</v>
      </c>
      <c r="BK457" s="101">
        <v>20008.009999999998</v>
      </c>
      <c r="BL457" s="101" t="s">
        <v>3081</v>
      </c>
      <c r="BM457" s="101" t="s">
        <v>3081</v>
      </c>
    </row>
    <row r="458" spans="1:65">
      <c r="A458" t="s">
        <v>695</v>
      </c>
      <c r="B458">
        <v>20250301</v>
      </c>
      <c r="C458">
        <v>2025</v>
      </c>
      <c r="D458" s="9">
        <v>45717</v>
      </c>
      <c r="E458">
        <v>3</v>
      </c>
      <c r="F458" t="s">
        <v>1067</v>
      </c>
      <c r="G458" t="s">
        <v>407</v>
      </c>
      <c r="H458" t="s">
        <v>1067</v>
      </c>
      <c r="I458" t="s">
        <v>407</v>
      </c>
      <c r="J458">
        <v>1</v>
      </c>
      <c r="K458" t="s">
        <v>9</v>
      </c>
      <c r="L458" t="s">
        <v>2158</v>
      </c>
      <c r="M458" t="s">
        <v>2158</v>
      </c>
      <c r="N458" t="s">
        <v>1820</v>
      </c>
      <c r="O458" t="s">
        <v>3247</v>
      </c>
      <c r="P458" t="s">
        <v>6037</v>
      </c>
      <c r="Q458" t="s">
        <v>6038</v>
      </c>
      <c r="R458" t="s">
        <v>3083</v>
      </c>
      <c r="S458" t="s">
        <v>7</v>
      </c>
      <c r="T458" t="s">
        <v>6039</v>
      </c>
      <c r="U458" s="9" t="s">
        <v>6040</v>
      </c>
      <c r="V458" s="9" t="s">
        <v>6041</v>
      </c>
      <c r="W458" t="s">
        <v>6042</v>
      </c>
      <c r="X458" t="s">
        <v>3081</v>
      </c>
      <c r="Y458" t="s">
        <v>3081</v>
      </c>
      <c r="Z458">
        <v>1</v>
      </c>
      <c r="AA458">
        <v>45689</v>
      </c>
      <c r="AB458">
        <v>45689</v>
      </c>
      <c r="AC458">
        <v>61710075</v>
      </c>
      <c r="AD458" s="9" t="s">
        <v>3084</v>
      </c>
      <c r="AE458" t="s">
        <v>5988</v>
      </c>
      <c r="AF458" t="s">
        <v>5989</v>
      </c>
      <c r="AG458" t="s">
        <v>5990</v>
      </c>
      <c r="AH458" t="s">
        <v>5991</v>
      </c>
      <c r="AI458" t="s">
        <v>6045</v>
      </c>
      <c r="AJ458">
        <v>30651</v>
      </c>
      <c r="AK458" t="s">
        <v>3099</v>
      </c>
      <c r="AL458" t="s">
        <v>3088</v>
      </c>
      <c r="AM458">
        <v>200019606922074</v>
      </c>
      <c r="AN458">
        <v>1</v>
      </c>
      <c r="AO458" s="88" t="s">
        <v>3089</v>
      </c>
      <c r="AP458" s="88">
        <v>1</v>
      </c>
      <c r="AQ458" s="88" t="s">
        <v>3090</v>
      </c>
      <c r="AR458" s="88">
        <v>362717</v>
      </c>
      <c r="AS458" s="88" t="s">
        <v>6059</v>
      </c>
      <c r="AT458" s="88">
        <v>500</v>
      </c>
      <c r="AU458" s="88">
        <v>20000</v>
      </c>
      <c r="AV458" s="88">
        <v>0</v>
      </c>
      <c r="AW458" s="88">
        <v>0</v>
      </c>
      <c r="AX458" s="88">
        <v>0</v>
      </c>
      <c r="AY458" s="88">
        <v>20000</v>
      </c>
      <c r="AZ458" s="88">
        <v>574</v>
      </c>
      <c r="BA458" s="88">
        <v>0</v>
      </c>
      <c r="BB458" s="88">
        <v>608</v>
      </c>
      <c r="BC458" s="88">
        <v>0</v>
      </c>
      <c r="BD458" s="88">
        <v>25</v>
      </c>
      <c r="BE458" s="88">
        <v>0</v>
      </c>
      <c r="BF458" s="101">
        <v>0</v>
      </c>
      <c r="BG458" s="101">
        <v>1207</v>
      </c>
      <c r="BH458" s="101">
        <v>1420</v>
      </c>
      <c r="BI458" s="101">
        <v>220</v>
      </c>
      <c r="BJ458" s="101">
        <v>1418</v>
      </c>
      <c r="BK458" s="101">
        <v>3058</v>
      </c>
      <c r="BL458" s="101" t="s">
        <v>3081</v>
      </c>
      <c r="BM458" s="101" t="s">
        <v>3081</v>
      </c>
    </row>
    <row r="459" spans="1:65">
      <c r="A459" t="s">
        <v>695</v>
      </c>
      <c r="B459">
        <v>20250301</v>
      </c>
      <c r="C459">
        <v>2025</v>
      </c>
      <c r="D459" s="9">
        <v>45717</v>
      </c>
      <c r="E459">
        <v>3</v>
      </c>
      <c r="F459" t="s">
        <v>1088</v>
      </c>
      <c r="G459" t="s">
        <v>14</v>
      </c>
      <c r="H459" t="s">
        <v>1038</v>
      </c>
      <c r="I459" t="s">
        <v>695</v>
      </c>
      <c r="J459">
        <v>34</v>
      </c>
      <c r="K459" t="s">
        <v>3256</v>
      </c>
      <c r="L459" t="s">
        <v>2158</v>
      </c>
      <c r="M459" t="s">
        <v>2158</v>
      </c>
      <c r="N459" t="s">
        <v>1820</v>
      </c>
      <c r="O459" t="s">
        <v>3247</v>
      </c>
      <c r="P459" t="s">
        <v>6037</v>
      </c>
      <c r="Q459" t="s">
        <v>6038</v>
      </c>
      <c r="R459" t="s">
        <v>3795</v>
      </c>
      <c r="S459" t="s">
        <v>1094</v>
      </c>
      <c r="T459" t="s">
        <v>6046</v>
      </c>
      <c r="U459" s="9" t="s">
        <v>6047</v>
      </c>
      <c r="V459" s="9" t="s">
        <v>6052</v>
      </c>
      <c r="W459" t="s">
        <v>6053</v>
      </c>
      <c r="X459" t="s">
        <v>3081</v>
      </c>
      <c r="Y459" t="s">
        <v>3081</v>
      </c>
      <c r="Z459">
        <v>1</v>
      </c>
      <c r="AA459">
        <v>44531</v>
      </c>
      <c r="AB459">
        <v>44531</v>
      </c>
      <c r="AC459">
        <v>62340084</v>
      </c>
      <c r="AD459" s="9" t="s">
        <v>3084</v>
      </c>
      <c r="AE459" t="s">
        <v>1686</v>
      </c>
      <c r="AF459" t="s">
        <v>5040</v>
      </c>
      <c r="AG459" t="s">
        <v>5041</v>
      </c>
      <c r="AH459" t="s">
        <v>1158</v>
      </c>
      <c r="AI459" t="s">
        <v>6043</v>
      </c>
      <c r="AJ459">
        <v>30200</v>
      </c>
      <c r="AK459" t="s">
        <v>3087</v>
      </c>
      <c r="AL459" t="s">
        <v>3088</v>
      </c>
      <c r="AM459">
        <v>200019604295131</v>
      </c>
      <c r="AN459">
        <v>1</v>
      </c>
      <c r="AO459" s="88" t="s">
        <v>3089</v>
      </c>
      <c r="AP459" s="88">
        <v>1</v>
      </c>
      <c r="AQ459" s="88" t="s">
        <v>3090</v>
      </c>
      <c r="AR459" s="88">
        <v>362717</v>
      </c>
      <c r="AS459" s="88" t="s">
        <v>6059</v>
      </c>
      <c r="AT459" s="88">
        <v>501</v>
      </c>
      <c r="AU459" s="88">
        <v>45000</v>
      </c>
      <c r="AV459" s="88">
        <v>0</v>
      </c>
      <c r="AW459" s="88">
        <v>0</v>
      </c>
      <c r="AX459" s="88">
        <v>0</v>
      </c>
      <c r="AY459" s="88">
        <v>45000</v>
      </c>
      <c r="AZ459" s="88">
        <v>1291.5</v>
      </c>
      <c r="BA459" s="88">
        <v>891.01</v>
      </c>
      <c r="BB459" s="88">
        <v>1368</v>
      </c>
      <c r="BC459" s="88">
        <v>1715.46</v>
      </c>
      <c r="BD459" s="88">
        <v>25</v>
      </c>
      <c r="BE459" s="88">
        <v>0</v>
      </c>
      <c r="BF459" s="101">
        <v>0</v>
      </c>
      <c r="BG459" s="101">
        <v>5290.97</v>
      </c>
      <c r="BH459" s="101">
        <v>3195</v>
      </c>
      <c r="BI459" s="101">
        <v>495</v>
      </c>
      <c r="BJ459" s="101">
        <v>3190.5</v>
      </c>
      <c r="BK459" s="101">
        <v>6880.5</v>
      </c>
      <c r="BL459" s="101" t="s">
        <v>3081</v>
      </c>
      <c r="BM459" s="101" t="s">
        <v>3081</v>
      </c>
    </row>
    <row r="460" spans="1:65">
      <c r="A460" t="s">
        <v>695</v>
      </c>
      <c r="B460">
        <v>20250301</v>
      </c>
      <c r="C460">
        <v>2025</v>
      </c>
      <c r="D460" s="9">
        <v>45717</v>
      </c>
      <c r="E460">
        <v>3</v>
      </c>
      <c r="F460" t="s">
        <v>1030</v>
      </c>
      <c r="G460" t="s">
        <v>420</v>
      </c>
      <c r="H460" t="s">
        <v>1030</v>
      </c>
      <c r="I460" t="s">
        <v>420</v>
      </c>
      <c r="J460">
        <v>1</v>
      </c>
      <c r="K460" t="s">
        <v>9</v>
      </c>
      <c r="L460" t="s">
        <v>2158</v>
      </c>
      <c r="M460" t="s">
        <v>2158</v>
      </c>
      <c r="N460" t="s">
        <v>1820</v>
      </c>
      <c r="O460" t="s">
        <v>3247</v>
      </c>
      <c r="P460" t="s">
        <v>6037</v>
      </c>
      <c r="Q460" t="s">
        <v>6038</v>
      </c>
      <c r="R460" t="s">
        <v>3736</v>
      </c>
      <c r="S460" t="s">
        <v>2905</v>
      </c>
      <c r="T460" t="s">
        <v>6046</v>
      </c>
      <c r="U460" s="9" t="s">
        <v>6047</v>
      </c>
      <c r="V460" s="9" t="s">
        <v>6056</v>
      </c>
      <c r="W460" t="s">
        <v>6057</v>
      </c>
      <c r="X460" t="s">
        <v>3081</v>
      </c>
      <c r="Y460" t="s">
        <v>3081</v>
      </c>
      <c r="Z460">
        <v>1</v>
      </c>
      <c r="AA460">
        <v>45474</v>
      </c>
      <c r="AB460">
        <v>45474</v>
      </c>
      <c r="AC460">
        <v>62040090</v>
      </c>
      <c r="AD460" s="9" t="s">
        <v>3084</v>
      </c>
      <c r="AE460" t="s">
        <v>2867</v>
      </c>
      <c r="AF460" t="s">
        <v>3737</v>
      </c>
      <c r="AG460" t="s">
        <v>3738</v>
      </c>
      <c r="AH460" t="s">
        <v>2880</v>
      </c>
      <c r="AI460" t="s">
        <v>6045</v>
      </c>
      <c r="AJ460">
        <v>30782</v>
      </c>
      <c r="AK460" t="s">
        <v>3099</v>
      </c>
      <c r="AL460" t="s">
        <v>3088</v>
      </c>
      <c r="AM460">
        <v>200019607268917</v>
      </c>
      <c r="AN460">
        <v>1</v>
      </c>
      <c r="AO460" s="88" t="s">
        <v>3089</v>
      </c>
      <c r="AP460" s="88">
        <v>1</v>
      </c>
      <c r="AQ460" s="88" t="s">
        <v>3090</v>
      </c>
      <c r="AR460" s="88">
        <v>362717</v>
      </c>
      <c r="AS460" s="88" t="s">
        <v>6059</v>
      </c>
      <c r="AT460" s="88">
        <v>506</v>
      </c>
      <c r="AU460" s="88">
        <v>35000</v>
      </c>
      <c r="AV460" s="88">
        <v>0</v>
      </c>
      <c r="AW460" s="88">
        <v>0</v>
      </c>
      <c r="AX460" s="88">
        <v>0</v>
      </c>
      <c r="AY460" s="88">
        <v>35000</v>
      </c>
      <c r="AZ460" s="88">
        <v>1004.5</v>
      </c>
      <c r="BA460" s="88">
        <v>0</v>
      </c>
      <c r="BB460" s="88">
        <v>1064</v>
      </c>
      <c r="BC460" s="88">
        <v>0</v>
      </c>
      <c r="BD460" s="88">
        <v>25</v>
      </c>
      <c r="BE460" s="88">
        <v>0</v>
      </c>
      <c r="BF460" s="101">
        <v>7566</v>
      </c>
      <c r="BG460" s="101">
        <v>9659.5</v>
      </c>
      <c r="BH460" s="101">
        <v>2485</v>
      </c>
      <c r="BI460" s="101">
        <v>385</v>
      </c>
      <c r="BJ460" s="101">
        <v>2481.5</v>
      </c>
      <c r="BK460" s="101">
        <v>5351.5</v>
      </c>
      <c r="BL460" s="101" t="s">
        <v>3081</v>
      </c>
      <c r="BM460" s="101" t="s">
        <v>3081</v>
      </c>
    </row>
    <row r="461" spans="1:65">
      <c r="A461" t="s">
        <v>695</v>
      </c>
      <c r="B461">
        <v>20250301</v>
      </c>
      <c r="C461">
        <v>2025</v>
      </c>
      <c r="D461" s="9">
        <v>45717</v>
      </c>
      <c r="E461">
        <v>3</v>
      </c>
      <c r="F461" t="s">
        <v>1069</v>
      </c>
      <c r="G461" t="s">
        <v>612</v>
      </c>
      <c r="H461" t="s">
        <v>1069</v>
      </c>
      <c r="I461" t="s">
        <v>612</v>
      </c>
      <c r="J461">
        <v>1</v>
      </c>
      <c r="K461" t="s">
        <v>9</v>
      </c>
      <c r="L461" t="s">
        <v>2158</v>
      </c>
      <c r="M461" t="s">
        <v>2158</v>
      </c>
      <c r="N461" t="s">
        <v>1820</v>
      </c>
      <c r="O461" t="s">
        <v>3247</v>
      </c>
      <c r="P461" t="s">
        <v>6037</v>
      </c>
      <c r="Q461" t="s">
        <v>6038</v>
      </c>
      <c r="R461" t="s">
        <v>3096</v>
      </c>
      <c r="S461" t="s">
        <v>295</v>
      </c>
      <c r="T461" t="s">
        <v>6046</v>
      </c>
      <c r="U461" s="9" t="s">
        <v>6047</v>
      </c>
      <c r="V461" s="9" t="s">
        <v>6056</v>
      </c>
      <c r="W461" t="s">
        <v>6057</v>
      </c>
      <c r="X461" t="s">
        <v>3081</v>
      </c>
      <c r="Y461" t="s">
        <v>3081</v>
      </c>
      <c r="Z461">
        <v>2</v>
      </c>
      <c r="AA461">
        <v>45536</v>
      </c>
      <c r="AB461">
        <v>367</v>
      </c>
      <c r="AC461">
        <v>62115099</v>
      </c>
      <c r="AD461" s="9" t="s">
        <v>3084</v>
      </c>
      <c r="AE461" t="s">
        <v>2984</v>
      </c>
      <c r="AF461" t="s">
        <v>4381</v>
      </c>
      <c r="AG461" t="s">
        <v>4382</v>
      </c>
      <c r="AH461" t="s">
        <v>2985</v>
      </c>
      <c r="AI461" t="s">
        <v>6045</v>
      </c>
      <c r="AJ461">
        <v>30857</v>
      </c>
      <c r="AK461" t="s">
        <v>3099</v>
      </c>
      <c r="AL461" t="s">
        <v>3088</v>
      </c>
      <c r="AM461">
        <v>200019607517159</v>
      </c>
      <c r="AN461">
        <v>1</v>
      </c>
      <c r="AO461" s="88" t="s">
        <v>3089</v>
      </c>
      <c r="AP461" s="88">
        <v>1</v>
      </c>
      <c r="AQ461" s="88" t="s">
        <v>3090</v>
      </c>
      <c r="AR461" s="88">
        <v>362717</v>
      </c>
      <c r="AS461" s="88" t="s">
        <v>6059</v>
      </c>
      <c r="AT461" s="88">
        <v>508</v>
      </c>
      <c r="AU461" s="88">
        <v>35000</v>
      </c>
      <c r="AV461" s="88">
        <v>0</v>
      </c>
      <c r="AW461" s="88">
        <v>0</v>
      </c>
      <c r="AX461" s="88">
        <v>0</v>
      </c>
      <c r="AY461" s="88">
        <v>35000</v>
      </c>
      <c r="AZ461" s="88">
        <v>1004.5</v>
      </c>
      <c r="BA461" s="88">
        <v>0</v>
      </c>
      <c r="BB461" s="88">
        <v>1064</v>
      </c>
      <c r="BC461" s="88">
        <v>0</v>
      </c>
      <c r="BD461" s="88">
        <v>25</v>
      </c>
      <c r="BE461" s="88">
        <v>0</v>
      </c>
      <c r="BF461" s="101">
        <v>5966</v>
      </c>
      <c r="BG461" s="101">
        <v>8059.5</v>
      </c>
      <c r="BH461" s="101">
        <v>2485</v>
      </c>
      <c r="BI461" s="101">
        <v>385</v>
      </c>
      <c r="BJ461" s="101">
        <v>2481.5</v>
      </c>
      <c r="BK461" s="101">
        <v>5351.5</v>
      </c>
      <c r="BL461" s="101" t="s">
        <v>3091</v>
      </c>
      <c r="BM461" s="101" t="s">
        <v>3081</v>
      </c>
    </row>
    <row r="462" spans="1:65">
      <c r="A462" t="s">
        <v>695</v>
      </c>
      <c r="B462">
        <v>20250301</v>
      </c>
      <c r="C462">
        <v>2025</v>
      </c>
      <c r="D462" s="9">
        <v>45717</v>
      </c>
      <c r="E462">
        <v>3</v>
      </c>
      <c r="F462" t="s">
        <v>2743</v>
      </c>
      <c r="G462" t="s">
        <v>2744</v>
      </c>
      <c r="H462" t="s">
        <v>2743</v>
      </c>
      <c r="I462" t="s">
        <v>2744</v>
      </c>
      <c r="J462">
        <v>1</v>
      </c>
      <c r="K462" t="s">
        <v>9</v>
      </c>
      <c r="L462" t="s">
        <v>2158</v>
      </c>
      <c r="M462" t="s">
        <v>2158</v>
      </c>
      <c r="N462" t="s">
        <v>1820</v>
      </c>
      <c r="O462" t="s">
        <v>3247</v>
      </c>
      <c r="P462" t="s">
        <v>6037</v>
      </c>
      <c r="Q462" t="s">
        <v>6038</v>
      </c>
      <c r="R462" t="s">
        <v>3388</v>
      </c>
      <c r="S462" t="s">
        <v>1000</v>
      </c>
      <c r="T462" t="s">
        <v>6046</v>
      </c>
      <c r="U462" s="9" t="s">
        <v>6047</v>
      </c>
      <c r="V462" s="9" t="s">
        <v>6052</v>
      </c>
      <c r="W462" t="s">
        <v>6053</v>
      </c>
      <c r="X462" t="s">
        <v>3081</v>
      </c>
      <c r="Y462" t="s">
        <v>3081</v>
      </c>
      <c r="Z462">
        <v>16</v>
      </c>
      <c r="AA462">
        <v>45444</v>
      </c>
      <c r="AB462">
        <v>40969</v>
      </c>
      <c r="AC462">
        <v>3</v>
      </c>
      <c r="AD462" s="9" t="s">
        <v>3084</v>
      </c>
      <c r="AE462" t="s">
        <v>1248</v>
      </c>
      <c r="AF462" t="s">
        <v>3542</v>
      </c>
      <c r="AG462" t="s">
        <v>3543</v>
      </c>
      <c r="AH462" t="s">
        <v>274</v>
      </c>
      <c r="AI462" t="s">
        <v>6043</v>
      </c>
      <c r="AJ462">
        <v>33471</v>
      </c>
      <c r="AK462" t="s">
        <v>3099</v>
      </c>
      <c r="AL462" t="s">
        <v>3088</v>
      </c>
      <c r="AM462">
        <v>200013300207735</v>
      </c>
      <c r="AN462">
        <v>1</v>
      </c>
      <c r="AO462" s="88" t="s">
        <v>3089</v>
      </c>
      <c r="AP462" s="88">
        <v>1</v>
      </c>
      <c r="AQ462" s="88" t="s">
        <v>3090</v>
      </c>
      <c r="AR462" s="88">
        <v>362717</v>
      </c>
      <c r="AS462" s="88" t="s">
        <v>6059</v>
      </c>
      <c r="AT462" s="88">
        <v>524</v>
      </c>
      <c r="AU462" s="88">
        <v>70000</v>
      </c>
      <c r="AV462" s="88">
        <v>0</v>
      </c>
      <c r="AW462" s="88">
        <v>0</v>
      </c>
      <c r="AX462" s="88">
        <v>0</v>
      </c>
      <c r="AY462" s="88">
        <v>70000</v>
      </c>
      <c r="AZ462" s="88">
        <v>2009</v>
      </c>
      <c r="BA462" s="88">
        <v>4682.29</v>
      </c>
      <c r="BB462" s="88">
        <v>2128</v>
      </c>
      <c r="BC462" s="88">
        <v>3430.92</v>
      </c>
      <c r="BD462" s="88">
        <v>25</v>
      </c>
      <c r="BE462" s="88">
        <v>120</v>
      </c>
      <c r="BF462" s="101">
        <v>7066</v>
      </c>
      <c r="BG462" s="101">
        <v>19461.21</v>
      </c>
      <c r="BH462" s="101">
        <v>4970</v>
      </c>
      <c r="BI462" s="101">
        <v>770</v>
      </c>
      <c r="BJ462" s="101">
        <v>4963</v>
      </c>
      <c r="BK462" s="101">
        <v>10703</v>
      </c>
      <c r="BL462" s="101" t="s">
        <v>3091</v>
      </c>
      <c r="BM462" s="101" t="s">
        <v>3229</v>
      </c>
    </row>
    <row r="463" spans="1:65">
      <c r="A463" t="s">
        <v>695</v>
      </c>
      <c r="B463">
        <v>20250301</v>
      </c>
      <c r="C463">
        <v>2025</v>
      </c>
      <c r="D463" s="9">
        <v>45717</v>
      </c>
      <c r="E463">
        <v>3</v>
      </c>
      <c r="F463" t="s">
        <v>1028</v>
      </c>
      <c r="G463" t="s">
        <v>1194</v>
      </c>
      <c r="H463" t="s">
        <v>1028</v>
      </c>
      <c r="I463" t="s">
        <v>1194</v>
      </c>
      <c r="J463">
        <v>1</v>
      </c>
      <c r="K463" t="s">
        <v>9</v>
      </c>
      <c r="L463" t="s">
        <v>2158</v>
      </c>
      <c r="M463" t="s">
        <v>2158</v>
      </c>
      <c r="N463" t="s">
        <v>1820</v>
      </c>
      <c r="O463" t="s">
        <v>3247</v>
      </c>
      <c r="P463" t="s">
        <v>6037</v>
      </c>
      <c r="Q463" t="s">
        <v>6038</v>
      </c>
      <c r="R463" t="s">
        <v>3769</v>
      </c>
      <c r="S463" t="s">
        <v>595</v>
      </c>
      <c r="T463" t="s">
        <v>6046</v>
      </c>
      <c r="U463" s="9" t="s">
        <v>6047</v>
      </c>
      <c r="V463" s="9" t="s">
        <v>3081</v>
      </c>
      <c r="W463" t="s">
        <v>3081</v>
      </c>
      <c r="X463" t="s">
        <v>3081</v>
      </c>
      <c r="Y463" t="s">
        <v>3081</v>
      </c>
      <c r="Z463">
        <v>2</v>
      </c>
      <c r="AA463">
        <v>43466</v>
      </c>
      <c r="AB463">
        <v>38412</v>
      </c>
      <c r="AC463">
        <v>62475042</v>
      </c>
      <c r="AD463" s="9" t="s">
        <v>3084</v>
      </c>
      <c r="AE463" t="s">
        <v>1371</v>
      </c>
      <c r="AF463" t="s">
        <v>3770</v>
      </c>
      <c r="AG463" t="s">
        <v>3771</v>
      </c>
      <c r="AH463" t="s">
        <v>594</v>
      </c>
      <c r="AI463" t="s">
        <v>6043</v>
      </c>
      <c r="AJ463">
        <v>22618</v>
      </c>
      <c r="AK463" t="s">
        <v>3088</v>
      </c>
      <c r="AL463" t="s">
        <v>3095</v>
      </c>
      <c r="AM463">
        <v>200013300035554</v>
      </c>
      <c r="AN463">
        <v>1</v>
      </c>
      <c r="AO463" s="88" t="s">
        <v>3089</v>
      </c>
      <c r="AP463" s="88">
        <v>1</v>
      </c>
      <c r="AQ463" s="88" t="s">
        <v>3090</v>
      </c>
      <c r="AR463" s="88">
        <v>362717</v>
      </c>
      <c r="AS463" s="88" t="s">
        <v>6059</v>
      </c>
      <c r="AT463" s="88">
        <v>600</v>
      </c>
      <c r="AU463" s="88">
        <v>11400.33</v>
      </c>
      <c r="AV463" s="88">
        <v>0</v>
      </c>
      <c r="AW463" s="88">
        <v>0</v>
      </c>
      <c r="AX463" s="88">
        <v>0</v>
      </c>
      <c r="AY463" s="88">
        <v>11400.33</v>
      </c>
      <c r="AZ463" s="88">
        <v>327.19</v>
      </c>
      <c r="BA463" s="88">
        <v>0</v>
      </c>
      <c r="BB463" s="88">
        <v>346.57</v>
      </c>
      <c r="BC463" s="88">
        <v>0</v>
      </c>
      <c r="BD463" s="88">
        <v>25</v>
      </c>
      <c r="BE463" s="88">
        <v>50</v>
      </c>
      <c r="BF463" s="101">
        <v>0</v>
      </c>
      <c r="BG463" s="101">
        <v>748.76</v>
      </c>
      <c r="BH463" s="101">
        <v>809.42</v>
      </c>
      <c r="BI463" s="101">
        <v>125.4</v>
      </c>
      <c r="BJ463" s="101">
        <v>808.28</v>
      </c>
      <c r="BK463" s="101">
        <v>1743.1</v>
      </c>
      <c r="BL463" s="101" t="s">
        <v>3091</v>
      </c>
      <c r="BM463" s="101" t="s">
        <v>3081</v>
      </c>
    </row>
    <row r="464" spans="1:65">
      <c r="A464" t="s">
        <v>695</v>
      </c>
      <c r="B464">
        <v>20250301</v>
      </c>
      <c r="C464">
        <v>2025</v>
      </c>
      <c r="D464" s="9">
        <v>45717</v>
      </c>
      <c r="E464">
        <v>3</v>
      </c>
      <c r="F464" t="s">
        <v>1046</v>
      </c>
      <c r="G464" t="s">
        <v>226</v>
      </c>
      <c r="H464" t="s">
        <v>1046</v>
      </c>
      <c r="I464" t="s">
        <v>226</v>
      </c>
      <c r="J464">
        <v>1</v>
      </c>
      <c r="K464" t="s">
        <v>9</v>
      </c>
      <c r="L464" t="s">
        <v>2158</v>
      </c>
      <c r="M464" t="s">
        <v>2158</v>
      </c>
      <c r="N464" t="s">
        <v>1820</v>
      </c>
      <c r="O464" t="s">
        <v>3247</v>
      </c>
      <c r="P464" t="s">
        <v>6037</v>
      </c>
      <c r="Q464" t="s">
        <v>6038</v>
      </c>
      <c r="R464" t="s">
        <v>3469</v>
      </c>
      <c r="S464" t="s">
        <v>405</v>
      </c>
      <c r="T464" t="s">
        <v>6039</v>
      </c>
      <c r="U464" s="9" t="s">
        <v>6040</v>
      </c>
      <c r="V464" s="9" t="s">
        <v>6048</v>
      </c>
      <c r="W464" t="s">
        <v>6049</v>
      </c>
      <c r="X464" t="s">
        <v>3081</v>
      </c>
      <c r="Y464" t="s">
        <v>3081</v>
      </c>
      <c r="Z464">
        <v>2</v>
      </c>
      <c r="AA464">
        <v>45505</v>
      </c>
      <c r="AB464">
        <v>45078</v>
      </c>
      <c r="AC464">
        <v>62250070</v>
      </c>
      <c r="AD464" s="9" t="s">
        <v>3084</v>
      </c>
      <c r="AE464" t="s">
        <v>2354</v>
      </c>
      <c r="AF464" t="s">
        <v>3470</v>
      </c>
      <c r="AG464" t="s">
        <v>3471</v>
      </c>
      <c r="AH464" t="s">
        <v>2353</v>
      </c>
      <c r="AI464" t="s">
        <v>6045</v>
      </c>
      <c r="AJ464">
        <v>31376</v>
      </c>
      <c r="AK464" t="s">
        <v>3099</v>
      </c>
      <c r="AL464" t="s">
        <v>3088</v>
      </c>
      <c r="AM464">
        <v>200019605901675</v>
      </c>
      <c r="AN464">
        <v>1</v>
      </c>
      <c r="AO464" s="88" t="s">
        <v>3089</v>
      </c>
      <c r="AP464" s="88">
        <v>1</v>
      </c>
      <c r="AQ464" s="88" t="s">
        <v>3090</v>
      </c>
      <c r="AR464" s="88">
        <v>362717</v>
      </c>
      <c r="AS464" s="88" t="s">
        <v>6059</v>
      </c>
      <c r="AT464" s="88">
        <v>608</v>
      </c>
      <c r="AU464" s="88">
        <v>48000</v>
      </c>
      <c r="AV464" s="88">
        <v>0</v>
      </c>
      <c r="AW464" s="88">
        <v>0</v>
      </c>
      <c r="AX464" s="88">
        <v>0</v>
      </c>
      <c r="AY464" s="88">
        <v>48000</v>
      </c>
      <c r="AZ464" s="88">
        <v>1377.6</v>
      </c>
      <c r="BA464" s="88">
        <v>1571.73</v>
      </c>
      <c r="BB464" s="88">
        <v>1459.2</v>
      </c>
      <c r="BC464" s="88">
        <v>0</v>
      </c>
      <c r="BD464" s="88">
        <v>25</v>
      </c>
      <c r="BE464" s="88">
        <v>0</v>
      </c>
      <c r="BF464" s="101">
        <v>24066</v>
      </c>
      <c r="BG464" s="101">
        <v>28499.53</v>
      </c>
      <c r="BH464" s="101">
        <v>3408</v>
      </c>
      <c r="BI464" s="101">
        <v>528</v>
      </c>
      <c r="BJ464" s="101">
        <v>3403.2</v>
      </c>
      <c r="BK464" s="101">
        <v>7339.2</v>
      </c>
      <c r="BL464" s="101" t="s">
        <v>3081</v>
      </c>
      <c r="BM464" s="101" t="s">
        <v>3081</v>
      </c>
    </row>
    <row r="465" spans="1:65">
      <c r="A465" t="s">
        <v>695</v>
      </c>
      <c r="B465">
        <v>20250301</v>
      </c>
      <c r="C465">
        <v>2025</v>
      </c>
      <c r="D465" s="9">
        <v>45717</v>
      </c>
      <c r="E465">
        <v>3</v>
      </c>
      <c r="F465" t="s">
        <v>1028</v>
      </c>
      <c r="G465" t="s">
        <v>1194</v>
      </c>
      <c r="H465" t="s">
        <v>1028</v>
      </c>
      <c r="I465" t="s">
        <v>1194</v>
      </c>
      <c r="J465">
        <v>1</v>
      </c>
      <c r="K465" t="s">
        <v>9</v>
      </c>
      <c r="L465" t="s">
        <v>2158</v>
      </c>
      <c r="M465" t="s">
        <v>2158</v>
      </c>
      <c r="N465" t="s">
        <v>1820</v>
      </c>
      <c r="O465" t="s">
        <v>3247</v>
      </c>
      <c r="P465" t="s">
        <v>6037</v>
      </c>
      <c r="Q465" t="s">
        <v>6038</v>
      </c>
      <c r="R465" t="s">
        <v>3083</v>
      </c>
      <c r="S465" t="s">
        <v>7</v>
      </c>
      <c r="T465" t="s">
        <v>6039</v>
      </c>
      <c r="U465" s="9" t="s">
        <v>6040</v>
      </c>
      <c r="V465" s="9" t="s">
        <v>6041</v>
      </c>
      <c r="W465" t="s">
        <v>6042</v>
      </c>
      <c r="X465" t="s">
        <v>3081</v>
      </c>
      <c r="Y465" t="s">
        <v>3081</v>
      </c>
      <c r="Z465">
        <v>1</v>
      </c>
      <c r="AA465">
        <v>45108</v>
      </c>
      <c r="AB465">
        <v>45108</v>
      </c>
      <c r="AC465">
        <v>62475204</v>
      </c>
      <c r="AD465" s="9" t="s">
        <v>3084</v>
      </c>
      <c r="AE465" t="s">
        <v>2435</v>
      </c>
      <c r="AF465" t="s">
        <v>3421</v>
      </c>
      <c r="AG465" t="s">
        <v>3422</v>
      </c>
      <c r="AH465" t="s">
        <v>2434</v>
      </c>
      <c r="AI465" t="s">
        <v>6043</v>
      </c>
      <c r="AJ465">
        <v>32384</v>
      </c>
      <c r="AK465" t="s">
        <v>3099</v>
      </c>
      <c r="AL465" t="s">
        <v>3088</v>
      </c>
      <c r="AM465">
        <v>200019606020835</v>
      </c>
      <c r="AN465">
        <v>1</v>
      </c>
      <c r="AO465" s="88" t="s">
        <v>3089</v>
      </c>
      <c r="AP465" s="88">
        <v>1</v>
      </c>
      <c r="AQ465" s="88" t="s">
        <v>3090</v>
      </c>
      <c r="AR465" s="88">
        <v>362717</v>
      </c>
      <c r="AS465" s="88" t="s">
        <v>6059</v>
      </c>
      <c r="AT465" s="88">
        <v>610</v>
      </c>
      <c r="AU465" s="88">
        <v>17000</v>
      </c>
      <c r="AV465" s="88">
        <v>0</v>
      </c>
      <c r="AW465" s="88">
        <v>0</v>
      </c>
      <c r="AX465" s="88">
        <v>0</v>
      </c>
      <c r="AY465" s="88">
        <v>17000</v>
      </c>
      <c r="AZ465" s="88">
        <v>487.9</v>
      </c>
      <c r="BA465" s="88">
        <v>0</v>
      </c>
      <c r="BB465" s="88">
        <v>516.79999999999995</v>
      </c>
      <c r="BC465" s="88">
        <v>0</v>
      </c>
      <c r="BD465" s="88">
        <v>25</v>
      </c>
      <c r="BE465" s="88">
        <v>0</v>
      </c>
      <c r="BF465" s="101">
        <v>0</v>
      </c>
      <c r="BG465" s="101">
        <v>1029.7</v>
      </c>
      <c r="BH465" s="101">
        <v>1207</v>
      </c>
      <c r="BI465" s="101">
        <v>187</v>
      </c>
      <c r="BJ465" s="101">
        <v>1205.3</v>
      </c>
      <c r="BK465" s="101">
        <v>2599.3000000000002</v>
      </c>
      <c r="BL465" s="101" t="s">
        <v>3081</v>
      </c>
      <c r="BM465" s="101" t="s">
        <v>3081</v>
      </c>
    </row>
    <row r="466" spans="1:65">
      <c r="A466" t="s">
        <v>695</v>
      </c>
      <c r="B466">
        <v>20250301</v>
      </c>
      <c r="C466">
        <v>2025</v>
      </c>
      <c r="D466" s="9">
        <v>45717</v>
      </c>
      <c r="E466">
        <v>3</v>
      </c>
      <c r="F466" t="s">
        <v>1069</v>
      </c>
      <c r="G466" t="s">
        <v>612</v>
      </c>
      <c r="H466" t="s">
        <v>1038</v>
      </c>
      <c r="I466" t="s">
        <v>695</v>
      </c>
      <c r="J466">
        <v>34</v>
      </c>
      <c r="K466" t="s">
        <v>3256</v>
      </c>
      <c r="L466" t="s">
        <v>2158</v>
      </c>
      <c r="M466" t="s">
        <v>2158</v>
      </c>
      <c r="N466" t="s">
        <v>1820</v>
      </c>
      <c r="O466" t="s">
        <v>3247</v>
      </c>
      <c r="P466" t="s">
        <v>6037</v>
      </c>
      <c r="Q466" t="s">
        <v>6038</v>
      </c>
      <c r="R466" t="s">
        <v>3360</v>
      </c>
      <c r="S466" t="s">
        <v>1872</v>
      </c>
      <c r="T466" t="s">
        <v>6046</v>
      </c>
      <c r="U466" s="9" t="s">
        <v>6047</v>
      </c>
      <c r="V466" s="9" t="s">
        <v>6048</v>
      </c>
      <c r="W466" t="s">
        <v>6049</v>
      </c>
      <c r="X466" t="s">
        <v>3081</v>
      </c>
      <c r="Y466" t="s">
        <v>3081</v>
      </c>
      <c r="Z466">
        <v>1</v>
      </c>
      <c r="AA466">
        <v>44927</v>
      </c>
      <c r="AB466">
        <v>44927</v>
      </c>
      <c r="AC466">
        <v>62115069</v>
      </c>
      <c r="AD466" s="9" t="s">
        <v>3084</v>
      </c>
      <c r="AE466" t="s">
        <v>2167</v>
      </c>
      <c r="AF466" t="s">
        <v>3786</v>
      </c>
      <c r="AG466" t="s">
        <v>3787</v>
      </c>
      <c r="AH466" t="s">
        <v>2184</v>
      </c>
      <c r="AI466" t="s">
        <v>6045</v>
      </c>
      <c r="AJ466">
        <v>33343</v>
      </c>
      <c r="AK466" t="s">
        <v>3099</v>
      </c>
      <c r="AL466" t="s">
        <v>3088</v>
      </c>
      <c r="AM466">
        <v>200019605388579</v>
      </c>
      <c r="AN466">
        <v>1</v>
      </c>
      <c r="AO466" s="88" t="s">
        <v>3089</v>
      </c>
      <c r="AP466" s="88">
        <v>1</v>
      </c>
      <c r="AQ466" s="88" t="s">
        <v>3090</v>
      </c>
      <c r="AR466" s="88">
        <v>362717</v>
      </c>
      <c r="AS466" s="88" t="s">
        <v>6059</v>
      </c>
      <c r="AT466" s="88">
        <v>543</v>
      </c>
      <c r="AU466" s="88">
        <v>36000</v>
      </c>
      <c r="AV466" s="88">
        <v>0</v>
      </c>
      <c r="AW466" s="88">
        <v>0</v>
      </c>
      <c r="AX466" s="88">
        <v>0</v>
      </c>
      <c r="AY466" s="88">
        <v>36000</v>
      </c>
      <c r="AZ466" s="88">
        <v>1033.2</v>
      </c>
      <c r="BA466" s="88">
        <v>0</v>
      </c>
      <c r="BB466" s="88">
        <v>1094.4000000000001</v>
      </c>
      <c r="BC466" s="88">
        <v>0</v>
      </c>
      <c r="BD466" s="88">
        <v>25</v>
      </c>
      <c r="BE466" s="88">
        <v>0</v>
      </c>
      <c r="BF466" s="101">
        <v>12846.19</v>
      </c>
      <c r="BG466" s="101">
        <v>14998.79</v>
      </c>
      <c r="BH466" s="101">
        <v>2556</v>
      </c>
      <c r="BI466" s="101">
        <v>396</v>
      </c>
      <c r="BJ466" s="101">
        <v>2552.4</v>
      </c>
      <c r="BK466" s="101">
        <v>5504.4</v>
      </c>
      <c r="BL466" s="101" t="s">
        <v>3173</v>
      </c>
      <c r="BM466" s="101" t="s">
        <v>3217</v>
      </c>
    </row>
    <row r="467" spans="1:65">
      <c r="A467" t="s">
        <v>695</v>
      </c>
      <c r="B467">
        <v>20250301</v>
      </c>
      <c r="C467">
        <v>2025</v>
      </c>
      <c r="D467" s="9">
        <v>45717</v>
      </c>
      <c r="E467">
        <v>3</v>
      </c>
      <c r="F467" t="s">
        <v>1035</v>
      </c>
      <c r="G467" t="s">
        <v>1199</v>
      </c>
      <c r="H467" t="s">
        <v>1035</v>
      </c>
      <c r="I467" t="s">
        <v>1199</v>
      </c>
      <c r="J467">
        <v>1</v>
      </c>
      <c r="K467" t="s">
        <v>9</v>
      </c>
      <c r="L467" t="s">
        <v>2158</v>
      </c>
      <c r="M467" t="s">
        <v>2158</v>
      </c>
      <c r="N467" t="s">
        <v>1820</v>
      </c>
      <c r="O467" t="s">
        <v>3247</v>
      </c>
      <c r="P467" t="s">
        <v>6037</v>
      </c>
      <c r="Q467" t="s">
        <v>6038</v>
      </c>
      <c r="R467" t="s">
        <v>3367</v>
      </c>
      <c r="S467" t="s">
        <v>719</v>
      </c>
      <c r="T467" t="s">
        <v>6039</v>
      </c>
      <c r="U467" s="9" t="s">
        <v>6040</v>
      </c>
      <c r="V467" s="9" t="s">
        <v>6056</v>
      </c>
      <c r="W467" t="s">
        <v>6057</v>
      </c>
      <c r="X467" t="s">
        <v>3081</v>
      </c>
      <c r="Y467" t="s">
        <v>3081</v>
      </c>
      <c r="Z467">
        <v>2</v>
      </c>
      <c r="AA467">
        <v>44866</v>
      </c>
      <c r="AB467">
        <v>44348</v>
      </c>
      <c r="AC467">
        <v>61395015</v>
      </c>
      <c r="AD467" s="9" t="s">
        <v>3084</v>
      </c>
      <c r="AE467" t="s">
        <v>1393</v>
      </c>
      <c r="AF467" t="s">
        <v>3368</v>
      </c>
      <c r="AG467" t="s">
        <v>3369</v>
      </c>
      <c r="AH467" t="s">
        <v>797</v>
      </c>
      <c r="AI467" t="s">
        <v>6045</v>
      </c>
      <c r="AJ467">
        <v>27517</v>
      </c>
      <c r="AK467" t="s">
        <v>3087</v>
      </c>
      <c r="AL467" t="s">
        <v>3088</v>
      </c>
      <c r="AM467">
        <v>200019600356916</v>
      </c>
      <c r="AN467">
        <v>1</v>
      </c>
      <c r="AO467" s="88" t="s">
        <v>3089</v>
      </c>
      <c r="AP467" s="88">
        <v>1</v>
      </c>
      <c r="AQ467" s="88" t="s">
        <v>3090</v>
      </c>
      <c r="AR467" s="88">
        <v>362717</v>
      </c>
      <c r="AS467" s="88" t="s">
        <v>6059</v>
      </c>
      <c r="AT467" s="88">
        <v>552</v>
      </c>
      <c r="AU467" s="88">
        <v>30000</v>
      </c>
      <c r="AV467" s="88">
        <v>0</v>
      </c>
      <c r="AW467" s="88">
        <v>0</v>
      </c>
      <c r="AX467" s="88">
        <v>0</v>
      </c>
      <c r="AY467" s="88">
        <v>30000</v>
      </c>
      <c r="AZ467" s="88">
        <v>861</v>
      </c>
      <c r="BA467" s="88">
        <v>0</v>
      </c>
      <c r="BB467" s="88">
        <v>912</v>
      </c>
      <c r="BC467" s="88">
        <v>0</v>
      </c>
      <c r="BD467" s="88">
        <v>25</v>
      </c>
      <c r="BE467" s="88">
        <v>0</v>
      </c>
      <c r="BF467" s="101">
        <v>0</v>
      </c>
      <c r="BG467" s="101">
        <v>1798</v>
      </c>
      <c r="BH467" s="101">
        <v>2130</v>
      </c>
      <c r="BI467" s="101">
        <v>330</v>
      </c>
      <c r="BJ467" s="101">
        <v>2127</v>
      </c>
      <c r="BK467" s="101">
        <v>4587</v>
      </c>
      <c r="BL467" s="101" t="s">
        <v>3081</v>
      </c>
      <c r="BM467" s="101" t="s">
        <v>3081</v>
      </c>
    </row>
    <row r="468" spans="1:65">
      <c r="A468" t="s">
        <v>695</v>
      </c>
      <c r="B468">
        <v>20250301</v>
      </c>
      <c r="C468">
        <v>2025</v>
      </c>
      <c r="D468" s="9">
        <v>45717</v>
      </c>
      <c r="E468">
        <v>3</v>
      </c>
      <c r="F468" t="s">
        <v>1048</v>
      </c>
      <c r="G468" t="s">
        <v>388</v>
      </c>
      <c r="H468" t="s">
        <v>1038</v>
      </c>
      <c r="I468" t="s">
        <v>695</v>
      </c>
      <c r="J468">
        <v>34</v>
      </c>
      <c r="K468" t="s">
        <v>3256</v>
      </c>
      <c r="L468" t="s">
        <v>2158</v>
      </c>
      <c r="M468" t="s">
        <v>2158</v>
      </c>
      <c r="N468" t="s">
        <v>1820</v>
      </c>
      <c r="O468" t="s">
        <v>3247</v>
      </c>
      <c r="P468" t="s">
        <v>6037</v>
      </c>
      <c r="Q468" t="s">
        <v>6038</v>
      </c>
      <c r="R468" t="s">
        <v>3314</v>
      </c>
      <c r="S468" t="s">
        <v>728</v>
      </c>
      <c r="T468" t="s">
        <v>6046</v>
      </c>
      <c r="U468" s="9" t="s">
        <v>6047</v>
      </c>
      <c r="V468" s="9" t="s">
        <v>6054</v>
      </c>
      <c r="W468" t="s">
        <v>6055</v>
      </c>
      <c r="X468" t="s">
        <v>3081</v>
      </c>
      <c r="Y468" t="s">
        <v>3081</v>
      </c>
      <c r="Z468">
        <v>1</v>
      </c>
      <c r="AA468">
        <v>44896</v>
      </c>
      <c r="AB468">
        <v>44896</v>
      </c>
      <c r="AC468">
        <v>61935129</v>
      </c>
      <c r="AD468" s="9" t="s">
        <v>3084</v>
      </c>
      <c r="AE468" t="s">
        <v>2090</v>
      </c>
      <c r="AF468" t="s">
        <v>4129</v>
      </c>
      <c r="AG468" t="s">
        <v>4130</v>
      </c>
      <c r="AH468" t="s">
        <v>2089</v>
      </c>
      <c r="AI468" t="s">
        <v>6043</v>
      </c>
      <c r="AJ468">
        <v>20321</v>
      </c>
      <c r="AK468" t="s">
        <v>3099</v>
      </c>
      <c r="AL468" t="s">
        <v>3088</v>
      </c>
      <c r="AM468">
        <v>200019603292594</v>
      </c>
      <c r="AN468">
        <v>1</v>
      </c>
      <c r="AO468" s="88" t="s">
        <v>3089</v>
      </c>
      <c r="AP468" s="88">
        <v>1</v>
      </c>
      <c r="AQ468" s="88" t="s">
        <v>3090</v>
      </c>
      <c r="AR468" s="88">
        <v>362717</v>
      </c>
      <c r="AS468" s="88" t="s">
        <v>6059</v>
      </c>
      <c r="AT468" s="88">
        <v>569</v>
      </c>
      <c r="AU468" s="88">
        <v>40000</v>
      </c>
      <c r="AV468" s="88">
        <v>0</v>
      </c>
      <c r="AW468" s="88">
        <v>0</v>
      </c>
      <c r="AX468" s="88">
        <v>0</v>
      </c>
      <c r="AY468" s="88">
        <v>40000</v>
      </c>
      <c r="AZ468" s="88">
        <v>1148</v>
      </c>
      <c r="BA468" s="88">
        <v>442.65</v>
      </c>
      <c r="BB468" s="88">
        <v>1216</v>
      </c>
      <c r="BC468" s="88">
        <v>0</v>
      </c>
      <c r="BD468" s="88">
        <v>25</v>
      </c>
      <c r="BE468" s="88">
        <v>0</v>
      </c>
      <c r="BF468" s="101">
        <v>0</v>
      </c>
      <c r="BG468" s="101">
        <v>2831.65</v>
      </c>
      <c r="BH468" s="101">
        <v>2840</v>
      </c>
      <c r="BI468" s="101">
        <v>440</v>
      </c>
      <c r="BJ468" s="101">
        <v>2836</v>
      </c>
      <c r="BK468" s="101">
        <v>6116</v>
      </c>
      <c r="BL468" s="101" t="s">
        <v>3081</v>
      </c>
      <c r="BM468" s="101" t="s">
        <v>3081</v>
      </c>
    </row>
    <row r="469" spans="1:65">
      <c r="A469" t="s">
        <v>695</v>
      </c>
      <c r="B469">
        <v>20250301</v>
      </c>
      <c r="C469">
        <v>2025</v>
      </c>
      <c r="D469" s="9">
        <v>45717</v>
      </c>
      <c r="E469">
        <v>3</v>
      </c>
      <c r="F469" t="s">
        <v>1038</v>
      </c>
      <c r="G469" t="s">
        <v>695</v>
      </c>
      <c r="H469" t="s">
        <v>1038</v>
      </c>
      <c r="I469" t="s">
        <v>695</v>
      </c>
      <c r="J469">
        <v>1</v>
      </c>
      <c r="K469" t="s">
        <v>9</v>
      </c>
      <c r="L469" t="s">
        <v>2158</v>
      </c>
      <c r="M469" t="s">
        <v>2158</v>
      </c>
      <c r="N469" t="s">
        <v>1820</v>
      </c>
      <c r="O469" t="s">
        <v>3247</v>
      </c>
      <c r="P469" t="s">
        <v>6037</v>
      </c>
      <c r="Q469" t="s">
        <v>6038</v>
      </c>
      <c r="R469" t="s">
        <v>3260</v>
      </c>
      <c r="S469" t="s">
        <v>107</v>
      </c>
      <c r="T469" t="s">
        <v>6046</v>
      </c>
      <c r="U469" s="9" t="s">
        <v>6047</v>
      </c>
      <c r="V469" s="9" t="s">
        <v>3081</v>
      </c>
      <c r="W469" t="s">
        <v>3081</v>
      </c>
      <c r="X469" t="s">
        <v>3081</v>
      </c>
      <c r="Y469" t="s">
        <v>3081</v>
      </c>
      <c r="Z469">
        <v>2</v>
      </c>
      <c r="AA469">
        <v>45536</v>
      </c>
      <c r="AB469">
        <v>44896</v>
      </c>
      <c r="AC469">
        <v>62461768</v>
      </c>
      <c r="AD469" s="9" t="s">
        <v>3084</v>
      </c>
      <c r="AE469" t="s">
        <v>1943</v>
      </c>
      <c r="AF469" t="s">
        <v>5665</v>
      </c>
      <c r="AG469" t="s">
        <v>5666</v>
      </c>
      <c r="AH469" t="s">
        <v>1942</v>
      </c>
      <c r="AI469" t="s">
        <v>6045</v>
      </c>
      <c r="AJ469">
        <v>34177</v>
      </c>
      <c r="AK469" t="s">
        <v>3099</v>
      </c>
      <c r="AL469" t="s">
        <v>3088</v>
      </c>
      <c r="AM469">
        <v>200019605388567</v>
      </c>
      <c r="AN469">
        <v>1</v>
      </c>
      <c r="AO469" s="88" t="s">
        <v>3089</v>
      </c>
      <c r="AP469" s="88">
        <v>1</v>
      </c>
      <c r="AQ469" s="88" t="s">
        <v>3090</v>
      </c>
      <c r="AR469" s="88">
        <v>362717</v>
      </c>
      <c r="AS469" s="88" t="s">
        <v>6059</v>
      </c>
      <c r="AT469" s="88">
        <v>584</v>
      </c>
      <c r="AU469" s="88">
        <v>24000</v>
      </c>
      <c r="AV469" s="88">
        <v>0</v>
      </c>
      <c r="AW469" s="88">
        <v>0</v>
      </c>
      <c r="AX469" s="88">
        <v>0</v>
      </c>
      <c r="AY469" s="88">
        <v>24000</v>
      </c>
      <c r="AZ469" s="88">
        <v>688.8</v>
      </c>
      <c r="BA469" s="88">
        <v>0</v>
      </c>
      <c r="BB469" s="88">
        <v>729.6</v>
      </c>
      <c r="BC469" s="88">
        <v>0</v>
      </c>
      <c r="BD469" s="88">
        <v>25</v>
      </c>
      <c r="BE469" s="88">
        <v>0</v>
      </c>
      <c r="BF469" s="101">
        <v>11899.53</v>
      </c>
      <c r="BG469" s="101">
        <v>13342.93</v>
      </c>
      <c r="BH469" s="101">
        <v>1704</v>
      </c>
      <c r="BI469" s="101">
        <v>264</v>
      </c>
      <c r="BJ469" s="101">
        <v>1701.6</v>
      </c>
      <c r="BK469" s="101">
        <v>3669.6</v>
      </c>
      <c r="BL469" s="101" t="s">
        <v>3081</v>
      </c>
      <c r="BM469" s="101" t="s">
        <v>3081</v>
      </c>
    </row>
    <row r="470" spans="1:65">
      <c r="A470" t="s">
        <v>695</v>
      </c>
      <c r="B470">
        <v>20250301</v>
      </c>
      <c r="C470">
        <v>2025</v>
      </c>
      <c r="D470" s="9">
        <v>45717</v>
      </c>
      <c r="E470">
        <v>3</v>
      </c>
      <c r="F470" t="s">
        <v>1028</v>
      </c>
      <c r="G470" t="s">
        <v>1194</v>
      </c>
      <c r="H470" t="s">
        <v>1038</v>
      </c>
      <c r="I470" t="s">
        <v>695</v>
      </c>
      <c r="J470">
        <v>34</v>
      </c>
      <c r="K470" t="s">
        <v>3256</v>
      </c>
      <c r="L470" t="s">
        <v>2158</v>
      </c>
      <c r="M470" t="s">
        <v>2158</v>
      </c>
      <c r="N470" t="s">
        <v>1820</v>
      </c>
      <c r="O470" t="s">
        <v>3247</v>
      </c>
      <c r="P470" t="s">
        <v>6037</v>
      </c>
      <c r="Q470" t="s">
        <v>6038</v>
      </c>
      <c r="R470" t="s">
        <v>3218</v>
      </c>
      <c r="S470" t="s">
        <v>48</v>
      </c>
      <c r="T470" t="s">
        <v>6046</v>
      </c>
      <c r="U470" s="9" t="s">
        <v>6047</v>
      </c>
      <c r="V470" s="9" t="s">
        <v>3081</v>
      </c>
      <c r="W470" t="s">
        <v>3081</v>
      </c>
      <c r="X470" t="s">
        <v>3081</v>
      </c>
      <c r="Y470" t="s">
        <v>3081</v>
      </c>
      <c r="Z470">
        <v>13</v>
      </c>
      <c r="AA470">
        <v>45717</v>
      </c>
      <c r="AB470">
        <v>40756</v>
      </c>
      <c r="AC470">
        <v>62220009</v>
      </c>
      <c r="AD470" s="9" t="s">
        <v>3084</v>
      </c>
      <c r="AE470" t="s">
        <v>1725</v>
      </c>
      <c r="AF470" t="s">
        <v>4115</v>
      </c>
      <c r="AG470" t="s">
        <v>4116</v>
      </c>
      <c r="AH470" t="s">
        <v>708</v>
      </c>
      <c r="AI470" t="s">
        <v>6045</v>
      </c>
      <c r="AJ470">
        <v>31479</v>
      </c>
      <c r="AK470" t="s">
        <v>3088</v>
      </c>
      <c r="AL470" t="s">
        <v>3088</v>
      </c>
      <c r="AM470">
        <v>200013300201207</v>
      </c>
      <c r="AN470">
        <v>1</v>
      </c>
      <c r="AO470" s="88" t="s">
        <v>3089</v>
      </c>
      <c r="AP470" s="88">
        <v>1</v>
      </c>
      <c r="AQ470" s="88" t="s">
        <v>3090</v>
      </c>
      <c r="AR470" s="88">
        <v>362717</v>
      </c>
      <c r="AS470" s="88" t="s">
        <v>6059</v>
      </c>
      <c r="AT470" s="88">
        <v>586</v>
      </c>
      <c r="AU470" s="88">
        <v>130000</v>
      </c>
      <c r="AV470" s="88">
        <v>0</v>
      </c>
      <c r="AW470" s="88">
        <v>0</v>
      </c>
      <c r="AX470" s="88">
        <v>0</v>
      </c>
      <c r="AY470" s="88">
        <v>130000</v>
      </c>
      <c r="AZ470" s="88">
        <v>3731</v>
      </c>
      <c r="BA470" s="88">
        <v>19162.12</v>
      </c>
      <c r="BB470" s="88">
        <v>3952</v>
      </c>
      <c r="BC470" s="88">
        <v>0</v>
      </c>
      <c r="BD470" s="88">
        <v>25</v>
      </c>
      <c r="BE470" s="88">
        <v>0</v>
      </c>
      <c r="BF470" s="101">
        <v>36989.78</v>
      </c>
      <c r="BG470" s="101">
        <v>63859.9</v>
      </c>
      <c r="BH470" s="101">
        <v>9230</v>
      </c>
      <c r="BI470" s="101">
        <v>851.51</v>
      </c>
      <c r="BJ470" s="101">
        <v>9217</v>
      </c>
      <c r="BK470" s="101">
        <v>19298.509999999998</v>
      </c>
      <c r="BL470" s="101" t="s">
        <v>3081</v>
      </c>
      <c r="BM470" s="101" t="s">
        <v>3081</v>
      </c>
    </row>
    <row r="471" spans="1:65">
      <c r="A471" t="s">
        <v>695</v>
      </c>
      <c r="B471">
        <v>20250301</v>
      </c>
      <c r="C471">
        <v>2025</v>
      </c>
      <c r="D471" s="9">
        <v>45717</v>
      </c>
      <c r="E471">
        <v>3</v>
      </c>
      <c r="F471" t="s">
        <v>1057</v>
      </c>
      <c r="G471" t="s">
        <v>328</v>
      </c>
      <c r="H471" t="s">
        <v>1057</v>
      </c>
      <c r="I471" t="s">
        <v>328</v>
      </c>
      <c r="J471">
        <v>1</v>
      </c>
      <c r="K471" t="s">
        <v>9</v>
      </c>
      <c r="L471" t="s">
        <v>2158</v>
      </c>
      <c r="M471" t="s">
        <v>2158</v>
      </c>
      <c r="N471" t="s">
        <v>1820</v>
      </c>
      <c r="O471" t="s">
        <v>3247</v>
      </c>
      <c r="P471" t="s">
        <v>6037</v>
      </c>
      <c r="Q471" t="s">
        <v>6038</v>
      </c>
      <c r="R471" t="s">
        <v>4024</v>
      </c>
      <c r="S471" t="s">
        <v>91</v>
      </c>
      <c r="T471" t="s">
        <v>6046</v>
      </c>
      <c r="U471" s="9" t="s">
        <v>6047</v>
      </c>
      <c r="V471" s="9" t="s">
        <v>6052</v>
      </c>
      <c r="W471" t="s">
        <v>6053</v>
      </c>
      <c r="X471" t="s">
        <v>3081</v>
      </c>
      <c r="Y471" t="s">
        <v>3081</v>
      </c>
      <c r="Z471">
        <v>8</v>
      </c>
      <c r="AA471">
        <v>44317</v>
      </c>
      <c r="AB471">
        <v>34304</v>
      </c>
      <c r="AC471">
        <v>61425009</v>
      </c>
      <c r="AD471" s="9" t="s">
        <v>3084</v>
      </c>
      <c r="AE471" t="s">
        <v>873</v>
      </c>
      <c r="AF471" t="s">
        <v>3997</v>
      </c>
      <c r="AG471" t="s">
        <v>4025</v>
      </c>
      <c r="AH471" t="s">
        <v>331</v>
      </c>
      <c r="AI471" t="s">
        <v>6045</v>
      </c>
      <c r="AJ471">
        <v>26991</v>
      </c>
      <c r="AK471" t="s">
        <v>3088</v>
      </c>
      <c r="AL471" t="s">
        <v>3088</v>
      </c>
      <c r="AM471">
        <v>200013300038179</v>
      </c>
      <c r="AN471">
        <v>1</v>
      </c>
      <c r="AO471" s="88" t="s">
        <v>3089</v>
      </c>
      <c r="AP471" s="88">
        <v>1</v>
      </c>
      <c r="AQ471" s="88" t="s">
        <v>3090</v>
      </c>
      <c r="AR471" s="88">
        <v>362717</v>
      </c>
      <c r="AS471" s="88" t="s">
        <v>6059</v>
      </c>
      <c r="AT471" s="88">
        <v>696</v>
      </c>
      <c r="AU471" s="88">
        <v>50000</v>
      </c>
      <c r="AV471" s="88">
        <v>0</v>
      </c>
      <c r="AW471" s="88">
        <v>0</v>
      </c>
      <c r="AX471" s="88">
        <v>0</v>
      </c>
      <c r="AY471" s="88">
        <v>50000</v>
      </c>
      <c r="AZ471" s="88">
        <v>1435</v>
      </c>
      <c r="BA471" s="88">
        <v>1854</v>
      </c>
      <c r="BB471" s="88">
        <v>1520</v>
      </c>
      <c r="BC471" s="88">
        <v>0</v>
      </c>
      <c r="BD471" s="88">
        <v>25</v>
      </c>
      <c r="BE471" s="88">
        <v>120</v>
      </c>
      <c r="BF471" s="101">
        <v>4371.01</v>
      </c>
      <c r="BG471" s="101">
        <v>9325.01</v>
      </c>
      <c r="BH471" s="101">
        <v>3550</v>
      </c>
      <c r="BI471" s="101">
        <v>550</v>
      </c>
      <c r="BJ471" s="101">
        <v>3545</v>
      </c>
      <c r="BK471" s="101">
        <v>7645</v>
      </c>
      <c r="BL471" s="101" t="s">
        <v>3091</v>
      </c>
      <c r="BM471" s="101" t="s">
        <v>3081</v>
      </c>
    </row>
    <row r="472" spans="1:65">
      <c r="A472" t="s">
        <v>695</v>
      </c>
      <c r="B472">
        <v>20250301</v>
      </c>
      <c r="C472">
        <v>2025</v>
      </c>
      <c r="D472" s="9">
        <v>45717</v>
      </c>
      <c r="E472">
        <v>3</v>
      </c>
      <c r="F472" t="s">
        <v>1069</v>
      </c>
      <c r="G472" t="s">
        <v>612</v>
      </c>
      <c r="H472" t="s">
        <v>1069</v>
      </c>
      <c r="I472" t="s">
        <v>612</v>
      </c>
      <c r="J472">
        <v>1</v>
      </c>
      <c r="K472" t="s">
        <v>9</v>
      </c>
      <c r="L472" t="s">
        <v>2158</v>
      </c>
      <c r="M472" t="s">
        <v>2158</v>
      </c>
      <c r="N472" t="s">
        <v>1820</v>
      </c>
      <c r="O472" t="s">
        <v>3247</v>
      </c>
      <c r="P472" t="s">
        <v>6037</v>
      </c>
      <c r="Q472" t="s">
        <v>6038</v>
      </c>
      <c r="R472" t="s">
        <v>3110</v>
      </c>
      <c r="S472" t="s">
        <v>25</v>
      </c>
      <c r="T472" t="s">
        <v>6046</v>
      </c>
      <c r="U472" s="9" t="s">
        <v>6047</v>
      </c>
      <c r="V472" s="9" t="s">
        <v>3081</v>
      </c>
      <c r="W472" t="s">
        <v>3081</v>
      </c>
      <c r="X472" t="s">
        <v>3081</v>
      </c>
      <c r="Y472" t="s">
        <v>3081</v>
      </c>
      <c r="Z472">
        <v>4</v>
      </c>
      <c r="AA472">
        <v>45717</v>
      </c>
      <c r="AB472">
        <v>44531</v>
      </c>
      <c r="AC472">
        <v>62115103</v>
      </c>
      <c r="AD472" s="9" t="s">
        <v>3084</v>
      </c>
      <c r="AE472" t="s">
        <v>1419</v>
      </c>
      <c r="AF472" t="s">
        <v>3363</v>
      </c>
      <c r="AG472" t="s">
        <v>3364</v>
      </c>
      <c r="AH472" t="s">
        <v>1143</v>
      </c>
      <c r="AI472" t="s">
        <v>6043</v>
      </c>
      <c r="AJ472">
        <v>35959</v>
      </c>
      <c r="AK472" t="s">
        <v>3099</v>
      </c>
      <c r="AL472" t="s">
        <v>3088</v>
      </c>
      <c r="AM472">
        <v>200013520024361</v>
      </c>
      <c r="AN472">
        <v>1</v>
      </c>
      <c r="AO472" s="88" t="s">
        <v>3089</v>
      </c>
      <c r="AP472" s="88">
        <v>1</v>
      </c>
      <c r="AQ472" s="88" t="s">
        <v>3090</v>
      </c>
      <c r="AR472" s="88">
        <v>362717</v>
      </c>
      <c r="AS472" s="88" t="s">
        <v>6059</v>
      </c>
      <c r="AT472" s="88">
        <v>699</v>
      </c>
      <c r="AU472" s="88">
        <v>45000</v>
      </c>
      <c r="AV472" s="88">
        <v>0</v>
      </c>
      <c r="AW472" s="88">
        <v>0</v>
      </c>
      <c r="AX472" s="88">
        <v>0</v>
      </c>
      <c r="AY472" s="88">
        <v>45000</v>
      </c>
      <c r="AZ472" s="88">
        <v>1291.5</v>
      </c>
      <c r="BA472" s="88">
        <v>1148.33</v>
      </c>
      <c r="BB472" s="88">
        <v>1368</v>
      </c>
      <c r="BC472" s="88">
        <v>0</v>
      </c>
      <c r="BD472" s="88">
        <v>25</v>
      </c>
      <c r="BE472" s="88">
        <v>0</v>
      </c>
      <c r="BF472" s="101">
        <v>0</v>
      </c>
      <c r="BG472" s="101">
        <v>3832.83</v>
      </c>
      <c r="BH472" s="101">
        <v>3195</v>
      </c>
      <c r="BI472" s="101">
        <v>495</v>
      </c>
      <c r="BJ472" s="101">
        <v>3190.5</v>
      </c>
      <c r="BK472" s="101">
        <v>6880.5</v>
      </c>
      <c r="BL472" s="101" t="s">
        <v>3081</v>
      </c>
      <c r="BM472" s="101" t="s">
        <v>3081</v>
      </c>
    </row>
    <row r="473" spans="1:65">
      <c r="A473" t="s">
        <v>695</v>
      </c>
      <c r="B473">
        <v>20250301</v>
      </c>
      <c r="C473">
        <v>2025</v>
      </c>
      <c r="D473" s="9">
        <v>45717</v>
      </c>
      <c r="E473">
        <v>3</v>
      </c>
      <c r="F473" t="s">
        <v>1043</v>
      </c>
      <c r="G473" t="s">
        <v>60</v>
      </c>
      <c r="H473" t="s">
        <v>1038</v>
      </c>
      <c r="I473" t="s">
        <v>695</v>
      </c>
      <c r="J473">
        <v>34</v>
      </c>
      <c r="K473" t="s">
        <v>3256</v>
      </c>
      <c r="L473" t="s">
        <v>2158</v>
      </c>
      <c r="M473" t="s">
        <v>2158</v>
      </c>
      <c r="N473" t="s">
        <v>1820</v>
      </c>
      <c r="O473" t="s">
        <v>3247</v>
      </c>
      <c r="P473" t="s">
        <v>6037</v>
      </c>
      <c r="Q473" t="s">
        <v>6038</v>
      </c>
      <c r="R473" t="s">
        <v>3284</v>
      </c>
      <c r="S473" t="s">
        <v>83</v>
      </c>
      <c r="T473" t="s">
        <v>6046</v>
      </c>
      <c r="U473" s="9" t="s">
        <v>6047</v>
      </c>
      <c r="V473" s="9" t="s">
        <v>6052</v>
      </c>
      <c r="W473" t="s">
        <v>6053</v>
      </c>
      <c r="X473" t="s">
        <v>3081</v>
      </c>
      <c r="Y473" t="s">
        <v>3081</v>
      </c>
      <c r="Z473">
        <v>2</v>
      </c>
      <c r="AA473">
        <v>44896</v>
      </c>
      <c r="AB473">
        <v>41730</v>
      </c>
      <c r="AC473">
        <v>61950094</v>
      </c>
      <c r="AD473" s="9" t="s">
        <v>3084</v>
      </c>
      <c r="AE473" t="s">
        <v>2140</v>
      </c>
      <c r="AF473" t="s">
        <v>4069</v>
      </c>
      <c r="AG473" t="s">
        <v>4070</v>
      </c>
      <c r="AH473" t="s">
        <v>2139</v>
      </c>
      <c r="AI473" t="s">
        <v>6045</v>
      </c>
      <c r="AJ473">
        <v>25135</v>
      </c>
      <c r="AK473" t="s">
        <v>3099</v>
      </c>
      <c r="AL473" t="s">
        <v>3088</v>
      </c>
      <c r="AM473">
        <v>200019603282067</v>
      </c>
      <c r="AN473">
        <v>1</v>
      </c>
      <c r="AO473" s="88" t="s">
        <v>3089</v>
      </c>
      <c r="AP473" s="88">
        <v>1</v>
      </c>
      <c r="AQ473" s="88" t="s">
        <v>3090</v>
      </c>
      <c r="AR473" s="88">
        <v>362717</v>
      </c>
      <c r="AS473" s="88" t="s">
        <v>6059</v>
      </c>
      <c r="AT473" s="88">
        <v>621</v>
      </c>
      <c r="AU473" s="88">
        <v>55000</v>
      </c>
      <c r="AV473" s="88">
        <v>0</v>
      </c>
      <c r="AW473" s="88">
        <v>0</v>
      </c>
      <c r="AX473" s="88">
        <v>0</v>
      </c>
      <c r="AY473" s="88">
        <v>55000</v>
      </c>
      <c r="AZ473" s="88">
        <v>1578.5</v>
      </c>
      <c r="BA473" s="88">
        <v>2559.6799999999998</v>
      </c>
      <c r="BB473" s="88">
        <v>1672</v>
      </c>
      <c r="BC473" s="88">
        <v>0</v>
      </c>
      <c r="BD473" s="88">
        <v>25</v>
      </c>
      <c r="BE473" s="88">
        <v>0</v>
      </c>
      <c r="BF473" s="101">
        <v>0</v>
      </c>
      <c r="BG473" s="101">
        <v>5835.18</v>
      </c>
      <c r="BH473" s="101">
        <v>3905</v>
      </c>
      <c r="BI473" s="101">
        <v>605</v>
      </c>
      <c r="BJ473" s="101">
        <v>3899.5</v>
      </c>
      <c r="BK473" s="101">
        <v>8409.5</v>
      </c>
      <c r="BL473" s="101" t="s">
        <v>3081</v>
      </c>
      <c r="BM473" s="101" t="s">
        <v>3081</v>
      </c>
    </row>
    <row r="474" spans="1:65">
      <c r="A474" t="s">
        <v>695</v>
      </c>
      <c r="B474">
        <v>20250301</v>
      </c>
      <c r="C474">
        <v>2025</v>
      </c>
      <c r="D474" s="9">
        <v>45717</v>
      </c>
      <c r="E474">
        <v>3</v>
      </c>
      <c r="F474" t="s">
        <v>1028</v>
      </c>
      <c r="G474" t="s">
        <v>1194</v>
      </c>
      <c r="H474" t="s">
        <v>1038</v>
      </c>
      <c r="I474" t="s">
        <v>695</v>
      </c>
      <c r="J474">
        <v>34</v>
      </c>
      <c r="K474" t="s">
        <v>3256</v>
      </c>
      <c r="L474" t="s">
        <v>2158</v>
      </c>
      <c r="M474" t="s">
        <v>2158</v>
      </c>
      <c r="N474" t="s">
        <v>1820</v>
      </c>
      <c r="O474" t="s">
        <v>3247</v>
      </c>
      <c r="P474" t="s">
        <v>6037</v>
      </c>
      <c r="Q474" t="s">
        <v>6038</v>
      </c>
      <c r="R474" t="s">
        <v>3281</v>
      </c>
      <c r="S474" t="s">
        <v>109</v>
      </c>
      <c r="T474" t="s">
        <v>6046</v>
      </c>
      <c r="U474" s="9" t="s">
        <v>6047</v>
      </c>
      <c r="V474" s="9" t="s">
        <v>3081</v>
      </c>
      <c r="W474" t="s">
        <v>3081</v>
      </c>
      <c r="X474" t="s">
        <v>3081</v>
      </c>
      <c r="Y474" t="s">
        <v>3081</v>
      </c>
      <c r="Z474">
        <v>1</v>
      </c>
      <c r="AA474">
        <v>44896</v>
      </c>
      <c r="AB474">
        <v>44896</v>
      </c>
      <c r="AC474">
        <v>62475169</v>
      </c>
      <c r="AD474" s="9" t="s">
        <v>3084</v>
      </c>
      <c r="AE474" t="s">
        <v>2061</v>
      </c>
      <c r="AF474" t="s">
        <v>3531</v>
      </c>
      <c r="AG474" t="s">
        <v>4071</v>
      </c>
      <c r="AH474" t="s">
        <v>2060</v>
      </c>
      <c r="AI474" t="s">
        <v>6045</v>
      </c>
      <c r="AJ474">
        <v>32452</v>
      </c>
      <c r="AK474" t="s">
        <v>3087</v>
      </c>
      <c r="AL474" t="s">
        <v>3088</v>
      </c>
      <c r="AM474">
        <v>200019602106552</v>
      </c>
      <c r="AN474">
        <v>1</v>
      </c>
      <c r="AO474" s="88" t="s">
        <v>3089</v>
      </c>
      <c r="AP474" s="88">
        <v>1</v>
      </c>
      <c r="AQ474" s="88" t="s">
        <v>3090</v>
      </c>
      <c r="AR474" s="88">
        <v>362717</v>
      </c>
      <c r="AS474" s="88" t="s">
        <v>6059</v>
      </c>
      <c r="AT474" s="88">
        <v>624</v>
      </c>
      <c r="AU474" s="88">
        <v>100000</v>
      </c>
      <c r="AV474" s="88">
        <v>0</v>
      </c>
      <c r="AW474" s="88">
        <v>0</v>
      </c>
      <c r="AX474" s="88">
        <v>0</v>
      </c>
      <c r="AY474" s="88">
        <v>100000</v>
      </c>
      <c r="AZ474" s="88">
        <v>2870</v>
      </c>
      <c r="BA474" s="88">
        <v>12105.37</v>
      </c>
      <c r="BB474" s="88">
        <v>3040</v>
      </c>
      <c r="BC474" s="88">
        <v>0</v>
      </c>
      <c r="BD474" s="88">
        <v>25</v>
      </c>
      <c r="BE474" s="88">
        <v>0</v>
      </c>
      <c r="BF474" s="101">
        <v>0</v>
      </c>
      <c r="BG474" s="101">
        <v>18040.37</v>
      </c>
      <c r="BH474" s="101">
        <v>7100</v>
      </c>
      <c r="BI474" s="101">
        <v>851.51</v>
      </c>
      <c r="BJ474" s="101">
        <v>7090</v>
      </c>
      <c r="BK474" s="101">
        <v>15041.51</v>
      </c>
      <c r="BL474" s="101" t="s">
        <v>3173</v>
      </c>
      <c r="BM474" s="101" t="s">
        <v>3217</v>
      </c>
    </row>
    <row r="475" spans="1:65">
      <c r="A475" t="s">
        <v>695</v>
      </c>
      <c r="B475">
        <v>20250301</v>
      </c>
      <c r="C475">
        <v>2025</v>
      </c>
      <c r="D475" s="9">
        <v>45717</v>
      </c>
      <c r="E475">
        <v>3</v>
      </c>
      <c r="F475" t="s">
        <v>1069</v>
      </c>
      <c r="G475" t="s">
        <v>612</v>
      </c>
      <c r="H475" t="s">
        <v>1069</v>
      </c>
      <c r="I475" t="s">
        <v>612</v>
      </c>
      <c r="J475">
        <v>1</v>
      </c>
      <c r="K475" t="s">
        <v>9</v>
      </c>
      <c r="L475" t="s">
        <v>2158</v>
      </c>
      <c r="M475" t="s">
        <v>2158</v>
      </c>
      <c r="N475" t="s">
        <v>1820</v>
      </c>
      <c r="O475" t="s">
        <v>3247</v>
      </c>
      <c r="P475" t="s">
        <v>6037</v>
      </c>
      <c r="Q475" t="s">
        <v>6038</v>
      </c>
      <c r="R475" t="s">
        <v>3218</v>
      </c>
      <c r="S475" t="s">
        <v>48</v>
      </c>
      <c r="T475" t="s">
        <v>6046</v>
      </c>
      <c r="U475" s="9" t="s">
        <v>6047</v>
      </c>
      <c r="V475" s="9" t="s">
        <v>3081</v>
      </c>
      <c r="W475" t="s">
        <v>3081</v>
      </c>
      <c r="X475" t="s">
        <v>3081</v>
      </c>
      <c r="Y475" t="s">
        <v>3081</v>
      </c>
      <c r="Z475">
        <v>6</v>
      </c>
      <c r="AA475">
        <v>43466</v>
      </c>
      <c r="AB475">
        <v>38261</v>
      </c>
      <c r="AC475">
        <v>62115022</v>
      </c>
      <c r="AD475" s="9" t="s">
        <v>3084</v>
      </c>
      <c r="AE475" t="s">
        <v>1257</v>
      </c>
      <c r="AF475" t="s">
        <v>5292</v>
      </c>
      <c r="AG475" t="s">
        <v>5293</v>
      </c>
      <c r="AH475" t="s">
        <v>617</v>
      </c>
      <c r="AI475" t="s">
        <v>6045</v>
      </c>
      <c r="AJ475">
        <v>18501</v>
      </c>
      <c r="AK475" t="s">
        <v>3088</v>
      </c>
      <c r="AL475" t="s">
        <v>3088</v>
      </c>
      <c r="AM475">
        <v>200013300032638</v>
      </c>
      <c r="AN475">
        <v>1</v>
      </c>
      <c r="AO475" s="88" t="s">
        <v>3089</v>
      </c>
      <c r="AP475" s="88">
        <v>1</v>
      </c>
      <c r="AQ475" s="88" t="s">
        <v>3090</v>
      </c>
      <c r="AR475" s="88">
        <v>362717</v>
      </c>
      <c r="AS475" s="88" t="s">
        <v>6059</v>
      </c>
      <c r="AT475" s="88">
        <v>625</v>
      </c>
      <c r="AU475" s="88">
        <v>130000</v>
      </c>
      <c r="AV475" s="88">
        <v>0</v>
      </c>
      <c r="AW475" s="88">
        <v>0</v>
      </c>
      <c r="AX475" s="88">
        <v>0</v>
      </c>
      <c r="AY475" s="88">
        <v>130000</v>
      </c>
      <c r="AZ475" s="88">
        <v>3731</v>
      </c>
      <c r="BA475" s="88">
        <v>19162.12</v>
      </c>
      <c r="BB475" s="88">
        <v>3952</v>
      </c>
      <c r="BC475" s="88">
        <v>0</v>
      </c>
      <c r="BD475" s="88">
        <v>25</v>
      </c>
      <c r="BE475" s="88">
        <v>50</v>
      </c>
      <c r="BF475" s="101">
        <v>15221.02</v>
      </c>
      <c r="BG475" s="101">
        <v>42141.14</v>
      </c>
      <c r="BH475" s="101">
        <v>9230</v>
      </c>
      <c r="BI475" s="101">
        <v>851.51</v>
      </c>
      <c r="BJ475" s="101">
        <v>9217</v>
      </c>
      <c r="BK475" s="101">
        <v>19298.509999999998</v>
      </c>
      <c r="BL475" s="101" t="s">
        <v>3091</v>
      </c>
      <c r="BM475" s="101" t="s">
        <v>3081</v>
      </c>
    </row>
    <row r="476" spans="1:65">
      <c r="A476" t="s">
        <v>695</v>
      </c>
      <c r="B476">
        <v>20250301</v>
      </c>
      <c r="C476">
        <v>2025</v>
      </c>
      <c r="D476" s="9">
        <v>45717</v>
      </c>
      <c r="E476">
        <v>3</v>
      </c>
      <c r="F476" t="s">
        <v>1042</v>
      </c>
      <c r="G476" t="s">
        <v>1192</v>
      </c>
      <c r="H476" t="s">
        <v>1038</v>
      </c>
      <c r="I476" t="s">
        <v>695</v>
      </c>
      <c r="J476">
        <v>34</v>
      </c>
      <c r="K476" t="s">
        <v>3256</v>
      </c>
      <c r="L476" t="s">
        <v>2158</v>
      </c>
      <c r="M476" t="s">
        <v>2158</v>
      </c>
      <c r="N476" t="s">
        <v>1820</v>
      </c>
      <c r="O476" t="s">
        <v>3247</v>
      </c>
      <c r="P476" t="s">
        <v>6037</v>
      </c>
      <c r="Q476" t="s">
        <v>6038</v>
      </c>
      <c r="R476" t="s">
        <v>3816</v>
      </c>
      <c r="S476" t="s">
        <v>2070</v>
      </c>
      <c r="T476" t="s">
        <v>6046</v>
      </c>
      <c r="U476" s="9" t="s">
        <v>6047</v>
      </c>
      <c r="V476" s="9" t="s">
        <v>3081</v>
      </c>
      <c r="W476" t="s">
        <v>3081</v>
      </c>
      <c r="X476" t="s">
        <v>3081</v>
      </c>
      <c r="Y476" t="s">
        <v>3081</v>
      </c>
      <c r="Z476">
        <v>1</v>
      </c>
      <c r="AA476">
        <v>44896</v>
      </c>
      <c r="AB476">
        <v>44896</v>
      </c>
      <c r="AC476">
        <v>61455113</v>
      </c>
      <c r="AD476" s="9" t="s">
        <v>3084</v>
      </c>
      <c r="AE476" t="s">
        <v>2076</v>
      </c>
      <c r="AF476" t="s">
        <v>3817</v>
      </c>
      <c r="AG476" t="s">
        <v>3818</v>
      </c>
      <c r="AH476" t="s">
        <v>2075</v>
      </c>
      <c r="AI476" t="s">
        <v>6043</v>
      </c>
      <c r="AJ476">
        <v>28917</v>
      </c>
      <c r="AK476" t="s">
        <v>3099</v>
      </c>
      <c r="AL476" t="s">
        <v>3088</v>
      </c>
      <c r="AM476">
        <v>200019605322557</v>
      </c>
      <c r="AN476">
        <v>1</v>
      </c>
      <c r="AO476" s="88" t="s">
        <v>3089</v>
      </c>
      <c r="AP476" s="88">
        <v>1</v>
      </c>
      <c r="AQ476" s="88" t="s">
        <v>3090</v>
      </c>
      <c r="AR476" s="88">
        <v>362717</v>
      </c>
      <c r="AS476" s="88" t="s">
        <v>6059</v>
      </c>
      <c r="AT476" s="88">
        <v>627</v>
      </c>
      <c r="AU476" s="88">
        <v>36000</v>
      </c>
      <c r="AV476" s="88">
        <v>0</v>
      </c>
      <c r="AW476" s="88">
        <v>0</v>
      </c>
      <c r="AX476" s="88">
        <v>0</v>
      </c>
      <c r="AY476" s="88">
        <v>36000</v>
      </c>
      <c r="AZ476" s="88">
        <v>1033.2</v>
      </c>
      <c r="BA476" s="88">
        <v>0</v>
      </c>
      <c r="BB476" s="88">
        <v>1094.4000000000001</v>
      </c>
      <c r="BC476" s="88">
        <v>0</v>
      </c>
      <c r="BD476" s="88">
        <v>25</v>
      </c>
      <c r="BE476" s="88">
        <v>0</v>
      </c>
      <c r="BF476" s="101">
        <v>2056.75</v>
      </c>
      <c r="BG476" s="101">
        <v>4209.3500000000004</v>
      </c>
      <c r="BH476" s="101">
        <v>2556</v>
      </c>
      <c r="BI476" s="101">
        <v>396</v>
      </c>
      <c r="BJ476" s="101">
        <v>2552.4</v>
      </c>
      <c r="BK476" s="101">
        <v>5504.4</v>
      </c>
      <c r="BL476" s="101" t="s">
        <v>3081</v>
      </c>
      <c r="BM476" s="101" t="s">
        <v>3081</v>
      </c>
    </row>
    <row r="477" spans="1:65">
      <c r="A477" t="s">
        <v>695</v>
      </c>
      <c r="B477">
        <v>20250301</v>
      </c>
      <c r="C477">
        <v>2025</v>
      </c>
      <c r="D477" s="9">
        <v>45717</v>
      </c>
      <c r="E477">
        <v>3</v>
      </c>
      <c r="F477" t="s">
        <v>1038</v>
      </c>
      <c r="G477" t="s">
        <v>695</v>
      </c>
      <c r="H477" t="s">
        <v>1038</v>
      </c>
      <c r="I477" t="s">
        <v>695</v>
      </c>
      <c r="J477">
        <v>7</v>
      </c>
      <c r="K477" t="s">
        <v>3252</v>
      </c>
      <c r="L477" t="s">
        <v>2158</v>
      </c>
      <c r="M477" t="s">
        <v>2158</v>
      </c>
      <c r="N477" t="s">
        <v>1820</v>
      </c>
      <c r="O477" t="s">
        <v>3247</v>
      </c>
      <c r="P477" t="s">
        <v>6037</v>
      </c>
      <c r="Q477" t="s">
        <v>6038</v>
      </c>
      <c r="R477" t="s">
        <v>3253</v>
      </c>
      <c r="S477" t="s">
        <v>666</v>
      </c>
      <c r="T477" t="s">
        <v>6046</v>
      </c>
      <c r="U477" s="9" t="s">
        <v>6047</v>
      </c>
      <c r="V477" s="9" t="s">
        <v>3081</v>
      </c>
      <c r="W477" t="s">
        <v>3081</v>
      </c>
      <c r="X477" t="s">
        <v>3081</v>
      </c>
      <c r="Y477" t="s">
        <v>3081</v>
      </c>
      <c r="Z477">
        <v>4</v>
      </c>
      <c r="AA477">
        <v>45017</v>
      </c>
      <c r="AB477">
        <v>41671</v>
      </c>
      <c r="AC477">
        <v>62461399</v>
      </c>
      <c r="AD477" s="9" t="s">
        <v>3084</v>
      </c>
      <c r="AE477" t="s">
        <v>1755</v>
      </c>
      <c r="AF477" t="s">
        <v>4370</v>
      </c>
      <c r="AG477" t="s">
        <v>4371</v>
      </c>
      <c r="AH477" t="s">
        <v>1122</v>
      </c>
      <c r="AI477" t="s">
        <v>6045</v>
      </c>
      <c r="AJ477">
        <v>27363</v>
      </c>
      <c r="AK477" t="s">
        <v>3099</v>
      </c>
      <c r="AL477" t="s">
        <v>3088</v>
      </c>
      <c r="AM477">
        <v>200012800144694</v>
      </c>
      <c r="AN477">
        <v>1</v>
      </c>
      <c r="AO477" s="88" t="s">
        <v>3089</v>
      </c>
      <c r="AP477" s="88">
        <v>1</v>
      </c>
      <c r="AQ477" s="88" t="s">
        <v>3090</v>
      </c>
      <c r="AR477" s="88">
        <v>362717</v>
      </c>
      <c r="AS477" s="88" t="s">
        <v>6059</v>
      </c>
      <c r="AT477" s="88">
        <v>630</v>
      </c>
      <c r="AU477" s="88">
        <v>15000</v>
      </c>
      <c r="AV477" s="88">
        <v>0</v>
      </c>
      <c r="AW477" s="88">
        <v>0</v>
      </c>
      <c r="AX477" s="88">
        <v>0</v>
      </c>
      <c r="AY477" s="88">
        <v>15000</v>
      </c>
      <c r="AZ477" s="88">
        <v>0</v>
      </c>
      <c r="BA477" s="88">
        <v>0</v>
      </c>
      <c r="BB477" s="88">
        <v>0</v>
      </c>
      <c r="BC477" s="88">
        <v>0</v>
      </c>
      <c r="BD477" s="88">
        <v>0</v>
      </c>
      <c r="BE477" s="88">
        <v>0</v>
      </c>
      <c r="BF477" s="101">
        <v>0</v>
      </c>
      <c r="BG477" s="101">
        <v>0</v>
      </c>
      <c r="BH477" s="101">
        <v>0</v>
      </c>
      <c r="BI477" s="101">
        <v>0</v>
      </c>
      <c r="BJ477" s="101">
        <v>0</v>
      </c>
      <c r="BK477" s="101">
        <v>0</v>
      </c>
      <c r="BL477" s="101" t="s">
        <v>3081</v>
      </c>
      <c r="BM477" s="101" t="s">
        <v>3081</v>
      </c>
    </row>
    <row r="478" spans="1:65">
      <c r="A478" t="s">
        <v>695</v>
      </c>
      <c r="B478">
        <v>20250301</v>
      </c>
      <c r="C478">
        <v>2025</v>
      </c>
      <c r="D478" s="9">
        <v>45717</v>
      </c>
      <c r="E478">
        <v>3</v>
      </c>
      <c r="F478" t="s">
        <v>1054</v>
      </c>
      <c r="G478" t="s">
        <v>215</v>
      </c>
      <c r="H478" t="s">
        <v>1038</v>
      </c>
      <c r="I478" t="s">
        <v>695</v>
      </c>
      <c r="J478">
        <v>34</v>
      </c>
      <c r="K478" t="s">
        <v>3256</v>
      </c>
      <c r="L478" t="s">
        <v>2158</v>
      </c>
      <c r="M478" t="s">
        <v>2158</v>
      </c>
      <c r="N478" t="s">
        <v>1820</v>
      </c>
      <c r="O478" t="s">
        <v>3247</v>
      </c>
      <c r="P478" t="s">
        <v>6037</v>
      </c>
      <c r="Q478" t="s">
        <v>6038</v>
      </c>
      <c r="R478" t="s">
        <v>4787</v>
      </c>
      <c r="S478" t="s">
        <v>3014</v>
      </c>
      <c r="T478" t="s">
        <v>6046</v>
      </c>
      <c r="U478" s="9" t="s">
        <v>6047</v>
      </c>
      <c r="V478" s="9" t="s">
        <v>3081</v>
      </c>
      <c r="W478" t="s">
        <v>3081</v>
      </c>
      <c r="X478" t="s">
        <v>3081</v>
      </c>
      <c r="Y478" t="s">
        <v>3081</v>
      </c>
      <c r="Z478">
        <v>1</v>
      </c>
      <c r="AA478">
        <v>45566</v>
      </c>
      <c r="AB478">
        <v>45566</v>
      </c>
      <c r="AC478">
        <v>62490069</v>
      </c>
      <c r="AD478" s="9" t="s">
        <v>3084</v>
      </c>
      <c r="AE478" t="s">
        <v>3012</v>
      </c>
      <c r="AF478" t="s">
        <v>4763</v>
      </c>
      <c r="AG478" t="s">
        <v>4788</v>
      </c>
      <c r="AH478" t="s">
        <v>3013</v>
      </c>
      <c r="AI478" t="s">
        <v>6045</v>
      </c>
      <c r="AJ478">
        <v>34894</v>
      </c>
      <c r="AK478" t="s">
        <v>3099</v>
      </c>
      <c r="AL478" t="s">
        <v>3088</v>
      </c>
      <c r="AM478">
        <v>200019607598281</v>
      </c>
      <c r="AN478">
        <v>1</v>
      </c>
      <c r="AO478" s="88" t="s">
        <v>3089</v>
      </c>
      <c r="AP478" s="88">
        <v>1</v>
      </c>
      <c r="AQ478" s="88" t="s">
        <v>3090</v>
      </c>
      <c r="AR478" s="88">
        <v>362717</v>
      </c>
      <c r="AS478" s="88" t="s">
        <v>6059</v>
      </c>
      <c r="AT478" s="88">
        <v>644</v>
      </c>
      <c r="AU478" s="88">
        <v>40000</v>
      </c>
      <c r="AV478" s="88">
        <v>0</v>
      </c>
      <c r="AW478" s="88">
        <v>0</v>
      </c>
      <c r="AX478" s="88">
        <v>0</v>
      </c>
      <c r="AY478" s="88">
        <v>40000</v>
      </c>
      <c r="AZ478" s="88">
        <v>1148</v>
      </c>
      <c r="BA478" s="88">
        <v>442.65</v>
      </c>
      <c r="BB478" s="88">
        <v>1216</v>
      </c>
      <c r="BC478" s="88">
        <v>0</v>
      </c>
      <c r="BD478" s="88">
        <v>25</v>
      </c>
      <c r="BE478" s="88">
        <v>0</v>
      </c>
      <c r="BF478" s="101">
        <v>10681.08</v>
      </c>
      <c r="BG478" s="101">
        <v>13512.73</v>
      </c>
      <c r="BH478" s="101">
        <v>2840</v>
      </c>
      <c r="BI478" s="101">
        <v>440</v>
      </c>
      <c r="BJ478" s="101">
        <v>2836</v>
      </c>
      <c r="BK478" s="101">
        <v>6116</v>
      </c>
      <c r="BL478" s="101" t="s">
        <v>3081</v>
      </c>
      <c r="BM478" s="101" t="s">
        <v>3081</v>
      </c>
    </row>
    <row r="479" spans="1:65">
      <c r="A479" t="s">
        <v>695</v>
      </c>
      <c r="B479">
        <v>20250301</v>
      </c>
      <c r="C479">
        <v>2025</v>
      </c>
      <c r="D479" s="9">
        <v>45717</v>
      </c>
      <c r="E479">
        <v>3</v>
      </c>
      <c r="F479" t="s">
        <v>1067</v>
      </c>
      <c r="G479" t="s">
        <v>407</v>
      </c>
      <c r="H479" t="s">
        <v>1067</v>
      </c>
      <c r="I479" t="s">
        <v>407</v>
      </c>
      <c r="J479">
        <v>1</v>
      </c>
      <c r="K479" t="s">
        <v>9</v>
      </c>
      <c r="L479" t="s">
        <v>2158</v>
      </c>
      <c r="M479" t="s">
        <v>2158</v>
      </c>
      <c r="N479" t="s">
        <v>1820</v>
      </c>
      <c r="O479" t="s">
        <v>3247</v>
      </c>
      <c r="P479" t="s">
        <v>6037</v>
      </c>
      <c r="Q479" t="s">
        <v>6038</v>
      </c>
      <c r="R479" t="s">
        <v>3083</v>
      </c>
      <c r="S479" t="s">
        <v>7</v>
      </c>
      <c r="T479" t="s">
        <v>6039</v>
      </c>
      <c r="U479" s="9" t="s">
        <v>6040</v>
      </c>
      <c r="V479" s="9" t="s">
        <v>6041</v>
      </c>
      <c r="W479" t="s">
        <v>6042</v>
      </c>
      <c r="X479" t="s">
        <v>3081</v>
      </c>
      <c r="Y479" t="s">
        <v>3081</v>
      </c>
      <c r="Z479">
        <v>4</v>
      </c>
      <c r="AA479">
        <v>43678</v>
      </c>
      <c r="AB479">
        <v>38231</v>
      </c>
      <c r="AC479">
        <v>61710010</v>
      </c>
      <c r="AD479" s="9" t="s">
        <v>3084</v>
      </c>
      <c r="AE479" t="s">
        <v>1317</v>
      </c>
      <c r="AF479" t="s">
        <v>3669</v>
      </c>
      <c r="AG479" t="s">
        <v>3670</v>
      </c>
      <c r="AH479" t="s">
        <v>3671</v>
      </c>
      <c r="AI479" t="s">
        <v>6045</v>
      </c>
      <c r="AJ479">
        <v>23930</v>
      </c>
      <c r="AK479" t="s">
        <v>3088</v>
      </c>
      <c r="AL479" t="s">
        <v>3088</v>
      </c>
      <c r="AM479">
        <v>200013300048224</v>
      </c>
      <c r="AN479">
        <v>1</v>
      </c>
      <c r="AO479" s="88" t="s">
        <v>3089</v>
      </c>
      <c r="AP479" s="88">
        <v>1</v>
      </c>
      <c r="AQ479" s="88" t="s">
        <v>3090</v>
      </c>
      <c r="AR479" s="88">
        <v>362717</v>
      </c>
      <c r="AS479" s="88" t="s">
        <v>6059</v>
      </c>
      <c r="AT479" s="88">
        <v>649</v>
      </c>
      <c r="AU479" s="88">
        <v>20000</v>
      </c>
      <c r="AV479" s="88">
        <v>0</v>
      </c>
      <c r="AW479" s="88">
        <v>0</v>
      </c>
      <c r="AX479" s="88">
        <v>0</v>
      </c>
      <c r="AY479" s="88">
        <v>20000</v>
      </c>
      <c r="AZ479" s="88">
        <v>574</v>
      </c>
      <c r="BA479" s="88">
        <v>0</v>
      </c>
      <c r="BB479" s="88">
        <v>608</v>
      </c>
      <c r="BC479" s="88">
        <v>0</v>
      </c>
      <c r="BD479" s="88">
        <v>25</v>
      </c>
      <c r="BE479" s="88">
        <v>50</v>
      </c>
      <c r="BF479" s="101">
        <v>14981.57</v>
      </c>
      <c r="BG479" s="101">
        <v>16238.57</v>
      </c>
      <c r="BH479" s="101">
        <v>1420</v>
      </c>
      <c r="BI479" s="101">
        <v>220</v>
      </c>
      <c r="BJ479" s="101">
        <v>1418</v>
      </c>
      <c r="BK479" s="101">
        <v>3058</v>
      </c>
      <c r="BL479" s="101" t="s">
        <v>3091</v>
      </c>
      <c r="BM479" s="101" t="s">
        <v>3081</v>
      </c>
    </row>
    <row r="480" spans="1:65">
      <c r="A480" t="s">
        <v>695</v>
      </c>
      <c r="B480">
        <v>20250301</v>
      </c>
      <c r="C480">
        <v>2025</v>
      </c>
      <c r="D480" s="9">
        <v>45717</v>
      </c>
      <c r="E480">
        <v>3</v>
      </c>
      <c r="F480" t="s">
        <v>1038</v>
      </c>
      <c r="G480" t="s">
        <v>695</v>
      </c>
      <c r="H480" t="s">
        <v>1038</v>
      </c>
      <c r="I480" t="s">
        <v>695</v>
      </c>
      <c r="J480">
        <v>7</v>
      </c>
      <c r="K480" t="s">
        <v>3252</v>
      </c>
      <c r="L480" t="s">
        <v>2158</v>
      </c>
      <c r="M480" t="s">
        <v>2158</v>
      </c>
      <c r="N480" t="s">
        <v>1820</v>
      </c>
      <c r="O480" t="s">
        <v>3247</v>
      </c>
      <c r="P480" t="s">
        <v>6037</v>
      </c>
      <c r="Q480" t="s">
        <v>6038</v>
      </c>
      <c r="R480" t="s">
        <v>3253</v>
      </c>
      <c r="S480" t="s">
        <v>666</v>
      </c>
      <c r="T480" t="s">
        <v>6046</v>
      </c>
      <c r="U480" s="9" t="s">
        <v>6047</v>
      </c>
      <c r="V480" s="9" t="s">
        <v>3081</v>
      </c>
      <c r="W480" t="s">
        <v>3081</v>
      </c>
      <c r="X480" t="s">
        <v>3081</v>
      </c>
      <c r="Y480" t="s">
        <v>3081</v>
      </c>
      <c r="Z480">
        <v>1</v>
      </c>
      <c r="AA480">
        <v>45658</v>
      </c>
      <c r="AB480">
        <v>45658</v>
      </c>
      <c r="AC480">
        <v>62462449</v>
      </c>
      <c r="AD480" s="9" t="s">
        <v>3084</v>
      </c>
      <c r="AE480" t="s">
        <v>5866</v>
      </c>
      <c r="AF480" t="s">
        <v>5867</v>
      </c>
      <c r="AG480" t="s">
        <v>5868</v>
      </c>
      <c r="AH480" t="s">
        <v>5869</v>
      </c>
      <c r="AI480" t="s">
        <v>6043</v>
      </c>
      <c r="AJ480">
        <v>37643</v>
      </c>
      <c r="AK480" t="s">
        <v>3087</v>
      </c>
      <c r="AL480" t="s">
        <v>3088</v>
      </c>
      <c r="AM480">
        <v>200019605667978</v>
      </c>
      <c r="AN480">
        <v>1</v>
      </c>
      <c r="AO480" s="88" t="s">
        <v>3089</v>
      </c>
      <c r="AP480" s="88">
        <v>1</v>
      </c>
      <c r="AQ480" s="88" t="s">
        <v>3090</v>
      </c>
      <c r="AR480" s="88">
        <v>362717</v>
      </c>
      <c r="AS480" s="88" t="s">
        <v>6059</v>
      </c>
      <c r="AT480" s="88">
        <v>652</v>
      </c>
      <c r="AU480" s="88">
        <v>10000</v>
      </c>
      <c r="AV480" s="88">
        <v>0</v>
      </c>
      <c r="AW480" s="88">
        <v>0</v>
      </c>
      <c r="AX480" s="88">
        <v>0</v>
      </c>
      <c r="AY480" s="88">
        <v>10000</v>
      </c>
      <c r="AZ480" s="88">
        <v>0</v>
      </c>
      <c r="BA480" s="88">
        <v>0</v>
      </c>
      <c r="BB480" s="88">
        <v>0</v>
      </c>
      <c r="BC480" s="88">
        <v>0</v>
      </c>
      <c r="BD480" s="88">
        <v>0</v>
      </c>
      <c r="BE480" s="88">
        <v>0</v>
      </c>
      <c r="BF480" s="101">
        <v>0</v>
      </c>
      <c r="BG480" s="101">
        <v>0</v>
      </c>
      <c r="BH480" s="101">
        <v>0</v>
      </c>
      <c r="BI480" s="101">
        <v>0</v>
      </c>
      <c r="BJ480" s="101">
        <v>0</v>
      </c>
      <c r="BK480" s="101">
        <v>0</v>
      </c>
      <c r="BL480" s="101" t="s">
        <v>3081</v>
      </c>
      <c r="BM480" s="101" t="s">
        <v>3081</v>
      </c>
    </row>
    <row r="481" spans="1:65">
      <c r="A481" t="s">
        <v>695</v>
      </c>
      <c r="B481">
        <v>20250301</v>
      </c>
      <c r="C481">
        <v>2025</v>
      </c>
      <c r="D481" s="9">
        <v>45717</v>
      </c>
      <c r="E481">
        <v>3</v>
      </c>
      <c r="F481" t="s">
        <v>1033</v>
      </c>
      <c r="G481" t="s">
        <v>428</v>
      </c>
      <c r="H481" t="s">
        <v>1038</v>
      </c>
      <c r="I481" t="s">
        <v>695</v>
      </c>
      <c r="J481">
        <v>34</v>
      </c>
      <c r="K481" t="s">
        <v>3256</v>
      </c>
      <c r="L481" t="s">
        <v>2158</v>
      </c>
      <c r="M481" t="s">
        <v>2158</v>
      </c>
      <c r="N481" t="s">
        <v>1820</v>
      </c>
      <c r="O481" t="s">
        <v>3247</v>
      </c>
      <c r="P481" t="s">
        <v>6037</v>
      </c>
      <c r="Q481" t="s">
        <v>6038</v>
      </c>
      <c r="R481" t="s">
        <v>3385</v>
      </c>
      <c r="S481" t="s">
        <v>1095</v>
      </c>
      <c r="T481" t="s">
        <v>6046</v>
      </c>
      <c r="U481" s="9" t="s">
        <v>6047</v>
      </c>
      <c r="V481" s="9" t="s">
        <v>6052</v>
      </c>
      <c r="W481" t="s">
        <v>6053</v>
      </c>
      <c r="X481" t="s">
        <v>3081</v>
      </c>
      <c r="Y481" t="s">
        <v>3081</v>
      </c>
      <c r="Z481">
        <v>1</v>
      </c>
      <c r="AA481">
        <v>45383</v>
      </c>
      <c r="AB481">
        <v>45383</v>
      </c>
      <c r="AC481">
        <v>61815166</v>
      </c>
      <c r="AD481" s="9" t="s">
        <v>3084</v>
      </c>
      <c r="AE481" t="s">
        <v>2777</v>
      </c>
      <c r="AF481" t="s">
        <v>5691</v>
      </c>
      <c r="AG481" t="s">
        <v>5692</v>
      </c>
      <c r="AH481" t="s">
        <v>2810</v>
      </c>
      <c r="AI481" t="s">
        <v>6045</v>
      </c>
      <c r="AJ481">
        <v>33976</v>
      </c>
      <c r="AK481" t="s">
        <v>3099</v>
      </c>
      <c r="AL481" t="s">
        <v>3088</v>
      </c>
      <c r="AM481">
        <v>200019606917488</v>
      </c>
      <c r="AN481">
        <v>1</v>
      </c>
      <c r="AO481" s="88" t="s">
        <v>3089</v>
      </c>
      <c r="AP481" s="88">
        <v>1</v>
      </c>
      <c r="AQ481" s="88" t="s">
        <v>3090</v>
      </c>
      <c r="AR481" s="88">
        <v>362717</v>
      </c>
      <c r="AS481" s="88" t="s">
        <v>6059</v>
      </c>
      <c r="AT481" s="88">
        <v>662</v>
      </c>
      <c r="AU481" s="88">
        <v>50000</v>
      </c>
      <c r="AV481" s="88">
        <v>0</v>
      </c>
      <c r="AW481" s="88">
        <v>0</v>
      </c>
      <c r="AX481" s="88">
        <v>0</v>
      </c>
      <c r="AY481" s="88">
        <v>50000</v>
      </c>
      <c r="AZ481" s="88">
        <v>1435</v>
      </c>
      <c r="BA481" s="88">
        <v>1854</v>
      </c>
      <c r="BB481" s="88">
        <v>1520</v>
      </c>
      <c r="BC481" s="88">
        <v>0</v>
      </c>
      <c r="BD481" s="88">
        <v>25</v>
      </c>
      <c r="BE481" s="88">
        <v>0</v>
      </c>
      <c r="BF481" s="101">
        <v>0</v>
      </c>
      <c r="BG481" s="101">
        <v>4834</v>
      </c>
      <c r="BH481" s="101">
        <v>3550</v>
      </c>
      <c r="BI481" s="101">
        <v>550</v>
      </c>
      <c r="BJ481" s="101">
        <v>3545</v>
      </c>
      <c r="BK481" s="101">
        <v>7645</v>
      </c>
      <c r="BL481" s="101" t="s">
        <v>3081</v>
      </c>
      <c r="BM481" s="101" t="s">
        <v>3081</v>
      </c>
    </row>
    <row r="482" spans="1:65">
      <c r="A482" t="s">
        <v>695</v>
      </c>
      <c r="B482">
        <v>20250301</v>
      </c>
      <c r="C482">
        <v>2025</v>
      </c>
      <c r="D482" s="9">
        <v>45717</v>
      </c>
      <c r="E482">
        <v>3</v>
      </c>
      <c r="F482" t="s">
        <v>1071</v>
      </c>
      <c r="G482" t="s">
        <v>160</v>
      </c>
      <c r="H482" t="s">
        <v>1038</v>
      </c>
      <c r="I482" t="s">
        <v>695</v>
      </c>
      <c r="J482">
        <v>34</v>
      </c>
      <c r="K482" t="s">
        <v>3256</v>
      </c>
      <c r="L482" t="s">
        <v>2158</v>
      </c>
      <c r="M482" t="s">
        <v>2158</v>
      </c>
      <c r="N482" t="s">
        <v>1820</v>
      </c>
      <c r="O482" t="s">
        <v>3247</v>
      </c>
      <c r="P482" t="s">
        <v>6037</v>
      </c>
      <c r="Q482" t="s">
        <v>6038</v>
      </c>
      <c r="R482" t="s">
        <v>3273</v>
      </c>
      <c r="S482" t="s">
        <v>163</v>
      </c>
      <c r="T482" t="s">
        <v>6046</v>
      </c>
      <c r="U482" s="9" t="s">
        <v>6047</v>
      </c>
      <c r="V482" s="9" t="s">
        <v>3081</v>
      </c>
      <c r="W482" t="s">
        <v>3081</v>
      </c>
      <c r="X482" t="s">
        <v>3081</v>
      </c>
      <c r="Y482" t="s">
        <v>3081</v>
      </c>
      <c r="Z482">
        <v>4</v>
      </c>
      <c r="AA482">
        <v>45717</v>
      </c>
      <c r="AB482">
        <v>44896</v>
      </c>
      <c r="AC482">
        <v>62370026</v>
      </c>
      <c r="AD482" s="9" t="s">
        <v>3084</v>
      </c>
      <c r="AE482" t="s">
        <v>2148</v>
      </c>
      <c r="AF482" t="s">
        <v>5673</v>
      </c>
      <c r="AG482" t="s">
        <v>5674</v>
      </c>
      <c r="AH482" t="s">
        <v>2147</v>
      </c>
      <c r="AI482" t="s">
        <v>6043</v>
      </c>
      <c r="AJ482">
        <v>35472</v>
      </c>
      <c r="AK482" t="s">
        <v>3099</v>
      </c>
      <c r="AL482" t="s">
        <v>3088</v>
      </c>
      <c r="AM482">
        <v>200019603292617</v>
      </c>
      <c r="AN482">
        <v>1</v>
      </c>
      <c r="AO482" s="88" t="s">
        <v>3089</v>
      </c>
      <c r="AP482" s="88">
        <v>1</v>
      </c>
      <c r="AQ482" s="88" t="s">
        <v>3090</v>
      </c>
      <c r="AR482" s="88">
        <v>362717</v>
      </c>
      <c r="AS482" s="88" t="s">
        <v>6059</v>
      </c>
      <c r="AT482" s="88">
        <v>669</v>
      </c>
      <c r="AU482" s="88">
        <v>50000</v>
      </c>
      <c r="AV482" s="88">
        <v>0</v>
      </c>
      <c r="AW482" s="88">
        <v>0</v>
      </c>
      <c r="AX482" s="88">
        <v>0</v>
      </c>
      <c r="AY482" s="88">
        <v>50000</v>
      </c>
      <c r="AZ482" s="88">
        <v>1435</v>
      </c>
      <c r="BA482" s="88">
        <v>1854</v>
      </c>
      <c r="BB482" s="88">
        <v>1520</v>
      </c>
      <c r="BC482" s="88">
        <v>0</v>
      </c>
      <c r="BD482" s="88">
        <v>25</v>
      </c>
      <c r="BE482" s="88">
        <v>0</v>
      </c>
      <c r="BF482" s="101">
        <v>0</v>
      </c>
      <c r="BG482" s="101">
        <v>4834</v>
      </c>
      <c r="BH482" s="101">
        <v>3550</v>
      </c>
      <c r="BI482" s="101">
        <v>550</v>
      </c>
      <c r="BJ482" s="101">
        <v>3545</v>
      </c>
      <c r="BK482" s="101">
        <v>7645</v>
      </c>
      <c r="BL482" s="101" t="s">
        <v>3081</v>
      </c>
      <c r="BM482" s="101" t="s">
        <v>3081</v>
      </c>
    </row>
    <row r="483" spans="1:65">
      <c r="A483" t="s">
        <v>695</v>
      </c>
      <c r="B483">
        <v>20250301</v>
      </c>
      <c r="C483">
        <v>2025</v>
      </c>
      <c r="D483" s="9">
        <v>45717</v>
      </c>
      <c r="E483">
        <v>3</v>
      </c>
      <c r="F483" t="s">
        <v>1028</v>
      </c>
      <c r="G483" t="s">
        <v>1194</v>
      </c>
      <c r="H483" t="s">
        <v>1028</v>
      </c>
      <c r="I483" t="s">
        <v>1194</v>
      </c>
      <c r="J483">
        <v>1</v>
      </c>
      <c r="K483" t="s">
        <v>9</v>
      </c>
      <c r="L483" t="s">
        <v>2158</v>
      </c>
      <c r="M483" t="s">
        <v>2158</v>
      </c>
      <c r="N483" t="s">
        <v>1820</v>
      </c>
      <c r="O483" t="s">
        <v>3247</v>
      </c>
      <c r="P483" t="s">
        <v>6037</v>
      </c>
      <c r="Q483" t="s">
        <v>6038</v>
      </c>
      <c r="R483" t="s">
        <v>3263</v>
      </c>
      <c r="S483" t="s">
        <v>62</v>
      </c>
      <c r="T483" t="s">
        <v>6066</v>
      </c>
      <c r="U483" s="9" t="s">
        <v>6067</v>
      </c>
      <c r="V483" s="9" t="s">
        <v>6052</v>
      </c>
      <c r="W483" t="s">
        <v>6053</v>
      </c>
      <c r="X483" t="s">
        <v>3081</v>
      </c>
      <c r="Y483" t="s">
        <v>3081</v>
      </c>
      <c r="Z483">
        <v>10</v>
      </c>
      <c r="AA483">
        <v>45474</v>
      </c>
      <c r="AB483">
        <v>41548</v>
      </c>
      <c r="AC483">
        <v>62475040</v>
      </c>
      <c r="AD483" s="9" t="s">
        <v>3084</v>
      </c>
      <c r="AE483" t="s">
        <v>1331</v>
      </c>
      <c r="AF483" t="s">
        <v>5526</v>
      </c>
      <c r="AG483" t="s">
        <v>5637</v>
      </c>
      <c r="AH483" t="s">
        <v>583</v>
      </c>
      <c r="AI483" t="s">
        <v>6045</v>
      </c>
      <c r="AJ483">
        <v>33604</v>
      </c>
      <c r="AK483" t="s">
        <v>3099</v>
      </c>
      <c r="AL483" t="s">
        <v>3088</v>
      </c>
      <c r="AM483">
        <v>200018300014151</v>
      </c>
      <c r="AN483">
        <v>1</v>
      </c>
      <c r="AO483" s="88" t="s">
        <v>3089</v>
      </c>
      <c r="AP483" s="88">
        <v>1</v>
      </c>
      <c r="AQ483" s="88" t="s">
        <v>3090</v>
      </c>
      <c r="AR483" s="88">
        <v>362717</v>
      </c>
      <c r="AS483" s="88" t="s">
        <v>6059</v>
      </c>
      <c r="AT483" s="88">
        <v>672</v>
      </c>
      <c r="AU483" s="88">
        <v>20000</v>
      </c>
      <c r="AV483" s="88">
        <v>0</v>
      </c>
      <c r="AW483" s="88">
        <v>0</v>
      </c>
      <c r="AX483" s="88">
        <v>0</v>
      </c>
      <c r="AY483" s="88">
        <v>20000</v>
      </c>
      <c r="AZ483" s="88">
        <v>574</v>
      </c>
      <c r="BA483" s="88">
        <v>0</v>
      </c>
      <c r="BB483" s="88">
        <v>608</v>
      </c>
      <c r="BC483" s="88">
        <v>0</v>
      </c>
      <c r="BD483" s="88">
        <v>25</v>
      </c>
      <c r="BE483" s="88">
        <v>0</v>
      </c>
      <c r="BF483" s="101">
        <v>0</v>
      </c>
      <c r="BG483" s="101">
        <v>1207</v>
      </c>
      <c r="BH483" s="101">
        <v>1420</v>
      </c>
      <c r="BI483" s="101">
        <v>220</v>
      </c>
      <c r="BJ483" s="101">
        <v>1418</v>
      </c>
      <c r="BK483" s="101">
        <v>3058</v>
      </c>
      <c r="BL483" s="101" t="s">
        <v>3081</v>
      </c>
      <c r="BM483" s="101" t="s">
        <v>3081</v>
      </c>
    </row>
    <row r="484" spans="1:65">
      <c r="A484" t="s">
        <v>695</v>
      </c>
      <c r="B484">
        <v>20250301</v>
      </c>
      <c r="C484">
        <v>2025</v>
      </c>
      <c r="D484" s="9">
        <v>45717</v>
      </c>
      <c r="E484">
        <v>3</v>
      </c>
      <c r="F484" t="s">
        <v>1028</v>
      </c>
      <c r="G484" t="s">
        <v>1194</v>
      </c>
      <c r="H484" t="s">
        <v>1038</v>
      </c>
      <c r="I484" t="s">
        <v>695</v>
      </c>
      <c r="J484">
        <v>34</v>
      </c>
      <c r="K484" t="s">
        <v>3256</v>
      </c>
      <c r="L484" t="s">
        <v>2158</v>
      </c>
      <c r="M484" t="s">
        <v>2158</v>
      </c>
      <c r="N484" t="s">
        <v>1820</v>
      </c>
      <c r="O484" t="s">
        <v>3247</v>
      </c>
      <c r="P484" t="s">
        <v>6037</v>
      </c>
      <c r="Q484" t="s">
        <v>6038</v>
      </c>
      <c r="R484" t="s">
        <v>3263</v>
      </c>
      <c r="S484" t="s">
        <v>62</v>
      </c>
      <c r="T484" t="s">
        <v>6066</v>
      </c>
      <c r="U484" s="9" t="s">
        <v>6067</v>
      </c>
      <c r="V484" s="9" t="s">
        <v>6052</v>
      </c>
      <c r="W484" t="s">
        <v>6053</v>
      </c>
      <c r="X484" t="s">
        <v>3081</v>
      </c>
      <c r="Y484" t="s">
        <v>3081</v>
      </c>
      <c r="Z484">
        <v>6</v>
      </c>
      <c r="AA484">
        <v>44896</v>
      </c>
      <c r="AB484">
        <v>42037</v>
      </c>
      <c r="AC484">
        <v>62475151</v>
      </c>
      <c r="AD484" s="9" t="s">
        <v>3084</v>
      </c>
      <c r="AE484" t="s">
        <v>2057</v>
      </c>
      <c r="AF484" t="s">
        <v>3441</v>
      </c>
      <c r="AG484" t="s">
        <v>3442</v>
      </c>
      <c r="AH484" t="s">
        <v>2056</v>
      </c>
      <c r="AI484" t="s">
        <v>6045</v>
      </c>
      <c r="AJ484">
        <v>24871</v>
      </c>
      <c r="AK484" t="s">
        <v>3099</v>
      </c>
      <c r="AL484" t="s">
        <v>3088</v>
      </c>
      <c r="AM484">
        <v>200018300174635</v>
      </c>
      <c r="AN484">
        <v>1</v>
      </c>
      <c r="AO484" s="88" t="s">
        <v>3089</v>
      </c>
      <c r="AP484" s="88">
        <v>1</v>
      </c>
      <c r="AQ484" s="88" t="s">
        <v>3090</v>
      </c>
      <c r="AR484" s="88">
        <v>362717</v>
      </c>
      <c r="AS484" s="88" t="s">
        <v>6059</v>
      </c>
      <c r="AT484" s="88">
        <v>683</v>
      </c>
      <c r="AU484" s="88">
        <v>20000</v>
      </c>
      <c r="AV484" s="88">
        <v>0</v>
      </c>
      <c r="AW484" s="88">
        <v>0</v>
      </c>
      <c r="AX484" s="88">
        <v>0</v>
      </c>
      <c r="AY484" s="88">
        <v>20000</v>
      </c>
      <c r="AZ484" s="88">
        <v>574</v>
      </c>
      <c r="BA484" s="88">
        <v>0</v>
      </c>
      <c r="BB484" s="88">
        <v>608</v>
      </c>
      <c r="BC484" s="88">
        <v>0</v>
      </c>
      <c r="BD484" s="88">
        <v>25</v>
      </c>
      <c r="BE484" s="88">
        <v>0</v>
      </c>
      <c r="BF484" s="101">
        <v>0</v>
      </c>
      <c r="BG484" s="101">
        <v>1207</v>
      </c>
      <c r="BH484" s="101">
        <v>1420</v>
      </c>
      <c r="BI484" s="101">
        <v>220</v>
      </c>
      <c r="BJ484" s="101">
        <v>1418</v>
      </c>
      <c r="BK484" s="101">
        <v>3058</v>
      </c>
      <c r="BL484" s="101" t="s">
        <v>3091</v>
      </c>
      <c r="BM484" s="101" t="s">
        <v>3229</v>
      </c>
    </row>
    <row r="485" spans="1:65">
      <c r="A485" t="s">
        <v>695</v>
      </c>
      <c r="B485">
        <v>20250301</v>
      </c>
      <c r="C485">
        <v>2025</v>
      </c>
      <c r="D485" s="9">
        <v>45717</v>
      </c>
      <c r="E485">
        <v>3</v>
      </c>
      <c r="F485" t="s">
        <v>1074</v>
      </c>
      <c r="G485" t="s">
        <v>323</v>
      </c>
      <c r="H485" t="s">
        <v>1038</v>
      </c>
      <c r="I485" t="s">
        <v>695</v>
      </c>
      <c r="J485">
        <v>34</v>
      </c>
      <c r="K485" t="s">
        <v>3256</v>
      </c>
      <c r="L485" t="s">
        <v>2158</v>
      </c>
      <c r="M485" t="s">
        <v>2158</v>
      </c>
      <c r="N485" t="s">
        <v>1820</v>
      </c>
      <c r="O485" t="s">
        <v>3247</v>
      </c>
      <c r="P485" t="s">
        <v>6037</v>
      </c>
      <c r="Q485" t="s">
        <v>6038</v>
      </c>
      <c r="R485" t="s">
        <v>3616</v>
      </c>
      <c r="S485" t="s">
        <v>294</v>
      </c>
      <c r="T485" t="s">
        <v>6039</v>
      </c>
      <c r="U485" s="9" t="s">
        <v>6040</v>
      </c>
      <c r="V485" s="9" t="s">
        <v>6054</v>
      </c>
      <c r="W485" t="s">
        <v>6055</v>
      </c>
      <c r="X485" t="s">
        <v>3081</v>
      </c>
      <c r="Y485" t="s">
        <v>3081</v>
      </c>
      <c r="Z485">
        <v>1</v>
      </c>
      <c r="AA485">
        <v>45717</v>
      </c>
      <c r="AB485">
        <v>45717</v>
      </c>
      <c r="AC485">
        <v>61845037</v>
      </c>
      <c r="AD485" s="9" t="s">
        <v>3084</v>
      </c>
      <c r="AE485" t="s">
        <v>6115</v>
      </c>
      <c r="AF485" t="s">
        <v>6116</v>
      </c>
      <c r="AG485" t="s">
        <v>6117</v>
      </c>
      <c r="AH485" t="s">
        <v>6118</v>
      </c>
      <c r="AI485" t="s">
        <v>6045</v>
      </c>
      <c r="AJ485">
        <v>19689</v>
      </c>
      <c r="AK485" t="s">
        <v>3099</v>
      </c>
      <c r="AL485" t="s">
        <v>3088</v>
      </c>
      <c r="AM485">
        <v>200019608104682</v>
      </c>
      <c r="AN485">
        <v>1</v>
      </c>
      <c r="AO485" s="88" t="s">
        <v>3089</v>
      </c>
      <c r="AP485" s="88">
        <v>1</v>
      </c>
      <c r="AQ485" s="88" t="s">
        <v>3090</v>
      </c>
      <c r="AR485" s="88">
        <v>362717</v>
      </c>
      <c r="AS485" s="88" t="s">
        <v>6059</v>
      </c>
      <c r="AT485" s="88">
        <v>763</v>
      </c>
      <c r="AU485" s="88">
        <v>160000</v>
      </c>
      <c r="AV485" s="88">
        <v>0</v>
      </c>
      <c r="AW485" s="88">
        <v>0</v>
      </c>
      <c r="AX485" s="88">
        <v>0</v>
      </c>
      <c r="AY485" s="88">
        <v>160000</v>
      </c>
      <c r="AZ485" s="88">
        <v>4592</v>
      </c>
      <c r="BA485" s="88">
        <v>26218.87</v>
      </c>
      <c r="BB485" s="88">
        <v>4864</v>
      </c>
      <c r="BC485" s="88">
        <v>0</v>
      </c>
      <c r="BD485" s="88">
        <v>25</v>
      </c>
      <c r="BE485" s="88">
        <v>0</v>
      </c>
      <c r="BF485" s="101">
        <v>0</v>
      </c>
      <c r="BG485" s="101">
        <v>35699.870000000003</v>
      </c>
      <c r="BH485" s="101">
        <v>11360</v>
      </c>
      <c r="BI485" s="101">
        <v>851.51</v>
      </c>
      <c r="BJ485" s="101">
        <v>11344</v>
      </c>
      <c r="BK485" s="101">
        <v>23555.51</v>
      </c>
      <c r="BL485" s="101" t="s">
        <v>3081</v>
      </c>
      <c r="BM485" s="101" t="s">
        <v>3081</v>
      </c>
    </row>
    <row r="486" spans="1:65">
      <c r="A486" t="s">
        <v>695</v>
      </c>
      <c r="B486">
        <v>20250301</v>
      </c>
      <c r="C486">
        <v>2025</v>
      </c>
      <c r="D486" s="9">
        <v>45717</v>
      </c>
      <c r="E486">
        <v>3</v>
      </c>
      <c r="F486" t="s">
        <v>1072</v>
      </c>
      <c r="G486" t="s">
        <v>199</v>
      </c>
      <c r="H486" t="s">
        <v>1038</v>
      </c>
      <c r="I486" t="s">
        <v>695</v>
      </c>
      <c r="J486">
        <v>34</v>
      </c>
      <c r="K486" t="s">
        <v>3256</v>
      </c>
      <c r="L486" t="s">
        <v>2158</v>
      </c>
      <c r="M486" t="s">
        <v>2158</v>
      </c>
      <c r="N486" t="s">
        <v>1820</v>
      </c>
      <c r="O486" t="s">
        <v>3247</v>
      </c>
      <c r="P486" t="s">
        <v>6037</v>
      </c>
      <c r="Q486" t="s">
        <v>6038</v>
      </c>
      <c r="R486" t="s">
        <v>3672</v>
      </c>
      <c r="S486" t="s">
        <v>322</v>
      </c>
      <c r="T486" t="s">
        <v>6046</v>
      </c>
      <c r="U486" s="9" t="s">
        <v>6047</v>
      </c>
      <c r="V486" s="9" t="s">
        <v>6048</v>
      </c>
      <c r="W486" t="s">
        <v>6049</v>
      </c>
      <c r="X486" t="s">
        <v>3081</v>
      </c>
      <c r="Y486" t="s">
        <v>3081</v>
      </c>
      <c r="Z486">
        <v>2</v>
      </c>
      <c r="AA486">
        <v>44896</v>
      </c>
      <c r="AB486">
        <v>41944</v>
      </c>
      <c r="AC486">
        <v>62430029</v>
      </c>
      <c r="AD486" s="9" t="s">
        <v>3084</v>
      </c>
      <c r="AE486" t="s">
        <v>1999</v>
      </c>
      <c r="AF486" t="s">
        <v>4037</v>
      </c>
      <c r="AG486" t="s">
        <v>4038</v>
      </c>
      <c r="AH486" t="s">
        <v>1998</v>
      </c>
      <c r="AI486" t="s">
        <v>6043</v>
      </c>
      <c r="AJ486">
        <v>31098</v>
      </c>
      <c r="AK486" t="s">
        <v>3099</v>
      </c>
      <c r="AL486" t="s">
        <v>3088</v>
      </c>
      <c r="AM486">
        <v>200019605388581</v>
      </c>
      <c r="AN486">
        <v>1</v>
      </c>
      <c r="AO486" s="88" t="s">
        <v>3089</v>
      </c>
      <c r="AP486" s="88">
        <v>1</v>
      </c>
      <c r="AQ486" s="88" t="s">
        <v>3090</v>
      </c>
      <c r="AR486" s="88">
        <v>362717</v>
      </c>
      <c r="AS486" s="88" t="s">
        <v>6059</v>
      </c>
      <c r="AT486" s="88">
        <v>773</v>
      </c>
      <c r="AU486" s="88">
        <v>31500</v>
      </c>
      <c r="AV486" s="88">
        <v>0</v>
      </c>
      <c r="AW486" s="88">
        <v>0</v>
      </c>
      <c r="AX486" s="88">
        <v>0</v>
      </c>
      <c r="AY486" s="88">
        <v>31500</v>
      </c>
      <c r="AZ486" s="88">
        <v>904.05</v>
      </c>
      <c r="BA486" s="88">
        <v>0</v>
      </c>
      <c r="BB486" s="88">
        <v>957.6</v>
      </c>
      <c r="BC486" s="88">
        <v>0</v>
      </c>
      <c r="BD486" s="88">
        <v>25</v>
      </c>
      <c r="BE486" s="88">
        <v>0</v>
      </c>
      <c r="BF486" s="101">
        <v>0</v>
      </c>
      <c r="BG486" s="101">
        <v>1886.65</v>
      </c>
      <c r="BH486" s="101">
        <v>2236.5</v>
      </c>
      <c r="BI486" s="101">
        <v>346.5</v>
      </c>
      <c r="BJ486" s="101">
        <v>2233.35</v>
      </c>
      <c r="BK486" s="101">
        <v>4816.3500000000004</v>
      </c>
      <c r="BL486" s="101" t="s">
        <v>3081</v>
      </c>
      <c r="BM486" s="101" t="s">
        <v>3081</v>
      </c>
    </row>
    <row r="487" spans="1:65">
      <c r="A487" t="s">
        <v>695</v>
      </c>
      <c r="B487">
        <v>20250301</v>
      </c>
      <c r="C487">
        <v>2025</v>
      </c>
      <c r="D487" s="9">
        <v>45717</v>
      </c>
      <c r="E487">
        <v>3</v>
      </c>
      <c r="F487" t="s">
        <v>1038</v>
      </c>
      <c r="G487" t="s">
        <v>695</v>
      </c>
      <c r="H487" t="s">
        <v>1038</v>
      </c>
      <c r="I487" t="s">
        <v>695</v>
      </c>
      <c r="J487">
        <v>7</v>
      </c>
      <c r="K487" t="s">
        <v>3252</v>
      </c>
      <c r="L487" t="s">
        <v>2158</v>
      </c>
      <c r="M487" t="s">
        <v>2158</v>
      </c>
      <c r="N487" t="s">
        <v>1820</v>
      </c>
      <c r="O487" t="s">
        <v>3247</v>
      </c>
      <c r="P487" t="s">
        <v>6037</v>
      </c>
      <c r="Q487" t="s">
        <v>6038</v>
      </c>
      <c r="R487" t="s">
        <v>3253</v>
      </c>
      <c r="S487" t="s">
        <v>666</v>
      </c>
      <c r="T487" t="s">
        <v>6046</v>
      </c>
      <c r="U487" s="9" t="s">
        <v>6047</v>
      </c>
      <c r="V487" s="9" t="s">
        <v>3081</v>
      </c>
      <c r="W487" t="s">
        <v>3081</v>
      </c>
      <c r="X487" t="s">
        <v>3081</v>
      </c>
      <c r="Y487" t="s">
        <v>3081</v>
      </c>
      <c r="Z487">
        <v>2</v>
      </c>
      <c r="AA487">
        <v>44958</v>
      </c>
      <c r="AB487">
        <v>43101</v>
      </c>
      <c r="AC487">
        <v>62461811</v>
      </c>
      <c r="AD487" s="9" t="s">
        <v>3084</v>
      </c>
      <c r="AE487" t="s">
        <v>2218</v>
      </c>
      <c r="AF487" t="s">
        <v>3910</v>
      </c>
      <c r="AG487" t="s">
        <v>5321</v>
      </c>
      <c r="AH487" t="s">
        <v>2224</v>
      </c>
      <c r="AI487" t="s">
        <v>6043</v>
      </c>
      <c r="AJ487">
        <v>30918</v>
      </c>
      <c r="AK487" t="s">
        <v>3099</v>
      </c>
      <c r="AL487" t="s">
        <v>3088</v>
      </c>
      <c r="AM487">
        <v>200012000438038</v>
      </c>
      <c r="AN487">
        <v>1</v>
      </c>
      <c r="AO487" s="88" t="s">
        <v>3089</v>
      </c>
      <c r="AP487" s="88">
        <v>1</v>
      </c>
      <c r="AQ487" s="88" t="s">
        <v>3090</v>
      </c>
      <c r="AR487" s="88">
        <v>362717</v>
      </c>
      <c r="AS487" s="88" t="s">
        <v>6059</v>
      </c>
      <c r="AT487" s="88">
        <v>774</v>
      </c>
      <c r="AU487" s="88">
        <v>10000</v>
      </c>
      <c r="AV487" s="88">
        <v>0</v>
      </c>
      <c r="AW487" s="88">
        <v>0</v>
      </c>
      <c r="AX487" s="88">
        <v>0</v>
      </c>
      <c r="AY487" s="88">
        <v>10000</v>
      </c>
      <c r="AZ487" s="88">
        <v>0</v>
      </c>
      <c r="BA487" s="88">
        <v>0</v>
      </c>
      <c r="BB487" s="88">
        <v>0</v>
      </c>
      <c r="BC487" s="88">
        <v>0</v>
      </c>
      <c r="BD487" s="88">
        <v>0</v>
      </c>
      <c r="BE487" s="88">
        <v>0</v>
      </c>
      <c r="BF487" s="101">
        <v>0</v>
      </c>
      <c r="BG487" s="101">
        <v>0</v>
      </c>
      <c r="BH487" s="101">
        <v>0</v>
      </c>
      <c r="BI487" s="101">
        <v>0</v>
      </c>
      <c r="BJ487" s="101">
        <v>0</v>
      </c>
      <c r="BK487" s="101">
        <v>0</v>
      </c>
      <c r="BL487" s="101" t="s">
        <v>3081</v>
      </c>
      <c r="BM487" s="101" t="s">
        <v>3081</v>
      </c>
    </row>
    <row r="488" spans="1:65">
      <c r="A488" t="s">
        <v>695</v>
      </c>
      <c r="B488">
        <v>20250301</v>
      </c>
      <c r="C488">
        <v>2025</v>
      </c>
      <c r="D488" s="9">
        <v>45717</v>
      </c>
      <c r="E488">
        <v>3</v>
      </c>
      <c r="F488" t="s">
        <v>1048</v>
      </c>
      <c r="G488" t="s">
        <v>388</v>
      </c>
      <c r="H488" t="s">
        <v>1038</v>
      </c>
      <c r="I488" t="s">
        <v>695</v>
      </c>
      <c r="J488">
        <v>34</v>
      </c>
      <c r="K488" t="s">
        <v>3256</v>
      </c>
      <c r="L488" t="s">
        <v>2158</v>
      </c>
      <c r="M488" t="s">
        <v>2158</v>
      </c>
      <c r="N488" t="s">
        <v>1820</v>
      </c>
      <c r="O488" t="s">
        <v>3247</v>
      </c>
      <c r="P488" t="s">
        <v>6037</v>
      </c>
      <c r="Q488" t="s">
        <v>6038</v>
      </c>
      <c r="R488" t="s">
        <v>3273</v>
      </c>
      <c r="S488" t="s">
        <v>163</v>
      </c>
      <c r="T488" t="s">
        <v>6046</v>
      </c>
      <c r="U488" s="9" t="s">
        <v>6047</v>
      </c>
      <c r="V488" s="9" t="s">
        <v>3081</v>
      </c>
      <c r="W488" t="s">
        <v>3081</v>
      </c>
      <c r="X488" t="s">
        <v>3081</v>
      </c>
      <c r="Y488" t="s">
        <v>3081</v>
      </c>
      <c r="Z488">
        <v>1</v>
      </c>
      <c r="AA488">
        <v>44531</v>
      </c>
      <c r="AB488">
        <v>44531</v>
      </c>
      <c r="AC488">
        <v>61935116</v>
      </c>
      <c r="AD488" s="9" t="s">
        <v>3084</v>
      </c>
      <c r="AE488" t="s">
        <v>1730</v>
      </c>
      <c r="AF488" t="s">
        <v>3741</v>
      </c>
      <c r="AG488" t="s">
        <v>3742</v>
      </c>
      <c r="AH488" t="s">
        <v>1168</v>
      </c>
      <c r="AI488" t="s">
        <v>6045</v>
      </c>
      <c r="AJ488">
        <v>25895</v>
      </c>
      <c r="AK488" t="s">
        <v>3099</v>
      </c>
      <c r="AL488" t="s">
        <v>3088</v>
      </c>
      <c r="AM488">
        <v>200019604295125</v>
      </c>
      <c r="AN488">
        <v>1</v>
      </c>
      <c r="AO488" s="88" t="s">
        <v>3089</v>
      </c>
      <c r="AP488" s="88">
        <v>1</v>
      </c>
      <c r="AQ488" s="88" t="s">
        <v>3090</v>
      </c>
      <c r="AR488" s="88">
        <v>362717</v>
      </c>
      <c r="AS488" s="88" t="s">
        <v>6059</v>
      </c>
      <c r="AT488" s="88">
        <v>717</v>
      </c>
      <c r="AU488" s="88">
        <v>35000</v>
      </c>
      <c r="AV488" s="88">
        <v>0</v>
      </c>
      <c r="AW488" s="88">
        <v>0</v>
      </c>
      <c r="AX488" s="88">
        <v>0</v>
      </c>
      <c r="AY488" s="88">
        <v>35000</v>
      </c>
      <c r="AZ488" s="88">
        <v>1004.5</v>
      </c>
      <c r="BA488" s="88">
        <v>0</v>
      </c>
      <c r="BB488" s="88">
        <v>1064</v>
      </c>
      <c r="BC488" s="88">
        <v>0</v>
      </c>
      <c r="BD488" s="88">
        <v>25</v>
      </c>
      <c r="BE488" s="88">
        <v>0</v>
      </c>
      <c r="BF488" s="101">
        <v>0</v>
      </c>
      <c r="BG488" s="101">
        <v>2093.5</v>
      </c>
      <c r="BH488" s="101">
        <v>2485</v>
      </c>
      <c r="BI488" s="101">
        <v>385</v>
      </c>
      <c r="BJ488" s="101">
        <v>2481.5</v>
      </c>
      <c r="BK488" s="101">
        <v>5351.5</v>
      </c>
      <c r="BL488" s="101" t="s">
        <v>3081</v>
      </c>
      <c r="BM488" s="101" t="s">
        <v>3081</v>
      </c>
    </row>
    <row r="489" spans="1:65">
      <c r="A489" t="s">
        <v>695</v>
      </c>
      <c r="B489">
        <v>20250301</v>
      </c>
      <c r="C489">
        <v>2025</v>
      </c>
      <c r="D489" s="9">
        <v>45717</v>
      </c>
      <c r="E489">
        <v>3</v>
      </c>
      <c r="F489" t="s">
        <v>1056</v>
      </c>
      <c r="G489" t="s">
        <v>694</v>
      </c>
      <c r="H489" t="s">
        <v>1038</v>
      </c>
      <c r="I489" t="s">
        <v>695</v>
      </c>
      <c r="J489">
        <v>34</v>
      </c>
      <c r="K489" t="s">
        <v>3256</v>
      </c>
      <c r="L489" t="s">
        <v>2158</v>
      </c>
      <c r="M489" t="s">
        <v>2158</v>
      </c>
      <c r="N489" t="s">
        <v>1820</v>
      </c>
      <c r="O489" t="s">
        <v>3247</v>
      </c>
      <c r="P489" t="s">
        <v>6037</v>
      </c>
      <c r="Q489" t="s">
        <v>6038</v>
      </c>
      <c r="R489" t="s">
        <v>3314</v>
      </c>
      <c r="S489" t="s">
        <v>728</v>
      </c>
      <c r="T489" t="s">
        <v>6046</v>
      </c>
      <c r="U489" s="9" t="s">
        <v>6047</v>
      </c>
      <c r="V489" s="9" t="s">
        <v>6054</v>
      </c>
      <c r="W489" t="s">
        <v>6055</v>
      </c>
      <c r="X489" t="s">
        <v>3081</v>
      </c>
      <c r="Y489" t="s">
        <v>3081</v>
      </c>
      <c r="Z489">
        <v>3</v>
      </c>
      <c r="AA489">
        <v>44562</v>
      </c>
      <c r="AB489">
        <v>44197</v>
      </c>
      <c r="AC489">
        <v>61800070</v>
      </c>
      <c r="AD489" s="9" t="s">
        <v>3084</v>
      </c>
      <c r="AE489" t="s">
        <v>1727</v>
      </c>
      <c r="AF489" t="s">
        <v>3105</v>
      </c>
      <c r="AG489" t="s">
        <v>5405</v>
      </c>
      <c r="AH489" t="s">
        <v>729</v>
      </c>
      <c r="AI489" t="s">
        <v>6045</v>
      </c>
      <c r="AJ489">
        <v>25037</v>
      </c>
      <c r="AK489" t="s">
        <v>3099</v>
      </c>
      <c r="AL489" t="s">
        <v>3088</v>
      </c>
      <c r="AM489">
        <v>200019603107029</v>
      </c>
      <c r="AN489">
        <v>1</v>
      </c>
      <c r="AO489" s="88" t="s">
        <v>3089</v>
      </c>
      <c r="AP489" s="88">
        <v>1</v>
      </c>
      <c r="AQ489" s="88" t="s">
        <v>3090</v>
      </c>
      <c r="AR489" s="88">
        <v>362717</v>
      </c>
      <c r="AS489" s="88" t="s">
        <v>6059</v>
      </c>
      <c r="AT489" s="88">
        <v>725</v>
      </c>
      <c r="AU489" s="88">
        <v>40000</v>
      </c>
      <c r="AV489" s="88">
        <v>0</v>
      </c>
      <c r="AW489" s="88">
        <v>0</v>
      </c>
      <c r="AX489" s="88">
        <v>0</v>
      </c>
      <c r="AY489" s="88">
        <v>40000</v>
      </c>
      <c r="AZ489" s="88">
        <v>1148</v>
      </c>
      <c r="BA489" s="88">
        <v>442.65</v>
      </c>
      <c r="BB489" s="88">
        <v>1216</v>
      </c>
      <c r="BC489" s="88">
        <v>0</v>
      </c>
      <c r="BD489" s="88">
        <v>25</v>
      </c>
      <c r="BE489" s="88">
        <v>0</v>
      </c>
      <c r="BF489" s="101">
        <v>0</v>
      </c>
      <c r="BG489" s="101">
        <v>2831.65</v>
      </c>
      <c r="BH489" s="101">
        <v>2840</v>
      </c>
      <c r="BI489" s="101">
        <v>440</v>
      </c>
      <c r="BJ489" s="101">
        <v>2836</v>
      </c>
      <c r="BK489" s="101">
        <v>6116</v>
      </c>
      <c r="BL489" s="101" t="s">
        <v>3081</v>
      </c>
      <c r="BM489" s="101" t="s">
        <v>3081</v>
      </c>
    </row>
    <row r="490" spans="1:65">
      <c r="A490" t="s">
        <v>695</v>
      </c>
      <c r="B490">
        <v>20250301</v>
      </c>
      <c r="C490">
        <v>2025</v>
      </c>
      <c r="D490" s="9">
        <v>45717</v>
      </c>
      <c r="E490">
        <v>3</v>
      </c>
      <c r="F490" t="s">
        <v>1038</v>
      </c>
      <c r="G490" t="s">
        <v>695</v>
      </c>
      <c r="H490" t="s">
        <v>1038</v>
      </c>
      <c r="I490" t="s">
        <v>695</v>
      </c>
      <c r="J490">
        <v>7</v>
      </c>
      <c r="K490" t="s">
        <v>3252</v>
      </c>
      <c r="L490" t="s">
        <v>2158</v>
      </c>
      <c r="M490" t="s">
        <v>2158</v>
      </c>
      <c r="N490" t="s">
        <v>1820</v>
      </c>
      <c r="O490" t="s">
        <v>3247</v>
      </c>
      <c r="P490" t="s">
        <v>6037</v>
      </c>
      <c r="Q490" t="s">
        <v>6038</v>
      </c>
      <c r="R490" t="s">
        <v>3253</v>
      </c>
      <c r="S490" t="s">
        <v>666</v>
      </c>
      <c r="T490" t="s">
        <v>6046</v>
      </c>
      <c r="U490" s="9" t="s">
        <v>6047</v>
      </c>
      <c r="V490" s="9" t="s">
        <v>3081</v>
      </c>
      <c r="W490" t="s">
        <v>3081</v>
      </c>
      <c r="X490" t="s">
        <v>3081</v>
      </c>
      <c r="Y490" t="s">
        <v>3081</v>
      </c>
      <c r="Z490">
        <v>1</v>
      </c>
      <c r="AA490">
        <v>44774</v>
      </c>
      <c r="AB490">
        <v>44774</v>
      </c>
      <c r="AC490">
        <v>62461642</v>
      </c>
      <c r="AD490" s="9" t="s">
        <v>3084</v>
      </c>
      <c r="AE490" t="s">
        <v>1819</v>
      </c>
      <c r="AF490" t="s">
        <v>5423</v>
      </c>
      <c r="AG490" t="s">
        <v>5424</v>
      </c>
      <c r="AH490" t="s">
        <v>1818</v>
      </c>
      <c r="AI490" t="s">
        <v>6045</v>
      </c>
      <c r="AJ490">
        <v>33043</v>
      </c>
      <c r="AK490" t="s">
        <v>3099</v>
      </c>
      <c r="AL490" t="s">
        <v>3088</v>
      </c>
      <c r="AM490">
        <v>200012800318488</v>
      </c>
      <c r="AN490">
        <v>1</v>
      </c>
      <c r="AO490" s="88" t="s">
        <v>3089</v>
      </c>
      <c r="AP490" s="88">
        <v>1</v>
      </c>
      <c r="AQ490" s="88" t="s">
        <v>3090</v>
      </c>
      <c r="AR490" s="88">
        <v>362717</v>
      </c>
      <c r="AS490" s="88" t="s">
        <v>6059</v>
      </c>
      <c r="AT490" s="88">
        <v>728</v>
      </c>
      <c r="AU490" s="88">
        <v>10000</v>
      </c>
      <c r="AV490" s="88">
        <v>0</v>
      </c>
      <c r="AW490" s="88">
        <v>0</v>
      </c>
      <c r="AX490" s="88">
        <v>0</v>
      </c>
      <c r="AY490" s="88">
        <v>10000</v>
      </c>
      <c r="AZ490" s="88">
        <v>0</v>
      </c>
      <c r="BA490" s="88">
        <v>0</v>
      </c>
      <c r="BB490" s="88">
        <v>0</v>
      </c>
      <c r="BC490" s="88">
        <v>0</v>
      </c>
      <c r="BD490" s="88">
        <v>0</v>
      </c>
      <c r="BE490" s="88">
        <v>0</v>
      </c>
      <c r="BF490" s="101">
        <v>0</v>
      </c>
      <c r="BG490" s="101">
        <v>0</v>
      </c>
      <c r="BH490" s="101">
        <v>0</v>
      </c>
      <c r="BI490" s="101">
        <v>0</v>
      </c>
      <c r="BJ490" s="101">
        <v>0</v>
      </c>
      <c r="BK490" s="101">
        <v>0</v>
      </c>
      <c r="BL490" s="101" t="s">
        <v>3081</v>
      </c>
      <c r="BM490" s="101" t="s">
        <v>3081</v>
      </c>
    </row>
    <row r="491" spans="1:65">
      <c r="A491" t="s">
        <v>695</v>
      </c>
      <c r="B491">
        <v>20250301</v>
      </c>
      <c r="C491">
        <v>2025</v>
      </c>
      <c r="D491" s="9">
        <v>45717</v>
      </c>
      <c r="E491">
        <v>3</v>
      </c>
      <c r="F491" t="s">
        <v>1078</v>
      </c>
      <c r="G491" t="s">
        <v>157</v>
      </c>
      <c r="H491" t="s">
        <v>1038</v>
      </c>
      <c r="I491" t="s">
        <v>695</v>
      </c>
      <c r="J491">
        <v>34</v>
      </c>
      <c r="K491" t="s">
        <v>3256</v>
      </c>
      <c r="L491" t="s">
        <v>2158</v>
      </c>
      <c r="M491" t="s">
        <v>2158</v>
      </c>
      <c r="N491" t="s">
        <v>1820</v>
      </c>
      <c r="O491" t="s">
        <v>3247</v>
      </c>
      <c r="P491" t="s">
        <v>6037</v>
      </c>
      <c r="Q491" t="s">
        <v>6038</v>
      </c>
      <c r="R491" t="s">
        <v>3380</v>
      </c>
      <c r="S491" t="s">
        <v>158</v>
      </c>
      <c r="T491" t="s">
        <v>6046</v>
      </c>
      <c r="U491" s="9" t="s">
        <v>6047</v>
      </c>
      <c r="V491" s="9" t="s">
        <v>6054</v>
      </c>
      <c r="W491" t="s">
        <v>6055</v>
      </c>
      <c r="X491" t="s">
        <v>3081</v>
      </c>
      <c r="Y491" t="s">
        <v>3081</v>
      </c>
      <c r="Z491">
        <v>1</v>
      </c>
      <c r="AA491">
        <v>45717</v>
      </c>
      <c r="AB491">
        <v>45717</v>
      </c>
      <c r="AC491">
        <v>62205014</v>
      </c>
      <c r="AD491" s="9" t="s">
        <v>3084</v>
      </c>
      <c r="AE491" t="s">
        <v>6119</v>
      </c>
      <c r="AF491" t="s">
        <v>6120</v>
      </c>
      <c r="AG491" t="s">
        <v>6121</v>
      </c>
      <c r="AH491" t="s">
        <v>6122</v>
      </c>
      <c r="AI491" t="s">
        <v>6043</v>
      </c>
      <c r="AJ491">
        <v>32928</v>
      </c>
      <c r="AK491" t="s">
        <v>3099</v>
      </c>
      <c r="AL491" t="s">
        <v>3088</v>
      </c>
      <c r="AM491">
        <v>200013300488389</v>
      </c>
      <c r="AN491">
        <v>1</v>
      </c>
      <c r="AO491" s="88" t="s">
        <v>3089</v>
      </c>
      <c r="AP491" s="88">
        <v>1</v>
      </c>
      <c r="AQ491" s="88" t="s">
        <v>3090</v>
      </c>
      <c r="AR491" s="88">
        <v>362717</v>
      </c>
      <c r="AS491" s="88" t="s">
        <v>6059</v>
      </c>
      <c r="AT491" s="88">
        <v>866</v>
      </c>
      <c r="AU491" s="88">
        <v>135000</v>
      </c>
      <c r="AV491" s="88">
        <v>0</v>
      </c>
      <c r="AW491" s="88">
        <v>0</v>
      </c>
      <c r="AX491" s="88">
        <v>0</v>
      </c>
      <c r="AY491" s="88">
        <v>135000</v>
      </c>
      <c r="AZ491" s="88">
        <v>3874.5</v>
      </c>
      <c r="BA491" s="88">
        <v>20338.240000000002</v>
      </c>
      <c r="BB491" s="88">
        <v>4104</v>
      </c>
      <c r="BC491" s="88">
        <v>0</v>
      </c>
      <c r="BD491" s="88">
        <v>25</v>
      </c>
      <c r="BE491" s="88">
        <v>0</v>
      </c>
      <c r="BF491" s="101">
        <v>0</v>
      </c>
      <c r="BG491" s="101">
        <v>28341.74</v>
      </c>
      <c r="BH491" s="101">
        <v>9585</v>
      </c>
      <c r="BI491" s="101">
        <v>851.51</v>
      </c>
      <c r="BJ491" s="101">
        <v>9571.5</v>
      </c>
      <c r="BK491" s="101">
        <v>20008.009999999998</v>
      </c>
      <c r="BL491" s="101" t="s">
        <v>3081</v>
      </c>
      <c r="BM491" s="101" t="s">
        <v>3081</v>
      </c>
    </row>
    <row r="492" spans="1:65">
      <c r="A492" t="s">
        <v>695</v>
      </c>
      <c r="B492">
        <v>20250301</v>
      </c>
      <c r="C492">
        <v>2025</v>
      </c>
      <c r="D492" s="9">
        <v>45717</v>
      </c>
      <c r="E492">
        <v>3</v>
      </c>
      <c r="F492" t="s">
        <v>1069</v>
      </c>
      <c r="G492" t="s">
        <v>612</v>
      </c>
      <c r="H492" t="s">
        <v>1069</v>
      </c>
      <c r="I492" t="s">
        <v>612</v>
      </c>
      <c r="J492">
        <v>1</v>
      </c>
      <c r="K492" t="s">
        <v>9</v>
      </c>
      <c r="L492" t="s">
        <v>2158</v>
      </c>
      <c r="M492" t="s">
        <v>2158</v>
      </c>
      <c r="N492" t="s">
        <v>1820</v>
      </c>
      <c r="O492" t="s">
        <v>3247</v>
      </c>
      <c r="P492" t="s">
        <v>6037</v>
      </c>
      <c r="Q492" t="s">
        <v>6038</v>
      </c>
      <c r="R492" t="s">
        <v>4040</v>
      </c>
      <c r="S492" t="s">
        <v>785</v>
      </c>
      <c r="T492" t="s">
        <v>6046</v>
      </c>
      <c r="U492" s="9" t="s">
        <v>6047</v>
      </c>
      <c r="V492" s="9" t="s">
        <v>6054</v>
      </c>
      <c r="W492" t="s">
        <v>6055</v>
      </c>
      <c r="X492" t="s">
        <v>3081</v>
      </c>
      <c r="Y492" t="s">
        <v>3081</v>
      </c>
      <c r="Z492">
        <v>6</v>
      </c>
      <c r="AA492">
        <v>45352</v>
      </c>
      <c r="AB492">
        <v>32571</v>
      </c>
      <c r="AC492">
        <v>62115019</v>
      </c>
      <c r="AD492" s="9" t="s">
        <v>3084</v>
      </c>
      <c r="AE492" t="s">
        <v>876</v>
      </c>
      <c r="AF492" t="s">
        <v>4041</v>
      </c>
      <c r="AG492" t="s">
        <v>4042</v>
      </c>
      <c r="AH492" t="s">
        <v>636</v>
      </c>
      <c r="AI492" t="s">
        <v>6043</v>
      </c>
      <c r="AJ492">
        <v>22021</v>
      </c>
      <c r="AK492" t="s">
        <v>3088</v>
      </c>
      <c r="AL492" t="s">
        <v>3095</v>
      </c>
      <c r="AM492">
        <v>200013300036346</v>
      </c>
      <c r="AN492">
        <v>1</v>
      </c>
      <c r="AO492" s="88" t="s">
        <v>3089</v>
      </c>
      <c r="AP492" s="88">
        <v>1</v>
      </c>
      <c r="AQ492" s="88" t="s">
        <v>3090</v>
      </c>
      <c r="AR492" s="88">
        <v>362717</v>
      </c>
      <c r="AS492" s="88" t="s">
        <v>6059</v>
      </c>
      <c r="AT492" s="88">
        <v>788</v>
      </c>
      <c r="AU492" s="88">
        <v>70000</v>
      </c>
      <c r="AV492" s="88">
        <v>0</v>
      </c>
      <c r="AW492" s="88">
        <v>0</v>
      </c>
      <c r="AX492" s="88">
        <v>0</v>
      </c>
      <c r="AY492" s="88">
        <v>70000</v>
      </c>
      <c r="AZ492" s="88">
        <v>2009</v>
      </c>
      <c r="BA492" s="88">
        <v>5368.48</v>
      </c>
      <c r="BB492" s="88">
        <v>2128</v>
      </c>
      <c r="BC492" s="88">
        <v>0</v>
      </c>
      <c r="BD492" s="88">
        <v>25</v>
      </c>
      <c r="BE492" s="88">
        <v>140</v>
      </c>
      <c r="BF492" s="101">
        <v>36888.39</v>
      </c>
      <c r="BG492" s="101">
        <v>46558.87</v>
      </c>
      <c r="BH492" s="101">
        <v>4970</v>
      </c>
      <c r="BI492" s="101">
        <v>770</v>
      </c>
      <c r="BJ492" s="101">
        <v>4963</v>
      </c>
      <c r="BK492" s="101">
        <v>10703</v>
      </c>
      <c r="BL492" s="101" t="s">
        <v>3091</v>
      </c>
      <c r="BM492" s="101" t="s">
        <v>3081</v>
      </c>
    </row>
    <row r="493" spans="1:65">
      <c r="A493" t="s">
        <v>695</v>
      </c>
      <c r="B493">
        <v>20250301</v>
      </c>
      <c r="C493">
        <v>2025</v>
      </c>
      <c r="D493" s="9">
        <v>45717</v>
      </c>
      <c r="E493">
        <v>3</v>
      </c>
      <c r="F493" t="s">
        <v>2670</v>
      </c>
      <c r="G493" t="s">
        <v>2685</v>
      </c>
      <c r="H493" t="s">
        <v>2670</v>
      </c>
      <c r="I493" t="s">
        <v>2685</v>
      </c>
      <c r="J493">
        <v>1</v>
      </c>
      <c r="K493" t="s">
        <v>9</v>
      </c>
      <c r="L493" t="s">
        <v>2158</v>
      </c>
      <c r="M493" t="s">
        <v>2158</v>
      </c>
      <c r="N493" t="s">
        <v>1820</v>
      </c>
      <c r="O493" t="s">
        <v>3247</v>
      </c>
      <c r="P493" t="s">
        <v>6037</v>
      </c>
      <c r="Q493" t="s">
        <v>6038</v>
      </c>
      <c r="R493" t="s">
        <v>3481</v>
      </c>
      <c r="S493" t="s">
        <v>196</v>
      </c>
      <c r="T493" t="s">
        <v>6046</v>
      </c>
      <c r="U493" s="9" t="s">
        <v>6047</v>
      </c>
      <c r="V493" s="9" t="s">
        <v>6048</v>
      </c>
      <c r="W493" t="s">
        <v>6049</v>
      </c>
      <c r="X493" t="s">
        <v>3081</v>
      </c>
      <c r="Y493" t="s">
        <v>3081</v>
      </c>
      <c r="Z493">
        <v>7</v>
      </c>
      <c r="AA493">
        <v>45323</v>
      </c>
      <c r="AB493">
        <v>41030</v>
      </c>
      <c r="AC493">
        <v>61740001</v>
      </c>
      <c r="AD493" s="9" t="s">
        <v>3084</v>
      </c>
      <c r="AE493" t="s">
        <v>1321</v>
      </c>
      <c r="AF493" t="s">
        <v>3482</v>
      </c>
      <c r="AG493" t="s">
        <v>3483</v>
      </c>
      <c r="AH493" t="s">
        <v>230</v>
      </c>
      <c r="AI493" t="s">
        <v>6045</v>
      </c>
      <c r="AJ493">
        <v>33006</v>
      </c>
      <c r="AK493" t="s">
        <v>3099</v>
      </c>
      <c r="AL493" t="s">
        <v>3088</v>
      </c>
      <c r="AM493">
        <v>200013300210308</v>
      </c>
      <c r="AN493">
        <v>1</v>
      </c>
      <c r="AO493" s="88" t="s">
        <v>3089</v>
      </c>
      <c r="AP493" s="88">
        <v>1</v>
      </c>
      <c r="AQ493" s="88" t="s">
        <v>3090</v>
      </c>
      <c r="AR493" s="88">
        <v>362717</v>
      </c>
      <c r="AS493" s="88" t="s">
        <v>6059</v>
      </c>
      <c r="AT493" s="88">
        <v>798</v>
      </c>
      <c r="AU493" s="88">
        <v>45000</v>
      </c>
      <c r="AV493" s="88">
        <v>0</v>
      </c>
      <c r="AW493" s="88">
        <v>0</v>
      </c>
      <c r="AX493" s="88">
        <v>0</v>
      </c>
      <c r="AY493" s="88">
        <v>45000</v>
      </c>
      <c r="AZ493" s="88">
        <v>1291.5</v>
      </c>
      <c r="BA493" s="88">
        <v>1148.33</v>
      </c>
      <c r="BB493" s="88">
        <v>1368</v>
      </c>
      <c r="BC493" s="88">
        <v>0</v>
      </c>
      <c r="BD493" s="88">
        <v>25</v>
      </c>
      <c r="BE493" s="88">
        <v>0</v>
      </c>
      <c r="BF493" s="101">
        <v>8803.43</v>
      </c>
      <c r="BG493" s="101">
        <v>12636.26</v>
      </c>
      <c r="BH493" s="101">
        <v>3195</v>
      </c>
      <c r="BI493" s="101">
        <v>495</v>
      </c>
      <c r="BJ493" s="101">
        <v>3190.5</v>
      </c>
      <c r="BK493" s="101">
        <v>6880.5</v>
      </c>
      <c r="BL493" s="101" t="s">
        <v>3173</v>
      </c>
      <c r="BM493" s="101" t="s">
        <v>3217</v>
      </c>
    </row>
    <row r="494" spans="1:65">
      <c r="A494" t="s">
        <v>695</v>
      </c>
      <c r="B494">
        <v>20250301</v>
      </c>
      <c r="C494">
        <v>2025</v>
      </c>
      <c r="D494" s="9">
        <v>45717</v>
      </c>
      <c r="E494">
        <v>3</v>
      </c>
      <c r="F494" t="s">
        <v>1028</v>
      </c>
      <c r="G494" t="s">
        <v>1194</v>
      </c>
      <c r="H494" t="s">
        <v>1028</v>
      </c>
      <c r="I494" t="s">
        <v>1194</v>
      </c>
      <c r="J494">
        <v>1</v>
      </c>
      <c r="K494" t="s">
        <v>9</v>
      </c>
      <c r="L494" t="s">
        <v>2158</v>
      </c>
      <c r="M494" t="s">
        <v>2158</v>
      </c>
      <c r="N494" t="s">
        <v>1820</v>
      </c>
      <c r="O494" t="s">
        <v>3247</v>
      </c>
      <c r="P494" t="s">
        <v>6037</v>
      </c>
      <c r="Q494" t="s">
        <v>6038</v>
      </c>
      <c r="R494" t="s">
        <v>3921</v>
      </c>
      <c r="S494" t="s">
        <v>94</v>
      </c>
      <c r="T494" t="s">
        <v>6066</v>
      </c>
      <c r="U494" s="9" t="s">
        <v>6067</v>
      </c>
      <c r="V494" s="9" t="s">
        <v>6052</v>
      </c>
      <c r="W494" t="s">
        <v>6053</v>
      </c>
      <c r="X494" t="s">
        <v>3081</v>
      </c>
      <c r="Y494" t="s">
        <v>3081</v>
      </c>
      <c r="Z494">
        <v>11</v>
      </c>
      <c r="AA494">
        <v>43586</v>
      </c>
      <c r="AB494">
        <v>40940</v>
      </c>
      <c r="AC494">
        <v>62475017</v>
      </c>
      <c r="AD494" s="9" t="s">
        <v>3084</v>
      </c>
      <c r="AE494" t="s">
        <v>1320</v>
      </c>
      <c r="AF494" t="s">
        <v>4810</v>
      </c>
      <c r="AG494" t="s">
        <v>4811</v>
      </c>
      <c r="AH494" t="s">
        <v>582</v>
      </c>
      <c r="AI494" t="s">
        <v>6045</v>
      </c>
      <c r="AJ494">
        <v>30943</v>
      </c>
      <c r="AK494" t="s">
        <v>3099</v>
      </c>
      <c r="AL494" t="s">
        <v>3088</v>
      </c>
      <c r="AM494">
        <v>200010910208310</v>
      </c>
      <c r="AN494">
        <v>1</v>
      </c>
      <c r="AO494" s="88" t="s">
        <v>3089</v>
      </c>
      <c r="AP494" s="88">
        <v>1</v>
      </c>
      <c r="AQ494" s="88" t="s">
        <v>3090</v>
      </c>
      <c r="AR494" s="88">
        <v>362717</v>
      </c>
      <c r="AS494" s="88" t="s">
        <v>6059</v>
      </c>
      <c r="AT494" s="88">
        <v>807</v>
      </c>
      <c r="AU494" s="88">
        <v>14300</v>
      </c>
      <c r="AV494" s="88">
        <v>0</v>
      </c>
      <c r="AW494" s="88">
        <v>0</v>
      </c>
      <c r="AX494" s="88">
        <v>0</v>
      </c>
      <c r="AY494" s="88">
        <v>14300</v>
      </c>
      <c r="AZ494" s="88">
        <v>410.41</v>
      </c>
      <c r="BA494" s="88">
        <v>0</v>
      </c>
      <c r="BB494" s="88">
        <v>434.72</v>
      </c>
      <c r="BC494" s="88">
        <v>0</v>
      </c>
      <c r="BD494" s="88">
        <v>25</v>
      </c>
      <c r="BE494" s="88">
        <v>0</v>
      </c>
      <c r="BF494" s="101">
        <v>0</v>
      </c>
      <c r="BG494" s="101">
        <v>870.13</v>
      </c>
      <c r="BH494" s="101">
        <v>1015.3</v>
      </c>
      <c r="BI494" s="101">
        <v>157.30000000000001</v>
      </c>
      <c r="BJ494" s="101">
        <v>1013.87</v>
      </c>
      <c r="BK494" s="101">
        <v>2186.4699999999998</v>
      </c>
      <c r="BL494" s="101" t="s">
        <v>3081</v>
      </c>
      <c r="BM494" s="101" t="s">
        <v>3081</v>
      </c>
    </row>
    <row r="495" spans="1:65">
      <c r="A495" t="s">
        <v>695</v>
      </c>
      <c r="B495">
        <v>20250301</v>
      </c>
      <c r="C495">
        <v>2025</v>
      </c>
      <c r="D495" s="9">
        <v>45717</v>
      </c>
      <c r="E495">
        <v>3</v>
      </c>
      <c r="F495" t="s">
        <v>1079</v>
      </c>
      <c r="G495" t="s">
        <v>403</v>
      </c>
      <c r="H495" t="s">
        <v>1079</v>
      </c>
      <c r="I495" t="s">
        <v>403</v>
      </c>
      <c r="J495">
        <v>1</v>
      </c>
      <c r="K495" t="s">
        <v>9</v>
      </c>
      <c r="L495" t="s">
        <v>2158</v>
      </c>
      <c r="M495" t="s">
        <v>2158</v>
      </c>
      <c r="N495" t="s">
        <v>1820</v>
      </c>
      <c r="O495" t="s">
        <v>3247</v>
      </c>
      <c r="P495" t="s">
        <v>6037</v>
      </c>
      <c r="Q495" t="s">
        <v>6038</v>
      </c>
      <c r="R495" t="s">
        <v>3352</v>
      </c>
      <c r="S495" t="s">
        <v>299</v>
      </c>
      <c r="T495" t="s">
        <v>6039</v>
      </c>
      <c r="U495" s="9" t="s">
        <v>6040</v>
      </c>
      <c r="V495" s="9" t="s">
        <v>6041</v>
      </c>
      <c r="W495" t="s">
        <v>6042</v>
      </c>
      <c r="X495" t="s">
        <v>3081</v>
      </c>
      <c r="Y495" t="s">
        <v>3081</v>
      </c>
      <c r="Z495">
        <v>4</v>
      </c>
      <c r="AA495">
        <v>43586</v>
      </c>
      <c r="AB495">
        <v>38292</v>
      </c>
      <c r="AC495">
        <v>61515001</v>
      </c>
      <c r="AD495" s="9" t="s">
        <v>3084</v>
      </c>
      <c r="AE495" t="s">
        <v>843</v>
      </c>
      <c r="AF495" t="s">
        <v>3353</v>
      </c>
      <c r="AG495" t="s">
        <v>3354</v>
      </c>
      <c r="AH495" t="s">
        <v>406</v>
      </c>
      <c r="AI495" t="s">
        <v>6045</v>
      </c>
      <c r="AJ495">
        <v>29408</v>
      </c>
      <c r="AK495" t="s">
        <v>3088</v>
      </c>
      <c r="AL495" t="s">
        <v>3095</v>
      </c>
      <c r="AM495">
        <v>200013300045094</v>
      </c>
      <c r="AN495">
        <v>1</v>
      </c>
      <c r="AO495" s="88" t="s">
        <v>3089</v>
      </c>
      <c r="AP495" s="88">
        <v>1</v>
      </c>
      <c r="AQ495" s="88" t="s">
        <v>3090</v>
      </c>
      <c r="AR495" s="88">
        <v>362717</v>
      </c>
      <c r="AS495" s="88" t="s">
        <v>6059</v>
      </c>
      <c r="AT495" s="88">
        <v>813</v>
      </c>
      <c r="AU495" s="88">
        <v>25000</v>
      </c>
      <c r="AV495" s="88">
        <v>0</v>
      </c>
      <c r="AW495" s="88">
        <v>0</v>
      </c>
      <c r="AX495" s="88">
        <v>0</v>
      </c>
      <c r="AY495" s="88">
        <v>25000</v>
      </c>
      <c r="AZ495" s="88">
        <v>717.5</v>
      </c>
      <c r="BA495" s="88">
        <v>0</v>
      </c>
      <c r="BB495" s="88">
        <v>760</v>
      </c>
      <c r="BC495" s="88">
        <v>1715.46</v>
      </c>
      <c r="BD495" s="88">
        <v>25</v>
      </c>
      <c r="BE495" s="88">
        <v>50</v>
      </c>
      <c r="BF495" s="101">
        <v>15088.19</v>
      </c>
      <c r="BG495" s="101">
        <v>18356.150000000001</v>
      </c>
      <c r="BH495" s="101">
        <v>1775</v>
      </c>
      <c r="BI495" s="101">
        <v>275</v>
      </c>
      <c r="BJ495" s="101">
        <v>1772.5</v>
      </c>
      <c r="BK495" s="101">
        <v>3822.5</v>
      </c>
      <c r="BL495" s="101" t="s">
        <v>3091</v>
      </c>
      <c r="BM495" s="101" t="s">
        <v>3081</v>
      </c>
    </row>
    <row r="496" spans="1:65">
      <c r="A496" t="s">
        <v>695</v>
      </c>
      <c r="B496">
        <v>20250301</v>
      </c>
      <c r="C496">
        <v>2025</v>
      </c>
      <c r="D496" s="9">
        <v>45717</v>
      </c>
      <c r="E496">
        <v>3</v>
      </c>
      <c r="F496" t="s">
        <v>1039</v>
      </c>
      <c r="G496" t="s">
        <v>287</v>
      </c>
      <c r="H496" t="s">
        <v>1038</v>
      </c>
      <c r="I496" t="s">
        <v>695</v>
      </c>
      <c r="J496">
        <v>34</v>
      </c>
      <c r="K496" t="s">
        <v>3256</v>
      </c>
      <c r="L496" t="s">
        <v>2158</v>
      </c>
      <c r="M496" t="s">
        <v>2158</v>
      </c>
      <c r="N496" t="s">
        <v>1820</v>
      </c>
      <c r="O496" t="s">
        <v>3247</v>
      </c>
      <c r="P496" t="s">
        <v>6037</v>
      </c>
      <c r="Q496" t="s">
        <v>6038</v>
      </c>
      <c r="R496" t="s">
        <v>6123</v>
      </c>
      <c r="S496" t="s">
        <v>6124</v>
      </c>
      <c r="T496" t="s">
        <v>6046</v>
      </c>
      <c r="U496" s="9" t="s">
        <v>6047</v>
      </c>
      <c r="V496" s="9" t="s">
        <v>6052</v>
      </c>
      <c r="W496" t="s">
        <v>6053</v>
      </c>
      <c r="X496" t="s">
        <v>3081</v>
      </c>
      <c r="Y496" t="s">
        <v>3081</v>
      </c>
      <c r="Z496">
        <v>1</v>
      </c>
      <c r="AA496">
        <v>45717</v>
      </c>
      <c r="AB496">
        <v>45717</v>
      </c>
      <c r="AC496">
        <v>62010033</v>
      </c>
      <c r="AD496" s="9" t="s">
        <v>3084</v>
      </c>
      <c r="AE496" t="s">
        <v>6125</v>
      </c>
      <c r="AF496" t="s">
        <v>6126</v>
      </c>
      <c r="AG496" t="s">
        <v>6127</v>
      </c>
      <c r="AH496" t="s">
        <v>6128</v>
      </c>
      <c r="AI496" t="s">
        <v>6045</v>
      </c>
      <c r="AJ496">
        <v>27470</v>
      </c>
      <c r="AK496" t="s">
        <v>3099</v>
      </c>
      <c r="AL496" t="s">
        <v>3088</v>
      </c>
      <c r="AM496">
        <v>200019608104681</v>
      </c>
      <c r="AN496">
        <v>1</v>
      </c>
      <c r="AO496" s="88" t="s">
        <v>3089</v>
      </c>
      <c r="AP496" s="88">
        <v>1</v>
      </c>
      <c r="AQ496" s="88" t="s">
        <v>3090</v>
      </c>
      <c r="AR496" s="88">
        <v>362717</v>
      </c>
      <c r="AS496" s="88" t="s">
        <v>6059</v>
      </c>
      <c r="AT496" s="88">
        <v>833</v>
      </c>
      <c r="AU496" s="88">
        <v>60000</v>
      </c>
      <c r="AV496" s="88">
        <v>0</v>
      </c>
      <c r="AW496" s="88">
        <v>0</v>
      </c>
      <c r="AX496" s="88">
        <v>0</v>
      </c>
      <c r="AY496" s="88">
        <v>60000</v>
      </c>
      <c r="AZ496" s="88">
        <v>1722</v>
      </c>
      <c r="BA496" s="88">
        <v>3486.68</v>
      </c>
      <c r="BB496" s="88">
        <v>1824</v>
      </c>
      <c r="BC496" s="88">
        <v>0</v>
      </c>
      <c r="BD496" s="88">
        <v>25</v>
      </c>
      <c r="BE496" s="88">
        <v>0</v>
      </c>
      <c r="BF496" s="101">
        <v>0</v>
      </c>
      <c r="BG496" s="101">
        <v>7057.68</v>
      </c>
      <c r="BH496" s="101">
        <v>4260</v>
      </c>
      <c r="BI496" s="101">
        <v>660</v>
      </c>
      <c r="BJ496" s="101">
        <v>4254</v>
      </c>
      <c r="BK496" s="101">
        <v>9174</v>
      </c>
      <c r="BL496" s="101" t="s">
        <v>3081</v>
      </c>
      <c r="BM496" s="101" t="s">
        <v>3081</v>
      </c>
    </row>
    <row r="497" spans="1:65">
      <c r="A497" t="s">
        <v>695</v>
      </c>
      <c r="B497">
        <v>20250301</v>
      </c>
      <c r="C497">
        <v>2025</v>
      </c>
      <c r="D497" s="9">
        <v>45717</v>
      </c>
      <c r="E497">
        <v>3</v>
      </c>
      <c r="F497" t="s">
        <v>1075</v>
      </c>
      <c r="G497" t="s">
        <v>281</v>
      </c>
      <c r="H497" t="s">
        <v>1075</v>
      </c>
      <c r="I497" t="s">
        <v>281</v>
      </c>
      <c r="J497">
        <v>1</v>
      </c>
      <c r="K497" t="s">
        <v>9</v>
      </c>
      <c r="L497" t="s">
        <v>2158</v>
      </c>
      <c r="M497" t="s">
        <v>2158</v>
      </c>
      <c r="N497" t="s">
        <v>1820</v>
      </c>
      <c r="O497" t="s">
        <v>3247</v>
      </c>
      <c r="P497" t="s">
        <v>6037</v>
      </c>
      <c r="Q497" t="s">
        <v>6038</v>
      </c>
      <c r="R497" t="s">
        <v>3284</v>
      </c>
      <c r="S497" t="s">
        <v>83</v>
      </c>
      <c r="T497" t="s">
        <v>6046</v>
      </c>
      <c r="U497" s="9" t="s">
        <v>6047</v>
      </c>
      <c r="V497" s="9" t="s">
        <v>6052</v>
      </c>
      <c r="W497" t="s">
        <v>6053</v>
      </c>
      <c r="X497" t="s">
        <v>3081</v>
      </c>
      <c r="Y497" t="s">
        <v>3081</v>
      </c>
      <c r="Z497">
        <v>4</v>
      </c>
      <c r="AA497">
        <v>45108</v>
      </c>
      <c r="AB497">
        <v>43282</v>
      </c>
      <c r="AC497">
        <v>62235007</v>
      </c>
      <c r="AD497" s="9" t="s">
        <v>3084</v>
      </c>
      <c r="AE497" t="s">
        <v>1246</v>
      </c>
      <c r="AF497" t="s">
        <v>4432</v>
      </c>
      <c r="AG497" t="s">
        <v>4433</v>
      </c>
      <c r="AH497" t="s">
        <v>280</v>
      </c>
      <c r="AI497" t="s">
        <v>6043</v>
      </c>
      <c r="AJ497">
        <v>24937</v>
      </c>
      <c r="AK497" t="s">
        <v>3099</v>
      </c>
      <c r="AL497" t="s">
        <v>3088</v>
      </c>
      <c r="AM497">
        <v>200019600702456</v>
      </c>
      <c r="AN497">
        <v>1</v>
      </c>
      <c r="AO497" s="88" t="s">
        <v>3089</v>
      </c>
      <c r="AP497" s="88">
        <v>1</v>
      </c>
      <c r="AQ497" s="88" t="s">
        <v>3090</v>
      </c>
      <c r="AR497" s="88">
        <v>362717</v>
      </c>
      <c r="AS497" s="88" t="s">
        <v>6059</v>
      </c>
      <c r="AT497" s="88">
        <v>848</v>
      </c>
      <c r="AU497" s="88">
        <v>7000</v>
      </c>
      <c r="AV497" s="88">
        <v>0</v>
      </c>
      <c r="AW497" s="88">
        <v>0</v>
      </c>
      <c r="AX497" s="88">
        <v>0</v>
      </c>
      <c r="AY497" s="88">
        <v>7000</v>
      </c>
      <c r="AZ497" s="88">
        <v>200.9</v>
      </c>
      <c r="BA497" s="88">
        <v>0</v>
      </c>
      <c r="BB497" s="88">
        <v>212.8</v>
      </c>
      <c r="BC497" s="88">
        <v>1715.46</v>
      </c>
      <c r="BD497" s="88">
        <v>25</v>
      </c>
      <c r="BE497" s="88">
        <v>0</v>
      </c>
      <c r="BF497" s="101">
        <v>1600</v>
      </c>
      <c r="BG497" s="101">
        <v>3754.16</v>
      </c>
      <c r="BH497" s="101">
        <v>497</v>
      </c>
      <c r="BI497" s="101">
        <v>77</v>
      </c>
      <c r="BJ497" s="101">
        <v>496.3</v>
      </c>
      <c r="BK497" s="101">
        <v>1070.3</v>
      </c>
      <c r="BL497" s="101" t="s">
        <v>3229</v>
      </c>
      <c r="BM497" s="101" t="s">
        <v>3546</v>
      </c>
    </row>
    <row r="498" spans="1:65">
      <c r="A498" t="s">
        <v>695</v>
      </c>
      <c r="B498">
        <v>20250301</v>
      </c>
      <c r="C498">
        <v>2025</v>
      </c>
      <c r="D498" s="9">
        <v>45717</v>
      </c>
      <c r="E498">
        <v>3</v>
      </c>
      <c r="F498" t="s">
        <v>2199</v>
      </c>
      <c r="G498" t="s">
        <v>2198</v>
      </c>
      <c r="H498" t="s">
        <v>2199</v>
      </c>
      <c r="I498" t="s">
        <v>2198</v>
      </c>
      <c r="J498">
        <v>1</v>
      </c>
      <c r="K498" t="s">
        <v>9</v>
      </c>
      <c r="L498" t="s">
        <v>2158</v>
      </c>
      <c r="M498" t="s">
        <v>2158</v>
      </c>
      <c r="N498" t="s">
        <v>1820</v>
      </c>
      <c r="O498" t="s">
        <v>3247</v>
      </c>
      <c r="P498" t="s">
        <v>6037</v>
      </c>
      <c r="Q498" t="s">
        <v>6038</v>
      </c>
      <c r="R498" t="s">
        <v>3096</v>
      </c>
      <c r="S498" t="s">
        <v>295</v>
      </c>
      <c r="T498" t="s">
        <v>6046</v>
      </c>
      <c r="U498" s="9" t="s">
        <v>6047</v>
      </c>
      <c r="V498" s="9" t="s">
        <v>6056</v>
      </c>
      <c r="W498" t="s">
        <v>6057</v>
      </c>
      <c r="X498" t="s">
        <v>3081</v>
      </c>
      <c r="Y498" t="s">
        <v>3081</v>
      </c>
      <c r="Z498">
        <v>2</v>
      </c>
      <c r="AA498">
        <v>45261</v>
      </c>
      <c r="AB498">
        <v>45078</v>
      </c>
      <c r="AC498">
        <v>61770009</v>
      </c>
      <c r="AD498" s="9" t="s">
        <v>3084</v>
      </c>
      <c r="AE498" t="s">
        <v>2379</v>
      </c>
      <c r="AF498" t="s">
        <v>3549</v>
      </c>
      <c r="AG498" t="s">
        <v>3550</v>
      </c>
      <c r="AH498" t="s">
        <v>2433</v>
      </c>
      <c r="AI498" t="s">
        <v>6043</v>
      </c>
      <c r="AJ498">
        <v>35368</v>
      </c>
      <c r="AK498" t="s">
        <v>3099</v>
      </c>
      <c r="AL498" t="s">
        <v>3088</v>
      </c>
      <c r="AM498">
        <v>200019605901672</v>
      </c>
      <c r="AN498">
        <v>1</v>
      </c>
      <c r="AO498" s="88" t="s">
        <v>3089</v>
      </c>
      <c r="AP498" s="88">
        <v>1</v>
      </c>
      <c r="AQ498" s="88" t="s">
        <v>3090</v>
      </c>
      <c r="AR498" s="88">
        <v>363097</v>
      </c>
      <c r="AS498" s="88" t="s">
        <v>6091</v>
      </c>
      <c r="AT498" s="88">
        <v>17</v>
      </c>
      <c r="AU498" s="88">
        <v>35000</v>
      </c>
      <c r="AV498" s="88">
        <v>0</v>
      </c>
      <c r="AW498" s="88">
        <v>0</v>
      </c>
      <c r="AX498" s="88">
        <v>35000</v>
      </c>
      <c r="AY498" s="88">
        <v>70000</v>
      </c>
      <c r="AZ498" s="88">
        <v>1004.5</v>
      </c>
      <c r="BA498" s="88">
        <v>5368.48</v>
      </c>
      <c r="BB498" s="88">
        <v>1064</v>
      </c>
      <c r="BC498" s="88">
        <v>0</v>
      </c>
      <c r="BD498" s="88">
        <v>0</v>
      </c>
      <c r="BE498" s="88">
        <v>0</v>
      </c>
      <c r="BF498" s="101">
        <v>0</v>
      </c>
      <c r="BG498" s="101">
        <v>7436.98</v>
      </c>
      <c r="BH498" s="101">
        <v>2485</v>
      </c>
      <c r="BI498" s="101">
        <v>385</v>
      </c>
      <c r="BJ498" s="101">
        <v>2481.5</v>
      </c>
      <c r="BK498" s="101">
        <v>5351.5</v>
      </c>
      <c r="BL498" s="101" t="s">
        <v>3081</v>
      </c>
      <c r="BM498" s="101" t="s">
        <v>3081</v>
      </c>
    </row>
    <row r="499" spans="1:65">
      <c r="A499" t="s">
        <v>695</v>
      </c>
      <c r="B499">
        <v>20250301</v>
      </c>
      <c r="C499">
        <v>2025</v>
      </c>
      <c r="D499" s="9">
        <v>45717</v>
      </c>
      <c r="E499">
        <v>3</v>
      </c>
      <c r="F499" t="s">
        <v>1079</v>
      </c>
      <c r="G499" t="s">
        <v>403</v>
      </c>
      <c r="H499" t="s">
        <v>1079</v>
      </c>
      <c r="I499" t="s">
        <v>403</v>
      </c>
      <c r="J499">
        <v>1</v>
      </c>
      <c r="K499" t="s">
        <v>9</v>
      </c>
      <c r="L499" t="s">
        <v>2158</v>
      </c>
      <c r="M499" t="s">
        <v>2158</v>
      </c>
      <c r="N499" t="s">
        <v>1820</v>
      </c>
      <c r="O499" t="s">
        <v>3247</v>
      </c>
      <c r="P499" t="s">
        <v>6037</v>
      </c>
      <c r="Q499" t="s">
        <v>6038</v>
      </c>
      <c r="R499" t="s">
        <v>3127</v>
      </c>
      <c r="S499" t="s">
        <v>23</v>
      </c>
      <c r="T499" t="s">
        <v>6039</v>
      </c>
      <c r="U499" s="9" t="s">
        <v>6040</v>
      </c>
      <c r="V499" s="9" t="s">
        <v>6048</v>
      </c>
      <c r="W499" t="s">
        <v>6049</v>
      </c>
      <c r="X499" t="s">
        <v>3081</v>
      </c>
      <c r="Y499" t="s">
        <v>3081</v>
      </c>
      <c r="Z499">
        <v>2</v>
      </c>
      <c r="AA499">
        <v>45597</v>
      </c>
      <c r="AB499">
        <v>45078</v>
      </c>
      <c r="AC499">
        <v>61515016</v>
      </c>
      <c r="AD499" s="9" t="s">
        <v>3084</v>
      </c>
      <c r="AE499" t="s">
        <v>2369</v>
      </c>
      <c r="AF499" t="s">
        <v>4366</v>
      </c>
      <c r="AG499" t="s">
        <v>4367</v>
      </c>
      <c r="AH499" t="s">
        <v>2370</v>
      </c>
      <c r="AI499" t="s">
        <v>6045</v>
      </c>
      <c r="AJ499">
        <v>34234</v>
      </c>
      <c r="AK499" t="s">
        <v>3099</v>
      </c>
      <c r="AL499" t="s">
        <v>3088</v>
      </c>
      <c r="AM499">
        <v>200019605897337</v>
      </c>
      <c r="AN499">
        <v>1</v>
      </c>
      <c r="AO499" s="88" t="s">
        <v>3089</v>
      </c>
      <c r="AP499" s="88">
        <v>1</v>
      </c>
      <c r="AQ499" s="88" t="s">
        <v>3090</v>
      </c>
      <c r="AR499" s="88">
        <v>363133</v>
      </c>
      <c r="AS499" s="88" t="s">
        <v>6093</v>
      </c>
      <c r="AT499" s="88">
        <v>8</v>
      </c>
      <c r="AU499" s="88">
        <v>0</v>
      </c>
      <c r="AV499" s="88">
        <v>0</v>
      </c>
      <c r="AW499" s="88">
        <v>0</v>
      </c>
      <c r="AX499" s="88">
        <v>5789</v>
      </c>
      <c r="AY499" s="88">
        <v>5789</v>
      </c>
      <c r="AZ499" s="88">
        <v>0</v>
      </c>
      <c r="BA499" s="88">
        <v>868.35</v>
      </c>
      <c r="BB499" s="88">
        <v>0</v>
      </c>
      <c r="BC499" s="88">
        <v>0</v>
      </c>
      <c r="BD499" s="88">
        <v>0</v>
      </c>
      <c r="BE499" s="88">
        <v>0</v>
      </c>
      <c r="BF499" s="101">
        <v>0</v>
      </c>
      <c r="BG499" s="101">
        <v>868.35</v>
      </c>
      <c r="BH499" s="101">
        <v>0</v>
      </c>
      <c r="BI499" s="101">
        <v>0</v>
      </c>
      <c r="BJ499" s="101">
        <v>0</v>
      </c>
      <c r="BK499" s="101">
        <v>0</v>
      </c>
      <c r="BL499" s="101" t="s">
        <v>3081</v>
      </c>
      <c r="BM499" s="101" t="s">
        <v>3081</v>
      </c>
    </row>
    <row r="500" spans="1:65">
      <c r="A500" t="s">
        <v>695</v>
      </c>
      <c r="B500">
        <v>20250301</v>
      </c>
      <c r="C500">
        <v>2025</v>
      </c>
      <c r="D500" s="9">
        <v>45717</v>
      </c>
      <c r="E500">
        <v>3</v>
      </c>
      <c r="F500" t="s">
        <v>1030</v>
      </c>
      <c r="G500" t="s">
        <v>420</v>
      </c>
      <c r="H500" t="s">
        <v>1030</v>
      </c>
      <c r="I500" t="s">
        <v>420</v>
      </c>
      <c r="J500">
        <v>1</v>
      </c>
      <c r="K500" t="s">
        <v>9</v>
      </c>
      <c r="L500" t="s">
        <v>2158</v>
      </c>
      <c r="M500" t="s">
        <v>2158</v>
      </c>
      <c r="N500" t="s">
        <v>1820</v>
      </c>
      <c r="O500" t="s">
        <v>3247</v>
      </c>
      <c r="P500" t="s">
        <v>6037</v>
      </c>
      <c r="Q500" t="s">
        <v>6038</v>
      </c>
      <c r="R500" t="s">
        <v>3297</v>
      </c>
      <c r="S500" t="s">
        <v>8</v>
      </c>
      <c r="T500" t="s">
        <v>6046</v>
      </c>
      <c r="U500" s="9" t="s">
        <v>6047</v>
      </c>
      <c r="V500" s="9" t="s">
        <v>6056</v>
      </c>
      <c r="W500" t="s">
        <v>6057</v>
      </c>
      <c r="X500" t="s">
        <v>3081</v>
      </c>
      <c r="Y500" t="s">
        <v>3081</v>
      </c>
      <c r="Z500">
        <v>1</v>
      </c>
      <c r="AA500">
        <v>44986</v>
      </c>
      <c r="AB500">
        <v>44986</v>
      </c>
      <c r="AC500">
        <v>62040064</v>
      </c>
      <c r="AD500" s="9" t="s">
        <v>3084</v>
      </c>
      <c r="AE500" t="s">
        <v>2231</v>
      </c>
      <c r="AF500" t="s">
        <v>5061</v>
      </c>
      <c r="AG500" t="s">
        <v>5062</v>
      </c>
      <c r="AH500" t="s">
        <v>2230</v>
      </c>
      <c r="AI500" t="s">
        <v>6043</v>
      </c>
      <c r="AJ500">
        <v>36040</v>
      </c>
      <c r="AK500" t="s">
        <v>3099</v>
      </c>
      <c r="AL500" t="s">
        <v>3088</v>
      </c>
      <c r="AM500">
        <v>200019605628361</v>
      </c>
      <c r="AN500">
        <v>1</v>
      </c>
      <c r="AO500" s="88" t="s">
        <v>3089</v>
      </c>
      <c r="AP500" s="88">
        <v>1</v>
      </c>
      <c r="AQ500" s="88" t="s">
        <v>3090</v>
      </c>
      <c r="AR500" s="88">
        <v>363133</v>
      </c>
      <c r="AS500" s="88" t="s">
        <v>6093</v>
      </c>
      <c r="AT500" s="88">
        <v>10</v>
      </c>
      <c r="AU500" s="88">
        <v>0</v>
      </c>
      <c r="AV500" s="88">
        <v>0</v>
      </c>
      <c r="AW500" s="88">
        <v>0</v>
      </c>
      <c r="AX500" s="88">
        <v>1616</v>
      </c>
      <c r="AY500" s="88">
        <v>1616</v>
      </c>
      <c r="AZ500" s="88">
        <v>0</v>
      </c>
      <c r="BA500" s="88">
        <v>0</v>
      </c>
      <c r="BB500" s="88">
        <v>0</v>
      </c>
      <c r="BC500" s="88">
        <v>0</v>
      </c>
      <c r="BD500" s="88">
        <v>0</v>
      </c>
      <c r="BE500" s="88">
        <v>0</v>
      </c>
      <c r="BF500" s="101">
        <v>0</v>
      </c>
      <c r="BG500" s="101">
        <v>0</v>
      </c>
      <c r="BH500" s="101">
        <v>0</v>
      </c>
      <c r="BI500" s="101">
        <v>0</v>
      </c>
      <c r="BJ500" s="101">
        <v>0</v>
      </c>
      <c r="BK500" s="101">
        <v>0</v>
      </c>
      <c r="BL500" s="101" t="s">
        <v>3081</v>
      </c>
      <c r="BM500" s="101" t="s">
        <v>3081</v>
      </c>
    </row>
    <row r="501" spans="1:65">
      <c r="A501" t="s">
        <v>695</v>
      </c>
      <c r="B501">
        <v>20250301</v>
      </c>
      <c r="C501">
        <v>2025</v>
      </c>
      <c r="D501" s="9">
        <v>45717</v>
      </c>
      <c r="E501">
        <v>3</v>
      </c>
      <c r="F501" t="s">
        <v>1065</v>
      </c>
      <c r="G501" t="s">
        <v>189</v>
      </c>
      <c r="H501" t="s">
        <v>1065</v>
      </c>
      <c r="I501" t="s">
        <v>189</v>
      </c>
      <c r="J501">
        <v>1</v>
      </c>
      <c r="K501" t="s">
        <v>9</v>
      </c>
      <c r="L501" t="s">
        <v>2158</v>
      </c>
      <c r="M501" t="s">
        <v>2158</v>
      </c>
      <c r="N501" t="s">
        <v>1820</v>
      </c>
      <c r="O501" t="s">
        <v>3247</v>
      </c>
      <c r="P501" t="s">
        <v>6037</v>
      </c>
      <c r="Q501" t="s">
        <v>6038</v>
      </c>
      <c r="R501" t="s">
        <v>3294</v>
      </c>
      <c r="S501" t="s">
        <v>75</v>
      </c>
      <c r="T501" t="s">
        <v>6050</v>
      </c>
      <c r="U501" s="9" t="s">
        <v>6051</v>
      </c>
      <c r="V501" s="9" t="s">
        <v>6052</v>
      </c>
      <c r="W501" t="s">
        <v>6053</v>
      </c>
      <c r="X501" t="s">
        <v>3081</v>
      </c>
      <c r="Y501" t="s">
        <v>3081</v>
      </c>
      <c r="Z501">
        <v>15</v>
      </c>
      <c r="AA501">
        <v>45717</v>
      </c>
      <c r="AB501">
        <v>39122</v>
      </c>
      <c r="AC501">
        <v>61995021</v>
      </c>
      <c r="AD501" s="9" t="s">
        <v>3084</v>
      </c>
      <c r="AE501" t="s">
        <v>1298</v>
      </c>
      <c r="AF501" t="s">
        <v>3295</v>
      </c>
      <c r="AG501" t="s">
        <v>3296</v>
      </c>
      <c r="AH501" t="s">
        <v>167</v>
      </c>
      <c r="AI501" t="s">
        <v>6045</v>
      </c>
      <c r="AJ501">
        <v>26215</v>
      </c>
      <c r="AK501" t="s">
        <v>3099</v>
      </c>
      <c r="AL501" t="s">
        <v>3088</v>
      </c>
      <c r="AM501">
        <v>200010230416403</v>
      </c>
      <c r="AN501">
        <v>1</v>
      </c>
      <c r="AO501" s="88" t="s">
        <v>3089</v>
      </c>
      <c r="AP501" s="88">
        <v>1</v>
      </c>
      <c r="AQ501" s="88" t="s">
        <v>3090</v>
      </c>
      <c r="AR501" s="88">
        <v>362717</v>
      </c>
      <c r="AS501" s="88" t="s">
        <v>6059</v>
      </c>
      <c r="AT501" s="88">
        <v>872</v>
      </c>
      <c r="AU501" s="88">
        <v>50000</v>
      </c>
      <c r="AV501" s="88">
        <v>0</v>
      </c>
      <c r="AW501" s="88">
        <v>0</v>
      </c>
      <c r="AX501" s="88">
        <v>0</v>
      </c>
      <c r="AY501" s="88">
        <v>50000</v>
      </c>
      <c r="AZ501" s="88">
        <v>1435</v>
      </c>
      <c r="BA501" s="88">
        <v>1854</v>
      </c>
      <c r="BB501" s="88">
        <v>1520</v>
      </c>
      <c r="BC501" s="88">
        <v>0</v>
      </c>
      <c r="BD501" s="88">
        <v>25</v>
      </c>
      <c r="BE501" s="88">
        <v>0</v>
      </c>
      <c r="BF501" s="101">
        <v>4691</v>
      </c>
      <c r="BG501" s="101">
        <v>9525</v>
      </c>
      <c r="BH501" s="101">
        <v>3550</v>
      </c>
      <c r="BI501" s="101">
        <v>550</v>
      </c>
      <c r="BJ501" s="101">
        <v>3545</v>
      </c>
      <c r="BK501" s="101">
        <v>7645</v>
      </c>
      <c r="BL501" s="101" t="s">
        <v>3091</v>
      </c>
      <c r="BM501" s="101" t="s">
        <v>3081</v>
      </c>
    </row>
    <row r="502" spans="1:65">
      <c r="A502" t="s">
        <v>695</v>
      </c>
      <c r="B502">
        <v>20250301</v>
      </c>
      <c r="C502">
        <v>2025</v>
      </c>
      <c r="D502" s="9">
        <v>45717</v>
      </c>
      <c r="E502">
        <v>3</v>
      </c>
      <c r="F502" t="s">
        <v>1036</v>
      </c>
      <c r="G502" t="s">
        <v>1193</v>
      </c>
      <c r="H502" t="s">
        <v>1038</v>
      </c>
      <c r="I502" t="s">
        <v>695</v>
      </c>
      <c r="J502">
        <v>34</v>
      </c>
      <c r="K502" t="s">
        <v>3256</v>
      </c>
      <c r="L502" t="s">
        <v>2158</v>
      </c>
      <c r="M502" t="s">
        <v>2158</v>
      </c>
      <c r="N502" t="s">
        <v>1820</v>
      </c>
      <c r="O502" t="s">
        <v>3247</v>
      </c>
      <c r="P502" t="s">
        <v>6037</v>
      </c>
      <c r="Q502" t="s">
        <v>6038</v>
      </c>
      <c r="R502" t="s">
        <v>3335</v>
      </c>
      <c r="S502" t="s">
        <v>746</v>
      </c>
      <c r="T502" t="s">
        <v>6046</v>
      </c>
      <c r="U502" s="9" t="s">
        <v>6047</v>
      </c>
      <c r="V502" s="9" t="s">
        <v>6052</v>
      </c>
      <c r="W502" t="s">
        <v>6053</v>
      </c>
      <c r="X502" t="s">
        <v>3081</v>
      </c>
      <c r="Y502" t="s">
        <v>3081</v>
      </c>
      <c r="Z502">
        <v>1</v>
      </c>
      <c r="AA502">
        <v>44652</v>
      </c>
      <c r="AB502">
        <v>44652</v>
      </c>
      <c r="AC502">
        <v>61575186</v>
      </c>
      <c r="AD502" s="9" t="s">
        <v>3084</v>
      </c>
      <c r="AE502" t="s">
        <v>1729</v>
      </c>
      <c r="AF502" t="s">
        <v>3537</v>
      </c>
      <c r="AG502" t="s">
        <v>3538</v>
      </c>
      <c r="AH502" t="s">
        <v>1210</v>
      </c>
      <c r="AI502" t="s">
        <v>6043</v>
      </c>
      <c r="AJ502">
        <v>31198</v>
      </c>
      <c r="AK502" t="s">
        <v>3099</v>
      </c>
      <c r="AL502" t="s">
        <v>3088</v>
      </c>
      <c r="AM502">
        <v>200019604656612</v>
      </c>
      <c r="AN502">
        <v>1</v>
      </c>
      <c r="AO502" s="88" t="s">
        <v>3089</v>
      </c>
      <c r="AP502" s="88">
        <v>1</v>
      </c>
      <c r="AQ502" s="88" t="s">
        <v>3090</v>
      </c>
      <c r="AR502" s="88">
        <v>362717</v>
      </c>
      <c r="AS502" s="88" t="s">
        <v>6059</v>
      </c>
      <c r="AT502" s="88">
        <v>880</v>
      </c>
      <c r="AU502" s="88">
        <v>55000</v>
      </c>
      <c r="AV502" s="88">
        <v>0</v>
      </c>
      <c r="AW502" s="88">
        <v>0</v>
      </c>
      <c r="AX502" s="88">
        <v>0</v>
      </c>
      <c r="AY502" s="88">
        <v>55000</v>
      </c>
      <c r="AZ502" s="88">
        <v>1578.5</v>
      </c>
      <c r="BA502" s="88">
        <v>2559.6799999999998</v>
      </c>
      <c r="BB502" s="88">
        <v>1672</v>
      </c>
      <c r="BC502" s="88">
        <v>0</v>
      </c>
      <c r="BD502" s="88">
        <v>25</v>
      </c>
      <c r="BE502" s="88">
        <v>0</v>
      </c>
      <c r="BF502" s="101">
        <v>0</v>
      </c>
      <c r="BG502" s="101">
        <v>5835.18</v>
      </c>
      <c r="BH502" s="101">
        <v>3905</v>
      </c>
      <c r="BI502" s="101">
        <v>605</v>
      </c>
      <c r="BJ502" s="101">
        <v>3899.5</v>
      </c>
      <c r="BK502" s="101">
        <v>8409.5</v>
      </c>
      <c r="BL502" s="101" t="s">
        <v>3173</v>
      </c>
      <c r="BM502" s="101" t="s">
        <v>3217</v>
      </c>
    </row>
    <row r="503" spans="1:65">
      <c r="A503" t="s">
        <v>695</v>
      </c>
      <c r="B503">
        <v>20250301</v>
      </c>
      <c r="C503">
        <v>2025</v>
      </c>
      <c r="D503" s="9">
        <v>45717</v>
      </c>
      <c r="E503">
        <v>3</v>
      </c>
      <c r="F503" t="s">
        <v>1055</v>
      </c>
      <c r="G503" t="s">
        <v>2655</v>
      </c>
      <c r="H503" t="s">
        <v>1055</v>
      </c>
      <c r="I503" t="s">
        <v>2655</v>
      </c>
      <c r="J503">
        <v>1</v>
      </c>
      <c r="K503" t="s">
        <v>9</v>
      </c>
      <c r="L503" t="s">
        <v>2158</v>
      </c>
      <c r="M503" t="s">
        <v>2158</v>
      </c>
      <c r="N503" t="s">
        <v>1820</v>
      </c>
      <c r="O503" t="s">
        <v>3247</v>
      </c>
      <c r="P503" t="s">
        <v>6037</v>
      </c>
      <c r="Q503" t="s">
        <v>6038</v>
      </c>
      <c r="R503" t="s">
        <v>3244</v>
      </c>
      <c r="S503" t="s">
        <v>206</v>
      </c>
      <c r="T503" t="s">
        <v>6046</v>
      </c>
      <c r="U503" s="9" t="s">
        <v>6047</v>
      </c>
      <c r="V503" s="9" t="s">
        <v>6052</v>
      </c>
      <c r="W503" t="s">
        <v>6053</v>
      </c>
      <c r="X503" t="s">
        <v>3081</v>
      </c>
      <c r="Y503" t="s">
        <v>3081</v>
      </c>
      <c r="Z503">
        <v>7</v>
      </c>
      <c r="AA503">
        <v>45108</v>
      </c>
      <c r="AB503">
        <v>39934</v>
      </c>
      <c r="AC503">
        <v>61500002</v>
      </c>
      <c r="AD503" s="9" t="s">
        <v>3084</v>
      </c>
      <c r="AE503" t="s">
        <v>1380</v>
      </c>
      <c r="AF503" t="s">
        <v>3461</v>
      </c>
      <c r="AG503" t="s">
        <v>3462</v>
      </c>
      <c r="AH503" t="s">
        <v>205</v>
      </c>
      <c r="AI503" t="s">
        <v>6043</v>
      </c>
      <c r="AJ503">
        <v>31710</v>
      </c>
      <c r="AK503" t="s">
        <v>3099</v>
      </c>
      <c r="AL503" t="s">
        <v>3088</v>
      </c>
      <c r="AM503">
        <v>200013300152877</v>
      </c>
      <c r="AN503">
        <v>1</v>
      </c>
      <c r="AO503" s="88" t="s">
        <v>3089</v>
      </c>
      <c r="AP503" s="88">
        <v>1</v>
      </c>
      <c r="AQ503" s="88" t="s">
        <v>3090</v>
      </c>
      <c r="AR503" s="88">
        <v>362717</v>
      </c>
      <c r="AS503" s="88" t="s">
        <v>6059</v>
      </c>
      <c r="AT503" s="88">
        <v>907</v>
      </c>
      <c r="AU503" s="88">
        <v>60000</v>
      </c>
      <c r="AV503" s="88">
        <v>0</v>
      </c>
      <c r="AW503" s="88">
        <v>0</v>
      </c>
      <c r="AX503" s="88">
        <v>0</v>
      </c>
      <c r="AY503" s="88">
        <v>60000</v>
      </c>
      <c r="AZ503" s="88">
        <v>1722</v>
      </c>
      <c r="BA503" s="88">
        <v>3486.68</v>
      </c>
      <c r="BB503" s="88">
        <v>1824</v>
      </c>
      <c r="BC503" s="88">
        <v>0</v>
      </c>
      <c r="BD503" s="88">
        <v>25</v>
      </c>
      <c r="BE503" s="88">
        <v>0</v>
      </c>
      <c r="BF503" s="101">
        <v>0</v>
      </c>
      <c r="BG503" s="101">
        <v>7057.68</v>
      </c>
      <c r="BH503" s="101">
        <v>4260</v>
      </c>
      <c r="BI503" s="101">
        <v>660</v>
      </c>
      <c r="BJ503" s="101">
        <v>4254</v>
      </c>
      <c r="BK503" s="101">
        <v>9174</v>
      </c>
      <c r="BL503" s="101" t="s">
        <v>3229</v>
      </c>
      <c r="BM503" s="101" t="s">
        <v>3280</v>
      </c>
    </row>
    <row r="504" spans="1:65">
      <c r="A504" t="s">
        <v>695</v>
      </c>
      <c r="B504">
        <v>20250301</v>
      </c>
      <c r="C504">
        <v>2025</v>
      </c>
      <c r="D504" s="9">
        <v>45717</v>
      </c>
      <c r="E504">
        <v>3</v>
      </c>
      <c r="F504" t="s">
        <v>1076</v>
      </c>
      <c r="G504" t="s">
        <v>609</v>
      </c>
      <c r="H504" t="s">
        <v>1076</v>
      </c>
      <c r="I504" t="s">
        <v>609</v>
      </c>
      <c r="J504">
        <v>1</v>
      </c>
      <c r="K504" t="s">
        <v>9</v>
      </c>
      <c r="L504" t="s">
        <v>2158</v>
      </c>
      <c r="M504" t="s">
        <v>2158</v>
      </c>
      <c r="N504" t="s">
        <v>1820</v>
      </c>
      <c r="O504" t="s">
        <v>3247</v>
      </c>
      <c r="P504" t="s">
        <v>6037</v>
      </c>
      <c r="Q504" t="s">
        <v>6038</v>
      </c>
      <c r="R504" t="s">
        <v>3083</v>
      </c>
      <c r="S504" t="s">
        <v>7</v>
      </c>
      <c r="T504" t="s">
        <v>6039</v>
      </c>
      <c r="U504" s="9" t="s">
        <v>6040</v>
      </c>
      <c r="V504" s="9" t="s">
        <v>6041</v>
      </c>
      <c r="W504" t="s">
        <v>6042</v>
      </c>
      <c r="X504" t="s">
        <v>3081</v>
      </c>
      <c r="Y504" t="s">
        <v>3081</v>
      </c>
      <c r="Z504">
        <v>7</v>
      </c>
      <c r="AA504">
        <v>43617</v>
      </c>
      <c r="AB504">
        <v>40603</v>
      </c>
      <c r="AC504">
        <v>62130007</v>
      </c>
      <c r="AD504" s="9" t="s">
        <v>3084</v>
      </c>
      <c r="AE504" t="s">
        <v>1401</v>
      </c>
      <c r="AF504" t="s">
        <v>4142</v>
      </c>
      <c r="AG504" t="s">
        <v>4757</v>
      </c>
      <c r="AH504" t="s">
        <v>610</v>
      </c>
      <c r="AI504" t="s">
        <v>6043</v>
      </c>
      <c r="AJ504">
        <v>31052</v>
      </c>
      <c r="AK504" t="s">
        <v>3099</v>
      </c>
      <c r="AL504" t="s">
        <v>3088</v>
      </c>
      <c r="AM504">
        <v>200013300187949</v>
      </c>
      <c r="AN504">
        <v>1</v>
      </c>
      <c r="AO504" s="88" t="s">
        <v>3089</v>
      </c>
      <c r="AP504" s="88">
        <v>1</v>
      </c>
      <c r="AQ504" s="88" t="s">
        <v>3090</v>
      </c>
      <c r="AR504" s="88">
        <v>362717</v>
      </c>
      <c r="AS504" s="88" t="s">
        <v>6059</v>
      </c>
      <c r="AT504" s="88">
        <v>911</v>
      </c>
      <c r="AU504" s="88">
        <v>30000</v>
      </c>
      <c r="AV504" s="88">
        <v>0</v>
      </c>
      <c r="AW504" s="88">
        <v>0</v>
      </c>
      <c r="AX504" s="88">
        <v>0</v>
      </c>
      <c r="AY504" s="88">
        <v>30000</v>
      </c>
      <c r="AZ504" s="88">
        <v>861</v>
      </c>
      <c r="BA504" s="88">
        <v>0</v>
      </c>
      <c r="BB504" s="88">
        <v>912</v>
      </c>
      <c r="BC504" s="88">
        <v>0</v>
      </c>
      <c r="BD504" s="88">
        <v>25</v>
      </c>
      <c r="BE504" s="88">
        <v>0</v>
      </c>
      <c r="BF504" s="101">
        <v>21310.13</v>
      </c>
      <c r="BG504" s="101">
        <v>23108.13</v>
      </c>
      <c r="BH504" s="101">
        <v>2130</v>
      </c>
      <c r="BI504" s="101">
        <v>330</v>
      </c>
      <c r="BJ504" s="101">
        <v>2127</v>
      </c>
      <c r="BK504" s="101">
        <v>4587</v>
      </c>
      <c r="BL504" s="101" t="s">
        <v>3091</v>
      </c>
      <c r="BM504" s="101" t="s">
        <v>3229</v>
      </c>
    </row>
    <row r="505" spans="1:65">
      <c r="A505" t="s">
        <v>695</v>
      </c>
      <c r="B505">
        <v>20250301</v>
      </c>
      <c r="C505">
        <v>2025</v>
      </c>
      <c r="D505" s="9">
        <v>45717</v>
      </c>
      <c r="E505">
        <v>3</v>
      </c>
      <c r="F505" t="s">
        <v>1047</v>
      </c>
      <c r="G505" t="s">
        <v>265</v>
      </c>
      <c r="H505" t="s">
        <v>1047</v>
      </c>
      <c r="I505" t="s">
        <v>265</v>
      </c>
      <c r="J505">
        <v>5</v>
      </c>
      <c r="K505" t="s">
        <v>1784</v>
      </c>
      <c r="L505" t="s">
        <v>2158</v>
      </c>
      <c r="M505" t="s">
        <v>2158</v>
      </c>
      <c r="N505" t="s">
        <v>1820</v>
      </c>
      <c r="O505" t="s">
        <v>3247</v>
      </c>
      <c r="P505" t="s">
        <v>6037</v>
      </c>
      <c r="Q505" t="s">
        <v>6038</v>
      </c>
      <c r="R505" t="s">
        <v>3412</v>
      </c>
      <c r="S505" t="s">
        <v>312</v>
      </c>
      <c r="T505" t="s">
        <v>6046</v>
      </c>
      <c r="U505" s="9" t="s">
        <v>6047</v>
      </c>
      <c r="V505" s="9" t="s">
        <v>6056</v>
      </c>
      <c r="W505" t="s">
        <v>6057</v>
      </c>
      <c r="X505" t="s">
        <v>3081</v>
      </c>
      <c r="Y505" t="s">
        <v>3081</v>
      </c>
      <c r="Z505">
        <v>2</v>
      </c>
      <c r="AA505">
        <v>43466</v>
      </c>
      <c r="AB505">
        <v>37351</v>
      </c>
      <c r="AC505">
        <v>62100016</v>
      </c>
      <c r="AD505" s="9" t="s">
        <v>3084</v>
      </c>
      <c r="AE505" t="s">
        <v>1743</v>
      </c>
      <c r="AF505" t="s">
        <v>5707</v>
      </c>
      <c r="AG505" t="s">
        <v>4646</v>
      </c>
      <c r="AH505" t="s">
        <v>647</v>
      </c>
      <c r="AI505" t="s">
        <v>6043</v>
      </c>
      <c r="AJ505">
        <v>18130</v>
      </c>
      <c r="AK505" t="s">
        <v>3088</v>
      </c>
      <c r="AL505" t="s">
        <v>3095</v>
      </c>
      <c r="AM505">
        <v>200013300035046</v>
      </c>
      <c r="AN505">
        <v>1</v>
      </c>
      <c r="AO505" s="88" t="s">
        <v>3089</v>
      </c>
      <c r="AP505" s="88">
        <v>1</v>
      </c>
      <c r="AQ505" s="88" t="s">
        <v>3090</v>
      </c>
      <c r="AR505" s="88">
        <v>362717</v>
      </c>
      <c r="AS505" s="88" t="s">
        <v>6059</v>
      </c>
      <c r="AT505" s="88">
        <v>914</v>
      </c>
      <c r="AU505" s="88">
        <v>10000</v>
      </c>
      <c r="AV505" s="88">
        <v>0</v>
      </c>
      <c r="AW505" s="88">
        <v>0</v>
      </c>
      <c r="AX505" s="88">
        <v>0</v>
      </c>
      <c r="AY505" s="88">
        <v>10000</v>
      </c>
      <c r="AZ505" s="88">
        <v>287</v>
      </c>
      <c r="BA505" s="88">
        <v>0</v>
      </c>
      <c r="BB505" s="88">
        <v>304</v>
      </c>
      <c r="BC505" s="88">
        <v>0</v>
      </c>
      <c r="BD505" s="88">
        <v>25</v>
      </c>
      <c r="BE505" s="88">
        <v>50</v>
      </c>
      <c r="BF505" s="101">
        <v>0</v>
      </c>
      <c r="BG505" s="101">
        <v>666</v>
      </c>
      <c r="BH505" s="101">
        <v>710</v>
      </c>
      <c r="BI505" s="101">
        <v>110</v>
      </c>
      <c r="BJ505" s="101">
        <v>709</v>
      </c>
      <c r="BK505" s="101">
        <v>1529</v>
      </c>
      <c r="BL505" s="101" t="s">
        <v>3091</v>
      </c>
      <c r="BM505" s="101" t="s">
        <v>3081</v>
      </c>
    </row>
    <row r="506" spans="1:65">
      <c r="A506" t="s">
        <v>695</v>
      </c>
      <c r="B506">
        <v>20250301</v>
      </c>
      <c r="C506">
        <v>2025</v>
      </c>
      <c r="D506" s="9">
        <v>45717</v>
      </c>
      <c r="E506">
        <v>3</v>
      </c>
      <c r="F506" t="s">
        <v>1038</v>
      </c>
      <c r="G506" t="s">
        <v>695</v>
      </c>
      <c r="H506" t="s">
        <v>1038</v>
      </c>
      <c r="I506" t="s">
        <v>695</v>
      </c>
      <c r="J506">
        <v>7</v>
      </c>
      <c r="K506" t="s">
        <v>3252</v>
      </c>
      <c r="L506" t="s">
        <v>2158</v>
      </c>
      <c r="M506" t="s">
        <v>2158</v>
      </c>
      <c r="N506" t="s">
        <v>1820</v>
      </c>
      <c r="O506" t="s">
        <v>3247</v>
      </c>
      <c r="P506" t="s">
        <v>6037</v>
      </c>
      <c r="Q506" t="s">
        <v>6038</v>
      </c>
      <c r="R506" t="s">
        <v>3253</v>
      </c>
      <c r="S506" t="s">
        <v>666</v>
      </c>
      <c r="T506" t="s">
        <v>6046</v>
      </c>
      <c r="U506" s="9" t="s">
        <v>6047</v>
      </c>
      <c r="V506" s="9" t="s">
        <v>3081</v>
      </c>
      <c r="W506" t="s">
        <v>3081</v>
      </c>
      <c r="X506" t="s">
        <v>3081</v>
      </c>
      <c r="Y506" t="s">
        <v>3081</v>
      </c>
      <c r="Z506">
        <v>1</v>
      </c>
      <c r="AA506">
        <v>45261</v>
      </c>
      <c r="AB506">
        <v>45261</v>
      </c>
      <c r="AC506">
        <v>62462100</v>
      </c>
      <c r="AD506" s="9" t="s">
        <v>3084</v>
      </c>
      <c r="AE506" t="s">
        <v>2653</v>
      </c>
      <c r="AF506" t="s">
        <v>4515</v>
      </c>
      <c r="AG506" t="s">
        <v>4514</v>
      </c>
      <c r="AH506" t="s">
        <v>2636</v>
      </c>
      <c r="AI506" t="s">
        <v>6045</v>
      </c>
      <c r="AJ506">
        <v>33748</v>
      </c>
      <c r="AK506" t="s">
        <v>3099</v>
      </c>
      <c r="AL506" t="s">
        <v>3088</v>
      </c>
      <c r="AM506">
        <v>200019603425689</v>
      </c>
      <c r="AN506">
        <v>1</v>
      </c>
      <c r="AO506" s="88" t="s">
        <v>3089</v>
      </c>
      <c r="AP506" s="88">
        <v>1</v>
      </c>
      <c r="AQ506" s="88" t="s">
        <v>3090</v>
      </c>
      <c r="AR506" s="88">
        <v>362717</v>
      </c>
      <c r="AS506" s="88" t="s">
        <v>6059</v>
      </c>
      <c r="AT506" s="88">
        <v>926</v>
      </c>
      <c r="AU506" s="88">
        <v>10000</v>
      </c>
      <c r="AV506" s="88">
        <v>0</v>
      </c>
      <c r="AW506" s="88">
        <v>0</v>
      </c>
      <c r="AX506" s="88">
        <v>0</v>
      </c>
      <c r="AY506" s="88">
        <v>10000</v>
      </c>
      <c r="AZ506" s="88">
        <v>0</v>
      </c>
      <c r="BA506" s="88">
        <v>0</v>
      </c>
      <c r="BB506" s="88">
        <v>0</v>
      </c>
      <c r="BC506" s="88">
        <v>0</v>
      </c>
      <c r="BD506" s="88">
        <v>0</v>
      </c>
      <c r="BE506" s="88">
        <v>0</v>
      </c>
      <c r="BF506" s="101">
        <v>0</v>
      </c>
      <c r="BG506" s="101">
        <v>0</v>
      </c>
      <c r="BH506" s="101">
        <v>0</v>
      </c>
      <c r="BI506" s="101">
        <v>0</v>
      </c>
      <c r="BJ506" s="101">
        <v>0</v>
      </c>
      <c r="BK506" s="101">
        <v>0</v>
      </c>
      <c r="BL506" s="101" t="s">
        <v>3081</v>
      </c>
      <c r="BM506" s="101" t="s">
        <v>3081</v>
      </c>
    </row>
    <row r="507" spans="1:65">
      <c r="A507" t="s">
        <v>695</v>
      </c>
      <c r="B507">
        <v>20250301</v>
      </c>
      <c r="C507">
        <v>2025</v>
      </c>
      <c r="D507" s="9">
        <v>45717</v>
      </c>
      <c r="E507">
        <v>3</v>
      </c>
      <c r="F507" t="s">
        <v>1032</v>
      </c>
      <c r="G507" t="s">
        <v>1200</v>
      </c>
      <c r="H507" t="s">
        <v>1032</v>
      </c>
      <c r="I507" t="s">
        <v>1200</v>
      </c>
      <c r="J507">
        <v>1</v>
      </c>
      <c r="K507" t="s">
        <v>9</v>
      </c>
      <c r="L507" t="s">
        <v>2158</v>
      </c>
      <c r="M507" t="s">
        <v>2158</v>
      </c>
      <c r="N507" t="s">
        <v>1833</v>
      </c>
      <c r="O507" t="s">
        <v>3175</v>
      </c>
      <c r="P507" t="s">
        <v>6037</v>
      </c>
      <c r="Q507" t="s">
        <v>6038</v>
      </c>
      <c r="R507" t="s">
        <v>3284</v>
      </c>
      <c r="S507" t="s">
        <v>83</v>
      </c>
      <c r="T507" t="s">
        <v>6046</v>
      </c>
      <c r="U507" s="9" t="s">
        <v>6047</v>
      </c>
      <c r="V507" s="9" t="s">
        <v>6052</v>
      </c>
      <c r="W507" t="s">
        <v>6053</v>
      </c>
      <c r="X507" t="s">
        <v>3081</v>
      </c>
      <c r="Y507" t="s">
        <v>3081</v>
      </c>
      <c r="Z507">
        <v>10</v>
      </c>
      <c r="AA507">
        <v>44287</v>
      </c>
      <c r="AB507">
        <v>33427</v>
      </c>
      <c r="AC507">
        <v>61890022</v>
      </c>
      <c r="AD507" s="9" t="s">
        <v>3084</v>
      </c>
      <c r="AE507" t="s">
        <v>918</v>
      </c>
      <c r="AF507" t="s">
        <v>3964</v>
      </c>
      <c r="AG507" t="s">
        <v>3965</v>
      </c>
      <c r="AH507" t="s">
        <v>368</v>
      </c>
      <c r="AI507" t="s">
        <v>6043</v>
      </c>
      <c r="AJ507">
        <v>24072</v>
      </c>
      <c r="AK507" t="s">
        <v>3087</v>
      </c>
      <c r="AL507" t="s">
        <v>3088</v>
      </c>
      <c r="AM507">
        <v>200013300040617</v>
      </c>
      <c r="AN507">
        <v>1</v>
      </c>
      <c r="AO507" s="88" t="s">
        <v>3089</v>
      </c>
      <c r="AP507" s="88">
        <v>1</v>
      </c>
      <c r="AQ507" s="88" t="s">
        <v>3090</v>
      </c>
      <c r="AR507" s="88">
        <v>363080</v>
      </c>
      <c r="AS507" s="88" t="s">
        <v>6094</v>
      </c>
      <c r="AT507" s="88">
        <v>2</v>
      </c>
      <c r="AU507" s="88">
        <v>0</v>
      </c>
      <c r="AV507" s="88">
        <v>0</v>
      </c>
      <c r="AW507" s="88">
        <v>0</v>
      </c>
      <c r="AX507" s="88">
        <v>20000</v>
      </c>
      <c r="AY507" s="88">
        <v>20000</v>
      </c>
      <c r="AZ507" s="88">
        <v>574</v>
      </c>
      <c r="BA507" s="88">
        <v>3428.7</v>
      </c>
      <c r="BB507" s="88">
        <v>608</v>
      </c>
      <c r="BC507" s="88">
        <v>0</v>
      </c>
      <c r="BD507" s="88">
        <v>0</v>
      </c>
      <c r="BE507" s="88">
        <v>0</v>
      </c>
      <c r="BF507" s="101">
        <v>0</v>
      </c>
      <c r="BG507" s="101">
        <v>4610.7</v>
      </c>
      <c r="BH507" s="101">
        <v>1420</v>
      </c>
      <c r="BI507" s="101">
        <v>220</v>
      </c>
      <c r="BJ507" s="101">
        <v>1418</v>
      </c>
      <c r="BK507" s="101">
        <v>3058</v>
      </c>
      <c r="BL507" s="101" t="s">
        <v>3229</v>
      </c>
      <c r="BM507" s="101" t="s">
        <v>3546</v>
      </c>
    </row>
    <row r="508" spans="1:65">
      <c r="A508" t="s">
        <v>695</v>
      </c>
      <c r="B508">
        <v>20250301</v>
      </c>
      <c r="C508">
        <v>2025</v>
      </c>
      <c r="D508" s="9">
        <v>45717</v>
      </c>
      <c r="E508">
        <v>3</v>
      </c>
      <c r="F508" t="s">
        <v>1049</v>
      </c>
      <c r="G508" t="s">
        <v>89</v>
      </c>
      <c r="H508" t="s">
        <v>1049</v>
      </c>
      <c r="I508" t="s">
        <v>89</v>
      </c>
      <c r="J508">
        <v>1</v>
      </c>
      <c r="K508" t="s">
        <v>9</v>
      </c>
      <c r="L508" t="s">
        <v>2158</v>
      </c>
      <c r="M508" t="s">
        <v>2158</v>
      </c>
      <c r="N508" t="s">
        <v>1823</v>
      </c>
      <c r="O508" t="s">
        <v>3082</v>
      </c>
      <c r="P508" t="s">
        <v>6037</v>
      </c>
      <c r="Q508" t="s">
        <v>6038</v>
      </c>
      <c r="R508" t="s">
        <v>3096</v>
      </c>
      <c r="S508" t="s">
        <v>295</v>
      </c>
      <c r="T508" t="s">
        <v>6046</v>
      </c>
      <c r="U508" s="9" t="s">
        <v>6047</v>
      </c>
      <c r="V508" s="9" t="s">
        <v>6056</v>
      </c>
      <c r="W508" t="s">
        <v>6057</v>
      </c>
      <c r="X508" t="s">
        <v>3081</v>
      </c>
      <c r="Y508" t="s">
        <v>3081</v>
      </c>
      <c r="Z508">
        <v>2</v>
      </c>
      <c r="AA508">
        <v>45352</v>
      </c>
      <c r="AB508">
        <v>45078</v>
      </c>
      <c r="AC508">
        <v>61920077</v>
      </c>
      <c r="AD508" s="9" t="s">
        <v>3084</v>
      </c>
      <c r="AE508" t="s">
        <v>2373</v>
      </c>
      <c r="AF508" t="s">
        <v>3205</v>
      </c>
      <c r="AG508" t="s">
        <v>3206</v>
      </c>
      <c r="AH508" t="s">
        <v>2374</v>
      </c>
      <c r="AI508" t="s">
        <v>6043</v>
      </c>
      <c r="AJ508">
        <v>35262</v>
      </c>
      <c r="AK508" t="s">
        <v>3099</v>
      </c>
      <c r="AL508" t="s">
        <v>3088</v>
      </c>
      <c r="AM508">
        <v>200019605901665</v>
      </c>
      <c r="AN508">
        <v>1</v>
      </c>
      <c r="AO508" s="88" t="s">
        <v>3089</v>
      </c>
      <c r="AP508" s="88">
        <v>1</v>
      </c>
      <c r="AQ508" s="88" t="s">
        <v>3090</v>
      </c>
      <c r="AR508" s="88">
        <v>363096</v>
      </c>
      <c r="AS508" s="88" t="s">
        <v>6091</v>
      </c>
      <c r="AT508" s="88">
        <v>1</v>
      </c>
      <c r="AU508" s="88">
        <v>70000</v>
      </c>
      <c r="AV508" s="88">
        <v>0</v>
      </c>
      <c r="AW508" s="88">
        <v>0</v>
      </c>
      <c r="AX508" s="88">
        <v>70000</v>
      </c>
      <c r="AY508" s="88">
        <v>140000</v>
      </c>
      <c r="AZ508" s="88">
        <v>2009</v>
      </c>
      <c r="BA508" s="88">
        <v>10736.96</v>
      </c>
      <c r="BB508" s="88">
        <v>2128</v>
      </c>
      <c r="BC508" s="88">
        <v>0</v>
      </c>
      <c r="BD508" s="88">
        <v>0</v>
      </c>
      <c r="BE508" s="88">
        <v>0</v>
      </c>
      <c r="BF508" s="101">
        <v>0</v>
      </c>
      <c r="BG508" s="101">
        <v>14873.96</v>
      </c>
      <c r="BH508" s="101">
        <v>4970</v>
      </c>
      <c r="BI508" s="101">
        <v>770</v>
      </c>
      <c r="BJ508" s="101">
        <v>4963</v>
      </c>
      <c r="BK508" s="101">
        <v>10703</v>
      </c>
      <c r="BL508" s="101" t="s">
        <v>3081</v>
      </c>
      <c r="BM508" s="101" t="s">
        <v>3081</v>
      </c>
    </row>
    <row r="509" spans="1:65">
      <c r="A509" t="s">
        <v>695</v>
      </c>
      <c r="B509">
        <v>20250301</v>
      </c>
      <c r="C509">
        <v>2025</v>
      </c>
      <c r="D509" s="9">
        <v>45717</v>
      </c>
      <c r="E509">
        <v>3</v>
      </c>
      <c r="F509" t="s">
        <v>1054</v>
      </c>
      <c r="G509" t="s">
        <v>215</v>
      </c>
      <c r="H509" t="s">
        <v>1054</v>
      </c>
      <c r="I509" t="s">
        <v>215</v>
      </c>
      <c r="J509">
        <v>1</v>
      </c>
      <c r="K509" t="s">
        <v>9</v>
      </c>
      <c r="L509" t="s">
        <v>2158</v>
      </c>
      <c r="M509" t="s">
        <v>2158</v>
      </c>
      <c r="N509" t="s">
        <v>1820</v>
      </c>
      <c r="O509" t="s">
        <v>3247</v>
      </c>
      <c r="P509" t="s">
        <v>6037</v>
      </c>
      <c r="Q509" t="s">
        <v>6038</v>
      </c>
      <c r="R509" t="s">
        <v>3589</v>
      </c>
      <c r="S509" t="s">
        <v>668</v>
      </c>
      <c r="T509" t="s">
        <v>6046</v>
      </c>
      <c r="U509" s="9" t="s">
        <v>6047</v>
      </c>
      <c r="V509" s="9" t="s">
        <v>6048</v>
      </c>
      <c r="W509" t="s">
        <v>6049</v>
      </c>
      <c r="X509" t="s">
        <v>3081</v>
      </c>
      <c r="Y509" t="s">
        <v>3081</v>
      </c>
      <c r="Z509">
        <v>4</v>
      </c>
      <c r="AA509">
        <v>45597</v>
      </c>
      <c r="AB509">
        <v>40603</v>
      </c>
      <c r="AC509">
        <v>62490070</v>
      </c>
      <c r="AD509" s="9" t="s">
        <v>3084</v>
      </c>
      <c r="AE509" t="s">
        <v>2515</v>
      </c>
      <c r="AF509" t="s">
        <v>3875</v>
      </c>
      <c r="AG509" t="s">
        <v>3876</v>
      </c>
      <c r="AH509" t="s">
        <v>2514</v>
      </c>
      <c r="AI509" t="s">
        <v>6043</v>
      </c>
      <c r="AJ509">
        <v>31430</v>
      </c>
      <c r="AK509" t="s">
        <v>3099</v>
      </c>
      <c r="AL509" t="s">
        <v>3095</v>
      </c>
      <c r="AM509">
        <v>200013300175896</v>
      </c>
      <c r="AN509">
        <v>1</v>
      </c>
      <c r="AO509" s="88" t="s">
        <v>3089</v>
      </c>
      <c r="AP509" s="88">
        <v>1</v>
      </c>
      <c r="AQ509" s="88" t="s">
        <v>3090</v>
      </c>
      <c r="AR509" s="88">
        <v>363097</v>
      </c>
      <c r="AS509" s="88" t="s">
        <v>6091</v>
      </c>
      <c r="AT509" s="88">
        <v>5</v>
      </c>
      <c r="AU509" s="88">
        <v>42000</v>
      </c>
      <c r="AV509" s="88">
        <v>0</v>
      </c>
      <c r="AW509" s="88">
        <v>0</v>
      </c>
      <c r="AX509" s="88">
        <v>42000</v>
      </c>
      <c r="AY509" s="88">
        <v>84000</v>
      </c>
      <c r="AZ509" s="88">
        <v>1205.4000000000001</v>
      </c>
      <c r="BA509" s="88">
        <v>8181.39</v>
      </c>
      <c r="BB509" s="88">
        <v>1276.8</v>
      </c>
      <c r="BC509" s="88">
        <v>0</v>
      </c>
      <c r="BD509" s="88">
        <v>0</v>
      </c>
      <c r="BE509" s="88">
        <v>0</v>
      </c>
      <c r="BF509" s="101">
        <v>0</v>
      </c>
      <c r="BG509" s="101">
        <v>10663.59</v>
      </c>
      <c r="BH509" s="101">
        <v>2982</v>
      </c>
      <c r="BI509" s="101">
        <v>323.51</v>
      </c>
      <c r="BJ509" s="101">
        <v>2977.8</v>
      </c>
      <c r="BK509" s="101">
        <v>6283.31</v>
      </c>
      <c r="BL509" s="101" t="s">
        <v>3091</v>
      </c>
      <c r="BM509" s="101" t="s">
        <v>3081</v>
      </c>
    </row>
    <row r="510" spans="1:65">
      <c r="A510" t="s">
        <v>695</v>
      </c>
      <c r="B510">
        <v>20250301</v>
      </c>
      <c r="C510">
        <v>2025</v>
      </c>
      <c r="D510" s="9">
        <v>45717</v>
      </c>
      <c r="E510">
        <v>3</v>
      </c>
      <c r="F510" t="s">
        <v>2204</v>
      </c>
      <c r="G510" t="s">
        <v>2203</v>
      </c>
      <c r="H510" t="s">
        <v>2204</v>
      </c>
      <c r="I510" t="s">
        <v>2203</v>
      </c>
      <c r="J510">
        <v>1</v>
      </c>
      <c r="K510" t="s">
        <v>9</v>
      </c>
      <c r="L510" t="s">
        <v>2158</v>
      </c>
      <c r="M510" t="s">
        <v>2158</v>
      </c>
      <c r="N510" t="s">
        <v>1820</v>
      </c>
      <c r="O510" t="s">
        <v>3247</v>
      </c>
      <c r="P510" t="s">
        <v>6037</v>
      </c>
      <c r="Q510" t="s">
        <v>6038</v>
      </c>
      <c r="R510" t="s">
        <v>3096</v>
      </c>
      <c r="S510" t="s">
        <v>295</v>
      </c>
      <c r="T510" t="s">
        <v>6046</v>
      </c>
      <c r="U510" s="9" t="s">
        <v>6047</v>
      </c>
      <c r="V510" s="9" t="s">
        <v>6056</v>
      </c>
      <c r="W510" t="s">
        <v>6057</v>
      </c>
      <c r="X510" t="s">
        <v>3081</v>
      </c>
      <c r="Y510" t="s">
        <v>3081</v>
      </c>
      <c r="Z510">
        <v>4</v>
      </c>
      <c r="AA510">
        <v>45323</v>
      </c>
      <c r="AB510">
        <v>44440</v>
      </c>
      <c r="AC510">
        <v>62295006</v>
      </c>
      <c r="AD510" s="9" t="s">
        <v>3084</v>
      </c>
      <c r="AE510" t="s">
        <v>1287</v>
      </c>
      <c r="AF510" t="s">
        <v>4133</v>
      </c>
      <c r="AG510" t="s">
        <v>4134</v>
      </c>
      <c r="AH510" t="s">
        <v>996</v>
      </c>
      <c r="AI510" t="s">
        <v>6043</v>
      </c>
      <c r="AJ510">
        <v>35473</v>
      </c>
      <c r="AK510" t="s">
        <v>3099</v>
      </c>
      <c r="AL510" t="s">
        <v>3088</v>
      </c>
      <c r="AM510">
        <v>200010111564024</v>
      </c>
      <c r="AN510">
        <v>1</v>
      </c>
      <c r="AO510" s="88" t="s">
        <v>3089</v>
      </c>
      <c r="AP510" s="88">
        <v>1</v>
      </c>
      <c r="AQ510" s="88" t="s">
        <v>3090</v>
      </c>
      <c r="AR510" s="88">
        <v>363097</v>
      </c>
      <c r="AS510" s="88" t="s">
        <v>6091</v>
      </c>
      <c r="AT510" s="88">
        <v>10</v>
      </c>
      <c r="AU510" s="88">
        <v>35000</v>
      </c>
      <c r="AV510" s="88">
        <v>0</v>
      </c>
      <c r="AW510" s="88">
        <v>0</v>
      </c>
      <c r="AX510" s="88">
        <v>35000</v>
      </c>
      <c r="AY510" s="88">
        <v>70000</v>
      </c>
      <c r="AZ510" s="88">
        <v>1004.5</v>
      </c>
      <c r="BA510" s="88">
        <v>5368.48</v>
      </c>
      <c r="BB510" s="88">
        <v>1064</v>
      </c>
      <c r="BC510" s="88">
        <v>0</v>
      </c>
      <c r="BD510" s="88">
        <v>0</v>
      </c>
      <c r="BE510" s="88">
        <v>0</v>
      </c>
      <c r="BF510" s="101">
        <v>0</v>
      </c>
      <c r="BG510" s="101">
        <v>7436.98</v>
      </c>
      <c r="BH510" s="101">
        <v>2485</v>
      </c>
      <c r="BI510" s="101">
        <v>385</v>
      </c>
      <c r="BJ510" s="101">
        <v>2481.5</v>
      </c>
      <c r="BK510" s="101">
        <v>5351.5</v>
      </c>
      <c r="BL510" s="101" t="s">
        <v>3173</v>
      </c>
      <c r="BM510" s="101" t="s">
        <v>3217</v>
      </c>
    </row>
    <row r="511" spans="1:65">
      <c r="A511" t="s">
        <v>695</v>
      </c>
      <c r="B511">
        <v>20250301</v>
      </c>
      <c r="C511">
        <v>2025</v>
      </c>
      <c r="D511" s="9">
        <v>45717</v>
      </c>
      <c r="E511">
        <v>3</v>
      </c>
      <c r="F511" t="s">
        <v>1042</v>
      </c>
      <c r="G511" t="s">
        <v>1192</v>
      </c>
      <c r="H511" t="s">
        <v>1042</v>
      </c>
      <c r="I511" t="s">
        <v>1192</v>
      </c>
      <c r="J511">
        <v>1</v>
      </c>
      <c r="K511" t="s">
        <v>9</v>
      </c>
      <c r="L511" t="s">
        <v>2158</v>
      </c>
      <c r="M511" t="s">
        <v>2158</v>
      </c>
      <c r="N511" t="s">
        <v>1823</v>
      </c>
      <c r="O511" t="s">
        <v>3082</v>
      </c>
      <c r="P511" t="s">
        <v>6037</v>
      </c>
      <c r="Q511" t="s">
        <v>6038</v>
      </c>
      <c r="R511" t="s">
        <v>3618</v>
      </c>
      <c r="S511" t="s">
        <v>2583</v>
      </c>
      <c r="T511" t="s">
        <v>6046</v>
      </c>
      <c r="U511" s="9" t="s">
        <v>6047</v>
      </c>
      <c r="V511" s="9" t="s">
        <v>6052</v>
      </c>
      <c r="W511" t="s">
        <v>6053</v>
      </c>
      <c r="X511" t="s">
        <v>3081</v>
      </c>
      <c r="Y511" t="s">
        <v>3081</v>
      </c>
      <c r="Z511">
        <v>7</v>
      </c>
      <c r="AA511">
        <v>45261</v>
      </c>
      <c r="AB511">
        <v>41548</v>
      </c>
      <c r="AC511">
        <v>61455092</v>
      </c>
      <c r="AD511" s="9" t="s">
        <v>3084</v>
      </c>
      <c r="AE511" t="s">
        <v>923</v>
      </c>
      <c r="AF511" t="s">
        <v>3619</v>
      </c>
      <c r="AG511" t="s">
        <v>3620</v>
      </c>
      <c r="AH511" t="s">
        <v>275</v>
      </c>
      <c r="AI511" t="s">
        <v>6043</v>
      </c>
      <c r="AJ511">
        <v>25234</v>
      </c>
      <c r="AK511" t="s">
        <v>3099</v>
      </c>
      <c r="AL511" t="s">
        <v>3088</v>
      </c>
      <c r="AM511">
        <v>200011620209283</v>
      </c>
      <c r="AN511">
        <v>1</v>
      </c>
      <c r="AO511" s="88" t="s">
        <v>3089</v>
      </c>
      <c r="AP511" s="88">
        <v>1</v>
      </c>
      <c r="AQ511" s="88" t="s">
        <v>3090</v>
      </c>
      <c r="AR511" s="88">
        <v>362664</v>
      </c>
      <c r="AS511" s="88" t="s">
        <v>6044</v>
      </c>
      <c r="AT511" s="88">
        <v>48</v>
      </c>
      <c r="AU511" s="88">
        <v>70000</v>
      </c>
      <c r="AV511" s="88">
        <v>0</v>
      </c>
      <c r="AW511" s="88">
        <v>0</v>
      </c>
      <c r="AX511" s="88">
        <v>0</v>
      </c>
      <c r="AY511" s="88">
        <v>70000</v>
      </c>
      <c r="AZ511" s="88">
        <v>2009</v>
      </c>
      <c r="BA511" s="88">
        <v>5368.48</v>
      </c>
      <c r="BB511" s="88">
        <v>2128</v>
      </c>
      <c r="BC511" s="88">
        <v>0</v>
      </c>
      <c r="BD511" s="88">
        <v>25</v>
      </c>
      <c r="BE511" s="88">
        <v>100</v>
      </c>
      <c r="BF511" s="101">
        <v>4366</v>
      </c>
      <c r="BG511" s="101">
        <v>13996.48</v>
      </c>
      <c r="BH511" s="101">
        <v>4970</v>
      </c>
      <c r="BI511" s="101">
        <v>770</v>
      </c>
      <c r="BJ511" s="101">
        <v>4963</v>
      </c>
      <c r="BK511" s="101">
        <v>10703</v>
      </c>
      <c r="BL511" s="101" t="s">
        <v>3229</v>
      </c>
      <c r="BM511" s="101" t="s">
        <v>3280</v>
      </c>
    </row>
    <row r="512" spans="1:65">
      <c r="A512" t="s">
        <v>695</v>
      </c>
      <c r="B512">
        <v>20250301</v>
      </c>
      <c r="C512">
        <v>2025</v>
      </c>
      <c r="D512" s="9">
        <v>45717</v>
      </c>
      <c r="E512">
        <v>3</v>
      </c>
      <c r="F512" t="s">
        <v>1049</v>
      </c>
      <c r="G512" t="s">
        <v>89</v>
      </c>
      <c r="H512" t="s">
        <v>1049</v>
      </c>
      <c r="I512" t="s">
        <v>89</v>
      </c>
      <c r="J512">
        <v>1</v>
      </c>
      <c r="K512" t="s">
        <v>9</v>
      </c>
      <c r="L512" t="s">
        <v>2158</v>
      </c>
      <c r="M512" t="s">
        <v>2158</v>
      </c>
      <c r="N512" t="s">
        <v>1823</v>
      </c>
      <c r="O512" t="s">
        <v>3082</v>
      </c>
      <c r="P512" t="s">
        <v>6037</v>
      </c>
      <c r="Q512" t="s">
        <v>6038</v>
      </c>
      <c r="R512" t="s">
        <v>3193</v>
      </c>
      <c r="S512" t="s">
        <v>20</v>
      </c>
      <c r="T512" t="s">
        <v>6039</v>
      </c>
      <c r="U512" s="9" t="s">
        <v>6040</v>
      </c>
      <c r="V512" s="9" t="s">
        <v>6041</v>
      </c>
      <c r="W512" t="s">
        <v>6042</v>
      </c>
      <c r="X512" t="s">
        <v>3081</v>
      </c>
      <c r="Y512" t="s">
        <v>3081</v>
      </c>
      <c r="Z512">
        <v>5</v>
      </c>
      <c r="AA512">
        <v>44896</v>
      </c>
      <c r="AB512">
        <v>35704</v>
      </c>
      <c r="AC512">
        <v>61920033</v>
      </c>
      <c r="AD512" s="9" t="s">
        <v>3084</v>
      </c>
      <c r="AE512" t="s">
        <v>975</v>
      </c>
      <c r="AF512" t="s">
        <v>4556</v>
      </c>
      <c r="AG512" t="s">
        <v>4557</v>
      </c>
      <c r="AH512" t="s">
        <v>104</v>
      </c>
      <c r="AI512" t="s">
        <v>6045</v>
      </c>
      <c r="AJ512">
        <v>19121</v>
      </c>
      <c r="AK512" t="s">
        <v>3088</v>
      </c>
      <c r="AL512" t="s">
        <v>3095</v>
      </c>
      <c r="AM512">
        <v>200013300034380</v>
      </c>
      <c r="AN512">
        <v>1</v>
      </c>
      <c r="AO512" s="88" t="s">
        <v>3089</v>
      </c>
      <c r="AP512" s="88">
        <v>1</v>
      </c>
      <c r="AQ512" s="88" t="s">
        <v>3090</v>
      </c>
      <c r="AR512" s="88">
        <v>362664</v>
      </c>
      <c r="AS512" s="88" t="s">
        <v>6044</v>
      </c>
      <c r="AT512" s="88">
        <v>7</v>
      </c>
      <c r="AU512" s="88">
        <v>24000</v>
      </c>
      <c r="AV512" s="88">
        <v>0</v>
      </c>
      <c r="AW512" s="88">
        <v>0</v>
      </c>
      <c r="AX512" s="88">
        <v>0</v>
      </c>
      <c r="AY512" s="88">
        <v>24000</v>
      </c>
      <c r="AZ512" s="88">
        <v>688.8</v>
      </c>
      <c r="BA512" s="88">
        <v>0</v>
      </c>
      <c r="BB512" s="88">
        <v>729.6</v>
      </c>
      <c r="BC512" s="88">
        <v>0</v>
      </c>
      <c r="BD512" s="88">
        <v>25</v>
      </c>
      <c r="BE512" s="88">
        <v>50</v>
      </c>
      <c r="BF512" s="101">
        <v>1086</v>
      </c>
      <c r="BG512" s="101">
        <v>2579.4</v>
      </c>
      <c r="BH512" s="101">
        <v>1704</v>
      </c>
      <c r="BI512" s="101">
        <v>264</v>
      </c>
      <c r="BJ512" s="101">
        <v>1701.6</v>
      </c>
      <c r="BK512" s="101">
        <v>3669.6</v>
      </c>
      <c r="BL512" s="101" t="s">
        <v>3091</v>
      </c>
      <c r="BM512" s="101" t="s">
        <v>3081</v>
      </c>
    </row>
    <row r="513" spans="1:65">
      <c r="A513" t="s">
        <v>695</v>
      </c>
      <c r="B513">
        <v>20250301</v>
      </c>
      <c r="C513">
        <v>2025</v>
      </c>
      <c r="D513" s="9">
        <v>45717</v>
      </c>
      <c r="E513">
        <v>3</v>
      </c>
      <c r="F513" t="s">
        <v>1043</v>
      </c>
      <c r="G513" t="s">
        <v>60</v>
      </c>
      <c r="H513" t="s">
        <v>1043</v>
      </c>
      <c r="I513" t="s">
        <v>60</v>
      </c>
      <c r="J513">
        <v>1</v>
      </c>
      <c r="K513" t="s">
        <v>9</v>
      </c>
      <c r="L513" t="s">
        <v>2158</v>
      </c>
      <c r="M513" t="s">
        <v>2158</v>
      </c>
      <c r="N513" t="s">
        <v>1823</v>
      </c>
      <c r="O513" t="s">
        <v>3082</v>
      </c>
      <c r="P513" t="s">
        <v>6037</v>
      </c>
      <c r="Q513" t="s">
        <v>6038</v>
      </c>
      <c r="R513" t="s">
        <v>3116</v>
      </c>
      <c r="S513" t="s">
        <v>16</v>
      </c>
      <c r="T513" t="s">
        <v>6046</v>
      </c>
      <c r="U513" s="9" t="s">
        <v>6047</v>
      </c>
      <c r="V513" s="9" t="s">
        <v>3081</v>
      </c>
      <c r="W513" t="s">
        <v>3081</v>
      </c>
      <c r="X513" t="s">
        <v>3081</v>
      </c>
      <c r="Y513" t="s">
        <v>3081</v>
      </c>
      <c r="Z513">
        <v>1</v>
      </c>
      <c r="AA513">
        <v>45536</v>
      </c>
      <c r="AB513">
        <v>45536</v>
      </c>
      <c r="AC513">
        <v>61950139</v>
      </c>
      <c r="AD513" s="9" t="s">
        <v>3084</v>
      </c>
      <c r="AE513" t="s">
        <v>2990</v>
      </c>
      <c r="AF513" t="s">
        <v>3135</v>
      </c>
      <c r="AG513" t="s">
        <v>3136</v>
      </c>
      <c r="AH513" t="s">
        <v>2991</v>
      </c>
      <c r="AI513" t="s">
        <v>6045</v>
      </c>
      <c r="AJ513">
        <v>27472</v>
      </c>
      <c r="AK513" t="s">
        <v>3099</v>
      </c>
      <c r="AL513" t="s">
        <v>3088</v>
      </c>
      <c r="AM513">
        <v>200019607484740</v>
      </c>
      <c r="AN513">
        <v>1</v>
      </c>
      <c r="AO513" s="88" t="s">
        <v>3089</v>
      </c>
      <c r="AP513" s="88">
        <v>1</v>
      </c>
      <c r="AQ513" s="88" t="s">
        <v>3090</v>
      </c>
      <c r="AR513" s="88">
        <v>362664</v>
      </c>
      <c r="AS513" s="88" t="s">
        <v>6044</v>
      </c>
      <c r="AT513" s="88">
        <v>9</v>
      </c>
      <c r="AU513" s="88">
        <v>35000</v>
      </c>
      <c r="AV513" s="88">
        <v>0</v>
      </c>
      <c r="AW513" s="88">
        <v>0</v>
      </c>
      <c r="AX513" s="88">
        <v>0</v>
      </c>
      <c r="AY513" s="88">
        <v>35000</v>
      </c>
      <c r="AZ513" s="88">
        <v>1004.5</v>
      </c>
      <c r="BA513" s="88">
        <v>0</v>
      </c>
      <c r="BB513" s="88">
        <v>1064</v>
      </c>
      <c r="BC513" s="88">
        <v>0</v>
      </c>
      <c r="BD513" s="88">
        <v>25</v>
      </c>
      <c r="BE513" s="88">
        <v>0</v>
      </c>
      <c r="BF513" s="101">
        <v>0</v>
      </c>
      <c r="BG513" s="101">
        <v>2093.5</v>
      </c>
      <c r="BH513" s="101">
        <v>2485</v>
      </c>
      <c r="BI513" s="101">
        <v>385</v>
      </c>
      <c r="BJ513" s="101">
        <v>2481.5</v>
      </c>
      <c r="BK513" s="101">
        <v>5351.5</v>
      </c>
      <c r="BL513" s="101" t="s">
        <v>3081</v>
      </c>
      <c r="BM513" s="101" t="s">
        <v>3081</v>
      </c>
    </row>
    <row r="514" spans="1:65">
      <c r="A514" t="s">
        <v>695</v>
      </c>
      <c r="B514">
        <v>20250301</v>
      </c>
      <c r="C514">
        <v>2025</v>
      </c>
      <c r="D514" s="9">
        <v>45717</v>
      </c>
      <c r="E514">
        <v>3</v>
      </c>
      <c r="F514" t="s">
        <v>1043</v>
      </c>
      <c r="G514" t="s">
        <v>60</v>
      </c>
      <c r="H514" t="s">
        <v>1043</v>
      </c>
      <c r="I514" t="s">
        <v>60</v>
      </c>
      <c r="J514">
        <v>1</v>
      </c>
      <c r="K514" t="s">
        <v>9</v>
      </c>
      <c r="L514" t="s">
        <v>2158</v>
      </c>
      <c r="M514" t="s">
        <v>2158</v>
      </c>
      <c r="N514" t="s">
        <v>1823</v>
      </c>
      <c r="O514" t="s">
        <v>3082</v>
      </c>
      <c r="P514" t="s">
        <v>6037</v>
      </c>
      <c r="Q514" t="s">
        <v>6038</v>
      </c>
      <c r="R514" t="s">
        <v>3573</v>
      </c>
      <c r="S514" t="s">
        <v>68</v>
      </c>
      <c r="T514" t="s">
        <v>6039</v>
      </c>
      <c r="U514" s="9" t="s">
        <v>6040</v>
      </c>
      <c r="V514" s="9" t="s">
        <v>6056</v>
      </c>
      <c r="W514" t="s">
        <v>6057</v>
      </c>
      <c r="X514" t="s">
        <v>3081</v>
      </c>
      <c r="Y514" t="s">
        <v>3081</v>
      </c>
      <c r="Z514">
        <v>3</v>
      </c>
      <c r="AA514">
        <v>43466</v>
      </c>
      <c r="AB514">
        <v>42217</v>
      </c>
      <c r="AC514">
        <v>61950021</v>
      </c>
      <c r="AD514" s="9" t="s">
        <v>3084</v>
      </c>
      <c r="AE514" t="s">
        <v>1557</v>
      </c>
      <c r="AF514" t="s">
        <v>3574</v>
      </c>
      <c r="AG514" t="s">
        <v>3575</v>
      </c>
      <c r="AH514" t="s">
        <v>67</v>
      </c>
      <c r="AI514" t="s">
        <v>6043</v>
      </c>
      <c r="AJ514">
        <v>29015</v>
      </c>
      <c r="AK514" t="s">
        <v>3099</v>
      </c>
      <c r="AL514" t="s">
        <v>3088</v>
      </c>
      <c r="AM514">
        <v>200018300189028</v>
      </c>
      <c r="AN514">
        <v>1</v>
      </c>
      <c r="AO514" s="88" t="s">
        <v>3089</v>
      </c>
      <c r="AP514" s="88">
        <v>1</v>
      </c>
      <c r="AQ514" s="88" t="s">
        <v>3090</v>
      </c>
      <c r="AR514" s="88">
        <v>362664</v>
      </c>
      <c r="AS514" s="88" t="s">
        <v>6044</v>
      </c>
      <c r="AT514" s="88">
        <v>11</v>
      </c>
      <c r="AU514" s="88">
        <v>45000</v>
      </c>
      <c r="AV514" s="88">
        <v>0</v>
      </c>
      <c r="AW514" s="88">
        <v>0</v>
      </c>
      <c r="AX514" s="88">
        <v>0</v>
      </c>
      <c r="AY514" s="88">
        <v>45000</v>
      </c>
      <c r="AZ514" s="88">
        <v>1291.5</v>
      </c>
      <c r="BA514" s="88">
        <v>633.69000000000005</v>
      </c>
      <c r="BB514" s="88">
        <v>1368</v>
      </c>
      <c r="BC514" s="88">
        <v>3430.92</v>
      </c>
      <c r="BD514" s="88">
        <v>25</v>
      </c>
      <c r="BE514" s="88">
        <v>0</v>
      </c>
      <c r="BF514" s="101">
        <v>5016</v>
      </c>
      <c r="BG514" s="101">
        <v>11765.11</v>
      </c>
      <c r="BH514" s="101">
        <v>3195</v>
      </c>
      <c r="BI514" s="101">
        <v>495</v>
      </c>
      <c r="BJ514" s="101">
        <v>3190.5</v>
      </c>
      <c r="BK514" s="101">
        <v>6880.5</v>
      </c>
      <c r="BL514" s="101" t="s">
        <v>3229</v>
      </c>
      <c r="BM514" s="101" t="s">
        <v>3546</v>
      </c>
    </row>
    <row r="515" spans="1:65">
      <c r="A515" t="s">
        <v>695</v>
      </c>
      <c r="B515">
        <v>20250301</v>
      </c>
      <c r="C515">
        <v>2025</v>
      </c>
      <c r="D515" s="9">
        <v>45717</v>
      </c>
      <c r="E515">
        <v>3</v>
      </c>
      <c r="F515" t="s">
        <v>1031</v>
      </c>
      <c r="G515" t="s">
        <v>500</v>
      </c>
      <c r="H515" t="s">
        <v>1031</v>
      </c>
      <c r="I515" t="s">
        <v>500</v>
      </c>
      <c r="J515">
        <v>1</v>
      </c>
      <c r="K515" t="s">
        <v>9</v>
      </c>
      <c r="L515" t="s">
        <v>2158</v>
      </c>
      <c r="M515" t="s">
        <v>2158</v>
      </c>
      <c r="N515" t="s">
        <v>1823</v>
      </c>
      <c r="O515" t="s">
        <v>3082</v>
      </c>
      <c r="P515" t="s">
        <v>6037</v>
      </c>
      <c r="Q515" t="s">
        <v>6038</v>
      </c>
      <c r="R515" t="s">
        <v>3116</v>
      </c>
      <c r="S515" t="s">
        <v>16</v>
      </c>
      <c r="T515" t="s">
        <v>6046</v>
      </c>
      <c r="U515" s="9" t="s">
        <v>6047</v>
      </c>
      <c r="V515" s="9" t="s">
        <v>3081</v>
      </c>
      <c r="W515" t="s">
        <v>3081</v>
      </c>
      <c r="X515" t="s">
        <v>3081</v>
      </c>
      <c r="Y515" t="s">
        <v>3081</v>
      </c>
      <c r="Z515">
        <v>1</v>
      </c>
      <c r="AA515">
        <v>45413</v>
      </c>
      <c r="AB515">
        <v>45413</v>
      </c>
      <c r="AC515">
        <v>61875178</v>
      </c>
      <c r="AD515" s="9" t="s">
        <v>3084</v>
      </c>
      <c r="AE515" t="s">
        <v>2832</v>
      </c>
      <c r="AF515" t="s">
        <v>3888</v>
      </c>
      <c r="AG515" t="s">
        <v>3889</v>
      </c>
      <c r="AH515" t="s">
        <v>2831</v>
      </c>
      <c r="AI515" t="s">
        <v>6045</v>
      </c>
      <c r="AJ515">
        <v>37220</v>
      </c>
      <c r="AK515" t="s">
        <v>3099</v>
      </c>
      <c r="AL515" t="s">
        <v>3088</v>
      </c>
      <c r="AM515">
        <v>200019607043657</v>
      </c>
      <c r="AN515">
        <v>1</v>
      </c>
      <c r="AO515" s="88" t="s">
        <v>3089</v>
      </c>
      <c r="AP515" s="88">
        <v>1</v>
      </c>
      <c r="AQ515" s="88" t="s">
        <v>3090</v>
      </c>
      <c r="AR515" s="88">
        <v>362664</v>
      </c>
      <c r="AS515" s="88" t="s">
        <v>6044</v>
      </c>
      <c r="AT515" s="88">
        <v>18</v>
      </c>
      <c r="AU515" s="88">
        <v>35000</v>
      </c>
      <c r="AV515" s="88">
        <v>0</v>
      </c>
      <c r="AW515" s="88">
        <v>0</v>
      </c>
      <c r="AX515" s="88">
        <v>0</v>
      </c>
      <c r="AY515" s="88">
        <v>35000</v>
      </c>
      <c r="AZ515" s="88">
        <v>1004.5</v>
      </c>
      <c r="BA515" s="88">
        <v>0</v>
      </c>
      <c r="BB515" s="88">
        <v>1064</v>
      </c>
      <c r="BC515" s="88">
        <v>0</v>
      </c>
      <c r="BD515" s="88">
        <v>25</v>
      </c>
      <c r="BE515" s="88">
        <v>0</v>
      </c>
      <c r="BF515" s="101">
        <v>0</v>
      </c>
      <c r="BG515" s="101">
        <v>2093.5</v>
      </c>
      <c r="BH515" s="101">
        <v>2485</v>
      </c>
      <c r="BI515" s="101">
        <v>385</v>
      </c>
      <c r="BJ515" s="101">
        <v>2481.5</v>
      </c>
      <c r="BK515" s="101">
        <v>5351.5</v>
      </c>
      <c r="BL515" s="101" t="s">
        <v>3081</v>
      </c>
      <c r="BM515" s="101" t="s">
        <v>3081</v>
      </c>
    </row>
    <row r="516" spans="1:65">
      <c r="A516" t="s">
        <v>695</v>
      </c>
      <c r="B516">
        <v>20250301</v>
      </c>
      <c r="C516">
        <v>2025</v>
      </c>
      <c r="D516" s="9">
        <v>45717</v>
      </c>
      <c r="E516">
        <v>3</v>
      </c>
      <c r="F516" t="s">
        <v>1049</v>
      </c>
      <c r="G516" t="s">
        <v>89</v>
      </c>
      <c r="H516" t="s">
        <v>1049</v>
      </c>
      <c r="I516" t="s">
        <v>89</v>
      </c>
      <c r="J516">
        <v>1</v>
      </c>
      <c r="K516" t="s">
        <v>9</v>
      </c>
      <c r="L516" t="s">
        <v>2158</v>
      </c>
      <c r="M516" t="s">
        <v>2158</v>
      </c>
      <c r="N516" t="s">
        <v>1823</v>
      </c>
      <c r="O516" t="s">
        <v>3082</v>
      </c>
      <c r="P516" t="s">
        <v>6037</v>
      </c>
      <c r="Q516" t="s">
        <v>6038</v>
      </c>
      <c r="R516" t="s">
        <v>3185</v>
      </c>
      <c r="S516" t="s">
        <v>307</v>
      </c>
      <c r="T516" t="s">
        <v>6039</v>
      </c>
      <c r="U516" s="9" t="s">
        <v>6040</v>
      </c>
      <c r="V516" s="9" t="s">
        <v>6041</v>
      </c>
      <c r="W516" t="s">
        <v>6042</v>
      </c>
      <c r="X516" t="s">
        <v>3081</v>
      </c>
      <c r="Y516" t="s">
        <v>3081</v>
      </c>
      <c r="Z516">
        <v>1</v>
      </c>
      <c r="AA516">
        <v>45474</v>
      </c>
      <c r="AB516">
        <v>45474</v>
      </c>
      <c r="AC516">
        <v>61920086</v>
      </c>
      <c r="AD516" s="9" t="s">
        <v>3084</v>
      </c>
      <c r="AE516" t="s">
        <v>2856</v>
      </c>
      <c r="AF516" t="s">
        <v>3661</v>
      </c>
      <c r="AG516" t="s">
        <v>5211</v>
      </c>
      <c r="AH516" t="s">
        <v>2871</v>
      </c>
      <c r="AI516" t="s">
        <v>6043</v>
      </c>
      <c r="AJ516">
        <v>37146</v>
      </c>
      <c r="AK516" t="s">
        <v>3099</v>
      </c>
      <c r="AL516" t="s">
        <v>3088</v>
      </c>
      <c r="AM516">
        <v>200019607268908</v>
      </c>
      <c r="AN516">
        <v>1</v>
      </c>
      <c r="AO516" s="88" t="s">
        <v>3089</v>
      </c>
      <c r="AP516" s="88">
        <v>1</v>
      </c>
      <c r="AQ516" s="88" t="s">
        <v>3090</v>
      </c>
      <c r="AR516" s="88">
        <v>362664</v>
      </c>
      <c r="AS516" s="88" t="s">
        <v>6044</v>
      </c>
      <c r="AT516" s="88">
        <v>20</v>
      </c>
      <c r="AU516" s="88">
        <v>22000</v>
      </c>
      <c r="AV516" s="88">
        <v>0</v>
      </c>
      <c r="AW516" s="88">
        <v>0</v>
      </c>
      <c r="AX516" s="88">
        <v>0</v>
      </c>
      <c r="AY516" s="88">
        <v>22000</v>
      </c>
      <c r="AZ516" s="88">
        <v>631.4</v>
      </c>
      <c r="BA516" s="88">
        <v>0</v>
      </c>
      <c r="BB516" s="88">
        <v>668.8</v>
      </c>
      <c r="BC516" s="88">
        <v>0</v>
      </c>
      <c r="BD516" s="88">
        <v>25</v>
      </c>
      <c r="BE516" s="88">
        <v>0</v>
      </c>
      <c r="BF516" s="101">
        <v>2066</v>
      </c>
      <c r="BG516" s="101">
        <v>3391.2</v>
      </c>
      <c r="BH516" s="101">
        <v>1562</v>
      </c>
      <c r="BI516" s="101">
        <v>242</v>
      </c>
      <c r="BJ516" s="101">
        <v>1559.8</v>
      </c>
      <c r="BK516" s="101">
        <v>3363.8</v>
      </c>
      <c r="BL516" s="101" t="s">
        <v>3081</v>
      </c>
      <c r="BM516" s="101" t="s">
        <v>3081</v>
      </c>
    </row>
    <row r="517" spans="1:65">
      <c r="A517" t="s">
        <v>695</v>
      </c>
      <c r="B517">
        <v>20250301</v>
      </c>
      <c r="C517">
        <v>2025</v>
      </c>
      <c r="D517" s="9">
        <v>45717</v>
      </c>
      <c r="E517">
        <v>3</v>
      </c>
      <c r="F517" t="s">
        <v>1031</v>
      </c>
      <c r="G517" t="s">
        <v>500</v>
      </c>
      <c r="H517" t="s">
        <v>1031</v>
      </c>
      <c r="I517" t="s">
        <v>500</v>
      </c>
      <c r="J517">
        <v>1</v>
      </c>
      <c r="K517" t="s">
        <v>9</v>
      </c>
      <c r="L517" t="s">
        <v>2158</v>
      </c>
      <c r="M517" t="s">
        <v>2158</v>
      </c>
      <c r="N517" t="s">
        <v>1823</v>
      </c>
      <c r="O517" t="s">
        <v>3082</v>
      </c>
      <c r="P517" t="s">
        <v>6037</v>
      </c>
      <c r="Q517" t="s">
        <v>6038</v>
      </c>
      <c r="R517" t="s">
        <v>3209</v>
      </c>
      <c r="S517" t="s">
        <v>537</v>
      </c>
      <c r="T517" t="s">
        <v>6046</v>
      </c>
      <c r="U517" s="9" t="s">
        <v>6047</v>
      </c>
      <c r="V517" s="9" t="s">
        <v>6054</v>
      </c>
      <c r="W517" t="s">
        <v>6055</v>
      </c>
      <c r="X517" t="s">
        <v>3081</v>
      </c>
      <c r="Y517" t="s">
        <v>3081</v>
      </c>
      <c r="Z517">
        <v>3</v>
      </c>
      <c r="AA517">
        <v>43466</v>
      </c>
      <c r="AB517">
        <v>31724</v>
      </c>
      <c r="AC517">
        <v>61875021</v>
      </c>
      <c r="AD517" s="9" t="s">
        <v>3084</v>
      </c>
      <c r="AE517" t="s">
        <v>937</v>
      </c>
      <c r="AF517" t="s">
        <v>3210</v>
      </c>
      <c r="AG517" t="s">
        <v>3211</v>
      </c>
      <c r="AH517" t="s">
        <v>536</v>
      </c>
      <c r="AI517" t="s">
        <v>6043</v>
      </c>
      <c r="AJ517">
        <v>20648</v>
      </c>
      <c r="AK517" t="s">
        <v>3088</v>
      </c>
      <c r="AL517" t="s">
        <v>3095</v>
      </c>
      <c r="AM517">
        <v>200013300031930</v>
      </c>
      <c r="AN517">
        <v>1</v>
      </c>
      <c r="AO517" s="88" t="s">
        <v>3089</v>
      </c>
      <c r="AP517" s="88">
        <v>1</v>
      </c>
      <c r="AQ517" s="88" t="s">
        <v>3090</v>
      </c>
      <c r="AR517" s="88">
        <v>362664</v>
      </c>
      <c r="AS517" s="88" t="s">
        <v>6044</v>
      </c>
      <c r="AT517" s="88">
        <v>35</v>
      </c>
      <c r="AU517" s="88">
        <v>60000</v>
      </c>
      <c r="AV517" s="88">
        <v>0</v>
      </c>
      <c r="AW517" s="88">
        <v>0</v>
      </c>
      <c r="AX517" s="88">
        <v>0</v>
      </c>
      <c r="AY517" s="88">
        <v>60000</v>
      </c>
      <c r="AZ517" s="88">
        <v>1722</v>
      </c>
      <c r="BA517" s="88">
        <v>3486.68</v>
      </c>
      <c r="BB517" s="88">
        <v>1824</v>
      </c>
      <c r="BC517" s="88">
        <v>0</v>
      </c>
      <c r="BD517" s="88">
        <v>25</v>
      </c>
      <c r="BE517" s="88">
        <v>50</v>
      </c>
      <c r="BF517" s="101">
        <v>300</v>
      </c>
      <c r="BG517" s="101">
        <v>7407.68</v>
      </c>
      <c r="BH517" s="101">
        <v>4260</v>
      </c>
      <c r="BI517" s="101">
        <v>660</v>
      </c>
      <c r="BJ517" s="101">
        <v>4254</v>
      </c>
      <c r="BK517" s="101">
        <v>9174</v>
      </c>
      <c r="BL517" s="101" t="s">
        <v>3091</v>
      </c>
      <c r="BM517" s="101" t="s">
        <v>3081</v>
      </c>
    </row>
    <row r="518" spans="1:65">
      <c r="A518" t="s">
        <v>695</v>
      </c>
      <c r="B518">
        <v>20250301</v>
      </c>
      <c r="C518">
        <v>2025</v>
      </c>
      <c r="D518" s="9">
        <v>45717</v>
      </c>
      <c r="E518">
        <v>3</v>
      </c>
      <c r="F518" t="s">
        <v>1088</v>
      </c>
      <c r="G518" t="s">
        <v>14</v>
      </c>
      <c r="H518" t="s">
        <v>1088</v>
      </c>
      <c r="I518" t="s">
        <v>14</v>
      </c>
      <c r="J518">
        <v>1</v>
      </c>
      <c r="K518" t="s">
        <v>9</v>
      </c>
      <c r="L518" t="s">
        <v>2158</v>
      </c>
      <c r="M518" t="s">
        <v>2158</v>
      </c>
      <c r="N518" t="s">
        <v>1823</v>
      </c>
      <c r="O518" t="s">
        <v>3082</v>
      </c>
      <c r="P518" t="s">
        <v>6037</v>
      </c>
      <c r="Q518" t="s">
        <v>6038</v>
      </c>
      <c r="R518" t="s">
        <v>3083</v>
      </c>
      <c r="S518" t="s">
        <v>7</v>
      </c>
      <c r="T518" t="s">
        <v>6039</v>
      </c>
      <c r="U518" s="9" t="s">
        <v>6040</v>
      </c>
      <c r="V518" s="9" t="s">
        <v>6041</v>
      </c>
      <c r="W518" t="s">
        <v>6042</v>
      </c>
      <c r="X518" t="s">
        <v>3081</v>
      </c>
      <c r="Y518" t="s">
        <v>3081</v>
      </c>
      <c r="Z518">
        <v>1</v>
      </c>
      <c r="AA518">
        <v>45383</v>
      </c>
      <c r="AB518">
        <v>45383</v>
      </c>
      <c r="AC518">
        <v>62340128</v>
      </c>
      <c r="AD518" s="9" t="s">
        <v>3084</v>
      </c>
      <c r="AE518" t="s">
        <v>2771</v>
      </c>
      <c r="AF518" t="s">
        <v>5177</v>
      </c>
      <c r="AG518" t="s">
        <v>5178</v>
      </c>
      <c r="AH518" t="s">
        <v>2804</v>
      </c>
      <c r="AI518" t="s">
        <v>6043</v>
      </c>
      <c r="AJ518">
        <v>31575</v>
      </c>
      <c r="AK518" t="s">
        <v>3099</v>
      </c>
      <c r="AL518" t="s">
        <v>3088</v>
      </c>
      <c r="AM518">
        <v>200019606915427</v>
      </c>
      <c r="AN518">
        <v>1</v>
      </c>
      <c r="AO518" s="88" t="s">
        <v>3089</v>
      </c>
      <c r="AP518" s="88">
        <v>1</v>
      </c>
      <c r="AQ518" s="88" t="s">
        <v>3090</v>
      </c>
      <c r="AR518" s="88">
        <v>362664</v>
      </c>
      <c r="AS518" s="88" t="s">
        <v>6044</v>
      </c>
      <c r="AT518" s="88">
        <v>136</v>
      </c>
      <c r="AU518" s="88">
        <v>18000</v>
      </c>
      <c r="AV518" s="88">
        <v>0</v>
      </c>
      <c r="AW518" s="88">
        <v>0</v>
      </c>
      <c r="AX518" s="88">
        <v>0</v>
      </c>
      <c r="AY518" s="88">
        <v>18000</v>
      </c>
      <c r="AZ518" s="88">
        <v>516.6</v>
      </c>
      <c r="BA518" s="88">
        <v>0</v>
      </c>
      <c r="BB518" s="88">
        <v>547.20000000000005</v>
      </c>
      <c r="BC518" s="88">
        <v>0</v>
      </c>
      <c r="BD518" s="88">
        <v>25</v>
      </c>
      <c r="BE518" s="88">
        <v>0</v>
      </c>
      <c r="BF518" s="101">
        <v>0</v>
      </c>
      <c r="BG518" s="101">
        <v>1088.8</v>
      </c>
      <c r="BH518" s="101">
        <v>1278</v>
      </c>
      <c r="BI518" s="101">
        <v>198</v>
      </c>
      <c r="BJ518" s="101">
        <v>1276.2</v>
      </c>
      <c r="BK518" s="101">
        <v>2752.2</v>
      </c>
      <c r="BL518" s="101" t="s">
        <v>3081</v>
      </c>
      <c r="BM518" s="101" t="s">
        <v>3081</v>
      </c>
    </row>
    <row r="519" spans="1:65">
      <c r="A519" t="s">
        <v>695</v>
      </c>
      <c r="B519">
        <v>20250301</v>
      </c>
      <c r="C519">
        <v>2025</v>
      </c>
      <c r="D519" s="9">
        <v>45717</v>
      </c>
      <c r="E519">
        <v>3</v>
      </c>
      <c r="F519" t="s">
        <v>1033</v>
      </c>
      <c r="G519" t="s">
        <v>428</v>
      </c>
      <c r="H519" t="s">
        <v>1033</v>
      </c>
      <c r="I519" t="s">
        <v>428</v>
      </c>
      <c r="J519">
        <v>1</v>
      </c>
      <c r="K519" t="s">
        <v>9</v>
      </c>
      <c r="L519" t="s">
        <v>2158</v>
      </c>
      <c r="M519" t="s">
        <v>2158</v>
      </c>
      <c r="N519" t="s">
        <v>1823</v>
      </c>
      <c r="O519" t="s">
        <v>3082</v>
      </c>
      <c r="P519" t="s">
        <v>6037</v>
      </c>
      <c r="Q519" t="s">
        <v>6038</v>
      </c>
      <c r="R519" t="s">
        <v>3107</v>
      </c>
      <c r="S519" t="s">
        <v>211</v>
      </c>
      <c r="T519" t="s">
        <v>6039</v>
      </c>
      <c r="U519" s="9" t="s">
        <v>6040</v>
      </c>
      <c r="V519" s="9" t="s">
        <v>6041</v>
      </c>
      <c r="W519" t="s">
        <v>6042</v>
      </c>
      <c r="X519" t="s">
        <v>3081</v>
      </c>
      <c r="Y519" t="s">
        <v>3081</v>
      </c>
      <c r="Z519">
        <v>4</v>
      </c>
      <c r="AA519">
        <v>45566</v>
      </c>
      <c r="AB519">
        <v>41030</v>
      </c>
      <c r="AC519">
        <v>61815055</v>
      </c>
      <c r="AD519" s="9" t="s">
        <v>3084</v>
      </c>
      <c r="AE519" t="s">
        <v>1607</v>
      </c>
      <c r="AF519" t="s">
        <v>3108</v>
      </c>
      <c r="AG519" t="s">
        <v>3109</v>
      </c>
      <c r="AH519" t="s">
        <v>444</v>
      </c>
      <c r="AI519" t="s">
        <v>6045</v>
      </c>
      <c r="AJ519">
        <v>23358</v>
      </c>
      <c r="AK519" t="s">
        <v>3099</v>
      </c>
      <c r="AL519" t="s">
        <v>3088</v>
      </c>
      <c r="AM519">
        <v>200011240145512</v>
      </c>
      <c r="AN519">
        <v>1</v>
      </c>
      <c r="AO519" s="88" t="s">
        <v>3089</v>
      </c>
      <c r="AP519" s="88">
        <v>1</v>
      </c>
      <c r="AQ519" s="88" t="s">
        <v>3090</v>
      </c>
      <c r="AR519" s="88">
        <v>362664</v>
      </c>
      <c r="AS519" s="88" t="s">
        <v>6044</v>
      </c>
      <c r="AT519" s="88">
        <v>138</v>
      </c>
      <c r="AU519" s="88">
        <v>24000</v>
      </c>
      <c r="AV519" s="88">
        <v>0</v>
      </c>
      <c r="AW519" s="88">
        <v>0</v>
      </c>
      <c r="AX519" s="88">
        <v>0</v>
      </c>
      <c r="AY519" s="88">
        <v>24000</v>
      </c>
      <c r="AZ519" s="88">
        <v>688.8</v>
      </c>
      <c r="BA519" s="88">
        <v>0</v>
      </c>
      <c r="BB519" s="88">
        <v>729.6</v>
      </c>
      <c r="BC519" s="88">
        <v>0</v>
      </c>
      <c r="BD519" s="88">
        <v>25</v>
      </c>
      <c r="BE519" s="88">
        <v>0</v>
      </c>
      <c r="BF519" s="101">
        <v>0</v>
      </c>
      <c r="BG519" s="101">
        <v>1443.4</v>
      </c>
      <c r="BH519" s="101">
        <v>1704</v>
      </c>
      <c r="BI519" s="101">
        <v>264</v>
      </c>
      <c r="BJ519" s="101">
        <v>1701.6</v>
      </c>
      <c r="BK519" s="101">
        <v>3669.6</v>
      </c>
      <c r="BL519" s="101" t="s">
        <v>3105</v>
      </c>
      <c r="BM519" s="101" t="s">
        <v>3106</v>
      </c>
    </row>
    <row r="520" spans="1:65">
      <c r="A520" t="s">
        <v>695</v>
      </c>
      <c r="B520">
        <v>20250301</v>
      </c>
      <c r="C520">
        <v>2025</v>
      </c>
      <c r="D520" s="9">
        <v>45717</v>
      </c>
      <c r="E520">
        <v>3</v>
      </c>
      <c r="F520" t="s">
        <v>1033</v>
      </c>
      <c r="G520" t="s">
        <v>428</v>
      </c>
      <c r="H520" t="s">
        <v>1033</v>
      </c>
      <c r="I520" t="s">
        <v>428</v>
      </c>
      <c r="J520">
        <v>1</v>
      </c>
      <c r="K520" t="s">
        <v>9</v>
      </c>
      <c r="L520" t="s">
        <v>2158</v>
      </c>
      <c r="M520" t="s">
        <v>2158</v>
      </c>
      <c r="N520" t="s">
        <v>1823</v>
      </c>
      <c r="O520" t="s">
        <v>3082</v>
      </c>
      <c r="P520" t="s">
        <v>6037</v>
      </c>
      <c r="Q520" t="s">
        <v>6038</v>
      </c>
      <c r="R520" t="s">
        <v>3137</v>
      </c>
      <c r="S520" t="s">
        <v>426</v>
      </c>
      <c r="T520" t="s">
        <v>6039</v>
      </c>
      <c r="U520" s="9" t="s">
        <v>6040</v>
      </c>
      <c r="V520" s="9" t="s">
        <v>6041</v>
      </c>
      <c r="W520" t="s">
        <v>6042</v>
      </c>
      <c r="X520" t="s">
        <v>3081</v>
      </c>
      <c r="Y520" t="s">
        <v>3081</v>
      </c>
      <c r="Z520">
        <v>3</v>
      </c>
      <c r="AA520">
        <v>45170</v>
      </c>
      <c r="AB520">
        <v>36923</v>
      </c>
      <c r="AC520">
        <v>61815022</v>
      </c>
      <c r="AD520" s="9" t="s">
        <v>3084</v>
      </c>
      <c r="AE520" t="s">
        <v>1518</v>
      </c>
      <c r="AF520" t="s">
        <v>5241</v>
      </c>
      <c r="AG520" t="s">
        <v>5242</v>
      </c>
      <c r="AH520" t="s">
        <v>432</v>
      </c>
      <c r="AI520" t="s">
        <v>6045</v>
      </c>
      <c r="AJ520">
        <v>24277</v>
      </c>
      <c r="AK520" t="s">
        <v>3088</v>
      </c>
      <c r="AL520" t="s">
        <v>3095</v>
      </c>
      <c r="AM520">
        <v>200011250028587</v>
      </c>
      <c r="AN520">
        <v>1</v>
      </c>
      <c r="AO520" s="88" t="s">
        <v>3089</v>
      </c>
      <c r="AP520" s="88">
        <v>1</v>
      </c>
      <c r="AQ520" s="88" t="s">
        <v>3090</v>
      </c>
      <c r="AR520" s="88">
        <v>362664</v>
      </c>
      <c r="AS520" s="88" t="s">
        <v>6044</v>
      </c>
      <c r="AT520" s="88">
        <v>66</v>
      </c>
      <c r="AU520" s="88">
        <v>20000</v>
      </c>
      <c r="AV520" s="88">
        <v>0</v>
      </c>
      <c r="AW520" s="88">
        <v>0</v>
      </c>
      <c r="AX520" s="88">
        <v>0</v>
      </c>
      <c r="AY520" s="88">
        <v>20000</v>
      </c>
      <c r="AZ520" s="88">
        <v>574</v>
      </c>
      <c r="BA520" s="88">
        <v>0</v>
      </c>
      <c r="BB520" s="88">
        <v>608</v>
      </c>
      <c r="BC520" s="88">
        <v>0</v>
      </c>
      <c r="BD520" s="88">
        <v>25</v>
      </c>
      <c r="BE520" s="88">
        <v>0</v>
      </c>
      <c r="BF520" s="101">
        <v>300</v>
      </c>
      <c r="BG520" s="101">
        <v>1507</v>
      </c>
      <c r="BH520" s="101">
        <v>1420</v>
      </c>
      <c r="BI520" s="101">
        <v>220</v>
      </c>
      <c r="BJ520" s="101">
        <v>1418</v>
      </c>
      <c r="BK520" s="101">
        <v>3058</v>
      </c>
      <c r="BL520" s="101" t="s">
        <v>3091</v>
      </c>
      <c r="BM520" s="101" t="s">
        <v>3081</v>
      </c>
    </row>
    <row r="521" spans="1:65">
      <c r="A521" t="s">
        <v>695</v>
      </c>
      <c r="B521">
        <v>20250301</v>
      </c>
      <c r="C521">
        <v>2025</v>
      </c>
      <c r="D521" s="9">
        <v>45717</v>
      </c>
      <c r="E521">
        <v>3</v>
      </c>
      <c r="F521" t="s">
        <v>1042</v>
      </c>
      <c r="G521" t="s">
        <v>1192</v>
      </c>
      <c r="H521" t="s">
        <v>1042</v>
      </c>
      <c r="I521" t="s">
        <v>1192</v>
      </c>
      <c r="J521">
        <v>1</v>
      </c>
      <c r="K521" t="s">
        <v>9</v>
      </c>
      <c r="L521" t="s">
        <v>2158</v>
      </c>
      <c r="M521" t="s">
        <v>2158</v>
      </c>
      <c r="N521" t="s">
        <v>1823</v>
      </c>
      <c r="O521" t="s">
        <v>3082</v>
      </c>
      <c r="P521" t="s">
        <v>6037</v>
      </c>
      <c r="Q521" t="s">
        <v>6038</v>
      </c>
      <c r="R521" t="s">
        <v>3214</v>
      </c>
      <c r="S521" t="s">
        <v>111</v>
      </c>
      <c r="T521" t="s">
        <v>6039</v>
      </c>
      <c r="U521" s="9" t="s">
        <v>6040</v>
      </c>
      <c r="V521" s="9" t="s">
        <v>6041</v>
      </c>
      <c r="W521" t="s">
        <v>6042</v>
      </c>
      <c r="X521" t="s">
        <v>3081</v>
      </c>
      <c r="Y521" t="s">
        <v>3081</v>
      </c>
      <c r="Z521">
        <v>4</v>
      </c>
      <c r="AA521">
        <v>45566</v>
      </c>
      <c r="AB521">
        <v>39264</v>
      </c>
      <c r="AC521">
        <v>61455003</v>
      </c>
      <c r="AD521" s="9" t="s">
        <v>3084</v>
      </c>
      <c r="AE521" t="s">
        <v>1578</v>
      </c>
      <c r="AF521" t="s">
        <v>4571</v>
      </c>
      <c r="AG521" t="s">
        <v>4572</v>
      </c>
      <c r="AH521" t="s">
        <v>138</v>
      </c>
      <c r="AI521" t="s">
        <v>6045</v>
      </c>
      <c r="AJ521">
        <v>23741</v>
      </c>
      <c r="AK521" t="s">
        <v>3088</v>
      </c>
      <c r="AL521" t="s">
        <v>3095</v>
      </c>
      <c r="AM521">
        <v>200013300061421</v>
      </c>
      <c r="AN521">
        <v>1</v>
      </c>
      <c r="AO521" s="88" t="s">
        <v>3089</v>
      </c>
      <c r="AP521" s="88">
        <v>1</v>
      </c>
      <c r="AQ521" s="88" t="s">
        <v>3090</v>
      </c>
      <c r="AR521" s="88">
        <v>362664</v>
      </c>
      <c r="AS521" s="88" t="s">
        <v>6044</v>
      </c>
      <c r="AT521" s="88">
        <v>67</v>
      </c>
      <c r="AU521" s="88">
        <v>24000</v>
      </c>
      <c r="AV521" s="88">
        <v>0</v>
      </c>
      <c r="AW521" s="88">
        <v>0</v>
      </c>
      <c r="AX521" s="88">
        <v>0</v>
      </c>
      <c r="AY521" s="88">
        <v>24000</v>
      </c>
      <c r="AZ521" s="88">
        <v>688.8</v>
      </c>
      <c r="BA521" s="88">
        <v>0</v>
      </c>
      <c r="BB521" s="88">
        <v>729.6</v>
      </c>
      <c r="BC521" s="88">
        <v>0</v>
      </c>
      <c r="BD521" s="88">
        <v>25</v>
      </c>
      <c r="BE521" s="88">
        <v>0</v>
      </c>
      <c r="BF521" s="101">
        <v>600</v>
      </c>
      <c r="BG521" s="101">
        <v>2043.4</v>
      </c>
      <c r="BH521" s="101">
        <v>1704</v>
      </c>
      <c r="BI521" s="101">
        <v>264</v>
      </c>
      <c r="BJ521" s="101">
        <v>1701.6</v>
      </c>
      <c r="BK521" s="101">
        <v>3669.6</v>
      </c>
      <c r="BL521" s="101" t="s">
        <v>3091</v>
      </c>
      <c r="BM521" s="101" t="s">
        <v>3081</v>
      </c>
    </row>
    <row r="522" spans="1:65">
      <c r="A522" t="s">
        <v>695</v>
      </c>
      <c r="B522">
        <v>20250301</v>
      </c>
      <c r="C522">
        <v>2025</v>
      </c>
      <c r="D522" s="9">
        <v>45717</v>
      </c>
      <c r="E522">
        <v>3</v>
      </c>
      <c r="F522" t="s">
        <v>1088</v>
      </c>
      <c r="G522" t="s">
        <v>14</v>
      </c>
      <c r="H522" t="s">
        <v>1088</v>
      </c>
      <c r="I522" t="s">
        <v>14</v>
      </c>
      <c r="J522">
        <v>1</v>
      </c>
      <c r="K522" t="s">
        <v>9</v>
      </c>
      <c r="L522" t="s">
        <v>2158</v>
      </c>
      <c r="M522" t="s">
        <v>2158</v>
      </c>
      <c r="N522" t="s">
        <v>1823</v>
      </c>
      <c r="O522" t="s">
        <v>3082</v>
      </c>
      <c r="P522" t="s">
        <v>6037</v>
      </c>
      <c r="Q522" t="s">
        <v>6038</v>
      </c>
      <c r="R522" t="s">
        <v>5173</v>
      </c>
      <c r="S522" t="s">
        <v>18</v>
      </c>
      <c r="T522" t="s">
        <v>6046</v>
      </c>
      <c r="U522" s="9" t="s">
        <v>6047</v>
      </c>
      <c r="V522" s="9" t="s">
        <v>6048</v>
      </c>
      <c r="W522" t="s">
        <v>6049</v>
      </c>
      <c r="X522" t="s">
        <v>3081</v>
      </c>
      <c r="Y522" t="s">
        <v>3081</v>
      </c>
      <c r="Z522">
        <v>4</v>
      </c>
      <c r="AA522">
        <v>45566</v>
      </c>
      <c r="AB522">
        <v>37773</v>
      </c>
      <c r="AC522">
        <v>62340034</v>
      </c>
      <c r="AD522" s="9" t="s">
        <v>3084</v>
      </c>
      <c r="AE522" t="s">
        <v>1585</v>
      </c>
      <c r="AF522" t="s">
        <v>3898</v>
      </c>
      <c r="AG522" t="s">
        <v>5174</v>
      </c>
      <c r="AH522" t="s">
        <v>34</v>
      </c>
      <c r="AI522" t="s">
        <v>6045</v>
      </c>
      <c r="AJ522">
        <v>27122</v>
      </c>
      <c r="AK522" t="s">
        <v>3088</v>
      </c>
      <c r="AL522" t="s">
        <v>3095</v>
      </c>
      <c r="AM522">
        <v>200011250029395</v>
      </c>
      <c r="AN522">
        <v>1</v>
      </c>
      <c r="AO522" s="88" t="s">
        <v>3089</v>
      </c>
      <c r="AP522" s="88">
        <v>1</v>
      </c>
      <c r="AQ522" s="88" t="s">
        <v>3090</v>
      </c>
      <c r="AR522" s="88">
        <v>362664</v>
      </c>
      <c r="AS522" s="88" t="s">
        <v>6044</v>
      </c>
      <c r="AT522" s="88">
        <v>75</v>
      </c>
      <c r="AU522" s="88">
        <v>30000</v>
      </c>
      <c r="AV522" s="88">
        <v>0</v>
      </c>
      <c r="AW522" s="88">
        <v>0</v>
      </c>
      <c r="AX522" s="88">
        <v>0</v>
      </c>
      <c r="AY522" s="88">
        <v>30000</v>
      </c>
      <c r="AZ522" s="88">
        <v>861</v>
      </c>
      <c r="BA522" s="88">
        <v>0</v>
      </c>
      <c r="BB522" s="88">
        <v>912</v>
      </c>
      <c r="BC522" s="88">
        <v>0</v>
      </c>
      <c r="BD522" s="88">
        <v>25</v>
      </c>
      <c r="BE522" s="88">
        <v>50</v>
      </c>
      <c r="BF522" s="101">
        <v>300</v>
      </c>
      <c r="BG522" s="101">
        <v>2148</v>
      </c>
      <c r="BH522" s="101">
        <v>2130</v>
      </c>
      <c r="BI522" s="101">
        <v>330</v>
      </c>
      <c r="BJ522" s="101">
        <v>2127</v>
      </c>
      <c r="BK522" s="101">
        <v>4587</v>
      </c>
      <c r="BL522" s="101" t="s">
        <v>3091</v>
      </c>
      <c r="BM522" s="101" t="s">
        <v>3081</v>
      </c>
    </row>
    <row r="523" spans="1:65">
      <c r="A523" t="s">
        <v>695</v>
      </c>
      <c r="B523">
        <v>20250301</v>
      </c>
      <c r="C523">
        <v>2025</v>
      </c>
      <c r="D523" s="9">
        <v>45717</v>
      </c>
      <c r="E523">
        <v>3</v>
      </c>
      <c r="F523" t="s">
        <v>1049</v>
      </c>
      <c r="G523" t="s">
        <v>89</v>
      </c>
      <c r="H523" t="s">
        <v>1049</v>
      </c>
      <c r="I523" t="s">
        <v>89</v>
      </c>
      <c r="J523">
        <v>1</v>
      </c>
      <c r="K523" t="s">
        <v>9</v>
      </c>
      <c r="L523" t="s">
        <v>2158</v>
      </c>
      <c r="M523" t="s">
        <v>2158</v>
      </c>
      <c r="N523" t="s">
        <v>1823</v>
      </c>
      <c r="O523" t="s">
        <v>3082</v>
      </c>
      <c r="P523" t="s">
        <v>6037</v>
      </c>
      <c r="Q523" t="s">
        <v>6038</v>
      </c>
      <c r="R523" t="s">
        <v>3102</v>
      </c>
      <c r="S523" t="s">
        <v>98</v>
      </c>
      <c r="T523" t="s">
        <v>6129</v>
      </c>
      <c r="U523" s="9" t="s">
        <v>6130</v>
      </c>
      <c r="V523" s="9" t="s">
        <v>6054</v>
      </c>
      <c r="W523" t="s">
        <v>6055</v>
      </c>
      <c r="X523" t="s">
        <v>3081</v>
      </c>
      <c r="Y523" t="s">
        <v>3081</v>
      </c>
      <c r="Z523">
        <v>4</v>
      </c>
      <c r="AA523">
        <v>44896</v>
      </c>
      <c r="AB523">
        <v>34443</v>
      </c>
      <c r="AC523">
        <v>61920018</v>
      </c>
      <c r="AD523" s="9" t="s">
        <v>3084</v>
      </c>
      <c r="AE523" t="s">
        <v>972</v>
      </c>
      <c r="AF523" t="s">
        <v>3103</v>
      </c>
      <c r="AG523" t="s">
        <v>3104</v>
      </c>
      <c r="AH523" t="s">
        <v>97</v>
      </c>
      <c r="AI523" t="s">
        <v>6043</v>
      </c>
      <c r="AJ523">
        <v>19616</v>
      </c>
      <c r="AK523" t="s">
        <v>3088</v>
      </c>
      <c r="AL523" t="s">
        <v>3095</v>
      </c>
      <c r="AM523">
        <v>200013300033161</v>
      </c>
      <c r="AN523">
        <v>1</v>
      </c>
      <c r="AO523" s="88" t="s">
        <v>3089</v>
      </c>
      <c r="AP523" s="88">
        <v>1</v>
      </c>
      <c r="AQ523" s="88" t="s">
        <v>3090</v>
      </c>
      <c r="AR523" s="88">
        <v>362664</v>
      </c>
      <c r="AS523" s="88" t="s">
        <v>6044</v>
      </c>
      <c r="AT523" s="88">
        <v>78</v>
      </c>
      <c r="AU523" s="88">
        <v>30000</v>
      </c>
      <c r="AV523" s="88">
        <v>0</v>
      </c>
      <c r="AW523" s="88">
        <v>0</v>
      </c>
      <c r="AX523" s="88">
        <v>0</v>
      </c>
      <c r="AY523" s="88">
        <v>30000</v>
      </c>
      <c r="AZ523" s="88">
        <v>861</v>
      </c>
      <c r="BA523" s="88">
        <v>0</v>
      </c>
      <c r="BB523" s="88">
        <v>912</v>
      </c>
      <c r="BC523" s="88">
        <v>0</v>
      </c>
      <c r="BD523" s="88">
        <v>25</v>
      </c>
      <c r="BE523" s="88">
        <v>50</v>
      </c>
      <c r="BF523" s="101">
        <v>3066</v>
      </c>
      <c r="BG523" s="101">
        <v>4914</v>
      </c>
      <c r="BH523" s="101">
        <v>2130</v>
      </c>
      <c r="BI523" s="101">
        <v>330</v>
      </c>
      <c r="BJ523" s="101">
        <v>2127</v>
      </c>
      <c r="BK523" s="101">
        <v>4587</v>
      </c>
      <c r="BL523" s="101" t="s">
        <v>3091</v>
      </c>
      <c r="BM523" s="101" t="s">
        <v>3081</v>
      </c>
    </row>
    <row r="524" spans="1:65">
      <c r="A524" t="s">
        <v>695</v>
      </c>
      <c r="B524">
        <v>20250301</v>
      </c>
      <c r="C524">
        <v>2025</v>
      </c>
      <c r="D524" s="9">
        <v>45717</v>
      </c>
      <c r="E524">
        <v>3</v>
      </c>
      <c r="F524" t="s">
        <v>1031</v>
      </c>
      <c r="G524" t="s">
        <v>500</v>
      </c>
      <c r="H524" t="s">
        <v>1031</v>
      </c>
      <c r="I524" t="s">
        <v>500</v>
      </c>
      <c r="J524">
        <v>1</v>
      </c>
      <c r="K524" t="s">
        <v>9</v>
      </c>
      <c r="L524" t="s">
        <v>2158</v>
      </c>
      <c r="M524" t="s">
        <v>2158</v>
      </c>
      <c r="N524" t="s">
        <v>1823</v>
      </c>
      <c r="O524" t="s">
        <v>3082</v>
      </c>
      <c r="P524" t="s">
        <v>6037</v>
      </c>
      <c r="Q524" t="s">
        <v>6038</v>
      </c>
      <c r="R524" t="s">
        <v>3160</v>
      </c>
      <c r="S524" t="s">
        <v>49</v>
      </c>
      <c r="T524" t="s">
        <v>6039</v>
      </c>
      <c r="U524" s="9" t="s">
        <v>6040</v>
      </c>
      <c r="V524" s="9" t="s">
        <v>6041</v>
      </c>
      <c r="W524" t="s">
        <v>6042</v>
      </c>
      <c r="X524" t="s">
        <v>3081</v>
      </c>
      <c r="Y524" t="s">
        <v>3081</v>
      </c>
      <c r="Z524">
        <v>3</v>
      </c>
      <c r="AA524">
        <v>43466</v>
      </c>
      <c r="AB524">
        <v>38384</v>
      </c>
      <c r="AC524">
        <v>61875066</v>
      </c>
      <c r="AD524" s="9" t="s">
        <v>3084</v>
      </c>
      <c r="AE524" t="s">
        <v>947</v>
      </c>
      <c r="AF524" t="s">
        <v>5175</v>
      </c>
      <c r="AG524" t="s">
        <v>5176</v>
      </c>
      <c r="AH524" t="s">
        <v>544</v>
      </c>
      <c r="AI524" t="s">
        <v>6043</v>
      </c>
      <c r="AJ524">
        <v>29969</v>
      </c>
      <c r="AK524" t="s">
        <v>3088</v>
      </c>
      <c r="AL524" t="s">
        <v>3088</v>
      </c>
      <c r="AM524">
        <v>200013300049346</v>
      </c>
      <c r="AN524">
        <v>1</v>
      </c>
      <c r="AO524" s="88" t="s">
        <v>3089</v>
      </c>
      <c r="AP524" s="88">
        <v>1</v>
      </c>
      <c r="AQ524" s="88" t="s">
        <v>3090</v>
      </c>
      <c r="AR524" s="88">
        <v>362664</v>
      </c>
      <c r="AS524" s="88" t="s">
        <v>6044</v>
      </c>
      <c r="AT524" s="88">
        <v>87</v>
      </c>
      <c r="AU524" s="88">
        <v>22000</v>
      </c>
      <c r="AV524" s="88">
        <v>0</v>
      </c>
      <c r="AW524" s="88">
        <v>0</v>
      </c>
      <c r="AX524" s="88">
        <v>0</v>
      </c>
      <c r="AY524" s="88">
        <v>22000</v>
      </c>
      <c r="AZ524" s="88">
        <v>631.4</v>
      </c>
      <c r="BA524" s="88">
        <v>0</v>
      </c>
      <c r="BB524" s="88">
        <v>668.8</v>
      </c>
      <c r="BC524" s="88">
        <v>0</v>
      </c>
      <c r="BD524" s="88">
        <v>25</v>
      </c>
      <c r="BE524" s="88">
        <v>50</v>
      </c>
      <c r="BF524" s="101">
        <v>11227.19</v>
      </c>
      <c r="BG524" s="101">
        <v>12602.39</v>
      </c>
      <c r="BH524" s="101">
        <v>1562</v>
      </c>
      <c r="BI524" s="101">
        <v>242</v>
      </c>
      <c r="BJ524" s="101">
        <v>1559.8</v>
      </c>
      <c r="BK524" s="101">
        <v>3363.8</v>
      </c>
      <c r="BL524" s="101" t="s">
        <v>3173</v>
      </c>
      <c r="BM524" s="101" t="s">
        <v>3217</v>
      </c>
    </row>
    <row r="525" spans="1:65">
      <c r="A525" t="s">
        <v>695</v>
      </c>
      <c r="B525">
        <v>20250301</v>
      </c>
      <c r="C525">
        <v>2025</v>
      </c>
      <c r="D525" s="9">
        <v>45717</v>
      </c>
      <c r="E525">
        <v>3</v>
      </c>
      <c r="F525" t="s">
        <v>1031</v>
      </c>
      <c r="G525" t="s">
        <v>500</v>
      </c>
      <c r="H525" t="s">
        <v>1031</v>
      </c>
      <c r="I525" t="s">
        <v>500</v>
      </c>
      <c r="J525">
        <v>1</v>
      </c>
      <c r="K525" t="s">
        <v>9</v>
      </c>
      <c r="L525" t="s">
        <v>2158</v>
      </c>
      <c r="M525" t="s">
        <v>2158</v>
      </c>
      <c r="N525" t="s">
        <v>1823</v>
      </c>
      <c r="O525" t="s">
        <v>3082</v>
      </c>
      <c r="P525" t="s">
        <v>6037</v>
      </c>
      <c r="Q525" t="s">
        <v>6038</v>
      </c>
      <c r="R525" t="s">
        <v>3083</v>
      </c>
      <c r="S525" t="s">
        <v>7</v>
      </c>
      <c r="T525" t="s">
        <v>6039</v>
      </c>
      <c r="U525" s="9" t="s">
        <v>6040</v>
      </c>
      <c r="V525" s="9" t="s">
        <v>6041</v>
      </c>
      <c r="W525" t="s">
        <v>6042</v>
      </c>
      <c r="X525" t="s">
        <v>3081</v>
      </c>
      <c r="Y525" t="s">
        <v>3081</v>
      </c>
      <c r="Z525">
        <v>3</v>
      </c>
      <c r="AA525">
        <v>43466</v>
      </c>
      <c r="AB525">
        <v>39083</v>
      </c>
      <c r="AC525">
        <v>61875037</v>
      </c>
      <c r="AD525" s="9" t="s">
        <v>3084</v>
      </c>
      <c r="AE525" t="s">
        <v>1564</v>
      </c>
      <c r="AF525" t="s">
        <v>3133</v>
      </c>
      <c r="AG525" t="s">
        <v>3134</v>
      </c>
      <c r="AH525" t="s">
        <v>527</v>
      </c>
      <c r="AI525" t="s">
        <v>6043</v>
      </c>
      <c r="AJ525">
        <v>28836</v>
      </c>
      <c r="AK525" t="s">
        <v>3088</v>
      </c>
      <c r="AL525" t="s">
        <v>3088</v>
      </c>
      <c r="AM525">
        <v>200013300091475</v>
      </c>
      <c r="AN525">
        <v>1</v>
      </c>
      <c r="AO525" s="88" t="s">
        <v>3089</v>
      </c>
      <c r="AP525" s="88">
        <v>1</v>
      </c>
      <c r="AQ525" s="88" t="s">
        <v>3090</v>
      </c>
      <c r="AR525" s="88">
        <v>362664</v>
      </c>
      <c r="AS525" s="88" t="s">
        <v>6044</v>
      </c>
      <c r="AT525" s="88">
        <v>91</v>
      </c>
      <c r="AU525" s="88">
        <v>22000</v>
      </c>
      <c r="AV525" s="88">
        <v>0</v>
      </c>
      <c r="AW525" s="88">
        <v>0</v>
      </c>
      <c r="AX525" s="88">
        <v>0</v>
      </c>
      <c r="AY525" s="88">
        <v>22000</v>
      </c>
      <c r="AZ525" s="88">
        <v>631.4</v>
      </c>
      <c r="BA525" s="88">
        <v>0</v>
      </c>
      <c r="BB525" s="88">
        <v>668.8</v>
      </c>
      <c r="BC525" s="88">
        <v>0</v>
      </c>
      <c r="BD525" s="88">
        <v>25</v>
      </c>
      <c r="BE525" s="88">
        <v>0</v>
      </c>
      <c r="BF525" s="101">
        <v>12691.68</v>
      </c>
      <c r="BG525" s="101">
        <v>14016.88</v>
      </c>
      <c r="BH525" s="101">
        <v>1562</v>
      </c>
      <c r="BI525" s="101">
        <v>242</v>
      </c>
      <c r="BJ525" s="101">
        <v>1559.8</v>
      </c>
      <c r="BK525" s="101">
        <v>3363.8</v>
      </c>
      <c r="BL525" s="101" t="s">
        <v>3091</v>
      </c>
      <c r="BM525" s="101" t="s">
        <v>3081</v>
      </c>
    </row>
    <row r="526" spans="1:65">
      <c r="A526" t="s">
        <v>695</v>
      </c>
      <c r="B526">
        <v>20250301</v>
      </c>
      <c r="C526">
        <v>2025</v>
      </c>
      <c r="D526" s="9">
        <v>45717</v>
      </c>
      <c r="E526">
        <v>3</v>
      </c>
      <c r="F526" t="s">
        <v>1087</v>
      </c>
      <c r="G526" t="s">
        <v>6</v>
      </c>
      <c r="H526" t="s">
        <v>1087</v>
      </c>
      <c r="I526" t="s">
        <v>6</v>
      </c>
      <c r="J526">
        <v>1</v>
      </c>
      <c r="K526" t="s">
        <v>9</v>
      </c>
      <c r="L526" t="s">
        <v>2158</v>
      </c>
      <c r="M526" t="s">
        <v>2158</v>
      </c>
      <c r="N526" t="s">
        <v>1823</v>
      </c>
      <c r="O526" t="s">
        <v>3082</v>
      </c>
      <c r="P526" t="s">
        <v>6037</v>
      </c>
      <c r="Q526" t="s">
        <v>6038</v>
      </c>
      <c r="R526" t="s">
        <v>3297</v>
      </c>
      <c r="S526" t="s">
        <v>8</v>
      </c>
      <c r="T526" t="s">
        <v>6046</v>
      </c>
      <c r="U526" s="9" t="s">
        <v>6047</v>
      </c>
      <c r="V526" s="9" t="s">
        <v>6056</v>
      </c>
      <c r="W526" t="s">
        <v>6057</v>
      </c>
      <c r="X526" t="s">
        <v>3081</v>
      </c>
      <c r="Y526" t="s">
        <v>3081</v>
      </c>
      <c r="Z526">
        <v>1</v>
      </c>
      <c r="AA526">
        <v>45383</v>
      </c>
      <c r="AB526">
        <v>45383</v>
      </c>
      <c r="AC526">
        <v>61560017</v>
      </c>
      <c r="AD526" s="9" t="s">
        <v>3084</v>
      </c>
      <c r="AE526" t="s">
        <v>2769</v>
      </c>
      <c r="AF526" t="s">
        <v>5222</v>
      </c>
      <c r="AG526" t="s">
        <v>5223</v>
      </c>
      <c r="AH526" t="s">
        <v>2802</v>
      </c>
      <c r="AI526" t="s">
        <v>6043</v>
      </c>
      <c r="AJ526">
        <v>26752</v>
      </c>
      <c r="AK526" t="s">
        <v>3099</v>
      </c>
      <c r="AL526" t="s">
        <v>3088</v>
      </c>
      <c r="AM526">
        <v>200019606915434</v>
      </c>
      <c r="AN526">
        <v>1</v>
      </c>
      <c r="AO526" s="88" t="s">
        <v>3089</v>
      </c>
      <c r="AP526" s="88">
        <v>1</v>
      </c>
      <c r="AQ526" s="88" t="s">
        <v>3090</v>
      </c>
      <c r="AR526" s="88">
        <v>362664</v>
      </c>
      <c r="AS526" s="88" t="s">
        <v>6044</v>
      </c>
      <c r="AT526" s="88">
        <v>99</v>
      </c>
      <c r="AU526" s="88">
        <v>25000</v>
      </c>
      <c r="AV526" s="88">
        <v>0</v>
      </c>
      <c r="AW526" s="88">
        <v>0</v>
      </c>
      <c r="AX526" s="88">
        <v>0</v>
      </c>
      <c r="AY526" s="88">
        <v>25000</v>
      </c>
      <c r="AZ526" s="88">
        <v>717.5</v>
      </c>
      <c r="BA526" s="88">
        <v>0</v>
      </c>
      <c r="BB526" s="88">
        <v>760</v>
      </c>
      <c r="BC526" s="88">
        <v>0</v>
      </c>
      <c r="BD526" s="88">
        <v>25</v>
      </c>
      <c r="BE526" s="88">
        <v>0</v>
      </c>
      <c r="BF526" s="101">
        <v>0</v>
      </c>
      <c r="BG526" s="101">
        <v>1502.5</v>
      </c>
      <c r="BH526" s="101">
        <v>1775</v>
      </c>
      <c r="BI526" s="101">
        <v>275</v>
      </c>
      <c r="BJ526" s="101">
        <v>1772.5</v>
      </c>
      <c r="BK526" s="101">
        <v>3822.5</v>
      </c>
      <c r="BL526" s="101" t="s">
        <v>3081</v>
      </c>
      <c r="BM526" s="101" t="s">
        <v>3081</v>
      </c>
    </row>
    <row r="527" spans="1:65">
      <c r="A527" t="s">
        <v>695</v>
      </c>
      <c r="B527">
        <v>20250301</v>
      </c>
      <c r="C527">
        <v>2025</v>
      </c>
      <c r="D527" s="9">
        <v>45717</v>
      </c>
      <c r="E527">
        <v>3</v>
      </c>
      <c r="F527" t="s">
        <v>1031</v>
      </c>
      <c r="G527" t="s">
        <v>500</v>
      </c>
      <c r="H527" t="s">
        <v>1031</v>
      </c>
      <c r="I527" t="s">
        <v>500</v>
      </c>
      <c r="J527">
        <v>1</v>
      </c>
      <c r="K527" t="s">
        <v>9</v>
      </c>
      <c r="L527" t="s">
        <v>2158</v>
      </c>
      <c r="M527" t="s">
        <v>2158</v>
      </c>
      <c r="N527" t="s">
        <v>1823</v>
      </c>
      <c r="O527" t="s">
        <v>3082</v>
      </c>
      <c r="P527" t="s">
        <v>6037</v>
      </c>
      <c r="Q527" t="s">
        <v>6038</v>
      </c>
      <c r="R527" t="s">
        <v>3193</v>
      </c>
      <c r="S527" t="s">
        <v>20</v>
      </c>
      <c r="T527" t="s">
        <v>6039</v>
      </c>
      <c r="U527" s="9" t="s">
        <v>6040</v>
      </c>
      <c r="V527" s="9" t="s">
        <v>6041</v>
      </c>
      <c r="W527" t="s">
        <v>6042</v>
      </c>
      <c r="X527" t="s">
        <v>3081</v>
      </c>
      <c r="Y527" t="s">
        <v>3081</v>
      </c>
      <c r="Z527">
        <v>2</v>
      </c>
      <c r="AA527">
        <v>45566</v>
      </c>
      <c r="AB527">
        <v>45474</v>
      </c>
      <c r="AC527">
        <v>61875180</v>
      </c>
      <c r="AD527" s="9" t="s">
        <v>3084</v>
      </c>
      <c r="AE527" t="s">
        <v>2909</v>
      </c>
      <c r="AF527" t="s">
        <v>3194</v>
      </c>
      <c r="AG527" t="s">
        <v>3195</v>
      </c>
      <c r="AH527" t="s">
        <v>2910</v>
      </c>
      <c r="AI527" t="s">
        <v>6045</v>
      </c>
      <c r="AJ527">
        <v>30094</v>
      </c>
      <c r="AK527" t="s">
        <v>3099</v>
      </c>
      <c r="AL527" t="s">
        <v>3088</v>
      </c>
      <c r="AM527">
        <v>200019607291671</v>
      </c>
      <c r="AN527">
        <v>1</v>
      </c>
      <c r="AO527" s="88" t="s">
        <v>3089</v>
      </c>
      <c r="AP527" s="88">
        <v>1</v>
      </c>
      <c r="AQ527" s="88" t="s">
        <v>3090</v>
      </c>
      <c r="AR527" s="88">
        <v>362664</v>
      </c>
      <c r="AS527" s="88" t="s">
        <v>6044</v>
      </c>
      <c r="AT527" s="88">
        <v>112</v>
      </c>
      <c r="AU527" s="88">
        <v>24000</v>
      </c>
      <c r="AV527" s="88">
        <v>0</v>
      </c>
      <c r="AW527" s="88">
        <v>0</v>
      </c>
      <c r="AX527" s="88">
        <v>0</v>
      </c>
      <c r="AY527" s="88">
        <v>24000</v>
      </c>
      <c r="AZ527" s="88">
        <v>688.8</v>
      </c>
      <c r="BA527" s="88">
        <v>0</v>
      </c>
      <c r="BB527" s="88">
        <v>729.6</v>
      </c>
      <c r="BC527" s="88">
        <v>0</v>
      </c>
      <c r="BD527" s="88">
        <v>25</v>
      </c>
      <c r="BE527" s="88">
        <v>0</v>
      </c>
      <c r="BF527" s="101">
        <v>0</v>
      </c>
      <c r="BG527" s="101">
        <v>1443.4</v>
      </c>
      <c r="BH527" s="101">
        <v>1704</v>
      </c>
      <c r="BI527" s="101">
        <v>264</v>
      </c>
      <c r="BJ527" s="101">
        <v>1701.6</v>
      </c>
      <c r="BK527" s="101">
        <v>3669.6</v>
      </c>
      <c r="BL527" s="101" t="s">
        <v>3081</v>
      </c>
      <c r="BM527" s="101" t="s">
        <v>3081</v>
      </c>
    </row>
    <row r="528" spans="1:65">
      <c r="A528" t="s">
        <v>695</v>
      </c>
      <c r="B528">
        <v>20250301</v>
      </c>
      <c r="C528">
        <v>2025</v>
      </c>
      <c r="D528" s="9">
        <v>45717</v>
      </c>
      <c r="E528">
        <v>3</v>
      </c>
      <c r="F528" t="s">
        <v>1033</v>
      </c>
      <c r="G528" t="s">
        <v>428</v>
      </c>
      <c r="H528" t="s">
        <v>1033</v>
      </c>
      <c r="I528" t="s">
        <v>428</v>
      </c>
      <c r="J528">
        <v>1</v>
      </c>
      <c r="K528" t="s">
        <v>9</v>
      </c>
      <c r="L528" t="s">
        <v>2158</v>
      </c>
      <c r="M528" t="s">
        <v>2158</v>
      </c>
      <c r="N528" t="s">
        <v>1823</v>
      </c>
      <c r="O528" t="s">
        <v>3082</v>
      </c>
      <c r="P528" t="s">
        <v>6037</v>
      </c>
      <c r="Q528" t="s">
        <v>6038</v>
      </c>
      <c r="R528" t="s">
        <v>3083</v>
      </c>
      <c r="S528" t="s">
        <v>7</v>
      </c>
      <c r="T528" t="s">
        <v>6039</v>
      </c>
      <c r="U528" s="9" t="s">
        <v>6040</v>
      </c>
      <c r="V528" s="9" t="s">
        <v>6041</v>
      </c>
      <c r="W528" t="s">
        <v>6042</v>
      </c>
      <c r="X528" t="s">
        <v>3081</v>
      </c>
      <c r="Y528" t="s">
        <v>3081</v>
      </c>
      <c r="Z528">
        <v>5</v>
      </c>
      <c r="AA528">
        <v>45566</v>
      </c>
      <c r="AB528">
        <v>39661</v>
      </c>
      <c r="AC528">
        <v>61815008</v>
      </c>
      <c r="AD528" s="9" t="s">
        <v>3084</v>
      </c>
      <c r="AE528" t="s">
        <v>1612</v>
      </c>
      <c r="AF528" t="s">
        <v>3928</v>
      </c>
      <c r="AG528" t="s">
        <v>3929</v>
      </c>
      <c r="AH528" t="s">
        <v>445</v>
      </c>
      <c r="AI528" t="s">
        <v>6045</v>
      </c>
      <c r="AJ528">
        <v>27395</v>
      </c>
      <c r="AK528" t="s">
        <v>3088</v>
      </c>
      <c r="AL528" t="s">
        <v>3095</v>
      </c>
      <c r="AM528">
        <v>200011201597363</v>
      </c>
      <c r="AN528">
        <v>1</v>
      </c>
      <c r="AO528" s="88" t="s">
        <v>3089</v>
      </c>
      <c r="AP528" s="88">
        <v>1</v>
      </c>
      <c r="AQ528" s="88" t="s">
        <v>3090</v>
      </c>
      <c r="AR528" s="88">
        <v>362664</v>
      </c>
      <c r="AS528" s="88" t="s">
        <v>6044</v>
      </c>
      <c r="AT528" s="88">
        <v>115</v>
      </c>
      <c r="AU528" s="88">
        <v>24000</v>
      </c>
      <c r="AV528" s="88">
        <v>0</v>
      </c>
      <c r="AW528" s="88">
        <v>0</v>
      </c>
      <c r="AX528" s="88">
        <v>0</v>
      </c>
      <c r="AY528" s="88">
        <v>24000</v>
      </c>
      <c r="AZ528" s="88">
        <v>688.8</v>
      </c>
      <c r="BA528" s="88">
        <v>0</v>
      </c>
      <c r="BB528" s="88">
        <v>729.6</v>
      </c>
      <c r="BC528" s="88">
        <v>0</v>
      </c>
      <c r="BD528" s="88">
        <v>25</v>
      </c>
      <c r="BE528" s="88">
        <v>0</v>
      </c>
      <c r="BF528" s="101">
        <v>300</v>
      </c>
      <c r="BG528" s="101">
        <v>1743.4</v>
      </c>
      <c r="BH528" s="101">
        <v>1704</v>
      </c>
      <c r="BI528" s="101">
        <v>264</v>
      </c>
      <c r="BJ528" s="101">
        <v>1701.6</v>
      </c>
      <c r="BK528" s="101">
        <v>3669.6</v>
      </c>
      <c r="BL528" s="101" t="s">
        <v>3091</v>
      </c>
      <c r="BM528" s="101" t="s">
        <v>3081</v>
      </c>
    </row>
    <row r="529" spans="1:65">
      <c r="A529" t="s">
        <v>695</v>
      </c>
      <c r="B529">
        <v>20250301</v>
      </c>
      <c r="C529">
        <v>2025</v>
      </c>
      <c r="D529" s="9">
        <v>45717</v>
      </c>
      <c r="E529">
        <v>3</v>
      </c>
      <c r="F529" t="s">
        <v>1049</v>
      </c>
      <c r="G529" t="s">
        <v>89</v>
      </c>
      <c r="H529" t="s">
        <v>1049</v>
      </c>
      <c r="I529" t="s">
        <v>89</v>
      </c>
      <c r="J529">
        <v>1</v>
      </c>
      <c r="K529" t="s">
        <v>9</v>
      </c>
      <c r="L529" t="s">
        <v>2158</v>
      </c>
      <c r="M529" t="s">
        <v>2158</v>
      </c>
      <c r="N529" t="s">
        <v>1823</v>
      </c>
      <c r="O529" t="s">
        <v>3082</v>
      </c>
      <c r="P529" t="s">
        <v>6037</v>
      </c>
      <c r="Q529" t="s">
        <v>6038</v>
      </c>
      <c r="R529" t="s">
        <v>3096</v>
      </c>
      <c r="S529" t="s">
        <v>295</v>
      </c>
      <c r="T529" t="s">
        <v>6046</v>
      </c>
      <c r="U529" s="9" t="s">
        <v>6047</v>
      </c>
      <c r="V529" s="9" t="s">
        <v>6056</v>
      </c>
      <c r="W529" t="s">
        <v>6057</v>
      </c>
      <c r="X529" t="s">
        <v>3081</v>
      </c>
      <c r="Y529" t="s">
        <v>3081</v>
      </c>
      <c r="Z529">
        <v>2</v>
      </c>
      <c r="AA529">
        <v>45352</v>
      </c>
      <c r="AB529">
        <v>45078</v>
      </c>
      <c r="AC529">
        <v>61920077</v>
      </c>
      <c r="AD529" s="9" t="s">
        <v>3084</v>
      </c>
      <c r="AE529" t="s">
        <v>2373</v>
      </c>
      <c r="AF529" t="s">
        <v>3205</v>
      </c>
      <c r="AG529" t="s">
        <v>3206</v>
      </c>
      <c r="AH529" t="s">
        <v>2374</v>
      </c>
      <c r="AI529" t="s">
        <v>6043</v>
      </c>
      <c r="AJ529">
        <v>35262</v>
      </c>
      <c r="AK529" t="s">
        <v>3099</v>
      </c>
      <c r="AL529" t="s">
        <v>3088</v>
      </c>
      <c r="AM529">
        <v>200019605901665</v>
      </c>
      <c r="AN529">
        <v>1</v>
      </c>
      <c r="AO529" s="88" t="s">
        <v>3089</v>
      </c>
      <c r="AP529" s="88">
        <v>1</v>
      </c>
      <c r="AQ529" s="88" t="s">
        <v>3090</v>
      </c>
      <c r="AR529" s="88">
        <v>362664</v>
      </c>
      <c r="AS529" s="88" t="s">
        <v>6044</v>
      </c>
      <c r="AT529" s="88">
        <v>205</v>
      </c>
      <c r="AU529" s="88">
        <v>70000</v>
      </c>
      <c r="AV529" s="88">
        <v>0</v>
      </c>
      <c r="AW529" s="88">
        <v>0</v>
      </c>
      <c r="AX529" s="88">
        <v>0</v>
      </c>
      <c r="AY529" s="88">
        <v>70000</v>
      </c>
      <c r="AZ529" s="88">
        <v>2009</v>
      </c>
      <c r="BA529" s="88">
        <v>0</v>
      </c>
      <c r="BB529" s="88">
        <v>2128</v>
      </c>
      <c r="BC529" s="88">
        <v>0</v>
      </c>
      <c r="BD529" s="88">
        <v>50</v>
      </c>
      <c r="BE529" s="88">
        <v>0</v>
      </c>
      <c r="BF529" s="101">
        <v>20707</v>
      </c>
      <c r="BG529" s="101">
        <v>24894</v>
      </c>
      <c r="BH529" s="101">
        <v>4970</v>
      </c>
      <c r="BI529" s="101">
        <v>770</v>
      </c>
      <c r="BJ529" s="101">
        <v>4963</v>
      </c>
      <c r="BK529" s="101">
        <v>10703</v>
      </c>
      <c r="BL529" s="101" t="s">
        <v>3081</v>
      </c>
      <c r="BM529" s="101" t="s">
        <v>3081</v>
      </c>
    </row>
    <row r="530" spans="1:65">
      <c r="A530" t="s">
        <v>695</v>
      </c>
      <c r="B530">
        <v>20250301</v>
      </c>
      <c r="C530">
        <v>2025</v>
      </c>
      <c r="D530" s="9">
        <v>45717</v>
      </c>
      <c r="E530">
        <v>3</v>
      </c>
      <c r="F530" t="s">
        <v>1031</v>
      </c>
      <c r="G530" t="s">
        <v>500</v>
      </c>
      <c r="H530" t="s">
        <v>1031</v>
      </c>
      <c r="I530" t="s">
        <v>500</v>
      </c>
      <c r="J530">
        <v>1</v>
      </c>
      <c r="K530" t="s">
        <v>9</v>
      </c>
      <c r="L530" t="s">
        <v>2158</v>
      </c>
      <c r="M530" t="s">
        <v>2158</v>
      </c>
      <c r="N530" t="s">
        <v>1823</v>
      </c>
      <c r="O530" t="s">
        <v>3082</v>
      </c>
      <c r="P530" t="s">
        <v>6037</v>
      </c>
      <c r="Q530" t="s">
        <v>6038</v>
      </c>
      <c r="R530" t="s">
        <v>3113</v>
      </c>
      <c r="S530" t="s">
        <v>35</v>
      </c>
      <c r="T530" t="s">
        <v>6039</v>
      </c>
      <c r="U530" s="9" t="s">
        <v>6040</v>
      </c>
      <c r="V530" s="9" t="s">
        <v>6041</v>
      </c>
      <c r="W530" t="s">
        <v>6042</v>
      </c>
      <c r="X530" t="s">
        <v>3081</v>
      </c>
      <c r="Y530" t="s">
        <v>3081</v>
      </c>
      <c r="Z530">
        <v>3</v>
      </c>
      <c r="AA530">
        <v>43466</v>
      </c>
      <c r="AB530">
        <v>32387</v>
      </c>
      <c r="AC530">
        <v>61875063</v>
      </c>
      <c r="AD530" s="9" t="s">
        <v>3084</v>
      </c>
      <c r="AE530" t="s">
        <v>1533</v>
      </c>
      <c r="AF530" t="s">
        <v>4874</v>
      </c>
      <c r="AG530" t="s">
        <v>4875</v>
      </c>
      <c r="AH530" t="s">
        <v>511</v>
      </c>
      <c r="AI530" t="s">
        <v>6045</v>
      </c>
      <c r="AJ530">
        <v>21903</v>
      </c>
      <c r="AK530" t="s">
        <v>3088</v>
      </c>
      <c r="AL530" t="s">
        <v>3095</v>
      </c>
      <c r="AM530">
        <v>200013300034403</v>
      </c>
      <c r="AN530">
        <v>1</v>
      </c>
      <c r="AO530" s="88" t="s">
        <v>3089</v>
      </c>
      <c r="AP530" s="88">
        <v>1</v>
      </c>
      <c r="AQ530" s="88" t="s">
        <v>3090</v>
      </c>
      <c r="AR530" s="88">
        <v>362664</v>
      </c>
      <c r="AS530" s="88" t="s">
        <v>6044</v>
      </c>
      <c r="AT530" s="88">
        <v>206</v>
      </c>
      <c r="AU530" s="88">
        <v>26250</v>
      </c>
      <c r="AV530" s="88">
        <v>0</v>
      </c>
      <c r="AW530" s="88">
        <v>0</v>
      </c>
      <c r="AX530" s="88">
        <v>0</v>
      </c>
      <c r="AY530" s="88">
        <v>26250</v>
      </c>
      <c r="AZ530" s="88">
        <v>753.38</v>
      </c>
      <c r="BA530" s="88">
        <v>0</v>
      </c>
      <c r="BB530" s="88">
        <v>798</v>
      </c>
      <c r="BC530" s="88">
        <v>0</v>
      </c>
      <c r="BD530" s="88">
        <v>25</v>
      </c>
      <c r="BE530" s="88">
        <v>0</v>
      </c>
      <c r="BF530" s="101">
        <v>9625.6200000000008</v>
      </c>
      <c r="BG530" s="101">
        <v>11202</v>
      </c>
      <c r="BH530" s="101">
        <v>1863.75</v>
      </c>
      <c r="BI530" s="101">
        <v>288.75</v>
      </c>
      <c r="BJ530" s="101">
        <v>1861.13</v>
      </c>
      <c r="BK530" s="101">
        <v>4013.63</v>
      </c>
      <c r="BL530" s="101" t="s">
        <v>3091</v>
      </c>
      <c r="BM530" s="101" t="s">
        <v>3081</v>
      </c>
    </row>
    <row r="531" spans="1:65">
      <c r="A531" t="s">
        <v>695</v>
      </c>
      <c r="B531">
        <v>20250301</v>
      </c>
      <c r="C531">
        <v>2025</v>
      </c>
      <c r="D531" s="9">
        <v>45717</v>
      </c>
      <c r="E531">
        <v>3</v>
      </c>
      <c r="F531" t="s">
        <v>1033</v>
      </c>
      <c r="G531" t="s">
        <v>428</v>
      </c>
      <c r="H531" t="s">
        <v>1033</v>
      </c>
      <c r="I531" t="s">
        <v>428</v>
      </c>
      <c r="J531">
        <v>1</v>
      </c>
      <c r="K531" t="s">
        <v>9</v>
      </c>
      <c r="L531" t="s">
        <v>2158</v>
      </c>
      <c r="M531" t="s">
        <v>2158</v>
      </c>
      <c r="N531" t="s">
        <v>1823</v>
      </c>
      <c r="O531" t="s">
        <v>3082</v>
      </c>
      <c r="P531" t="s">
        <v>6037</v>
      </c>
      <c r="Q531" t="s">
        <v>6038</v>
      </c>
      <c r="R531" t="s">
        <v>3330</v>
      </c>
      <c r="S531" t="s">
        <v>45</v>
      </c>
      <c r="T531" t="s">
        <v>6039</v>
      </c>
      <c r="U531" s="9" t="s">
        <v>6040</v>
      </c>
      <c r="V531" s="9" t="s">
        <v>6056</v>
      </c>
      <c r="W531" t="s">
        <v>6057</v>
      </c>
      <c r="X531" t="s">
        <v>3081</v>
      </c>
      <c r="Y531" t="s">
        <v>3081</v>
      </c>
      <c r="Z531">
        <v>2</v>
      </c>
      <c r="AA531">
        <v>45474</v>
      </c>
      <c r="AB531">
        <v>45047</v>
      </c>
      <c r="AC531">
        <v>61815145</v>
      </c>
      <c r="AD531" s="9" t="s">
        <v>3084</v>
      </c>
      <c r="AE531" t="s">
        <v>2335</v>
      </c>
      <c r="AF531" t="s">
        <v>4188</v>
      </c>
      <c r="AG531" t="s">
        <v>4189</v>
      </c>
      <c r="AH531" t="s">
        <v>2334</v>
      </c>
      <c r="AI531" t="s">
        <v>6043</v>
      </c>
      <c r="AJ531">
        <v>35303</v>
      </c>
      <c r="AK531" t="s">
        <v>3099</v>
      </c>
      <c r="AL531" t="s">
        <v>3088</v>
      </c>
      <c r="AM531">
        <v>200019605796903</v>
      </c>
      <c r="AN531">
        <v>1</v>
      </c>
      <c r="AO531" s="88" t="s">
        <v>3089</v>
      </c>
      <c r="AP531" s="88">
        <v>1</v>
      </c>
      <c r="AQ531" s="88" t="s">
        <v>3090</v>
      </c>
      <c r="AR531" s="88">
        <v>362664</v>
      </c>
      <c r="AS531" s="88" t="s">
        <v>6044</v>
      </c>
      <c r="AT531" s="88">
        <v>207</v>
      </c>
      <c r="AU531" s="88">
        <v>30000</v>
      </c>
      <c r="AV531" s="88">
        <v>0</v>
      </c>
      <c r="AW531" s="88">
        <v>0</v>
      </c>
      <c r="AX531" s="88">
        <v>0</v>
      </c>
      <c r="AY531" s="88">
        <v>30000</v>
      </c>
      <c r="AZ531" s="88">
        <v>861</v>
      </c>
      <c r="BA531" s="88">
        <v>0</v>
      </c>
      <c r="BB531" s="88">
        <v>912</v>
      </c>
      <c r="BC531" s="88">
        <v>3430.92</v>
      </c>
      <c r="BD531" s="88">
        <v>25</v>
      </c>
      <c r="BE531" s="88">
        <v>0</v>
      </c>
      <c r="BF531" s="101">
        <v>7800</v>
      </c>
      <c r="BG531" s="101">
        <v>13028.92</v>
      </c>
      <c r="BH531" s="101">
        <v>2130</v>
      </c>
      <c r="BI531" s="101">
        <v>330</v>
      </c>
      <c r="BJ531" s="101">
        <v>2127</v>
      </c>
      <c r="BK531" s="101">
        <v>4587</v>
      </c>
      <c r="BL531" s="101" t="s">
        <v>3081</v>
      </c>
      <c r="BM531" s="101" t="s">
        <v>3081</v>
      </c>
    </row>
    <row r="532" spans="1:65">
      <c r="A532" t="s">
        <v>695</v>
      </c>
      <c r="B532">
        <v>20250301</v>
      </c>
      <c r="C532">
        <v>2025</v>
      </c>
      <c r="D532" s="9">
        <v>45717</v>
      </c>
      <c r="E532">
        <v>3</v>
      </c>
      <c r="F532" t="s">
        <v>1049</v>
      </c>
      <c r="G532" t="s">
        <v>89</v>
      </c>
      <c r="H532" t="s">
        <v>1049</v>
      </c>
      <c r="I532" t="s">
        <v>89</v>
      </c>
      <c r="J532">
        <v>1</v>
      </c>
      <c r="K532" t="s">
        <v>9</v>
      </c>
      <c r="L532" t="s">
        <v>2158</v>
      </c>
      <c r="M532" t="s">
        <v>2158</v>
      </c>
      <c r="N532" t="s">
        <v>1823</v>
      </c>
      <c r="O532" t="s">
        <v>3082</v>
      </c>
      <c r="P532" t="s">
        <v>6037</v>
      </c>
      <c r="Q532" t="s">
        <v>6038</v>
      </c>
      <c r="R532" t="s">
        <v>3083</v>
      </c>
      <c r="S532" t="s">
        <v>7</v>
      </c>
      <c r="T532" t="s">
        <v>6039</v>
      </c>
      <c r="U532" s="9" t="s">
        <v>6040</v>
      </c>
      <c r="V532" s="9" t="s">
        <v>6041</v>
      </c>
      <c r="W532" t="s">
        <v>6042</v>
      </c>
      <c r="X532" t="s">
        <v>3081</v>
      </c>
      <c r="Y532" t="s">
        <v>3081</v>
      </c>
      <c r="Z532">
        <v>1</v>
      </c>
      <c r="AA532">
        <v>44652</v>
      </c>
      <c r="AB532">
        <v>44652</v>
      </c>
      <c r="AC532">
        <v>61920054</v>
      </c>
      <c r="AD532" s="9" t="s">
        <v>3084</v>
      </c>
      <c r="AE532" t="s">
        <v>1658</v>
      </c>
      <c r="AF532" t="s">
        <v>4929</v>
      </c>
      <c r="AG532" t="s">
        <v>4930</v>
      </c>
      <c r="AH532" t="s">
        <v>1212</v>
      </c>
      <c r="AI532" t="s">
        <v>6043</v>
      </c>
      <c r="AJ532">
        <v>35239</v>
      </c>
      <c r="AK532" t="s">
        <v>3099</v>
      </c>
      <c r="AL532" t="s">
        <v>3088</v>
      </c>
      <c r="AM532">
        <v>200019604656614</v>
      </c>
      <c r="AN532">
        <v>1</v>
      </c>
      <c r="AO532" s="88" t="s">
        <v>3089</v>
      </c>
      <c r="AP532" s="88">
        <v>1</v>
      </c>
      <c r="AQ532" s="88" t="s">
        <v>3090</v>
      </c>
      <c r="AR532" s="88">
        <v>362664</v>
      </c>
      <c r="AS532" s="88" t="s">
        <v>6044</v>
      </c>
      <c r="AT532" s="88">
        <v>209</v>
      </c>
      <c r="AU532" s="88">
        <v>17000</v>
      </c>
      <c r="AV532" s="88">
        <v>0</v>
      </c>
      <c r="AW532" s="88">
        <v>0</v>
      </c>
      <c r="AX532" s="88">
        <v>0</v>
      </c>
      <c r="AY532" s="88">
        <v>17000</v>
      </c>
      <c r="AZ532" s="88">
        <v>487.9</v>
      </c>
      <c r="BA532" s="88">
        <v>0</v>
      </c>
      <c r="BB532" s="88">
        <v>516.79999999999995</v>
      </c>
      <c r="BC532" s="88">
        <v>0</v>
      </c>
      <c r="BD532" s="88">
        <v>25</v>
      </c>
      <c r="BE532" s="88">
        <v>0</v>
      </c>
      <c r="BF532" s="101">
        <v>1076</v>
      </c>
      <c r="BG532" s="101">
        <v>2105.6999999999998</v>
      </c>
      <c r="BH532" s="101">
        <v>1207</v>
      </c>
      <c r="BI532" s="101">
        <v>187</v>
      </c>
      <c r="BJ532" s="101">
        <v>1205.3</v>
      </c>
      <c r="BK532" s="101">
        <v>2599.3000000000002</v>
      </c>
      <c r="BL532" s="101" t="s">
        <v>3081</v>
      </c>
      <c r="BM532" s="101" t="s">
        <v>3081</v>
      </c>
    </row>
    <row r="533" spans="1:65">
      <c r="A533" t="s">
        <v>695</v>
      </c>
      <c r="B533">
        <v>20250301</v>
      </c>
      <c r="C533">
        <v>2025</v>
      </c>
      <c r="D533" s="9">
        <v>45717</v>
      </c>
      <c r="E533">
        <v>3</v>
      </c>
      <c r="F533" t="s">
        <v>1043</v>
      </c>
      <c r="G533" t="s">
        <v>60</v>
      </c>
      <c r="H533" t="s">
        <v>1043</v>
      </c>
      <c r="I533" t="s">
        <v>60</v>
      </c>
      <c r="J533">
        <v>1</v>
      </c>
      <c r="K533" t="s">
        <v>9</v>
      </c>
      <c r="L533" t="s">
        <v>2158</v>
      </c>
      <c r="M533" t="s">
        <v>2158</v>
      </c>
      <c r="N533" t="s">
        <v>1823</v>
      </c>
      <c r="O533" t="s">
        <v>3082</v>
      </c>
      <c r="P533" t="s">
        <v>6037</v>
      </c>
      <c r="Q533" t="s">
        <v>6038</v>
      </c>
      <c r="R533" t="s">
        <v>3160</v>
      </c>
      <c r="S533" t="s">
        <v>49</v>
      </c>
      <c r="T533" t="s">
        <v>6039</v>
      </c>
      <c r="U533" s="9" t="s">
        <v>6040</v>
      </c>
      <c r="V533" s="9" t="s">
        <v>6041</v>
      </c>
      <c r="W533" t="s">
        <v>6042</v>
      </c>
      <c r="X533" t="s">
        <v>3081</v>
      </c>
      <c r="Y533" t="s">
        <v>3081</v>
      </c>
      <c r="Z533">
        <v>3</v>
      </c>
      <c r="AA533">
        <v>45474</v>
      </c>
      <c r="AB533">
        <v>44166</v>
      </c>
      <c r="AC533">
        <v>61950067</v>
      </c>
      <c r="AD533" s="9" t="s">
        <v>3084</v>
      </c>
      <c r="AE533" t="s">
        <v>1628</v>
      </c>
      <c r="AF533" t="s">
        <v>4904</v>
      </c>
      <c r="AG533" t="s">
        <v>4905</v>
      </c>
      <c r="AH533" t="s">
        <v>747</v>
      </c>
      <c r="AI533" t="s">
        <v>6043</v>
      </c>
      <c r="AJ533">
        <v>35092</v>
      </c>
      <c r="AK533" t="s">
        <v>3099</v>
      </c>
      <c r="AL533" t="s">
        <v>3088</v>
      </c>
      <c r="AM533">
        <v>200019603278252</v>
      </c>
      <c r="AN533">
        <v>1</v>
      </c>
      <c r="AO533" s="88" t="s">
        <v>3089</v>
      </c>
      <c r="AP533" s="88">
        <v>1</v>
      </c>
      <c r="AQ533" s="88" t="s">
        <v>3090</v>
      </c>
      <c r="AR533" s="88">
        <v>362664</v>
      </c>
      <c r="AS533" s="88" t="s">
        <v>6044</v>
      </c>
      <c r="AT533" s="88">
        <v>159</v>
      </c>
      <c r="AU533" s="88">
        <v>30000</v>
      </c>
      <c r="AV533" s="88">
        <v>0</v>
      </c>
      <c r="AW533" s="88">
        <v>0</v>
      </c>
      <c r="AX533" s="88">
        <v>0</v>
      </c>
      <c r="AY533" s="88">
        <v>30000</v>
      </c>
      <c r="AZ533" s="88">
        <v>861</v>
      </c>
      <c r="BA533" s="88">
        <v>0</v>
      </c>
      <c r="BB533" s="88">
        <v>912</v>
      </c>
      <c r="BC533" s="88">
        <v>1715.46</v>
      </c>
      <c r="BD533" s="88">
        <v>25</v>
      </c>
      <c r="BE533" s="88">
        <v>0</v>
      </c>
      <c r="BF533" s="101">
        <v>4132</v>
      </c>
      <c r="BG533" s="101">
        <v>7645.46</v>
      </c>
      <c r="BH533" s="101">
        <v>2130</v>
      </c>
      <c r="BI533" s="101">
        <v>330</v>
      </c>
      <c r="BJ533" s="101">
        <v>2127</v>
      </c>
      <c r="BK533" s="101">
        <v>4587</v>
      </c>
      <c r="BL533" s="101" t="s">
        <v>3081</v>
      </c>
      <c r="BM533" s="101" t="s">
        <v>3081</v>
      </c>
    </row>
    <row r="534" spans="1:65">
      <c r="A534" t="s">
        <v>695</v>
      </c>
      <c r="B534">
        <v>20250301</v>
      </c>
      <c r="C534">
        <v>2025</v>
      </c>
      <c r="D534" s="9">
        <v>45717</v>
      </c>
      <c r="E534">
        <v>3</v>
      </c>
      <c r="F534" t="s">
        <v>1042</v>
      </c>
      <c r="G534" t="s">
        <v>1192</v>
      </c>
      <c r="H534" t="s">
        <v>1042</v>
      </c>
      <c r="I534" t="s">
        <v>1192</v>
      </c>
      <c r="J534">
        <v>1</v>
      </c>
      <c r="K534" t="s">
        <v>9</v>
      </c>
      <c r="L534" t="s">
        <v>2158</v>
      </c>
      <c r="M534" t="s">
        <v>2158</v>
      </c>
      <c r="N534" t="s">
        <v>1823</v>
      </c>
      <c r="O534" t="s">
        <v>3082</v>
      </c>
      <c r="P534" t="s">
        <v>6037</v>
      </c>
      <c r="Q534" t="s">
        <v>6038</v>
      </c>
      <c r="R534" t="s">
        <v>3297</v>
      </c>
      <c r="S534" t="s">
        <v>8</v>
      </c>
      <c r="T534" t="s">
        <v>6046</v>
      </c>
      <c r="U534" s="9" t="s">
        <v>6047</v>
      </c>
      <c r="V534" s="9" t="s">
        <v>6056</v>
      </c>
      <c r="W534" t="s">
        <v>6057</v>
      </c>
      <c r="X534" t="s">
        <v>3081</v>
      </c>
      <c r="Y534" t="s">
        <v>3081</v>
      </c>
      <c r="Z534">
        <v>2</v>
      </c>
      <c r="AA534">
        <v>44986</v>
      </c>
      <c r="AB534">
        <v>44844</v>
      </c>
      <c r="AC534">
        <v>61455110</v>
      </c>
      <c r="AD534" s="9" t="s">
        <v>3084</v>
      </c>
      <c r="AE534" t="s">
        <v>1894</v>
      </c>
      <c r="AF534" t="s">
        <v>4190</v>
      </c>
      <c r="AG534" t="s">
        <v>4191</v>
      </c>
      <c r="AH534" t="s">
        <v>1880</v>
      </c>
      <c r="AI534" t="s">
        <v>6043</v>
      </c>
      <c r="AJ534">
        <v>30465</v>
      </c>
      <c r="AK534" t="s">
        <v>3099</v>
      </c>
      <c r="AL534" t="s">
        <v>3088</v>
      </c>
      <c r="AM534">
        <v>200019605218872</v>
      </c>
      <c r="AN534">
        <v>1</v>
      </c>
      <c r="AO534" s="88" t="s">
        <v>3089</v>
      </c>
      <c r="AP534" s="88">
        <v>1</v>
      </c>
      <c r="AQ534" s="88" t="s">
        <v>3090</v>
      </c>
      <c r="AR534" s="88">
        <v>362664</v>
      </c>
      <c r="AS534" s="88" t="s">
        <v>6044</v>
      </c>
      <c r="AT534" s="88">
        <v>162</v>
      </c>
      <c r="AU534" s="88">
        <v>30000</v>
      </c>
      <c r="AV534" s="88">
        <v>0</v>
      </c>
      <c r="AW534" s="88">
        <v>0</v>
      </c>
      <c r="AX534" s="88">
        <v>0</v>
      </c>
      <c r="AY534" s="88">
        <v>30000</v>
      </c>
      <c r="AZ534" s="88">
        <v>861</v>
      </c>
      <c r="BA534" s="88">
        <v>0</v>
      </c>
      <c r="BB534" s="88">
        <v>912</v>
      </c>
      <c r="BC534" s="88">
        <v>0</v>
      </c>
      <c r="BD534" s="88">
        <v>25</v>
      </c>
      <c r="BE534" s="88">
        <v>0</v>
      </c>
      <c r="BF534" s="101">
        <v>2066</v>
      </c>
      <c r="BG534" s="101">
        <v>3864</v>
      </c>
      <c r="BH534" s="101">
        <v>2130</v>
      </c>
      <c r="BI534" s="101">
        <v>330</v>
      </c>
      <c r="BJ534" s="101">
        <v>2127</v>
      </c>
      <c r="BK534" s="101">
        <v>4587</v>
      </c>
      <c r="BL534" s="101" t="s">
        <v>3081</v>
      </c>
      <c r="BM534" s="101" t="s">
        <v>3081</v>
      </c>
    </row>
    <row r="535" spans="1:65">
      <c r="A535" t="s">
        <v>695</v>
      </c>
      <c r="B535">
        <v>20250301</v>
      </c>
      <c r="C535">
        <v>2025</v>
      </c>
      <c r="D535" s="9">
        <v>45717</v>
      </c>
      <c r="E535">
        <v>3</v>
      </c>
      <c r="F535" t="s">
        <v>1033</v>
      </c>
      <c r="G535" t="s">
        <v>428</v>
      </c>
      <c r="H535" t="s">
        <v>1033</v>
      </c>
      <c r="I535" t="s">
        <v>428</v>
      </c>
      <c r="J535">
        <v>1</v>
      </c>
      <c r="K535" t="s">
        <v>9</v>
      </c>
      <c r="L535" t="s">
        <v>2158</v>
      </c>
      <c r="M535" t="s">
        <v>2158</v>
      </c>
      <c r="N535" t="s">
        <v>1823</v>
      </c>
      <c r="O535" t="s">
        <v>3082</v>
      </c>
      <c r="P535" t="s">
        <v>6037</v>
      </c>
      <c r="Q535" t="s">
        <v>6038</v>
      </c>
      <c r="R535" t="s">
        <v>3160</v>
      </c>
      <c r="S535" t="s">
        <v>49</v>
      </c>
      <c r="T535" t="s">
        <v>6039</v>
      </c>
      <c r="U535" s="9" t="s">
        <v>6040</v>
      </c>
      <c r="V535" s="9" t="s">
        <v>6041</v>
      </c>
      <c r="W535" t="s">
        <v>6042</v>
      </c>
      <c r="X535" t="s">
        <v>3081</v>
      </c>
      <c r="Y535" t="s">
        <v>3081</v>
      </c>
      <c r="Z535">
        <v>1</v>
      </c>
      <c r="AA535">
        <v>45047</v>
      </c>
      <c r="AB535">
        <v>45047</v>
      </c>
      <c r="AC535">
        <v>61815141</v>
      </c>
      <c r="AD535" s="9" t="s">
        <v>3084</v>
      </c>
      <c r="AE535" t="s">
        <v>2337</v>
      </c>
      <c r="AF535" t="s">
        <v>4880</v>
      </c>
      <c r="AG535" t="s">
        <v>4881</v>
      </c>
      <c r="AH535" t="s">
        <v>2336</v>
      </c>
      <c r="AI535" t="s">
        <v>6045</v>
      </c>
      <c r="AJ535">
        <v>36847</v>
      </c>
      <c r="AK535" t="s">
        <v>3099</v>
      </c>
      <c r="AL535" t="s">
        <v>3088</v>
      </c>
      <c r="AM535">
        <v>200019605796908</v>
      </c>
      <c r="AN535">
        <v>1</v>
      </c>
      <c r="AO535" s="88" t="s">
        <v>3089</v>
      </c>
      <c r="AP535" s="88">
        <v>1</v>
      </c>
      <c r="AQ535" s="88" t="s">
        <v>3090</v>
      </c>
      <c r="AR535" s="88">
        <v>362664</v>
      </c>
      <c r="AS535" s="88" t="s">
        <v>6044</v>
      </c>
      <c r="AT535" s="88">
        <v>170</v>
      </c>
      <c r="AU535" s="88">
        <v>25000</v>
      </c>
      <c r="AV535" s="88">
        <v>0</v>
      </c>
      <c r="AW535" s="88">
        <v>0</v>
      </c>
      <c r="AX535" s="88">
        <v>0</v>
      </c>
      <c r="AY535" s="88">
        <v>25000</v>
      </c>
      <c r="AZ535" s="88">
        <v>717.5</v>
      </c>
      <c r="BA535" s="88">
        <v>0</v>
      </c>
      <c r="BB535" s="88">
        <v>760</v>
      </c>
      <c r="BC535" s="88">
        <v>0</v>
      </c>
      <c r="BD535" s="88">
        <v>25</v>
      </c>
      <c r="BE535" s="88">
        <v>0</v>
      </c>
      <c r="BF535" s="101">
        <v>0</v>
      </c>
      <c r="BG535" s="101">
        <v>1502.5</v>
      </c>
      <c r="BH535" s="101">
        <v>1775</v>
      </c>
      <c r="BI535" s="101">
        <v>275</v>
      </c>
      <c r="BJ535" s="101">
        <v>1772.5</v>
      </c>
      <c r="BK535" s="101">
        <v>3822.5</v>
      </c>
      <c r="BL535" s="101" t="s">
        <v>3081</v>
      </c>
      <c r="BM535" s="101" t="s">
        <v>3081</v>
      </c>
    </row>
    <row r="536" spans="1:65">
      <c r="A536" t="s">
        <v>695</v>
      </c>
      <c r="B536">
        <v>20250301</v>
      </c>
      <c r="C536">
        <v>2025</v>
      </c>
      <c r="D536" s="9">
        <v>45717</v>
      </c>
      <c r="E536">
        <v>3</v>
      </c>
      <c r="F536" t="s">
        <v>1031</v>
      </c>
      <c r="G536" t="s">
        <v>500</v>
      </c>
      <c r="H536" t="s">
        <v>1031</v>
      </c>
      <c r="I536" t="s">
        <v>500</v>
      </c>
      <c r="J536">
        <v>1</v>
      </c>
      <c r="K536" t="s">
        <v>9</v>
      </c>
      <c r="L536" t="s">
        <v>2158</v>
      </c>
      <c r="M536" t="s">
        <v>2158</v>
      </c>
      <c r="N536" t="s">
        <v>1823</v>
      </c>
      <c r="O536" t="s">
        <v>3082</v>
      </c>
      <c r="P536" t="s">
        <v>6037</v>
      </c>
      <c r="Q536" t="s">
        <v>6038</v>
      </c>
      <c r="R536" t="s">
        <v>3116</v>
      </c>
      <c r="S536" t="s">
        <v>16</v>
      </c>
      <c r="T536" t="s">
        <v>6046</v>
      </c>
      <c r="U536" s="9" t="s">
        <v>6047</v>
      </c>
      <c r="V536" s="9" t="s">
        <v>3081</v>
      </c>
      <c r="W536" t="s">
        <v>3081</v>
      </c>
      <c r="X536" t="s">
        <v>3081</v>
      </c>
      <c r="Y536" t="s">
        <v>3081</v>
      </c>
      <c r="Z536">
        <v>3</v>
      </c>
      <c r="AA536">
        <v>43466</v>
      </c>
      <c r="AB536">
        <v>39873</v>
      </c>
      <c r="AC536">
        <v>61875059</v>
      </c>
      <c r="AD536" s="9" t="s">
        <v>3084</v>
      </c>
      <c r="AE536" t="s">
        <v>1545</v>
      </c>
      <c r="AF536" t="s">
        <v>5475</v>
      </c>
      <c r="AG536" t="s">
        <v>5476</v>
      </c>
      <c r="AH536" t="s">
        <v>519</v>
      </c>
      <c r="AI536" t="s">
        <v>6045</v>
      </c>
      <c r="AJ536">
        <v>28940</v>
      </c>
      <c r="AK536" t="s">
        <v>3099</v>
      </c>
      <c r="AL536" t="s">
        <v>3088</v>
      </c>
      <c r="AM536">
        <v>200013300151166</v>
      </c>
      <c r="AN536">
        <v>1</v>
      </c>
      <c r="AO536" s="88" t="s">
        <v>3089</v>
      </c>
      <c r="AP536" s="88">
        <v>1</v>
      </c>
      <c r="AQ536" s="88" t="s">
        <v>3090</v>
      </c>
      <c r="AR536" s="88">
        <v>362664</v>
      </c>
      <c r="AS536" s="88" t="s">
        <v>6044</v>
      </c>
      <c r="AT536" s="88">
        <v>172</v>
      </c>
      <c r="AU536" s="88">
        <v>35000</v>
      </c>
      <c r="AV536" s="88">
        <v>0</v>
      </c>
      <c r="AW536" s="88">
        <v>0</v>
      </c>
      <c r="AX536" s="88">
        <v>0</v>
      </c>
      <c r="AY536" s="88">
        <v>35000</v>
      </c>
      <c r="AZ536" s="88">
        <v>1004.5</v>
      </c>
      <c r="BA536" s="88">
        <v>0</v>
      </c>
      <c r="BB536" s="88">
        <v>1064</v>
      </c>
      <c r="BC536" s="88">
        <v>0</v>
      </c>
      <c r="BD536" s="88">
        <v>25</v>
      </c>
      <c r="BE536" s="88">
        <v>0</v>
      </c>
      <c r="BF536" s="101">
        <v>12912.34</v>
      </c>
      <c r="BG536" s="101">
        <v>15005.84</v>
      </c>
      <c r="BH536" s="101">
        <v>2485</v>
      </c>
      <c r="BI536" s="101">
        <v>385</v>
      </c>
      <c r="BJ536" s="101">
        <v>2481.5</v>
      </c>
      <c r="BK536" s="101">
        <v>5351.5</v>
      </c>
      <c r="BL536" s="101" t="s">
        <v>3081</v>
      </c>
      <c r="BM536" s="101" t="s">
        <v>3081</v>
      </c>
    </row>
    <row r="537" spans="1:65">
      <c r="A537" t="s">
        <v>695</v>
      </c>
      <c r="B537">
        <v>20250301</v>
      </c>
      <c r="C537">
        <v>2025</v>
      </c>
      <c r="D537" s="9">
        <v>45717</v>
      </c>
      <c r="E537">
        <v>3</v>
      </c>
      <c r="F537" t="s">
        <v>1031</v>
      </c>
      <c r="G537" t="s">
        <v>500</v>
      </c>
      <c r="H537" t="s">
        <v>1031</v>
      </c>
      <c r="I537" t="s">
        <v>500</v>
      </c>
      <c r="J537">
        <v>1</v>
      </c>
      <c r="K537" t="s">
        <v>9</v>
      </c>
      <c r="L537" t="s">
        <v>2158</v>
      </c>
      <c r="M537" t="s">
        <v>2158</v>
      </c>
      <c r="N537" t="s">
        <v>1823</v>
      </c>
      <c r="O537" t="s">
        <v>3082</v>
      </c>
      <c r="P537" t="s">
        <v>6037</v>
      </c>
      <c r="Q537" t="s">
        <v>6038</v>
      </c>
      <c r="R537" t="s">
        <v>3083</v>
      </c>
      <c r="S537" t="s">
        <v>7</v>
      </c>
      <c r="T537" t="s">
        <v>6039</v>
      </c>
      <c r="U537" s="9" t="s">
        <v>6040</v>
      </c>
      <c r="V537" s="9" t="s">
        <v>6041</v>
      </c>
      <c r="W537" t="s">
        <v>6042</v>
      </c>
      <c r="X537" t="s">
        <v>3081</v>
      </c>
      <c r="Y537" t="s">
        <v>3081</v>
      </c>
      <c r="Z537">
        <v>1</v>
      </c>
      <c r="AA537">
        <v>45108</v>
      </c>
      <c r="AB537">
        <v>45108</v>
      </c>
      <c r="AC537">
        <v>61875162</v>
      </c>
      <c r="AD537" s="9" t="s">
        <v>3084</v>
      </c>
      <c r="AE537" t="s">
        <v>2459</v>
      </c>
      <c r="AF537" t="s">
        <v>3900</v>
      </c>
      <c r="AG537" t="s">
        <v>3901</v>
      </c>
      <c r="AH537" t="s">
        <v>2458</v>
      </c>
      <c r="AI537" t="s">
        <v>6043</v>
      </c>
      <c r="AJ537">
        <v>37925</v>
      </c>
      <c r="AK537" t="s">
        <v>3099</v>
      </c>
      <c r="AL537" t="s">
        <v>3088</v>
      </c>
      <c r="AM537">
        <v>200019605979782</v>
      </c>
      <c r="AN537">
        <v>1</v>
      </c>
      <c r="AO537" s="88" t="s">
        <v>3089</v>
      </c>
      <c r="AP537" s="88">
        <v>1</v>
      </c>
      <c r="AQ537" s="88" t="s">
        <v>3090</v>
      </c>
      <c r="AR537" s="88">
        <v>362664</v>
      </c>
      <c r="AS537" s="88" t="s">
        <v>6044</v>
      </c>
      <c r="AT537" s="88">
        <v>193</v>
      </c>
      <c r="AU537" s="88">
        <v>22000</v>
      </c>
      <c r="AV537" s="88">
        <v>0</v>
      </c>
      <c r="AW537" s="88">
        <v>0</v>
      </c>
      <c r="AX537" s="88">
        <v>0</v>
      </c>
      <c r="AY537" s="88">
        <v>22000</v>
      </c>
      <c r="AZ537" s="88">
        <v>631.4</v>
      </c>
      <c r="BA537" s="88">
        <v>0</v>
      </c>
      <c r="BB537" s="88">
        <v>668.8</v>
      </c>
      <c r="BC537" s="88">
        <v>0</v>
      </c>
      <c r="BD537" s="88">
        <v>25</v>
      </c>
      <c r="BE537" s="88">
        <v>0</v>
      </c>
      <c r="BF537" s="101">
        <v>1766</v>
      </c>
      <c r="BG537" s="101">
        <v>3091.2</v>
      </c>
      <c r="BH537" s="101">
        <v>1562</v>
      </c>
      <c r="BI537" s="101">
        <v>242</v>
      </c>
      <c r="BJ537" s="101">
        <v>1559.8</v>
      </c>
      <c r="BK537" s="101">
        <v>3363.8</v>
      </c>
      <c r="BL537" s="101" t="s">
        <v>3081</v>
      </c>
      <c r="BM537" s="101" t="s">
        <v>3081</v>
      </c>
    </row>
    <row r="538" spans="1:65">
      <c r="A538" t="s">
        <v>695</v>
      </c>
      <c r="B538">
        <v>20250301</v>
      </c>
      <c r="C538">
        <v>2025</v>
      </c>
      <c r="D538" s="9">
        <v>45717</v>
      </c>
      <c r="E538">
        <v>3</v>
      </c>
      <c r="F538" t="s">
        <v>1043</v>
      </c>
      <c r="G538" t="s">
        <v>60</v>
      </c>
      <c r="H538" t="s">
        <v>1043</v>
      </c>
      <c r="I538" t="s">
        <v>60</v>
      </c>
      <c r="J538">
        <v>1</v>
      </c>
      <c r="K538" t="s">
        <v>9</v>
      </c>
      <c r="L538" t="s">
        <v>2158</v>
      </c>
      <c r="M538" t="s">
        <v>2158</v>
      </c>
      <c r="N538" t="s">
        <v>1823</v>
      </c>
      <c r="O538" t="s">
        <v>3082</v>
      </c>
      <c r="P538" t="s">
        <v>6037</v>
      </c>
      <c r="Q538" t="s">
        <v>6038</v>
      </c>
      <c r="R538" t="s">
        <v>3096</v>
      </c>
      <c r="S538" t="s">
        <v>295</v>
      </c>
      <c r="T538" t="s">
        <v>6046</v>
      </c>
      <c r="U538" s="9" t="s">
        <v>6047</v>
      </c>
      <c r="V538" s="9" t="s">
        <v>6056</v>
      </c>
      <c r="W538" t="s">
        <v>6057</v>
      </c>
      <c r="X538" t="s">
        <v>3081</v>
      </c>
      <c r="Y538" t="s">
        <v>3081</v>
      </c>
      <c r="Z538">
        <v>2</v>
      </c>
      <c r="AA538">
        <v>45536</v>
      </c>
      <c r="AB538">
        <v>45383</v>
      </c>
      <c r="AC538">
        <v>61950127</v>
      </c>
      <c r="AD538" s="9" t="s">
        <v>3084</v>
      </c>
      <c r="AE538" t="s">
        <v>2767</v>
      </c>
      <c r="AF538" t="s">
        <v>3191</v>
      </c>
      <c r="AG538" t="s">
        <v>3192</v>
      </c>
      <c r="AH538" t="s">
        <v>2800</v>
      </c>
      <c r="AI538" t="s">
        <v>6043</v>
      </c>
      <c r="AJ538">
        <v>33087</v>
      </c>
      <c r="AK538" t="s">
        <v>3099</v>
      </c>
      <c r="AL538" t="s">
        <v>3088</v>
      </c>
      <c r="AM538">
        <v>200019606917486</v>
      </c>
      <c r="AN538">
        <v>1</v>
      </c>
      <c r="AO538" s="88" t="s">
        <v>3089</v>
      </c>
      <c r="AP538" s="88">
        <v>1</v>
      </c>
      <c r="AQ538" s="88" t="s">
        <v>3090</v>
      </c>
      <c r="AR538" s="88">
        <v>362664</v>
      </c>
      <c r="AS538" s="88" t="s">
        <v>6044</v>
      </c>
      <c r="AT538" s="88">
        <v>300</v>
      </c>
      <c r="AU538" s="88">
        <v>35000</v>
      </c>
      <c r="AV538" s="88">
        <v>0</v>
      </c>
      <c r="AW538" s="88">
        <v>0</v>
      </c>
      <c r="AX538" s="88">
        <v>0</v>
      </c>
      <c r="AY538" s="88">
        <v>35000</v>
      </c>
      <c r="AZ538" s="88">
        <v>1004.5</v>
      </c>
      <c r="BA538" s="88">
        <v>0</v>
      </c>
      <c r="BB538" s="88">
        <v>1064</v>
      </c>
      <c r="BC538" s="88">
        <v>0</v>
      </c>
      <c r="BD538" s="88">
        <v>25</v>
      </c>
      <c r="BE538" s="88">
        <v>0</v>
      </c>
      <c r="BF538" s="101">
        <v>4639.2</v>
      </c>
      <c r="BG538" s="101">
        <v>6732.7</v>
      </c>
      <c r="BH538" s="101">
        <v>2485</v>
      </c>
      <c r="BI538" s="101">
        <v>385</v>
      </c>
      <c r="BJ538" s="101">
        <v>2481.5</v>
      </c>
      <c r="BK538" s="101">
        <v>5351.5</v>
      </c>
      <c r="BL538" s="101" t="s">
        <v>3081</v>
      </c>
      <c r="BM538" s="101" t="s">
        <v>3081</v>
      </c>
    </row>
    <row r="539" spans="1:65">
      <c r="A539" t="s">
        <v>695</v>
      </c>
      <c r="B539">
        <v>20250301</v>
      </c>
      <c r="C539">
        <v>2025</v>
      </c>
      <c r="D539" s="9">
        <v>45717</v>
      </c>
      <c r="E539">
        <v>3</v>
      </c>
      <c r="F539" t="s">
        <v>1031</v>
      </c>
      <c r="G539" t="s">
        <v>500</v>
      </c>
      <c r="H539" t="s">
        <v>1031</v>
      </c>
      <c r="I539" t="s">
        <v>500</v>
      </c>
      <c r="J539">
        <v>1</v>
      </c>
      <c r="K539" t="s">
        <v>9</v>
      </c>
      <c r="L539" t="s">
        <v>2158</v>
      </c>
      <c r="M539" t="s">
        <v>2158</v>
      </c>
      <c r="N539" t="s">
        <v>1823</v>
      </c>
      <c r="O539" t="s">
        <v>3082</v>
      </c>
      <c r="P539" t="s">
        <v>6037</v>
      </c>
      <c r="Q539" t="s">
        <v>6038</v>
      </c>
      <c r="R539" t="s">
        <v>3083</v>
      </c>
      <c r="S539" t="s">
        <v>7</v>
      </c>
      <c r="T539" t="s">
        <v>6039</v>
      </c>
      <c r="U539" s="9" t="s">
        <v>6040</v>
      </c>
      <c r="V539" s="9" t="s">
        <v>6041</v>
      </c>
      <c r="W539" t="s">
        <v>6042</v>
      </c>
      <c r="X539" t="s">
        <v>3081</v>
      </c>
      <c r="Y539" t="s">
        <v>3081</v>
      </c>
      <c r="Z539">
        <v>1</v>
      </c>
      <c r="AA539">
        <v>45323</v>
      </c>
      <c r="AB539">
        <v>45323</v>
      </c>
      <c r="AC539">
        <v>61875170</v>
      </c>
      <c r="AD539" s="9" t="s">
        <v>3084</v>
      </c>
      <c r="AE539" t="s">
        <v>2707</v>
      </c>
      <c r="AF539" t="s">
        <v>3531</v>
      </c>
      <c r="AG539" t="s">
        <v>4933</v>
      </c>
      <c r="AH539" t="s">
        <v>2708</v>
      </c>
      <c r="AI539" t="s">
        <v>6045</v>
      </c>
      <c r="AJ539">
        <v>37460</v>
      </c>
      <c r="AK539" t="s">
        <v>3099</v>
      </c>
      <c r="AL539" t="s">
        <v>3088</v>
      </c>
      <c r="AM539">
        <v>200019606761579</v>
      </c>
      <c r="AN539">
        <v>1</v>
      </c>
      <c r="AO539" s="88" t="s">
        <v>3089</v>
      </c>
      <c r="AP539" s="88">
        <v>1</v>
      </c>
      <c r="AQ539" s="88" t="s">
        <v>3090</v>
      </c>
      <c r="AR539" s="88">
        <v>362664</v>
      </c>
      <c r="AS539" s="88" t="s">
        <v>6044</v>
      </c>
      <c r="AT539" s="88">
        <v>238</v>
      </c>
      <c r="AU539" s="88">
        <v>22000</v>
      </c>
      <c r="AV539" s="88">
        <v>0</v>
      </c>
      <c r="AW539" s="88">
        <v>0</v>
      </c>
      <c r="AX539" s="88">
        <v>0</v>
      </c>
      <c r="AY539" s="88">
        <v>22000</v>
      </c>
      <c r="AZ539" s="88">
        <v>631.4</v>
      </c>
      <c r="BA539" s="88">
        <v>0</v>
      </c>
      <c r="BB539" s="88">
        <v>668.8</v>
      </c>
      <c r="BC539" s="88">
        <v>0</v>
      </c>
      <c r="BD539" s="88">
        <v>25</v>
      </c>
      <c r="BE539" s="88">
        <v>0</v>
      </c>
      <c r="BF539" s="101">
        <v>1566</v>
      </c>
      <c r="BG539" s="101">
        <v>2891.2</v>
      </c>
      <c r="BH539" s="101">
        <v>1562</v>
      </c>
      <c r="BI539" s="101">
        <v>242</v>
      </c>
      <c r="BJ539" s="101">
        <v>1559.8</v>
      </c>
      <c r="BK539" s="101">
        <v>3363.8</v>
      </c>
      <c r="BL539" s="101" t="s">
        <v>3081</v>
      </c>
      <c r="BM539" s="101" t="s">
        <v>3081</v>
      </c>
    </row>
    <row r="540" spans="1:65">
      <c r="A540" t="s">
        <v>695</v>
      </c>
      <c r="B540">
        <v>20250301</v>
      </c>
      <c r="C540">
        <v>2025</v>
      </c>
      <c r="D540" s="9">
        <v>45717</v>
      </c>
      <c r="E540">
        <v>3</v>
      </c>
      <c r="F540" t="s">
        <v>1043</v>
      </c>
      <c r="G540" t="s">
        <v>60</v>
      </c>
      <c r="H540" t="s">
        <v>1043</v>
      </c>
      <c r="I540" t="s">
        <v>60</v>
      </c>
      <c r="J540">
        <v>1</v>
      </c>
      <c r="K540" t="s">
        <v>9</v>
      </c>
      <c r="L540" t="s">
        <v>2158</v>
      </c>
      <c r="M540" t="s">
        <v>2158</v>
      </c>
      <c r="N540" t="s">
        <v>1823</v>
      </c>
      <c r="O540" t="s">
        <v>3082</v>
      </c>
      <c r="P540" t="s">
        <v>6037</v>
      </c>
      <c r="Q540" t="s">
        <v>6038</v>
      </c>
      <c r="R540" t="s">
        <v>3083</v>
      </c>
      <c r="S540" t="s">
        <v>7</v>
      </c>
      <c r="T540" t="s">
        <v>6039</v>
      </c>
      <c r="U540" s="9" t="s">
        <v>6040</v>
      </c>
      <c r="V540" s="9" t="s">
        <v>6041</v>
      </c>
      <c r="W540" t="s">
        <v>6042</v>
      </c>
      <c r="X540" t="s">
        <v>3081</v>
      </c>
      <c r="Y540" t="s">
        <v>3081</v>
      </c>
      <c r="Z540">
        <v>1</v>
      </c>
      <c r="AA540">
        <v>45231</v>
      </c>
      <c r="AB540">
        <v>45231</v>
      </c>
      <c r="AC540">
        <v>61950114</v>
      </c>
      <c r="AD540" s="9" t="s">
        <v>3084</v>
      </c>
      <c r="AE540" t="s">
        <v>2630</v>
      </c>
      <c r="AF540" t="s">
        <v>5468</v>
      </c>
      <c r="AG540" t="s">
        <v>5469</v>
      </c>
      <c r="AH540" t="s">
        <v>2629</v>
      </c>
      <c r="AI540" t="s">
        <v>6043</v>
      </c>
      <c r="AJ540">
        <v>34344</v>
      </c>
      <c r="AK540" t="s">
        <v>3099</v>
      </c>
      <c r="AL540" t="s">
        <v>3088</v>
      </c>
      <c r="AM540">
        <v>200019606400190</v>
      </c>
      <c r="AN540">
        <v>1</v>
      </c>
      <c r="AO540" s="88" t="s">
        <v>3089</v>
      </c>
      <c r="AP540" s="88">
        <v>1</v>
      </c>
      <c r="AQ540" s="88" t="s">
        <v>3090</v>
      </c>
      <c r="AR540" s="88">
        <v>362664</v>
      </c>
      <c r="AS540" s="88" t="s">
        <v>6044</v>
      </c>
      <c r="AT540" s="88">
        <v>256</v>
      </c>
      <c r="AU540" s="88">
        <v>18000</v>
      </c>
      <c r="AV540" s="88">
        <v>0</v>
      </c>
      <c r="AW540" s="88">
        <v>0</v>
      </c>
      <c r="AX540" s="88">
        <v>0</v>
      </c>
      <c r="AY540" s="88">
        <v>18000</v>
      </c>
      <c r="AZ540" s="88">
        <v>516.6</v>
      </c>
      <c r="BA540" s="88">
        <v>0</v>
      </c>
      <c r="BB540" s="88">
        <v>547.20000000000005</v>
      </c>
      <c r="BC540" s="88">
        <v>0</v>
      </c>
      <c r="BD540" s="88">
        <v>25</v>
      </c>
      <c r="BE540" s="88">
        <v>0</v>
      </c>
      <c r="BF540" s="101">
        <v>12159.03</v>
      </c>
      <c r="BG540" s="101">
        <v>13247.83</v>
      </c>
      <c r="BH540" s="101">
        <v>1278</v>
      </c>
      <c r="BI540" s="101">
        <v>198</v>
      </c>
      <c r="BJ540" s="101">
        <v>1276.2</v>
      </c>
      <c r="BK540" s="101">
        <v>2752.2</v>
      </c>
      <c r="BL540" s="101" t="s">
        <v>3081</v>
      </c>
      <c r="BM540" s="101" t="s">
        <v>3081</v>
      </c>
    </row>
    <row r="541" spans="1:65">
      <c r="A541" t="s">
        <v>695</v>
      </c>
      <c r="B541">
        <v>20250301</v>
      </c>
      <c r="C541">
        <v>2025</v>
      </c>
      <c r="D541" s="9">
        <v>45717</v>
      </c>
      <c r="E541">
        <v>3</v>
      </c>
      <c r="F541" t="s">
        <v>1033</v>
      </c>
      <c r="G541" t="s">
        <v>428</v>
      </c>
      <c r="H541" t="s">
        <v>1033</v>
      </c>
      <c r="I541" t="s">
        <v>428</v>
      </c>
      <c r="J541">
        <v>1</v>
      </c>
      <c r="K541" t="s">
        <v>9</v>
      </c>
      <c r="L541" t="s">
        <v>2158</v>
      </c>
      <c r="M541" t="s">
        <v>2158</v>
      </c>
      <c r="N541" t="s">
        <v>1823</v>
      </c>
      <c r="O541" t="s">
        <v>3082</v>
      </c>
      <c r="P541" t="s">
        <v>6037</v>
      </c>
      <c r="Q541" t="s">
        <v>6038</v>
      </c>
      <c r="R541" t="s">
        <v>3284</v>
      </c>
      <c r="S541" t="s">
        <v>83</v>
      </c>
      <c r="T541" t="s">
        <v>6046</v>
      </c>
      <c r="U541" s="9" t="s">
        <v>6047</v>
      </c>
      <c r="V541" s="9" t="s">
        <v>6052</v>
      </c>
      <c r="W541" t="s">
        <v>6053</v>
      </c>
      <c r="X541" t="s">
        <v>3081</v>
      </c>
      <c r="Y541" t="s">
        <v>3081</v>
      </c>
      <c r="Z541">
        <v>6</v>
      </c>
      <c r="AA541">
        <v>45474</v>
      </c>
      <c r="AB541">
        <v>35053</v>
      </c>
      <c r="AC541">
        <v>61815016</v>
      </c>
      <c r="AD541" s="9" t="s">
        <v>3084</v>
      </c>
      <c r="AE541" t="s">
        <v>1603</v>
      </c>
      <c r="AF541" t="s">
        <v>5507</v>
      </c>
      <c r="AG541" t="s">
        <v>5508</v>
      </c>
      <c r="AH541" t="s">
        <v>441</v>
      </c>
      <c r="AI541" t="s">
        <v>6043</v>
      </c>
      <c r="AJ541">
        <v>25539</v>
      </c>
      <c r="AK541" t="s">
        <v>3088</v>
      </c>
      <c r="AL541" t="s">
        <v>3095</v>
      </c>
      <c r="AM541">
        <v>200011250029036</v>
      </c>
      <c r="AN541">
        <v>1</v>
      </c>
      <c r="AO541" s="88" t="s">
        <v>3089</v>
      </c>
      <c r="AP541" s="88">
        <v>1</v>
      </c>
      <c r="AQ541" s="88" t="s">
        <v>3090</v>
      </c>
      <c r="AR541" s="88">
        <v>362664</v>
      </c>
      <c r="AS541" s="88" t="s">
        <v>6044</v>
      </c>
      <c r="AT541" s="88">
        <v>270</v>
      </c>
      <c r="AU541" s="88">
        <v>60000</v>
      </c>
      <c r="AV541" s="88">
        <v>0</v>
      </c>
      <c r="AW541" s="88">
        <v>0</v>
      </c>
      <c r="AX541" s="88">
        <v>0</v>
      </c>
      <c r="AY541" s="88">
        <v>60000</v>
      </c>
      <c r="AZ541" s="88">
        <v>1722</v>
      </c>
      <c r="BA541" s="88">
        <v>2800.49</v>
      </c>
      <c r="BB541" s="88">
        <v>1824</v>
      </c>
      <c r="BC541" s="88">
        <v>3430.92</v>
      </c>
      <c r="BD541" s="88">
        <v>25</v>
      </c>
      <c r="BE541" s="88">
        <v>0</v>
      </c>
      <c r="BF541" s="101">
        <v>300</v>
      </c>
      <c r="BG541" s="101">
        <v>10102.41</v>
      </c>
      <c r="BH541" s="101">
        <v>4260</v>
      </c>
      <c r="BI541" s="101">
        <v>660</v>
      </c>
      <c r="BJ541" s="101">
        <v>4254</v>
      </c>
      <c r="BK541" s="101">
        <v>9174</v>
      </c>
      <c r="BL541" s="101" t="s">
        <v>3091</v>
      </c>
      <c r="BM541" s="101" t="s">
        <v>3081</v>
      </c>
    </row>
    <row r="542" spans="1:65">
      <c r="A542" t="s">
        <v>695</v>
      </c>
      <c r="B542">
        <v>20250301</v>
      </c>
      <c r="C542">
        <v>2025</v>
      </c>
      <c r="D542" s="9">
        <v>45717</v>
      </c>
      <c r="E542">
        <v>3</v>
      </c>
      <c r="F542" t="s">
        <v>1031</v>
      </c>
      <c r="G542" t="s">
        <v>500</v>
      </c>
      <c r="H542" t="s">
        <v>1031</v>
      </c>
      <c r="I542" t="s">
        <v>500</v>
      </c>
      <c r="J542">
        <v>1</v>
      </c>
      <c r="K542" t="s">
        <v>9</v>
      </c>
      <c r="L542" t="s">
        <v>2158</v>
      </c>
      <c r="M542" t="s">
        <v>2158</v>
      </c>
      <c r="N542" t="s">
        <v>1823</v>
      </c>
      <c r="O542" t="s">
        <v>3082</v>
      </c>
      <c r="P542" t="s">
        <v>6037</v>
      </c>
      <c r="Q542" t="s">
        <v>6038</v>
      </c>
      <c r="R542" t="s">
        <v>3121</v>
      </c>
      <c r="S542" t="s">
        <v>744</v>
      </c>
      <c r="T542" t="s">
        <v>6046</v>
      </c>
      <c r="U542" s="9" t="s">
        <v>6047</v>
      </c>
      <c r="V542" s="9" t="s">
        <v>3081</v>
      </c>
      <c r="W542" t="s">
        <v>3081</v>
      </c>
      <c r="X542" t="s">
        <v>3081</v>
      </c>
      <c r="Y542" t="s">
        <v>3081</v>
      </c>
      <c r="Z542">
        <v>1</v>
      </c>
      <c r="AA542">
        <v>44207</v>
      </c>
      <c r="AB542">
        <v>44207</v>
      </c>
      <c r="AC542">
        <v>61875097</v>
      </c>
      <c r="AD542" s="9" t="s">
        <v>3084</v>
      </c>
      <c r="AE542" t="s">
        <v>1511</v>
      </c>
      <c r="AF542" t="s">
        <v>3122</v>
      </c>
      <c r="AG542" t="s">
        <v>3123</v>
      </c>
      <c r="AH542" t="s">
        <v>745</v>
      </c>
      <c r="AI542" t="s">
        <v>6043</v>
      </c>
      <c r="AJ542">
        <v>19304</v>
      </c>
      <c r="AK542" t="s">
        <v>3087</v>
      </c>
      <c r="AL542" t="s">
        <v>3088</v>
      </c>
      <c r="AM542">
        <v>200010130230825</v>
      </c>
      <c r="AN542">
        <v>1</v>
      </c>
      <c r="AO542" s="88" t="s">
        <v>3089</v>
      </c>
      <c r="AP542" s="88">
        <v>1</v>
      </c>
      <c r="AQ542" s="88" t="s">
        <v>3090</v>
      </c>
      <c r="AR542" s="88">
        <v>362664</v>
      </c>
      <c r="AS542" s="88" t="s">
        <v>6044</v>
      </c>
      <c r="AT542" s="88">
        <v>284</v>
      </c>
      <c r="AU542" s="88">
        <v>175000</v>
      </c>
      <c r="AV542" s="88">
        <v>0</v>
      </c>
      <c r="AW542" s="88">
        <v>0</v>
      </c>
      <c r="AX542" s="88">
        <v>0</v>
      </c>
      <c r="AY542" s="88">
        <v>175000</v>
      </c>
      <c r="AZ542" s="88">
        <v>5022.5</v>
      </c>
      <c r="BA542" s="88">
        <v>29747.24</v>
      </c>
      <c r="BB542" s="88">
        <v>5320</v>
      </c>
      <c r="BC542" s="88">
        <v>0</v>
      </c>
      <c r="BD542" s="88">
        <v>25</v>
      </c>
      <c r="BE542" s="88">
        <v>0</v>
      </c>
      <c r="BF542" s="101">
        <v>1000</v>
      </c>
      <c r="BG542" s="101">
        <v>41114.74</v>
      </c>
      <c r="BH542" s="101">
        <v>12425</v>
      </c>
      <c r="BI542" s="101">
        <v>851.51</v>
      </c>
      <c r="BJ542" s="101">
        <v>12407.5</v>
      </c>
      <c r="BK542" s="101">
        <v>25684.01</v>
      </c>
      <c r="BL542" s="101" t="s">
        <v>3081</v>
      </c>
      <c r="BM542" s="101" t="s">
        <v>3081</v>
      </c>
    </row>
    <row r="543" spans="1:65">
      <c r="A543" t="s">
        <v>695</v>
      </c>
      <c r="B543">
        <v>20250301</v>
      </c>
      <c r="C543">
        <v>2025</v>
      </c>
      <c r="D543" s="9">
        <v>45717</v>
      </c>
      <c r="E543">
        <v>3</v>
      </c>
      <c r="F543" t="s">
        <v>1033</v>
      </c>
      <c r="G543" t="s">
        <v>428</v>
      </c>
      <c r="H543" t="s">
        <v>1033</v>
      </c>
      <c r="I543" t="s">
        <v>428</v>
      </c>
      <c r="J543">
        <v>1</v>
      </c>
      <c r="K543" t="s">
        <v>9</v>
      </c>
      <c r="L543" t="s">
        <v>2158</v>
      </c>
      <c r="M543" t="s">
        <v>2158</v>
      </c>
      <c r="N543" t="s">
        <v>1823</v>
      </c>
      <c r="O543" t="s">
        <v>3082</v>
      </c>
      <c r="P543" t="s">
        <v>6037</v>
      </c>
      <c r="Q543" t="s">
        <v>6038</v>
      </c>
      <c r="R543" t="s">
        <v>3083</v>
      </c>
      <c r="S543" t="s">
        <v>7</v>
      </c>
      <c r="T543" t="s">
        <v>6039</v>
      </c>
      <c r="U543" s="9" t="s">
        <v>6040</v>
      </c>
      <c r="V543" s="9" t="s">
        <v>6041</v>
      </c>
      <c r="W543" t="s">
        <v>6042</v>
      </c>
      <c r="X543" t="s">
        <v>3081</v>
      </c>
      <c r="Y543" t="s">
        <v>3081</v>
      </c>
      <c r="Z543">
        <v>2</v>
      </c>
      <c r="AA543">
        <v>45078</v>
      </c>
      <c r="AB543">
        <v>44531</v>
      </c>
      <c r="AC543">
        <v>61815098</v>
      </c>
      <c r="AD543" s="9" t="s">
        <v>3084</v>
      </c>
      <c r="AE543" t="s">
        <v>1521</v>
      </c>
      <c r="AF543" t="s">
        <v>5200</v>
      </c>
      <c r="AG543" t="s">
        <v>5201</v>
      </c>
      <c r="AH543" t="s">
        <v>1145</v>
      </c>
      <c r="AI543" t="s">
        <v>6043</v>
      </c>
      <c r="AJ543">
        <v>31283</v>
      </c>
      <c r="AK543" t="s">
        <v>3099</v>
      </c>
      <c r="AL543" t="s">
        <v>3088</v>
      </c>
      <c r="AM543">
        <v>200019604295142</v>
      </c>
      <c r="AN543">
        <v>1</v>
      </c>
      <c r="AO543" s="88" t="s">
        <v>3089</v>
      </c>
      <c r="AP543" s="88">
        <v>1</v>
      </c>
      <c r="AQ543" s="88" t="s">
        <v>3090</v>
      </c>
      <c r="AR543" s="88">
        <v>362664</v>
      </c>
      <c r="AS543" s="88" t="s">
        <v>6044</v>
      </c>
      <c r="AT543" s="88">
        <v>291</v>
      </c>
      <c r="AU543" s="88">
        <v>20000</v>
      </c>
      <c r="AV543" s="88">
        <v>0</v>
      </c>
      <c r="AW543" s="88">
        <v>0</v>
      </c>
      <c r="AX543" s="88">
        <v>0</v>
      </c>
      <c r="AY543" s="88">
        <v>20000</v>
      </c>
      <c r="AZ543" s="88">
        <v>574</v>
      </c>
      <c r="BA543" s="88">
        <v>0</v>
      </c>
      <c r="BB543" s="88">
        <v>608</v>
      </c>
      <c r="BC543" s="88">
        <v>0</v>
      </c>
      <c r="BD543" s="88">
        <v>25</v>
      </c>
      <c r="BE543" s="88">
        <v>0</v>
      </c>
      <c r="BF543" s="101">
        <v>0</v>
      </c>
      <c r="BG543" s="101">
        <v>1207</v>
      </c>
      <c r="BH543" s="101">
        <v>1420</v>
      </c>
      <c r="BI543" s="101">
        <v>220</v>
      </c>
      <c r="BJ543" s="101">
        <v>1418</v>
      </c>
      <c r="BK543" s="101">
        <v>3058</v>
      </c>
      <c r="BL543" s="101" t="s">
        <v>3081</v>
      </c>
      <c r="BM543" s="101" t="s">
        <v>3081</v>
      </c>
    </row>
    <row r="544" spans="1:65">
      <c r="A544" t="s">
        <v>695</v>
      </c>
      <c r="B544">
        <v>20250301</v>
      </c>
      <c r="C544">
        <v>2025</v>
      </c>
      <c r="D544" s="9">
        <v>45717</v>
      </c>
      <c r="E544">
        <v>3</v>
      </c>
      <c r="F544" t="s">
        <v>1043</v>
      </c>
      <c r="G544" t="s">
        <v>60</v>
      </c>
      <c r="H544" t="s">
        <v>1043</v>
      </c>
      <c r="I544" t="s">
        <v>60</v>
      </c>
      <c r="J544">
        <v>1</v>
      </c>
      <c r="K544" t="s">
        <v>9</v>
      </c>
      <c r="L544" t="s">
        <v>2158</v>
      </c>
      <c r="M544" t="s">
        <v>2158</v>
      </c>
      <c r="N544" t="s">
        <v>1823</v>
      </c>
      <c r="O544" t="s">
        <v>3082</v>
      </c>
      <c r="P544" t="s">
        <v>6037</v>
      </c>
      <c r="Q544" t="s">
        <v>6038</v>
      </c>
      <c r="R544" t="s">
        <v>3083</v>
      </c>
      <c r="S544" t="s">
        <v>7</v>
      </c>
      <c r="T544" t="s">
        <v>6039</v>
      </c>
      <c r="U544" s="9" t="s">
        <v>6040</v>
      </c>
      <c r="V544" s="9" t="s">
        <v>6041</v>
      </c>
      <c r="W544" t="s">
        <v>6042</v>
      </c>
      <c r="X544" t="s">
        <v>3081</v>
      </c>
      <c r="Y544" t="s">
        <v>3081</v>
      </c>
      <c r="Z544">
        <v>1</v>
      </c>
      <c r="AA544">
        <v>45170</v>
      </c>
      <c r="AB544">
        <v>45170</v>
      </c>
      <c r="AC544">
        <v>61950104</v>
      </c>
      <c r="AD544" s="9" t="s">
        <v>3084</v>
      </c>
      <c r="AE544" t="s">
        <v>2532</v>
      </c>
      <c r="AF544" t="s">
        <v>4891</v>
      </c>
      <c r="AG544" t="s">
        <v>4892</v>
      </c>
      <c r="AH544" t="s">
        <v>2558</v>
      </c>
      <c r="AI544" t="s">
        <v>6043</v>
      </c>
      <c r="AJ544">
        <v>29983</v>
      </c>
      <c r="AK544" t="s">
        <v>3099</v>
      </c>
      <c r="AL544" t="s">
        <v>3088</v>
      </c>
      <c r="AM544">
        <v>200019606208467</v>
      </c>
      <c r="AN544">
        <v>1</v>
      </c>
      <c r="AO544" s="88" t="s">
        <v>3089</v>
      </c>
      <c r="AP544" s="88">
        <v>1</v>
      </c>
      <c r="AQ544" s="88" t="s">
        <v>3090</v>
      </c>
      <c r="AR544" s="88">
        <v>362664</v>
      </c>
      <c r="AS544" s="88" t="s">
        <v>6044</v>
      </c>
      <c r="AT544" s="88">
        <v>292</v>
      </c>
      <c r="AU544" s="88">
        <v>18000</v>
      </c>
      <c r="AV544" s="88">
        <v>0</v>
      </c>
      <c r="AW544" s="88">
        <v>0</v>
      </c>
      <c r="AX544" s="88">
        <v>0</v>
      </c>
      <c r="AY544" s="88">
        <v>18000</v>
      </c>
      <c r="AZ544" s="88">
        <v>516.6</v>
      </c>
      <c r="BA544" s="88">
        <v>0</v>
      </c>
      <c r="BB544" s="88">
        <v>547.20000000000005</v>
      </c>
      <c r="BC544" s="88">
        <v>0</v>
      </c>
      <c r="BD544" s="88">
        <v>25</v>
      </c>
      <c r="BE544" s="88">
        <v>0</v>
      </c>
      <c r="BF544" s="101">
        <v>10916.54</v>
      </c>
      <c r="BG544" s="101">
        <v>12005.34</v>
      </c>
      <c r="BH544" s="101">
        <v>1278</v>
      </c>
      <c r="BI544" s="101">
        <v>198</v>
      </c>
      <c r="BJ544" s="101">
        <v>1276.2</v>
      </c>
      <c r="BK544" s="101">
        <v>2752.2</v>
      </c>
      <c r="BL544" s="101" t="s">
        <v>3081</v>
      </c>
      <c r="BM544" s="101" t="s">
        <v>3081</v>
      </c>
    </row>
    <row r="545" spans="1:65">
      <c r="A545" t="s">
        <v>695</v>
      </c>
      <c r="B545">
        <v>20250301</v>
      </c>
      <c r="C545">
        <v>2025</v>
      </c>
      <c r="D545" s="9">
        <v>45717</v>
      </c>
      <c r="E545">
        <v>3</v>
      </c>
      <c r="F545" t="s">
        <v>1042</v>
      </c>
      <c r="G545" t="s">
        <v>1192</v>
      </c>
      <c r="H545" t="s">
        <v>1042</v>
      </c>
      <c r="I545" t="s">
        <v>1192</v>
      </c>
      <c r="J545">
        <v>1</v>
      </c>
      <c r="K545" t="s">
        <v>9</v>
      </c>
      <c r="L545" t="s">
        <v>2158</v>
      </c>
      <c r="M545" t="s">
        <v>2158</v>
      </c>
      <c r="N545" t="s">
        <v>1823</v>
      </c>
      <c r="O545" t="s">
        <v>3082</v>
      </c>
      <c r="P545" t="s">
        <v>6037</v>
      </c>
      <c r="Q545" t="s">
        <v>6038</v>
      </c>
      <c r="R545" t="s">
        <v>3096</v>
      </c>
      <c r="S545" t="s">
        <v>295</v>
      </c>
      <c r="T545" t="s">
        <v>6046</v>
      </c>
      <c r="U545" s="9" t="s">
        <v>6047</v>
      </c>
      <c r="V545" s="9" t="s">
        <v>6056</v>
      </c>
      <c r="W545" t="s">
        <v>6057</v>
      </c>
      <c r="X545" t="s">
        <v>3081</v>
      </c>
      <c r="Y545" t="s">
        <v>3081</v>
      </c>
      <c r="Z545">
        <v>4</v>
      </c>
      <c r="AA545">
        <v>45108</v>
      </c>
      <c r="AB545">
        <v>40854</v>
      </c>
      <c r="AC545">
        <v>61455057</v>
      </c>
      <c r="AD545" s="9" t="s">
        <v>3084</v>
      </c>
      <c r="AE545" t="s">
        <v>1618</v>
      </c>
      <c r="AF545" t="s">
        <v>4878</v>
      </c>
      <c r="AG545" t="s">
        <v>4879</v>
      </c>
      <c r="AH545" t="s">
        <v>146</v>
      </c>
      <c r="AI545" t="s">
        <v>6043</v>
      </c>
      <c r="AJ545">
        <v>29784</v>
      </c>
      <c r="AK545" t="s">
        <v>3099</v>
      </c>
      <c r="AL545" t="s">
        <v>3488</v>
      </c>
      <c r="AM545">
        <v>200013300204741</v>
      </c>
      <c r="AN545">
        <v>1</v>
      </c>
      <c r="AO545" s="88" t="s">
        <v>3089</v>
      </c>
      <c r="AP545" s="88">
        <v>1</v>
      </c>
      <c r="AQ545" s="88" t="s">
        <v>3090</v>
      </c>
      <c r="AR545" s="88">
        <v>362664</v>
      </c>
      <c r="AS545" s="88" t="s">
        <v>6044</v>
      </c>
      <c r="AT545" s="88">
        <v>293</v>
      </c>
      <c r="AU545" s="88">
        <v>30000</v>
      </c>
      <c r="AV545" s="88">
        <v>0</v>
      </c>
      <c r="AW545" s="88">
        <v>0</v>
      </c>
      <c r="AX545" s="88">
        <v>0</v>
      </c>
      <c r="AY545" s="88">
        <v>30000</v>
      </c>
      <c r="AZ545" s="88">
        <v>861</v>
      </c>
      <c r="BA545" s="88">
        <v>0</v>
      </c>
      <c r="BB545" s="88">
        <v>912</v>
      </c>
      <c r="BC545" s="88">
        <v>0</v>
      </c>
      <c r="BD545" s="88">
        <v>25</v>
      </c>
      <c r="BE545" s="88">
        <v>0</v>
      </c>
      <c r="BF545" s="101">
        <v>300</v>
      </c>
      <c r="BG545" s="101">
        <v>2098</v>
      </c>
      <c r="BH545" s="101">
        <v>2130</v>
      </c>
      <c r="BI545" s="101">
        <v>330</v>
      </c>
      <c r="BJ545" s="101">
        <v>2127</v>
      </c>
      <c r="BK545" s="101">
        <v>4587</v>
      </c>
      <c r="BL545" s="101" t="s">
        <v>3081</v>
      </c>
      <c r="BM545" s="101" t="s">
        <v>3081</v>
      </c>
    </row>
    <row r="546" spans="1:65">
      <c r="A546" t="s">
        <v>695</v>
      </c>
      <c r="B546">
        <v>20250301</v>
      </c>
      <c r="C546">
        <v>2025</v>
      </c>
      <c r="D546" s="9">
        <v>45717</v>
      </c>
      <c r="E546">
        <v>3</v>
      </c>
      <c r="F546" t="s">
        <v>1031</v>
      </c>
      <c r="G546" t="s">
        <v>500</v>
      </c>
      <c r="H546" t="s">
        <v>1031</v>
      </c>
      <c r="I546" t="s">
        <v>500</v>
      </c>
      <c r="J546">
        <v>1</v>
      </c>
      <c r="K546" t="s">
        <v>9</v>
      </c>
      <c r="L546" t="s">
        <v>2158</v>
      </c>
      <c r="M546" t="s">
        <v>2158</v>
      </c>
      <c r="N546" t="s">
        <v>1823</v>
      </c>
      <c r="O546" t="s">
        <v>3082</v>
      </c>
      <c r="P546" t="s">
        <v>6037</v>
      </c>
      <c r="Q546" t="s">
        <v>6038</v>
      </c>
      <c r="R546" t="s">
        <v>3083</v>
      </c>
      <c r="S546" t="s">
        <v>7</v>
      </c>
      <c r="T546" t="s">
        <v>6039</v>
      </c>
      <c r="U546" s="9" t="s">
        <v>6040</v>
      </c>
      <c r="V546" s="9" t="s">
        <v>6041</v>
      </c>
      <c r="W546" t="s">
        <v>6042</v>
      </c>
      <c r="X546" t="s">
        <v>3081</v>
      </c>
      <c r="Y546" t="s">
        <v>3081</v>
      </c>
      <c r="Z546">
        <v>1</v>
      </c>
      <c r="AA546">
        <v>45108</v>
      </c>
      <c r="AB546">
        <v>45108</v>
      </c>
      <c r="AC546">
        <v>61875160</v>
      </c>
      <c r="AD546" s="9" t="s">
        <v>3084</v>
      </c>
      <c r="AE546" t="s">
        <v>2457</v>
      </c>
      <c r="AF546" t="s">
        <v>5188</v>
      </c>
      <c r="AG546" t="s">
        <v>5189</v>
      </c>
      <c r="AH546" t="s">
        <v>2456</v>
      </c>
      <c r="AI546" t="s">
        <v>6043</v>
      </c>
      <c r="AJ546">
        <v>35675</v>
      </c>
      <c r="AK546" t="s">
        <v>3099</v>
      </c>
      <c r="AL546" t="s">
        <v>3088</v>
      </c>
      <c r="AM546">
        <v>200019604319995</v>
      </c>
      <c r="AN546">
        <v>1</v>
      </c>
      <c r="AO546" s="88" t="s">
        <v>3089</v>
      </c>
      <c r="AP546" s="88">
        <v>1</v>
      </c>
      <c r="AQ546" s="88" t="s">
        <v>3090</v>
      </c>
      <c r="AR546" s="88">
        <v>362664</v>
      </c>
      <c r="AS546" s="88" t="s">
        <v>6044</v>
      </c>
      <c r="AT546" s="88">
        <v>294</v>
      </c>
      <c r="AU546" s="88">
        <v>22000</v>
      </c>
      <c r="AV546" s="88">
        <v>0</v>
      </c>
      <c r="AW546" s="88">
        <v>0</v>
      </c>
      <c r="AX546" s="88">
        <v>0</v>
      </c>
      <c r="AY546" s="88">
        <v>22000</v>
      </c>
      <c r="AZ546" s="88">
        <v>631.4</v>
      </c>
      <c r="BA546" s="88">
        <v>0</v>
      </c>
      <c r="BB546" s="88">
        <v>668.8</v>
      </c>
      <c r="BC546" s="88">
        <v>1715.46</v>
      </c>
      <c r="BD546" s="88">
        <v>25</v>
      </c>
      <c r="BE546" s="88">
        <v>0</v>
      </c>
      <c r="BF546" s="101">
        <v>2266</v>
      </c>
      <c r="BG546" s="101">
        <v>5306.66</v>
      </c>
      <c r="BH546" s="101">
        <v>1562</v>
      </c>
      <c r="BI546" s="101">
        <v>242</v>
      </c>
      <c r="BJ546" s="101">
        <v>1559.8</v>
      </c>
      <c r="BK546" s="101">
        <v>3363.8</v>
      </c>
      <c r="BL546" s="101" t="s">
        <v>3081</v>
      </c>
      <c r="BM546" s="101" t="s">
        <v>3081</v>
      </c>
    </row>
    <row r="547" spans="1:65">
      <c r="A547" t="s">
        <v>695</v>
      </c>
      <c r="B547">
        <v>20250301</v>
      </c>
      <c r="C547">
        <v>2025</v>
      </c>
      <c r="D547" s="9">
        <v>45717</v>
      </c>
      <c r="E547">
        <v>3</v>
      </c>
      <c r="F547" t="s">
        <v>1036</v>
      </c>
      <c r="G547" t="s">
        <v>1193</v>
      </c>
      <c r="H547" t="s">
        <v>1036</v>
      </c>
      <c r="I547" t="s">
        <v>1193</v>
      </c>
      <c r="J547">
        <v>1</v>
      </c>
      <c r="K547" t="s">
        <v>9</v>
      </c>
      <c r="L547" t="s">
        <v>2158</v>
      </c>
      <c r="M547" t="s">
        <v>2158</v>
      </c>
      <c r="N547" t="s">
        <v>1833</v>
      </c>
      <c r="O547" t="s">
        <v>3175</v>
      </c>
      <c r="P547" t="s">
        <v>6037</v>
      </c>
      <c r="Q547" t="s">
        <v>6038</v>
      </c>
      <c r="R547" t="s">
        <v>3281</v>
      </c>
      <c r="S547" t="s">
        <v>109</v>
      </c>
      <c r="T547" t="s">
        <v>6046</v>
      </c>
      <c r="U547" s="9" t="s">
        <v>6047</v>
      </c>
      <c r="V547" s="9" t="s">
        <v>3081</v>
      </c>
      <c r="W547" t="s">
        <v>3081</v>
      </c>
      <c r="X547" t="s">
        <v>3081</v>
      </c>
      <c r="Y547" t="s">
        <v>3081</v>
      </c>
      <c r="Z547">
        <v>9</v>
      </c>
      <c r="AA547">
        <v>44835</v>
      </c>
      <c r="AB547">
        <v>36760</v>
      </c>
      <c r="AC547">
        <v>61575196</v>
      </c>
      <c r="AD547" s="9" t="s">
        <v>3084</v>
      </c>
      <c r="AE547" t="s">
        <v>853</v>
      </c>
      <c r="AF547" t="s">
        <v>3968</v>
      </c>
      <c r="AG547" t="s">
        <v>3969</v>
      </c>
      <c r="AH547" t="s">
        <v>234</v>
      </c>
      <c r="AI547" t="s">
        <v>6043</v>
      </c>
      <c r="AJ547">
        <v>23213</v>
      </c>
      <c r="AK547" t="s">
        <v>3088</v>
      </c>
      <c r="AL547" t="s">
        <v>3088</v>
      </c>
      <c r="AM547">
        <v>200013300029719</v>
      </c>
      <c r="AN547">
        <v>1</v>
      </c>
      <c r="AO547" s="88" t="s">
        <v>3089</v>
      </c>
      <c r="AP547" s="88">
        <v>1</v>
      </c>
      <c r="AQ547" s="88" t="s">
        <v>3090</v>
      </c>
      <c r="AR547" s="88">
        <v>362666</v>
      </c>
      <c r="AS547" s="88" t="s">
        <v>6058</v>
      </c>
      <c r="AT547" s="88">
        <v>1</v>
      </c>
      <c r="AU547" s="88">
        <v>100000</v>
      </c>
      <c r="AV547" s="88">
        <v>0</v>
      </c>
      <c r="AW547" s="88">
        <v>0</v>
      </c>
      <c r="AX547" s="88">
        <v>0</v>
      </c>
      <c r="AY547" s="88">
        <v>100000</v>
      </c>
      <c r="AZ547" s="88">
        <v>2870</v>
      </c>
      <c r="BA547" s="88">
        <v>12105.37</v>
      </c>
      <c r="BB547" s="88">
        <v>3040</v>
      </c>
      <c r="BC547" s="88">
        <v>0</v>
      </c>
      <c r="BD547" s="88">
        <v>25</v>
      </c>
      <c r="BE547" s="88">
        <v>50</v>
      </c>
      <c r="BF547" s="101">
        <v>32353.59</v>
      </c>
      <c r="BG547" s="101">
        <v>50443.96</v>
      </c>
      <c r="BH547" s="101">
        <v>7100</v>
      </c>
      <c r="BI547" s="101">
        <v>851.51</v>
      </c>
      <c r="BJ547" s="101">
        <v>7090</v>
      </c>
      <c r="BK547" s="101">
        <v>15041.51</v>
      </c>
      <c r="BL547" s="101" t="s">
        <v>3091</v>
      </c>
      <c r="BM547" s="101" t="s">
        <v>3081</v>
      </c>
    </row>
    <row r="548" spans="1:65">
      <c r="A548" t="s">
        <v>695</v>
      </c>
      <c r="B548">
        <v>20250301</v>
      </c>
      <c r="C548">
        <v>2025</v>
      </c>
      <c r="D548" s="9">
        <v>45717</v>
      </c>
      <c r="E548">
        <v>3</v>
      </c>
      <c r="F548" t="s">
        <v>1032</v>
      </c>
      <c r="G548" t="s">
        <v>1200</v>
      </c>
      <c r="H548" t="s">
        <v>1032</v>
      </c>
      <c r="I548" t="s">
        <v>1200</v>
      </c>
      <c r="J548">
        <v>1</v>
      </c>
      <c r="K548" t="s">
        <v>9</v>
      </c>
      <c r="L548" t="s">
        <v>2158</v>
      </c>
      <c r="M548" t="s">
        <v>2158</v>
      </c>
      <c r="N548" t="s">
        <v>1833</v>
      </c>
      <c r="O548" t="s">
        <v>3175</v>
      </c>
      <c r="P548" t="s">
        <v>6037</v>
      </c>
      <c r="Q548" t="s">
        <v>6038</v>
      </c>
      <c r="R548" t="s">
        <v>4599</v>
      </c>
      <c r="S548" t="s">
        <v>301</v>
      </c>
      <c r="T548" t="s">
        <v>6046</v>
      </c>
      <c r="U548" s="9" t="s">
        <v>6047</v>
      </c>
      <c r="V548" s="9" t="s">
        <v>6054</v>
      </c>
      <c r="W548" t="s">
        <v>6055</v>
      </c>
      <c r="X548" t="s">
        <v>3081</v>
      </c>
      <c r="Y548" t="s">
        <v>3081</v>
      </c>
      <c r="Z548">
        <v>6</v>
      </c>
      <c r="AA548">
        <v>44835</v>
      </c>
      <c r="AB548">
        <v>32875</v>
      </c>
      <c r="AC548">
        <v>61890035</v>
      </c>
      <c r="AD548" s="9" t="s">
        <v>3084</v>
      </c>
      <c r="AE548" t="s">
        <v>897</v>
      </c>
      <c r="AF548" t="s">
        <v>4600</v>
      </c>
      <c r="AG548" t="s">
        <v>4601</v>
      </c>
      <c r="AH548" t="s">
        <v>300</v>
      </c>
      <c r="AI548" t="s">
        <v>6043</v>
      </c>
      <c r="AJ548">
        <v>24217</v>
      </c>
      <c r="AK548" t="s">
        <v>3088</v>
      </c>
      <c r="AL548" t="s">
        <v>3095</v>
      </c>
      <c r="AM548">
        <v>200013300040125</v>
      </c>
      <c r="AN548">
        <v>1</v>
      </c>
      <c r="AO548" s="88" t="s">
        <v>3089</v>
      </c>
      <c r="AP548" s="88">
        <v>1</v>
      </c>
      <c r="AQ548" s="88" t="s">
        <v>3090</v>
      </c>
      <c r="AR548" s="88">
        <v>362666</v>
      </c>
      <c r="AS548" s="88" t="s">
        <v>6058</v>
      </c>
      <c r="AT548" s="88">
        <v>4</v>
      </c>
      <c r="AU548" s="88">
        <v>40000</v>
      </c>
      <c r="AV548" s="88">
        <v>0</v>
      </c>
      <c r="AW548" s="88">
        <v>0</v>
      </c>
      <c r="AX548" s="88">
        <v>0</v>
      </c>
      <c r="AY548" s="88">
        <v>40000</v>
      </c>
      <c r="AZ548" s="88">
        <v>1148</v>
      </c>
      <c r="BA548" s="88">
        <v>442.65</v>
      </c>
      <c r="BB548" s="88">
        <v>1216</v>
      </c>
      <c r="BC548" s="88">
        <v>0</v>
      </c>
      <c r="BD548" s="88">
        <v>25</v>
      </c>
      <c r="BE548" s="88">
        <v>50</v>
      </c>
      <c r="BF548" s="101">
        <v>12224.53</v>
      </c>
      <c r="BG548" s="101">
        <v>15106.18</v>
      </c>
      <c r="BH548" s="101">
        <v>2840</v>
      </c>
      <c r="BI548" s="101">
        <v>440</v>
      </c>
      <c r="BJ548" s="101">
        <v>2836</v>
      </c>
      <c r="BK548" s="101">
        <v>6116</v>
      </c>
      <c r="BL548" s="101" t="s">
        <v>3091</v>
      </c>
      <c r="BM548" s="101" t="s">
        <v>3081</v>
      </c>
    </row>
    <row r="549" spans="1:65">
      <c r="A549" t="s">
        <v>695</v>
      </c>
      <c r="B549">
        <v>20250301</v>
      </c>
      <c r="C549">
        <v>2025</v>
      </c>
      <c r="D549" s="9">
        <v>45717</v>
      </c>
      <c r="E549">
        <v>3</v>
      </c>
      <c r="F549" t="s">
        <v>1036</v>
      </c>
      <c r="G549" t="s">
        <v>1193</v>
      </c>
      <c r="H549" t="s">
        <v>1036</v>
      </c>
      <c r="I549" t="s">
        <v>1193</v>
      </c>
      <c r="J549">
        <v>1</v>
      </c>
      <c r="K549" t="s">
        <v>9</v>
      </c>
      <c r="L549" t="s">
        <v>2158</v>
      </c>
      <c r="M549" t="s">
        <v>2158</v>
      </c>
      <c r="N549" t="s">
        <v>1833</v>
      </c>
      <c r="O549" t="s">
        <v>3175</v>
      </c>
      <c r="P549" t="s">
        <v>6037</v>
      </c>
      <c r="Q549" t="s">
        <v>6038</v>
      </c>
      <c r="R549" t="s">
        <v>3193</v>
      </c>
      <c r="S549" t="s">
        <v>20</v>
      </c>
      <c r="T549" t="s">
        <v>6039</v>
      </c>
      <c r="U549" s="9" t="s">
        <v>6040</v>
      </c>
      <c r="V549" s="9" t="s">
        <v>6041</v>
      </c>
      <c r="W549" t="s">
        <v>6042</v>
      </c>
      <c r="X549" t="s">
        <v>3081</v>
      </c>
      <c r="Y549" t="s">
        <v>3081</v>
      </c>
      <c r="Z549">
        <v>2</v>
      </c>
      <c r="AA549">
        <v>45474</v>
      </c>
      <c r="AB549">
        <v>44531</v>
      </c>
      <c r="AC549">
        <v>61575178</v>
      </c>
      <c r="AD549" s="9" t="s">
        <v>3084</v>
      </c>
      <c r="AE549" t="s">
        <v>1447</v>
      </c>
      <c r="AF549" t="s">
        <v>4273</v>
      </c>
      <c r="AG549" t="s">
        <v>4274</v>
      </c>
      <c r="AH549" t="s">
        <v>2613</v>
      </c>
      <c r="AI549" t="s">
        <v>6045</v>
      </c>
      <c r="AJ549">
        <v>22842</v>
      </c>
      <c r="AK549" t="s">
        <v>3099</v>
      </c>
      <c r="AL549" t="s">
        <v>3088</v>
      </c>
      <c r="AM549">
        <v>200019600716555</v>
      </c>
      <c r="AN549">
        <v>1</v>
      </c>
      <c r="AO549" s="88" t="s">
        <v>3089</v>
      </c>
      <c r="AP549" s="88">
        <v>1</v>
      </c>
      <c r="AQ549" s="88" t="s">
        <v>3090</v>
      </c>
      <c r="AR549" s="88">
        <v>362666</v>
      </c>
      <c r="AS549" s="88" t="s">
        <v>6058</v>
      </c>
      <c r="AT549" s="88">
        <v>8</v>
      </c>
      <c r="AU549" s="88">
        <v>24000</v>
      </c>
      <c r="AV549" s="88">
        <v>0</v>
      </c>
      <c r="AW549" s="88">
        <v>0</v>
      </c>
      <c r="AX549" s="88">
        <v>0</v>
      </c>
      <c r="AY549" s="88">
        <v>24000</v>
      </c>
      <c r="AZ549" s="88">
        <v>688.8</v>
      </c>
      <c r="BA549" s="88">
        <v>0</v>
      </c>
      <c r="BB549" s="88">
        <v>729.6</v>
      </c>
      <c r="BC549" s="88">
        <v>0</v>
      </c>
      <c r="BD549" s="88">
        <v>25</v>
      </c>
      <c r="BE549" s="88">
        <v>0</v>
      </c>
      <c r="BF549" s="101">
        <v>0</v>
      </c>
      <c r="BG549" s="101">
        <v>1443.4</v>
      </c>
      <c r="BH549" s="101">
        <v>1704</v>
      </c>
      <c r="BI549" s="101">
        <v>264</v>
      </c>
      <c r="BJ549" s="101">
        <v>1701.6</v>
      </c>
      <c r="BK549" s="101">
        <v>3669.6</v>
      </c>
      <c r="BL549" s="101" t="s">
        <v>3081</v>
      </c>
      <c r="BM549" s="101" t="s">
        <v>3081</v>
      </c>
    </row>
    <row r="550" spans="1:65">
      <c r="A550" t="s">
        <v>695</v>
      </c>
      <c r="B550">
        <v>20250301</v>
      </c>
      <c r="C550">
        <v>2025</v>
      </c>
      <c r="D550" s="9">
        <v>45717</v>
      </c>
      <c r="E550">
        <v>3</v>
      </c>
      <c r="F550" t="s">
        <v>1036</v>
      </c>
      <c r="G550" t="s">
        <v>1193</v>
      </c>
      <c r="H550" t="s">
        <v>1036</v>
      </c>
      <c r="I550" t="s">
        <v>1193</v>
      </c>
      <c r="J550">
        <v>1</v>
      </c>
      <c r="K550" t="s">
        <v>9</v>
      </c>
      <c r="L550" t="s">
        <v>2158</v>
      </c>
      <c r="M550" t="s">
        <v>2158</v>
      </c>
      <c r="N550" t="s">
        <v>1833</v>
      </c>
      <c r="O550" t="s">
        <v>3175</v>
      </c>
      <c r="P550" t="s">
        <v>6037</v>
      </c>
      <c r="Q550" t="s">
        <v>6038</v>
      </c>
      <c r="R550" t="s">
        <v>3639</v>
      </c>
      <c r="S550" t="s">
        <v>78</v>
      </c>
      <c r="T550" t="s">
        <v>6039</v>
      </c>
      <c r="U550" s="9" t="s">
        <v>6040</v>
      </c>
      <c r="V550" s="9" t="s">
        <v>6041</v>
      </c>
      <c r="W550" t="s">
        <v>6042</v>
      </c>
      <c r="X550" t="s">
        <v>3081</v>
      </c>
      <c r="Y550" t="s">
        <v>3081</v>
      </c>
      <c r="Z550">
        <v>4</v>
      </c>
      <c r="AA550">
        <v>45474</v>
      </c>
      <c r="AB550">
        <v>40817</v>
      </c>
      <c r="AC550">
        <v>61575005</v>
      </c>
      <c r="AD550" s="9" t="s">
        <v>3084</v>
      </c>
      <c r="AE550" t="s">
        <v>1454</v>
      </c>
      <c r="AF550" t="s">
        <v>3643</v>
      </c>
      <c r="AG550" t="s">
        <v>3644</v>
      </c>
      <c r="AH550" t="s">
        <v>350</v>
      </c>
      <c r="AI550" t="s">
        <v>6045</v>
      </c>
      <c r="AJ550">
        <v>24113</v>
      </c>
      <c r="AK550" t="s">
        <v>3645</v>
      </c>
      <c r="AL550" t="s">
        <v>3088</v>
      </c>
      <c r="AM550">
        <v>200013300204246</v>
      </c>
      <c r="AN550">
        <v>1</v>
      </c>
      <c r="AO550" s="88" t="s">
        <v>3089</v>
      </c>
      <c r="AP550" s="88">
        <v>1</v>
      </c>
      <c r="AQ550" s="88" t="s">
        <v>3090</v>
      </c>
      <c r="AR550" s="88">
        <v>362666</v>
      </c>
      <c r="AS550" s="88" t="s">
        <v>6058</v>
      </c>
      <c r="AT550" s="88">
        <v>19</v>
      </c>
      <c r="AU550" s="88">
        <v>24000</v>
      </c>
      <c r="AV550" s="88">
        <v>0</v>
      </c>
      <c r="AW550" s="88">
        <v>0</v>
      </c>
      <c r="AX550" s="88">
        <v>0</v>
      </c>
      <c r="AY550" s="88">
        <v>24000</v>
      </c>
      <c r="AZ550" s="88">
        <v>688.8</v>
      </c>
      <c r="BA550" s="88">
        <v>0</v>
      </c>
      <c r="BB550" s="88">
        <v>729.6</v>
      </c>
      <c r="BC550" s="88">
        <v>0</v>
      </c>
      <c r="BD550" s="88">
        <v>25</v>
      </c>
      <c r="BE550" s="88">
        <v>0</v>
      </c>
      <c r="BF550" s="101">
        <v>10089.76</v>
      </c>
      <c r="BG550" s="101">
        <v>11533.16</v>
      </c>
      <c r="BH550" s="101">
        <v>1704</v>
      </c>
      <c r="BI550" s="101">
        <v>264</v>
      </c>
      <c r="BJ550" s="101">
        <v>1701.6</v>
      </c>
      <c r="BK550" s="101">
        <v>3669.6</v>
      </c>
      <c r="BL550" s="101" t="s">
        <v>3081</v>
      </c>
      <c r="BM550" s="101" t="s">
        <v>3081</v>
      </c>
    </row>
    <row r="551" spans="1:65">
      <c r="A551" t="s">
        <v>695</v>
      </c>
      <c r="B551">
        <v>20250301</v>
      </c>
      <c r="C551">
        <v>2025</v>
      </c>
      <c r="D551" s="9">
        <v>45717</v>
      </c>
      <c r="E551">
        <v>3</v>
      </c>
      <c r="F551" t="s">
        <v>1061</v>
      </c>
      <c r="G551" t="s">
        <v>1198</v>
      </c>
      <c r="H551" t="s">
        <v>1061</v>
      </c>
      <c r="I551" t="s">
        <v>1198</v>
      </c>
      <c r="J551">
        <v>1</v>
      </c>
      <c r="K551" t="s">
        <v>9</v>
      </c>
      <c r="L551" t="s">
        <v>2158</v>
      </c>
      <c r="M551" t="s">
        <v>2158</v>
      </c>
      <c r="N551" t="s">
        <v>1833</v>
      </c>
      <c r="O551" t="s">
        <v>3175</v>
      </c>
      <c r="P551" t="s">
        <v>6037</v>
      </c>
      <c r="Q551" t="s">
        <v>6038</v>
      </c>
      <c r="R551" t="s">
        <v>3624</v>
      </c>
      <c r="S551" t="s">
        <v>212</v>
      </c>
      <c r="T551" t="s">
        <v>6046</v>
      </c>
      <c r="U551" s="9" t="s">
        <v>6047</v>
      </c>
      <c r="V551" s="9" t="s">
        <v>6056</v>
      </c>
      <c r="W551" t="s">
        <v>6057</v>
      </c>
      <c r="X551" t="s">
        <v>3081</v>
      </c>
      <c r="Y551" t="s">
        <v>3081</v>
      </c>
      <c r="Z551">
        <v>9</v>
      </c>
      <c r="AA551">
        <v>44896</v>
      </c>
      <c r="AB551">
        <v>39142</v>
      </c>
      <c r="AC551">
        <v>62325009</v>
      </c>
      <c r="AD551" s="9" t="s">
        <v>3084</v>
      </c>
      <c r="AE551" t="s">
        <v>1501</v>
      </c>
      <c r="AF551" t="s">
        <v>3161</v>
      </c>
      <c r="AG551" t="s">
        <v>4952</v>
      </c>
      <c r="AH551" t="s">
        <v>311</v>
      </c>
      <c r="AI551" t="s">
        <v>6043</v>
      </c>
      <c r="AJ551">
        <v>21893</v>
      </c>
      <c r="AK551" t="s">
        <v>3088</v>
      </c>
      <c r="AL551" t="s">
        <v>3088</v>
      </c>
      <c r="AM551">
        <v>200013300093347</v>
      </c>
      <c r="AN551">
        <v>1</v>
      </c>
      <c r="AO551" s="88" t="s">
        <v>3089</v>
      </c>
      <c r="AP551" s="88">
        <v>1</v>
      </c>
      <c r="AQ551" s="88" t="s">
        <v>3090</v>
      </c>
      <c r="AR551" s="88">
        <v>362666</v>
      </c>
      <c r="AS551" s="88" t="s">
        <v>6058</v>
      </c>
      <c r="AT551" s="88">
        <v>20</v>
      </c>
      <c r="AU551" s="88">
        <v>35000</v>
      </c>
      <c r="AV551" s="88">
        <v>0</v>
      </c>
      <c r="AW551" s="88">
        <v>0</v>
      </c>
      <c r="AX551" s="88">
        <v>0</v>
      </c>
      <c r="AY551" s="88">
        <v>35000</v>
      </c>
      <c r="AZ551" s="88">
        <v>1004.5</v>
      </c>
      <c r="BA551" s="88">
        <v>0</v>
      </c>
      <c r="BB551" s="88">
        <v>1064</v>
      </c>
      <c r="BC551" s="88">
        <v>0</v>
      </c>
      <c r="BD551" s="88">
        <v>25</v>
      </c>
      <c r="BE551" s="88">
        <v>0</v>
      </c>
      <c r="BF551" s="101">
        <v>1116</v>
      </c>
      <c r="BG551" s="101">
        <v>3209.5</v>
      </c>
      <c r="BH551" s="101">
        <v>2485</v>
      </c>
      <c r="BI551" s="101">
        <v>385</v>
      </c>
      <c r="BJ551" s="101">
        <v>2481.5</v>
      </c>
      <c r="BK551" s="101">
        <v>5351.5</v>
      </c>
      <c r="BL551" s="101" t="s">
        <v>3091</v>
      </c>
      <c r="BM551" s="101" t="s">
        <v>3081</v>
      </c>
    </row>
    <row r="552" spans="1:65">
      <c r="A552" t="s">
        <v>695</v>
      </c>
      <c r="B552">
        <v>20250301</v>
      </c>
      <c r="C552">
        <v>2025</v>
      </c>
      <c r="D552" s="9">
        <v>45717</v>
      </c>
      <c r="E552">
        <v>3</v>
      </c>
      <c r="F552" t="s">
        <v>1036</v>
      </c>
      <c r="G552" t="s">
        <v>1193</v>
      </c>
      <c r="H552" t="s">
        <v>1036</v>
      </c>
      <c r="I552" t="s">
        <v>1193</v>
      </c>
      <c r="J552">
        <v>1</v>
      </c>
      <c r="K552" t="s">
        <v>9</v>
      </c>
      <c r="L552" t="s">
        <v>2158</v>
      </c>
      <c r="M552" t="s">
        <v>2158</v>
      </c>
      <c r="N552" t="s">
        <v>1833</v>
      </c>
      <c r="O552" t="s">
        <v>3175</v>
      </c>
      <c r="P552" t="s">
        <v>6037</v>
      </c>
      <c r="Q552" t="s">
        <v>6038</v>
      </c>
      <c r="R552" t="s">
        <v>3357</v>
      </c>
      <c r="S552" t="s">
        <v>1931</v>
      </c>
      <c r="T552" t="s">
        <v>6046</v>
      </c>
      <c r="U552" s="9" t="s">
        <v>6047</v>
      </c>
      <c r="V552" s="9" t="s">
        <v>6056</v>
      </c>
      <c r="W552" t="s">
        <v>6057</v>
      </c>
      <c r="X552" t="s">
        <v>3081</v>
      </c>
      <c r="Y552" t="s">
        <v>3081</v>
      </c>
      <c r="Z552">
        <v>2</v>
      </c>
      <c r="AA552">
        <v>45078</v>
      </c>
      <c r="AB552">
        <v>44531</v>
      </c>
      <c r="AC552">
        <v>61575174</v>
      </c>
      <c r="AD552" s="9" t="s">
        <v>3084</v>
      </c>
      <c r="AE552" t="s">
        <v>1464</v>
      </c>
      <c r="AF552" t="s">
        <v>4271</v>
      </c>
      <c r="AG552" t="s">
        <v>4277</v>
      </c>
      <c r="AH552" t="s">
        <v>1113</v>
      </c>
      <c r="AI552" t="s">
        <v>6045</v>
      </c>
      <c r="AJ552">
        <v>35092</v>
      </c>
      <c r="AK552" t="s">
        <v>3099</v>
      </c>
      <c r="AL552" t="s">
        <v>3088</v>
      </c>
      <c r="AM552">
        <v>200019600716560</v>
      </c>
      <c r="AN552">
        <v>1</v>
      </c>
      <c r="AO552" s="88" t="s">
        <v>3089</v>
      </c>
      <c r="AP552" s="88">
        <v>1</v>
      </c>
      <c r="AQ552" s="88" t="s">
        <v>3090</v>
      </c>
      <c r="AR552" s="88">
        <v>362666</v>
      </c>
      <c r="AS552" s="88" t="s">
        <v>6058</v>
      </c>
      <c r="AT552" s="88">
        <v>35</v>
      </c>
      <c r="AU552" s="88">
        <v>30000</v>
      </c>
      <c r="AV552" s="88">
        <v>0</v>
      </c>
      <c r="AW552" s="88">
        <v>0</v>
      </c>
      <c r="AX552" s="88">
        <v>0</v>
      </c>
      <c r="AY552" s="88">
        <v>30000</v>
      </c>
      <c r="AZ552" s="88">
        <v>861</v>
      </c>
      <c r="BA552" s="88">
        <v>0</v>
      </c>
      <c r="BB552" s="88">
        <v>912</v>
      </c>
      <c r="BC552" s="88">
        <v>1715.46</v>
      </c>
      <c r="BD552" s="88">
        <v>25</v>
      </c>
      <c r="BE552" s="88">
        <v>0</v>
      </c>
      <c r="BF552" s="101">
        <v>20520.95</v>
      </c>
      <c r="BG552" s="101">
        <v>24034.41</v>
      </c>
      <c r="BH552" s="101">
        <v>2130</v>
      </c>
      <c r="BI552" s="101">
        <v>330</v>
      </c>
      <c r="BJ552" s="101">
        <v>2127</v>
      </c>
      <c r="BK552" s="101">
        <v>4587</v>
      </c>
      <c r="BL552" s="101" t="s">
        <v>3173</v>
      </c>
      <c r="BM552" s="101" t="s">
        <v>3174</v>
      </c>
    </row>
    <row r="553" spans="1:65">
      <c r="A553" t="s">
        <v>695</v>
      </c>
      <c r="B553">
        <v>20250301</v>
      </c>
      <c r="C553">
        <v>2025</v>
      </c>
      <c r="D553" s="9">
        <v>45717</v>
      </c>
      <c r="E553">
        <v>3</v>
      </c>
      <c r="F553" t="s">
        <v>1036</v>
      </c>
      <c r="G553" t="s">
        <v>1193</v>
      </c>
      <c r="H553" t="s">
        <v>1036</v>
      </c>
      <c r="I553" t="s">
        <v>1193</v>
      </c>
      <c r="J553">
        <v>1</v>
      </c>
      <c r="K553" t="s">
        <v>9</v>
      </c>
      <c r="L553" t="s">
        <v>2158</v>
      </c>
      <c r="M553" t="s">
        <v>2158</v>
      </c>
      <c r="N553" t="s">
        <v>1833</v>
      </c>
      <c r="O553" t="s">
        <v>3175</v>
      </c>
      <c r="P553" t="s">
        <v>6037</v>
      </c>
      <c r="Q553" t="s">
        <v>6038</v>
      </c>
      <c r="R553" t="s">
        <v>4604</v>
      </c>
      <c r="S553" t="s">
        <v>118</v>
      </c>
      <c r="T553" t="s">
        <v>6046</v>
      </c>
      <c r="U553" s="9" t="s">
        <v>6047</v>
      </c>
      <c r="V553" s="9" t="s">
        <v>6056</v>
      </c>
      <c r="W553" t="s">
        <v>6057</v>
      </c>
      <c r="X553" t="s">
        <v>3081</v>
      </c>
      <c r="Y553" t="s">
        <v>3081</v>
      </c>
      <c r="Z553">
        <v>5</v>
      </c>
      <c r="AA553">
        <v>45413</v>
      </c>
      <c r="AB553">
        <v>38261</v>
      </c>
      <c r="AC553">
        <v>61575120</v>
      </c>
      <c r="AD553" s="9" t="s">
        <v>3084</v>
      </c>
      <c r="AE553" t="s">
        <v>915</v>
      </c>
      <c r="AF553" t="s">
        <v>3701</v>
      </c>
      <c r="AG553" t="s">
        <v>4605</v>
      </c>
      <c r="AH553" t="s">
        <v>117</v>
      </c>
      <c r="AI553" t="s">
        <v>6043</v>
      </c>
      <c r="AJ553">
        <v>29485</v>
      </c>
      <c r="AK553" t="s">
        <v>3088</v>
      </c>
      <c r="AL553" t="s">
        <v>3088</v>
      </c>
      <c r="AM553">
        <v>200013300045049</v>
      </c>
      <c r="AN553">
        <v>1</v>
      </c>
      <c r="AO553" s="88" t="s">
        <v>3089</v>
      </c>
      <c r="AP553" s="88">
        <v>1</v>
      </c>
      <c r="AQ553" s="88" t="s">
        <v>3090</v>
      </c>
      <c r="AR553" s="88">
        <v>362666</v>
      </c>
      <c r="AS553" s="88" t="s">
        <v>6058</v>
      </c>
      <c r="AT553" s="88">
        <v>37</v>
      </c>
      <c r="AU553" s="88">
        <v>35000</v>
      </c>
      <c r="AV553" s="88">
        <v>0</v>
      </c>
      <c r="AW553" s="88">
        <v>0</v>
      </c>
      <c r="AX553" s="88">
        <v>0</v>
      </c>
      <c r="AY553" s="88">
        <v>35000</v>
      </c>
      <c r="AZ553" s="88">
        <v>1004.5</v>
      </c>
      <c r="BA553" s="88">
        <v>0</v>
      </c>
      <c r="BB553" s="88">
        <v>1064</v>
      </c>
      <c r="BC553" s="88">
        <v>0</v>
      </c>
      <c r="BD553" s="88">
        <v>25</v>
      </c>
      <c r="BE553" s="88">
        <v>0</v>
      </c>
      <c r="BF553" s="101">
        <v>25059.96</v>
      </c>
      <c r="BG553" s="101">
        <v>27153.46</v>
      </c>
      <c r="BH553" s="101">
        <v>2485</v>
      </c>
      <c r="BI553" s="101">
        <v>385</v>
      </c>
      <c r="BJ553" s="101">
        <v>2481.5</v>
      </c>
      <c r="BK553" s="101">
        <v>5351.5</v>
      </c>
      <c r="BL553" s="101" t="s">
        <v>3091</v>
      </c>
      <c r="BM553" s="101" t="s">
        <v>3229</v>
      </c>
    </row>
    <row r="554" spans="1:65">
      <c r="A554" t="s">
        <v>695</v>
      </c>
      <c r="B554">
        <v>20250301</v>
      </c>
      <c r="C554">
        <v>2025</v>
      </c>
      <c r="D554" s="9">
        <v>45717</v>
      </c>
      <c r="E554">
        <v>3</v>
      </c>
      <c r="F554" t="s">
        <v>1036</v>
      </c>
      <c r="G554" t="s">
        <v>1193</v>
      </c>
      <c r="H554" t="s">
        <v>1036</v>
      </c>
      <c r="I554" t="s">
        <v>1193</v>
      </c>
      <c r="J554">
        <v>1</v>
      </c>
      <c r="K554" t="s">
        <v>9</v>
      </c>
      <c r="L554" t="s">
        <v>2158</v>
      </c>
      <c r="M554" t="s">
        <v>2158</v>
      </c>
      <c r="N554" t="s">
        <v>1833</v>
      </c>
      <c r="O554" t="s">
        <v>3175</v>
      </c>
      <c r="P554" t="s">
        <v>6037</v>
      </c>
      <c r="Q554" t="s">
        <v>6038</v>
      </c>
      <c r="R554" t="s">
        <v>3236</v>
      </c>
      <c r="S554" t="s">
        <v>345</v>
      </c>
      <c r="T554" t="s">
        <v>6046</v>
      </c>
      <c r="U554" s="9" t="s">
        <v>6047</v>
      </c>
      <c r="V554" s="9" t="s">
        <v>6056</v>
      </c>
      <c r="W554" t="s">
        <v>6057</v>
      </c>
      <c r="X554" t="s">
        <v>3081</v>
      </c>
      <c r="Y554" t="s">
        <v>3081</v>
      </c>
      <c r="Z554">
        <v>8</v>
      </c>
      <c r="AA554">
        <v>43983</v>
      </c>
      <c r="AB554">
        <v>36800</v>
      </c>
      <c r="AC554">
        <v>61575102</v>
      </c>
      <c r="AD554" s="9" t="s">
        <v>3084</v>
      </c>
      <c r="AE554" t="s">
        <v>893</v>
      </c>
      <c r="AF554" t="s">
        <v>3237</v>
      </c>
      <c r="AG554" t="s">
        <v>3238</v>
      </c>
      <c r="AH554" t="s">
        <v>344</v>
      </c>
      <c r="AI554" t="s">
        <v>6043</v>
      </c>
      <c r="AJ554">
        <v>24421</v>
      </c>
      <c r="AK554" t="s">
        <v>3088</v>
      </c>
      <c r="AL554" t="s">
        <v>3095</v>
      </c>
      <c r="AM554">
        <v>200013300041454</v>
      </c>
      <c r="AN554">
        <v>1</v>
      </c>
      <c r="AO554" s="88" t="s">
        <v>3089</v>
      </c>
      <c r="AP554" s="88">
        <v>1</v>
      </c>
      <c r="AQ554" s="88" t="s">
        <v>3090</v>
      </c>
      <c r="AR554" s="88">
        <v>362666</v>
      </c>
      <c r="AS554" s="88" t="s">
        <v>6058</v>
      </c>
      <c r="AT554" s="88">
        <v>47</v>
      </c>
      <c r="AU554" s="88">
        <v>35000</v>
      </c>
      <c r="AV554" s="88">
        <v>0</v>
      </c>
      <c r="AW554" s="88">
        <v>0</v>
      </c>
      <c r="AX554" s="88">
        <v>0</v>
      </c>
      <c r="AY554" s="88">
        <v>35000</v>
      </c>
      <c r="AZ554" s="88">
        <v>1004.5</v>
      </c>
      <c r="BA554" s="88">
        <v>0</v>
      </c>
      <c r="BB554" s="88">
        <v>1064</v>
      </c>
      <c r="BC554" s="88">
        <v>0</v>
      </c>
      <c r="BD554" s="88">
        <v>25</v>
      </c>
      <c r="BE554" s="88">
        <v>100</v>
      </c>
      <c r="BF554" s="101">
        <v>23837.17</v>
      </c>
      <c r="BG554" s="101">
        <v>26030.67</v>
      </c>
      <c r="BH554" s="101">
        <v>2485</v>
      </c>
      <c r="BI554" s="101">
        <v>385</v>
      </c>
      <c r="BJ554" s="101">
        <v>2481.5</v>
      </c>
      <c r="BK554" s="101">
        <v>5351.5</v>
      </c>
      <c r="BL554" s="101" t="s">
        <v>3091</v>
      </c>
      <c r="BM554" s="101" t="s">
        <v>3081</v>
      </c>
    </row>
    <row r="555" spans="1:65">
      <c r="A555" t="s">
        <v>695</v>
      </c>
      <c r="B555">
        <v>20250301</v>
      </c>
      <c r="C555">
        <v>2025</v>
      </c>
      <c r="D555" s="9">
        <v>45717</v>
      </c>
      <c r="E555">
        <v>3</v>
      </c>
      <c r="F555" t="s">
        <v>1041</v>
      </c>
      <c r="G555" t="s">
        <v>1191</v>
      </c>
      <c r="H555" t="s">
        <v>1041</v>
      </c>
      <c r="I555" t="s">
        <v>1191</v>
      </c>
      <c r="J555">
        <v>1</v>
      </c>
      <c r="K555" t="s">
        <v>9</v>
      </c>
      <c r="L555" t="s">
        <v>2158</v>
      </c>
      <c r="M555" t="s">
        <v>2158</v>
      </c>
      <c r="N555" t="s">
        <v>1833</v>
      </c>
      <c r="O555" t="s">
        <v>3175</v>
      </c>
      <c r="P555" t="s">
        <v>6037</v>
      </c>
      <c r="Q555" t="s">
        <v>6038</v>
      </c>
      <c r="R555" t="s">
        <v>3357</v>
      </c>
      <c r="S555" t="s">
        <v>1931</v>
      </c>
      <c r="T555" t="s">
        <v>6046</v>
      </c>
      <c r="U555" s="9" t="s">
        <v>6047</v>
      </c>
      <c r="V555" s="9" t="s">
        <v>6056</v>
      </c>
      <c r="W555" t="s">
        <v>6057</v>
      </c>
      <c r="X555" t="s">
        <v>3081</v>
      </c>
      <c r="Y555" t="s">
        <v>3081</v>
      </c>
      <c r="Z555">
        <v>1</v>
      </c>
      <c r="AA555">
        <v>45474</v>
      </c>
      <c r="AB555">
        <v>45474</v>
      </c>
      <c r="AC555">
        <v>61905025</v>
      </c>
      <c r="AD555" s="9" t="s">
        <v>3084</v>
      </c>
      <c r="AE555" t="s">
        <v>2854</v>
      </c>
      <c r="AF555" t="s">
        <v>5533</v>
      </c>
      <c r="AG555" t="s">
        <v>5534</v>
      </c>
      <c r="AH555" t="s">
        <v>2869</v>
      </c>
      <c r="AI555" t="s">
        <v>6045</v>
      </c>
      <c r="AJ555">
        <v>34514</v>
      </c>
      <c r="AK555" t="s">
        <v>3099</v>
      </c>
      <c r="AL555" t="s">
        <v>3088</v>
      </c>
      <c r="AM555">
        <v>200019607268912</v>
      </c>
      <c r="AN555">
        <v>1</v>
      </c>
      <c r="AO555" s="88" t="s">
        <v>3089</v>
      </c>
      <c r="AP555" s="88">
        <v>1</v>
      </c>
      <c r="AQ555" s="88" t="s">
        <v>3090</v>
      </c>
      <c r="AR555" s="88">
        <v>362666</v>
      </c>
      <c r="AS555" s="88" t="s">
        <v>6058</v>
      </c>
      <c r="AT555" s="88">
        <v>49</v>
      </c>
      <c r="AU555" s="88">
        <v>30000</v>
      </c>
      <c r="AV555" s="88">
        <v>0</v>
      </c>
      <c r="AW555" s="88">
        <v>0</v>
      </c>
      <c r="AX555" s="88">
        <v>0</v>
      </c>
      <c r="AY555" s="88">
        <v>30000</v>
      </c>
      <c r="AZ555" s="88">
        <v>861</v>
      </c>
      <c r="BA555" s="88">
        <v>0</v>
      </c>
      <c r="BB555" s="88">
        <v>912</v>
      </c>
      <c r="BC555" s="88">
        <v>0</v>
      </c>
      <c r="BD555" s="88">
        <v>25</v>
      </c>
      <c r="BE555" s="88">
        <v>0</v>
      </c>
      <c r="BF555" s="101">
        <v>0</v>
      </c>
      <c r="BG555" s="101">
        <v>1798</v>
      </c>
      <c r="BH555" s="101">
        <v>2130</v>
      </c>
      <c r="BI555" s="101">
        <v>330</v>
      </c>
      <c r="BJ555" s="101">
        <v>2127</v>
      </c>
      <c r="BK555" s="101">
        <v>4587</v>
      </c>
      <c r="BL555" s="101" t="s">
        <v>3081</v>
      </c>
      <c r="BM555" s="101" t="s">
        <v>3081</v>
      </c>
    </row>
    <row r="556" spans="1:65">
      <c r="A556" t="s">
        <v>695</v>
      </c>
      <c r="B556">
        <v>20250301</v>
      </c>
      <c r="C556">
        <v>2025</v>
      </c>
      <c r="D556" s="9">
        <v>45717</v>
      </c>
      <c r="E556">
        <v>3</v>
      </c>
      <c r="F556" t="s">
        <v>1036</v>
      </c>
      <c r="G556" t="s">
        <v>1193</v>
      </c>
      <c r="H556" t="s">
        <v>1036</v>
      </c>
      <c r="I556" t="s">
        <v>1193</v>
      </c>
      <c r="J556">
        <v>1</v>
      </c>
      <c r="K556" t="s">
        <v>9</v>
      </c>
      <c r="L556" t="s">
        <v>2158</v>
      </c>
      <c r="M556" t="s">
        <v>2158</v>
      </c>
      <c r="N556" t="s">
        <v>1833</v>
      </c>
      <c r="O556" t="s">
        <v>3175</v>
      </c>
      <c r="P556" t="s">
        <v>6037</v>
      </c>
      <c r="Q556" t="s">
        <v>6038</v>
      </c>
      <c r="R556" t="s">
        <v>3083</v>
      </c>
      <c r="S556" t="s">
        <v>7</v>
      </c>
      <c r="T556" t="s">
        <v>6039</v>
      </c>
      <c r="U556" s="9" t="s">
        <v>6040</v>
      </c>
      <c r="V556" s="9" t="s">
        <v>6041</v>
      </c>
      <c r="W556" t="s">
        <v>6042</v>
      </c>
      <c r="X556" t="s">
        <v>3081</v>
      </c>
      <c r="Y556" t="s">
        <v>3081</v>
      </c>
      <c r="Z556">
        <v>1</v>
      </c>
      <c r="AA556">
        <v>44287</v>
      </c>
      <c r="AB556">
        <v>44287</v>
      </c>
      <c r="AC556">
        <v>61575141</v>
      </c>
      <c r="AD556" s="9" t="s">
        <v>3084</v>
      </c>
      <c r="AE556" t="s">
        <v>1473</v>
      </c>
      <c r="AF556" t="s">
        <v>5537</v>
      </c>
      <c r="AG556" t="s">
        <v>5538</v>
      </c>
      <c r="AH556" t="s">
        <v>774</v>
      </c>
      <c r="AI556" t="s">
        <v>6043</v>
      </c>
      <c r="AJ556">
        <v>31801</v>
      </c>
      <c r="AK556" t="s">
        <v>3099</v>
      </c>
      <c r="AL556" t="s">
        <v>3088</v>
      </c>
      <c r="AM556">
        <v>200019603522071</v>
      </c>
      <c r="AN556">
        <v>1</v>
      </c>
      <c r="AO556" s="88" t="s">
        <v>3089</v>
      </c>
      <c r="AP556" s="88">
        <v>1</v>
      </c>
      <c r="AQ556" s="88" t="s">
        <v>3090</v>
      </c>
      <c r="AR556" s="88">
        <v>362666</v>
      </c>
      <c r="AS556" s="88" t="s">
        <v>6058</v>
      </c>
      <c r="AT556" s="88">
        <v>50</v>
      </c>
      <c r="AU556" s="88">
        <v>20000</v>
      </c>
      <c r="AV556" s="88">
        <v>0</v>
      </c>
      <c r="AW556" s="88">
        <v>0</v>
      </c>
      <c r="AX556" s="88">
        <v>0</v>
      </c>
      <c r="AY556" s="88">
        <v>20000</v>
      </c>
      <c r="AZ556" s="88">
        <v>574</v>
      </c>
      <c r="BA556" s="88">
        <v>0</v>
      </c>
      <c r="BB556" s="88">
        <v>608</v>
      </c>
      <c r="BC556" s="88">
        <v>0</v>
      </c>
      <c r="BD556" s="88">
        <v>25</v>
      </c>
      <c r="BE556" s="88">
        <v>0</v>
      </c>
      <c r="BF556" s="101">
        <v>5066</v>
      </c>
      <c r="BG556" s="101">
        <v>6273</v>
      </c>
      <c r="BH556" s="101">
        <v>1420</v>
      </c>
      <c r="BI556" s="101">
        <v>220</v>
      </c>
      <c r="BJ556" s="101">
        <v>1418</v>
      </c>
      <c r="BK556" s="101">
        <v>3058</v>
      </c>
      <c r="BL556" s="101" t="s">
        <v>3173</v>
      </c>
      <c r="BM556" s="101" t="s">
        <v>3217</v>
      </c>
    </row>
    <row r="557" spans="1:65">
      <c r="A557" t="s">
        <v>695</v>
      </c>
      <c r="B557">
        <v>20250301</v>
      </c>
      <c r="C557">
        <v>2025</v>
      </c>
      <c r="D557" s="9">
        <v>45717</v>
      </c>
      <c r="E557">
        <v>3</v>
      </c>
      <c r="F557" t="s">
        <v>1046</v>
      </c>
      <c r="G557" t="s">
        <v>226</v>
      </c>
      <c r="H557" t="s">
        <v>1046</v>
      </c>
      <c r="I557" t="s">
        <v>226</v>
      </c>
      <c r="J557">
        <v>1</v>
      </c>
      <c r="K557" t="s">
        <v>9</v>
      </c>
      <c r="L557" t="s">
        <v>2158</v>
      </c>
      <c r="M557" t="s">
        <v>2158</v>
      </c>
      <c r="N557" t="s">
        <v>1820</v>
      </c>
      <c r="O557" t="s">
        <v>3247</v>
      </c>
      <c r="P557" t="s">
        <v>6037</v>
      </c>
      <c r="Q557" t="s">
        <v>6038</v>
      </c>
      <c r="R557" t="s">
        <v>3083</v>
      </c>
      <c r="S557" t="s">
        <v>7</v>
      </c>
      <c r="T557" t="s">
        <v>6039</v>
      </c>
      <c r="U557" s="9" t="s">
        <v>6040</v>
      </c>
      <c r="V557" s="9" t="s">
        <v>6041</v>
      </c>
      <c r="W557" t="s">
        <v>6042</v>
      </c>
      <c r="X557" t="s">
        <v>3081</v>
      </c>
      <c r="Y557" t="s">
        <v>3081</v>
      </c>
      <c r="Z557">
        <v>2</v>
      </c>
      <c r="AA557">
        <v>45597</v>
      </c>
      <c r="AB557">
        <v>45108</v>
      </c>
      <c r="AC557">
        <v>62250080</v>
      </c>
      <c r="AD557" s="9" t="s">
        <v>3084</v>
      </c>
      <c r="AE557" t="s">
        <v>2409</v>
      </c>
      <c r="AF557" t="s">
        <v>4152</v>
      </c>
      <c r="AG557" t="s">
        <v>4153</v>
      </c>
      <c r="AH557" t="s">
        <v>2408</v>
      </c>
      <c r="AI557" t="s">
        <v>6043</v>
      </c>
      <c r="AJ557">
        <v>33000</v>
      </c>
      <c r="AK557" t="s">
        <v>3099</v>
      </c>
      <c r="AL557" t="s">
        <v>3088</v>
      </c>
      <c r="AM557">
        <v>200019606020828</v>
      </c>
      <c r="AN557">
        <v>1</v>
      </c>
      <c r="AO557" s="88" t="s">
        <v>3089</v>
      </c>
      <c r="AP557" s="88">
        <v>1</v>
      </c>
      <c r="AQ557" s="88" t="s">
        <v>3090</v>
      </c>
      <c r="AR557" s="88">
        <v>362717</v>
      </c>
      <c r="AS557" s="88" t="s">
        <v>6059</v>
      </c>
      <c r="AT557" s="88">
        <v>34</v>
      </c>
      <c r="AU557" s="88">
        <v>24000</v>
      </c>
      <c r="AV557" s="88">
        <v>0</v>
      </c>
      <c r="AW557" s="88">
        <v>0</v>
      </c>
      <c r="AX557" s="88">
        <v>0</v>
      </c>
      <c r="AY557" s="88">
        <v>24000</v>
      </c>
      <c r="AZ557" s="88">
        <v>688.8</v>
      </c>
      <c r="BA557" s="88">
        <v>0</v>
      </c>
      <c r="BB557" s="88">
        <v>729.6</v>
      </c>
      <c r="BC557" s="88">
        <v>0</v>
      </c>
      <c r="BD557" s="88">
        <v>25</v>
      </c>
      <c r="BE557" s="88">
        <v>0</v>
      </c>
      <c r="BF557" s="101">
        <v>2066</v>
      </c>
      <c r="BG557" s="101">
        <v>3509.4</v>
      </c>
      <c r="BH557" s="101">
        <v>1704</v>
      </c>
      <c r="BI557" s="101">
        <v>264</v>
      </c>
      <c r="BJ557" s="101">
        <v>1701.6</v>
      </c>
      <c r="BK557" s="101">
        <v>3669.6</v>
      </c>
      <c r="BL557" s="101" t="s">
        <v>3081</v>
      </c>
      <c r="BM557" s="101" t="s">
        <v>3081</v>
      </c>
    </row>
    <row r="558" spans="1:65">
      <c r="A558" t="s">
        <v>695</v>
      </c>
      <c r="B558">
        <v>20250301</v>
      </c>
      <c r="C558">
        <v>2025</v>
      </c>
      <c r="D558" s="9">
        <v>45717</v>
      </c>
      <c r="E558">
        <v>3</v>
      </c>
      <c r="F558" t="s">
        <v>1038</v>
      </c>
      <c r="G558" t="s">
        <v>695</v>
      </c>
      <c r="H558" t="s">
        <v>1038</v>
      </c>
      <c r="I558" t="s">
        <v>695</v>
      </c>
      <c r="J558">
        <v>1</v>
      </c>
      <c r="K558" t="s">
        <v>9</v>
      </c>
      <c r="L558" t="s">
        <v>2158</v>
      </c>
      <c r="M558" t="s">
        <v>2158</v>
      </c>
      <c r="N558" t="s">
        <v>1820</v>
      </c>
      <c r="O558" t="s">
        <v>3247</v>
      </c>
      <c r="P558" t="s">
        <v>6037</v>
      </c>
      <c r="Q558" t="s">
        <v>6038</v>
      </c>
      <c r="R558" t="s">
        <v>4008</v>
      </c>
      <c r="S558" t="s">
        <v>480</v>
      </c>
      <c r="T558" t="s">
        <v>6039</v>
      </c>
      <c r="U558" s="9" t="s">
        <v>6040</v>
      </c>
      <c r="V558" s="9" t="s">
        <v>6041</v>
      </c>
      <c r="W558" t="s">
        <v>6042</v>
      </c>
      <c r="X558" t="s">
        <v>3081</v>
      </c>
      <c r="Y558" t="s">
        <v>3081</v>
      </c>
      <c r="Z558">
        <v>5</v>
      </c>
      <c r="AA558">
        <v>44896</v>
      </c>
      <c r="AB558">
        <v>36874</v>
      </c>
      <c r="AC558">
        <v>62460185</v>
      </c>
      <c r="AD558" s="9" t="s">
        <v>3084</v>
      </c>
      <c r="AE558" t="s">
        <v>1416</v>
      </c>
      <c r="AF558" t="s">
        <v>4009</v>
      </c>
      <c r="AG558" t="s">
        <v>3719</v>
      </c>
      <c r="AH558" t="s">
        <v>479</v>
      </c>
      <c r="AI558" t="s">
        <v>6043</v>
      </c>
      <c r="AJ558">
        <v>22467</v>
      </c>
      <c r="AK558" t="s">
        <v>3088</v>
      </c>
      <c r="AL558" t="s">
        <v>3095</v>
      </c>
      <c r="AM558">
        <v>200013300029751</v>
      </c>
      <c r="AN558">
        <v>1</v>
      </c>
      <c r="AO558" s="88" t="s">
        <v>3089</v>
      </c>
      <c r="AP558" s="88">
        <v>1</v>
      </c>
      <c r="AQ558" s="88" t="s">
        <v>3090</v>
      </c>
      <c r="AR558" s="88">
        <v>362717</v>
      </c>
      <c r="AS558" s="88" t="s">
        <v>6059</v>
      </c>
      <c r="AT558" s="88">
        <v>36</v>
      </c>
      <c r="AU558" s="88">
        <v>25000</v>
      </c>
      <c r="AV558" s="88">
        <v>0</v>
      </c>
      <c r="AW558" s="88">
        <v>0</v>
      </c>
      <c r="AX558" s="88">
        <v>0</v>
      </c>
      <c r="AY558" s="88">
        <v>25000</v>
      </c>
      <c r="AZ558" s="88">
        <v>717.5</v>
      </c>
      <c r="BA558" s="88">
        <v>0</v>
      </c>
      <c r="BB558" s="88">
        <v>760</v>
      </c>
      <c r="BC558" s="88">
        <v>0</v>
      </c>
      <c r="BD558" s="88">
        <v>25</v>
      </c>
      <c r="BE558" s="88">
        <v>50</v>
      </c>
      <c r="BF558" s="101">
        <v>13573.74</v>
      </c>
      <c r="BG558" s="101">
        <v>15126.24</v>
      </c>
      <c r="BH558" s="101">
        <v>1775</v>
      </c>
      <c r="BI558" s="101">
        <v>275</v>
      </c>
      <c r="BJ558" s="101">
        <v>1772.5</v>
      </c>
      <c r="BK558" s="101">
        <v>3822.5</v>
      </c>
      <c r="BL558" s="101" t="s">
        <v>3091</v>
      </c>
      <c r="BM558" s="101" t="s">
        <v>3081</v>
      </c>
    </row>
    <row r="559" spans="1:65">
      <c r="A559" t="s">
        <v>695</v>
      </c>
      <c r="B559">
        <v>20250301</v>
      </c>
      <c r="C559">
        <v>2025</v>
      </c>
      <c r="D559" s="9">
        <v>45717</v>
      </c>
      <c r="E559">
        <v>3</v>
      </c>
      <c r="F559" t="s">
        <v>1041</v>
      </c>
      <c r="G559" t="s">
        <v>1191</v>
      </c>
      <c r="H559" t="s">
        <v>1038</v>
      </c>
      <c r="I559" t="s">
        <v>695</v>
      </c>
      <c r="J559">
        <v>34</v>
      </c>
      <c r="K559" t="s">
        <v>3256</v>
      </c>
      <c r="L559" t="s">
        <v>2158</v>
      </c>
      <c r="M559" t="s">
        <v>2158</v>
      </c>
      <c r="N559" t="s">
        <v>1820</v>
      </c>
      <c r="O559" t="s">
        <v>3247</v>
      </c>
      <c r="P559" t="s">
        <v>6037</v>
      </c>
      <c r="Q559" t="s">
        <v>6038</v>
      </c>
      <c r="R559" t="s">
        <v>3284</v>
      </c>
      <c r="S559" t="s">
        <v>83</v>
      </c>
      <c r="T559" t="s">
        <v>6046</v>
      </c>
      <c r="U559" s="9" t="s">
        <v>6047</v>
      </c>
      <c r="V559" s="9" t="s">
        <v>6052</v>
      </c>
      <c r="W559" t="s">
        <v>6053</v>
      </c>
      <c r="X559" t="s">
        <v>3081</v>
      </c>
      <c r="Y559" t="s">
        <v>3081</v>
      </c>
      <c r="Z559">
        <v>5</v>
      </c>
      <c r="AA559">
        <v>44562</v>
      </c>
      <c r="AB559">
        <v>40695</v>
      </c>
      <c r="AC559">
        <v>61905015</v>
      </c>
      <c r="AD559" s="9" t="s">
        <v>3084</v>
      </c>
      <c r="AE559" t="s">
        <v>1697</v>
      </c>
      <c r="AF559" t="s">
        <v>3285</v>
      </c>
      <c r="AG559" t="s">
        <v>3286</v>
      </c>
      <c r="AH559" t="s">
        <v>1010</v>
      </c>
      <c r="AI559" t="s">
        <v>6045</v>
      </c>
      <c r="AJ559">
        <v>20998</v>
      </c>
      <c r="AK559" t="s">
        <v>3099</v>
      </c>
      <c r="AL559" t="s">
        <v>3095</v>
      </c>
      <c r="AM559">
        <v>200010301661037</v>
      </c>
      <c r="AN559">
        <v>1</v>
      </c>
      <c r="AO559" s="88" t="s">
        <v>3089</v>
      </c>
      <c r="AP559" s="88">
        <v>1</v>
      </c>
      <c r="AQ559" s="88" t="s">
        <v>3090</v>
      </c>
      <c r="AR559" s="88">
        <v>362717</v>
      </c>
      <c r="AS559" s="88" t="s">
        <v>6059</v>
      </c>
      <c r="AT559" s="88">
        <v>39</v>
      </c>
      <c r="AU559" s="88">
        <v>65000</v>
      </c>
      <c r="AV559" s="88">
        <v>0</v>
      </c>
      <c r="AW559" s="88">
        <v>0</v>
      </c>
      <c r="AX559" s="88">
        <v>0</v>
      </c>
      <c r="AY559" s="88">
        <v>65000</v>
      </c>
      <c r="AZ559" s="88">
        <v>1865.5</v>
      </c>
      <c r="BA559" s="88">
        <v>4427.58</v>
      </c>
      <c r="BB559" s="88">
        <v>1976</v>
      </c>
      <c r="BC559" s="88">
        <v>0</v>
      </c>
      <c r="BD559" s="88">
        <v>25</v>
      </c>
      <c r="BE559" s="88">
        <v>0</v>
      </c>
      <c r="BF559" s="101">
        <v>0</v>
      </c>
      <c r="BG559" s="101">
        <v>8294.08</v>
      </c>
      <c r="BH559" s="101">
        <v>4615</v>
      </c>
      <c r="BI559" s="101">
        <v>715</v>
      </c>
      <c r="BJ559" s="101">
        <v>4608.5</v>
      </c>
      <c r="BK559" s="101">
        <v>9938.5</v>
      </c>
      <c r="BL559" s="101" t="s">
        <v>3081</v>
      </c>
      <c r="BM559" s="101" t="s">
        <v>3081</v>
      </c>
    </row>
    <row r="560" spans="1:65">
      <c r="A560" t="s">
        <v>695</v>
      </c>
      <c r="B560">
        <v>20250301</v>
      </c>
      <c r="C560">
        <v>2025</v>
      </c>
      <c r="D560" s="9">
        <v>45717</v>
      </c>
      <c r="E560">
        <v>3</v>
      </c>
      <c r="F560" t="s">
        <v>1036</v>
      </c>
      <c r="G560" t="s">
        <v>1193</v>
      </c>
      <c r="H560" t="s">
        <v>1036</v>
      </c>
      <c r="I560" t="s">
        <v>1193</v>
      </c>
      <c r="J560">
        <v>1</v>
      </c>
      <c r="K560" t="s">
        <v>9</v>
      </c>
      <c r="L560" t="s">
        <v>2158</v>
      </c>
      <c r="M560" t="s">
        <v>2158</v>
      </c>
      <c r="N560" t="s">
        <v>1833</v>
      </c>
      <c r="O560" t="s">
        <v>3175</v>
      </c>
      <c r="P560" t="s">
        <v>6037</v>
      </c>
      <c r="Q560" t="s">
        <v>6038</v>
      </c>
      <c r="R560" t="s">
        <v>3297</v>
      </c>
      <c r="S560" t="s">
        <v>8</v>
      </c>
      <c r="T560" t="s">
        <v>6046</v>
      </c>
      <c r="U560" s="9" t="s">
        <v>6047</v>
      </c>
      <c r="V560" s="9" t="s">
        <v>6056</v>
      </c>
      <c r="W560" t="s">
        <v>6057</v>
      </c>
      <c r="X560" t="s">
        <v>3081</v>
      </c>
      <c r="Y560" t="s">
        <v>3081</v>
      </c>
      <c r="Z560">
        <v>1</v>
      </c>
      <c r="AA560">
        <v>45505</v>
      </c>
      <c r="AB560">
        <v>45505</v>
      </c>
      <c r="AC560">
        <v>61575266</v>
      </c>
      <c r="AD560" s="9" t="s">
        <v>3084</v>
      </c>
      <c r="AE560" t="s">
        <v>2961</v>
      </c>
      <c r="AF560" t="s">
        <v>5265</v>
      </c>
      <c r="AG560" t="s">
        <v>5266</v>
      </c>
      <c r="AH560" t="s">
        <v>2960</v>
      </c>
      <c r="AI560" t="s">
        <v>6043</v>
      </c>
      <c r="AJ560">
        <v>35397</v>
      </c>
      <c r="AK560" t="s">
        <v>3099</v>
      </c>
      <c r="AL560" t="s">
        <v>3088</v>
      </c>
      <c r="AM560">
        <v>200019607376091</v>
      </c>
      <c r="AN560">
        <v>1</v>
      </c>
      <c r="AO560" s="88" t="s">
        <v>3089</v>
      </c>
      <c r="AP560" s="88">
        <v>1</v>
      </c>
      <c r="AQ560" s="88" t="s">
        <v>3090</v>
      </c>
      <c r="AR560" s="88">
        <v>362666</v>
      </c>
      <c r="AS560" s="88" t="s">
        <v>6058</v>
      </c>
      <c r="AT560" s="88">
        <v>80</v>
      </c>
      <c r="AU560" s="88">
        <v>35000</v>
      </c>
      <c r="AV560" s="88">
        <v>0</v>
      </c>
      <c r="AW560" s="88">
        <v>0</v>
      </c>
      <c r="AX560" s="88">
        <v>0</v>
      </c>
      <c r="AY560" s="88">
        <v>35000</v>
      </c>
      <c r="AZ560" s="88">
        <v>1004.5</v>
      </c>
      <c r="BA560" s="88">
        <v>0</v>
      </c>
      <c r="BB560" s="88">
        <v>1064</v>
      </c>
      <c r="BC560" s="88">
        <v>0</v>
      </c>
      <c r="BD560" s="88">
        <v>25</v>
      </c>
      <c r="BE560" s="88">
        <v>0</v>
      </c>
      <c r="BF560" s="101">
        <v>0</v>
      </c>
      <c r="BG560" s="101">
        <v>2093.5</v>
      </c>
      <c r="BH560" s="101">
        <v>2485</v>
      </c>
      <c r="BI560" s="101">
        <v>385</v>
      </c>
      <c r="BJ560" s="101">
        <v>2481.5</v>
      </c>
      <c r="BK560" s="101">
        <v>5351.5</v>
      </c>
      <c r="BL560" s="101" t="s">
        <v>3081</v>
      </c>
      <c r="BM560" s="101" t="s">
        <v>3081</v>
      </c>
    </row>
    <row r="561" spans="1:65">
      <c r="A561" t="s">
        <v>695</v>
      </c>
      <c r="B561">
        <v>20250301</v>
      </c>
      <c r="C561">
        <v>2025</v>
      </c>
      <c r="D561" s="9">
        <v>45717</v>
      </c>
      <c r="E561">
        <v>3</v>
      </c>
      <c r="F561" t="s">
        <v>1036</v>
      </c>
      <c r="G561" t="s">
        <v>1193</v>
      </c>
      <c r="H561" t="s">
        <v>1036</v>
      </c>
      <c r="I561" t="s">
        <v>1193</v>
      </c>
      <c r="J561">
        <v>1</v>
      </c>
      <c r="K561" t="s">
        <v>9</v>
      </c>
      <c r="L561" t="s">
        <v>2158</v>
      </c>
      <c r="M561" t="s">
        <v>2158</v>
      </c>
      <c r="N561" t="s">
        <v>1833</v>
      </c>
      <c r="O561" t="s">
        <v>3175</v>
      </c>
      <c r="P561" t="s">
        <v>6037</v>
      </c>
      <c r="Q561" t="s">
        <v>6038</v>
      </c>
      <c r="R561" t="s">
        <v>3193</v>
      </c>
      <c r="S561" t="s">
        <v>20</v>
      </c>
      <c r="T561" t="s">
        <v>6039</v>
      </c>
      <c r="U561" s="9" t="s">
        <v>6040</v>
      </c>
      <c r="V561" s="9" t="s">
        <v>6041</v>
      </c>
      <c r="W561" t="s">
        <v>6042</v>
      </c>
      <c r="X561" t="s">
        <v>3081</v>
      </c>
      <c r="Y561" t="s">
        <v>3081</v>
      </c>
      <c r="Z561">
        <v>4</v>
      </c>
      <c r="AA561">
        <v>45474</v>
      </c>
      <c r="AB561">
        <v>40544</v>
      </c>
      <c r="AC561">
        <v>61575172</v>
      </c>
      <c r="AD561" s="9" t="s">
        <v>3084</v>
      </c>
      <c r="AE561" t="s">
        <v>1462</v>
      </c>
      <c r="AF561" t="s">
        <v>3234</v>
      </c>
      <c r="AG561" t="s">
        <v>3235</v>
      </c>
      <c r="AH561" t="s">
        <v>1108</v>
      </c>
      <c r="AI561" t="s">
        <v>6045</v>
      </c>
      <c r="AJ561">
        <v>29372</v>
      </c>
      <c r="AK561" t="s">
        <v>3099</v>
      </c>
      <c r="AL561" t="s">
        <v>3088</v>
      </c>
      <c r="AM561">
        <v>200019600716556</v>
      </c>
      <c r="AN561">
        <v>1</v>
      </c>
      <c r="AO561" s="88" t="s">
        <v>3089</v>
      </c>
      <c r="AP561" s="88">
        <v>1</v>
      </c>
      <c r="AQ561" s="88" t="s">
        <v>3090</v>
      </c>
      <c r="AR561" s="88">
        <v>362666</v>
      </c>
      <c r="AS561" s="88" t="s">
        <v>6058</v>
      </c>
      <c r="AT561" s="88">
        <v>84</v>
      </c>
      <c r="AU561" s="88">
        <v>24000</v>
      </c>
      <c r="AV561" s="88">
        <v>0</v>
      </c>
      <c r="AW561" s="88">
        <v>0</v>
      </c>
      <c r="AX561" s="88">
        <v>0</v>
      </c>
      <c r="AY561" s="88">
        <v>24000</v>
      </c>
      <c r="AZ561" s="88">
        <v>688.8</v>
      </c>
      <c r="BA561" s="88">
        <v>0</v>
      </c>
      <c r="BB561" s="88">
        <v>729.6</v>
      </c>
      <c r="BC561" s="88">
        <v>0</v>
      </c>
      <c r="BD561" s="88">
        <v>25</v>
      </c>
      <c r="BE561" s="88">
        <v>0</v>
      </c>
      <c r="BF561" s="101">
        <v>17757.02</v>
      </c>
      <c r="BG561" s="101">
        <v>19200.419999999998</v>
      </c>
      <c r="BH561" s="101">
        <v>1704</v>
      </c>
      <c r="BI561" s="101">
        <v>264</v>
      </c>
      <c r="BJ561" s="101">
        <v>1701.6</v>
      </c>
      <c r="BK561" s="101">
        <v>3669.6</v>
      </c>
      <c r="BL561" s="101" t="s">
        <v>3081</v>
      </c>
      <c r="BM561" s="101" t="s">
        <v>3081</v>
      </c>
    </row>
    <row r="562" spans="1:65">
      <c r="A562" t="s">
        <v>695</v>
      </c>
      <c r="B562">
        <v>20250301</v>
      </c>
      <c r="C562">
        <v>2025</v>
      </c>
      <c r="D562" s="9">
        <v>45717</v>
      </c>
      <c r="E562">
        <v>3</v>
      </c>
      <c r="F562" t="s">
        <v>1038</v>
      </c>
      <c r="G562" t="s">
        <v>695</v>
      </c>
      <c r="H562" t="s">
        <v>1038</v>
      </c>
      <c r="I562" t="s">
        <v>695</v>
      </c>
      <c r="J562">
        <v>1</v>
      </c>
      <c r="K562" t="s">
        <v>9</v>
      </c>
      <c r="L562" t="s">
        <v>2158</v>
      </c>
      <c r="M562" t="s">
        <v>2158</v>
      </c>
      <c r="N562" t="s">
        <v>1820</v>
      </c>
      <c r="O562" t="s">
        <v>3247</v>
      </c>
      <c r="P562" t="s">
        <v>6037</v>
      </c>
      <c r="Q562" t="s">
        <v>6038</v>
      </c>
      <c r="R562" t="s">
        <v>3180</v>
      </c>
      <c r="S562" t="s">
        <v>1879</v>
      </c>
      <c r="T562" t="s">
        <v>6046</v>
      </c>
      <c r="U562" s="9" t="s">
        <v>6047</v>
      </c>
      <c r="V562" s="9" t="s">
        <v>6041</v>
      </c>
      <c r="W562" t="s">
        <v>6042</v>
      </c>
      <c r="X562" t="s">
        <v>3081</v>
      </c>
      <c r="Y562" t="s">
        <v>3081</v>
      </c>
      <c r="Z562">
        <v>2</v>
      </c>
      <c r="AA562">
        <v>45323</v>
      </c>
      <c r="AB562">
        <v>45170</v>
      </c>
      <c r="AC562">
        <v>62462133</v>
      </c>
      <c r="AD562" s="9" t="s">
        <v>3084</v>
      </c>
      <c r="AE562" t="s">
        <v>2537</v>
      </c>
      <c r="AF562" t="s">
        <v>4374</v>
      </c>
      <c r="AG562" t="s">
        <v>4375</v>
      </c>
      <c r="AH562" t="s">
        <v>2563</v>
      </c>
      <c r="AI562" t="s">
        <v>6045</v>
      </c>
      <c r="AJ562">
        <v>23260</v>
      </c>
      <c r="AK562" t="s">
        <v>3099</v>
      </c>
      <c r="AL562" t="s">
        <v>3088</v>
      </c>
      <c r="AM562">
        <v>200019606196770</v>
      </c>
      <c r="AN562">
        <v>1</v>
      </c>
      <c r="AO562" s="88" t="s">
        <v>3089</v>
      </c>
      <c r="AP562" s="88">
        <v>1</v>
      </c>
      <c r="AQ562" s="88" t="s">
        <v>3090</v>
      </c>
      <c r="AR562" s="88">
        <v>362717</v>
      </c>
      <c r="AS562" s="88" t="s">
        <v>6059</v>
      </c>
      <c r="AT562" s="88">
        <v>1</v>
      </c>
      <c r="AU562" s="88">
        <v>35000</v>
      </c>
      <c r="AV562" s="88">
        <v>0</v>
      </c>
      <c r="AW562" s="88">
        <v>0</v>
      </c>
      <c r="AX562" s="88">
        <v>0</v>
      </c>
      <c r="AY562" s="88">
        <v>35000</v>
      </c>
      <c r="AZ562" s="88">
        <v>1004.5</v>
      </c>
      <c r="BA562" s="88">
        <v>0</v>
      </c>
      <c r="BB562" s="88">
        <v>1064</v>
      </c>
      <c r="BC562" s="88">
        <v>0</v>
      </c>
      <c r="BD562" s="88">
        <v>25</v>
      </c>
      <c r="BE562" s="88">
        <v>0</v>
      </c>
      <c r="BF562" s="101">
        <v>0</v>
      </c>
      <c r="BG562" s="101">
        <v>2093.5</v>
      </c>
      <c r="BH562" s="101">
        <v>2485</v>
      </c>
      <c r="BI562" s="101">
        <v>385</v>
      </c>
      <c r="BJ562" s="101">
        <v>2481.5</v>
      </c>
      <c r="BK562" s="101">
        <v>5351.5</v>
      </c>
      <c r="BL562" s="101" t="s">
        <v>3081</v>
      </c>
      <c r="BM562" s="101" t="s">
        <v>3081</v>
      </c>
    </row>
    <row r="563" spans="1:65">
      <c r="A563" t="s">
        <v>695</v>
      </c>
      <c r="B563">
        <v>20250301</v>
      </c>
      <c r="C563">
        <v>2025</v>
      </c>
      <c r="D563" s="9">
        <v>45717</v>
      </c>
      <c r="E563">
        <v>3</v>
      </c>
      <c r="F563" t="s">
        <v>1038</v>
      </c>
      <c r="G563" t="s">
        <v>695</v>
      </c>
      <c r="H563" t="s">
        <v>1038</v>
      </c>
      <c r="I563" t="s">
        <v>695</v>
      </c>
      <c r="J563">
        <v>1</v>
      </c>
      <c r="K563" t="s">
        <v>9</v>
      </c>
      <c r="L563" t="s">
        <v>2158</v>
      </c>
      <c r="M563" t="s">
        <v>2158</v>
      </c>
      <c r="N563" t="s">
        <v>1820</v>
      </c>
      <c r="O563" t="s">
        <v>3247</v>
      </c>
      <c r="P563" t="s">
        <v>6037</v>
      </c>
      <c r="Q563" t="s">
        <v>6038</v>
      </c>
      <c r="R563" t="s">
        <v>3127</v>
      </c>
      <c r="S563" t="s">
        <v>23</v>
      </c>
      <c r="T563" t="s">
        <v>6039</v>
      </c>
      <c r="U563" s="9" t="s">
        <v>6040</v>
      </c>
      <c r="V563" s="9" t="s">
        <v>6048</v>
      </c>
      <c r="W563" t="s">
        <v>6049</v>
      </c>
      <c r="X563" t="s">
        <v>3081</v>
      </c>
      <c r="Y563" t="s">
        <v>3081</v>
      </c>
      <c r="Z563">
        <v>5</v>
      </c>
      <c r="AA563">
        <v>43922</v>
      </c>
      <c r="AB563">
        <v>36805</v>
      </c>
      <c r="AC563">
        <v>62460159</v>
      </c>
      <c r="AD563" s="9" t="s">
        <v>3084</v>
      </c>
      <c r="AE563" t="s">
        <v>872</v>
      </c>
      <c r="AF563" t="s">
        <v>4164</v>
      </c>
      <c r="AG563" t="s">
        <v>4165</v>
      </c>
      <c r="AH563" t="s">
        <v>476</v>
      </c>
      <c r="AI563" t="s">
        <v>6045</v>
      </c>
      <c r="AJ563">
        <v>24226</v>
      </c>
      <c r="AK563" t="s">
        <v>3088</v>
      </c>
      <c r="AL563" t="s">
        <v>3095</v>
      </c>
      <c r="AM563">
        <v>200013300049951</v>
      </c>
      <c r="AN563">
        <v>1</v>
      </c>
      <c r="AO563" s="88" t="s">
        <v>3089</v>
      </c>
      <c r="AP563" s="88">
        <v>1</v>
      </c>
      <c r="AQ563" s="88" t="s">
        <v>3090</v>
      </c>
      <c r="AR563" s="88">
        <v>362717</v>
      </c>
      <c r="AS563" s="88" t="s">
        <v>6059</v>
      </c>
      <c r="AT563" s="88">
        <v>3</v>
      </c>
      <c r="AU563" s="88">
        <v>40000</v>
      </c>
      <c r="AV563" s="88">
        <v>0</v>
      </c>
      <c r="AW563" s="88">
        <v>0</v>
      </c>
      <c r="AX563" s="88">
        <v>0</v>
      </c>
      <c r="AY563" s="88">
        <v>40000</v>
      </c>
      <c r="AZ563" s="88">
        <v>1148</v>
      </c>
      <c r="BA563" s="88">
        <v>442.65</v>
      </c>
      <c r="BB563" s="88">
        <v>1216</v>
      </c>
      <c r="BC563" s="88">
        <v>0</v>
      </c>
      <c r="BD563" s="88">
        <v>25</v>
      </c>
      <c r="BE563" s="88">
        <v>50</v>
      </c>
      <c r="BF563" s="101">
        <v>15751.56</v>
      </c>
      <c r="BG563" s="101">
        <v>18633.21</v>
      </c>
      <c r="BH563" s="101">
        <v>2840</v>
      </c>
      <c r="BI563" s="101">
        <v>440</v>
      </c>
      <c r="BJ563" s="101">
        <v>2836</v>
      </c>
      <c r="BK563" s="101">
        <v>6116</v>
      </c>
      <c r="BL563" s="101" t="s">
        <v>3091</v>
      </c>
      <c r="BM563" s="101" t="s">
        <v>3081</v>
      </c>
    </row>
    <row r="564" spans="1:65">
      <c r="A564" t="s">
        <v>695</v>
      </c>
      <c r="B564">
        <v>20250301</v>
      </c>
      <c r="C564">
        <v>2025</v>
      </c>
      <c r="D564" s="9">
        <v>45717</v>
      </c>
      <c r="E564">
        <v>3</v>
      </c>
      <c r="F564" t="s">
        <v>1038</v>
      </c>
      <c r="G564" t="s">
        <v>695</v>
      </c>
      <c r="H564" t="s">
        <v>1038</v>
      </c>
      <c r="I564" t="s">
        <v>695</v>
      </c>
      <c r="J564">
        <v>7</v>
      </c>
      <c r="K564" t="s">
        <v>3252</v>
      </c>
      <c r="L564" t="s">
        <v>2158</v>
      </c>
      <c r="M564" t="s">
        <v>2158</v>
      </c>
      <c r="N564" t="s">
        <v>1820</v>
      </c>
      <c r="O564" t="s">
        <v>3247</v>
      </c>
      <c r="P564" t="s">
        <v>6037</v>
      </c>
      <c r="Q564" t="s">
        <v>6038</v>
      </c>
      <c r="R564" t="s">
        <v>3253</v>
      </c>
      <c r="S564" t="s">
        <v>666</v>
      </c>
      <c r="T564" t="s">
        <v>6046</v>
      </c>
      <c r="U564" s="9" t="s">
        <v>6047</v>
      </c>
      <c r="V564" s="9" t="s">
        <v>3081</v>
      </c>
      <c r="W564" t="s">
        <v>3081</v>
      </c>
      <c r="X564" t="s">
        <v>3081</v>
      </c>
      <c r="Y564" t="s">
        <v>3081</v>
      </c>
      <c r="Z564">
        <v>4</v>
      </c>
      <c r="AA564">
        <v>44531</v>
      </c>
      <c r="AB564">
        <v>39114</v>
      </c>
      <c r="AC564">
        <v>62461401</v>
      </c>
      <c r="AD564" s="9" t="s">
        <v>3084</v>
      </c>
      <c r="AE564" t="s">
        <v>1766</v>
      </c>
      <c r="AF564" t="s">
        <v>3376</v>
      </c>
      <c r="AG564" t="s">
        <v>3377</v>
      </c>
      <c r="AH564" t="s">
        <v>1117</v>
      </c>
      <c r="AI564" t="s">
        <v>6045</v>
      </c>
      <c r="AJ564">
        <v>26753</v>
      </c>
      <c r="AK564" t="s">
        <v>3088</v>
      </c>
      <c r="AL564" t="s">
        <v>3095</v>
      </c>
      <c r="AM564">
        <v>200012800178327</v>
      </c>
      <c r="AN564">
        <v>1</v>
      </c>
      <c r="AO564" s="88" t="s">
        <v>3089</v>
      </c>
      <c r="AP564" s="88">
        <v>1</v>
      </c>
      <c r="AQ564" s="88" t="s">
        <v>3090</v>
      </c>
      <c r="AR564" s="88">
        <v>362717</v>
      </c>
      <c r="AS564" s="88" t="s">
        <v>6059</v>
      </c>
      <c r="AT564" s="88">
        <v>6</v>
      </c>
      <c r="AU564" s="88">
        <v>8000</v>
      </c>
      <c r="AV564" s="88">
        <v>0</v>
      </c>
      <c r="AW564" s="88">
        <v>0</v>
      </c>
      <c r="AX564" s="88">
        <v>0</v>
      </c>
      <c r="AY564" s="88">
        <v>8000</v>
      </c>
      <c r="AZ564" s="88">
        <v>0</v>
      </c>
      <c r="BA564" s="88">
        <v>0</v>
      </c>
      <c r="BB564" s="88">
        <v>0</v>
      </c>
      <c r="BC564" s="88">
        <v>0</v>
      </c>
      <c r="BD564" s="88">
        <v>0</v>
      </c>
      <c r="BE564" s="88">
        <v>0</v>
      </c>
      <c r="BF564" s="101">
        <v>0</v>
      </c>
      <c r="BG564" s="101">
        <v>0</v>
      </c>
      <c r="BH564" s="101">
        <v>0</v>
      </c>
      <c r="BI564" s="101">
        <v>0</v>
      </c>
      <c r="BJ564" s="101">
        <v>0</v>
      </c>
      <c r="BK564" s="101">
        <v>0</v>
      </c>
      <c r="BL564" s="101" t="s">
        <v>3091</v>
      </c>
      <c r="BM564" s="101" t="s">
        <v>3081</v>
      </c>
    </row>
    <row r="565" spans="1:65">
      <c r="A565" t="s">
        <v>695</v>
      </c>
      <c r="B565">
        <v>20250301</v>
      </c>
      <c r="C565">
        <v>2025</v>
      </c>
      <c r="D565" s="9">
        <v>45717</v>
      </c>
      <c r="E565">
        <v>3</v>
      </c>
      <c r="F565" t="s">
        <v>1085</v>
      </c>
      <c r="G565" t="s">
        <v>689</v>
      </c>
      <c r="H565" t="s">
        <v>1038</v>
      </c>
      <c r="I565" t="s">
        <v>695</v>
      </c>
      <c r="J565">
        <v>34</v>
      </c>
      <c r="K565" t="s">
        <v>3256</v>
      </c>
      <c r="L565" t="s">
        <v>2158</v>
      </c>
      <c r="M565" t="s">
        <v>2158</v>
      </c>
      <c r="N565" t="s">
        <v>1820</v>
      </c>
      <c r="O565" t="s">
        <v>3247</v>
      </c>
      <c r="P565" t="s">
        <v>6037</v>
      </c>
      <c r="Q565" t="s">
        <v>6038</v>
      </c>
      <c r="R565" t="s">
        <v>3509</v>
      </c>
      <c r="S565" t="s">
        <v>1134</v>
      </c>
      <c r="T565" t="s">
        <v>6046</v>
      </c>
      <c r="U565" s="9" t="s">
        <v>6047</v>
      </c>
      <c r="V565" s="9" t="s">
        <v>6048</v>
      </c>
      <c r="W565" t="s">
        <v>6049</v>
      </c>
      <c r="X565" t="s">
        <v>3081</v>
      </c>
      <c r="Y565" t="s">
        <v>3081</v>
      </c>
      <c r="Z565">
        <v>1</v>
      </c>
      <c r="AA565">
        <v>44896</v>
      </c>
      <c r="AB565">
        <v>44896</v>
      </c>
      <c r="AC565">
        <v>61830003</v>
      </c>
      <c r="AD565" s="9" t="s">
        <v>3084</v>
      </c>
      <c r="AE565" t="s">
        <v>2065</v>
      </c>
      <c r="AF565" t="s">
        <v>5610</v>
      </c>
      <c r="AG565" t="s">
        <v>5611</v>
      </c>
      <c r="AH565" t="s">
        <v>2064</v>
      </c>
      <c r="AI565" t="s">
        <v>6045</v>
      </c>
      <c r="AJ565">
        <v>32628</v>
      </c>
      <c r="AK565" t="s">
        <v>3099</v>
      </c>
      <c r="AL565" t="s">
        <v>3088</v>
      </c>
      <c r="AM565">
        <v>200019605322553</v>
      </c>
      <c r="AN565">
        <v>1</v>
      </c>
      <c r="AO565" s="88" t="s">
        <v>3089</v>
      </c>
      <c r="AP565" s="88">
        <v>1</v>
      </c>
      <c r="AQ565" s="88" t="s">
        <v>3090</v>
      </c>
      <c r="AR565" s="88">
        <v>362717</v>
      </c>
      <c r="AS565" s="88" t="s">
        <v>6059</v>
      </c>
      <c r="AT565" s="88">
        <v>8</v>
      </c>
      <c r="AU565" s="88">
        <v>36000</v>
      </c>
      <c r="AV565" s="88">
        <v>0</v>
      </c>
      <c r="AW565" s="88">
        <v>0</v>
      </c>
      <c r="AX565" s="88">
        <v>0</v>
      </c>
      <c r="AY565" s="88">
        <v>36000</v>
      </c>
      <c r="AZ565" s="88">
        <v>1033.2</v>
      </c>
      <c r="BA565" s="88">
        <v>0</v>
      </c>
      <c r="BB565" s="88">
        <v>1094.4000000000001</v>
      </c>
      <c r="BC565" s="88">
        <v>0</v>
      </c>
      <c r="BD565" s="88">
        <v>25</v>
      </c>
      <c r="BE565" s="88">
        <v>0</v>
      </c>
      <c r="BF565" s="101">
        <v>0</v>
      </c>
      <c r="BG565" s="101">
        <v>2152.6</v>
      </c>
      <c r="BH565" s="101">
        <v>2556</v>
      </c>
      <c r="BI565" s="101">
        <v>396</v>
      </c>
      <c r="BJ565" s="101">
        <v>2552.4</v>
      </c>
      <c r="BK565" s="101">
        <v>5504.4</v>
      </c>
      <c r="BL565" s="101" t="s">
        <v>3081</v>
      </c>
      <c r="BM565" s="101" t="s">
        <v>3081</v>
      </c>
    </row>
    <row r="566" spans="1:65">
      <c r="A566" t="s">
        <v>695</v>
      </c>
      <c r="B566">
        <v>20250301</v>
      </c>
      <c r="C566">
        <v>2025</v>
      </c>
      <c r="D566" s="9">
        <v>45717</v>
      </c>
      <c r="E566">
        <v>3</v>
      </c>
      <c r="F566" t="s">
        <v>1038</v>
      </c>
      <c r="G566" t="s">
        <v>695</v>
      </c>
      <c r="H566" t="s">
        <v>1038</v>
      </c>
      <c r="I566" t="s">
        <v>695</v>
      </c>
      <c r="J566">
        <v>7</v>
      </c>
      <c r="K566" t="s">
        <v>3252</v>
      </c>
      <c r="L566" t="s">
        <v>2158</v>
      </c>
      <c r="M566" t="s">
        <v>2158</v>
      </c>
      <c r="N566" t="s">
        <v>1820</v>
      </c>
      <c r="O566" t="s">
        <v>3247</v>
      </c>
      <c r="P566" t="s">
        <v>6037</v>
      </c>
      <c r="Q566" t="s">
        <v>6038</v>
      </c>
      <c r="R566" t="s">
        <v>3253</v>
      </c>
      <c r="S566" t="s">
        <v>666</v>
      </c>
      <c r="T566" t="s">
        <v>6046</v>
      </c>
      <c r="U566" s="9" t="s">
        <v>6047</v>
      </c>
      <c r="V566" s="9" t="s">
        <v>3081</v>
      </c>
      <c r="W566" t="s">
        <v>3081</v>
      </c>
      <c r="X566" t="s">
        <v>3081</v>
      </c>
      <c r="Y566" t="s">
        <v>3081</v>
      </c>
      <c r="Z566">
        <v>1</v>
      </c>
      <c r="AA566">
        <v>45717</v>
      </c>
      <c r="AB566">
        <v>45717</v>
      </c>
      <c r="AC566">
        <v>62462591</v>
      </c>
      <c r="AD566" s="9" t="s">
        <v>3084</v>
      </c>
      <c r="AE566" t="s">
        <v>6131</v>
      </c>
      <c r="AF566" t="s">
        <v>6132</v>
      </c>
      <c r="AG566" t="s">
        <v>6133</v>
      </c>
      <c r="AH566" t="s">
        <v>6134</v>
      </c>
      <c r="AI566" t="s">
        <v>6043</v>
      </c>
      <c r="AJ566">
        <v>32878</v>
      </c>
      <c r="AK566" t="s">
        <v>3099</v>
      </c>
      <c r="AL566" t="s">
        <v>3088</v>
      </c>
      <c r="AM566">
        <v>200012320559483</v>
      </c>
      <c r="AN566">
        <v>1</v>
      </c>
      <c r="AO566" s="88" t="s">
        <v>3089</v>
      </c>
      <c r="AP566" s="88">
        <v>1</v>
      </c>
      <c r="AQ566" s="88" t="s">
        <v>3090</v>
      </c>
      <c r="AR566" s="88">
        <v>362717</v>
      </c>
      <c r="AS566" s="88" t="s">
        <v>6059</v>
      </c>
      <c r="AT566" s="88">
        <v>17</v>
      </c>
      <c r="AU566" s="88">
        <v>15000</v>
      </c>
      <c r="AV566" s="88">
        <v>0</v>
      </c>
      <c r="AW566" s="88">
        <v>0</v>
      </c>
      <c r="AX566" s="88">
        <v>0</v>
      </c>
      <c r="AY566" s="88">
        <v>15000</v>
      </c>
      <c r="AZ566" s="88">
        <v>0</v>
      </c>
      <c r="BA566" s="88">
        <v>0</v>
      </c>
      <c r="BB566" s="88">
        <v>0</v>
      </c>
      <c r="BC566" s="88">
        <v>0</v>
      </c>
      <c r="BD566" s="88">
        <v>0</v>
      </c>
      <c r="BE566" s="88">
        <v>0</v>
      </c>
      <c r="BF566" s="101">
        <v>0</v>
      </c>
      <c r="BG566" s="101">
        <v>0</v>
      </c>
      <c r="BH566" s="101">
        <v>0</v>
      </c>
      <c r="BI566" s="101">
        <v>0</v>
      </c>
      <c r="BJ566" s="101">
        <v>0</v>
      </c>
      <c r="BK566" s="101">
        <v>0</v>
      </c>
      <c r="BL566" s="101" t="s">
        <v>3081</v>
      </c>
      <c r="BM566" s="101" t="s">
        <v>3081</v>
      </c>
    </row>
    <row r="567" spans="1:65">
      <c r="A567" t="s">
        <v>695</v>
      </c>
      <c r="B567">
        <v>20250301</v>
      </c>
      <c r="C567">
        <v>2025</v>
      </c>
      <c r="D567" s="9">
        <v>45717</v>
      </c>
      <c r="E567">
        <v>3</v>
      </c>
      <c r="F567" t="s">
        <v>1054</v>
      </c>
      <c r="G567" t="s">
        <v>215</v>
      </c>
      <c r="H567" t="s">
        <v>1054</v>
      </c>
      <c r="I567" t="s">
        <v>215</v>
      </c>
      <c r="J567">
        <v>1</v>
      </c>
      <c r="K567" t="s">
        <v>9</v>
      </c>
      <c r="L567" t="s">
        <v>2158</v>
      </c>
      <c r="M567" t="s">
        <v>2158</v>
      </c>
      <c r="N567" t="s">
        <v>1820</v>
      </c>
      <c r="O567" t="s">
        <v>3247</v>
      </c>
      <c r="P567" t="s">
        <v>6037</v>
      </c>
      <c r="Q567" t="s">
        <v>6038</v>
      </c>
      <c r="R567" t="s">
        <v>3096</v>
      </c>
      <c r="S567" t="s">
        <v>295</v>
      </c>
      <c r="T567" t="s">
        <v>6046</v>
      </c>
      <c r="U567" s="9" t="s">
        <v>6047</v>
      </c>
      <c r="V567" s="9" t="s">
        <v>6056</v>
      </c>
      <c r="W567" t="s">
        <v>6057</v>
      </c>
      <c r="X567" t="s">
        <v>3081</v>
      </c>
      <c r="Y567" t="s">
        <v>3081</v>
      </c>
      <c r="Z567">
        <v>2</v>
      </c>
      <c r="AA567">
        <v>45383</v>
      </c>
      <c r="AB567">
        <v>44986</v>
      </c>
      <c r="AC567">
        <v>62490047</v>
      </c>
      <c r="AD567" s="9" t="s">
        <v>3084</v>
      </c>
      <c r="AE567" t="s">
        <v>2241</v>
      </c>
      <c r="AF567" t="s">
        <v>5655</v>
      </c>
      <c r="AG567" t="s">
        <v>5656</v>
      </c>
      <c r="AH567" t="s">
        <v>2240</v>
      </c>
      <c r="AI567" t="s">
        <v>6045</v>
      </c>
      <c r="AJ567">
        <v>31573</v>
      </c>
      <c r="AK567" t="s">
        <v>3099</v>
      </c>
      <c r="AL567" t="s">
        <v>3088</v>
      </c>
      <c r="AM567">
        <v>200019605266908</v>
      </c>
      <c r="AN567">
        <v>1</v>
      </c>
      <c r="AO567" s="88" t="s">
        <v>3089</v>
      </c>
      <c r="AP567" s="88">
        <v>1</v>
      </c>
      <c r="AQ567" s="88" t="s">
        <v>3090</v>
      </c>
      <c r="AR567" s="88">
        <v>362717</v>
      </c>
      <c r="AS567" s="88" t="s">
        <v>6059</v>
      </c>
      <c r="AT567" s="88">
        <v>20</v>
      </c>
      <c r="AU567" s="88">
        <v>35000</v>
      </c>
      <c r="AV567" s="88">
        <v>0</v>
      </c>
      <c r="AW567" s="88">
        <v>0</v>
      </c>
      <c r="AX567" s="88">
        <v>0</v>
      </c>
      <c r="AY567" s="88">
        <v>35000</v>
      </c>
      <c r="AZ567" s="88">
        <v>1004.5</v>
      </c>
      <c r="BA567" s="88">
        <v>0</v>
      </c>
      <c r="BB567" s="88">
        <v>1064</v>
      </c>
      <c r="BC567" s="88">
        <v>0</v>
      </c>
      <c r="BD567" s="88">
        <v>25</v>
      </c>
      <c r="BE567" s="88">
        <v>0</v>
      </c>
      <c r="BF567" s="101">
        <v>1116</v>
      </c>
      <c r="BG567" s="101">
        <v>3209.5</v>
      </c>
      <c r="BH567" s="101">
        <v>2485</v>
      </c>
      <c r="BI567" s="101">
        <v>385</v>
      </c>
      <c r="BJ567" s="101">
        <v>2481.5</v>
      </c>
      <c r="BK567" s="101">
        <v>5351.5</v>
      </c>
      <c r="BL567" s="101" t="s">
        <v>3081</v>
      </c>
      <c r="BM567" s="101" t="s">
        <v>3081</v>
      </c>
    </row>
    <row r="568" spans="1:65">
      <c r="A568" t="s">
        <v>695</v>
      </c>
      <c r="B568">
        <v>20250301</v>
      </c>
      <c r="C568">
        <v>2025</v>
      </c>
      <c r="D568" s="9">
        <v>45717</v>
      </c>
      <c r="E568">
        <v>3</v>
      </c>
      <c r="F568" t="s">
        <v>1067</v>
      </c>
      <c r="G568" t="s">
        <v>407</v>
      </c>
      <c r="H568" t="s">
        <v>1067</v>
      </c>
      <c r="I568" t="s">
        <v>407</v>
      </c>
      <c r="J568">
        <v>1</v>
      </c>
      <c r="K568" t="s">
        <v>9</v>
      </c>
      <c r="L568" t="s">
        <v>2158</v>
      </c>
      <c r="M568" t="s">
        <v>2158</v>
      </c>
      <c r="N568" t="s">
        <v>1820</v>
      </c>
      <c r="O568" t="s">
        <v>3247</v>
      </c>
      <c r="P568" t="s">
        <v>6037</v>
      </c>
      <c r="Q568" t="s">
        <v>6038</v>
      </c>
      <c r="R568" t="s">
        <v>3530</v>
      </c>
      <c r="S568" t="s">
        <v>12</v>
      </c>
      <c r="T568" t="s">
        <v>6039</v>
      </c>
      <c r="U568" s="9" t="s">
        <v>6040</v>
      </c>
      <c r="V568" s="9" t="s">
        <v>6041</v>
      </c>
      <c r="W568" t="s">
        <v>6042</v>
      </c>
      <c r="X568" t="s">
        <v>3081</v>
      </c>
      <c r="Y568" t="s">
        <v>3081</v>
      </c>
      <c r="Z568">
        <v>5</v>
      </c>
      <c r="AA568">
        <v>45413</v>
      </c>
      <c r="AB568">
        <v>38231</v>
      </c>
      <c r="AC568">
        <v>61710055</v>
      </c>
      <c r="AD568" s="9" t="s">
        <v>3084</v>
      </c>
      <c r="AE568" t="s">
        <v>1352</v>
      </c>
      <c r="AF568" t="s">
        <v>4677</v>
      </c>
      <c r="AG568" t="s">
        <v>4678</v>
      </c>
      <c r="AH568" t="s">
        <v>204</v>
      </c>
      <c r="AI568" t="s">
        <v>6045</v>
      </c>
      <c r="AJ568">
        <v>20163</v>
      </c>
      <c r="AK568" t="s">
        <v>3088</v>
      </c>
      <c r="AL568" t="s">
        <v>3095</v>
      </c>
      <c r="AM568">
        <v>200013300048965</v>
      </c>
      <c r="AN568">
        <v>1</v>
      </c>
      <c r="AO568" s="88" t="s">
        <v>3089</v>
      </c>
      <c r="AP568" s="88">
        <v>1</v>
      </c>
      <c r="AQ568" s="88" t="s">
        <v>3090</v>
      </c>
      <c r="AR568" s="88">
        <v>362717</v>
      </c>
      <c r="AS568" s="88" t="s">
        <v>6059</v>
      </c>
      <c r="AT568" s="88">
        <v>23</v>
      </c>
      <c r="AU568" s="88">
        <v>24000</v>
      </c>
      <c r="AV568" s="88">
        <v>0</v>
      </c>
      <c r="AW568" s="88">
        <v>0</v>
      </c>
      <c r="AX568" s="88">
        <v>0</v>
      </c>
      <c r="AY568" s="88">
        <v>24000</v>
      </c>
      <c r="AZ568" s="88">
        <v>688.8</v>
      </c>
      <c r="BA568" s="88">
        <v>0</v>
      </c>
      <c r="BB568" s="88">
        <v>729.6</v>
      </c>
      <c r="BC568" s="88">
        <v>0</v>
      </c>
      <c r="BD568" s="88">
        <v>25</v>
      </c>
      <c r="BE568" s="88">
        <v>50</v>
      </c>
      <c r="BF568" s="101">
        <v>14072.38</v>
      </c>
      <c r="BG568" s="101">
        <v>15565.78</v>
      </c>
      <c r="BH568" s="101">
        <v>1704</v>
      </c>
      <c r="BI568" s="101">
        <v>264</v>
      </c>
      <c r="BJ568" s="101">
        <v>1701.6</v>
      </c>
      <c r="BK568" s="101">
        <v>3669.6</v>
      </c>
      <c r="BL568" s="101" t="s">
        <v>3091</v>
      </c>
      <c r="BM568" s="101" t="s">
        <v>3081</v>
      </c>
    </row>
    <row r="569" spans="1:65">
      <c r="A569" t="s">
        <v>695</v>
      </c>
      <c r="B569">
        <v>20250301</v>
      </c>
      <c r="C569">
        <v>2025</v>
      </c>
      <c r="D569" s="9">
        <v>45717</v>
      </c>
      <c r="E569">
        <v>3</v>
      </c>
      <c r="F569" t="s">
        <v>1035</v>
      </c>
      <c r="G569" t="s">
        <v>1199</v>
      </c>
      <c r="H569" t="s">
        <v>1035</v>
      </c>
      <c r="I569" t="s">
        <v>1199</v>
      </c>
      <c r="J569">
        <v>1</v>
      </c>
      <c r="K569" t="s">
        <v>9</v>
      </c>
      <c r="L569" t="s">
        <v>2158</v>
      </c>
      <c r="M569" t="s">
        <v>2158</v>
      </c>
      <c r="N569" t="s">
        <v>1820</v>
      </c>
      <c r="O569" t="s">
        <v>3247</v>
      </c>
      <c r="P569" t="s">
        <v>6037</v>
      </c>
      <c r="Q569" t="s">
        <v>6038</v>
      </c>
      <c r="R569" t="s">
        <v>3083</v>
      </c>
      <c r="S569" t="s">
        <v>7</v>
      </c>
      <c r="T569" t="s">
        <v>6039</v>
      </c>
      <c r="U569" s="9" t="s">
        <v>6040</v>
      </c>
      <c r="V569" s="9" t="s">
        <v>6041</v>
      </c>
      <c r="W569" t="s">
        <v>6042</v>
      </c>
      <c r="X569" t="s">
        <v>3081</v>
      </c>
      <c r="Y569" t="s">
        <v>3081</v>
      </c>
      <c r="Z569">
        <v>7</v>
      </c>
      <c r="AA569">
        <v>45108</v>
      </c>
      <c r="AB569">
        <v>31152</v>
      </c>
      <c r="AC569">
        <v>61395016</v>
      </c>
      <c r="AD569" s="9" t="s">
        <v>3084</v>
      </c>
      <c r="AE569" t="s">
        <v>883</v>
      </c>
      <c r="AF569" t="s">
        <v>4001</v>
      </c>
      <c r="AG569" t="s">
        <v>4002</v>
      </c>
      <c r="AH569" t="s">
        <v>318</v>
      </c>
      <c r="AI569" t="s">
        <v>6043</v>
      </c>
      <c r="AJ569">
        <v>22733</v>
      </c>
      <c r="AK569" t="s">
        <v>3088</v>
      </c>
      <c r="AL569" t="s">
        <v>3095</v>
      </c>
      <c r="AM569">
        <v>200013300038713</v>
      </c>
      <c r="AN569">
        <v>1</v>
      </c>
      <c r="AO569" s="88" t="s">
        <v>3089</v>
      </c>
      <c r="AP569" s="88">
        <v>1</v>
      </c>
      <c r="AQ569" s="88" t="s">
        <v>3090</v>
      </c>
      <c r="AR569" s="88">
        <v>362717</v>
      </c>
      <c r="AS569" s="88" t="s">
        <v>6059</v>
      </c>
      <c r="AT569" s="88">
        <v>102</v>
      </c>
      <c r="AU569" s="88">
        <v>24000</v>
      </c>
      <c r="AV569" s="88">
        <v>0</v>
      </c>
      <c r="AW569" s="88">
        <v>0</v>
      </c>
      <c r="AX569" s="88">
        <v>0</v>
      </c>
      <c r="AY569" s="88">
        <v>24000</v>
      </c>
      <c r="AZ569" s="88">
        <v>688.8</v>
      </c>
      <c r="BA569" s="88">
        <v>0</v>
      </c>
      <c r="BB569" s="88">
        <v>729.6</v>
      </c>
      <c r="BC569" s="88">
        <v>0</v>
      </c>
      <c r="BD569" s="88">
        <v>25</v>
      </c>
      <c r="BE569" s="88">
        <v>50</v>
      </c>
      <c r="BF569" s="101">
        <v>12479.89</v>
      </c>
      <c r="BG569" s="101">
        <v>13973.29</v>
      </c>
      <c r="BH569" s="101">
        <v>1704</v>
      </c>
      <c r="BI569" s="101">
        <v>264</v>
      </c>
      <c r="BJ569" s="101">
        <v>1701.6</v>
      </c>
      <c r="BK569" s="101">
        <v>3669.6</v>
      </c>
      <c r="BL569" s="101" t="s">
        <v>3091</v>
      </c>
      <c r="BM569" s="101" t="s">
        <v>3081</v>
      </c>
    </row>
    <row r="570" spans="1:65">
      <c r="A570" t="s">
        <v>695</v>
      </c>
      <c r="B570">
        <v>20250301</v>
      </c>
      <c r="C570">
        <v>2025</v>
      </c>
      <c r="D570" s="9">
        <v>45717</v>
      </c>
      <c r="E570">
        <v>3</v>
      </c>
      <c r="F570" t="s">
        <v>1028</v>
      </c>
      <c r="G570" t="s">
        <v>1194</v>
      </c>
      <c r="H570" t="s">
        <v>1038</v>
      </c>
      <c r="I570" t="s">
        <v>695</v>
      </c>
      <c r="J570">
        <v>34</v>
      </c>
      <c r="K570" t="s">
        <v>3256</v>
      </c>
      <c r="L570" t="s">
        <v>2158</v>
      </c>
      <c r="M570" t="s">
        <v>2158</v>
      </c>
      <c r="N570" t="s">
        <v>1820</v>
      </c>
      <c r="O570" t="s">
        <v>3247</v>
      </c>
      <c r="P570" t="s">
        <v>6037</v>
      </c>
      <c r="Q570" t="s">
        <v>6038</v>
      </c>
      <c r="R570" t="s">
        <v>3263</v>
      </c>
      <c r="S570" t="s">
        <v>62</v>
      </c>
      <c r="T570" t="s">
        <v>6066</v>
      </c>
      <c r="U570" s="9" t="s">
        <v>6067</v>
      </c>
      <c r="V570" s="9" t="s">
        <v>6052</v>
      </c>
      <c r="W570" t="s">
        <v>6053</v>
      </c>
      <c r="X570" t="s">
        <v>3081</v>
      </c>
      <c r="Y570" t="s">
        <v>3081</v>
      </c>
      <c r="Z570">
        <v>2</v>
      </c>
      <c r="AA570">
        <v>45078</v>
      </c>
      <c r="AB570">
        <v>44896</v>
      </c>
      <c r="AC570">
        <v>62475165</v>
      </c>
      <c r="AD570" s="9" t="s">
        <v>3084</v>
      </c>
      <c r="AE570" t="s">
        <v>2003</v>
      </c>
      <c r="AF570" t="s">
        <v>5362</v>
      </c>
      <c r="AG570" t="s">
        <v>5363</v>
      </c>
      <c r="AH570" t="s">
        <v>2002</v>
      </c>
      <c r="AI570" t="s">
        <v>6045</v>
      </c>
      <c r="AJ570">
        <v>34109</v>
      </c>
      <c r="AK570" t="s">
        <v>3099</v>
      </c>
      <c r="AL570" t="s">
        <v>3088</v>
      </c>
      <c r="AM570">
        <v>200019604313600</v>
      </c>
      <c r="AN570">
        <v>1</v>
      </c>
      <c r="AO570" s="88" t="s">
        <v>3089</v>
      </c>
      <c r="AP570" s="88">
        <v>1</v>
      </c>
      <c r="AQ570" s="88" t="s">
        <v>3090</v>
      </c>
      <c r="AR570" s="88">
        <v>362717</v>
      </c>
      <c r="AS570" s="88" t="s">
        <v>6059</v>
      </c>
      <c r="AT570" s="88">
        <v>108</v>
      </c>
      <c r="AU570" s="88">
        <v>25000</v>
      </c>
      <c r="AV570" s="88">
        <v>0</v>
      </c>
      <c r="AW570" s="88">
        <v>0</v>
      </c>
      <c r="AX570" s="88">
        <v>0</v>
      </c>
      <c r="AY570" s="88">
        <v>25000</v>
      </c>
      <c r="AZ570" s="88">
        <v>717.5</v>
      </c>
      <c r="BA570" s="88">
        <v>0</v>
      </c>
      <c r="BB570" s="88">
        <v>760</v>
      </c>
      <c r="BC570" s="88">
        <v>0</v>
      </c>
      <c r="BD570" s="88">
        <v>25</v>
      </c>
      <c r="BE570" s="88">
        <v>0</v>
      </c>
      <c r="BF570" s="101">
        <v>0</v>
      </c>
      <c r="BG570" s="101">
        <v>1502.5</v>
      </c>
      <c r="BH570" s="101">
        <v>1775</v>
      </c>
      <c r="BI570" s="101">
        <v>275</v>
      </c>
      <c r="BJ570" s="101">
        <v>1772.5</v>
      </c>
      <c r="BK570" s="101">
        <v>3822.5</v>
      </c>
      <c r="BL570" s="101" t="s">
        <v>3081</v>
      </c>
      <c r="BM570" s="101" t="s">
        <v>3081</v>
      </c>
    </row>
    <row r="571" spans="1:65">
      <c r="A571" t="s">
        <v>695</v>
      </c>
      <c r="B571">
        <v>20250301</v>
      </c>
      <c r="C571">
        <v>2025</v>
      </c>
      <c r="D571" s="9">
        <v>45717</v>
      </c>
      <c r="E571">
        <v>3</v>
      </c>
      <c r="F571" t="s">
        <v>1028</v>
      </c>
      <c r="G571" t="s">
        <v>1194</v>
      </c>
      <c r="H571" t="s">
        <v>1028</v>
      </c>
      <c r="I571" t="s">
        <v>1194</v>
      </c>
      <c r="J571">
        <v>1</v>
      </c>
      <c r="K571" t="s">
        <v>9</v>
      </c>
      <c r="L571" t="s">
        <v>2158</v>
      </c>
      <c r="M571" t="s">
        <v>2158</v>
      </c>
      <c r="N571" t="s">
        <v>1820</v>
      </c>
      <c r="O571" t="s">
        <v>3247</v>
      </c>
      <c r="P571" t="s">
        <v>6037</v>
      </c>
      <c r="Q571" t="s">
        <v>6038</v>
      </c>
      <c r="R571" t="s">
        <v>3297</v>
      </c>
      <c r="S571" t="s">
        <v>8</v>
      </c>
      <c r="T571" t="s">
        <v>6046</v>
      </c>
      <c r="U571" s="9" t="s">
        <v>6047</v>
      </c>
      <c r="V571" s="9" t="s">
        <v>6056</v>
      </c>
      <c r="W571" t="s">
        <v>6057</v>
      </c>
      <c r="X571" t="s">
        <v>3081</v>
      </c>
      <c r="Y571" t="s">
        <v>3081</v>
      </c>
      <c r="Z571">
        <v>1</v>
      </c>
      <c r="AA571">
        <v>45017</v>
      </c>
      <c r="AB571">
        <v>45017</v>
      </c>
      <c r="AC571">
        <v>62475187</v>
      </c>
      <c r="AD571" s="9" t="s">
        <v>3084</v>
      </c>
      <c r="AE571" t="s">
        <v>2265</v>
      </c>
      <c r="AF571" t="s">
        <v>5095</v>
      </c>
      <c r="AG571" t="s">
        <v>5096</v>
      </c>
      <c r="AH571" t="s">
        <v>2264</v>
      </c>
      <c r="AI571" t="s">
        <v>6043</v>
      </c>
      <c r="AJ571">
        <v>33607</v>
      </c>
      <c r="AK571" t="s">
        <v>3099</v>
      </c>
      <c r="AL571" t="s">
        <v>3088</v>
      </c>
      <c r="AM571">
        <v>200019605722235</v>
      </c>
      <c r="AN571">
        <v>1</v>
      </c>
      <c r="AO571" s="88" t="s">
        <v>3089</v>
      </c>
      <c r="AP571" s="88">
        <v>1</v>
      </c>
      <c r="AQ571" s="88" t="s">
        <v>3090</v>
      </c>
      <c r="AR571" s="88">
        <v>362717</v>
      </c>
      <c r="AS571" s="88" t="s">
        <v>6059</v>
      </c>
      <c r="AT571" s="88">
        <v>115</v>
      </c>
      <c r="AU571" s="88">
        <v>25000</v>
      </c>
      <c r="AV571" s="88">
        <v>0</v>
      </c>
      <c r="AW571" s="88">
        <v>0</v>
      </c>
      <c r="AX571" s="88">
        <v>0</v>
      </c>
      <c r="AY571" s="88">
        <v>25000</v>
      </c>
      <c r="AZ571" s="88">
        <v>717.5</v>
      </c>
      <c r="BA571" s="88">
        <v>0</v>
      </c>
      <c r="BB571" s="88">
        <v>760</v>
      </c>
      <c r="BC571" s="88">
        <v>0</v>
      </c>
      <c r="BD571" s="88">
        <v>25</v>
      </c>
      <c r="BE571" s="88">
        <v>0</v>
      </c>
      <c r="BF571" s="101">
        <v>0</v>
      </c>
      <c r="BG571" s="101">
        <v>1502.5</v>
      </c>
      <c r="BH571" s="101">
        <v>1775</v>
      </c>
      <c r="BI571" s="101">
        <v>275</v>
      </c>
      <c r="BJ571" s="101">
        <v>1772.5</v>
      </c>
      <c r="BK571" s="101">
        <v>3822.5</v>
      </c>
      <c r="BL571" s="101" t="s">
        <v>3081</v>
      </c>
      <c r="BM571" s="101" t="s">
        <v>3081</v>
      </c>
    </row>
    <row r="572" spans="1:65">
      <c r="A572" t="s">
        <v>695</v>
      </c>
      <c r="B572">
        <v>20250301</v>
      </c>
      <c r="C572">
        <v>2025</v>
      </c>
      <c r="D572" s="9">
        <v>45717</v>
      </c>
      <c r="E572">
        <v>3</v>
      </c>
      <c r="F572" t="s">
        <v>1038</v>
      </c>
      <c r="G572" t="s">
        <v>695</v>
      </c>
      <c r="H572" t="s">
        <v>1038</v>
      </c>
      <c r="I572" t="s">
        <v>695</v>
      </c>
      <c r="J572">
        <v>7</v>
      </c>
      <c r="K572" t="s">
        <v>3252</v>
      </c>
      <c r="L572" t="s">
        <v>2158</v>
      </c>
      <c r="M572" t="s">
        <v>2158</v>
      </c>
      <c r="N572" t="s">
        <v>1820</v>
      </c>
      <c r="O572" t="s">
        <v>3247</v>
      </c>
      <c r="P572" t="s">
        <v>6037</v>
      </c>
      <c r="Q572" t="s">
        <v>6038</v>
      </c>
      <c r="R572" t="s">
        <v>3253</v>
      </c>
      <c r="S572" t="s">
        <v>666</v>
      </c>
      <c r="T572" t="s">
        <v>6046</v>
      </c>
      <c r="U572" s="9" t="s">
        <v>6047</v>
      </c>
      <c r="V572" s="9" t="s">
        <v>3081</v>
      </c>
      <c r="W572" t="s">
        <v>3081</v>
      </c>
      <c r="X572" t="s">
        <v>3081</v>
      </c>
      <c r="Y572" t="s">
        <v>3081</v>
      </c>
      <c r="Z572">
        <v>2</v>
      </c>
      <c r="AA572">
        <v>44927</v>
      </c>
      <c r="AB572">
        <v>43983</v>
      </c>
      <c r="AC572">
        <v>62461790</v>
      </c>
      <c r="AD572" s="9" t="s">
        <v>3084</v>
      </c>
      <c r="AE572" t="s">
        <v>2170</v>
      </c>
      <c r="AF572" t="s">
        <v>4959</v>
      </c>
      <c r="AG572" t="s">
        <v>4524</v>
      </c>
      <c r="AH572" t="s">
        <v>2187</v>
      </c>
      <c r="AI572" t="s">
        <v>6045</v>
      </c>
      <c r="AJ572">
        <v>33242</v>
      </c>
      <c r="AK572" t="s">
        <v>3099</v>
      </c>
      <c r="AL572" t="s">
        <v>3088</v>
      </c>
      <c r="AM572">
        <v>200012800458254</v>
      </c>
      <c r="AN572">
        <v>1</v>
      </c>
      <c r="AO572" s="88" t="s">
        <v>3089</v>
      </c>
      <c r="AP572" s="88">
        <v>1</v>
      </c>
      <c r="AQ572" s="88" t="s">
        <v>3090</v>
      </c>
      <c r="AR572" s="88">
        <v>362717</v>
      </c>
      <c r="AS572" s="88" t="s">
        <v>6059</v>
      </c>
      <c r="AT572" s="88">
        <v>117</v>
      </c>
      <c r="AU572" s="88">
        <v>10000</v>
      </c>
      <c r="AV572" s="88">
        <v>0</v>
      </c>
      <c r="AW572" s="88">
        <v>0</v>
      </c>
      <c r="AX572" s="88">
        <v>0</v>
      </c>
      <c r="AY572" s="88">
        <v>10000</v>
      </c>
      <c r="AZ572" s="88">
        <v>0</v>
      </c>
      <c r="BA572" s="88">
        <v>0</v>
      </c>
      <c r="BB572" s="88">
        <v>0</v>
      </c>
      <c r="BC572" s="88">
        <v>0</v>
      </c>
      <c r="BD572" s="88">
        <v>0</v>
      </c>
      <c r="BE572" s="88">
        <v>0</v>
      </c>
      <c r="BF572" s="101">
        <v>0</v>
      </c>
      <c r="BG572" s="101">
        <v>0</v>
      </c>
      <c r="BH572" s="101">
        <v>0</v>
      </c>
      <c r="BI572" s="101">
        <v>0</v>
      </c>
      <c r="BJ572" s="101">
        <v>0</v>
      </c>
      <c r="BK572" s="101">
        <v>0</v>
      </c>
      <c r="BL572" s="101" t="s">
        <v>3081</v>
      </c>
      <c r="BM572" s="101" t="s">
        <v>3081</v>
      </c>
    </row>
    <row r="573" spans="1:65">
      <c r="A573" t="s">
        <v>695</v>
      </c>
      <c r="B573">
        <v>20250301</v>
      </c>
      <c r="C573">
        <v>2025</v>
      </c>
      <c r="D573" s="9">
        <v>45717</v>
      </c>
      <c r="E573">
        <v>3</v>
      </c>
      <c r="F573" t="s">
        <v>1042</v>
      </c>
      <c r="G573" t="s">
        <v>1192</v>
      </c>
      <c r="H573" t="s">
        <v>1038</v>
      </c>
      <c r="I573" t="s">
        <v>695</v>
      </c>
      <c r="J573">
        <v>34</v>
      </c>
      <c r="K573" t="s">
        <v>3256</v>
      </c>
      <c r="L573" t="s">
        <v>2158</v>
      </c>
      <c r="M573" t="s">
        <v>2158</v>
      </c>
      <c r="N573" t="s">
        <v>1820</v>
      </c>
      <c r="O573" t="s">
        <v>3247</v>
      </c>
      <c r="P573" t="s">
        <v>6037</v>
      </c>
      <c r="Q573" t="s">
        <v>6038</v>
      </c>
      <c r="R573" t="s">
        <v>3474</v>
      </c>
      <c r="S573" t="s">
        <v>981</v>
      </c>
      <c r="T573" t="s">
        <v>6046</v>
      </c>
      <c r="U573" s="9" t="s">
        <v>6047</v>
      </c>
      <c r="V573" s="9" t="s">
        <v>3081</v>
      </c>
      <c r="W573" t="s">
        <v>3081</v>
      </c>
      <c r="X573" t="s">
        <v>3081</v>
      </c>
      <c r="Y573" t="s">
        <v>3081</v>
      </c>
      <c r="Z573">
        <v>3</v>
      </c>
      <c r="AA573">
        <v>44986</v>
      </c>
      <c r="AB573">
        <v>44440</v>
      </c>
      <c r="AC573">
        <v>61455098</v>
      </c>
      <c r="AD573" s="9" t="s">
        <v>3084</v>
      </c>
      <c r="AE573" t="s">
        <v>1669</v>
      </c>
      <c r="AF573" t="s">
        <v>4523</v>
      </c>
      <c r="AG573" t="s">
        <v>3086</v>
      </c>
      <c r="AH573" t="s">
        <v>1003</v>
      </c>
      <c r="AI573" t="s">
        <v>6045</v>
      </c>
      <c r="AJ573">
        <v>23438</v>
      </c>
      <c r="AK573" t="s">
        <v>3087</v>
      </c>
      <c r="AL573" t="s">
        <v>3088</v>
      </c>
      <c r="AM573">
        <v>200019604037878</v>
      </c>
      <c r="AN573">
        <v>1</v>
      </c>
      <c r="AO573" s="88" t="s">
        <v>3089</v>
      </c>
      <c r="AP573" s="88">
        <v>1</v>
      </c>
      <c r="AQ573" s="88" t="s">
        <v>3090</v>
      </c>
      <c r="AR573" s="88">
        <v>362717</v>
      </c>
      <c r="AS573" s="88" t="s">
        <v>6059</v>
      </c>
      <c r="AT573" s="88">
        <v>51</v>
      </c>
      <c r="AU573" s="88">
        <v>35000</v>
      </c>
      <c r="AV573" s="88">
        <v>0</v>
      </c>
      <c r="AW573" s="88">
        <v>0</v>
      </c>
      <c r="AX573" s="88">
        <v>0</v>
      </c>
      <c r="AY573" s="88">
        <v>35000</v>
      </c>
      <c r="AZ573" s="88">
        <v>1004.5</v>
      </c>
      <c r="BA573" s="88">
        <v>0</v>
      </c>
      <c r="BB573" s="88">
        <v>1064</v>
      </c>
      <c r="BC573" s="88">
        <v>0</v>
      </c>
      <c r="BD573" s="88">
        <v>25</v>
      </c>
      <c r="BE573" s="88">
        <v>0</v>
      </c>
      <c r="BF573" s="101">
        <v>0</v>
      </c>
      <c r="BG573" s="101">
        <v>2093.5</v>
      </c>
      <c r="BH573" s="101">
        <v>2485</v>
      </c>
      <c r="BI573" s="101">
        <v>385</v>
      </c>
      <c r="BJ573" s="101">
        <v>2481.5</v>
      </c>
      <c r="BK573" s="101">
        <v>5351.5</v>
      </c>
      <c r="BL573" s="101" t="s">
        <v>3081</v>
      </c>
      <c r="BM573" s="101" t="s">
        <v>3081</v>
      </c>
    </row>
    <row r="574" spans="1:65">
      <c r="A574" t="s">
        <v>695</v>
      </c>
      <c r="B574">
        <v>20250301</v>
      </c>
      <c r="C574">
        <v>2025</v>
      </c>
      <c r="D574" s="9">
        <v>45717</v>
      </c>
      <c r="E574">
        <v>3</v>
      </c>
      <c r="F574" t="s">
        <v>1079</v>
      </c>
      <c r="G574" t="s">
        <v>403</v>
      </c>
      <c r="H574" t="s">
        <v>1038</v>
      </c>
      <c r="I574" t="s">
        <v>695</v>
      </c>
      <c r="J574">
        <v>34</v>
      </c>
      <c r="K574" t="s">
        <v>3256</v>
      </c>
      <c r="L574" t="s">
        <v>2158</v>
      </c>
      <c r="M574" t="s">
        <v>2158</v>
      </c>
      <c r="N574" t="s">
        <v>1820</v>
      </c>
      <c r="O574" t="s">
        <v>3247</v>
      </c>
      <c r="P574" t="s">
        <v>6037</v>
      </c>
      <c r="Q574" t="s">
        <v>6038</v>
      </c>
      <c r="R574" t="s">
        <v>6135</v>
      </c>
      <c r="S574" t="s">
        <v>6136</v>
      </c>
      <c r="T574" t="s">
        <v>6046</v>
      </c>
      <c r="U574" s="9" t="s">
        <v>6047</v>
      </c>
      <c r="V574" s="9" t="s">
        <v>6054</v>
      </c>
      <c r="W574" t="s">
        <v>6055</v>
      </c>
      <c r="X574" t="s">
        <v>3081</v>
      </c>
      <c r="Y574" t="s">
        <v>3081</v>
      </c>
      <c r="Z574">
        <v>1</v>
      </c>
      <c r="AA574">
        <v>45717</v>
      </c>
      <c r="AB574">
        <v>45717</v>
      </c>
      <c r="AC574">
        <v>61515017</v>
      </c>
      <c r="AD574" s="9" t="s">
        <v>3084</v>
      </c>
      <c r="AE574" t="s">
        <v>6137</v>
      </c>
      <c r="AF574" t="s">
        <v>6138</v>
      </c>
      <c r="AG574" t="s">
        <v>6139</v>
      </c>
      <c r="AH574" t="s">
        <v>6140</v>
      </c>
      <c r="AI574" t="s">
        <v>6045</v>
      </c>
      <c r="AJ574">
        <v>29376</v>
      </c>
      <c r="AK574" t="s">
        <v>3087</v>
      </c>
      <c r="AL574" t="s">
        <v>3088</v>
      </c>
      <c r="AM574">
        <v>200019605760779</v>
      </c>
      <c r="AN574">
        <v>1</v>
      </c>
      <c r="AO574" s="88" t="s">
        <v>3089</v>
      </c>
      <c r="AP574" s="88">
        <v>1</v>
      </c>
      <c r="AQ574" s="88" t="s">
        <v>3090</v>
      </c>
      <c r="AR574" s="88">
        <v>362717</v>
      </c>
      <c r="AS574" s="88" t="s">
        <v>6059</v>
      </c>
      <c r="AT574" s="88">
        <v>53</v>
      </c>
      <c r="AU574" s="88">
        <v>110000</v>
      </c>
      <c r="AV574" s="88">
        <v>0</v>
      </c>
      <c r="AW574" s="88">
        <v>0</v>
      </c>
      <c r="AX574" s="88">
        <v>0</v>
      </c>
      <c r="AY574" s="88">
        <v>110000</v>
      </c>
      <c r="AZ574" s="88">
        <v>3157</v>
      </c>
      <c r="BA574" s="88">
        <v>14457.62</v>
      </c>
      <c r="BB574" s="88">
        <v>3344</v>
      </c>
      <c r="BC574" s="88">
        <v>0</v>
      </c>
      <c r="BD574" s="88">
        <v>25</v>
      </c>
      <c r="BE574" s="88">
        <v>0</v>
      </c>
      <c r="BF574" s="101">
        <v>0</v>
      </c>
      <c r="BG574" s="101">
        <v>20983.62</v>
      </c>
      <c r="BH574" s="101">
        <v>7810</v>
      </c>
      <c r="BI574" s="101">
        <v>851.51</v>
      </c>
      <c r="BJ574" s="101">
        <v>7799</v>
      </c>
      <c r="BK574" s="101">
        <v>16460.509999999998</v>
      </c>
      <c r="BL574" s="101" t="s">
        <v>3081</v>
      </c>
      <c r="BM574" s="101" t="s">
        <v>3081</v>
      </c>
    </row>
    <row r="575" spans="1:65">
      <c r="A575" t="s">
        <v>695</v>
      </c>
      <c r="B575">
        <v>20250301</v>
      </c>
      <c r="C575">
        <v>2025</v>
      </c>
      <c r="D575" s="9">
        <v>45717</v>
      </c>
      <c r="E575">
        <v>3</v>
      </c>
      <c r="F575" t="s">
        <v>1028</v>
      </c>
      <c r="G575" t="s">
        <v>1194</v>
      </c>
      <c r="H575" t="s">
        <v>1028</v>
      </c>
      <c r="I575" t="s">
        <v>1194</v>
      </c>
      <c r="J575">
        <v>1</v>
      </c>
      <c r="K575" t="s">
        <v>9</v>
      </c>
      <c r="L575" t="s">
        <v>2158</v>
      </c>
      <c r="M575" t="s">
        <v>2158</v>
      </c>
      <c r="N575" t="s">
        <v>1820</v>
      </c>
      <c r="O575" t="s">
        <v>3247</v>
      </c>
      <c r="P575" t="s">
        <v>6037</v>
      </c>
      <c r="Q575" t="s">
        <v>6038</v>
      </c>
      <c r="R575" t="s">
        <v>3263</v>
      </c>
      <c r="S575" t="s">
        <v>62</v>
      </c>
      <c r="T575" t="s">
        <v>6066</v>
      </c>
      <c r="U575" s="9" t="s">
        <v>6067</v>
      </c>
      <c r="V575" s="9" t="s">
        <v>6052</v>
      </c>
      <c r="W575" t="s">
        <v>6053</v>
      </c>
      <c r="X575" t="s">
        <v>3081</v>
      </c>
      <c r="Y575" t="s">
        <v>3081</v>
      </c>
      <c r="Z575">
        <v>17</v>
      </c>
      <c r="AA575">
        <v>43586</v>
      </c>
      <c r="AB575">
        <v>40695</v>
      </c>
      <c r="AC575">
        <v>62475039</v>
      </c>
      <c r="AD575" s="9" t="s">
        <v>3084</v>
      </c>
      <c r="AE575" t="s">
        <v>1343</v>
      </c>
      <c r="AF575" t="s">
        <v>4167</v>
      </c>
      <c r="AG575" t="s">
        <v>4168</v>
      </c>
      <c r="AH575" t="s">
        <v>587</v>
      </c>
      <c r="AI575" t="s">
        <v>6043</v>
      </c>
      <c r="AJ575">
        <v>31099</v>
      </c>
      <c r="AK575" t="s">
        <v>3088</v>
      </c>
      <c r="AL575" t="s">
        <v>3088</v>
      </c>
      <c r="AM575">
        <v>200019600409682</v>
      </c>
      <c r="AN575">
        <v>1</v>
      </c>
      <c r="AO575" s="88" t="s">
        <v>3089</v>
      </c>
      <c r="AP575" s="88">
        <v>1</v>
      </c>
      <c r="AQ575" s="88" t="s">
        <v>3090</v>
      </c>
      <c r="AR575" s="88">
        <v>362717</v>
      </c>
      <c r="AS575" s="88" t="s">
        <v>6059</v>
      </c>
      <c r="AT575" s="88">
        <v>67</v>
      </c>
      <c r="AU575" s="88">
        <v>10000</v>
      </c>
      <c r="AV575" s="88">
        <v>0</v>
      </c>
      <c r="AW575" s="88">
        <v>0</v>
      </c>
      <c r="AX575" s="88">
        <v>0</v>
      </c>
      <c r="AY575" s="88">
        <v>10000</v>
      </c>
      <c r="AZ575" s="88">
        <v>287</v>
      </c>
      <c r="BA575" s="88">
        <v>0</v>
      </c>
      <c r="BB575" s="88">
        <v>304</v>
      </c>
      <c r="BC575" s="88">
        <v>0</v>
      </c>
      <c r="BD575" s="88">
        <v>25</v>
      </c>
      <c r="BE575" s="88">
        <v>0</v>
      </c>
      <c r="BF575" s="101">
        <v>0</v>
      </c>
      <c r="BG575" s="101">
        <v>616</v>
      </c>
      <c r="BH575" s="101">
        <v>710</v>
      </c>
      <c r="BI575" s="101">
        <v>110</v>
      </c>
      <c r="BJ575" s="101">
        <v>709</v>
      </c>
      <c r="BK575" s="101">
        <v>1529</v>
      </c>
      <c r="BL575" s="101" t="s">
        <v>3229</v>
      </c>
      <c r="BM575" s="101" t="s">
        <v>3327</v>
      </c>
    </row>
    <row r="576" spans="1:65">
      <c r="A576" t="s">
        <v>695</v>
      </c>
      <c r="B576">
        <v>20250301</v>
      </c>
      <c r="C576">
        <v>2025</v>
      </c>
      <c r="D576" s="9">
        <v>45717</v>
      </c>
      <c r="E576">
        <v>3</v>
      </c>
      <c r="F576" t="s">
        <v>1028</v>
      </c>
      <c r="G576" t="s">
        <v>1194</v>
      </c>
      <c r="H576" t="s">
        <v>1028</v>
      </c>
      <c r="I576" t="s">
        <v>1194</v>
      </c>
      <c r="J576">
        <v>1</v>
      </c>
      <c r="K576" t="s">
        <v>9</v>
      </c>
      <c r="L576" t="s">
        <v>2158</v>
      </c>
      <c r="M576" t="s">
        <v>2158</v>
      </c>
      <c r="N576" t="s">
        <v>1820</v>
      </c>
      <c r="O576" t="s">
        <v>3247</v>
      </c>
      <c r="P576" t="s">
        <v>6037</v>
      </c>
      <c r="Q576" t="s">
        <v>6038</v>
      </c>
      <c r="R576" t="s">
        <v>3497</v>
      </c>
      <c r="S576" t="s">
        <v>461</v>
      </c>
      <c r="T576" t="s">
        <v>6039</v>
      </c>
      <c r="U576" s="9" t="s">
        <v>6040</v>
      </c>
      <c r="V576" s="9" t="s">
        <v>6052</v>
      </c>
      <c r="W576" t="s">
        <v>6053</v>
      </c>
      <c r="X576" t="s">
        <v>3081</v>
      </c>
      <c r="Y576" t="s">
        <v>3081</v>
      </c>
      <c r="Z576">
        <v>3</v>
      </c>
      <c r="AA576">
        <v>45717</v>
      </c>
      <c r="AB576">
        <v>44105</v>
      </c>
      <c r="AC576">
        <v>62475234</v>
      </c>
      <c r="AD576" s="9" t="s">
        <v>3084</v>
      </c>
      <c r="AE576" t="s">
        <v>1608</v>
      </c>
      <c r="AF576" t="s">
        <v>3498</v>
      </c>
      <c r="AG576" t="s">
        <v>3499</v>
      </c>
      <c r="AH576" t="s">
        <v>687</v>
      </c>
      <c r="AI576" t="s">
        <v>6045</v>
      </c>
      <c r="AJ576">
        <v>30552</v>
      </c>
      <c r="AK576" t="s">
        <v>3099</v>
      </c>
      <c r="AL576" t="s">
        <v>3088</v>
      </c>
      <c r="AM576">
        <v>200019603074845</v>
      </c>
      <c r="AN576">
        <v>1</v>
      </c>
      <c r="AO576" s="88" t="s">
        <v>3089</v>
      </c>
      <c r="AP576" s="88">
        <v>1</v>
      </c>
      <c r="AQ576" s="88" t="s">
        <v>3090</v>
      </c>
      <c r="AR576" s="88">
        <v>362717</v>
      </c>
      <c r="AS576" s="88" t="s">
        <v>6059</v>
      </c>
      <c r="AT576" s="88">
        <v>76</v>
      </c>
      <c r="AU576" s="88">
        <v>180000</v>
      </c>
      <c r="AV576" s="88">
        <v>0</v>
      </c>
      <c r="AW576" s="88">
        <v>0</v>
      </c>
      <c r="AX576" s="88">
        <v>0</v>
      </c>
      <c r="AY576" s="88">
        <v>180000</v>
      </c>
      <c r="AZ576" s="88">
        <v>5166</v>
      </c>
      <c r="BA576" s="88">
        <v>30923.37</v>
      </c>
      <c r="BB576" s="88">
        <v>5472</v>
      </c>
      <c r="BC576" s="88">
        <v>0</v>
      </c>
      <c r="BD576" s="88">
        <v>25</v>
      </c>
      <c r="BE576" s="88">
        <v>0</v>
      </c>
      <c r="BF576" s="101">
        <v>0</v>
      </c>
      <c r="BG576" s="101">
        <v>41586.370000000003</v>
      </c>
      <c r="BH576" s="101">
        <v>12780</v>
      </c>
      <c r="BI576" s="101">
        <v>851.51</v>
      </c>
      <c r="BJ576" s="101">
        <v>12762</v>
      </c>
      <c r="BK576" s="101">
        <v>26393.51</v>
      </c>
      <c r="BL576" s="101" t="s">
        <v>3081</v>
      </c>
      <c r="BM576" s="101" t="s">
        <v>3081</v>
      </c>
    </row>
    <row r="577" spans="1:65">
      <c r="A577" t="s">
        <v>695</v>
      </c>
      <c r="B577">
        <v>20250301</v>
      </c>
      <c r="C577">
        <v>2025</v>
      </c>
      <c r="D577" s="9">
        <v>45717</v>
      </c>
      <c r="E577">
        <v>3</v>
      </c>
      <c r="F577" t="s">
        <v>1028</v>
      </c>
      <c r="G577" t="s">
        <v>1194</v>
      </c>
      <c r="H577" t="s">
        <v>1028</v>
      </c>
      <c r="I577" t="s">
        <v>1194</v>
      </c>
      <c r="J577">
        <v>1</v>
      </c>
      <c r="K577" t="s">
        <v>9</v>
      </c>
      <c r="L577" t="s">
        <v>2158</v>
      </c>
      <c r="M577" t="s">
        <v>2158</v>
      </c>
      <c r="N577" t="s">
        <v>1820</v>
      </c>
      <c r="O577" t="s">
        <v>3247</v>
      </c>
      <c r="P577" t="s">
        <v>6037</v>
      </c>
      <c r="Q577" t="s">
        <v>6038</v>
      </c>
      <c r="R577" t="s">
        <v>3559</v>
      </c>
      <c r="S577" t="s">
        <v>555</v>
      </c>
      <c r="T577" t="s">
        <v>6046</v>
      </c>
      <c r="U577" s="9" t="s">
        <v>6047</v>
      </c>
      <c r="V577" s="9" t="s">
        <v>6054</v>
      </c>
      <c r="W577" t="s">
        <v>6055</v>
      </c>
      <c r="X577" t="s">
        <v>3081</v>
      </c>
      <c r="Y577" t="s">
        <v>3081</v>
      </c>
      <c r="Z577">
        <v>8</v>
      </c>
      <c r="AA577">
        <v>45017</v>
      </c>
      <c r="AB577">
        <v>35674</v>
      </c>
      <c r="AC577">
        <v>62475185</v>
      </c>
      <c r="AD577" s="9" t="s">
        <v>3084</v>
      </c>
      <c r="AE577" t="s">
        <v>886</v>
      </c>
      <c r="AF577" t="s">
        <v>3739</v>
      </c>
      <c r="AG577" t="s">
        <v>3740</v>
      </c>
      <c r="AH577" t="s">
        <v>608</v>
      </c>
      <c r="AI577" t="s">
        <v>6043</v>
      </c>
      <c r="AJ577">
        <v>26277</v>
      </c>
      <c r="AK577" t="s">
        <v>3088</v>
      </c>
      <c r="AL577" t="s">
        <v>3095</v>
      </c>
      <c r="AM577">
        <v>200013300035512</v>
      </c>
      <c r="AN577">
        <v>1</v>
      </c>
      <c r="AO577" s="88" t="s">
        <v>3089</v>
      </c>
      <c r="AP577" s="88">
        <v>1</v>
      </c>
      <c r="AQ577" s="88" t="s">
        <v>3090</v>
      </c>
      <c r="AR577" s="88">
        <v>362717</v>
      </c>
      <c r="AS577" s="88" t="s">
        <v>6059</v>
      </c>
      <c r="AT577" s="88">
        <v>90</v>
      </c>
      <c r="AU577" s="88">
        <v>70000</v>
      </c>
      <c r="AV577" s="88">
        <v>0</v>
      </c>
      <c r="AW577" s="88">
        <v>0</v>
      </c>
      <c r="AX577" s="88">
        <v>0</v>
      </c>
      <c r="AY577" s="88">
        <v>70000</v>
      </c>
      <c r="AZ577" s="88">
        <v>2009</v>
      </c>
      <c r="BA577" s="88">
        <v>4682.29</v>
      </c>
      <c r="BB577" s="88">
        <v>2128</v>
      </c>
      <c r="BC577" s="88">
        <v>3430.92</v>
      </c>
      <c r="BD577" s="88">
        <v>25</v>
      </c>
      <c r="BE577" s="88">
        <v>50</v>
      </c>
      <c r="BF577" s="101">
        <v>800</v>
      </c>
      <c r="BG577" s="101">
        <v>13125.21</v>
      </c>
      <c r="BH577" s="101">
        <v>4970</v>
      </c>
      <c r="BI577" s="101">
        <v>770</v>
      </c>
      <c r="BJ577" s="101">
        <v>4963</v>
      </c>
      <c r="BK577" s="101">
        <v>10703</v>
      </c>
      <c r="BL577" s="101" t="s">
        <v>3091</v>
      </c>
      <c r="BM577" s="101" t="s">
        <v>3081</v>
      </c>
    </row>
    <row r="578" spans="1:65">
      <c r="A578" t="s">
        <v>695</v>
      </c>
      <c r="B578">
        <v>20250301</v>
      </c>
      <c r="C578">
        <v>2025</v>
      </c>
      <c r="D578" s="9">
        <v>45717</v>
      </c>
      <c r="E578">
        <v>3</v>
      </c>
      <c r="F578" t="s">
        <v>1038</v>
      </c>
      <c r="G578" t="s">
        <v>695</v>
      </c>
      <c r="H578" t="s">
        <v>1038</v>
      </c>
      <c r="I578" t="s">
        <v>695</v>
      </c>
      <c r="J578">
        <v>7</v>
      </c>
      <c r="K578" t="s">
        <v>3252</v>
      </c>
      <c r="L578" t="s">
        <v>2158</v>
      </c>
      <c r="M578" t="s">
        <v>2158</v>
      </c>
      <c r="N578" t="s">
        <v>1820</v>
      </c>
      <c r="O578" t="s">
        <v>3247</v>
      </c>
      <c r="P578" t="s">
        <v>6037</v>
      </c>
      <c r="Q578" t="s">
        <v>6038</v>
      </c>
      <c r="R578" t="s">
        <v>3253</v>
      </c>
      <c r="S578" t="s">
        <v>666</v>
      </c>
      <c r="T578" t="s">
        <v>6046</v>
      </c>
      <c r="U578" s="9" t="s">
        <v>6047</v>
      </c>
      <c r="V578" s="9" t="s">
        <v>3081</v>
      </c>
      <c r="W578" t="s">
        <v>3081</v>
      </c>
      <c r="X578" t="s">
        <v>3081</v>
      </c>
      <c r="Y578" t="s">
        <v>3081</v>
      </c>
      <c r="Z578">
        <v>1</v>
      </c>
      <c r="AA578">
        <v>45658</v>
      </c>
      <c r="AB578">
        <v>45658</v>
      </c>
      <c r="AC578">
        <v>62462445</v>
      </c>
      <c r="AD578" s="9" t="s">
        <v>3084</v>
      </c>
      <c r="AE578" t="s">
        <v>5856</v>
      </c>
      <c r="AF578" t="s">
        <v>4162</v>
      </c>
      <c r="AG578" t="s">
        <v>5857</v>
      </c>
      <c r="AH578" t="s">
        <v>5858</v>
      </c>
      <c r="AI578" t="s">
        <v>6045</v>
      </c>
      <c r="AJ578">
        <v>34223</v>
      </c>
      <c r="AK578" t="s">
        <v>3099</v>
      </c>
      <c r="AL578" t="s">
        <v>3088</v>
      </c>
      <c r="AM578">
        <v>200011300830209</v>
      </c>
      <c r="AN578">
        <v>1</v>
      </c>
      <c r="AO578" s="88" t="s">
        <v>3089</v>
      </c>
      <c r="AP578" s="88">
        <v>1</v>
      </c>
      <c r="AQ578" s="88" t="s">
        <v>3090</v>
      </c>
      <c r="AR578" s="88">
        <v>362717</v>
      </c>
      <c r="AS578" s="88" t="s">
        <v>6059</v>
      </c>
      <c r="AT578" s="88">
        <v>96</v>
      </c>
      <c r="AU578" s="88">
        <v>10000</v>
      </c>
      <c r="AV578" s="88">
        <v>0</v>
      </c>
      <c r="AW578" s="88">
        <v>0</v>
      </c>
      <c r="AX578" s="88">
        <v>0</v>
      </c>
      <c r="AY578" s="88">
        <v>10000</v>
      </c>
      <c r="AZ578" s="88">
        <v>0</v>
      </c>
      <c r="BA578" s="88">
        <v>0</v>
      </c>
      <c r="BB578" s="88">
        <v>0</v>
      </c>
      <c r="BC578" s="88">
        <v>0</v>
      </c>
      <c r="BD578" s="88">
        <v>0</v>
      </c>
      <c r="BE578" s="88">
        <v>0</v>
      </c>
      <c r="BF578" s="101">
        <v>0</v>
      </c>
      <c r="BG578" s="101">
        <v>0</v>
      </c>
      <c r="BH578" s="101">
        <v>0</v>
      </c>
      <c r="BI578" s="101">
        <v>0</v>
      </c>
      <c r="BJ578" s="101">
        <v>0</v>
      </c>
      <c r="BK578" s="101">
        <v>0</v>
      </c>
      <c r="BL578" s="101" t="s">
        <v>3081</v>
      </c>
      <c r="BM578" s="101" t="s">
        <v>3081</v>
      </c>
    </row>
    <row r="579" spans="1:65">
      <c r="A579" t="s">
        <v>695</v>
      </c>
      <c r="B579">
        <v>20250301</v>
      </c>
      <c r="C579">
        <v>2025</v>
      </c>
      <c r="D579" s="9">
        <v>45717</v>
      </c>
      <c r="E579">
        <v>3</v>
      </c>
      <c r="F579" t="s">
        <v>1038</v>
      </c>
      <c r="G579" t="s">
        <v>695</v>
      </c>
      <c r="H579" t="s">
        <v>1038</v>
      </c>
      <c r="I579" t="s">
        <v>695</v>
      </c>
      <c r="J579">
        <v>7</v>
      </c>
      <c r="K579" t="s">
        <v>3252</v>
      </c>
      <c r="L579" t="s">
        <v>2158</v>
      </c>
      <c r="M579" t="s">
        <v>2158</v>
      </c>
      <c r="N579" t="s">
        <v>1820</v>
      </c>
      <c r="O579" t="s">
        <v>3247</v>
      </c>
      <c r="P579" t="s">
        <v>6037</v>
      </c>
      <c r="Q579" t="s">
        <v>6038</v>
      </c>
      <c r="R579" t="s">
        <v>3253</v>
      </c>
      <c r="S579" t="s">
        <v>666</v>
      </c>
      <c r="T579" t="s">
        <v>6046</v>
      </c>
      <c r="U579" s="9" t="s">
        <v>6047</v>
      </c>
      <c r="V579" s="9" t="s">
        <v>3081</v>
      </c>
      <c r="W579" t="s">
        <v>3081</v>
      </c>
      <c r="X579" t="s">
        <v>3081</v>
      </c>
      <c r="Y579" t="s">
        <v>3081</v>
      </c>
      <c r="Z579">
        <v>3</v>
      </c>
      <c r="AA579">
        <v>45717</v>
      </c>
      <c r="AB579">
        <v>44075</v>
      </c>
      <c r="AC579">
        <v>62462583</v>
      </c>
      <c r="AD579" s="9" t="s">
        <v>3084</v>
      </c>
      <c r="AE579" t="s">
        <v>6141</v>
      </c>
      <c r="AF579" t="s">
        <v>6142</v>
      </c>
      <c r="AG579" t="s">
        <v>6143</v>
      </c>
      <c r="AH579" t="s">
        <v>6144</v>
      </c>
      <c r="AI579" t="s">
        <v>6045</v>
      </c>
      <c r="AJ579">
        <v>35280</v>
      </c>
      <c r="AK579" t="s">
        <v>3099</v>
      </c>
      <c r="AL579" t="s">
        <v>3088</v>
      </c>
      <c r="AM579">
        <v>200012320815392</v>
      </c>
      <c r="AN579">
        <v>1</v>
      </c>
      <c r="AO579" s="88" t="s">
        <v>3089</v>
      </c>
      <c r="AP579" s="88">
        <v>1</v>
      </c>
      <c r="AQ579" s="88" t="s">
        <v>3090</v>
      </c>
      <c r="AR579" s="88">
        <v>362717</v>
      </c>
      <c r="AS579" s="88" t="s">
        <v>6059</v>
      </c>
      <c r="AT579" s="88">
        <v>198</v>
      </c>
      <c r="AU579" s="88">
        <v>10000</v>
      </c>
      <c r="AV579" s="88">
        <v>0</v>
      </c>
      <c r="AW579" s="88">
        <v>0</v>
      </c>
      <c r="AX579" s="88">
        <v>0</v>
      </c>
      <c r="AY579" s="88">
        <v>10000</v>
      </c>
      <c r="AZ579" s="88">
        <v>0</v>
      </c>
      <c r="BA579" s="88">
        <v>0</v>
      </c>
      <c r="BB579" s="88">
        <v>0</v>
      </c>
      <c r="BC579" s="88">
        <v>0</v>
      </c>
      <c r="BD579" s="88">
        <v>0</v>
      </c>
      <c r="BE579" s="88">
        <v>0</v>
      </c>
      <c r="BF579" s="101">
        <v>0</v>
      </c>
      <c r="BG579" s="101">
        <v>0</v>
      </c>
      <c r="BH579" s="101">
        <v>0</v>
      </c>
      <c r="BI579" s="101">
        <v>0</v>
      </c>
      <c r="BJ579" s="101">
        <v>0</v>
      </c>
      <c r="BK579" s="101">
        <v>0</v>
      </c>
      <c r="BL579" s="101" t="s">
        <v>3081</v>
      </c>
      <c r="BM579" s="101" t="s">
        <v>3081</v>
      </c>
    </row>
    <row r="580" spans="1:65">
      <c r="A580" t="s">
        <v>695</v>
      </c>
      <c r="B580">
        <v>20250301</v>
      </c>
      <c r="C580">
        <v>2025</v>
      </c>
      <c r="D580" s="9">
        <v>45717</v>
      </c>
      <c r="E580">
        <v>3</v>
      </c>
      <c r="F580" t="s">
        <v>1073</v>
      </c>
      <c r="G580" t="s">
        <v>1202</v>
      </c>
      <c r="H580" t="s">
        <v>1073</v>
      </c>
      <c r="I580" t="s">
        <v>1202</v>
      </c>
      <c r="J580">
        <v>1</v>
      </c>
      <c r="K580" t="s">
        <v>9</v>
      </c>
      <c r="L580" t="s">
        <v>2158</v>
      </c>
      <c r="M580" t="s">
        <v>2158</v>
      </c>
      <c r="N580" t="s">
        <v>1820</v>
      </c>
      <c r="O580" t="s">
        <v>3247</v>
      </c>
      <c r="P580" t="s">
        <v>6037</v>
      </c>
      <c r="Q580" t="s">
        <v>6038</v>
      </c>
      <c r="R580" t="s">
        <v>4205</v>
      </c>
      <c r="S580" t="s">
        <v>116</v>
      </c>
      <c r="T580" t="s">
        <v>6046</v>
      </c>
      <c r="U580" s="9" t="s">
        <v>6047</v>
      </c>
      <c r="V580" s="9" t="s">
        <v>3081</v>
      </c>
      <c r="W580" t="s">
        <v>3081</v>
      </c>
      <c r="X580" t="s">
        <v>3081</v>
      </c>
      <c r="Y580" t="s">
        <v>3081</v>
      </c>
      <c r="Z580">
        <v>3</v>
      </c>
      <c r="AA580">
        <v>44743</v>
      </c>
      <c r="AB580">
        <v>44105</v>
      </c>
      <c r="AC580">
        <v>61695023</v>
      </c>
      <c r="AD580" s="9" t="s">
        <v>3084</v>
      </c>
      <c r="AE580" t="s">
        <v>1341</v>
      </c>
      <c r="AF580" t="s">
        <v>5316</v>
      </c>
      <c r="AG580" t="s">
        <v>5317</v>
      </c>
      <c r="AH580" t="s">
        <v>672</v>
      </c>
      <c r="AI580" t="s">
        <v>6043</v>
      </c>
      <c r="AJ580">
        <v>25769</v>
      </c>
      <c r="AK580" t="s">
        <v>3099</v>
      </c>
      <c r="AL580" t="s">
        <v>3088</v>
      </c>
      <c r="AM580">
        <v>200019603074837</v>
      </c>
      <c r="AN580">
        <v>1</v>
      </c>
      <c r="AO580" s="88" t="s">
        <v>3089</v>
      </c>
      <c r="AP580" s="88">
        <v>1</v>
      </c>
      <c r="AQ580" s="88" t="s">
        <v>3090</v>
      </c>
      <c r="AR580" s="88">
        <v>362717</v>
      </c>
      <c r="AS580" s="88" t="s">
        <v>6059</v>
      </c>
      <c r="AT580" s="88">
        <v>200</v>
      </c>
      <c r="AU580" s="88">
        <v>145000</v>
      </c>
      <c r="AV580" s="88">
        <v>0</v>
      </c>
      <c r="AW580" s="88">
        <v>0</v>
      </c>
      <c r="AX580" s="88">
        <v>0</v>
      </c>
      <c r="AY580" s="88">
        <v>145000</v>
      </c>
      <c r="AZ580" s="88">
        <v>4161.5</v>
      </c>
      <c r="BA580" s="88">
        <v>22690.49</v>
      </c>
      <c r="BB580" s="88">
        <v>4408</v>
      </c>
      <c r="BC580" s="88">
        <v>0</v>
      </c>
      <c r="BD580" s="88">
        <v>25</v>
      </c>
      <c r="BE580" s="88">
        <v>0</v>
      </c>
      <c r="BF580" s="101">
        <v>0</v>
      </c>
      <c r="BG580" s="101">
        <v>31284.99</v>
      </c>
      <c r="BH580" s="101">
        <v>10295</v>
      </c>
      <c r="BI580" s="101">
        <v>851.51</v>
      </c>
      <c r="BJ580" s="101">
        <v>10280.5</v>
      </c>
      <c r="BK580" s="101">
        <v>21427.01</v>
      </c>
      <c r="BL580" s="101" t="s">
        <v>3081</v>
      </c>
      <c r="BM580" s="101" t="s">
        <v>3081</v>
      </c>
    </row>
    <row r="581" spans="1:65">
      <c r="A581" t="s">
        <v>695</v>
      </c>
      <c r="B581">
        <v>20250301</v>
      </c>
      <c r="C581">
        <v>2025</v>
      </c>
      <c r="D581" s="9">
        <v>45717</v>
      </c>
      <c r="E581">
        <v>3</v>
      </c>
      <c r="F581" t="s">
        <v>1038</v>
      </c>
      <c r="G581" t="s">
        <v>695</v>
      </c>
      <c r="H581" t="s">
        <v>1038</v>
      </c>
      <c r="I581" t="s">
        <v>695</v>
      </c>
      <c r="J581">
        <v>7</v>
      </c>
      <c r="K581" t="s">
        <v>3252</v>
      </c>
      <c r="L581" t="s">
        <v>2158</v>
      </c>
      <c r="M581" t="s">
        <v>2158</v>
      </c>
      <c r="N581" t="s">
        <v>1820</v>
      </c>
      <c r="O581" t="s">
        <v>3247</v>
      </c>
      <c r="P581" t="s">
        <v>6037</v>
      </c>
      <c r="Q581" t="s">
        <v>6038</v>
      </c>
      <c r="R581" t="s">
        <v>3253</v>
      </c>
      <c r="S581" t="s">
        <v>666</v>
      </c>
      <c r="T581" t="s">
        <v>6046</v>
      </c>
      <c r="U581" s="9" t="s">
        <v>6047</v>
      </c>
      <c r="V581" s="9" t="s">
        <v>3081</v>
      </c>
      <c r="W581" t="s">
        <v>3081</v>
      </c>
      <c r="X581" t="s">
        <v>3081</v>
      </c>
      <c r="Y581" t="s">
        <v>3081</v>
      </c>
      <c r="Z581">
        <v>2</v>
      </c>
      <c r="AA581">
        <v>44652</v>
      </c>
      <c r="AB581">
        <v>44531</v>
      </c>
      <c r="AC581">
        <v>62461377</v>
      </c>
      <c r="AD581" s="9" t="s">
        <v>3084</v>
      </c>
      <c r="AE581" t="s">
        <v>1761</v>
      </c>
      <c r="AF581" t="s">
        <v>3269</v>
      </c>
      <c r="AG581" t="s">
        <v>3270</v>
      </c>
      <c r="AH581" t="s">
        <v>1129</v>
      </c>
      <c r="AI581" t="s">
        <v>6045</v>
      </c>
      <c r="AJ581">
        <v>36939</v>
      </c>
      <c r="AK581" t="s">
        <v>3099</v>
      </c>
      <c r="AL581" t="s">
        <v>3088</v>
      </c>
      <c r="AM581">
        <v>200012320801461</v>
      </c>
      <c r="AN581">
        <v>1</v>
      </c>
      <c r="AO581" s="88" t="s">
        <v>3089</v>
      </c>
      <c r="AP581" s="88">
        <v>1</v>
      </c>
      <c r="AQ581" s="88" t="s">
        <v>3090</v>
      </c>
      <c r="AR581" s="88">
        <v>362717</v>
      </c>
      <c r="AS581" s="88" t="s">
        <v>6059</v>
      </c>
      <c r="AT581" s="88">
        <v>201</v>
      </c>
      <c r="AU581" s="88">
        <v>10000</v>
      </c>
      <c r="AV581" s="88">
        <v>0</v>
      </c>
      <c r="AW581" s="88">
        <v>0</v>
      </c>
      <c r="AX581" s="88">
        <v>0</v>
      </c>
      <c r="AY581" s="88">
        <v>10000</v>
      </c>
      <c r="AZ581" s="88">
        <v>0</v>
      </c>
      <c r="BA581" s="88">
        <v>0</v>
      </c>
      <c r="BB581" s="88">
        <v>0</v>
      </c>
      <c r="BC581" s="88">
        <v>0</v>
      </c>
      <c r="BD581" s="88">
        <v>0</v>
      </c>
      <c r="BE581" s="88">
        <v>0</v>
      </c>
      <c r="BF581" s="101">
        <v>0</v>
      </c>
      <c r="BG581" s="101">
        <v>0</v>
      </c>
      <c r="BH581" s="101">
        <v>0</v>
      </c>
      <c r="BI581" s="101">
        <v>0</v>
      </c>
      <c r="BJ581" s="101">
        <v>0</v>
      </c>
      <c r="BK581" s="101">
        <v>0</v>
      </c>
      <c r="BL581" s="101" t="s">
        <v>3081</v>
      </c>
      <c r="BM581" s="101" t="s">
        <v>3081</v>
      </c>
    </row>
    <row r="582" spans="1:65">
      <c r="A582" t="s">
        <v>695</v>
      </c>
      <c r="B582">
        <v>20250301</v>
      </c>
      <c r="C582">
        <v>2025</v>
      </c>
      <c r="D582" s="9">
        <v>45717</v>
      </c>
      <c r="E582">
        <v>3</v>
      </c>
      <c r="F582" t="s">
        <v>2743</v>
      </c>
      <c r="G582" t="s">
        <v>2744</v>
      </c>
      <c r="H582" t="s">
        <v>2743</v>
      </c>
      <c r="I582" t="s">
        <v>2744</v>
      </c>
      <c r="J582">
        <v>1</v>
      </c>
      <c r="K582" t="s">
        <v>9</v>
      </c>
      <c r="L582" t="s">
        <v>2158</v>
      </c>
      <c r="M582" t="s">
        <v>2158</v>
      </c>
      <c r="N582" t="s">
        <v>1820</v>
      </c>
      <c r="O582" t="s">
        <v>3247</v>
      </c>
      <c r="P582" t="s">
        <v>6037</v>
      </c>
      <c r="Q582" t="s">
        <v>6038</v>
      </c>
      <c r="R582" t="s">
        <v>3096</v>
      </c>
      <c r="S582" t="s">
        <v>295</v>
      </c>
      <c r="T582" t="s">
        <v>6046</v>
      </c>
      <c r="U582" s="9" t="s">
        <v>6047</v>
      </c>
      <c r="V582" s="9" t="s">
        <v>6056</v>
      </c>
      <c r="W582" t="s">
        <v>6057</v>
      </c>
      <c r="X582" t="s">
        <v>3081</v>
      </c>
      <c r="Y582" t="s">
        <v>3081</v>
      </c>
      <c r="Z582">
        <v>7</v>
      </c>
      <c r="AA582">
        <v>45352</v>
      </c>
      <c r="AB582">
        <v>40909</v>
      </c>
      <c r="AC582">
        <v>61650018</v>
      </c>
      <c r="AD582" s="9" t="s">
        <v>3084</v>
      </c>
      <c r="AE582" t="s">
        <v>1422</v>
      </c>
      <c r="AF582" t="s">
        <v>4837</v>
      </c>
      <c r="AG582" t="s">
        <v>4838</v>
      </c>
      <c r="AH582" t="s">
        <v>279</v>
      </c>
      <c r="AI582" t="s">
        <v>6045</v>
      </c>
      <c r="AJ582">
        <v>26252</v>
      </c>
      <c r="AK582" t="s">
        <v>3087</v>
      </c>
      <c r="AL582" t="s">
        <v>4839</v>
      </c>
      <c r="AM582">
        <v>200013300205821</v>
      </c>
      <c r="AN582">
        <v>1</v>
      </c>
      <c r="AO582" s="88" t="s">
        <v>3089</v>
      </c>
      <c r="AP582" s="88">
        <v>1</v>
      </c>
      <c r="AQ582" s="88" t="s">
        <v>3090</v>
      </c>
      <c r="AR582" s="88">
        <v>362717</v>
      </c>
      <c r="AS582" s="88" t="s">
        <v>6059</v>
      </c>
      <c r="AT582" s="88">
        <v>121</v>
      </c>
      <c r="AU582" s="88">
        <v>35000</v>
      </c>
      <c r="AV582" s="88">
        <v>0</v>
      </c>
      <c r="AW582" s="88">
        <v>0</v>
      </c>
      <c r="AX582" s="88">
        <v>0</v>
      </c>
      <c r="AY582" s="88">
        <v>35000</v>
      </c>
      <c r="AZ582" s="88">
        <v>1004.5</v>
      </c>
      <c r="BA582" s="88">
        <v>0</v>
      </c>
      <c r="BB582" s="88">
        <v>1064</v>
      </c>
      <c r="BC582" s="88">
        <v>0</v>
      </c>
      <c r="BD582" s="88">
        <v>25</v>
      </c>
      <c r="BE582" s="88">
        <v>100</v>
      </c>
      <c r="BF582" s="101">
        <v>15862.68</v>
      </c>
      <c r="BG582" s="101">
        <v>18056.18</v>
      </c>
      <c r="BH582" s="101">
        <v>2485</v>
      </c>
      <c r="BI582" s="101">
        <v>385</v>
      </c>
      <c r="BJ582" s="101">
        <v>2481.5</v>
      </c>
      <c r="BK582" s="101">
        <v>5351.5</v>
      </c>
      <c r="BL582" s="101" t="s">
        <v>3081</v>
      </c>
      <c r="BM582" s="101" t="s">
        <v>3081</v>
      </c>
    </row>
    <row r="583" spans="1:65">
      <c r="A583" t="s">
        <v>695</v>
      </c>
      <c r="B583">
        <v>20250301</v>
      </c>
      <c r="C583">
        <v>2025</v>
      </c>
      <c r="D583" s="9">
        <v>45717</v>
      </c>
      <c r="E583">
        <v>3</v>
      </c>
      <c r="F583" t="s">
        <v>1028</v>
      </c>
      <c r="G583" t="s">
        <v>1194</v>
      </c>
      <c r="H583" t="s">
        <v>1028</v>
      </c>
      <c r="I583" t="s">
        <v>1194</v>
      </c>
      <c r="J583">
        <v>1</v>
      </c>
      <c r="K583" t="s">
        <v>9</v>
      </c>
      <c r="L583" t="s">
        <v>2158</v>
      </c>
      <c r="M583" t="s">
        <v>2158</v>
      </c>
      <c r="N583" t="s">
        <v>1820</v>
      </c>
      <c r="O583" t="s">
        <v>3247</v>
      </c>
      <c r="P583" t="s">
        <v>6037</v>
      </c>
      <c r="Q583" t="s">
        <v>6038</v>
      </c>
      <c r="R583" t="s">
        <v>3263</v>
      </c>
      <c r="S583" t="s">
        <v>62</v>
      </c>
      <c r="T583" t="s">
        <v>6066</v>
      </c>
      <c r="U583" s="9" t="s">
        <v>6067</v>
      </c>
      <c r="V583" s="9" t="s">
        <v>6052</v>
      </c>
      <c r="W583" t="s">
        <v>6053</v>
      </c>
      <c r="X583" t="s">
        <v>3081</v>
      </c>
      <c r="Y583" t="s">
        <v>3081</v>
      </c>
      <c r="Z583">
        <v>10</v>
      </c>
      <c r="AA583">
        <v>43586</v>
      </c>
      <c r="AB583">
        <v>39630</v>
      </c>
      <c r="AC583">
        <v>62475058</v>
      </c>
      <c r="AD583" s="9" t="s">
        <v>3084</v>
      </c>
      <c r="AE583" t="s">
        <v>1369</v>
      </c>
      <c r="AF583" t="s">
        <v>4162</v>
      </c>
      <c r="AG583" t="s">
        <v>4311</v>
      </c>
      <c r="AH583" t="s">
        <v>593</v>
      </c>
      <c r="AI583" t="s">
        <v>6045</v>
      </c>
      <c r="AJ583">
        <v>26661</v>
      </c>
      <c r="AK583" t="s">
        <v>3088</v>
      </c>
      <c r="AL583" t="s">
        <v>3095</v>
      </c>
      <c r="AM583">
        <v>200013300133951</v>
      </c>
      <c r="AN583">
        <v>1</v>
      </c>
      <c r="AO583" s="88" t="s">
        <v>3089</v>
      </c>
      <c r="AP583" s="88">
        <v>1</v>
      </c>
      <c r="AQ583" s="88" t="s">
        <v>3090</v>
      </c>
      <c r="AR583" s="88">
        <v>362717</v>
      </c>
      <c r="AS583" s="88" t="s">
        <v>6059</v>
      </c>
      <c r="AT583" s="88">
        <v>122</v>
      </c>
      <c r="AU583" s="88">
        <v>10000</v>
      </c>
      <c r="AV583" s="88">
        <v>0</v>
      </c>
      <c r="AW583" s="88">
        <v>0</v>
      </c>
      <c r="AX583" s="88">
        <v>0</v>
      </c>
      <c r="AY583" s="88">
        <v>10000</v>
      </c>
      <c r="AZ583" s="88">
        <v>287</v>
      </c>
      <c r="BA583" s="88">
        <v>1411.35</v>
      </c>
      <c r="BB583" s="88">
        <v>304</v>
      </c>
      <c r="BC583" s="88">
        <v>0</v>
      </c>
      <c r="BD583" s="88">
        <v>25</v>
      </c>
      <c r="BE583" s="88">
        <v>0</v>
      </c>
      <c r="BF583" s="101">
        <v>7872.65</v>
      </c>
      <c r="BG583" s="101">
        <v>9900</v>
      </c>
      <c r="BH583" s="101">
        <v>710</v>
      </c>
      <c r="BI583" s="101">
        <v>110</v>
      </c>
      <c r="BJ583" s="101">
        <v>709</v>
      </c>
      <c r="BK583" s="101">
        <v>1529</v>
      </c>
      <c r="BL583" s="101" t="s">
        <v>3091</v>
      </c>
      <c r="BM583" s="101" t="s">
        <v>3081</v>
      </c>
    </row>
    <row r="584" spans="1:65">
      <c r="A584" t="s">
        <v>695</v>
      </c>
      <c r="B584">
        <v>20250301</v>
      </c>
      <c r="C584">
        <v>2025</v>
      </c>
      <c r="D584" s="9">
        <v>45717</v>
      </c>
      <c r="E584">
        <v>3</v>
      </c>
      <c r="F584" t="s">
        <v>1038</v>
      </c>
      <c r="G584" t="s">
        <v>695</v>
      </c>
      <c r="H584" t="s">
        <v>1038</v>
      </c>
      <c r="I584" t="s">
        <v>695</v>
      </c>
      <c r="J584">
        <v>1</v>
      </c>
      <c r="K584" t="s">
        <v>9</v>
      </c>
      <c r="L584" t="s">
        <v>2158</v>
      </c>
      <c r="M584" t="s">
        <v>2158</v>
      </c>
      <c r="N584" t="s">
        <v>1820</v>
      </c>
      <c r="O584" t="s">
        <v>3247</v>
      </c>
      <c r="P584" t="s">
        <v>6037</v>
      </c>
      <c r="Q584" t="s">
        <v>6038</v>
      </c>
      <c r="R584" t="s">
        <v>3273</v>
      </c>
      <c r="S584" t="s">
        <v>163</v>
      </c>
      <c r="T584" t="s">
        <v>6046</v>
      </c>
      <c r="U584" s="9" t="s">
        <v>6047</v>
      </c>
      <c r="V584" s="9" t="s">
        <v>3081</v>
      </c>
      <c r="W584" t="s">
        <v>3081</v>
      </c>
      <c r="X584" t="s">
        <v>3081</v>
      </c>
      <c r="Y584" t="s">
        <v>3081</v>
      </c>
      <c r="Z584">
        <v>10</v>
      </c>
      <c r="AA584">
        <v>44440</v>
      </c>
      <c r="AB584">
        <v>41276</v>
      </c>
      <c r="AC584">
        <v>62461081</v>
      </c>
      <c r="AD584" s="9" t="s">
        <v>3084</v>
      </c>
      <c r="AE584" t="s">
        <v>1330</v>
      </c>
      <c r="AF584" t="s">
        <v>4982</v>
      </c>
      <c r="AG584" t="s">
        <v>5342</v>
      </c>
      <c r="AH584" t="s">
        <v>190</v>
      </c>
      <c r="AI584" t="s">
        <v>6045</v>
      </c>
      <c r="AJ584">
        <v>19802</v>
      </c>
      <c r="AK584" t="s">
        <v>3099</v>
      </c>
      <c r="AL584" t="s">
        <v>3088</v>
      </c>
      <c r="AM584">
        <v>200018300006208</v>
      </c>
      <c r="AN584">
        <v>1</v>
      </c>
      <c r="AO584" s="88" t="s">
        <v>3089</v>
      </c>
      <c r="AP584" s="88">
        <v>1</v>
      </c>
      <c r="AQ584" s="88" t="s">
        <v>3090</v>
      </c>
      <c r="AR584" s="88">
        <v>362717</v>
      </c>
      <c r="AS584" s="88" t="s">
        <v>6059</v>
      </c>
      <c r="AT584" s="88">
        <v>139</v>
      </c>
      <c r="AU584" s="88">
        <v>50000</v>
      </c>
      <c r="AV584" s="88">
        <v>0</v>
      </c>
      <c r="AW584" s="88">
        <v>0</v>
      </c>
      <c r="AX584" s="88">
        <v>0</v>
      </c>
      <c r="AY584" s="88">
        <v>50000</v>
      </c>
      <c r="AZ584" s="88">
        <v>1435</v>
      </c>
      <c r="BA584" s="88">
        <v>1854</v>
      </c>
      <c r="BB584" s="88">
        <v>1520</v>
      </c>
      <c r="BC584" s="88">
        <v>0</v>
      </c>
      <c r="BD584" s="88">
        <v>25</v>
      </c>
      <c r="BE584" s="88">
        <v>0</v>
      </c>
      <c r="BF584" s="101">
        <v>12759.12</v>
      </c>
      <c r="BG584" s="101">
        <v>17593.12</v>
      </c>
      <c r="BH584" s="101">
        <v>3550</v>
      </c>
      <c r="BI584" s="101">
        <v>550</v>
      </c>
      <c r="BJ584" s="101">
        <v>3545</v>
      </c>
      <c r="BK584" s="101">
        <v>7645</v>
      </c>
      <c r="BL584" s="101" t="s">
        <v>3091</v>
      </c>
      <c r="BM584" s="101" t="s">
        <v>3229</v>
      </c>
    </row>
    <row r="585" spans="1:65">
      <c r="A585" t="s">
        <v>695</v>
      </c>
      <c r="B585">
        <v>20250301</v>
      </c>
      <c r="C585">
        <v>2025</v>
      </c>
      <c r="D585" s="9">
        <v>45717</v>
      </c>
      <c r="E585">
        <v>3</v>
      </c>
      <c r="F585" t="s">
        <v>1088</v>
      </c>
      <c r="G585" t="s">
        <v>14</v>
      </c>
      <c r="H585" t="s">
        <v>1038</v>
      </c>
      <c r="I585" t="s">
        <v>695</v>
      </c>
      <c r="J585">
        <v>34</v>
      </c>
      <c r="K585" t="s">
        <v>3256</v>
      </c>
      <c r="L585" t="s">
        <v>2158</v>
      </c>
      <c r="M585" t="s">
        <v>2158</v>
      </c>
      <c r="N585" t="s">
        <v>1820</v>
      </c>
      <c r="O585" t="s">
        <v>3247</v>
      </c>
      <c r="P585" t="s">
        <v>6037</v>
      </c>
      <c r="Q585" t="s">
        <v>6038</v>
      </c>
      <c r="R585" t="s">
        <v>3284</v>
      </c>
      <c r="S585" t="s">
        <v>83</v>
      </c>
      <c r="T585" t="s">
        <v>6046</v>
      </c>
      <c r="U585" s="9" t="s">
        <v>6047</v>
      </c>
      <c r="V585" s="9" t="s">
        <v>6052</v>
      </c>
      <c r="W585" t="s">
        <v>6053</v>
      </c>
      <c r="X585" t="s">
        <v>3081</v>
      </c>
      <c r="Y585" t="s">
        <v>3081</v>
      </c>
      <c r="Z585">
        <v>2</v>
      </c>
      <c r="AA585">
        <v>45047</v>
      </c>
      <c r="AB585">
        <v>44774</v>
      </c>
      <c r="AC585">
        <v>61815110</v>
      </c>
      <c r="AD585" s="9" t="s">
        <v>3084</v>
      </c>
      <c r="AE585" t="s">
        <v>1817</v>
      </c>
      <c r="AF585" t="s">
        <v>3342</v>
      </c>
      <c r="AG585" t="s">
        <v>3343</v>
      </c>
      <c r="AH585" t="s">
        <v>1816</v>
      </c>
      <c r="AI585" t="s">
        <v>6043</v>
      </c>
      <c r="AJ585">
        <v>22672</v>
      </c>
      <c r="AK585" t="s">
        <v>3099</v>
      </c>
      <c r="AL585" t="s">
        <v>3088</v>
      </c>
      <c r="AM585">
        <v>200019605054289</v>
      </c>
      <c r="AN585">
        <v>1</v>
      </c>
      <c r="AO585" s="88" t="s">
        <v>3089</v>
      </c>
      <c r="AP585" s="88">
        <v>1</v>
      </c>
      <c r="AQ585" s="88" t="s">
        <v>3090</v>
      </c>
      <c r="AR585" s="88">
        <v>362717</v>
      </c>
      <c r="AS585" s="88" t="s">
        <v>6059</v>
      </c>
      <c r="AT585" s="88">
        <v>156</v>
      </c>
      <c r="AU585" s="88">
        <v>55000</v>
      </c>
      <c r="AV585" s="88">
        <v>0</v>
      </c>
      <c r="AW585" s="88">
        <v>0</v>
      </c>
      <c r="AX585" s="88">
        <v>0</v>
      </c>
      <c r="AY585" s="88">
        <v>55000</v>
      </c>
      <c r="AZ585" s="88">
        <v>1578.5</v>
      </c>
      <c r="BA585" s="88">
        <v>2559.6799999999998</v>
      </c>
      <c r="BB585" s="88">
        <v>1672</v>
      </c>
      <c r="BC585" s="88">
        <v>0</v>
      </c>
      <c r="BD585" s="88">
        <v>25</v>
      </c>
      <c r="BE585" s="88">
        <v>0</v>
      </c>
      <c r="BF585" s="101">
        <v>0</v>
      </c>
      <c r="BG585" s="101">
        <v>5835.18</v>
      </c>
      <c r="BH585" s="101">
        <v>3905</v>
      </c>
      <c r="BI585" s="101">
        <v>605</v>
      </c>
      <c r="BJ585" s="101">
        <v>3899.5</v>
      </c>
      <c r="BK585" s="101">
        <v>8409.5</v>
      </c>
      <c r="BL585" s="101" t="s">
        <v>3081</v>
      </c>
      <c r="BM585" s="101" t="s">
        <v>3081</v>
      </c>
    </row>
    <row r="586" spans="1:65">
      <c r="A586" t="s">
        <v>695</v>
      </c>
      <c r="B586">
        <v>20250301</v>
      </c>
      <c r="C586">
        <v>2025</v>
      </c>
      <c r="D586" s="9">
        <v>45717</v>
      </c>
      <c r="E586">
        <v>3</v>
      </c>
      <c r="F586" t="s">
        <v>1056</v>
      </c>
      <c r="G586" t="s">
        <v>694</v>
      </c>
      <c r="H586" t="s">
        <v>1056</v>
      </c>
      <c r="I586" t="s">
        <v>694</v>
      </c>
      <c r="J586">
        <v>1</v>
      </c>
      <c r="K586" t="s">
        <v>9</v>
      </c>
      <c r="L586" t="s">
        <v>2158</v>
      </c>
      <c r="M586" t="s">
        <v>2158</v>
      </c>
      <c r="N586" t="s">
        <v>1820</v>
      </c>
      <c r="O586" t="s">
        <v>3247</v>
      </c>
      <c r="P586" t="s">
        <v>6037</v>
      </c>
      <c r="Q586" t="s">
        <v>6038</v>
      </c>
      <c r="R586" t="s">
        <v>3083</v>
      </c>
      <c r="S586" t="s">
        <v>7</v>
      </c>
      <c r="T586" t="s">
        <v>6039</v>
      </c>
      <c r="U586" s="9" t="s">
        <v>6040</v>
      </c>
      <c r="V586" s="9" t="s">
        <v>6041</v>
      </c>
      <c r="W586" t="s">
        <v>6042</v>
      </c>
      <c r="X586" t="s">
        <v>3081</v>
      </c>
      <c r="Y586" t="s">
        <v>3081</v>
      </c>
      <c r="Z586">
        <v>1</v>
      </c>
      <c r="AA586">
        <v>45383</v>
      </c>
      <c r="AB586">
        <v>45383</v>
      </c>
      <c r="AC586">
        <v>61800096</v>
      </c>
      <c r="AD586" s="9" t="s">
        <v>3084</v>
      </c>
      <c r="AE586" t="s">
        <v>2754</v>
      </c>
      <c r="AF586" t="s">
        <v>4996</v>
      </c>
      <c r="AG586" t="s">
        <v>4997</v>
      </c>
      <c r="AH586" t="s">
        <v>2787</v>
      </c>
      <c r="AI586" t="s">
        <v>6043</v>
      </c>
      <c r="AJ586">
        <v>31799</v>
      </c>
      <c r="AK586" t="s">
        <v>3099</v>
      </c>
      <c r="AL586" t="s">
        <v>3088</v>
      </c>
      <c r="AM586">
        <v>200019606915438</v>
      </c>
      <c r="AN586">
        <v>1</v>
      </c>
      <c r="AO586" s="88" t="s">
        <v>3089</v>
      </c>
      <c r="AP586" s="88">
        <v>1</v>
      </c>
      <c r="AQ586" s="88" t="s">
        <v>3090</v>
      </c>
      <c r="AR586" s="88">
        <v>362717</v>
      </c>
      <c r="AS586" s="88" t="s">
        <v>6059</v>
      </c>
      <c r="AT586" s="88">
        <v>159</v>
      </c>
      <c r="AU586" s="88">
        <v>18000</v>
      </c>
      <c r="AV586" s="88">
        <v>0</v>
      </c>
      <c r="AW586" s="88">
        <v>0</v>
      </c>
      <c r="AX586" s="88">
        <v>0</v>
      </c>
      <c r="AY586" s="88">
        <v>18000</v>
      </c>
      <c r="AZ586" s="88">
        <v>516.6</v>
      </c>
      <c r="BA586" s="88">
        <v>0</v>
      </c>
      <c r="BB586" s="88">
        <v>547.20000000000005</v>
      </c>
      <c r="BC586" s="88">
        <v>0</v>
      </c>
      <c r="BD586" s="88">
        <v>25</v>
      </c>
      <c r="BE586" s="88">
        <v>0</v>
      </c>
      <c r="BF586" s="101">
        <v>0</v>
      </c>
      <c r="BG586" s="101">
        <v>1088.8</v>
      </c>
      <c r="BH586" s="101">
        <v>1278</v>
      </c>
      <c r="BI586" s="101">
        <v>198</v>
      </c>
      <c r="BJ586" s="101">
        <v>1276.2</v>
      </c>
      <c r="BK586" s="101">
        <v>2752.2</v>
      </c>
      <c r="BL586" s="101" t="s">
        <v>3081</v>
      </c>
      <c r="BM586" s="101" t="s">
        <v>3081</v>
      </c>
    </row>
    <row r="587" spans="1:65">
      <c r="A587" t="s">
        <v>695</v>
      </c>
      <c r="B587">
        <v>20250301</v>
      </c>
      <c r="C587">
        <v>2025</v>
      </c>
      <c r="D587" s="9">
        <v>45717</v>
      </c>
      <c r="E587">
        <v>3</v>
      </c>
      <c r="F587" t="s">
        <v>1059</v>
      </c>
      <c r="G587" t="s">
        <v>1195</v>
      </c>
      <c r="H587" t="s">
        <v>1038</v>
      </c>
      <c r="I587" t="s">
        <v>695</v>
      </c>
      <c r="J587">
        <v>34</v>
      </c>
      <c r="K587" t="s">
        <v>3256</v>
      </c>
      <c r="L587" t="s">
        <v>2158</v>
      </c>
      <c r="M587" t="s">
        <v>2158</v>
      </c>
      <c r="N587" t="s">
        <v>1820</v>
      </c>
      <c r="O587" t="s">
        <v>3247</v>
      </c>
      <c r="P587" t="s">
        <v>6037</v>
      </c>
      <c r="Q587" t="s">
        <v>6038</v>
      </c>
      <c r="R587" t="s">
        <v>3284</v>
      </c>
      <c r="S587" t="s">
        <v>83</v>
      </c>
      <c r="T587" t="s">
        <v>6046</v>
      </c>
      <c r="U587" s="9" t="s">
        <v>6047</v>
      </c>
      <c r="V587" s="9" t="s">
        <v>6052</v>
      </c>
      <c r="W587" t="s">
        <v>6053</v>
      </c>
      <c r="X587" t="s">
        <v>3081</v>
      </c>
      <c r="Y587" t="s">
        <v>3081</v>
      </c>
      <c r="Z587">
        <v>2</v>
      </c>
      <c r="AA587">
        <v>44562</v>
      </c>
      <c r="AB587">
        <v>44440</v>
      </c>
      <c r="AC587">
        <v>61755010</v>
      </c>
      <c r="AD587" s="9" t="s">
        <v>3084</v>
      </c>
      <c r="AE587" t="s">
        <v>1694</v>
      </c>
      <c r="AF587" t="s">
        <v>4301</v>
      </c>
      <c r="AG587" t="s">
        <v>4302</v>
      </c>
      <c r="AH587" t="s">
        <v>1009</v>
      </c>
      <c r="AI587" t="s">
        <v>6045</v>
      </c>
      <c r="AJ587">
        <v>31768</v>
      </c>
      <c r="AK587" t="s">
        <v>3099</v>
      </c>
      <c r="AL587" t="s">
        <v>3088</v>
      </c>
      <c r="AM587">
        <v>200019603782742</v>
      </c>
      <c r="AN587">
        <v>1</v>
      </c>
      <c r="AO587" s="88" t="s">
        <v>3089</v>
      </c>
      <c r="AP587" s="88">
        <v>1</v>
      </c>
      <c r="AQ587" s="88" t="s">
        <v>3090</v>
      </c>
      <c r="AR587" s="88">
        <v>362717</v>
      </c>
      <c r="AS587" s="88" t="s">
        <v>6059</v>
      </c>
      <c r="AT587" s="88">
        <v>160</v>
      </c>
      <c r="AU587" s="88">
        <v>70000</v>
      </c>
      <c r="AV587" s="88">
        <v>0</v>
      </c>
      <c r="AW587" s="88">
        <v>0</v>
      </c>
      <c r="AX587" s="88">
        <v>0</v>
      </c>
      <c r="AY587" s="88">
        <v>70000</v>
      </c>
      <c r="AZ587" s="88">
        <v>2009</v>
      </c>
      <c r="BA587" s="88">
        <v>5368.48</v>
      </c>
      <c r="BB587" s="88">
        <v>2128</v>
      </c>
      <c r="BC587" s="88">
        <v>0</v>
      </c>
      <c r="BD587" s="88">
        <v>25</v>
      </c>
      <c r="BE587" s="88">
        <v>0</v>
      </c>
      <c r="BF587" s="101">
        <v>0</v>
      </c>
      <c r="BG587" s="101">
        <v>9530.48</v>
      </c>
      <c r="BH587" s="101">
        <v>4970</v>
      </c>
      <c r="BI587" s="101">
        <v>770</v>
      </c>
      <c r="BJ587" s="101">
        <v>4963</v>
      </c>
      <c r="BK587" s="101">
        <v>10703</v>
      </c>
      <c r="BL587" s="101" t="s">
        <v>3173</v>
      </c>
      <c r="BM587" s="101" t="s">
        <v>3217</v>
      </c>
    </row>
    <row r="588" spans="1:65">
      <c r="A588" t="s">
        <v>695</v>
      </c>
      <c r="B588">
        <v>20250301</v>
      </c>
      <c r="C588">
        <v>2025</v>
      </c>
      <c r="D588" s="9">
        <v>45717</v>
      </c>
      <c r="E588">
        <v>3</v>
      </c>
      <c r="F588" t="s">
        <v>1038</v>
      </c>
      <c r="G588" t="s">
        <v>695</v>
      </c>
      <c r="H588" t="s">
        <v>1038</v>
      </c>
      <c r="I588" t="s">
        <v>695</v>
      </c>
      <c r="J588">
        <v>7</v>
      </c>
      <c r="K588" t="s">
        <v>3252</v>
      </c>
      <c r="L588" t="s">
        <v>2158</v>
      </c>
      <c r="M588" t="s">
        <v>2158</v>
      </c>
      <c r="N588" t="s">
        <v>1820</v>
      </c>
      <c r="O588" t="s">
        <v>3247</v>
      </c>
      <c r="P588" t="s">
        <v>6037</v>
      </c>
      <c r="Q588" t="s">
        <v>6038</v>
      </c>
      <c r="R588" t="s">
        <v>3253</v>
      </c>
      <c r="S588" t="s">
        <v>666</v>
      </c>
      <c r="T588" t="s">
        <v>6046</v>
      </c>
      <c r="U588" s="9" t="s">
        <v>6047</v>
      </c>
      <c r="V588" s="9" t="s">
        <v>3081</v>
      </c>
      <c r="W588" t="s">
        <v>3081</v>
      </c>
      <c r="X588" t="s">
        <v>3081</v>
      </c>
      <c r="Y588" t="s">
        <v>3081</v>
      </c>
      <c r="Z588">
        <v>1</v>
      </c>
      <c r="AA588">
        <v>45566</v>
      </c>
      <c r="AB588">
        <v>45566</v>
      </c>
      <c r="AC588">
        <v>62462407</v>
      </c>
      <c r="AD588" s="9" t="s">
        <v>3084</v>
      </c>
      <c r="AE588" t="s">
        <v>3022</v>
      </c>
      <c r="AF588" t="s">
        <v>3254</v>
      </c>
      <c r="AG588" t="s">
        <v>3255</v>
      </c>
      <c r="AH588" t="s">
        <v>3023</v>
      </c>
      <c r="AI588" t="s">
        <v>6043</v>
      </c>
      <c r="AJ588">
        <v>38154</v>
      </c>
      <c r="AK588" t="s">
        <v>3087</v>
      </c>
      <c r="AL588" t="s">
        <v>3088</v>
      </c>
      <c r="AM588">
        <v>200019603702645</v>
      </c>
      <c r="AN588">
        <v>1</v>
      </c>
      <c r="AO588" s="88" t="s">
        <v>3089</v>
      </c>
      <c r="AP588" s="88">
        <v>1</v>
      </c>
      <c r="AQ588" s="88" t="s">
        <v>3090</v>
      </c>
      <c r="AR588" s="88">
        <v>362717</v>
      </c>
      <c r="AS588" s="88" t="s">
        <v>6059</v>
      </c>
      <c r="AT588" s="88">
        <v>164</v>
      </c>
      <c r="AU588" s="88">
        <v>10000</v>
      </c>
      <c r="AV588" s="88">
        <v>0</v>
      </c>
      <c r="AW588" s="88">
        <v>0</v>
      </c>
      <c r="AX588" s="88">
        <v>0</v>
      </c>
      <c r="AY588" s="88">
        <v>10000</v>
      </c>
      <c r="AZ588" s="88">
        <v>0</v>
      </c>
      <c r="BA588" s="88">
        <v>0</v>
      </c>
      <c r="BB588" s="88">
        <v>0</v>
      </c>
      <c r="BC588" s="88">
        <v>0</v>
      </c>
      <c r="BD588" s="88">
        <v>0</v>
      </c>
      <c r="BE588" s="88">
        <v>0</v>
      </c>
      <c r="BF588" s="101">
        <v>0</v>
      </c>
      <c r="BG588" s="101">
        <v>0</v>
      </c>
      <c r="BH588" s="101">
        <v>0</v>
      </c>
      <c r="BI588" s="101">
        <v>0</v>
      </c>
      <c r="BJ588" s="101">
        <v>0</v>
      </c>
      <c r="BK588" s="101">
        <v>0</v>
      </c>
      <c r="BL588" s="101" t="s">
        <v>3081</v>
      </c>
      <c r="BM588" s="101" t="s">
        <v>3081</v>
      </c>
    </row>
    <row r="589" spans="1:65">
      <c r="A589" t="s">
        <v>695</v>
      </c>
      <c r="B589">
        <v>20250301</v>
      </c>
      <c r="C589">
        <v>2025</v>
      </c>
      <c r="D589" s="9">
        <v>45717</v>
      </c>
      <c r="E589">
        <v>3</v>
      </c>
      <c r="F589" t="s">
        <v>1038</v>
      </c>
      <c r="G589" t="s">
        <v>695</v>
      </c>
      <c r="H589" t="s">
        <v>1038</v>
      </c>
      <c r="I589" t="s">
        <v>695</v>
      </c>
      <c r="J589">
        <v>7</v>
      </c>
      <c r="K589" t="s">
        <v>3252</v>
      </c>
      <c r="L589" t="s">
        <v>2158</v>
      </c>
      <c r="M589" t="s">
        <v>2158</v>
      </c>
      <c r="N589" t="s">
        <v>1820</v>
      </c>
      <c r="O589" t="s">
        <v>3247</v>
      </c>
      <c r="P589" t="s">
        <v>6037</v>
      </c>
      <c r="Q589" t="s">
        <v>6038</v>
      </c>
      <c r="R589" t="s">
        <v>3253</v>
      </c>
      <c r="S589" t="s">
        <v>666</v>
      </c>
      <c r="T589" t="s">
        <v>6046</v>
      </c>
      <c r="U589" s="9" t="s">
        <v>6047</v>
      </c>
      <c r="V589" s="9" t="s">
        <v>3081</v>
      </c>
      <c r="W589" t="s">
        <v>3081</v>
      </c>
      <c r="X589" t="s">
        <v>3081</v>
      </c>
      <c r="Y589" t="s">
        <v>3081</v>
      </c>
      <c r="Z589">
        <v>1</v>
      </c>
      <c r="AA589">
        <v>45566</v>
      </c>
      <c r="AB589">
        <v>45566</v>
      </c>
      <c r="AC589">
        <v>62462405</v>
      </c>
      <c r="AD589" s="9" t="s">
        <v>3084</v>
      </c>
      <c r="AE589" t="s">
        <v>3024</v>
      </c>
      <c r="AF589" t="s">
        <v>4826</v>
      </c>
      <c r="AG589" t="s">
        <v>4827</v>
      </c>
      <c r="AH589" t="s">
        <v>3025</v>
      </c>
      <c r="AI589" t="s">
        <v>6043</v>
      </c>
      <c r="AJ589">
        <v>36452</v>
      </c>
      <c r="AK589" t="s">
        <v>3087</v>
      </c>
      <c r="AL589" t="s">
        <v>3088</v>
      </c>
      <c r="AM589">
        <v>200019602252313</v>
      </c>
      <c r="AN589">
        <v>1</v>
      </c>
      <c r="AO589" s="88" t="s">
        <v>3089</v>
      </c>
      <c r="AP589" s="88">
        <v>1</v>
      </c>
      <c r="AQ589" s="88" t="s">
        <v>3090</v>
      </c>
      <c r="AR589" s="88">
        <v>362717</v>
      </c>
      <c r="AS589" s="88" t="s">
        <v>6059</v>
      </c>
      <c r="AT589" s="88">
        <v>166</v>
      </c>
      <c r="AU589" s="88">
        <v>10000</v>
      </c>
      <c r="AV589" s="88">
        <v>0</v>
      </c>
      <c r="AW589" s="88">
        <v>0</v>
      </c>
      <c r="AX589" s="88">
        <v>0</v>
      </c>
      <c r="AY589" s="88">
        <v>10000</v>
      </c>
      <c r="AZ589" s="88">
        <v>0</v>
      </c>
      <c r="BA589" s="88">
        <v>0</v>
      </c>
      <c r="BB589" s="88">
        <v>0</v>
      </c>
      <c r="BC589" s="88">
        <v>0</v>
      </c>
      <c r="BD589" s="88">
        <v>0</v>
      </c>
      <c r="BE589" s="88">
        <v>0</v>
      </c>
      <c r="BF589" s="101">
        <v>0</v>
      </c>
      <c r="BG589" s="101">
        <v>0</v>
      </c>
      <c r="BH589" s="101">
        <v>0</v>
      </c>
      <c r="BI589" s="101">
        <v>0</v>
      </c>
      <c r="BJ589" s="101">
        <v>0</v>
      </c>
      <c r="BK589" s="101">
        <v>0</v>
      </c>
      <c r="BL589" s="101" t="s">
        <v>3081</v>
      </c>
      <c r="BM589" s="101" t="s">
        <v>3081</v>
      </c>
    </row>
    <row r="590" spans="1:65">
      <c r="A590" t="s">
        <v>695</v>
      </c>
      <c r="B590">
        <v>20250301</v>
      </c>
      <c r="C590">
        <v>2025</v>
      </c>
      <c r="D590" s="9">
        <v>45717</v>
      </c>
      <c r="E590">
        <v>3</v>
      </c>
      <c r="F590" t="s">
        <v>1038</v>
      </c>
      <c r="G590" t="s">
        <v>695</v>
      </c>
      <c r="H590" t="s">
        <v>1038</v>
      </c>
      <c r="I590" t="s">
        <v>695</v>
      </c>
      <c r="J590">
        <v>1</v>
      </c>
      <c r="K590" t="s">
        <v>9</v>
      </c>
      <c r="L590" t="s">
        <v>2158</v>
      </c>
      <c r="M590" t="s">
        <v>2158</v>
      </c>
      <c r="N590" t="s">
        <v>1820</v>
      </c>
      <c r="O590" t="s">
        <v>3247</v>
      </c>
      <c r="P590" t="s">
        <v>6037</v>
      </c>
      <c r="Q590" t="s">
        <v>6038</v>
      </c>
      <c r="R590" t="s">
        <v>3277</v>
      </c>
      <c r="S590" t="s">
        <v>2907</v>
      </c>
      <c r="T590" t="s">
        <v>3081</v>
      </c>
      <c r="U590" s="9" t="s">
        <v>3081</v>
      </c>
      <c r="V590" s="9" t="s">
        <v>3081</v>
      </c>
      <c r="W590" t="s">
        <v>3081</v>
      </c>
      <c r="X590" t="s">
        <v>3081</v>
      </c>
      <c r="Y590" t="s">
        <v>3081</v>
      </c>
      <c r="Z590">
        <v>1</v>
      </c>
      <c r="AA590">
        <v>45474</v>
      </c>
      <c r="AB590">
        <v>45474</v>
      </c>
      <c r="AC590">
        <v>62462278</v>
      </c>
      <c r="AD590" s="9" t="s">
        <v>3084</v>
      </c>
      <c r="AE590" t="s">
        <v>2865</v>
      </c>
      <c r="AF590" t="s">
        <v>3278</v>
      </c>
      <c r="AG590" t="s">
        <v>3279</v>
      </c>
      <c r="AH590" t="s">
        <v>2878</v>
      </c>
      <c r="AI590" t="s">
        <v>6045</v>
      </c>
      <c r="AJ590">
        <v>37607</v>
      </c>
      <c r="AK590" t="s">
        <v>3099</v>
      </c>
      <c r="AL590" t="s">
        <v>3088</v>
      </c>
      <c r="AM590">
        <v>200019607268915</v>
      </c>
      <c r="AN590">
        <v>1</v>
      </c>
      <c r="AO590" s="88" t="s">
        <v>3089</v>
      </c>
      <c r="AP590" s="88">
        <v>1</v>
      </c>
      <c r="AQ590" s="88" t="s">
        <v>3090</v>
      </c>
      <c r="AR590" s="88">
        <v>362717</v>
      </c>
      <c r="AS590" s="88" t="s">
        <v>6059</v>
      </c>
      <c r="AT590" s="88">
        <v>184</v>
      </c>
      <c r="AU590" s="88">
        <v>22000</v>
      </c>
      <c r="AV590" s="88">
        <v>0</v>
      </c>
      <c r="AW590" s="88">
        <v>0</v>
      </c>
      <c r="AX590" s="88">
        <v>0</v>
      </c>
      <c r="AY590" s="88">
        <v>22000</v>
      </c>
      <c r="AZ590" s="88">
        <v>631.4</v>
      </c>
      <c r="BA590" s="88">
        <v>0</v>
      </c>
      <c r="BB590" s="88">
        <v>668.8</v>
      </c>
      <c r="BC590" s="88">
        <v>0</v>
      </c>
      <c r="BD590" s="88">
        <v>25</v>
      </c>
      <c r="BE590" s="88">
        <v>0</v>
      </c>
      <c r="BF590" s="101">
        <v>0</v>
      </c>
      <c r="BG590" s="101">
        <v>1325.2</v>
      </c>
      <c r="BH590" s="101">
        <v>1562</v>
      </c>
      <c r="BI590" s="101">
        <v>242</v>
      </c>
      <c r="BJ590" s="101">
        <v>1559.8</v>
      </c>
      <c r="BK590" s="101">
        <v>3363.8</v>
      </c>
      <c r="BL590" s="101" t="s">
        <v>3081</v>
      </c>
      <c r="BM590" s="101" t="s">
        <v>3081</v>
      </c>
    </row>
    <row r="591" spans="1:65">
      <c r="A591" t="s">
        <v>695</v>
      </c>
      <c r="B591">
        <v>20250301</v>
      </c>
      <c r="C591">
        <v>2025</v>
      </c>
      <c r="D591" s="9">
        <v>45717</v>
      </c>
      <c r="E591">
        <v>3</v>
      </c>
      <c r="F591" t="s">
        <v>1069</v>
      </c>
      <c r="G591" t="s">
        <v>612</v>
      </c>
      <c r="H591" t="s">
        <v>1069</v>
      </c>
      <c r="I591" t="s">
        <v>612</v>
      </c>
      <c r="J591">
        <v>1</v>
      </c>
      <c r="K591" t="s">
        <v>9</v>
      </c>
      <c r="L591" t="s">
        <v>2158</v>
      </c>
      <c r="M591" t="s">
        <v>2158</v>
      </c>
      <c r="N591" t="s">
        <v>1820</v>
      </c>
      <c r="O591" t="s">
        <v>3247</v>
      </c>
      <c r="P591" t="s">
        <v>6037</v>
      </c>
      <c r="Q591" t="s">
        <v>6038</v>
      </c>
      <c r="R591" t="s">
        <v>4214</v>
      </c>
      <c r="S591" t="s">
        <v>13</v>
      </c>
      <c r="T591" t="s">
        <v>6039</v>
      </c>
      <c r="U591" s="9" t="s">
        <v>6040</v>
      </c>
      <c r="V591" s="9" t="s">
        <v>6041</v>
      </c>
      <c r="W591" t="s">
        <v>6042</v>
      </c>
      <c r="X591" t="s">
        <v>3081</v>
      </c>
      <c r="Y591" t="s">
        <v>3081</v>
      </c>
      <c r="Z591">
        <v>5</v>
      </c>
      <c r="AA591">
        <v>43586</v>
      </c>
      <c r="AB591">
        <v>33298</v>
      </c>
      <c r="AC591">
        <v>62115009</v>
      </c>
      <c r="AD591" s="9" t="s">
        <v>3084</v>
      </c>
      <c r="AE591" t="s">
        <v>1311</v>
      </c>
      <c r="AF591" t="s">
        <v>5437</v>
      </c>
      <c r="AG591" t="s">
        <v>5438</v>
      </c>
      <c r="AH591" t="s">
        <v>620</v>
      </c>
      <c r="AI591" t="s">
        <v>6043</v>
      </c>
      <c r="AJ591">
        <v>25109</v>
      </c>
      <c r="AK591" t="s">
        <v>3088</v>
      </c>
      <c r="AL591" t="s">
        <v>3088</v>
      </c>
      <c r="AM591">
        <v>200013300029887</v>
      </c>
      <c r="AN591">
        <v>1</v>
      </c>
      <c r="AO591" s="88" t="s">
        <v>3089</v>
      </c>
      <c r="AP591" s="88">
        <v>1</v>
      </c>
      <c r="AQ591" s="88" t="s">
        <v>3090</v>
      </c>
      <c r="AR591" s="88">
        <v>362717</v>
      </c>
      <c r="AS591" s="88" t="s">
        <v>6059</v>
      </c>
      <c r="AT591" s="88">
        <v>186</v>
      </c>
      <c r="AU591" s="88">
        <v>60000</v>
      </c>
      <c r="AV591" s="88">
        <v>0</v>
      </c>
      <c r="AW591" s="88">
        <v>0</v>
      </c>
      <c r="AX591" s="88">
        <v>0</v>
      </c>
      <c r="AY591" s="88">
        <v>60000</v>
      </c>
      <c r="AZ591" s="88">
        <v>1722</v>
      </c>
      <c r="BA591" s="88">
        <v>3486.68</v>
      </c>
      <c r="BB591" s="88">
        <v>1824</v>
      </c>
      <c r="BC591" s="88">
        <v>0</v>
      </c>
      <c r="BD591" s="88">
        <v>25</v>
      </c>
      <c r="BE591" s="88">
        <v>100</v>
      </c>
      <c r="BF591" s="101">
        <v>11323.25</v>
      </c>
      <c r="BG591" s="101">
        <v>18480.93</v>
      </c>
      <c r="BH591" s="101">
        <v>4260</v>
      </c>
      <c r="BI591" s="101">
        <v>660</v>
      </c>
      <c r="BJ591" s="101">
        <v>4254</v>
      </c>
      <c r="BK591" s="101">
        <v>9174</v>
      </c>
      <c r="BL591" s="101" t="s">
        <v>3091</v>
      </c>
      <c r="BM591" s="101" t="s">
        <v>3081</v>
      </c>
    </row>
    <row r="592" spans="1:65">
      <c r="A592" t="s">
        <v>695</v>
      </c>
      <c r="B592">
        <v>20250301</v>
      </c>
      <c r="C592">
        <v>2025</v>
      </c>
      <c r="D592" s="9">
        <v>45717</v>
      </c>
      <c r="E592">
        <v>3</v>
      </c>
      <c r="F592" t="s">
        <v>1054</v>
      </c>
      <c r="G592" t="s">
        <v>215</v>
      </c>
      <c r="H592" t="s">
        <v>1054</v>
      </c>
      <c r="I592" t="s">
        <v>215</v>
      </c>
      <c r="J592">
        <v>1</v>
      </c>
      <c r="K592" t="s">
        <v>9</v>
      </c>
      <c r="L592" t="s">
        <v>2158</v>
      </c>
      <c r="M592" t="s">
        <v>2158</v>
      </c>
      <c r="N592" t="s">
        <v>1820</v>
      </c>
      <c r="O592" t="s">
        <v>3247</v>
      </c>
      <c r="P592" t="s">
        <v>6037</v>
      </c>
      <c r="Q592" t="s">
        <v>6038</v>
      </c>
      <c r="R592" t="s">
        <v>3096</v>
      </c>
      <c r="S592" t="s">
        <v>295</v>
      </c>
      <c r="T592" t="s">
        <v>6046</v>
      </c>
      <c r="U592" s="9" t="s">
        <v>6047</v>
      </c>
      <c r="V592" s="9" t="s">
        <v>6056</v>
      </c>
      <c r="W592" t="s">
        <v>6057</v>
      </c>
      <c r="X592" t="s">
        <v>3081</v>
      </c>
      <c r="Y592" t="s">
        <v>3081</v>
      </c>
      <c r="Z592">
        <v>2</v>
      </c>
      <c r="AA592">
        <v>45413</v>
      </c>
      <c r="AB592">
        <v>45108</v>
      </c>
      <c r="AC592">
        <v>62490055</v>
      </c>
      <c r="AD592" s="9" t="s">
        <v>3084</v>
      </c>
      <c r="AE592" t="s">
        <v>2407</v>
      </c>
      <c r="AF592" t="s">
        <v>4817</v>
      </c>
      <c r="AG592" t="s">
        <v>4818</v>
      </c>
      <c r="AH592" t="s">
        <v>2406</v>
      </c>
      <c r="AI592" t="s">
        <v>6043</v>
      </c>
      <c r="AJ592">
        <v>37147</v>
      </c>
      <c r="AK592" t="s">
        <v>3099</v>
      </c>
      <c r="AL592" t="s">
        <v>3088</v>
      </c>
      <c r="AM592">
        <v>200019606020838</v>
      </c>
      <c r="AN592">
        <v>1</v>
      </c>
      <c r="AO592" s="88" t="s">
        <v>3089</v>
      </c>
      <c r="AP592" s="88">
        <v>1</v>
      </c>
      <c r="AQ592" s="88" t="s">
        <v>3090</v>
      </c>
      <c r="AR592" s="88">
        <v>362717</v>
      </c>
      <c r="AS592" s="88" t="s">
        <v>6059</v>
      </c>
      <c r="AT592" s="88">
        <v>187</v>
      </c>
      <c r="AU592" s="88">
        <v>35000</v>
      </c>
      <c r="AV592" s="88">
        <v>0</v>
      </c>
      <c r="AW592" s="88">
        <v>0</v>
      </c>
      <c r="AX592" s="88">
        <v>0</v>
      </c>
      <c r="AY592" s="88">
        <v>35000</v>
      </c>
      <c r="AZ592" s="88">
        <v>1004.5</v>
      </c>
      <c r="BA592" s="88">
        <v>0</v>
      </c>
      <c r="BB592" s="88">
        <v>1064</v>
      </c>
      <c r="BC592" s="88">
        <v>0</v>
      </c>
      <c r="BD592" s="88">
        <v>25</v>
      </c>
      <c r="BE592" s="88">
        <v>0</v>
      </c>
      <c r="BF592" s="101">
        <v>17320.05</v>
      </c>
      <c r="BG592" s="101">
        <v>19413.55</v>
      </c>
      <c r="BH592" s="101">
        <v>2485</v>
      </c>
      <c r="BI592" s="101">
        <v>385</v>
      </c>
      <c r="BJ592" s="101">
        <v>2481.5</v>
      </c>
      <c r="BK592" s="101">
        <v>5351.5</v>
      </c>
      <c r="BL592" s="101" t="s">
        <v>3081</v>
      </c>
      <c r="BM592" s="101" t="s">
        <v>3081</v>
      </c>
    </row>
    <row r="593" spans="1:65">
      <c r="A593" t="s">
        <v>695</v>
      </c>
      <c r="B593">
        <v>20250301</v>
      </c>
      <c r="C593">
        <v>2025</v>
      </c>
      <c r="D593" s="9">
        <v>45717</v>
      </c>
      <c r="E593">
        <v>3</v>
      </c>
      <c r="F593" t="s">
        <v>1038</v>
      </c>
      <c r="G593" t="s">
        <v>695</v>
      </c>
      <c r="H593" t="s">
        <v>1038</v>
      </c>
      <c r="I593" t="s">
        <v>695</v>
      </c>
      <c r="J593">
        <v>1</v>
      </c>
      <c r="K593" t="s">
        <v>9</v>
      </c>
      <c r="L593" t="s">
        <v>2158</v>
      </c>
      <c r="M593" t="s">
        <v>2158</v>
      </c>
      <c r="N593" t="s">
        <v>1820</v>
      </c>
      <c r="O593" t="s">
        <v>3247</v>
      </c>
      <c r="P593" t="s">
        <v>6037</v>
      </c>
      <c r="Q593" t="s">
        <v>6038</v>
      </c>
      <c r="R593" t="s">
        <v>3110</v>
      </c>
      <c r="S593" t="s">
        <v>25</v>
      </c>
      <c r="T593" t="s">
        <v>6046</v>
      </c>
      <c r="U593" s="9" t="s">
        <v>6047</v>
      </c>
      <c r="V593" s="9" t="s">
        <v>3081</v>
      </c>
      <c r="W593" t="s">
        <v>3081</v>
      </c>
      <c r="X593" t="s">
        <v>3081</v>
      </c>
      <c r="Y593" t="s">
        <v>3081</v>
      </c>
      <c r="Z593">
        <v>2</v>
      </c>
      <c r="AA593">
        <v>45689</v>
      </c>
      <c r="AB593">
        <v>43616</v>
      </c>
      <c r="AC593">
        <v>62462519</v>
      </c>
      <c r="AD593" s="9" t="s">
        <v>3084</v>
      </c>
      <c r="AE593" t="s">
        <v>5949</v>
      </c>
      <c r="AF593" t="s">
        <v>5950</v>
      </c>
      <c r="AG593" t="s">
        <v>5951</v>
      </c>
      <c r="AH593" t="s">
        <v>5952</v>
      </c>
      <c r="AI593" t="s">
        <v>6045</v>
      </c>
      <c r="AJ593">
        <v>32834</v>
      </c>
      <c r="AK593" t="s">
        <v>3087</v>
      </c>
      <c r="AL593" t="s">
        <v>3088</v>
      </c>
      <c r="AM593">
        <v>200019605578212</v>
      </c>
      <c r="AN593">
        <v>1</v>
      </c>
      <c r="AO593" s="88" t="s">
        <v>3089</v>
      </c>
      <c r="AP593" s="88">
        <v>1</v>
      </c>
      <c r="AQ593" s="88" t="s">
        <v>3090</v>
      </c>
      <c r="AR593" s="88">
        <v>362717</v>
      </c>
      <c r="AS593" s="88" t="s">
        <v>6059</v>
      </c>
      <c r="AT593" s="88">
        <v>191</v>
      </c>
      <c r="AU593" s="88">
        <v>165000</v>
      </c>
      <c r="AV593" s="88">
        <v>0</v>
      </c>
      <c r="AW593" s="88">
        <v>0</v>
      </c>
      <c r="AX593" s="88">
        <v>0</v>
      </c>
      <c r="AY593" s="88">
        <v>165000</v>
      </c>
      <c r="AZ593" s="88">
        <v>4735.5</v>
      </c>
      <c r="BA593" s="88">
        <v>27394.99</v>
      </c>
      <c r="BB593" s="88">
        <v>5016</v>
      </c>
      <c r="BC593" s="88">
        <v>0</v>
      </c>
      <c r="BD593" s="88">
        <v>25</v>
      </c>
      <c r="BE593" s="88">
        <v>0</v>
      </c>
      <c r="BF593" s="101">
        <v>3367.97</v>
      </c>
      <c r="BG593" s="101">
        <v>40539.46</v>
      </c>
      <c r="BH593" s="101">
        <v>11715</v>
      </c>
      <c r="BI593" s="101">
        <v>851.51</v>
      </c>
      <c r="BJ593" s="101">
        <v>11698.5</v>
      </c>
      <c r="BK593" s="101">
        <v>24265.01</v>
      </c>
      <c r="BL593" s="101" t="s">
        <v>3081</v>
      </c>
      <c r="BM593" s="101" t="s">
        <v>3081</v>
      </c>
    </row>
    <row r="594" spans="1:65">
      <c r="A594" t="s">
        <v>695</v>
      </c>
      <c r="B594">
        <v>20250301</v>
      </c>
      <c r="C594">
        <v>2025</v>
      </c>
      <c r="D594" s="9">
        <v>45717</v>
      </c>
      <c r="E594">
        <v>3</v>
      </c>
      <c r="F594" t="s">
        <v>1028</v>
      </c>
      <c r="G594" t="s">
        <v>1194</v>
      </c>
      <c r="H594" t="s">
        <v>1028</v>
      </c>
      <c r="I594" t="s">
        <v>1194</v>
      </c>
      <c r="J594">
        <v>1</v>
      </c>
      <c r="K594" t="s">
        <v>9</v>
      </c>
      <c r="L594" t="s">
        <v>2158</v>
      </c>
      <c r="M594" t="s">
        <v>2158</v>
      </c>
      <c r="N594" t="s">
        <v>1820</v>
      </c>
      <c r="O594" t="s">
        <v>3247</v>
      </c>
      <c r="P594" t="s">
        <v>6037</v>
      </c>
      <c r="Q594" t="s">
        <v>6038</v>
      </c>
      <c r="R594" t="s">
        <v>3218</v>
      </c>
      <c r="S594" t="s">
        <v>48</v>
      </c>
      <c r="T594" t="s">
        <v>6046</v>
      </c>
      <c r="U594" s="9" t="s">
        <v>6047</v>
      </c>
      <c r="V594" s="9" t="s">
        <v>3081</v>
      </c>
      <c r="W594" t="s">
        <v>3081</v>
      </c>
      <c r="X594" t="s">
        <v>3081</v>
      </c>
      <c r="Y594" t="s">
        <v>3081</v>
      </c>
      <c r="Z594">
        <v>7</v>
      </c>
      <c r="AA594">
        <v>43466</v>
      </c>
      <c r="AB594">
        <v>41000</v>
      </c>
      <c r="AC594">
        <v>62475046</v>
      </c>
      <c r="AD594" s="9" t="s">
        <v>3084</v>
      </c>
      <c r="AE594" t="s">
        <v>1378</v>
      </c>
      <c r="AF594" t="s">
        <v>4487</v>
      </c>
      <c r="AG594" t="s">
        <v>4488</v>
      </c>
      <c r="AH594" t="s">
        <v>597</v>
      </c>
      <c r="AI594" t="s">
        <v>6045</v>
      </c>
      <c r="AJ594">
        <v>32631</v>
      </c>
      <c r="AK594" t="s">
        <v>3645</v>
      </c>
      <c r="AL594" t="s">
        <v>3088</v>
      </c>
      <c r="AM594">
        <v>200010901117798</v>
      </c>
      <c r="AN594">
        <v>1</v>
      </c>
      <c r="AO594" s="88" t="s">
        <v>3089</v>
      </c>
      <c r="AP594" s="88">
        <v>1</v>
      </c>
      <c r="AQ594" s="88" t="s">
        <v>3090</v>
      </c>
      <c r="AR594" s="88">
        <v>362717</v>
      </c>
      <c r="AS594" s="88" t="s">
        <v>6059</v>
      </c>
      <c r="AT594" s="88">
        <v>269</v>
      </c>
      <c r="AU594" s="88">
        <v>75000</v>
      </c>
      <c r="AV594" s="88">
        <v>0</v>
      </c>
      <c r="AW594" s="88">
        <v>0</v>
      </c>
      <c r="AX594" s="88">
        <v>0</v>
      </c>
      <c r="AY594" s="88">
        <v>75000</v>
      </c>
      <c r="AZ594" s="88">
        <v>2152.5</v>
      </c>
      <c r="BA594" s="88">
        <v>6309.38</v>
      </c>
      <c r="BB594" s="88">
        <v>2280</v>
      </c>
      <c r="BC594" s="88">
        <v>0</v>
      </c>
      <c r="BD594" s="88">
        <v>25</v>
      </c>
      <c r="BE594" s="88">
        <v>0</v>
      </c>
      <c r="BF594" s="101">
        <v>0</v>
      </c>
      <c r="BG594" s="101">
        <v>10766.88</v>
      </c>
      <c r="BH594" s="101">
        <v>5325</v>
      </c>
      <c r="BI594" s="101">
        <v>825</v>
      </c>
      <c r="BJ594" s="101">
        <v>5317.5</v>
      </c>
      <c r="BK594" s="101">
        <v>11467.5</v>
      </c>
      <c r="BL594" s="101" t="s">
        <v>3173</v>
      </c>
      <c r="BM594" s="101" t="s">
        <v>3217</v>
      </c>
    </row>
    <row r="595" spans="1:65">
      <c r="A595" t="s">
        <v>695</v>
      </c>
      <c r="B595">
        <v>20250301</v>
      </c>
      <c r="C595">
        <v>2025</v>
      </c>
      <c r="D595" s="9">
        <v>45717</v>
      </c>
      <c r="E595">
        <v>3</v>
      </c>
      <c r="F595" t="s">
        <v>1028</v>
      </c>
      <c r="G595" t="s">
        <v>1194</v>
      </c>
      <c r="H595" t="s">
        <v>1028</v>
      </c>
      <c r="I595" t="s">
        <v>1194</v>
      </c>
      <c r="J595">
        <v>1</v>
      </c>
      <c r="K595" t="s">
        <v>9</v>
      </c>
      <c r="L595" t="s">
        <v>2158</v>
      </c>
      <c r="M595" t="s">
        <v>2158</v>
      </c>
      <c r="N595" t="s">
        <v>1820</v>
      </c>
      <c r="O595" t="s">
        <v>3247</v>
      </c>
      <c r="P595" t="s">
        <v>6037</v>
      </c>
      <c r="Q595" t="s">
        <v>6038</v>
      </c>
      <c r="R595" t="s">
        <v>3297</v>
      </c>
      <c r="S595" t="s">
        <v>8</v>
      </c>
      <c r="T595" t="s">
        <v>6046</v>
      </c>
      <c r="U595" s="9" t="s">
        <v>6047</v>
      </c>
      <c r="V595" s="9" t="s">
        <v>6056</v>
      </c>
      <c r="W595" t="s">
        <v>6057</v>
      </c>
      <c r="X595" t="s">
        <v>3081</v>
      </c>
      <c r="Y595" t="s">
        <v>3081</v>
      </c>
      <c r="Z595">
        <v>11</v>
      </c>
      <c r="AA595">
        <v>45597</v>
      </c>
      <c r="AB595">
        <v>38412</v>
      </c>
      <c r="AC595">
        <v>62475180</v>
      </c>
      <c r="AD595" s="9" t="s">
        <v>3084</v>
      </c>
      <c r="AE595" t="s">
        <v>2237</v>
      </c>
      <c r="AF595" t="s">
        <v>4984</v>
      </c>
      <c r="AG595" t="s">
        <v>4985</v>
      </c>
      <c r="AH595" t="s">
        <v>2236</v>
      </c>
      <c r="AI595" t="s">
        <v>6043</v>
      </c>
      <c r="AJ595">
        <v>30297</v>
      </c>
      <c r="AK595" t="s">
        <v>3088</v>
      </c>
      <c r="AL595" t="s">
        <v>3095</v>
      </c>
      <c r="AM595">
        <v>200013300050076</v>
      </c>
      <c r="AN595">
        <v>1</v>
      </c>
      <c r="AO595" s="88" t="s">
        <v>3089</v>
      </c>
      <c r="AP595" s="88">
        <v>1</v>
      </c>
      <c r="AQ595" s="88" t="s">
        <v>3090</v>
      </c>
      <c r="AR595" s="88">
        <v>362717</v>
      </c>
      <c r="AS595" s="88" t="s">
        <v>6059</v>
      </c>
      <c r="AT595" s="88">
        <v>274</v>
      </c>
      <c r="AU595" s="88">
        <v>45000</v>
      </c>
      <c r="AV595" s="88">
        <v>0</v>
      </c>
      <c r="AW595" s="88">
        <v>0</v>
      </c>
      <c r="AX595" s="88">
        <v>0</v>
      </c>
      <c r="AY595" s="88">
        <v>45000</v>
      </c>
      <c r="AZ595" s="88">
        <v>1291.5</v>
      </c>
      <c r="BA595" s="88">
        <v>891.01</v>
      </c>
      <c r="BB595" s="88">
        <v>1368</v>
      </c>
      <c r="BC595" s="88">
        <v>1715.46</v>
      </c>
      <c r="BD595" s="88">
        <v>25</v>
      </c>
      <c r="BE595" s="88">
        <v>0</v>
      </c>
      <c r="BF595" s="101">
        <v>21821.34</v>
      </c>
      <c r="BG595" s="101">
        <v>27112.31</v>
      </c>
      <c r="BH595" s="101">
        <v>3195</v>
      </c>
      <c r="BI595" s="101">
        <v>495</v>
      </c>
      <c r="BJ595" s="101">
        <v>3190.5</v>
      </c>
      <c r="BK595" s="101">
        <v>6880.5</v>
      </c>
      <c r="BL595" s="101" t="s">
        <v>3229</v>
      </c>
      <c r="BM595" s="101" t="s">
        <v>3327</v>
      </c>
    </row>
    <row r="596" spans="1:65">
      <c r="A596" t="s">
        <v>695</v>
      </c>
      <c r="B596">
        <v>20250301</v>
      </c>
      <c r="C596">
        <v>2025</v>
      </c>
      <c r="D596" s="9">
        <v>45717</v>
      </c>
      <c r="E596">
        <v>3</v>
      </c>
      <c r="F596" t="s">
        <v>1038</v>
      </c>
      <c r="G596" t="s">
        <v>695</v>
      </c>
      <c r="H596" t="s">
        <v>1038</v>
      </c>
      <c r="I596" t="s">
        <v>695</v>
      </c>
      <c r="J596">
        <v>7</v>
      </c>
      <c r="K596" t="s">
        <v>3252</v>
      </c>
      <c r="L596" t="s">
        <v>2158</v>
      </c>
      <c r="M596" t="s">
        <v>2158</v>
      </c>
      <c r="N596" t="s">
        <v>1820</v>
      </c>
      <c r="O596" t="s">
        <v>3247</v>
      </c>
      <c r="P596" t="s">
        <v>6037</v>
      </c>
      <c r="Q596" t="s">
        <v>6038</v>
      </c>
      <c r="R596" t="s">
        <v>3253</v>
      </c>
      <c r="S596" t="s">
        <v>666</v>
      </c>
      <c r="T596" t="s">
        <v>6046</v>
      </c>
      <c r="U596" s="9" t="s">
        <v>6047</v>
      </c>
      <c r="V596" s="9" t="s">
        <v>3081</v>
      </c>
      <c r="W596" t="s">
        <v>3081</v>
      </c>
      <c r="X596" t="s">
        <v>3081</v>
      </c>
      <c r="Y596" t="s">
        <v>3081</v>
      </c>
      <c r="Z596">
        <v>1</v>
      </c>
      <c r="AA596">
        <v>44501</v>
      </c>
      <c r="AB596">
        <v>44501</v>
      </c>
      <c r="AC596">
        <v>62461173</v>
      </c>
      <c r="AD596" s="9" t="s">
        <v>3084</v>
      </c>
      <c r="AE596" t="s">
        <v>1756</v>
      </c>
      <c r="AF596" t="s">
        <v>4689</v>
      </c>
      <c r="AG596" t="s">
        <v>4690</v>
      </c>
      <c r="AH596" t="s">
        <v>1020</v>
      </c>
      <c r="AI596" t="s">
        <v>6045</v>
      </c>
      <c r="AJ596">
        <v>30936</v>
      </c>
      <c r="AK596" t="s">
        <v>3099</v>
      </c>
      <c r="AL596" t="s">
        <v>3088</v>
      </c>
      <c r="AM596">
        <v>200015800362861</v>
      </c>
      <c r="AN596">
        <v>1</v>
      </c>
      <c r="AO596" s="88" t="s">
        <v>3089</v>
      </c>
      <c r="AP596" s="88">
        <v>1</v>
      </c>
      <c r="AQ596" s="88" t="s">
        <v>3090</v>
      </c>
      <c r="AR596" s="88">
        <v>362717</v>
      </c>
      <c r="AS596" s="88" t="s">
        <v>6059</v>
      </c>
      <c r="AT596" s="88">
        <v>275</v>
      </c>
      <c r="AU596" s="88">
        <v>10000</v>
      </c>
      <c r="AV596" s="88">
        <v>0</v>
      </c>
      <c r="AW596" s="88">
        <v>0</v>
      </c>
      <c r="AX596" s="88">
        <v>0</v>
      </c>
      <c r="AY596" s="88">
        <v>10000</v>
      </c>
      <c r="AZ596" s="88">
        <v>0</v>
      </c>
      <c r="BA596" s="88">
        <v>0</v>
      </c>
      <c r="BB596" s="88">
        <v>0</v>
      </c>
      <c r="BC596" s="88">
        <v>0</v>
      </c>
      <c r="BD596" s="88">
        <v>0</v>
      </c>
      <c r="BE596" s="88">
        <v>0</v>
      </c>
      <c r="BF596" s="101">
        <v>0</v>
      </c>
      <c r="BG596" s="101">
        <v>0</v>
      </c>
      <c r="BH596" s="101">
        <v>0</v>
      </c>
      <c r="BI596" s="101">
        <v>0</v>
      </c>
      <c r="BJ596" s="101">
        <v>0</v>
      </c>
      <c r="BK596" s="101">
        <v>0</v>
      </c>
      <c r="BL596" s="101" t="s">
        <v>3081</v>
      </c>
      <c r="BM596" s="101" t="s">
        <v>3081</v>
      </c>
    </row>
    <row r="597" spans="1:65">
      <c r="A597" t="s">
        <v>695</v>
      </c>
      <c r="B597">
        <v>20250301</v>
      </c>
      <c r="C597">
        <v>2025</v>
      </c>
      <c r="D597" s="9">
        <v>45717</v>
      </c>
      <c r="E597">
        <v>3</v>
      </c>
      <c r="F597" t="s">
        <v>1038</v>
      </c>
      <c r="G597" t="s">
        <v>695</v>
      </c>
      <c r="H597" t="s">
        <v>1038</v>
      </c>
      <c r="I597" t="s">
        <v>695</v>
      </c>
      <c r="J597">
        <v>1</v>
      </c>
      <c r="K597" t="s">
        <v>9</v>
      </c>
      <c r="L597" t="s">
        <v>2158</v>
      </c>
      <c r="M597" t="s">
        <v>2158</v>
      </c>
      <c r="N597" t="s">
        <v>1820</v>
      </c>
      <c r="O597" t="s">
        <v>3247</v>
      </c>
      <c r="P597" t="s">
        <v>6037</v>
      </c>
      <c r="Q597" t="s">
        <v>6038</v>
      </c>
      <c r="R597" t="s">
        <v>3297</v>
      </c>
      <c r="S597" t="s">
        <v>8</v>
      </c>
      <c r="T597" t="s">
        <v>6046</v>
      </c>
      <c r="U597" s="9" t="s">
        <v>6047</v>
      </c>
      <c r="V597" s="9" t="s">
        <v>6056</v>
      </c>
      <c r="W597" t="s">
        <v>6057</v>
      </c>
      <c r="X597" t="s">
        <v>3081</v>
      </c>
      <c r="Y597" t="s">
        <v>3081</v>
      </c>
      <c r="Z597">
        <v>4</v>
      </c>
      <c r="AA597">
        <v>45505</v>
      </c>
      <c r="AB597">
        <v>44317</v>
      </c>
      <c r="AC597">
        <v>62461080</v>
      </c>
      <c r="AD597" s="9" t="s">
        <v>3084</v>
      </c>
      <c r="AE597" t="s">
        <v>1274</v>
      </c>
      <c r="AF597" t="s">
        <v>4171</v>
      </c>
      <c r="AG597" t="s">
        <v>4172</v>
      </c>
      <c r="AH597" t="s">
        <v>792</v>
      </c>
      <c r="AI597" t="s">
        <v>6043</v>
      </c>
      <c r="AJ597">
        <v>20600</v>
      </c>
      <c r="AK597" t="s">
        <v>3099</v>
      </c>
      <c r="AL597" t="s">
        <v>3088</v>
      </c>
      <c r="AM597">
        <v>200019605625308</v>
      </c>
      <c r="AN597">
        <v>1</v>
      </c>
      <c r="AO597" s="88" t="s">
        <v>3089</v>
      </c>
      <c r="AP597" s="88">
        <v>1</v>
      </c>
      <c r="AQ597" s="88" t="s">
        <v>3090</v>
      </c>
      <c r="AR597" s="88">
        <v>362717</v>
      </c>
      <c r="AS597" s="88" t="s">
        <v>6059</v>
      </c>
      <c r="AT597" s="88">
        <v>224</v>
      </c>
      <c r="AU597" s="88">
        <v>35000</v>
      </c>
      <c r="AV597" s="88">
        <v>0</v>
      </c>
      <c r="AW597" s="88">
        <v>0</v>
      </c>
      <c r="AX597" s="88">
        <v>0</v>
      </c>
      <c r="AY597" s="88">
        <v>35000</v>
      </c>
      <c r="AZ597" s="88">
        <v>1004.5</v>
      </c>
      <c r="BA597" s="88">
        <v>0</v>
      </c>
      <c r="BB597" s="88">
        <v>1064</v>
      </c>
      <c r="BC597" s="88">
        <v>0</v>
      </c>
      <c r="BD597" s="88">
        <v>25</v>
      </c>
      <c r="BE597" s="88">
        <v>0</v>
      </c>
      <c r="BF597" s="101">
        <v>0</v>
      </c>
      <c r="BG597" s="101">
        <v>2093.5</v>
      </c>
      <c r="BH597" s="101">
        <v>2485</v>
      </c>
      <c r="BI597" s="101">
        <v>385</v>
      </c>
      <c r="BJ597" s="101">
        <v>2481.5</v>
      </c>
      <c r="BK597" s="101">
        <v>5351.5</v>
      </c>
      <c r="BL597" s="101" t="s">
        <v>3081</v>
      </c>
      <c r="BM597" s="101" t="s">
        <v>3081</v>
      </c>
    </row>
    <row r="598" spans="1:65">
      <c r="A598" t="s">
        <v>695</v>
      </c>
      <c r="B598">
        <v>20250301</v>
      </c>
      <c r="C598">
        <v>2025</v>
      </c>
      <c r="D598" s="9">
        <v>45717</v>
      </c>
      <c r="E598">
        <v>3</v>
      </c>
      <c r="F598" t="s">
        <v>1028</v>
      </c>
      <c r="G598" t="s">
        <v>1194</v>
      </c>
      <c r="H598" t="s">
        <v>1028</v>
      </c>
      <c r="I598" t="s">
        <v>1194</v>
      </c>
      <c r="J598">
        <v>1</v>
      </c>
      <c r="K598" t="s">
        <v>9</v>
      </c>
      <c r="L598" t="s">
        <v>2158</v>
      </c>
      <c r="M598" t="s">
        <v>2158</v>
      </c>
      <c r="N598" t="s">
        <v>1820</v>
      </c>
      <c r="O598" t="s">
        <v>3247</v>
      </c>
      <c r="P598" t="s">
        <v>6037</v>
      </c>
      <c r="Q598" t="s">
        <v>6038</v>
      </c>
      <c r="R598" t="s">
        <v>3921</v>
      </c>
      <c r="S598" t="s">
        <v>94</v>
      </c>
      <c r="T598" t="s">
        <v>6066</v>
      </c>
      <c r="U598" s="9" t="s">
        <v>6067</v>
      </c>
      <c r="V598" s="9" t="s">
        <v>6052</v>
      </c>
      <c r="W598" t="s">
        <v>6053</v>
      </c>
      <c r="X598" t="s">
        <v>3081</v>
      </c>
      <c r="Y598" t="s">
        <v>3081</v>
      </c>
      <c r="Z598">
        <v>5</v>
      </c>
      <c r="AA598">
        <v>43586</v>
      </c>
      <c r="AB598">
        <v>42795</v>
      </c>
      <c r="AC598">
        <v>62475032</v>
      </c>
      <c r="AD598" s="9" t="s">
        <v>3084</v>
      </c>
      <c r="AE598" t="s">
        <v>1403</v>
      </c>
      <c r="AF598" t="s">
        <v>5133</v>
      </c>
      <c r="AG598" t="s">
        <v>5134</v>
      </c>
      <c r="AH598" t="s">
        <v>600</v>
      </c>
      <c r="AI598" t="s">
        <v>6045</v>
      </c>
      <c r="AJ598">
        <v>32805</v>
      </c>
      <c r="AK598" t="s">
        <v>3099</v>
      </c>
      <c r="AL598" t="s">
        <v>3088</v>
      </c>
      <c r="AM598">
        <v>200019600409692</v>
      </c>
      <c r="AN598">
        <v>1</v>
      </c>
      <c r="AO598" s="88" t="s">
        <v>3089</v>
      </c>
      <c r="AP598" s="88">
        <v>1</v>
      </c>
      <c r="AQ598" s="88" t="s">
        <v>3090</v>
      </c>
      <c r="AR598" s="88">
        <v>362717</v>
      </c>
      <c r="AS598" s="88" t="s">
        <v>6059</v>
      </c>
      <c r="AT598" s="88">
        <v>238</v>
      </c>
      <c r="AU598" s="88">
        <v>10000</v>
      </c>
      <c r="AV598" s="88">
        <v>0</v>
      </c>
      <c r="AW598" s="88">
        <v>0</v>
      </c>
      <c r="AX598" s="88">
        <v>0</v>
      </c>
      <c r="AY598" s="88">
        <v>10000</v>
      </c>
      <c r="AZ598" s="88">
        <v>287</v>
      </c>
      <c r="BA598" s="88">
        <v>0</v>
      </c>
      <c r="BB598" s="88">
        <v>304</v>
      </c>
      <c r="BC598" s="88">
        <v>0</v>
      </c>
      <c r="BD598" s="88">
        <v>25</v>
      </c>
      <c r="BE598" s="88">
        <v>0</v>
      </c>
      <c r="BF598" s="101">
        <v>0</v>
      </c>
      <c r="BG598" s="101">
        <v>616</v>
      </c>
      <c r="BH598" s="101">
        <v>710</v>
      </c>
      <c r="BI598" s="101">
        <v>110</v>
      </c>
      <c r="BJ598" s="101">
        <v>709</v>
      </c>
      <c r="BK598" s="101">
        <v>1529</v>
      </c>
      <c r="BL598" s="101" t="s">
        <v>3081</v>
      </c>
      <c r="BM598" s="101" t="s">
        <v>3081</v>
      </c>
    </row>
    <row r="599" spans="1:65">
      <c r="A599" t="s">
        <v>695</v>
      </c>
      <c r="B599">
        <v>20250301</v>
      </c>
      <c r="C599">
        <v>2025</v>
      </c>
      <c r="D599" s="9">
        <v>45717</v>
      </c>
      <c r="E599">
        <v>3</v>
      </c>
      <c r="F599" t="s">
        <v>1027</v>
      </c>
      <c r="G599" t="s">
        <v>246</v>
      </c>
      <c r="H599" t="s">
        <v>1027</v>
      </c>
      <c r="I599" t="s">
        <v>246</v>
      </c>
      <c r="J599">
        <v>1</v>
      </c>
      <c r="K599" t="s">
        <v>9</v>
      </c>
      <c r="L599" t="s">
        <v>2158</v>
      </c>
      <c r="M599" t="s">
        <v>2158</v>
      </c>
      <c r="N599" t="s">
        <v>1820</v>
      </c>
      <c r="O599" t="s">
        <v>3247</v>
      </c>
      <c r="P599" t="s">
        <v>6037</v>
      </c>
      <c r="Q599" t="s">
        <v>6038</v>
      </c>
      <c r="R599" t="s">
        <v>3284</v>
      </c>
      <c r="S599" t="s">
        <v>83</v>
      </c>
      <c r="T599" t="s">
        <v>6046</v>
      </c>
      <c r="U599" s="9" t="s">
        <v>6047</v>
      </c>
      <c r="V599" s="9" t="s">
        <v>6052</v>
      </c>
      <c r="W599" t="s">
        <v>6053</v>
      </c>
      <c r="X599" t="s">
        <v>3081</v>
      </c>
      <c r="Y599" t="s">
        <v>3081</v>
      </c>
      <c r="Z599">
        <v>1</v>
      </c>
      <c r="AA599">
        <v>44531</v>
      </c>
      <c r="AB599">
        <v>44531</v>
      </c>
      <c r="AC599">
        <v>62160076</v>
      </c>
      <c r="AD599" s="9" t="s">
        <v>3084</v>
      </c>
      <c r="AE599" t="s">
        <v>1297</v>
      </c>
      <c r="AF599" t="s">
        <v>3445</v>
      </c>
      <c r="AG599" t="s">
        <v>3446</v>
      </c>
      <c r="AH599" t="s">
        <v>1096</v>
      </c>
      <c r="AI599" t="s">
        <v>6045</v>
      </c>
      <c r="AJ599">
        <v>25972</v>
      </c>
      <c r="AK599" t="s">
        <v>3099</v>
      </c>
      <c r="AL599" t="s">
        <v>3088</v>
      </c>
      <c r="AM599">
        <v>200012400587471</v>
      </c>
      <c r="AN599">
        <v>1</v>
      </c>
      <c r="AO599" s="88" t="s">
        <v>3089</v>
      </c>
      <c r="AP599" s="88">
        <v>1</v>
      </c>
      <c r="AQ599" s="88" t="s">
        <v>3090</v>
      </c>
      <c r="AR599" s="88">
        <v>362717</v>
      </c>
      <c r="AS599" s="88" t="s">
        <v>6059</v>
      </c>
      <c r="AT599" s="88">
        <v>256</v>
      </c>
      <c r="AU599" s="88">
        <v>50000</v>
      </c>
      <c r="AV599" s="88">
        <v>0</v>
      </c>
      <c r="AW599" s="88">
        <v>0</v>
      </c>
      <c r="AX599" s="88">
        <v>0</v>
      </c>
      <c r="AY599" s="88">
        <v>50000</v>
      </c>
      <c r="AZ599" s="88">
        <v>1435</v>
      </c>
      <c r="BA599" s="88">
        <v>1854</v>
      </c>
      <c r="BB599" s="88">
        <v>1520</v>
      </c>
      <c r="BC599" s="88">
        <v>0</v>
      </c>
      <c r="BD599" s="88">
        <v>25</v>
      </c>
      <c r="BE599" s="88">
        <v>0</v>
      </c>
      <c r="BF599" s="101">
        <v>0</v>
      </c>
      <c r="BG599" s="101">
        <v>4834</v>
      </c>
      <c r="BH599" s="101">
        <v>3550</v>
      </c>
      <c r="BI599" s="101">
        <v>550</v>
      </c>
      <c r="BJ599" s="101">
        <v>3545</v>
      </c>
      <c r="BK599" s="101">
        <v>7645</v>
      </c>
      <c r="BL599" s="101" t="s">
        <v>3081</v>
      </c>
      <c r="BM599" s="101" t="s">
        <v>3081</v>
      </c>
    </row>
    <row r="600" spans="1:65">
      <c r="A600" t="s">
        <v>695</v>
      </c>
      <c r="B600">
        <v>20250301</v>
      </c>
      <c r="C600">
        <v>2025</v>
      </c>
      <c r="D600" s="9">
        <v>45717</v>
      </c>
      <c r="E600">
        <v>3</v>
      </c>
      <c r="F600" t="s">
        <v>1069</v>
      </c>
      <c r="G600" t="s">
        <v>612</v>
      </c>
      <c r="H600" t="s">
        <v>1069</v>
      </c>
      <c r="I600" t="s">
        <v>612</v>
      </c>
      <c r="J600">
        <v>1</v>
      </c>
      <c r="K600" t="s">
        <v>9</v>
      </c>
      <c r="L600" t="s">
        <v>2158</v>
      </c>
      <c r="M600" t="s">
        <v>2158</v>
      </c>
      <c r="N600" t="s">
        <v>1820</v>
      </c>
      <c r="O600" t="s">
        <v>3247</v>
      </c>
      <c r="P600" t="s">
        <v>6037</v>
      </c>
      <c r="Q600" t="s">
        <v>6038</v>
      </c>
      <c r="R600" t="s">
        <v>4455</v>
      </c>
      <c r="S600" t="s">
        <v>472</v>
      </c>
      <c r="T600" t="s">
        <v>6046</v>
      </c>
      <c r="U600" s="9" t="s">
        <v>6047</v>
      </c>
      <c r="V600" s="9" t="s">
        <v>6056</v>
      </c>
      <c r="W600" t="s">
        <v>6057</v>
      </c>
      <c r="X600" t="s">
        <v>3081</v>
      </c>
      <c r="Y600" t="s">
        <v>3081</v>
      </c>
      <c r="Z600">
        <v>6</v>
      </c>
      <c r="AA600">
        <v>45017</v>
      </c>
      <c r="AB600">
        <v>38292</v>
      </c>
      <c r="AC600">
        <v>62115021</v>
      </c>
      <c r="AD600" s="9" t="s">
        <v>3084</v>
      </c>
      <c r="AE600" t="s">
        <v>887</v>
      </c>
      <c r="AF600" t="s">
        <v>4456</v>
      </c>
      <c r="AG600" t="s">
        <v>4457</v>
      </c>
      <c r="AH600" t="s">
        <v>640</v>
      </c>
      <c r="AI600" t="s">
        <v>6043</v>
      </c>
      <c r="AJ600">
        <v>30795</v>
      </c>
      <c r="AK600" t="s">
        <v>3088</v>
      </c>
      <c r="AL600" t="s">
        <v>3088</v>
      </c>
      <c r="AM600">
        <v>200013300045599</v>
      </c>
      <c r="AN600">
        <v>1</v>
      </c>
      <c r="AO600" s="88" t="s">
        <v>3089</v>
      </c>
      <c r="AP600" s="88">
        <v>1</v>
      </c>
      <c r="AQ600" s="88" t="s">
        <v>3090</v>
      </c>
      <c r="AR600" s="88">
        <v>362717</v>
      </c>
      <c r="AS600" s="88" t="s">
        <v>6059</v>
      </c>
      <c r="AT600" s="88">
        <v>257</v>
      </c>
      <c r="AU600" s="88">
        <v>45000</v>
      </c>
      <c r="AV600" s="88">
        <v>0</v>
      </c>
      <c r="AW600" s="88">
        <v>0</v>
      </c>
      <c r="AX600" s="88">
        <v>0</v>
      </c>
      <c r="AY600" s="88">
        <v>45000</v>
      </c>
      <c r="AZ600" s="88">
        <v>1291.5</v>
      </c>
      <c r="BA600" s="88">
        <v>1148.33</v>
      </c>
      <c r="BB600" s="88">
        <v>1368</v>
      </c>
      <c r="BC600" s="88">
        <v>0</v>
      </c>
      <c r="BD600" s="88">
        <v>25</v>
      </c>
      <c r="BE600" s="88">
        <v>50</v>
      </c>
      <c r="BF600" s="101">
        <v>21367.13</v>
      </c>
      <c r="BG600" s="101">
        <v>25249.96</v>
      </c>
      <c r="BH600" s="101">
        <v>3195</v>
      </c>
      <c r="BI600" s="101">
        <v>495</v>
      </c>
      <c r="BJ600" s="101">
        <v>3190.5</v>
      </c>
      <c r="BK600" s="101">
        <v>6880.5</v>
      </c>
      <c r="BL600" s="101" t="s">
        <v>3091</v>
      </c>
      <c r="BM600" s="101" t="s">
        <v>3081</v>
      </c>
    </row>
    <row r="601" spans="1:65">
      <c r="A601" t="s">
        <v>695</v>
      </c>
      <c r="B601">
        <v>20250301</v>
      </c>
      <c r="C601">
        <v>2025</v>
      </c>
      <c r="D601" s="9">
        <v>45717</v>
      </c>
      <c r="E601">
        <v>3</v>
      </c>
      <c r="F601" t="s">
        <v>1038</v>
      </c>
      <c r="G601" t="s">
        <v>695</v>
      </c>
      <c r="H601" t="s">
        <v>1038</v>
      </c>
      <c r="I601" t="s">
        <v>695</v>
      </c>
      <c r="J601">
        <v>7</v>
      </c>
      <c r="K601" t="s">
        <v>3252</v>
      </c>
      <c r="L601" t="s">
        <v>2158</v>
      </c>
      <c r="M601" t="s">
        <v>2158</v>
      </c>
      <c r="N601" t="s">
        <v>1820</v>
      </c>
      <c r="O601" t="s">
        <v>3247</v>
      </c>
      <c r="P601" t="s">
        <v>6037</v>
      </c>
      <c r="Q601" t="s">
        <v>6038</v>
      </c>
      <c r="R601" t="s">
        <v>3253</v>
      </c>
      <c r="S601" t="s">
        <v>666</v>
      </c>
      <c r="T601" t="s">
        <v>6046</v>
      </c>
      <c r="U601" s="9" t="s">
        <v>6047</v>
      </c>
      <c r="V601" s="9" t="s">
        <v>3081</v>
      </c>
      <c r="W601" t="s">
        <v>3081</v>
      </c>
      <c r="X601" t="s">
        <v>3081</v>
      </c>
      <c r="Y601" t="s">
        <v>3081</v>
      </c>
      <c r="Z601">
        <v>2</v>
      </c>
      <c r="AA601">
        <v>45597</v>
      </c>
      <c r="AB601">
        <v>39783</v>
      </c>
      <c r="AC601">
        <v>62462431</v>
      </c>
      <c r="AD601" s="9" t="s">
        <v>3084</v>
      </c>
      <c r="AE601" t="s">
        <v>3424</v>
      </c>
      <c r="AF601" t="s">
        <v>3093</v>
      </c>
      <c r="AG601" t="s">
        <v>3425</v>
      </c>
      <c r="AH601" t="s">
        <v>3426</v>
      </c>
      <c r="AI601" t="s">
        <v>6045</v>
      </c>
      <c r="AJ601">
        <v>32289</v>
      </c>
      <c r="AK601" t="s">
        <v>3099</v>
      </c>
      <c r="AL601" t="s">
        <v>3095</v>
      </c>
      <c r="AM601">
        <v>200012320612786</v>
      </c>
      <c r="AN601">
        <v>1</v>
      </c>
      <c r="AO601" s="88" t="s">
        <v>3089</v>
      </c>
      <c r="AP601" s="88">
        <v>1</v>
      </c>
      <c r="AQ601" s="88" t="s">
        <v>3090</v>
      </c>
      <c r="AR601" s="88">
        <v>362717</v>
      </c>
      <c r="AS601" s="88" t="s">
        <v>6059</v>
      </c>
      <c r="AT601" s="88">
        <v>366</v>
      </c>
      <c r="AU601" s="88">
        <v>10000</v>
      </c>
      <c r="AV601" s="88">
        <v>0</v>
      </c>
      <c r="AW601" s="88">
        <v>0</v>
      </c>
      <c r="AX601" s="88">
        <v>0</v>
      </c>
      <c r="AY601" s="88">
        <v>10000</v>
      </c>
      <c r="AZ601" s="88">
        <v>0</v>
      </c>
      <c r="BA601" s="88">
        <v>0</v>
      </c>
      <c r="BB601" s="88">
        <v>0</v>
      </c>
      <c r="BC601" s="88">
        <v>0</v>
      </c>
      <c r="BD601" s="88">
        <v>0</v>
      </c>
      <c r="BE601" s="88">
        <v>0</v>
      </c>
      <c r="BF601" s="101">
        <v>0</v>
      </c>
      <c r="BG601" s="101">
        <v>0</v>
      </c>
      <c r="BH601" s="101">
        <v>0</v>
      </c>
      <c r="BI601" s="101">
        <v>0</v>
      </c>
      <c r="BJ601" s="101">
        <v>0</v>
      </c>
      <c r="BK601" s="101">
        <v>0</v>
      </c>
      <c r="BL601" s="101" t="s">
        <v>3091</v>
      </c>
      <c r="BM601" s="101" t="s">
        <v>3081</v>
      </c>
    </row>
    <row r="602" spans="1:65">
      <c r="A602" t="s">
        <v>695</v>
      </c>
      <c r="B602">
        <v>20250301</v>
      </c>
      <c r="C602">
        <v>2025</v>
      </c>
      <c r="D602" s="9">
        <v>45717</v>
      </c>
      <c r="E602">
        <v>3</v>
      </c>
      <c r="F602" t="s">
        <v>1058</v>
      </c>
      <c r="G602" t="s">
        <v>1197</v>
      </c>
      <c r="H602" t="s">
        <v>1058</v>
      </c>
      <c r="I602" t="s">
        <v>1197</v>
      </c>
      <c r="J602">
        <v>1</v>
      </c>
      <c r="K602" t="s">
        <v>9</v>
      </c>
      <c r="L602" t="s">
        <v>2158</v>
      </c>
      <c r="M602" t="s">
        <v>2158</v>
      </c>
      <c r="N602" t="s">
        <v>1820</v>
      </c>
      <c r="O602" t="s">
        <v>3247</v>
      </c>
      <c r="P602" t="s">
        <v>6037</v>
      </c>
      <c r="Q602" t="s">
        <v>6038</v>
      </c>
      <c r="R602" t="s">
        <v>3297</v>
      </c>
      <c r="S602" t="s">
        <v>8</v>
      </c>
      <c r="T602" t="s">
        <v>6046</v>
      </c>
      <c r="U602" s="9" t="s">
        <v>6047</v>
      </c>
      <c r="V602" s="9" t="s">
        <v>6056</v>
      </c>
      <c r="W602" t="s">
        <v>6057</v>
      </c>
      <c r="X602" t="s">
        <v>3081</v>
      </c>
      <c r="Y602" t="s">
        <v>3081</v>
      </c>
      <c r="Z602">
        <v>3</v>
      </c>
      <c r="AA602">
        <v>45717</v>
      </c>
      <c r="AB602">
        <v>44136</v>
      </c>
      <c r="AC602">
        <v>62145056</v>
      </c>
      <c r="AD602" s="9" t="s">
        <v>3084</v>
      </c>
      <c r="AE602" t="s">
        <v>1417</v>
      </c>
      <c r="AF602" t="s">
        <v>3857</v>
      </c>
      <c r="AG602" t="s">
        <v>3858</v>
      </c>
      <c r="AH602" t="s">
        <v>703</v>
      </c>
      <c r="AI602" t="s">
        <v>6043</v>
      </c>
      <c r="AJ602">
        <v>36217</v>
      </c>
      <c r="AK602" t="s">
        <v>3099</v>
      </c>
      <c r="AL602" t="s">
        <v>3088</v>
      </c>
      <c r="AM602">
        <v>200019603101191</v>
      </c>
      <c r="AN602">
        <v>1</v>
      </c>
      <c r="AO602" s="88" t="s">
        <v>3089</v>
      </c>
      <c r="AP602" s="88">
        <v>1</v>
      </c>
      <c r="AQ602" s="88" t="s">
        <v>3090</v>
      </c>
      <c r="AR602" s="88">
        <v>362717</v>
      </c>
      <c r="AS602" s="88" t="s">
        <v>6059</v>
      </c>
      <c r="AT602" s="88">
        <v>287</v>
      </c>
      <c r="AU602" s="88">
        <v>65000</v>
      </c>
      <c r="AV602" s="88">
        <v>0</v>
      </c>
      <c r="AW602" s="88">
        <v>0</v>
      </c>
      <c r="AX602" s="88">
        <v>0</v>
      </c>
      <c r="AY602" s="88">
        <v>65000</v>
      </c>
      <c r="AZ602" s="88">
        <v>1865.5</v>
      </c>
      <c r="BA602" s="88">
        <v>4427.58</v>
      </c>
      <c r="BB602" s="88">
        <v>1976</v>
      </c>
      <c r="BC602" s="88">
        <v>0</v>
      </c>
      <c r="BD602" s="88">
        <v>25</v>
      </c>
      <c r="BE602" s="88">
        <v>0</v>
      </c>
      <c r="BF602" s="101">
        <v>7088.36</v>
      </c>
      <c r="BG602" s="101">
        <v>15382.44</v>
      </c>
      <c r="BH602" s="101">
        <v>4615</v>
      </c>
      <c r="BI602" s="101">
        <v>715</v>
      </c>
      <c r="BJ602" s="101">
        <v>4608.5</v>
      </c>
      <c r="BK602" s="101">
        <v>9938.5</v>
      </c>
      <c r="BL602" s="101" t="s">
        <v>3081</v>
      </c>
      <c r="BM602" s="101" t="s">
        <v>3081</v>
      </c>
    </row>
    <row r="603" spans="1:65">
      <c r="A603" t="s">
        <v>695</v>
      </c>
      <c r="B603">
        <v>20250301</v>
      </c>
      <c r="C603">
        <v>2025</v>
      </c>
      <c r="D603" s="9">
        <v>45717</v>
      </c>
      <c r="E603">
        <v>3</v>
      </c>
      <c r="F603" t="s">
        <v>1038</v>
      </c>
      <c r="G603" t="s">
        <v>695</v>
      </c>
      <c r="H603" t="s">
        <v>1038</v>
      </c>
      <c r="I603" t="s">
        <v>695</v>
      </c>
      <c r="J603">
        <v>1</v>
      </c>
      <c r="K603" t="s">
        <v>9</v>
      </c>
      <c r="L603" t="s">
        <v>2158</v>
      </c>
      <c r="M603" t="s">
        <v>2158</v>
      </c>
      <c r="N603" t="s">
        <v>1820</v>
      </c>
      <c r="O603" t="s">
        <v>3247</v>
      </c>
      <c r="P603" t="s">
        <v>6037</v>
      </c>
      <c r="Q603" t="s">
        <v>6038</v>
      </c>
      <c r="R603" t="s">
        <v>3185</v>
      </c>
      <c r="S603" t="s">
        <v>307</v>
      </c>
      <c r="T603" t="s">
        <v>6039</v>
      </c>
      <c r="U603" s="9" t="s">
        <v>6040</v>
      </c>
      <c r="V603" s="9" t="s">
        <v>6041</v>
      </c>
      <c r="W603" t="s">
        <v>6042</v>
      </c>
      <c r="X603" t="s">
        <v>3081</v>
      </c>
      <c r="Y603" t="s">
        <v>3081</v>
      </c>
      <c r="Z603">
        <v>1</v>
      </c>
      <c r="AA603">
        <v>45505</v>
      </c>
      <c r="AB603">
        <v>45505</v>
      </c>
      <c r="AC603">
        <v>62462332</v>
      </c>
      <c r="AD603" s="9" t="s">
        <v>3084</v>
      </c>
      <c r="AE603" t="s">
        <v>2953</v>
      </c>
      <c r="AF603" t="s">
        <v>4140</v>
      </c>
      <c r="AG603" t="s">
        <v>4141</v>
      </c>
      <c r="AH603" t="s">
        <v>2952</v>
      </c>
      <c r="AI603" t="s">
        <v>6045</v>
      </c>
      <c r="AJ603">
        <v>38493</v>
      </c>
      <c r="AK603" t="s">
        <v>3099</v>
      </c>
      <c r="AL603" t="s">
        <v>3088</v>
      </c>
      <c r="AM603">
        <v>200019607376093</v>
      </c>
      <c r="AN603">
        <v>1</v>
      </c>
      <c r="AO603" s="88" t="s">
        <v>3089</v>
      </c>
      <c r="AP603" s="88">
        <v>1</v>
      </c>
      <c r="AQ603" s="88" t="s">
        <v>3090</v>
      </c>
      <c r="AR603" s="88">
        <v>362717</v>
      </c>
      <c r="AS603" s="88" t="s">
        <v>6059</v>
      </c>
      <c r="AT603" s="88">
        <v>290</v>
      </c>
      <c r="AU603" s="88">
        <v>24000</v>
      </c>
      <c r="AV603" s="88">
        <v>0</v>
      </c>
      <c r="AW603" s="88">
        <v>0</v>
      </c>
      <c r="AX603" s="88">
        <v>0</v>
      </c>
      <c r="AY603" s="88">
        <v>24000</v>
      </c>
      <c r="AZ603" s="88">
        <v>688.8</v>
      </c>
      <c r="BA603" s="88">
        <v>0</v>
      </c>
      <c r="BB603" s="88">
        <v>729.6</v>
      </c>
      <c r="BC603" s="88">
        <v>0</v>
      </c>
      <c r="BD603" s="88">
        <v>25</v>
      </c>
      <c r="BE603" s="88">
        <v>0</v>
      </c>
      <c r="BF603" s="101">
        <v>0</v>
      </c>
      <c r="BG603" s="101">
        <v>1443.4</v>
      </c>
      <c r="BH603" s="101">
        <v>1704</v>
      </c>
      <c r="BI603" s="101">
        <v>264</v>
      </c>
      <c r="BJ603" s="101">
        <v>1701.6</v>
      </c>
      <c r="BK603" s="101">
        <v>3669.6</v>
      </c>
      <c r="BL603" s="101" t="s">
        <v>3081</v>
      </c>
      <c r="BM603" s="101" t="s">
        <v>3081</v>
      </c>
    </row>
    <row r="604" spans="1:65">
      <c r="A604" t="s">
        <v>695</v>
      </c>
      <c r="B604">
        <v>20250301</v>
      </c>
      <c r="C604">
        <v>2025</v>
      </c>
      <c r="D604" s="9">
        <v>45717</v>
      </c>
      <c r="E604">
        <v>3</v>
      </c>
      <c r="F604" t="s">
        <v>1088</v>
      </c>
      <c r="G604" t="s">
        <v>14</v>
      </c>
      <c r="H604" t="s">
        <v>1038</v>
      </c>
      <c r="I604" t="s">
        <v>695</v>
      </c>
      <c r="J604">
        <v>34</v>
      </c>
      <c r="K604" t="s">
        <v>3256</v>
      </c>
      <c r="L604" t="s">
        <v>2158</v>
      </c>
      <c r="M604" t="s">
        <v>2158</v>
      </c>
      <c r="N604" t="s">
        <v>1820</v>
      </c>
      <c r="O604" t="s">
        <v>3247</v>
      </c>
      <c r="P604" t="s">
        <v>6037</v>
      </c>
      <c r="Q604" t="s">
        <v>6038</v>
      </c>
      <c r="R604" t="s">
        <v>3263</v>
      </c>
      <c r="S604" t="s">
        <v>62</v>
      </c>
      <c r="T604" t="s">
        <v>6066</v>
      </c>
      <c r="U604" s="9" t="s">
        <v>6067</v>
      </c>
      <c r="V604" s="9" t="s">
        <v>6052</v>
      </c>
      <c r="W604" t="s">
        <v>6053</v>
      </c>
      <c r="X604" t="s">
        <v>3081</v>
      </c>
      <c r="Y604" t="s">
        <v>3081</v>
      </c>
      <c r="Z604">
        <v>1</v>
      </c>
      <c r="AA604">
        <v>44866</v>
      </c>
      <c r="AB604">
        <v>44866</v>
      </c>
      <c r="AC604">
        <v>62340092</v>
      </c>
      <c r="AD604" s="9" t="s">
        <v>3084</v>
      </c>
      <c r="AE604" t="s">
        <v>1917</v>
      </c>
      <c r="AF604" t="s">
        <v>3477</v>
      </c>
      <c r="AG604" t="s">
        <v>3478</v>
      </c>
      <c r="AH604" t="s">
        <v>1916</v>
      </c>
      <c r="AI604" t="s">
        <v>6045</v>
      </c>
      <c r="AJ604">
        <v>25130</v>
      </c>
      <c r="AK604" t="s">
        <v>3099</v>
      </c>
      <c r="AL604" t="s">
        <v>3088</v>
      </c>
      <c r="AM604">
        <v>200019605278388</v>
      </c>
      <c r="AN604">
        <v>1</v>
      </c>
      <c r="AO604" s="88" t="s">
        <v>3089</v>
      </c>
      <c r="AP604" s="88">
        <v>1</v>
      </c>
      <c r="AQ604" s="88" t="s">
        <v>3090</v>
      </c>
      <c r="AR604" s="88">
        <v>362717</v>
      </c>
      <c r="AS604" s="88" t="s">
        <v>6059</v>
      </c>
      <c r="AT604" s="88">
        <v>292</v>
      </c>
      <c r="AU604" s="88">
        <v>25000</v>
      </c>
      <c r="AV604" s="88">
        <v>0</v>
      </c>
      <c r="AW604" s="88">
        <v>0</v>
      </c>
      <c r="AX604" s="88">
        <v>0</v>
      </c>
      <c r="AY604" s="88">
        <v>25000</v>
      </c>
      <c r="AZ604" s="88">
        <v>717.5</v>
      </c>
      <c r="BA604" s="88">
        <v>0</v>
      </c>
      <c r="BB604" s="88">
        <v>760</v>
      </c>
      <c r="BC604" s="88">
        <v>0</v>
      </c>
      <c r="BD604" s="88">
        <v>25</v>
      </c>
      <c r="BE604" s="88">
        <v>0</v>
      </c>
      <c r="BF604" s="101">
        <v>0</v>
      </c>
      <c r="BG604" s="101">
        <v>1502.5</v>
      </c>
      <c r="BH604" s="101">
        <v>1775</v>
      </c>
      <c r="BI604" s="101">
        <v>275</v>
      </c>
      <c r="BJ604" s="101">
        <v>1772.5</v>
      </c>
      <c r="BK604" s="101">
        <v>3822.5</v>
      </c>
      <c r="BL604" s="101" t="s">
        <v>3081</v>
      </c>
      <c r="BM604" s="101" t="s">
        <v>3081</v>
      </c>
    </row>
    <row r="605" spans="1:65">
      <c r="A605" t="s">
        <v>695</v>
      </c>
      <c r="B605">
        <v>20250301</v>
      </c>
      <c r="C605">
        <v>2025</v>
      </c>
      <c r="D605" s="9">
        <v>45717</v>
      </c>
      <c r="E605">
        <v>3</v>
      </c>
      <c r="F605" t="s">
        <v>1069</v>
      </c>
      <c r="G605" t="s">
        <v>612</v>
      </c>
      <c r="H605" t="s">
        <v>1069</v>
      </c>
      <c r="I605" t="s">
        <v>612</v>
      </c>
      <c r="J605">
        <v>1</v>
      </c>
      <c r="K605" t="s">
        <v>9</v>
      </c>
      <c r="L605" t="s">
        <v>2158</v>
      </c>
      <c r="M605" t="s">
        <v>2158</v>
      </c>
      <c r="N605" t="s">
        <v>1820</v>
      </c>
      <c r="O605" t="s">
        <v>3247</v>
      </c>
      <c r="P605" t="s">
        <v>6037</v>
      </c>
      <c r="Q605" t="s">
        <v>6038</v>
      </c>
      <c r="R605" t="s">
        <v>3096</v>
      </c>
      <c r="S605" t="s">
        <v>295</v>
      </c>
      <c r="T605" t="s">
        <v>6046</v>
      </c>
      <c r="U605" s="9" t="s">
        <v>6047</v>
      </c>
      <c r="V605" s="9" t="s">
        <v>6056</v>
      </c>
      <c r="W605" t="s">
        <v>6057</v>
      </c>
      <c r="X605" t="s">
        <v>3081</v>
      </c>
      <c r="Y605" t="s">
        <v>3081</v>
      </c>
      <c r="Z605">
        <v>1</v>
      </c>
      <c r="AA605">
        <v>45474</v>
      </c>
      <c r="AB605">
        <v>45474</v>
      </c>
      <c r="AC605">
        <v>62115092</v>
      </c>
      <c r="AD605" s="9" t="s">
        <v>3084</v>
      </c>
      <c r="AE605" t="s">
        <v>2882</v>
      </c>
      <c r="AF605" t="s">
        <v>4020</v>
      </c>
      <c r="AG605" t="s">
        <v>4021</v>
      </c>
      <c r="AH605" t="s">
        <v>2906</v>
      </c>
      <c r="AI605" t="s">
        <v>6043</v>
      </c>
      <c r="AJ605">
        <v>38378</v>
      </c>
      <c r="AK605" t="s">
        <v>3099</v>
      </c>
      <c r="AL605" t="s">
        <v>3088</v>
      </c>
      <c r="AM605">
        <v>200019607276640</v>
      </c>
      <c r="AN605">
        <v>1</v>
      </c>
      <c r="AO605" s="88" t="s">
        <v>3089</v>
      </c>
      <c r="AP605" s="88">
        <v>1</v>
      </c>
      <c r="AQ605" s="88" t="s">
        <v>3090</v>
      </c>
      <c r="AR605" s="88">
        <v>362717</v>
      </c>
      <c r="AS605" s="88" t="s">
        <v>6059</v>
      </c>
      <c r="AT605" s="88">
        <v>293</v>
      </c>
      <c r="AU605" s="88">
        <v>35000</v>
      </c>
      <c r="AV605" s="88">
        <v>0</v>
      </c>
      <c r="AW605" s="88">
        <v>0</v>
      </c>
      <c r="AX605" s="88">
        <v>0</v>
      </c>
      <c r="AY605" s="88">
        <v>35000</v>
      </c>
      <c r="AZ605" s="88">
        <v>1004.5</v>
      </c>
      <c r="BA605" s="88">
        <v>0</v>
      </c>
      <c r="BB605" s="88">
        <v>1064</v>
      </c>
      <c r="BC605" s="88">
        <v>0</v>
      </c>
      <c r="BD605" s="88">
        <v>25</v>
      </c>
      <c r="BE605" s="88">
        <v>0</v>
      </c>
      <c r="BF605" s="101">
        <v>0</v>
      </c>
      <c r="BG605" s="101">
        <v>2093.5</v>
      </c>
      <c r="BH605" s="101">
        <v>2485</v>
      </c>
      <c r="BI605" s="101">
        <v>385</v>
      </c>
      <c r="BJ605" s="101">
        <v>2481.5</v>
      </c>
      <c r="BK605" s="101">
        <v>5351.5</v>
      </c>
      <c r="BL605" s="101" t="s">
        <v>3173</v>
      </c>
      <c r="BM605" s="101" t="s">
        <v>3217</v>
      </c>
    </row>
    <row r="606" spans="1:65">
      <c r="A606" t="s">
        <v>695</v>
      </c>
      <c r="B606">
        <v>20250301</v>
      </c>
      <c r="C606">
        <v>2025</v>
      </c>
      <c r="D606" s="9">
        <v>45717</v>
      </c>
      <c r="E606">
        <v>3</v>
      </c>
      <c r="F606" t="s">
        <v>1038</v>
      </c>
      <c r="G606" t="s">
        <v>695</v>
      </c>
      <c r="H606" t="s">
        <v>1038</v>
      </c>
      <c r="I606" t="s">
        <v>695</v>
      </c>
      <c r="J606">
        <v>7</v>
      </c>
      <c r="K606" t="s">
        <v>3252</v>
      </c>
      <c r="L606" t="s">
        <v>2158</v>
      </c>
      <c r="M606" t="s">
        <v>2158</v>
      </c>
      <c r="N606" t="s">
        <v>1820</v>
      </c>
      <c r="O606" t="s">
        <v>3247</v>
      </c>
      <c r="P606" t="s">
        <v>6037</v>
      </c>
      <c r="Q606" t="s">
        <v>6038</v>
      </c>
      <c r="R606" t="s">
        <v>3253</v>
      </c>
      <c r="S606" t="s">
        <v>666</v>
      </c>
      <c r="T606" t="s">
        <v>6046</v>
      </c>
      <c r="U606" s="9" t="s">
        <v>6047</v>
      </c>
      <c r="V606" s="9" t="s">
        <v>3081</v>
      </c>
      <c r="W606" t="s">
        <v>3081</v>
      </c>
      <c r="X606" t="s">
        <v>3081</v>
      </c>
      <c r="Y606" t="s">
        <v>3081</v>
      </c>
      <c r="Z606">
        <v>1</v>
      </c>
      <c r="AA606">
        <v>45689</v>
      </c>
      <c r="AB606">
        <v>45689</v>
      </c>
      <c r="AC606">
        <v>62462507</v>
      </c>
      <c r="AD606" s="9" t="s">
        <v>3084</v>
      </c>
      <c r="AE606" t="s">
        <v>6012</v>
      </c>
      <c r="AF606" t="s">
        <v>6013</v>
      </c>
      <c r="AG606" t="s">
        <v>6014</v>
      </c>
      <c r="AH606" t="s">
        <v>6015</v>
      </c>
      <c r="AI606" t="s">
        <v>6045</v>
      </c>
      <c r="AJ606">
        <v>33012</v>
      </c>
      <c r="AK606" t="s">
        <v>3099</v>
      </c>
      <c r="AL606" t="s">
        <v>3088</v>
      </c>
      <c r="AM606">
        <v>200012320396743</v>
      </c>
      <c r="AN606">
        <v>1</v>
      </c>
      <c r="AO606" s="88" t="s">
        <v>3089</v>
      </c>
      <c r="AP606" s="88">
        <v>1</v>
      </c>
      <c r="AQ606" s="88" t="s">
        <v>3090</v>
      </c>
      <c r="AR606" s="88">
        <v>362717</v>
      </c>
      <c r="AS606" s="88" t="s">
        <v>6059</v>
      </c>
      <c r="AT606" s="88">
        <v>294</v>
      </c>
      <c r="AU606" s="88">
        <v>10000</v>
      </c>
      <c r="AV606" s="88">
        <v>0</v>
      </c>
      <c r="AW606" s="88">
        <v>0</v>
      </c>
      <c r="AX606" s="88">
        <v>0</v>
      </c>
      <c r="AY606" s="88">
        <v>10000</v>
      </c>
      <c r="AZ606" s="88">
        <v>0</v>
      </c>
      <c r="BA606" s="88">
        <v>0</v>
      </c>
      <c r="BB606" s="88">
        <v>0</v>
      </c>
      <c r="BC606" s="88">
        <v>0</v>
      </c>
      <c r="BD606" s="88">
        <v>0</v>
      </c>
      <c r="BE606" s="88">
        <v>0</v>
      </c>
      <c r="BF606" s="101">
        <v>0</v>
      </c>
      <c r="BG606" s="101">
        <v>0</v>
      </c>
      <c r="BH606" s="101">
        <v>0</v>
      </c>
      <c r="BI606" s="101">
        <v>0</v>
      </c>
      <c r="BJ606" s="101">
        <v>0</v>
      </c>
      <c r="BK606" s="101">
        <v>0</v>
      </c>
      <c r="BL606" s="101" t="s">
        <v>3081</v>
      </c>
      <c r="BM606" s="101" t="s">
        <v>3081</v>
      </c>
    </row>
    <row r="607" spans="1:65">
      <c r="A607" t="s">
        <v>695</v>
      </c>
      <c r="B607">
        <v>20250301</v>
      </c>
      <c r="C607">
        <v>2025</v>
      </c>
      <c r="D607" s="9">
        <v>45717</v>
      </c>
      <c r="E607">
        <v>3</v>
      </c>
      <c r="F607" t="s">
        <v>1044</v>
      </c>
      <c r="G607" t="s">
        <v>1196</v>
      </c>
      <c r="H607" t="s">
        <v>1038</v>
      </c>
      <c r="I607" t="s">
        <v>695</v>
      </c>
      <c r="J607">
        <v>34</v>
      </c>
      <c r="K607" t="s">
        <v>3256</v>
      </c>
      <c r="L607" t="s">
        <v>2158</v>
      </c>
      <c r="M607" t="s">
        <v>2158</v>
      </c>
      <c r="N607" t="s">
        <v>1820</v>
      </c>
      <c r="O607" t="s">
        <v>3247</v>
      </c>
      <c r="P607" t="s">
        <v>6037</v>
      </c>
      <c r="Q607" t="s">
        <v>6038</v>
      </c>
      <c r="R607" t="s">
        <v>3284</v>
      </c>
      <c r="S607" t="s">
        <v>83</v>
      </c>
      <c r="T607" t="s">
        <v>6046</v>
      </c>
      <c r="U607" s="9" t="s">
        <v>6047</v>
      </c>
      <c r="V607" s="9" t="s">
        <v>6052</v>
      </c>
      <c r="W607" t="s">
        <v>6053</v>
      </c>
      <c r="X607" t="s">
        <v>3081</v>
      </c>
      <c r="Y607" t="s">
        <v>3081</v>
      </c>
      <c r="Z607">
        <v>6</v>
      </c>
      <c r="AA607">
        <v>44986</v>
      </c>
      <c r="AB607">
        <v>39965</v>
      </c>
      <c r="AC607">
        <v>62085014</v>
      </c>
      <c r="AD607" s="9" t="s">
        <v>3084</v>
      </c>
      <c r="AE607" t="s">
        <v>1741</v>
      </c>
      <c r="AF607" t="s">
        <v>3701</v>
      </c>
      <c r="AG607" t="s">
        <v>3702</v>
      </c>
      <c r="AH607" t="s">
        <v>3703</v>
      </c>
      <c r="AI607" t="s">
        <v>6043</v>
      </c>
      <c r="AJ607">
        <v>31548</v>
      </c>
      <c r="AK607" t="s">
        <v>3087</v>
      </c>
      <c r="AL607" t="s">
        <v>3088</v>
      </c>
      <c r="AM607">
        <v>200011670082837</v>
      </c>
      <c r="AN607">
        <v>1</v>
      </c>
      <c r="AO607" s="88" t="s">
        <v>3089</v>
      </c>
      <c r="AP607" s="88">
        <v>1</v>
      </c>
      <c r="AQ607" s="88" t="s">
        <v>3090</v>
      </c>
      <c r="AR607" s="88">
        <v>362717</v>
      </c>
      <c r="AS607" s="88" t="s">
        <v>6059</v>
      </c>
      <c r="AT607" s="88">
        <v>297</v>
      </c>
      <c r="AU607" s="88">
        <v>65000</v>
      </c>
      <c r="AV607" s="88">
        <v>0</v>
      </c>
      <c r="AW607" s="88">
        <v>0</v>
      </c>
      <c r="AX607" s="88">
        <v>0</v>
      </c>
      <c r="AY607" s="88">
        <v>65000</v>
      </c>
      <c r="AZ607" s="88">
        <v>1865.5</v>
      </c>
      <c r="BA607" s="88">
        <v>4427.58</v>
      </c>
      <c r="BB607" s="88">
        <v>1976</v>
      </c>
      <c r="BC607" s="88">
        <v>0</v>
      </c>
      <c r="BD607" s="88">
        <v>25</v>
      </c>
      <c r="BE607" s="88">
        <v>0</v>
      </c>
      <c r="BF607" s="101">
        <v>0</v>
      </c>
      <c r="BG607" s="101">
        <v>8294.08</v>
      </c>
      <c r="BH607" s="101">
        <v>4615</v>
      </c>
      <c r="BI607" s="101">
        <v>715</v>
      </c>
      <c r="BJ607" s="101">
        <v>4608.5</v>
      </c>
      <c r="BK607" s="101">
        <v>9938.5</v>
      </c>
      <c r="BL607" s="101" t="s">
        <v>3081</v>
      </c>
      <c r="BM607" s="101" t="s">
        <v>3081</v>
      </c>
    </row>
    <row r="608" spans="1:65">
      <c r="A608" t="s">
        <v>695</v>
      </c>
      <c r="B608">
        <v>20250301</v>
      </c>
      <c r="C608">
        <v>2025</v>
      </c>
      <c r="D608" s="9">
        <v>45717</v>
      </c>
      <c r="E608">
        <v>3</v>
      </c>
      <c r="F608" t="s">
        <v>2660</v>
      </c>
      <c r="G608" t="s">
        <v>2661</v>
      </c>
      <c r="H608" t="s">
        <v>2660</v>
      </c>
      <c r="I608" t="s">
        <v>2661</v>
      </c>
      <c r="J608">
        <v>1</v>
      </c>
      <c r="K608" t="s">
        <v>9</v>
      </c>
      <c r="L608" t="s">
        <v>2158</v>
      </c>
      <c r="M608" t="s">
        <v>2158</v>
      </c>
      <c r="N608" t="s">
        <v>1820</v>
      </c>
      <c r="O608" t="s">
        <v>3247</v>
      </c>
      <c r="P608" t="s">
        <v>6037</v>
      </c>
      <c r="Q608" t="s">
        <v>6038</v>
      </c>
      <c r="R608" t="s">
        <v>4801</v>
      </c>
      <c r="S608" t="s">
        <v>2941</v>
      </c>
      <c r="T608" t="s">
        <v>6046</v>
      </c>
      <c r="U608" s="9" t="s">
        <v>6047</v>
      </c>
      <c r="V608" s="9" t="s">
        <v>6052</v>
      </c>
      <c r="W608" t="s">
        <v>6053</v>
      </c>
      <c r="X608" t="s">
        <v>3081</v>
      </c>
      <c r="Y608" t="s">
        <v>3081</v>
      </c>
      <c r="Z608">
        <v>7</v>
      </c>
      <c r="AA608">
        <v>45717</v>
      </c>
      <c r="AB608">
        <v>42614</v>
      </c>
      <c r="AC608">
        <v>61530030</v>
      </c>
      <c r="AD608" s="9" t="s">
        <v>3084</v>
      </c>
      <c r="AE608" t="s">
        <v>1860</v>
      </c>
      <c r="AF608" t="s">
        <v>4802</v>
      </c>
      <c r="AG608" t="s">
        <v>4803</v>
      </c>
      <c r="AH608" t="s">
        <v>1845</v>
      </c>
      <c r="AI608" t="s">
        <v>6043</v>
      </c>
      <c r="AJ608">
        <v>28118</v>
      </c>
      <c r="AK608" t="s">
        <v>3099</v>
      </c>
      <c r="AL608" t="s">
        <v>3488</v>
      </c>
      <c r="AM608">
        <v>200012401975037</v>
      </c>
      <c r="AN608">
        <v>1</v>
      </c>
      <c r="AO608" s="88" t="s">
        <v>3089</v>
      </c>
      <c r="AP608" s="88">
        <v>1</v>
      </c>
      <c r="AQ608" s="88" t="s">
        <v>3090</v>
      </c>
      <c r="AR608" s="88">
        <v>362717</v>
      </c>
      <c r="AS608" s="88" t="s">
        <v>6059</v>
      </c>
      <c r="AT608" s="88">
        <v>304</v>
      </c>
      <c r="AU608" s="88">
        <v>135000</v>
      </c>
      <c r="AV608" s="88">
        <v>0</v>
      </c>
      <c r="AW608" s="88">
        <v>0</v>
      </c>
      <c r="AX608" s="88">
        <v>0</v>
      </c>
      <c r="AY608" s="88">
        <v>135000</v>
      </c>
      <c r="AZ608" s="88">
        <v>3874.5</v>
      </c>
      <c r="BA608" s="88">
        <v>19909.38</v>
      </c>
      <c r="BB608" s="88">
        <v>4104</v>
      </c>
      <c r="BC608" s="88">
        <v>1715.46</v>
      </c>
      <c r="BD608" s="88">
        <v>25</v>
      </c>
      <c r="BE608" s="88">
        <v>0</v>
      </c>
      <c r="BF608" s="101">
        <v>0</v>
      </c>
      <c r="BG608" s="101">
        <v>29628.34</v>
      </c>
      <c r="BH608" s="101">
        <v>9585</v>
      </c>
      <c r="BI608" s="101">
        <v>851.51</v>
      </c>
      <c r="BJ608" s="101">
        <v>9571.5</v>
      </c>
      <c r="BK608" s="101">
        <v>20008.009999999998</v>
      </c>
      <c r="BL608" s="101" t="s">
        <v>3091</v>
      </c>
      <c r="BM608" s="101" t="s">
        <v>3229</v>
      </c>
    </row>
    <row r="609" spans="1:65">
      <c r="A609" t="s">
        <v>695</v>
      </c>
      <c r="B609">
        <v>20250301</v>
      </c>
      <c r="C609">
        <v>2025</v>
      </c>
      <c r="D609" s="9">
        <v>45717</v>
      </c>
      <c r="E609">
        <v>3</v>
      </c>
      <c r="F609" t="s">
        <v>1027</v>
      </c>
      <c r="G609" t="s">
        <v>246</v>
      </c>
      <c r="H609" t="s">
        <v>1038</v>
      </c>
      <c r="I609" t="s">
        <v>695</v>
      </c>
      <c r="J609">
        <v>34</v>
      </c>
      <c r="K609" t="s">
        <v>3256</v>
      </c>
      <c r="L609" t="s">
        <v>2158</v>
      </c>
      <c r="M609" t="s">
        <v>2158</v>
      </c>
      <c r="N609" t="s">
        <v>1820</v>
      </c>
      <c r="O609" t="s">
        <v>3247</v>
      </c>
      <c r="P609" t="s">
        <v>6037</v>
      </c>
      <c r="Q609" t="s">
        <v>6038</v>
      </c>
      <c r="R609" t="s">
        <v>3218</v>
      </c>
      <c r="S609" t="s">
        <v>48</v>
      </c>
      <c r="T609" t="s">
        <v>6046</v>
      </c>
      <c r="U609" s="9" t="s">
        <v>6047</v>
      </c>
      <c r="V609" s="9" t="s">
        <v>3081</v>
      </c>
      <c r="W609" t="s">
        <v>3081</v>
      </c>
      <c r="X609" t="s">
        <v>3081</v>
      </c>
      <c r="Y609" t="s">
        <v>3081</v>
      </c>
      <c r="Z609">
        <v>11</v>
      </c>
      <c r="AA609">
        <v>45717</v>
      </c>
      <c r="AB609">
        <v>41379</v>
      </c>
      <c r="AC609">
        <v>62160136</v>
      </c>
      <c r="AD609" s="9" t="s">
        <v>3084</v>
      </c>
      <c r="AE609" t="s">
        <v>6145</v>
      </c>
      <c r="AF609" t="s">
        <v>6146</v>
      </c>
      <c r="AG609" t="s">
        <v>6147</v>
      </c>
      <c r="AH609" t="s">
        <v>6148</v>
      </c>
      <c r="AI609" t="s">
        <v>6045</v>
      </c>
      <c r="AJ609">
        <v>29669</v>
      </c>
      <c r="AK609" t="s">
        <v>3087</v>
      </c>
      <c r="AL609" t="s">
        <v>3088</v>
      </c>
      <c r="AM609">
        <v>200012420116622</v>
      </c>
      <c r="AN609">
        <v>1</v>
      </c>
      <c r="AO609" s="88" t="s">
        <v>3089</v>
      </c>
      <c r="AP609" s="88">
        <v>1</v>
      </c>
      <c r="AQ609" s="88" t="s">
        <v>3090</v>
      </c>
      <c r="AR609" s="88">
        <v>362717</v>
      </c>
      <c r="AS609" s="88" t="s">
        <v>6059</v>
      </c>
      <c r="AT609" s="88">
        <v>313</v>
      </c>
      <c r="AU609" s="88">
        <v>185000</v>
      </c>
      <c r="AV609" s="88">
        <v>0</v>
      </c>
      <c r="AW609" s="88">
        <v>0</v>
      </c>
      <c r="AX609" s="88">
        <v>0</v>
      </c>
      <c r="AY609" s="88">
        <v>185000</v>
      </c>
      <c r="AZ609" s="88">
        <v>5309.5</v>
      </c>
      <c r="BA609" s="88">
        <v>32099.49</v>
      </c>
      <c r="BB609" s="88">
        <v>5624</v>
      </c>
      <c r="BC609" s="88">
        <v>0</v>
      </c>
      <c r="BD609" s="88">
        <v>25</v>
      </c>
      <c r="BE609" s="88">
        <v>0</v>
      </c>
      <c r="BF609" s="101">
        <v>0</v>
      </c>
      <c r="BG609" s="101">
        <v>43057.99</v>
      </c>
      <c r="BH609" s="101">
        <v>13135</v>
      </c>
      <c r="BI609" s="101">
        <v>851.51</v>
      </c>
      <c r="BJ609" s="101">
        <v>13116.5</v>
      </c>
      <c r="BK609" s="101">
        <v>27103.01</v>
      </c>
      <c r="BL609" s="101" t="s">
        <v>3081</v>
      </c>
      <c r="BM609" s="101" t="s">
        <v>3081</v>
      </c>
    </row>
    <row r="610" spans="1:65">
      <c r="A610" t="s">
        <v>695</v>
      </c>
      <c r="B610">
        <v>20250301</v>
      </c>
      <c r="C610">
        <v>2025</v>
      </c>
      <c r="D610" s="9">
        <v>45717</v>
      </c>
      <c r="E610">
        <v>3</v>
      </c>
      <c r="F610" t="s">
        <v>1038</v>
      </c>
      <c r="G610" t="s">
        <v>695</v>
      </c>
      <c r="H610" t="s">
        <v>1038</v>
      </c>
      <c r="I610" t="s">
        <v>695</v>
      </c>
      <c r="J610">
        <v>1</v>
      </c>
      <c r="K610" t="s">
        <v>9</v>
      </c>
      <c r="L610" t="s">
        <v>2158</v>
      </c>
      <c r="M610" t="s">
        <v>2158</v>
      </c>
      <c r="N610" t="s">
        <v>1820</v>
      </c>
      <c r="O610" t="s">
        <v>3247</v>
      </c>
      <c r="P610" t="s">
        <v>6037</v>
      </c>
      <c r="Q610" t="s">
        <v>6038</v>
      </c>
      <c r="R610" t="s">
        <v>3083</v>
      </c>
      <c r="S610" t="s">
        <v>7</v>
      </c>
      <c r="T610" t="s">
        <v>6039</v>
      </c>
      <c r="U610" s="9" t="s">
        <v>6040</v>
      </c>
      <c r="V610" s="9" t="s">
        <v>6041</v>
      </c>
      <c r="W610" t="s">
        <v>6042</v>
      </c>
      <c r="X610" t="s">
        <v>3081</v>
      </c>
      <c r="Y610" t="s">
        <v>3081</v>
      </c>
      <c r="Z610">
        <v>1</v>
      </c>
      <c r="AA610">
        <v>45352</v>
      </c>
      <c r="AB610">
        <v>45352</v>
      </c>
      <c r="AC610">
        <v>62462187</v>
      </c>
      <c r="AD610" s="9" t="s">
        <v>3084</v>
      </c>
      <c r="AE610" t="s">
        <v>2722</v>
      </c>
      <c r="AF610" t="s">
        <v>3133</v>
      </c>
      <c r="AG610" t="s">
        <v>3101</v>
      </c>
      <c r="AH610" t="s">
        <v>2723</v>
      </c>
      <c r="AI610" t="s">
        <v>6045</v>
      </c>
      <c r="AJ610">
        <v>23764</v>
      </c>
      <c r="AK610" t="s">
        <v>3099</v>
      </c>
      <c r="AL610" t="s">
        <v>3088</v>
      </c>
      <c r="AM610">
        <v>200010102048921</v>
      </c>
      <c r="AN610">
        <v>1</v>
      </c>
      <c r="AO610" s="88" t="s">
        <v>3089</v>
      </c>
      <c r="AP610" s="88">
        <v>1</v>
      </c>
      <c r="AQ610" s="88" t="s">
        <v>3090</v>
      </c>
      <c r="AR610" s="88">
        <v>362717</v>
      </c>
      <c r="AS610" s="88" t="s">
        <v>6059</v>
      </c>
      <c r="AT610" s="88">
        <v>321</v>
      </c>
      <c r="AU610" s="88">
        <v>18000</v>
      </c>
      <c r="AV610" s="88">
        <v>0</v>
      </c>
      <c r="AW610" s="88">
        <v>0</v>
      </c>
      <c r="AX610" s="88">
        <v>0</v>
      </c>
      <c r="AY610" s="88">
        <v>18000</v>
      </c>
      <c r="AZ610" s="88">
        <v>516.6</v>
      </c>
      <c r="BA610" s="88">
        <v>0</v>
      </c>
      <c r="BB610" s="88">
        <v>547.20000000000005</v>
      </c>
      <c r="BC610" s="88">
        <v>0</v>
      </c>
      <c r="BD610" s="88">
        <v>25</v>
      </c>
      <c r="BE610" s="88">
        <v>0</v>
      </c>
      <c r="BF610" s="101">
        <v>518.23</v>
      </c>
      <c r="BG610" s="101">
        <v>1607.03</v>
      </c>
      <c r="BH610" s="101">
        <v>1278</v>
      </c>
      <c r="BI610" s="101">
        <v>198</v>
      </c>
      <c r="BJ610" s="101">
        <v>1276.2</v>
      </c>
      <c r="BK610" s="101">
        <v>2752.2</v>
      </c>
      <c r="BL610" s="101" t="s">
        <v>3173</v>
      </c>
      <c r="BM610" s="101" t="s">
        <v>3217</v>
      </c>
    </row>
    <row r="611" spans="1:65">
      <c r="A611" t="s">
        <v>695</v>
      </c>
      <c r="B611">
        <v>20250301</v>
      </c>
      <c r="C611">
        <v>2025</v>
      </c>
      <c r="D611" s="9">
        <v>45717</v>
      </c>
      <c r="E611">
        <v>3</v>
      </c>
      <c r="F611" t="s">
        <v>1038</v>
      </c>
      <c r="G611" t="s">
        <v>695</v>
      </c>
      <c r="H611" t="s">
        <v>1038</v>
      </c>
      <c r="I611" t="s">
        <v>695</v>
      </c>
      <c r="J611">
        <v>7</v>
      </c>
      <c r="K611" t="s">
        <v>3252</v>
      </c>
      <c r="L611" t="s">
        <v>2158</v>
      </c>
      <c r="M611" t="s">
        <v>2158</v>
      </c>
      <c r="N611" t="s">
        <v>1820</v>
      </c>
      <c r="O611" t="s">
        <v>3247</v>
      </c>
      <c r="P611" t="s">
        <v>6037</v>
      </c>
      <c r="Q611" t="s">
        <v>6038</v>
      </c>
      <c r="R611" t="s">
        <v>3253</v>
      </c>
      <c r="S611" t="s">
        <v>666</v>
      </c>
      <c r="T611" t="s">
        <v>6046</v>
      </c>
      <c r="U611" s="9" t="s">
        <v>6047</v>
      </c>
      <c r="V611" s="9" t="s">
        <v>3081</v>
      </c>
      <c r="W611" t="s">
        <v>3081</v>
      </c>
      <c r="X611" t="s">
        <v>3081</v>
      </c>
      <c r="Y611" t="s">
        <v>3081</v>
      </c>
      <c r="Z611">
        <v>2</v>
      </c>
      <c r="AA611">
        <v>44652</v>
      </c>
      <c r="AB611">
        <v>44378</v>
      </c>
      <c r="AC611">
        <v>62461067</v>
      </c>
      <c r="AD611" s="9" t="s">
        <v>3084</v>
      </c>
      <c r="AE611" t="s">
        <v>1762</v>
      </c>
      <c r="AF611" t="s">
        <v>3962</v>
      </c>
      <c r="AG611" t="s">
        <v>5441</v>
      </c>
      <c r="AH611" t="s">
        <v>814</v>
      </c>
      <c r="AI611" t="s">
        <v>6045</v>
      </c>
      <c r="AJ611">
        <v>31360</v>
      </c>
      <c r="AK611" t="s">
        <v>3099</v>
      </c>
      <c r="AL611" t="s">
        <v>3088</v>
      </c>
      <c r="AM611">
        <v>200012320702256</v>
      </c>
      <c r="AN611">
        <v>1</v>
      </c>
      <c r="AO611" s="88" t="s">
        <v>3089</v>
      </c>
      <c r="AP611" s="88">
        <v>1</v>
      </c>
      <c r="AQ611" s="88" t="s">
        <v>3090</v>
      </c>
      <c r="AR611" s="88">
        <v>362717</v>
      </c>
      <c r="AS611" s="88" t="s">
        <v>6059</v>
      </c>
      <c r="AT611" s="88">
        <v>322</v>
      </c>
      <c r="AU611" s="88">
        <v>10000</v>
      </c>
      <c r="AV611" s="88">
        <v>0</v>
      </c>
      <c r="AW611" s="88">
        <v>0</v>
      </c>
      <c r="AX611" s="88">
        <v>0</v>
      </c>
      <c r="AY611" s="88">
        <v>10000</v>
      </c>
      <c r="AZ611" s="88">
        <v>0</v>
      </c>
      <c r="BA611" s="88">
        <v>0</v>
      </c>
      <c r="BB611" s="88">
        <v>0</v>
      </c>
      <c r="BC611" s="88">
        <v>0</v>
      </c>
      <c r="BD611" s="88">
        <v>0</v>
      </c>
      <c r="BE611" s="88">
        <v>0</v>
      </c>
      <c r="BF611" s="101">
        <v>0</v>
      </c>
      <c r="BG611" s="101">
        <v>0</v>
      </c>
      <c r="BH611" s="101">
        <v>0</v>
      </c>
      <c r="BI611" s="101">
        <v>0</v>
      </c>
      <c r="BJ611" s="101">
        <v>0</v>
      </c>
      <c r="BK611" s="101">
        <v>0</v>
      </c>
      <c r="BL611" s="101" t="s">
        <v>3081</v>
      </c>
      <c r="BM611" s="101" t="s">
        <v>3081</v>
      </c>
    </row>
    <row r="612" spans="1:65">
      <c r="A612" t="s">
        <v>695</v>
      </c>
      <c r="B612">
        <v>20250301</v>
      </c>
      <c r="C612">
        <v>2025</v>
      </c>
      <c r="D612" s="9">
        <v>45717</v>
      </c>
      <c r="E612">
        <v>3</v>
      </c>
      <c r="F612" t="s">
        <v>1063</v>
      </c>
      <c r="G612" t="s">
        <v>256</v>
      </c>
      <c r="H612" t="s">
        <v>1038</v>
      </c>
      <c r="I612" t="s">
        <v>695</v>
      </c>
      <c r="J612">
        <v>34</v>
      </c>
      <c r="K612" t="s">
        <v>3256</v>
      </c>
      <c r="L612" t="s">
        <v>2158</v>
      </c>
      <c r="M612" t="s">
        <v>2158</v>
      </c>
      <c r="N612" t="s">
        <v>1820</v>
      </c>
      <c r="O612" t="s">
        <v>3247</v>
      </c>
      <c r="P612" t="s">
        <v>6037</v>
      </c>
      <c r="Q612" t="s">
        <v>6038</v>
      </c>
      <c r="R612" t="s">
        <v>3335</v>
      </c>
      <c r="S612" t="s">
        <v>746</v>
      </c>
      <c r="T612" t="s">
        <v>6046</v>
      </c>
      <c r="U612" s="9" t="s">
        <v>6047</v>
      </c>
      <c r="V612" s="9" t="s">
        <v>6052</v>
      </c>
      <c r="W612" t="s">
        <v>6053</v>
      </c>
      <c r="X612" t="s">
        <v>3081</v>
      </c>
      <c r="Y612" t="s">
        <v>3081</v>
      </c>
      <c r="Z612">
        <v>1</v>
      </c>
      <c r="AA612">
        <v>45444</v>
      </c>
      <c r="AB612">
        <v>45444</v>
      </c>
      <c r="AC612">
        <v>61605029</v>
      </c>
      <c r="AD612" s="9" t="s">
        <v>3084</v>
      </c>
      <c r="AE612" t="s">
        <v>2889</v>
      </c>
      <c r="AF612" t="s">
        <v>3540</v>
      </c>
      <c r="AG612" t="s">
        <v>3541</v>
      </c>
      <c r="AH612" t="s">
        <v>2894</v>
      </c>
      <c r="AI612" t="s">
        <v>6045</v>
      </c>
      <c r="AJ612">
        <v>28536</v>
      </c>
      <c r="AK612" t="s">
        <v>3099</v>
      </c>
      <c r="AL612" t="s">
        <v>3088</v>
      </c>
      <c r="AM612">
        <v>200011690150824</v>
      </c>
      <c r="AN612">
        <v>1</v>
      </c>
      <c r="AO612" s="88" t="s">
        <v>3089</v>
      </c>
      <c r="AP612" s="88">
        <v>1</v>
      </c>
      <c r="AQ612" s="88" t="s">
        <v>3090</v>
      </c>
      <c r="AR612" s="88">
        <v>362717</v>
      </c>
      <c r="AS612" s="88" t="s">
        <v>6059</v>
      </c>
      <c r="AT612" s="88">
        <v>331</v>
      </c>
      <c r="AU612" s="88">
        <v>70000</v>
      </c>
      <c r="AV612" s="88">
        <v>0</v>
      </c>
      <c r="AW612" s="88">
        <v>0</v>
      </c>
      <c r="AX612" s="88">
        <v>0</v>
      </c>
      <c r="AY612" s="88">
        <v>70000</v>
      </c>
      <c r="AZ612" s="88">
        <v>2009</v>
      </c>
      <c r="BA612" s="88">
        <v>5368.48</v>
      </c>
      <c r="BB612" s="88">
        <v>2128</v>
      </c>
      <c r="BC612" s="88">
        <v>0</v>
      </c>
      <c r="BD612" s="88">
        <v>25</v>
      </c>
      <c r="BE612" s="88">
        <v>0</v>
      </c>
      <c r="BF612" s="101">
        <v>0</v>
      </c>
      <c r="BG612" s="101">
        <v>9530.48</v>
      </c>
      <c r="BH612" s="101">
        <v>4970</v>
      </c>
      <c r="BI612" s="101">
        <v>770</v>
      </c>
      <c r="BJ612" s="101">
        <v>4963</v>
      </c>
      <c r="BK612" s="101">
        <v>10703</v>
      </c>
      <c r="BL612" s="101" t="s">
        <v>3081</v>
      </c>
      <c r="BM612" s="101" t="s">
        <v>3081</v>
      </c>
    </row>
    <row r="613" spans="1:65">
      <c r="A613" t="s">
        <v>695</v>
      </c>
      <c r="B613">
        <v>20250301</v>
      </c>
      <c r="C613">
        <v>2025</v>
      </c>
      <c r="D613" s="9">
        <v>45717</v>
      </c>
      <c r="E613">
        <v>3</v>
      </c>
      <c r="F613" t="s">
        <v>1043</v>
      </c>
      <c r="G613" t="s">
        <v>60</v>
      </c>
      <c r="H613" t="s">
        <v>1038</v>
      </c>
      <c r="I613" t="s">
        <v>695</v>
      </c>
      <c r="J613">
        <v>34</v>
      </c>
      <c r="K613" t="s">
        <v>3256</v>
      </c>
      <c r="L613" t="s">
        <v>2158</v>
      </c>
      <c r="M613" t="s">
        <v>2158</v>
      </c>
      <c r="N613" t="s">
        <v>1820</v>
      </c>
      <c r="O613" t="s">
        <v>3247</v>
      </c>
      <c r="P613" t="s">
        <v>6037</v>
      </c>
      <c r="Q613" t="s">
        <v>6038</v>
      </c>
      <c r="R613" t="s">
        <v>3263</v>
      </c>
      <c r="S613" t="s">
        <v>62</v>
      </c>
      <c r="T613" t="s">
        <v>6066</v>
      </c>
      <c r="U613" s="9" t="s">
        <v>6067</v>
      </c>
      <c r="V613" s="9" t="s">
        <v>6052</v>
      </c>
      <c r="W613" t="s">
        <v>6053</v>
      </c>
      <c r="X613" t="s">
        <v>3081</v>
      </c>
      <c r="Y613" t="s">
        <v>3081</v>
      </c>
      <c r="Z613">
        <v>2</v>
      </c>
      <c r="AA613">
        <v>45352</v>
      </c>
      <c r="AB613">
        <v>44927</v>
      </c>
      <c r="AC613">
        <v>62461837</v>
      </c>
      <c r="AD613" s="9" t="s">
        <v>3084</v>
      </c>
      <c r="AE613" t="s">
        <v>2208</v>
      </c>
      <c r="AF613" t="s">
        <v>5123</v>
      </c>
      <c r="AG613" t="s">
        <v>5124</v>
      </c>
      <c r="AH613" t="s">
        <v>2207</v>
      </c>
      <c r="AI613" t="s">
        <v>6045</v>
      </c>
      <c r="AJ613">
        <v>32144</v>
      </c>
      <c r="AK613" t="s">
        <v>3099</v>
      </c>
      <c r="AL613" t="s">
        <v>3088</v>
      </c>
      <c r="AM613">
        <v>200013300552309</v>
      </c>
      <c r="AN613">
        <v>1</v>
      </c>
      <c r="AO613" s="88" t="s">
        <v>3089</v>
      </c>
      <c r="AP613" s="88">
        <v>1</v>
      </c>
      <c r="AQ613" s="88" t="s">
        <v>3090</v>
      </c>
      <c r="AR613" s="88">
        <v>362717</v>
      </c>
      <c r="AS613" s="88" t="s">
        <v>6059</v>
      </c>
      <c r="AT613" s="88">
        <v>338</v>
      </c>
      <c r="AU613" s="88">
        <v>50000</v>
      </c>
      <c r="AV613" s="88">
        <v>0</v>
      </c>
      <c r="AW613" s="88">
        <v>0</v>
      </c>
      <c r="AX613" s="88">
        <v>0</v>
      </c>
      <c r="AY613" s="88">
        <v>50000</v>
      </c>
      <c r="AZ613" s="88">
        <v>1435</v>
      </c>
      <c r="BA613" s="88">
        <v>0</v>
      </c>
      <c r="BB613" s="88">
        <v>1520</v>
      </c>
      <c r="BC613" s="88">
        <v>0</v>
      </c>
      <c r="BD613" s="88">
        <v>50</v>
      </c>
      <c r="BE613" s="88">
        <v>0</v>
      </c>
      <c r="BF613" s="101">
        <v>0</v>
      </c>
      <c r="BG613" s="101">
        <v>3005</v>
      </c>
      <c r="BH613" s="101">
        <v>3550</v>
      </c>
      <c r="BI613" s="101">
        <v>550</v>
      </c>
      <c r="BJ613" s="101">
        <v>3545</v>
      </c>
      <c r="BK613" s="101">
        <v>7645</v>
      </c>
      <c r="BL613" s="101" t="s">
        <v>3081</v>
      </c>
      <c r="BM613" s="101" t="s">
        <v>3081</v>
      </c>
    </row>
    <row r="614" spans="1:65">
      <c r="A614" t="s">
        <v>695</v>
      </c>
      <c r="B614">
        <v>20250301</v>
      </c>
      <c r="C614">
        <v>2025</v>
      </c>
      <c r="D614" s="9">
        <v>45717</v>
      </c>
      <c r="E614">
        <v>3</v>
      </c>
      <c r="F614" t="s">
        <v>1044</v>
      </c>
      <c r="G614" t="s">
        <v>1196</v>
      </c>
      <c r="H614" t="s">
        <v>1038</v>
      </c>
      <c r="I614" t="s">
        <v>695</v>
      </c>
      <c r="J614">
        <v>34</v>
      </c>
      <c r="K614" t="s">
        <v>3256</v>
      </c>
      <c r="L614" t="s">
        <v>2158</v>
      </c>
      <c r="M614" t="s">
        <v>2158</v>
      </c>
      <c r="N614" t="s">
        <v>1820</v>
      </c>
      <c r="O614" t="s">
        <v>3247</v>
      </c>
      <c r="P614" t="s">
        <v>6037</v>
      </c>
      <c r="Q614" t="s">
        <v>6038</v>
      </c>
      <c r="R614" t="s">
        <v>4406</v>
      </c>
      <c r="S614" t="s">
        <v>219</v>
      </c>
      <c r="T614" t="s">
        <v>6046</v>
      </c>
      <c r="U614" s="9" t="s">
        <v>6047</v>
      </c>
      <c r="V614" s="9" t="s">
        <v>6052</v>
      </c>
      <c r="W614" t="s">
        <v>6053</v>
      </c>
      <c r="X614" t="s">
        <v>3081</v>
      </c>
      <c r="Y614" t="s">
        <v>3081</v>
      </c>
      <c r="Z614">
        <v>5</v>
      </c>
      <c r="AA614">
        <v>45047</v>
      </c>
      <c r="AB614">
        <v>44197</v>
      </c>
      <c r="AC614">
        <v>61665018</v>
      </c>
      <c r="AD614" s="9" t="s">
        <v>3084</v>
      </c>
      <c r="AE614" t="s">
        <v>1668</v>
      </c>
      <c r="AF614" t="s">
        <v>4734</v>
      </c>
      <c r="AG614" t="s">
        <v>4735</v>
      </c>
      <c r="AH614" t="s">
        <v>735</v>
      </c>
      <c r="AI614" t="s">
        <v>6043</v>
      </c>
      <c r="AJ614">
        <v>34528</v>
      </c>
      <c r="AK614" t="s">
        <v>3099</v>
      </c>
      <c r="AL614" t="s">
        <v>3088</v>
      </c>
      <c r="AM614">
        <v>200019603157114</v>
      </c>
      <c r="AN614">
        <v>1</v>
      </c>
      <c r="AO614" s="88" t="s">
        <v>3089</v>
      </c>
      <c r="AP614" s="88">
        <v>1</v>
      </c>
      <c r="AQ614" s="88" t="s">
        <v>3090</v>
      </c>
      <c r="AR614" s="88">
        <v>362717</v>
      </c>
      <c r="AS614" s="88" t="s">
        <v>6059</v>
      </c>
      <c r="AT614" s="88">
        <v>357</v>
      </c>
      <c r="AU614" s="88">
        <v>70000</v>
      </c>
      <c r="AV614" s="88">
        <v>0</v>
      </c>
      <c r="AW614" s="88">
        <v>0</v>
      </c>
      <c r="AX614" s="88">
        <v>0</v>
      </c>
      <c r="AY614" s="88">
        <v>70000</v>
      </c>
      <c r="AZ614" s="88">
        <v>2009</v>
      </c>
      <c r="BA614" s="88">
        <v>5025.38</v>
      </c>
      <c r="BB614" s="88">
        <v>2128</v>
      </c>
      <c r="BC614" s="88">
        <v>1715.46</v>
      </c>
      <c r="BD614" s="88">
        <v>25</v>
      </c>
      <c r="BE614" s="88">
        <v>0</v>
      </c>
      <c r="BF614" s="101">
        <v>0</v>
      </c>
      <c r="BG614" s="101">
        <v>10902.84</v>
      </c>
      <c r="BH614" s="101">
        <v>4970</v>
      </c>
      <c r="BI614" s="101">
        <v>770</v>
      </c>
      <c r="BJ614" s="101">
        <v>4963</v>
      </c>
      <c r="BK614" s="101">
        <v>10703</v>
      </c>
      <c r="BL614" s="101" t="s">
        <v>3081</v>
      </c>
      <c r="BM614" s="101" t="s">
        <v>3081</v>
      </c>
    </row>
    <row r="615" spans="1:65">
      <c r="A615" t="s">
        <v>695</v>
      </c>
      <c r="B615">
        <v>20250301</v>
      </c>
      <c r="C615">
        <v>2025</v>
      </c>
      <c r="D615" s="9">
        <v>45717</v>
      </c>
      <c r="E615">
        <v>3</v>
      </c>
      <c r="F615" t="s">
        <v>1044</v>
      </c>
      <c r="G615" t="s">
        <v>1196</v>
      </c>
      <c r="H615" t="s">
        <v>1044</v>
      </c>
      <c r="I615" t="s">
        <v>1196</v>
      </c>
      <c r="J615">
        <v>1</v>
      </c>
      <c r="K615" t="s">
        <v>9</v>
      </c>
      <c r="L615" t="s">
        <v>2158</v>
      </c>
      <c r="M615" t="s">
        <v>2158</v>
      </c>
      <c r="N615" t="s">
        <v>1820</v>
      </c>
      <c r="O615" t="s">
        <v>3247</v>
      </c>
      <c r="P615" t="s">
        <v>6037</v>
      </c>
      <c r="Q615" t="s">
        <v>6038</v>
      </c>
      <c r="R615" t="s">
        <v>3489</v>
      </c>
      <c r="S615" t="s">
        <v>155</v>
      </c>
      <c r="T615" t="s">
        <v>6039</v>
      </c>
      <c r="U615" s="9" t="s">
        <v>6040</v>
      </c>
      <c r="V615" s="9" t="s">
        <v>6054</v>
      </c>
      <c r="W615" t="s">
        <v>6055</v>
      </c>
      <c r="X615" t="s">
        <v>3081</v>
      </c>
      <c r="Y615" t="s">
        <v>3081</v>
      </c>
      <c r="Z615">
        <v>2</v>
      </c>
      <c r="AA615">
        <v>43466</v>
      </c>
      <c r="AB615">
        <v>38384</v>
      </c>
      <c r="AC615">
        <v>62085003</v>
      </c>
      <c r="AD615" s="9" t="s">
        <v>3084</v>
      </c>
      <c r="AE615" t="s">
        <v>1350</v>
      </c>
      <c r="AF615" t="s">
        <v>3490</v>
      </c>
      <c r="AG615" t="s">
        <v>3491</v>
      </c>
      <c r="AH615" t="s">
        <v>154</v>
      </c>
      <c r="AI615" t="s">
        <v>6043</v>
      </c>
      <c r="AJ615">
        <v>23972</v>
      </c>
      <c r="AK615" t="s">
        <v>3088</v>
      </c>
      <c r="AL615" t="s">
        <v>3095</v>
      </c>
      <c r="AM615">
        <v>200013300043805</v>
      </c>
      <c r="AN615">
        <v>1</v>
      </c>
      <c r="AO615" s="88" t="s">
        <v>3089</v>
      </c>
      <c r="AP615" s="88">
        <v>1</v>
      </c>
      <c r="AQ615" s="88" t="s">
        <v>3090</v>
      </c>
      <c r="AR615" s="88">
        <v>362717</v>
      </c>
      <c r="AS615" s="88" t="s">
        <v>6059</v>
      </c>
      <c r="AT615" s="88">
        <v>442</v>
      </c>
      <c r="AU615" s="88">
        <v>10000</v>
      </c>
      <c r="AV615" s="88">
        <v>0</v>
      </c>
      <c r="AW615" s="88">
        <v>0</v>
      </c>
      <c r="AX615" s="88">
        <v>0</v>
      </c>
      <c r="AY615" s="88">
        <v>10000</v>
      </c>
      <c r="AZ615" s="88">
        <v>287</v>
      </c>
      <c r="BA615" s="88">
        <v>0</v>
      </c>
      <c r="BB615" s="88">
        <v>304</v>
      </c>
      <c r="BC615" s="88">
        <v>0</v>
      </c>
      <c r="BD615" s="88">
        <v>25</v>
      </c>
      <c r="BE615" s="88">
        <v>50</v>
      </c>
      <c r="BF615" s="101">
        <v>300</v>
      </c>
      <c r="BG615" s="101">
        <v>966</v>
      </c>
      <c r="BH615" s="101">
        <v>710</v>
      </c>
      <c r="BI615" s="101">
        <v>110</v>
      </c>
      <c r="BJ615" s="101">
        <v>709</v>
      </c>
      <c r="BK615" s="101">
        <v>1529</v>
      </c>
      <c r="BL615" s="101" t="s">
        <v>3091</v>
      </c>
      <c r="BM615" s="101" t="s">
        <v>3081</v>
      </c>
    </row>
    <row r="616" spans="1:65">
      <c r="A616" t="s">
        <v>695</v>
      </c>
      <c r="B616">
        <v>20250301</v>
      </c>
      <c r="C616">
        <v>2025</v>
      </c>
      <c r="D616" s="9">
        <v>45717</v>
      </c>
      <c r="E616">
        <v>3</v>
      </c>
      <c r="F616" t="s">
        <v>1069</v>
      </c>
      <c r="G616" t="s">
        <v>612</v>
      </c>
      <c r="H616" t="s">
        <v>1069</v>
      </c>
      <c r="I616" t="s">
        <v>612</v>
      </c>
      <c r="J616">
        <v>1</v>
      </c>
      <c r="K616" t="s">
        <v>9</v>
      </c>
      <c r="L616" t="s">
        <v>2158</v>
      </c>
      <c r="M616" t="s">
        <v>2158</v>
      </c>
      <c r="N616" t="s">
        <v>1820</v>
      </c>
      <c r="O616" t="s">
        <v>3247</v>
      </c>
      <c r="P616" t="s">
        <v>6037</v>
      </c>
      <c r="Q616" t="s">
        <v>6038</v>
      </c>
      <c r="R616" t="s">
        <v>4987</v>
      </c>
      <c r="S616" t="s">
        <v>613</v>
      </c>
      <c r="T616" t="s">
        <v>6046</v>
      </c>
      <c r="U616" s="9" t="s">
        <v>6047</v>
      </c>
      <c r="V616" s="9" t="s">
        <v>6054</v>
      </c>
      <c r="W616" t="s">
        <v>6055</v>
      </c>
      <c r="X616" t="s">
        <v>3081</v>
      </c>
      <c r="Y616" t="s">
        <v>3081</v>
      </c>
      <c r="Z616">
        <v>9</v>
      </c>
      <c r="AA616">
        <v>43586</v>
      </c>
      <c r="AB616">
        <v>39753</v>
      </c>
      <c r="AC616">
        <v>62115003</v>
      </c>
      <c r="AD616" s="9" t="s">
        <v>3084</v>
      </c>
      <c r="AE616" t="s">
        <v>816</v>
      </c>
      <c r="AF616" t="s">
        <v>4988</v>
      </c>
      <c r="AG616" t="s">
        <v>4989</v>
      </c>
      <c r="AH616" t="s">
        <v>611</v>
      </c>
      <c r="AI616" t="s">
        <v>6045</v>
      </c>
      <c r="AJ616">
        <v>25700</v>
      </c>
      <c r="AK616" t="s">
        <v>3088</v>
      </c>
      <c r="AL616" t="s">
        <v>3095</v>
      </c>
      <c r="AM616">
        <v>200010910255499</v>
      </c>
      <c r="AN616">
        <v>1</v>
      </c>
      <c r="AO616" s="88" t="s">
        <v>3089</v>
      </c>
      <c r="AP616" s="88">
        <v>1</v>
      </c>
      <c r="AQ616" s="88" t="s">
        <v>3090</v>
      </c>
      <c r="AR616" s="88">
        <v>362717</v>
      </c>
      <c r="AS616" s="88" t="s">
        <v>6059</v>
      </c>
      <c r="AT616" s="88">
        <v>375</v>
      </c>
      <c r="AU616" s="88">
        <v>45000</v>
      </c>
      <c r="AV616" s="88">
        <v>0</v>
      </c>
      <c r="AW616" s="88">
        <v>0</v>
      </c>
      <c r="AX616" s="88">
        <v>0</v>
      </c>
      <c r="AY616" s="88">
        <v>45000</v>
      </c>
      <c r="AZ616" s="88">
        <v>1291.5</v>
      </c>
      <c r="BA616" s="88">
        <v>4898</v>
      </c>
      <c r="BB616" s="88">
        <v>1368</v>
      </c>
      <c r="BC616" s="88">
        <v>0</v>
      </c>
      <c r="BD616" s="88">
        <v>25</v>
      </c>
      <c r="BE616" s="88">
        <v>100</v>
      </c>
      <c r="BF616" s="101">
        <v>1500</v>
      </c>
      <c r="BG616" s="101">
        <v>9182.5</v>
      </c>
      <c r="BH616" s="101">
        <v>3195</v>
      </c>
      <c r="BI616" s="101">
        <v>495</v>
      </c>
      <c r="BJ616" s="101">
        <v>3190.5</v>
      </c>
      <c r="BK616" s="101">
        <v>6880.5</v>
      </c>
      <c r="BL616" s="101" t="s">
        <v>3091</v>
      </c>
      <c r="BM616" s="101" t="s">
        <v>3081</v>
      </c>
    </row>
    <row r="617" spans="1:65">
      <c r="A617" t="s">
        <v>695</v>
      </c>
      <c r="B617">
        <v>20250301</v>
      </c>
      <c r="C617">
        <v>2025</v>
      </c>
      <c r="D617" s="9">
        <v>45717</v>
      </c>
      <c r="E617">
        <v>3</v>
      </c>
      <c r="F617" t="s">
        <v>1028</v>
      </c>
      <c r="G617" t="s">
        <v>1194</v>
      </c>
      <c r="H617" t="s">
        <v>1038</v>
      </c>
      <c r="I617" t="s">
        <v>695</v>
      </c>
      <c r="J617">
        <v>34</v>
      </c>
      <c r="K617" t="s">
        <v>3256</v>
      </c>
      <c r="L617" t="s">
        <v>2158</v>
      </c>
      <c r="M617" t="s">
        <v>2158</v>
      </c>
      <c r="N617" t="s">
        <v>1820</v>
      </c>
      <c r="O617" t="s">
        <v>3247</v>
      </c>
      <c r="P617" t="s">
        <v>6037</v>
      </c>
      <c r="Q617" t="s">
        <v>6038</v>
      </c>
      <c r="R617" t="s">
        <v>3263</v>
      </c>
      <c r="S617" t="s">
        <v>62</v>
      </c>
      <c r="T617" t="s">
        <v>6066</v>
      </c>
      <c r="U617" s="9" t="s">
        <v>6067</v>
      </c>
      <c r="V617" s="9" t="s">
        <v>6052</v>
      </c>
      <c r="W617" t="s">
        <v>6053</v>
      </c>
      <c r="X617" t="s">
        <v>3081</v>
      </c>
      <c r="Y617" t="s">
        <v>3081</v>
      </c>
      <c r="Z617">
        <v>6</v>
      </c>
      <c r="AA617">
        <v>45108</v>
      </c>
      <c r="AB617">
        <v>42021</v>
      </c>
      <c r="AC617">
        <v>62475198</v>
      </c>
      <c r="AD617" s="9" t="s">
        <v>3084</v>
      </c>
      <c r="AE617" t="s">
        <v>2488</v>
      </c>
      <c r="AF617" t="s">
        <v>4954</v>
      </c>
      <c r="AG617" t="s">
        <v>4955</v>
      </c>
      <c r="AH617" t="s">
        <v>2487</v>
      </c>
      <c r="AI617" t="s">
        <v>6045</v>
      </c>
      <c r="AJ617">
        <v>34234</v>
      </c>
      <c r="AK617" t="s">
        <v>3099</v>
      </c>
      <c r="AL617" t="s">
        <v>3088</v>
      </c>
      <c r="AM617">
        <v>200010200982717</v>
      </c>
      <c r="AN617">
        <v>1</v>
      </c>
      <c r="AO617" s="88" t="s">
        <v>3089</v>
      </c>
      <c r="AP617" s="88">
        <v>1</v>
      </c>
      <c r="AQ617" s="88" t="s">
        <v>3090</v>
      </c>
      <c r="AR617" s="88">
        <v>362717</v>
      </c>
      <c r="AS617" s="88" t="s">
        <v>6059</v>
      </c>
      <c r="AT617" s="88">
        <v>376</v>
      </c>
      <c r="AU617" s="88">
        <v>26250</v>
      </c>
      <c r="AV617" s="88">
        <v>0</v>
      </c>
      <c r="AW617" s="88">
        <v>0</v>
      </c>
      <c r="AX617" s="88">
        <v>0</v>
      </c>
      <c r="AY617" s="88">
        <v>26250</v>
      </c>
      <c r="AZ617" s="88">
        <v>753.38</v>
      </c>
      <c r="BA617" s="88">
        <v>0</v>
      </c>
      <c r="BB617" s="88">
        <v>798</v>
      </c>
      <c r="BC617" s="88">
        <v>0</v>
      </c>
      <c r="BD617" s="88">
        <v>25</v>
      </c>
      <c r="BE617" s="88">
        <v>0</v>
      </c>
      <c r="BF617" s="101">
        <v>0</v>
      </c>
      <c r="BG617" s="101">
        <v>1576.38</v>
      </c>
      <c r="BH617" s="101">
        <v>1863.75</v>
      </c>
      <c r="BI617" s="101">
        <v>288.75</v>
      </c>
      <c r="BJ617" s="101">
        <v>1861.13</v>
      </c>
      <c r="BK617" s="101">
        <v>4013.63</v>
      </c>
      <c r="BL617" s="101" t="s">
        <v>3081</v>
      </c>
      <c r="BM617" s="101" t="s">
        <v>3081</v>
      </c>
    </row>
    <row r="618" spans="1:65">
      <c r="A618" t="s">
        <v>695</v>
      </c>
      <c r="B618">
        <v>20250301</v>
      </c>
      <c r="C618">
        <v>2025</v>
      </c>
      <c r="D618" s="9">
        <v>45717</v>
      </c>
      <c r="E618">
        <v>3</v>
      </c>
      <c r="F618" t="s">
        <v>1038</v>
      </c>
      <c r="G618" t="s">
        <v>695</v>
      </c>
      <c r="H618" t="s">
        <v>1038</v>
      </c>
      <c r="I618" t="s">
        <v>695</v>
      </c>
      <c r="J618">
        <v>7</v>
      </c>
      <c r="K618" t="s">
        <v>3252</v>
      </c>
      <c r="L618" t="s">
        <v>2158</v>
      </c>
      <c r="M618" t="s">
        <v>2158</v>
      </c>
      <c r="N618" t="s">
        <v>1820</v>
      </c>
      <c r="O618" t="s">
        <v>3247</v>
      </c>
      <c r="P618" t="s">
        <v>6037</v>
      </c>
      <c r="Q618" t="s">
        <v>6038</v>
      </c>
      <c r="R618" t="s">
        <v>3253</v>
      </c>
      <c r="S618" t="s">
        <v>666</v>
      </c>
      <c r="T618" t="s">
        <v>6046</v>
      </c>
      <c r="U618" s="9" t="s">
        <v>6047</v>
      </c>
      <c r="V618" s="9" t="s">
        <v>3081</v>
      </c>
      <c r="W618" t="s">
        <v>3081</v>
      </c>
      <c r="X618" t="s">
        <v>3081</v>
      </c>
      <c r="Y618" t="s">
        <v>3081</v>
      </c>
      <c r="Z618">
        <v>1</v>
      </c>
      <c r="AA618">
        <v>45505</v>
      </c>
      <c r="AB618">
        <v>45505</v>
      </c>
      <c r="AC618">
        <v>62462348</v>
      </c>
      <c r="AD618" s="9" t="s">
        <v>3084</v>
      </c>
      <c r="AE618" t="s">
        <v>2982</v>
      </c>
      <c r="AF618" t="s">
        <v>5301</v>
      </c>
      <c r="AG618" t="s">
        <v>5302</v>
      </c>
      <c r="AH618" t="s">
        <v>2981</v>
      </c>
      <c r="AI618" t="s">
        <v>6045</v>
      </c>
      <c r="AJ618">
        <v>36947</v>
      </c>
      <c r="AK618" t="s">
        <v>3099</v>
      </c>
      <c r="AL618" t="s">
        <v>3088</v>
      </c>
      <c r="AM618">
        <v>200019603952909</v>
      </c>
      <c r="AN618">
        <v>1</v>
      </c>
      <c r="AO618" s="88" t="s">
        <v>3089</v>
      </c>
      <c r="AP618" s="88">
        <v>1</v>
      </c>
      <c r="AQ618" s="88" t="s">
        <v>3090</v>
      </c>
      <c r="AR618" s="88">
        <v>362717</v>
      </c>
      <c r="AS618" s="88" t="s">
        <v>6059</v>
      </c>
      <c r="AT618" s="88">
        <v>380</v>
      </c>
      <c r="AU618" s="88">
        <v>10000</v>
      </c>
      <c r="AV618" s="88">
        <v>0</v>
      </c>
      <c r="AW618" s="88">
        <v>0</v>
      </c>
      <c r="AX618" s="88">
        <v>0</v>
      </c>
      <c r="AY618" s="88">
        <v>10000</v>
      </c>
      <c r="AZ618" s="88">
        <v>0</v>
      </c>
      <c r="BA618" s="88">
        <v>0</v>
      </c>
      <c r="BB618" s="88">
        <v>0</v>
      </c>
      <c r="BC618" s="88">
        <v>0</v>
      </c>
      <c r="BD618" s="88">
        <v>0</v>
      </c>
      <c r="BE618" s="88">
        <v>0</v>
      </c>
      <c r="BF618" s="101">
        <v>0</v>
      </c>
      <c r="BG618" s="101">
        <v>0</v>
      </c>
      <c r="BH618" s="101">
        <v>0</v>
      </c>
      <c r="BI618" s="101">
        <v>0</v>
      </c>
      <c r="BJ618" s="101">
        <v>0</v>
      </c>
      <c r="BK618" s="101">
        <v>0</v>
      </c>
      <c r="BL618" s="101" t="s">
        <v>3081</v>
      </c>
      <c r="BM618" s="101" t="s">
        <v>3081</v>
      </c>
    </row>
    <row r="619" spans="1:65">
      <c r="A619" t="s">
        <v>695</v>
      </c>
      <c r="B619">
        <v>20250301</v>
      </c>
      <c r="C619">
        <v>2025</v>
      </c>
      <c r="D619" s="9">
        <v>45717</v>
      </c>
      <c r="E619">
        <v>3</v>
      </c>
      <c r="F619" t="s">
        <v>1038</v>
      </c>
      <c r="G619" t="s">
        <v>695</v>
      </c>
      <c r="H619" t="s">
        <v>1038</v>
      </c>
      <c r="I619" t="s">
        <v>695</v>
      </c>
      <c r="J619">
        <v>1</v>
      </c>
      <c r="K619" t="s">
        <v>9</v>
      </c>
      <c r="L619" t="s">
        <v>2158</v>
      </c>
      <c r="M619" t="s">
        <v>2158</v>
      </c>
      <c r="N619" t="s">
        <v>1820</v>
      </c>
      <c r="O619" t="s">
        <v>3247</v>
      </c>
      <c r="P619" t="s">
        <v>6037</v>
      </c>
      <c r="Q619" t="s">
        <v>6038</v>
      </c>
      <c r="R619" t="s">
        <v>3185</v>
      </c>
      <c r="S619" t="s">
        <v>307</v>
      </c>
      <c r="T619" t="s">
        <v>6039</v>
      </c>
      <c r="U619" s="9" t="s">
        <v>6040</v>
      </c>
      <c r="V619" s="9" t="s">
        <v>6041</v>
      </c>
      <c r="W619" t="s">
        <v>6042</v>
      </c>
      <c r="X619" t="s">
        <v>3081</v>
      </c>
      <c r="Y619" t="s">
        <v>3081</v>
      </c>
      <c r="Z619">
        <v>1</v>
      </c>
      <c r="AA619">
        <v>45323</v>
      </c>
      <c r="AB619">
        <v>45323</v>
      </c>
      <c r="AC619">
        <v>62462135</v>
      </c>
      <c r="AD619" s="9" t="s">
        <v>3084</v>
      </c>
      <c r="AE619" t="s">
        <v>2697</v>
      </c>
      <c r="AF619" t="s">
        <v>4031</v>
      </c>
      <c r="AG619" t="s">
        <v>4032</v>
      </c>
      <c r="AH619" t="s">
        <v>2698</v>
      </c>
      <c r="AI619" t="s">
        <v>6045</v>
      </c>
      <c r="AJ619">
        <v>26369</v>
      </c>
      <c r="AK619" t="s">
        <v>3099</v>
      </c>
      <c r="AL619" t="s">
        <v>3088</v>
      </c>
      <c r="AM619">
        <v>200019606751728</v>
      </c>
      <c r="AN619">
        <v>1</v>
      </c>
      <c r="AO619" s="88" t="s">
        <v>3089</v>
      </c>
      <c r="AP619" s="88">
        <v>1</v>
      </c>
      <c r="AQ619" s="88" t="s">
        <v>3090</v>
      </c>
      <c r="AR619" s="88">
        <v>362717</v>
      </c>
      <c r="AS619" s="88" t="s">
        <v>6059</v>
      </c>
      <c r="AT619" s="88">
        <v>387</v>
      </c>
      <c r="AU619" s="88">
        <v>22000</v>
      </c>
      <c r="AV619" s="88">
        <v>0</v>
      </c>
      <c r="AW619" s="88">
        <v>0</v>
      </c>
      <c r="AX619" s="88">
        <v>0</v>
      </c>
      <c r="AY619" s="88">
        <v>22000</v>
      </c>
      <c r="AZ619" s="88">
        <v>631.4</v>
      </c>
      <c r="BA619" s="88">
        <v>0</v>
      </c>
      <c r="BB619" s="88">
        <v>668.8</v>
      </c>
      <c r="BC619" s="88">
        <v>0</v>
      </c>
      <c r="BD619" s="88">
        <v>25</v>
      </c>
      <c r="BE619" s="88">
        <v>0</v>
      </c>
      <c r="BF619" s="101">
        <v>14052.09</v>
      </c>
      <c r="BG619" s="101">
        <v>15377.29</v>
      </c>
      <c r="BH619" s="101">
        <v>1562</v>
      </c>
      <c r="BI619" s="101">
        <v>242</v>
      </c>
      <c r="BJ619" s="101">
        <v>1559.8</v>
      </c>
      <c r="BK619" s="101">
        <v>3363.8</v>
      </c>
      <c r="BL619" s="101" t="s">
        <v>3081</v>
      </c>
      <c r="BM619" s="101" t="s">
        <v>3081</v>
      </c>
    </row>
    <row r="620" spans="1:65">
      <c r="A620" t="s">
        <v>695</v>
      </c>
      <c r="B620">
        <v>20250301</v>
      </c>
      <c r="C620">
        <v>2025</v>
      </c>
      <c r="D620" s="9">
        <v>45717</v>
      </c>
      <c r="E620">
        <v>3</v>
      </c>
      <c r="F620" t="s">
        <v>1071</v>
      </c>
      <c r="G620" t="s">
        <v>160</v>
      </c>
      <c r="H620" t="s">
        <v>1071</v>
      </c>
      <c r="I620" t="s">
        <v>160</v>
      </c>
      <c r="J620">
        <v>1</v>
      </c>
      <c r="K620" t="s">
        <v>9</v>
      </c>
      <c r="L620" t="s">
        <v>2158</v>
      </c>
      <c r="M620" t="s">
        <v>2158</v>
      </c>
      <c r="N620" t="s">
        <v>1820</v>
      </c>
      <c r="O620" t="s">
        <v>3247</v>
      </c>
      <c r="P620" t="s">
        <v>6037</v>
      </c>
      <c r="Q620" t="s">
        <v>6038</v>
      </c>
      <c r="R620" t="s">
        <v>3330</v>
      </c>
      <c r="S620" t="s">
        <v>45</v>
      </c>
      <c r="T620" t="s">
        <v>6039</v>
      </c>
      <c r="U620" s="9" t="s">
        <v>6040</v>
      </c>
      <c r="V620" s="9" t="s">
        <v>6056</v>
      </c>
      <c r="W620" t="s">
        <v>6057</v>
      </c>
      <c r="X620" t="s">
        <v>3081</v>
      </c>
      <c r="Y620" t="s">
        <v>3081</v>
      </c>
      <c r="Z620">
        <v>1</v>
      </c>
      <c r="AA620">
        <v>45505</v>
      </c>
      <c r="AB620">
        <v>45505</v>
      </c>
      <c r="AC620">
        <v>62370034</v>
      </c>
      <c r="AD620" s="9" t="s">
        <v>3084</v>
      </c>
      <c r="AE620" t="s">
        <v>2947</v>
      </c>
      <c r="AF620" t="s">
        <v>4444</v>
      </c>
      <c r="AG620" t="s">
        <v>4445</v>
      </c>
      <c r="AH620" t="s">
        <v>2946</v>
      </c>
      <c r="AI620" t="s">
        <v>6043</v>
      </c>
      <c r="AJ620">
        <v>32930</v>
      </c>
      <c r="AK620" t="s">
        <v>3099</v>
      </c>
      <c r="AL620" t="s">
        <v>3088</v>
      </c>
      <c r="AM620">
        <v>200019607386049</v>
      </c>
      <c r="AN620">
        <v>1</v>
      </c>
      <c r="AO620" s="88" t="s">
        <v>3089</v>
      </c>
      <c r="AP620" s="88">
        <v>1</v>
      </c>
      <c r="AQ620" s="88" t="s">
        <v>3090</v>
      </c>
      <c r="AR620" s="88">
        <v>362717</v>
      </c>
      <c r="AS620" s="88" t="s">
        <v>6059</v>
      </c>
      <c r="AT620" s="88">
        <v>393</v>
      </c>
      <c r="AU620" s="88">
        <v>35000</v>
      </c>
      <c r="AV620" s="88">
        <v>0</v>
      </c>
      <c r="AW620" s="88">
        <v>0</v>
      </c>
      <c r="AX620" s="88">
        <v>0</v>
      </c>
      <c r="AY620" s="88">
        <v>35000</v>
      </c>
      <c r="AZ620" s="88">
        <v>1004.5</v>
      </c>
      <c r="BA620" s="88">
        <v>0</v>
      </c>
      <c r="BB620" s="88">
        <v>1064</v>
      </c>
      <c r="BC620" s="88">
        <v>0</v>
      </c>
      <c r="BD620" s="88">
        <v>25</v>
      </c>
      <c r="BE620" s="88">
        <v>0</v>
      </c>
      <c r="BF620" s="101">
        <v>3116</v>
      </c>
      <c r="BG620" s="101">
        <v>5209.5</v>
      </c>
      <c r="BH620" s="101">
        <v>2485</v>
      </c>
      <c r="BI620" s="101">
        <v>385</v>
      </c>
      <c r="BJ620" s="101">
        <v>2481.5</v>
      </c>
      <c r="BK620" s="101">
        <v>5351.5</v>
      </c>
      <c r="BL620" s="101" t="s">
        <v>3081</v>
      </c>
      <c r="BM620" s="101" t="s">
        <v>3081</v>
      </c>
    </row>
    <row r="621" spans="1:65">
      <c r="A621" t="s">
        <v>695</v>
      </c>
      <c r="B621">
        <v>20250301</v>
      </c>
      <c r="C621">
        <v>2025</v>
      </c>
      <c r="D621" s="9">
        <v>45717</v>
      </c>
      <c r="E621">
        <v>3</v>
      </c>
      <c r="F621" t="s">
        <v>1079</v>
      </c>
      <c r="G621" t="s">
        <v>403</v>
      </c>
      <c r="H621" t="s">
        <v>1079</v>
      </c>
      <c r="I621" t="s">
        <v>403</v>
      </c>
      <c r="J621">
        <v>1</v>
      </c>
      <c r="K621" t="s">
        <v>9</v>
      </c>
      <c r="L621" t="s">
        <v>2158</v>
      </c>
      <c r="M621" t="s">
        <v>2158</v>
      </c>
      <c r="N621" t="s">
        <v>1820</v>
      </c>
      <c r="O621" t="s">
        <v>3247</v>
      </c>
      <c r="P621" t="s">
        <v>6037</v>
      </c>
      <c r="Q621" t="s">
        <v>6038</v>
      </c>
      <c r="R621" t="s">
        <v>3127</v>
      </c>
      <c r="S621" t="s">
        <v>23</v>
      </c>
      <c r="T621" t="s">
        <v>6039</v>
      </c>
      <c r="U621" s="9" t="s">
        <v>6040</v>
      </c>
      <c r="V621" s="9" t="s">
        <v>6048</v>
      </c>
      <c r="W621" t="s">
        <v>6049</v>
      </c>
      <c r="X621" t="s">
        <v>3081</v>
      </c>
      <c r="Y621" t="s">
        <v>3081</v>
      </c>
      <c r="Z621">
        <v>5</v>
      </c>
      <c r="AA621">
        <v>43678</v>
      </c>
      <c r="AB621">
        <v>39142</v>
      </c>
      <c r="AC621">
        <v>61515002</v>
      </c>
      <c r="AD621" s="9" t="s">
        <v>3084</v>
      </c>
      <c r="AE621" t="s">
        <v>1243</v>
      </c>
      <c r="AF621" t="s">
        <v>5425</v>
      </c>
      <c r="AG621" t="s">
        <v>5426</v>
      </c>
      <c r="AH621" t="s">
        <v>402</v>
      </c>
      <c r="AI621" t="s">
        <v>6045</v>
      </c>
      <c r="AJ621">
        <v>19781</v>
      </c>
      <c r="AK621" t="s">
        <v>3088</v>
      </c>
      <c r="AL621" t="s">
        <v>3095</v>
      </c>
      <c r="AM621">
        <v>200013300093321</v>
      </c>
      <c r="AN621">
        <v>1</v>
      </c>
      <c r="AO621" s="88" t="s">
        <v>3089</v>
      </c>
      <c r="AP621" s="88">
        <v>1</v>
      </c>
      <c r="AQ621" s="88" t="s">
        <v>3090</v>
      </c>
      <c r="AR621" s="88">
        <v>362717</v>
      </c>
      <c r="AS621" s="88" t="s">
        <v>6059</v>
      </c>
      <c r="AT621" s="88">
        <v>400</v>
      </c>
      <c r="AU621" s="88">
        <v>45000</v>
      </c>
      <c r="AV621" s="88">
        <v>0</v>
      </c>
      <c r="AW621" s="88">
        <v>0</v>
      </c>
      <c r="AX621" s="88">
        <v>0</v>
      </c>
      <c r="AY621" s="88">
        <v>45000</v>
      </c>
      <c r="AZ621" s="88">
        <v>1291.5</v>
      </c>
      <c r="BA621" s="88">
        <v>1148.33</v>
      </c>
      <c r="BB621" s="88">
        <v>1368</v>
      </c>
      <c r="BC621" s="88">
        <v>0</v>
      </c>
      <c r="BD621" s="88">
        <v>25</v>
      </c>
      <c r="BE621" s="88">
        <v>0</v>
      </c>
      <c r="BF621" s="101">
        <v>29609.73</v>
      </c>
      <c r="BG621" s="101">
        <v>33442.559999999998</v>
      </c>
      <c r="BH621" s="101">
        <v>3195</v>
      </c>
      <c r="BI621" s="101">
        <v>495</v>
      </c>
      <c r="BJ621" s="101">
        <v>3190.5</v>
      </c>
      <c r="BK621" s="101">
        <v>6880.5</v>
      </c>
      <c r="BL621" s="101" t="s">
        <v>3091</v>
      </c>
      <c r="BM621" s="101" t="s">
        <v>3081</v>
      </c>
    </row>
    <row r="622" spans="1:65">
      <c r="A622" t="s">
        <v>695</v>
      </c>
      <c r="B622">
        <v>20250301</v>
      </c>
      <c r="C622">
        <v>2025</v>
      </c>
      <c r="D622" s="9">
        <v>45717</v>
      </c>
      <c r="E622">
        <v>3</v>
      </c>
      <c r="F622" t="s">
        <v>1055</v>
      </c>
      <c r="G622" t="s">
        <v>2655</v>
      </c>
      <c r="H622" t="s">
        <v>1038</v>
      </c>
      <c r="I622" t="s">
        <v>695</v>
      </c>
      <c r="J622">
        <v>34</v>
      </c>
      <c r="K622" t="s">
        <v>3256</v>
      </c>
      <c r="L622" t="s">
        <v>2158</v>
      </c>
      <c r="M622" t="s">
        <v>2158</v>
      </c>
      <c r="N622" t="s">
        <v>1820</v>
      </c>
      <c r="O622" t="s">
        <v>3247</v>
      </c>
      <c r="P622" t="s">
        <v>6037</v>
      </c>
      <c r="Q622" t="s">
        <v>6038</v>
      </c>
      <c r="R622" t="s">
        <v>3218</v>
      </c>
      <c r="S622" t="s">
        <v>48</v>
      </c>
      <c r="T622" t="s">
        <v>6046</v>
      </c>
      <c r="U622" s="9" t="s">
        <v>6047</v>
      </c>
      <c r="V622" s="9" t="s">
        <v>3081</v>
      </c>
      <c r="W622" t="s">
        <v>3081</v>
      </c>
      <c r="X622" t="s">
        <v>3081</v>
      </c>
      <c r="Y622" t="s">
        <v>3081</v>
      </c>
      <c r="Z622">
        <v>5</v>
      </c>
      <c r="AA622">
        <v>45717</v>
      </c>
      <c r="AB622">
        <v>44299</v>
      </c>
      <c r="AC622">
        <v>61500031</v>
      </c>
      <c r="AD622" s="9" t="s">
        <v>3084</v>
      </c>
      <c r="AE622" t="s">
        <v>6149</v>
      </c>
      <c r="AF622" t="s">
        <v>6150</v>
      </c>
      <c r="AG622" t="s">
        <v>6151</v>
      </c>
      <c r="AH622" t="s">
        <v>6152</v>
      </c>
      <c r="AI622" t="s">
        <v>6045</v>
      </c>
      <c r="AJ622">
        <v>23042</v>
      </c>
      <c r="AK622" t="s">
        <v>3087</v>
      </c>
      <c r="AL622" t="s">
        <v>3088</v>
      </c>
      <c r="AM622">
        <v>200019606294721</v>
      </c>
      <c r="AN622">
        <v>1</v>
      </c>
      <c r="AO622" s="88" t="s">
        <v>3089</v>
      </c>
      <c r="AP622" s="88">
        <v>1</v>
      </c>
      <c r="AQ622" s="88" t="s">
        <v>3090</v>
      </c>
      <c r="AR622" s="88">
        <v>362717</v>
      </c>
      <c r="AS622" s="88" t="s">
        <v>6059</v>
      </c>
      <c r="AT622" s="88">
        <v>403</v>
      </c>
      <c r="AU622" s="88">
        <v>170000</v>
      </c>
      <c r="AV622" s="88">
        <v>0</v>
      </c>
      <c r="AW622" s="88">
        <v>0</v>
      </c>
      <c r="AX622" s="88">
        <v>0</v>
      </c>
      <c r="AY622" s="88">
        <v>170000</v>
      </c>
      <c r="AZ622" s="88">
        <v>4879</v>
      </c>
      <c r="BA622" s="88">
        <v>28571.119999999999</v>
      </c>
      <c r="BB622" s="88">
        <v>5168</v>
      </c>
      <c r="BC622" s="88">
        <v>0</v>
      </c>
      <c r="BD622" s="88">
        <v>25</v>
      </c>
      <c r="BE622" s="88">
        <v>0</v>
      </c>
      <c r="BF622" s="101">
        <v>0</v>
      </c>
      <c r="BG622" s="101">
        <v>38643.120000000003</v>
      </c>
      <c r="BH622" s="101">
        <v>12070</v>
      </c>
      <c r="BI622" s="101">
        <v>851.51</v>
      </c>
      <c r="BJ622" s="101">
        <v>12053</v>
      </c>
      <c r="BK622" s="101">
        <v>24974.51</v>
      </c>
      <c r="BL622" s="101" t="s">
        <v>3091</v>
      </c>
      <c r="BM622" s="101" t="s">
        <v>3229</v>
      </c>
    </row>
    <row r="623" spans="1:65">
      <c r="A623" t="s">
        <v>695</v>
      </c>
      <c r="B623">
        <v>20250301</v>
      </c>
      <c r="C623">
        <v>2025</v>
      </c>
      <c r="D623" s="9">
        <v>45717</v>
      </c>
      <c r="E623">
        <v>3</v>
      </c>
      <c r="F623" t="s">
        <v>1069</v>
      </c>
      <c r="G623" t="s">
        <v>612</v>
      </c>
      <c r="H623" t="s">
        <v>1069</v>
      </c>
      <c r="I623" t="s">
        <v>612</v>
      </c>
      <c r="J623">
        <v>1</v>
      </c>
      <c r="K623" t="s">
        <v>9</v>
      </c>
      <c r="L623" t="s">
        <v>2158</v>
      </c>
      <c r="M623" t="s">
        <v>2158</v>
      </c>
      <c r="N623" t="s">
        <v>1820</v>
      </c>
      <c r="O623" t="s">
        <v>3247</v>
      </c>
      <c r="P623" t="s">
        <v>6037</v>
      </c>
      <c r="Q623" t="s">
        <v>6038</v>
      </c>
      <c r="R623" t="s">
        <v>4040</v>
      </c>
      <c r="S623" t="s">
        <v>785</v>
      </c>
      <c r="T623" t="s">
        <v>6046</v>
      </c>
      <c r="U623" s="9" t="s">
        <v>6047</v>
      </c>
      <c r="V623" s="9" t="s">
        <v>6054</v>
      </c>
      <c r="W623" t="s">
        <v>6055</v>
      </c>
      <c r="X623" t="s">
        <v>3081</v>
      </c>
      <c r="Y623" t="s">
        <v>3081</v>
      </c>
      <c r="Z623">
        <v>6</v>
      </c>
      <c r="AA623">
        <v>45717</v>
      </c>
      <c r="AB623">
        <v>33298</v>
      </c>
      <c r="AC623">
        <v>62115101</v>
      </c>
      <c r="AD623" s="9" t="s">
        <v>3084</v>
      </c>
      <c r="AE623" t="s">
        <v>910</v>
      </c>
      <c r="AF623" t="s">
        <v>4142</v>
      </c>
      <c r="AG623" t="s">
        <v>3200</v>
      </c>
      <c r="AH623" t="s">
        <v>493</v>
      </c>
      <c r="AI623" t="s">
        <v>6043</v>
      </c>
      <c r="AJ623">
        <v>24715</v>
      </c>
      <c r="AK623" t="s">
        <v>3088</v>
      </c>
      <c r="AL623" t="s">
        <v>3095</v>
      </c>
      <c r="AM623">
        <v>200013300037484</v>
      </c>
      <c r="AN623">
        <v>1</v>
      </c>
      <c r="AO623" s="88" t="s">
        <v>3089</v>
      </c>
      <c r="AP623" s="88">
        <v>1</v>
      </c>
      <c r="AQ623" s="88" t="s">
        <v>3090</v>
      </c>
      <c r="AR623" s="88">
        <v>362717</v>
      </c>
      <c r="AS623" s="88" t="s">
        <v>6059</v>
      </c>
      <c r="AT623" s="88">
        <v>404</v>
      </c>
      <c r="AU623" s="88">
        <v>40000</v>
      </c>
      <c r="AV623" s="88">
        <v>0</v>
      </c>
      <c r="AW623" s="88">
        <v>0</v>
      </c>
      <c r="AX623" s="88">
        <v>0</v>
      </c>
      <c r="AY623" s="88">
        <v>40000</v>
      </c>
      <c r="AZ623" s="88">
        <v>1148</v>
      </c>
      <c r="BA623" s="88">
        <v>442.65</v>
      </c>
      <c r="BB623" s="88">
        <v>1216</v>
      </c>
      <c r="BC623" s="88">
        <v>0</v>
      </c>
      <c r="BD623" s="88">
        <v>25</v>
      </c>
      <c r="BE623" s="88">
        <v>0</v>
      </c>
      <c r="BF623" s="101">
        <v>0</v>
      </c>
      <c r="BG623" s="101">
        <v>2831.65</v>
      </c>
      <c r="BH623" s="101">
        <v>2840</v>
      </c>
      <c r="BI623" s="101">
        <v>440</v>
      </c>
      <c r="BJ623" s="101">
        <v>2836</v>
      </c>
      <c r="BK623" s="101">
        <v>6116</v>
      </c>
      <c r="BL623" s="101" t="s">
        <v>3091</v>
      </c>
      <c r="BM623" s="101" t="s">
        <v>3081</v>
      </c>
    </row>
    <row r="624" spans="1:65">
      <c r="A624" t="s">
        <v>695</v>
      </c>
      <c r="B624">
        <v>20250301</v>
      </c>
      <c r="C624">
        <v>2025</v>
      </c>
      <c r="D624" s="9">
        <v>45717</v>
      </c>
      <c r="E624">
        <v>3</v>
      </c>
      <c r="F624" t="s">
        <v>1082</v>
      </c>
      <c r="G624" t="s">
        <v>1204</v>
      </c>
      <c r="H624" t="s">
        <v>1038</v>
      </c>
      <c r="I624" t="s">
        <v>695</v>
      </c>
      <c r="J624">
        <v>34</v>
      </c>
      <c r="K624" t="s">
        <v>3256</v>
      </c>
      <c r="L624" t="s">
        <v>2158</v>
      </c>
      <c r="M624" t="s">
        <v>2158</v>
      </c>
      <c r="N624" t="s">
        <v>1820</v>
      </c>
      <c r="O624" t="s">
        <v>3247</v>
      </c>
      <c r="P624" t="s">
        <v>6037</v>
      </c>
      <c r="Q624" t="s">
        <v>6038</v>
      </c>
      <c r="R624" t="s">
        <v>5832</v>
      </c>
      <c r="S624" t="s">
        <v>5831</v>
      </c>
      <c r="T624" t="s">
        <v>6046</v>
      </c>
      <c r="U624" s="9" t="s">
        <v>6047</v>
      </c>
      <c r="V624" s="9" t="s">
        <v>6054</v>
      </c>
      <c r="W624" t="s">
        <v>6055</v>
      </c>
      <c r="X624" t="s">
        <v>3081</v>
      </c>
      <c r="Y624" t="s">
        <v>3081</v>
      </c>
      <c r="Z624">
        <v>2</v>
      </c>
      <c r="AA624">
        <v>45627</v>
      </c>
      <c r="AB624">
        <v>45444</v>
      </c>
      <c r="AC624">
        <v>62385008</v>
      </c>
      <c r="AD624" s="9" t="s">
        <v>3084</v>
      </c>
      <c r="AE624" t="s">
        <v>2891</v>
      </c>
      <c r="AF624" t="s">
        <v>5104</v>
      </c>
      <c r="AG624" t="s">
        <v>5105</v>
      </c>
      <c r="AH624" t="s">
        <v>5106</v>
      </c>
      <c r="AI624" t="s">
        <v>6043</v>
      </c>
      <c r="AJ624">
        <v>31672</v>
      </c>
      <c r="AK624" t="s">
        <v>3099</v>
      </c>
      <c r="AL624" t="s">
        <v>3088</v>
      </c>
      <c r="AM624">
        <v>200019607028226</v>
      </c>
      <c r="AN624">
        <v>1</v>
      </c>
      <c r="AO624" s="88" t="s">
        <v>3089</v>
      </c>
      <c r="AP624" s="88">
        <v>1</v>
      </c>
      <c r="AQ624" s="88" t="s">
        <v>3090</v>
      </c>
      <c r="AR624" s="88">
        <v>362717</v>
      </c>
      <c r="AS624" s="88" t="s">
        <v>6059</v>
      </c>
      <c r="AT624" s="88">
        <v>408</v>
      </c>
      <c r="AU624" s="88">
        <v>125000</v>
      </c>
      <c r="AV624" s="88">
        <v>0</v>
      </c>
      <c r="AW624" s="88">
        <v>0</v>
      </c>
      <c r="AX624" s="88">
        <v>0</v>
      </c>
      <c r="AY624" s="88">
        <v>125000</v>
      </c>
      <c r="AZ624" s="88">
        <v>3587.5</v>
      </c>
      <c r="BA624" s="88">
        <v>17985.990000000002</v>
      </c>
      <c r="BB624" s="88">
        <v>3800</v>
      </c>
      <c r="BC624" s="88">
        <v>0</v>
      </c>
      <c r="BD624" s="88">
        <v>25</v>
      </c>
      <c r="BE624" s="88">
        <v>0</v>
      </c>
      <c r="BF624" s="101">
        <v>20547.25</v>
      </c>
      <c r="BG624" s="101">
        <v>45945.74</v>
      </c>
      <c r="BH624" s="101">
        <v>8875</v>
      </c>
      <c r="BI624" s="101">
        <v>851.51</v>
      </c>
      <c r="BJ624" s="101">
        <v>8862.5</v>
      </c>
      <c r="BK624" s="101">
        <v>18589.009999999998</v>
      </c>
      <c r="BL624" s="101" t="s">
        <v>3081</v>
      </c>
      <c r="BM624" s="101" t="s">
        <v>3081</v>
      </c>
    </row>
    <row r="625" spans="1:65">
      <c r="A625" t="s">
        <v>695</v>
      </c>
      <c r="B625">
        <v>20250301</v>
      </c>
      <c r="C625">
        <v>2025</v>
      </c>
      <c r="D625" s="9">
        <v>45717</v>
      </c>
      <c r="E625">
        <v>3</v>
      </c>
      <c r="F625" t="s">
        <v>1038</v>
      </c>
      <c r="G625" t="s">
        <v>695</v>
      </c>
      <c r="H625" t="s">
        <v>1038</v>
      </c>
      <c r="I625" t="s">
        <v>695</v>
      </c>
      <c r="J625">
        <v>7</v>
      </c>
      <c r="K625" t="s">
        <v>3252</v>
      </c>
      <c r="L625" t="s">
        <v>2158</v>
      </c>
      <c r="M625" t="s">
        <v>2158</v>
      </c>
      <c r="N625" t="s">
        <v>1820</v>
      </c>
      <c r="O625" t="s">
        <v>3247</v>
      </c>
      <c r="P625" t="s">
        <v>6037</v>
      </c>
      <c r="Q625" t="s">
        <v>6038</v>
      </c>
      <c r="R625" t="s">
        <v>3253</v>
      </c>
      <c r="S625" t="s">
        <v>666</v>
      </c>
      <c r="T625" t="s">
        <v>6046</v>
      </c>
      <c r="U625" s="9" t="s">
        <v>6047</v>
      </c>
      <c r="V625" s="9" t="s">
        <v>3081</v>
      </c>
      <c r="W625" t="s">
        <v>3081</v>
      </c>
      <c r="X625" t="s">
        <v>3081</v>
      </c>
      <c r="Y625" t="s">
        <v>3081</v>
      </c>
      <c r="Z625">
        <v>1</v>
      </c>
      <c r="AA625">
        <v>45444</v>
      </c>
      <c r="AB625">
        <v>45444</v>
      </c>
      <c r="AC625">
        <v>62462256</v>
      </c>
      <c r="AD625" s="9" t="s">
        <v>3084</v>
      </c>
      <c r="AE625" t="s">
        <v>2892</v>
      </c>
      <c r="AF625" t="s">
        <v>3085</v>
      </c>
      <c r="AG625" t="s">
        <v>3134</v>
      </c>
      <c r="AH625" t="s">
        <v>2896</v>
      </c>
      <c r="AI625" t="s">
        <v>6045</v>
      </c>
      <c r="AJ625">
        <v>36501</v>
      </c>
      <c r="AK625" t="s">
        <v>3099</v>
      </c>
      <c r="AL625" t="s">
        <v>3088</v>
      </c>
      <c r="AM625">
        <v>200019604315781</v>
      </c>
      <c r="AN625">
        <v>1</v>
      </c>
      <c r="AO625" s="88" t="s">
        <v>3089</v>
      </c>
      <c r="AP625" s="88">
        <v>1</v>
      </c>
      <c r="AQ625" s="88" t="s">
        <v>3090</v>
      </c>
      <c r="AR625" s="88">
        <v>362717</v>
      </c>
      <c r="AS625" s="88" t="s">
        <v>6059</v>
      </c>
      <c r="AT625" s="88">
        <v>410</v>
      </c>
      <c r="AU625" s="88">
        <v>10000</v>
      </c>
      <c r="AV625" s="88">
        <v>0</v>
      </c>
      <c r="AW625" s="88">
        <v>0</v>
      </c>
      <c r="AX625" s="88">
        <v>0</v>
      </c>
      <c r="AY625" s="88">
        <v>10000</v>
      </c>
      <c r="AZ625" s="88">
        <v>0</v>
      </c>
      <c r="BA625" s="88">
        <v>0</v>
      </c>
      <c r="BB625" s="88">
        <v>0</v>
      </c>
      <c r="BC625" s="88">
        <v>0</v>
      </c>
      <c r="BD625" s="88">
        <v>0</v>
      </c>
      <c r="BE625" s="88">
        <v>0</v>
      </c>
      <c r="BF625" s="101">
        <v>0</v>
      </c>
      <c r="BG625" s="101">
        <v>0</v>
      </c>
      <c r="BH625" s="101">
        <v>0</v>
      </c>
      <c r="BI625" s="101">
        <v>0</v>
      </c>
      <c r="BJ625" s="101">
        <v>0</v>
      </c>
      <c r="BK625" s="101">
        <v>0</v>
      </c>
      <c r="BL625" s="101" t="s">
        <v>3229</v>
      </c>
      <c r="BM625" s="101" t="s">
        <v>3792</v>
      </c>
    </row>
    <row r="626" spans="1:65">
      <c r="A626" t="s">
        <v>695</v>
      </c>
      <c r="B626">
        <v>20250301</v>
      </c>
      <c r="C626">
        <v>2025</v>
      </c>
      <c r="D626" s="9">
        <v>45717</v>
      </c>
      <c r="E626">
        <v>3</v>
      </c>
      <c r="F626" t="s">
        <v>1038</v>
      </c>
      <c r="G626" t="s">
        <v>695</v>
      </c>
      <c r="H626" t="s">
        <v>1038</v>
      </c>
      <c r="I626" t="s">
        <v>695</v>
      </c>
      <c r="J626">
        <v>1</v>
      </c>
      <c r="K626" t="s">
        <v>9</v>
      </c>
      <c r="L626" t="s">
        <v>2158</v>
      </c>
      <c r="M626" t="s">
        <v>2158</v>
      </c>
      <c r="N626" t="s">
        <v>1820</v>
      </c>
      <c r="O626" t="s">
        <v>3247</v>
      </c>
      <c r="P626" t="s">
        <v>6037</v>
      </c>
      <c r="Q626" t="s">
        <v>6038</v>
      </c>
      <c r="R626" t="s">
        <v>3260</v>
      </c>
      <c r="S626" t="s">
        <v>107</v>
      </c>
      <c r="T626" t="s">
        <v>6046</v>
      </c>
      <c r="U626" s="9" t="s">
        <v>6047</v>
      </c>
      <c r="V626" s="9" t="s">
        <v>3081</v>
      </c>
      <c r="W626" t="s">
        <v>3081</v>
      </c>
      <c r="X626" t="s">
        <v>3081</v>
      </c>
      <c r="Y626" t="s">
        <v>3081</v>
      </c>
      <c r="Z626">
        <v>2</v>
      </c>
      <c r="AA626">
        <v>45536</v>
      </c>
      <c r="AB626">
        <v>44927</v>
      </c>
      <c r="AC626">
        <v>62461796</v>
      </c>
      <c r="AD626" s="9" t="s">
        <v>3084</v>
      </c>
      <c r="AE626" t="s">
        <v>2163</v>
      </c>
      <c r="AF626" t="s">
        <v>5557</v>
      </c>
      <c r="AG626" t="s">
        <v>5558</v>
      </c>
      <c r="AH626" t="s">
        <v>2180</v>
      </c>
      <c r="AI626" t="s">
        <v>6045</v>
      </c>
      <c r="AJ626">
        <v>29753</v>
      </c>
      <c r="AK626" t="s">
        <v>3099</v>
      </c>
      <c r="AL626" t="s">
        <v>3088</v>
      </c>
      <c r="AM626">
        <v>200019605041433</v>
      </c>
      <c r="AN626">
        <v>1</v>
      </c>
      <c r="AO626" s="88" t="s">
        <v>3089</v>
      </c>
      <c r="AP626" s="88">
        <v>1</v>
      </c>
      <c r="AQ626" s="88" t="s">
        <v>3090</v>
      </c>
      <c r="AR626" s="88">
        <v>362717</v>
      </c>
      <c r="AS626" s="88" t="s">
        <v>6059</v>
      </c>
      <c r="AT626" s="88">
        <v>451</v>
      </c>
      <c r="AU626" s="88">
        <v>24000</v>
      </c>
      <c r="AV626" s="88">
        <v>0</v>
      </c>
      <c r="AW626" s="88">
        <v>0</v>
      </c>
      <c r="AX626" s="88">
        <v>0</v>
      </c>
      <c r="AY626" s="88">
        <v>24000</v>
      </c>
      <c r="AZ626" s="88">
        <v>688.8</v>
      </c>
      <c r="BA626" s="88">
        <v>0</v>
      </c>
      <c r="BB626" s="88">
        <v>729.6</v>
      </c>
      <c r="BC626" s="88">
        <v>0</v>
      </c>
      <c r="BD626" s="88">
        <v>25</v>
      </c>
      <c r="BE626" s="88">
        <v>0</v>
      </c>
      <c r="BF626" s="101">
        <v>17992.04</v>
      </c>
      <c r="BG626" s="101">
        <v>19435.439999999999</v>
      </c>
      <c r="BH626" s="101">
        <v>1704</v>
      </c>
      <c r="BI626" s="101">
        <v>264</v>
      </c>
      <c r="BJ626" s="101">
        <v>1701.6</v>
      </c>
      <c r="BK626" s="101">
        <v>3669.6</v>
      </c>
      <c r="BL626" s="101" t="s">
        <v>3081</v>
      </c>
      <c r="BM626" s="101" t="s">
        <v>3081</v>
      </c>
    </row>
    <row r="627" spans="1:65">
      <c r="A627" t="s">
        <v>695</v>
      </c>
      <c r="B627">
        <v>20250301</v>
      </c>
      <c r="C627">
        <v>2025</v>
      </c>
      <c r="D627" s="9">
        <v>45717</v>
      </c>
      <c r="E627">
        <v>3</v>
      </c>
      <c r="F627" t="s">
        <v>1048</v>
      </c>
      <c r="G627" t="s">
        <v>388</v>
      </c>
      <c r="H627" t="s">
        <v>1038</v>
      </c>
      <c r="I627" t="s">
        <v>695</v>
      </c>
      <c r="J627">
        <v>34</v>
      </c>
      <c r="K627" t="s">
        <v>3256</v>
      </c>
      <c r="L627" t="s">
        <v>2158</v>
      </c>
      <c r="M627" t="s">
        <v>2158</v>
      </c>
      <c r="N627" t="s">
        <v>1820</v>
      </c>
      <c r="O627" t="s">
        <v>3247</v>
      </c>
      <c r="P627" t="s">
        <v>6037</v>
      </c>
      <c r="Q627" t="s">
        <v>6038</v>
      </c>
      <c r="R627" t="s">
        <v>4661</v>
      </c>
      <c r="S627" t="s">
        <v>1015</v>
      </c>
      <c r="T627" t="s">
        <v>6046</v>
      </c>
      <c r="U627" s="9" t="s">
        <v>6047</v>
      </c>
      <c r="V627" s="9" t="s">
        <v>6054</v>
      </c>
      <c r="W627" t="s">
        <v>6055</v>
      </c>
      <c r="X627" t="s">
        <v>3081</v>
      </c>
      <c r="Y627" t="s">
        <v>3081</v>
      </c>
      <c r="Z627">
        <v>3</v>
      </c>
      <c r="AA627">
        <v>44562</v>
      </c>
      <c r="AB627">
        <v>44136</v>
      </c>
      <c r="AC627">
        <v>61935112</v>
      </c>
      <c r="AD627" s="9" t="s">
        <v>3084</v>
      </c>
      <c r="AE627" t="s">
        <v>1735</v>
      </c>
      <c r="AF627" t="s">
        <v>3910</v>
      </c>
      <c r="AG627" t="s">
        <v>5141</v>
      </c>
      <c r="AH627" t="s">
        <v>710</v>
      </c>
      <c r="AI627" t="s">
        <v>6045</v>
      </c>
      <c r="AJ627">
        <v>22094</v>
      </c>
      <c r="AK627" t="s">
        <v>3099</v>
      </c>
      <c r="AL627" t="s">
        <v>3088</v>
      </c>
      <c r="AM627">
        <v>200019603074846</v>
      </c>
      <c r="AN627">
        <v>1</v>
      </c>
      <c r="AO627" s="88" t="s">
        <v>3089</v>
      </c>
      <c r="AP627" s="88">
        <v>1</v>
      </c>
      <c r="AQ627" s="88" t="s">
        <v>3090</v>
      </c>
      <c r="AR627" s="88">
        <v>362717</v>
      </c>
      <c r="AS627" s="88" t="s">
        <v>6059</v>
      </c>
      <c r="AT627" s="88">
        <v>460</v>
      </c>
      <c r="AU627" s="88">
        <v>110000</v>
      </c>
      <c r="AV627" s="88">
        <v>0</v>
      </c>
      <c r="AW627" s="88">
        <v>0</v>
      </c>
      <c r="AX627" s="88">
        <v>0</v>
      </c>
      <c r="AY627" s="88">
        <v>110000</v>
      </c>
      <c r="AZ627" s="88">
        <v>3157</v>
      </c>
      <c r="BA627" s="88">
        <v>14457.62</v>
      </c>
      <c r="BB627" s="88">
        <v>3344</v>
      </c>
      <c r="BC627" s="88">
        <v>0</v>
      </c>
      <c r="BD627" s="88">
        <v>25</v>
      </c>
      <c r="BE627" s="88">
        <v>0</v>
      </c>
      <c r="BF627" s="101">
        <v>0</v>
      </c>
      <c r="BG627" s="101">
        <v>20983.62</v>
      </c>
      <c r="BH627" s="101">
        <v>7810</v>
      </c>
      <c r="BI627" s="101">
        <v>851.51</v>
      </c>
      <c r="BJ627" s="101">
        <v>7799</v>
      </c>
      <c r="BK627" s="101">
        <v>16460.509999999998</v>
      </c>
      <c r="BL627" s="101" t="s">
        <v>3081</v>
      </c>
      <c r="BM627" s="101" t="s">
        <v>3081</v>
      </c>
    </row>
    <row r="628" spans="1:65">
      <c r="A628" t="s">
        <v>695</v>
      </c>
      <c r="B628">
        <v>20250301</v>
      </c>
      <c r="C628">
        <v>2025</v>
      </c>
      <c r="D628" s="9">
        <v>45717</v>
      </c>
      <c r="E628">
        <v>3</v>
      </c>
      <c r="F628" t="s">
        <v>1069</v>
      </c>
      <c r="G628" t="s">
        <v>612</v>
      </c>
      <c r="H628" t="s">
        <v>1038</v>
      </c>
      <c r="I628" t="s">
        <v>695</v>
      </c>
      <c r="J628">
        <v>34</v>
      </c>
      <c r="K628" t="s">
        <v>3256</v>
      </c>
      <c r="L628" t="s">
        <v>2158</v>
      </c>
      <c r="M628" t="s">
        <v>2158</v>
      </c>
      <c r="N628" t="s">
        <v>1820</v>
      </c>
      <c r="O628" t="s">
        <v>3247</v>
      </c>
      <c r="P628" t="s">
        <v>6037</v>
      </c>
      <c r="Q628" t="s">
        <v>6038</v>
      </c>
      <c r="R628" t="s">
        <v>3360</v>
      </c>
      <c r="S628" t="s">
        <v>1872</v>
      </c>
      <c r="T628" t="s">
        <v>6046</v>
      </c>
      <c r="U628" s="9" t="s">
        <v>6047</v>
      </c>
      <c r="V628" s="9" t="s">
        <v>6048</v>
      </c>
      <c r="W628" t="s">
        <v>6049</v>
      </c>
      <c r="X628" t="s">
        <v>3081</v>
      </c>
      <c r="Y628" t="s">
        <v>3081</v>
      </c>
      <c r="Z628">
        <v>1</v>
      </c>
      <c r="AA628">
        <v>44927</v>
      </c>
      <c r="AB628">
        <v>44927</v>
      </c>
      <c r="AC628">
        <v>62115067</v>
      </c>
      <c r="AD628" s="9" t="s">
        <v>3084</v>
      </c>
      <c r="AE628" t="s">
        <v>2174</v>
      </c>
      <c r="AF628" t="s">
        <v>5642</v>
      </c>
      <c r="AG628" t="s">
        <v>5643</v>
      </c>
      <c r="AH628" t="s">
        <v>2291</v>
      </c>
      <c r="AI628" t="s">
        <v>6043</v>
      </c>
      <c r="AJ628">
        <v>36117</v>
      </c>
      <c r="AK628" t="s">
        <v>3099</v>
      </c>
      <c r="AL628" t="s">
        <v>3088</v>
      </c>
      <c r="AM628">
        <v>200019603981250</v>
      </c>
      <c r="AN628">
        <v>1</v>
      </c>
      <c r="AO628" s="88" t="s">
        <v>3089</v>
      </c>
      <c r="AP628" s="88">
        <v>1</v>
      </c>
      <c r="AQ628" s="88" t="s">
        <v>3090</v>
      </c>
      <c r="AR628" s="88">
        <v>362717</v>
      </c>
      <c r="AS628" s="88" t="s">
        <v>6059</v>
      </c>
      <c r="AT628" s="88">
        <v>483</v>
      </c>
      <c r="AU628" s="88">
        <v>36000</v>
      </c>
      <c r="AV628" s="88">
        <v>0</v>
      </c>
      <c r="AW628" s="88">
        <v>0</v>
      </c>
      <c r="AX628" s="88">
        <v>0</v>
      </c>
      <c r="AY628" s="88">
        <v>36000</v>
      </c>
      <c r="AZ628" s="88">
        <v>1033.2</v>
      </c>
      <c r="BA628" s="88">
        <v>0</v>
      </c>
      <c r="BB628" s="88">
        <v>1094.4000000000001</v>
      </c>
      <c r="BC628" s="88">
        <v>0</v>
      </c>
      <c r="BD628" s="88">
        <v>25</v>
      </c>
      <c r="BE628" s="88">
        <v>0</v>
      </c>
      <c r="BF628" s="101">
        <v>26961.279999999999</v>
      </c>
      <c r="BG628" s="101">
        <v>29113.88</v>
      </c>
      <c r="BH628" s="101">
        <v>2556</v>
      </c>
      <c r="BI628" s="101">
        <v>396</v>
      </c>
      <c r="BJ628" s="101">
        <v>2552.4</v>
      </c>
      <c r="BK628" s="101">
        <v>5504.4</v>
      </c>
      <c r="BL628" s="101" t="s">
        <v>3173</v>
      </c>
      <c r="BM628" s="101" t="s">
        <v>3217</v>
      </c>
    </row>
    <row r="629" spans="1:65">
      <c r="A629" t="s">
        <v>695</v>
      </c>
      <c r="B629">
        <v>20250301</v>
      </c>
      <c r="C629">
        <v>2025</v>
      </c>
      <c r="D629" s="9">
        <v>45717</v>
      </c>
      <c r="E629">
        <v>3</v>
      </c>
      <c r="F629" t="s">
        <v>1038</v>
      </c>
      <c r="G629" t="s">
        <v>695</v>
      </c>
      <c r="H629" t="s">
        <v>1038</v>
      </c>
      <c r="I629" t="s">
        <v>695</v>
      </c>
      <c r="J629">
        <v>7</v>
      </c>
      <c r="K629" t="s">
        <v>3252</v>
      </c>
      <c r="L629" t="s">
        <v>2158</v>
      </c>
      <c r="M629" t="s">
        <v>2158</v>
      </c>
      <c r="N629" t="s">
        <v>1820</v>
      </c>
      <c r="O629" t="s">
        <v>3247</v>
      </c>
      <c r="P629" t="s">
        <v>6037</v>
      </c>
      <c r="Q629" t="s">
        <v>6038</v>
      </c>
      <c r="R629" t="s">
        <v>3253</v>
      </c>
      <c r="S629" t="s">
        <v>666</v>
      </c>
      <c r="T629" t="s">
        <v>6046</v>
      </c>
      <c r="U629" s="9" t="s">
        <v>6047</v>
      </c>
      <c r="V629" s="9" t="s">
        <v>3081</v>
      </c>
      <c r="W629" t="s">
        <v>3081</v>
      </c>
      <c r="X629" t="s">
        <v>3081</v>
      </c>
      <c r="Y629" t="s">
        <v>3081</v>
      </c>
      <c r="Z629">
        <v>3</v>
      </c>
      <c r="AA629">
        <v>45474</v>
      </c>
      <c r="AB629">
        <v>45261</v>
      </c>
      <c r="AC629">
        <v>62462098</v>
      </c>
      <c r="AD629" s="9" t="s">
        <v>3084</v>
      </c>
      <c r="AE629" t="s">
        <v>2654</v>
      </c>
      <c r="AF629" t="s">
        <v>4305</v>
      </c>
      <c r="AG629" t="s">
        <v>4306</v>
      </c>
      <c r="AH629" t="s">
        <v>2637</v>
      </c>
      <c r="AI629" t="s">
        <v>6045</v>
      </c>
      <c r="AJ629">
        <v>31626</v>
      </c>
      <c r="AK629" t="s">
        <v>3099</v>
      </c>
      <c r="AL629" t="s">
        <v>3088</v>
      </c>
      <c r="AM629">
        <v>200012320394020</v>
      </c>
      <c r="AN629">
        <v>1</v>
      </c>
      <c r="AO629" s="88" t="s">
        <v>3089</v>
      </c>
      <c r="AP629" s="88">
        <v>1</v>
      </c>
      <c r="AQ629" s="88" t="s">
        <v>3090</v>
      </c>
      <c r="AR629" s="88">
        <v>362717</v>
      </c>
      <c r="AS629" s="88" t="s">
        <v>6059</v>
      </c>
      <c r="AT629" s="88">
        <v>489</v>
      </c>
      <c r="AU629" s="88">
        <v>30000</v>
      </c>
      <c r="AV629" s="88">
        <v>0</v>
      </c>
      <c r="AW629" s="88">
        <v>0</v>
      </c>
      <c r="AX629" s="88">
        <v>0</v>
      </c>
      <c r="AY629" s="88">
        <v>30000</v>
      </c>
      <c r="AZ629" s="88">
        <v>0</v>
      </c>
      <c r="BA629" s="88">
        <v>0</v>
      </c>
      <c r="BB629" s="88">
        <v>0</v>
      </c>
      <c r="BC629" s="88">
        <v>0</v>
      </c>
      <c r="BD629" s="88">
        <v>0</v>
      </c>
      <c r="BE629" s="88">
        <v>0</v>
      </c>
      <c r="BF629" s="101">
        <v>0</v>
      </c>
      <c r="BG629" s="101">
        <v>0</v>
      </c>
      <c r="BH629" s="101">
        <v>0</v>
      </c>
      <c r="BI629" s="101">
        <v>0</v>
      </c>
      <c r="BJ629" s="101">
        <v>0</v>
      </c>
      <c r="BK629" s="101">
        <v>0</v>
      </c>
      <c r="BL629" s="101" t="s">
        <v>3081</v>
      </c>
      <c r="BM629" s="101" t="s">
        <v>3081</v>
      </c>
    </row>
    <row r="630" spans="1:65">
      <c r="A630" t="s">
        <v>695</v>
      </c>
      <c r="B630">
        <v>20250301</v>
      </c>
      <c r="C630">
        <v>2025</v>
      </c>
      <c r="D630" s="9">
        <v>45717</v>
      </c>
      <c r="E630">
        <v>3</v>
      </c>
      <c r="F630" t="s">
        <v>1028</v>
      </c>
      <c r="G630" t="s">
        <v>1194</v>
      </c>
      <c r="H630" t="s">
        <v>1028</v>
      </c>
      <c r="I630" t="s">
        <v>1194</v>
      </c>
      <c r="J630">
        <v>1</v>
      </c>
      <c r="K630" t="s">
        <v>9</v>
      </c>
      <c r="L630" t="s">
        <v>2158</v>
      </c>
      <c r="M630" t="s">
        <v>2158</v>
      </c>
      <c r="N630" t="s">
        <v>1820</v>
      </c>
      <c r="O630" t="s">
        <v>3247</v>
      </c>
      <c r="P630" t="s">
        <v>6037</v>
      </c>
      <c r="Q630" t="s">
        <v>6038</v>
      </c>
      <c r="R630" t="s">
        <v>3921</v>
      </c>
      <c r="S630" t="s">
        <v>94</v>
      </c>
      <c r="T630" t="s">
        <v>6066</v>
      </c>
      <c r="U630" s="9" t="s">
        <v>6067</v>
      </c>
      <c r="V630" s="9" t="s">
        <v>6052</v>
      </c>
      <c r="W630" t="s">
        <v>6053</v>
      </c>
      <c r="X630" t="s">
        <v>3081</v>
      </c>
      <c r="Y630" t="s">
        <v>3081</v>
      </c>
      <c r="Z630">
        <v>7</v>
      </c>
      <c r="AA630">
        <v>45474</v>
      </c>
      <c r="AB630">
        <v>42431</v>
      </c>
      <c r="AC630">
        <v>62475034</v>
      </c>
      <c r="AD630" s="9" t="s">
        <v>3084</v>
      </c>
      <c r="AE630" t="s">
        <v>1264</v>
      </c>
      <c r="AF630" t="s">
        <v>5314</v>
      </c>
      <c r="AG630" t="s">
        <v>5315</v>
      </c>
      <c r="AH630" t="s">
        <v>572</v>
      </c>
      <c r="AI630" t="s">
        <v>6045</v>
      </c>
      <c r="AJ630">
        <v>27440</v>
      </c>
      <c r="AK630" t="s">
        <v>3099</v>
      </c>
      <c r="AL630" t="s">
        <v>3088</v>
      </c>
      <c r="AM630">
        <v>200012000744612</v>
      </c>
      <c r="AN630">
        <v>1</v>
      </c>
      <c r="AO630" s="88" t="s">
        <v>3089</v>
      </c>
      <c r="AP630" s="88">
        <v>1</v>
      </c>
      <c r="AQ630" s="88" t="s">
        <v>3090</v>
      </c>
      <c r="AR630" s="88">
        <v>362717</v>
      </c>
      <c r="AS630" s="88" t="s">
        <v>6059</v>
      </c>
      <c r="AT630" s="88">
        <v>493</v>
      </c>
      <c r="AU630" s="88">
        <v>20000</v>
      </c>
      <c r="AV630" s="88">
        <v>0</v>
      </c>
      <c r="AW630" s="88">
        <v>0</v>
      </c>
      <c r="AX630" s="88">
        <v>0</v>
      </c>
      <c r="AY630" s="88">
        <v>20000</v>
      </c>
      <c r="AZ630" s="88">
        <v>574</v>
      </c>
      <c r="BA630" s="88">
        <v>0</v>
      </c>
      <c r="BB630" s="88">
        <v>608</v>
      </c>
      <c r="BC630" s="88">
        <v>0</v>
      </c>
      <c r="BD630" s="88">
        <v>25</v>
      </c>
      <c r="BE630" s="88">
        <v>0</v>
      </c>
      <c r="BF630" s="101">
        <v>0</v>
      </c>
      <c r="BG630" s="101">
        <v>1207</v>
      </c>
      <c r="BH630" s="101">
        <v>1420</v>
      </c>
      <c r="BI630" s="101">
        <v>220</v>
      </c>
      <c r="BJ630" s="101">
        <v>1418</v>
      </c>
      <c r="BK630" s="101">
        <v>3058</v>
      </c>
      <c r="BL630" s="101" t="s">
        <v>3081</v>
      </c>
      <c r="BM630" s="101" t="s">
        <v>3081</v>
      </c>
    </row>
    <row r="631" spans="1:65">
      <c r="A631" t="s">
        <v>695</v>
      </c>
      <c r="B631">
        <v>20250301</v>
      </c>
      <c r="C631">
        <v>2025</v>
      </c>
      <c r="D631" s="9">
        <v>45717</v>
      </c>
      <c r="E631">
        <v>3</v>
      </c>
      <c r="F631" t="s">
        <v>1038</v>
      </c>
      <c r="G631" t="s">
        <v>695</v>
      </c>
      <c r="H631" t="s">
        <v>1038</v>
      </c>
      <c r="I631" t="s">
        <v>695</v>
      </c>
      <c r="J631">
        <v>7</v>
      </c>
      <c r="K631" t="s">
        <v>3252</v>
      </c>
      <c r="L631" t="s">
        <v>2158</v>
      </c>
      <c r="M631" t="s">
        <v>2158</v>
      </c>
      <c r="N631" t="s">
        <v>1820</v>
      </c>
      <c r="O631" t="s">
        <v>3247</v>
      </c>
      <c r="P631" t="s">
        <v>6037</v>
      </c>
      <c r="Q631" t="s">
        <v>6038</v>
      </c>
      <c r="R631" t="s">
        <v>3253</v>
      </c>
      <c r="S631" t="s">
        <v>666</v>
      </c>
      <c r="T631" t="s">
        <v>6046</v>
      </c>
      <c r="U631" s="9" t="s">
        <v>6047</v>
      </c>
      <c r="V631" s="9" t="s">
        <v>3081</v>
      </c>
      <c r="W631" t="s">
        <v>3081</v>
      </c>
      <c r="X631" t="s">
        <v>3081</v>
      </c>
      <c r="Y631" t="s">
        <v>3081</v>
      </c>
      <c r="Z631">
        <v>1</v>
      </c>
      <c r="AA631">
        <v>45689</v>
      </c>
      <c r="AB631">
        <v>45689</v>
      </c>
      <c r="AC631">
        <v>62462505</v>
      </c>
      <c r="AD631" s="9" t="s">
        <v>3084</v>
      </c>
      <c r="AE631" t="s">
        <v>5937</v>
      </c>
      <c r="AF631" t="s">
        <v>5938</v>
      </c>
      <c r="AG631" t="s">
        <v>5939</v>
      </c>
      <c r="AH631" t="s">
        <v>5940</v>
      </c>
      <c r="AI631" t="s">
        <v>6043</v>
      </c>
      <c r="AJ631">
        <v>36180</v>
      </c>
      <c r="AK631" t="s">
        <v>3099</v>
      </c>
      <c r="AL631" t="s">
        <v>3088</v>
      </c>
      <c r="AM631">
        <v>200019601090721</v>
      </c>
      <c r="AN631">
        <v>1</v>
      </c>
      <c r="AO631" s="88" t="s">
        <v>3089</v>
      </c>
      <c r="AP631" s="88">
        <v>1</v>
      </c>
      <c r="AQ631" s="88" t="s">
        <v>3090</v>
      </c>
      <c r="AR631" s="88">
        <v>362717</v>
      </c>
      <c r="AS631" s="88" t="s">
        <v>6059</v>
      </c>
      <c r="AT631" s="88">
        <v>516</v>
      </c>
      <c r="AU631" s="88">
        <v>10000</v>
      </c>
      <c r="AV631" s="88">
        <v>0</v>
      </c>
      <c r="AW631" s="88">
        <v>0</v>
      </c>
      <c r="AX631" s="88">
        <v>0</v>
      </c>
      <c r="AY631" s="88">
        <v>10000</v>
      </c>
      <c r="AZ631" s="88">
        <v>0</v>
      </c>
      <c r="BA631" s="88">
        <v>0</v>
      </c>
      <c r="BB631" s="88">
        <v>0</v>
      </c>
      <c r="BC631" s="88">
        <v>0</v>
      </c>
      <c r="BD631" s="88">
        <v>0</v>
      </c>
      <c r="BE631" s="88">
        <v>0</v>
      </c>
      <c r="BF631" s="101">
        <v>0</v>
      </c>
      <c r="BG631" s="101">
        <v>0</v>
      </c>
      <c r="BH631" s="101">
        <v>0</v>
      </c>
      <c r="BI631" s="101">
        <v>0</v>
      </c>
      <c r="BJ631" s="101">
        <v>0</v>
      </c>
      <c r="BK631" s="101">
        <v>0</v>
      </c>
      <c r="BL631" s="101" t="s">
        <v>3081</v>
      </c>
      <c r="BM631" s="101" t="s">
        <v>3081</v>
      </c>
    </row>
    <row r="632" spans="1:65">
      <c r="A632" t="s">
        <v>695</v>
      </c>
      <c r="B632">
        <v>20250301</v>
      </c>
      <c r="C632">
        <v>2025</v>
      </c>
      <c r="D632" s="9">
        <v>45717</v>
      </c>
      <c r="E632">
        <v>3</v>
      </c>
      <c r="F632" t="s">
        <v>1030</v>
      </c>
      <c r="G632" t="s">
        <v>420</v>
      </c>
      <c r="H632" t="s">
        <v>1030</v>
      </c>
      <c r="I632" t="s">
        <v>420</v>
      </c>
      <c r="J632">
        <v>1</v>
      </c>
      <c r="K632" t="s">
        <v>9</v>
      </c>
      <c r="L632" t="s">
        <v>2158</v>
      </c>
      <c r="M632" t="s">
        <v>2158</v>
      </c>
      <c r="N632" t="s">
        <v>1820</v>
      </c>
      <c r="O632" t="s">
        <v>3247</v>
      </c>
      <c r="P632" t="s">
        <v>6037</v>
      </c>
      <c r="Q632" t="s">
        <v>6038</v>
      </c>
      <c r="R632" t="s">
        <v>3297</v>
      </c>
      <c r="S632" t="s">
        <v>8</v>
      </c>
      <c r="T632" t="s">
        <v>6046</v>
      </c>
      <c r="U632" s="9" t="s">
        <v>6047</v>
      </c>
      <c r="V632" s="9" t="s">
        <v>6056</v>
      </c>
      <c r="W632" t="s">
        <v>6057</v>
      </c>
      <c r="X632" t="s">
        <v>3081</v>
      </c>
      <c r="Y632" t="s">
        <v>3081</v>
      </c>
      <c r="Z632">
        <v>1</v>
      </c>
      <c r="AA632">
        <v>44986</v>
      </c>
      <c r="AB632">
        <v>44986</v>
      </c>
      <c r="AC632">
        <v>62040064</v>
      </c>
      <c r="AD632" s="9" t="s">
        <v>3084</v>
      </c>
      <c r="AE632" t="s">
        <v>2231</v>
      </c>
      <c r="AF632" t="s">
        <v>5061</v>
      </c>
      <c r="AG632" t="s">
        <v>5062</v>
      </c>
      <c r="AH632" t="s">
        <v>2230</v>
      </c>
      <c r="AI632" t="s">
        <v>6043</v>
      </c>
      <c r="AJ632">
        <v>36040</v>
      </c>
      <c r="AK632" t="s">
        <v>3099</v>
      </c>
      <c r="AL632" t="s">
        <v>3088</v>
      </c>
      <c r="AM632">
        <v>200019605628361</v>
      </c>
      <c r="AN632">
        <v>1</v>
      </c>
      <c r="AO632" s="88" t="s">
        <v>3089</v>
      </c>
      <c r="AP632" s="88">
        <v>1</v>
      </c>
      <c r="AQ632" s="88" t="s">
        <v>3090</v>
      </c>
      <c r="AR632" s="88">
        <v>362717</v>
      </c>
      <c r="AS632" s="88" t="s">
        <v>6059</v>
      </c>
      <c r="AT632" s="88">
        <v>518</v>
      </c>
      <c r="AU632" s="88">
        <v>35000</v>
      </c>
      <c r="AV632" s="88">
        <v>0</v>
      </c>
      <c r="AW632" s="88">
        <v>0</v>
      </c>
      <c r="AX632" s="88">
        <v>0</v>
      </c>
      <c r="AY632" s="88">
        <v>35000</v>
      </c>
      <c r="AZ632" s="88">
        <v>1004.5</v>
      </c>
      <c r="BA632" s="88">
        <v>0</v>
      </c>
      <c r="BB632" s="88">
        <v>1064</v>
      </c>
      <c r="BC632" s="88">
        <v>0</v>
      </c>
      <c r="BD632" s="88">
        <v>25</v>
      </c>
      <c r="BE632" s="88">
        <v>0</v>
      </c>
      <c r="BF632" s="101">
        <v>10502.29</v>
      </c>
      <c r="BG632" s="101">
        <v>12595.79</v>
      </c>
      <c r="BH632" s="101">
        <v>2485</v>
      </c>
      <c r="BI632" s="101">
        <v>385</v>
      </c>
      <c r="BJ632" s="101">
        <v>2481.5</v>
      </c>
      <c r="BK632" s="101">
        <v>5351.5</v>
      </c>
      <c r="BL632" s="101" t="s">
        <v>3081</v>
      </c>
      <c r="BM632" s="101" t="s">
        <v>3081</v>
      </c>
    </row>
    <row r="633" spans="1:65">
      <c r="A633" t="s">
        <v>695</v>
      </c>
      <c r="B633">
        <v>20250301</v>
      </c>
      <c r="C633">
        <v>2025</v>
      </c>
      <c r="D633" s="9">
        <v>45717</v>
      </c>
      <c r="E633">
        <v>3</v>
      </c>
      <c r="F633" t="s">
        <v>1038</v>
      </c>
      <c r="G633" t="s">
        <v>695</v>
      </c>
      <c r="H633" t="s">
        <v>1038</v>
      </c>
      <c r="I633" t="s">
        <v>695</v>
      </c>
      <c r="J633">
        <v>36</v>
      </c>
      <c r="K633" t="s">
        <v>3251</v>
      </c>
      <c r="L633" t="s">
        <v>2158</v>
      </c>
      <c r="M633" t="s">
        <v>2158</v>
      </c>
      <c r="N633" t="s">
        <v>1820</v>
      </c>
      <c r="O633" t="s">
        <v>3247</v>
      </c>
      <c r="P633" t="s">
        <v>6037</v>
      </c>
      <c r="Q633" t="s">
        <v>6038</v>
      </c>
      <c r="R633" t="s">
        <v>4743</v>
      </c>
      <c r="S633" t="s">
        <v>4744</v>
      </c>
      <c r="T633" t="s">
        <v>6039</v>
      </c>
      <c r="U633" s="9" t="s">
        <v>6040</v>
      </c>
      <c r="V633" s="9" t="s">
        <v>6048</v>
      </c>
      <c r="W633" t="s">
        <v>6049</v>
      </c>
      <c r="X633" t="s">
        <v>3081</v>
      </c>
      <c r="Y633" t="s">
        <v>3081</v>
      </c>
      <c r="Z633">
        <v>1</v>
      </c>
      <c r="AA633">
        <v>45566</v>
      </c>
      <c r="AB633">
        <v>45566</v>
      </c>
      <c r="AC633">
        <v>62462419</v>
      </c>
      <c r="AD633" s="9" t="s">
        <v>3084</v>
      </c>
      <c r="AE633" t="s">
        <v>4745</v>
      </c>
      <c r="AF633" t="s">
        <v>4746</v>
      </c>
      <c r="AG633" t="s">
        <v>4747</v>
      </c>
      <c r="AH633" t="s">
        <v>4748</v>
      </c>
      <c r="AI633" t="s">
        <v>6043</v>
      </c>
      <c r="AJ633">
        <v>36106</v>
      </c>
      <c r="AK633" t="s">
        <v>3099</v>
      </c>
      <c r="AL633" t="s">
        <v>3088</v>
      </c>
      <c r="AM633">
        <v>200019607598285</v>
      </c>
      <c r="AN633">
        <v>1</v>
      </c>
      <c r="AO633" s="88" t="s">
        <v>3089</v>
      </c>
      <c r="AP633" s="88">
        <v>1</v>
      </c>
      <c r="AQ633" s="88" t="s">
        <v>3090</v>
      </c>
      <c r="AR633" s="88">
        <v>362717</v>
      </c>
      <c r="AS633" s="88" t="s">
        <v>6059</v>
      </c>
      <c r="AT633" s="88">
        <v>519</v>
      </c>
      <c r="AU633" s="88">
        <v>15000</v>
      </c>
      <c r="AV633" s="88">
        <v>0</v>
      </c>
      <c r="AW633" s="88">
        <v>0</v>
      </c>
      <c r="AX633" s="88">
        <v>0</v>
      </c>
      <c r="AY633" s="88">
        <v>15000</v>
      </c>
      <c r="AZ633" s="88">
        <v>430.5</v>
      </c>
      <c r="BA633" s="88">
        <v>0</v>
      </c>
      <c r="BB633" s="88">
        <v>456</v>
      </c>
      <c r="BC633" s="88">
        <v>0</v>
      </c>
      <c r="BD633" s="88">
        <v>25</v>
      </c>
      <c r="BE633" s="88">
        <v>0</v>
      </c>
      <c r="BF633" s="101">
        <v>0</v>
      </c>
      <c r="BG633" s="101">
        <v>911.5</v>
      </c>
      <c r="BH633" s="101">
        <v>1065</v>
      </c>
      <c r="BI633" s="101">
        <v>165</v>
      </c>
      <c r="BJ633" s="101">
        <v>1063.5</v>
      </c>
      <c r="BK633" s="101">
        <v>2293.5</v>
      </c>
      <c r="BL633" s="101" t="s">
        <v>3081</v>
      </c>
      <c r="BM633" s="101" t="s">
        <v>3081</v>
      </c>
    </row>
    <row r="634" spans="1:65">
      <c r="A634" t="s">
        <v>695</v>
      </c>
      <c r="B634">
        <v>20250301</v>
      </c>
      <c r="C634">
        <v>2025</v>
      </c>
      <c r="D634" s="9">
        <v>45717</v>
      </c>
      <c r="E634">
        <v>3</v>
      </c>
      <c r="F634" t="s">
        <v>1028</v>
      </c>
      <c r="G634" t="s">
        <v>1194</v>
      </c>
      <c r="H634" t="s">
        <v>1028</v>
      </c>
      <c r="I634" t="s">
        <v>1194</v>
      </c>
      <c r="J634">
        <v>1</v>
      </c>
      <c r="K634" t="s">
        <v>9</v>
      </c>
      <c r="L634" t="s">
        <v>2158</v>
      </c>
      <c r="M634" t="s">
        <v>2158</v>
      </c>
      <c r="N634" t="s">
        <v>1820</v>
      </c>
      <c r="O634" t="s">
        <v>3247</v>
      </c>
      <c r="P634" t="s">
        <v>6037</v>
      </c>
      <c r="Q634" t="s">
        <v>6038</v>
      </c>
      <c r="R634" t="s">
        <v>3330</v>
      </c>
      <c r="S634" t="s">
        <v>45</v>
      </c>
      <c r="T634" t="s">
        <v>6039</v>
      </c>
      <c r="U634" s="9" t="s">
        <v>6040</v>
      </c>
      <c r="V634" s="9" t="s">
        <v>6056</v>
      </c>
      <c r="W634" t="s">
        <v>6057</v>
      </c>
      <c r="X634" t="s">
        <v>3081</v>
      </c>
      <c r="Y634" t="s">
        <v>3081</v>
      </c>
      <c r="Z634">
        <v>4</v>
      </c>
      <c r="AA634">
        <v>45536</v>
      </c>
      <c r="AB634">
        <v>44287</v>
      </c>
      <c r="AC634">
        <v>62475223</v>
      </c>
      <c r="AD634" s="9" t="s">
        <v>3084</v>
      </c>
      <c r="AE634" t="s">
        <v>1408</v>
      </c>
      <c r="AF634" t="s">
        <v>4416</v>
      </c>
      <c r="AG634" t="s">
        <v>4417</v>
      </c>
      <c r="AH634" t="s">
        <v>766</v>
      </c>
      <c r="AI634" t="s">
        <v>6043</v>
      </c>
      <c r="AJ634">
        <v>32244</v>
      </c>
      <c r="AK634" t="s">
        <v>3099</v>
      </c>
      <c r="AL634" t="s">
        <v>3088</v>
      </c>
      <c r="AM634">
        <v>200019603568714</v>
      </c>
      <c r="AN634">
        <v>1</v>
      </c>
      <c r="AO634" s="88" t="s">
        <v>3089</v>
      </c>
      <c r="AP634" s="88">
        <v>1</v>
      </c>
      <c r="AQ634" s="88" t="s">
        <v>3090</v>
      </c>
      <c r="AR634" s="88">
        <v>362717</v>
      </c>
      <c r="AS634" s="88" t="s">
        <v>6059</v>
      </c>
      <c r="AT634" s="88">
        <v>595</v>
      </c>
      <c r="AU634" s="88">
        <v>35000</v>
      </c>
      <c r="AV634" s="88">
        <v>0</v>
      </c>
      <c r="AW634" s="88">
        <v>0</v>
      </c>
      <c r="AX634" s="88">
        <v>0</v>
      </c>
      <c r="AY634" s="88">
        <v>35000</v>
      </c>
      <c r="AZ634" s="88">
        <v>1004.5</v>
      </c>
      <c r="BA634" s="88">
        <v>0</v>
      </c>
      <c r="BB634" s="88">
        <v>1064</v>
      </c>
      <c r="BC634" s="88">
        <v>0</v>
      </c>
      <c r="BD634" s="88">
        <v>25</v>
      </c>
      <c r="BE634" s="88">
        <v>0</v>
      </c>
      <c r="BF634" s="101">
        <v>0</v>
      </c>
      <c r="BG634" s="101">
        <v>2093.5</v>
      </c>
      <c r="BH634" s="101">
        <v>2485</v>
      </c>
      <c r="BI634" s="101">
        <v>385</v>
      </c>
      <c r="BJ634" s="101">
        <v>2481.5</v>
      </c>
      <c r="BK634" s="101">
        <v>5351.5</v>
      </c>
      <c r="BL634" s="101" t="s">
        <v>3081</v>
      </c>
      <c r="BM634" s="101" t="s">
        <v>3081</v>
      </c>
    </row>
    <row r="635" spans="1:65">
      <c r="A635" t="s">
        <v>695</v>
      </c>
      <c r="B635">
        <v>20250301</v>
      </c>
      <c r="C635">
        <v>2025</v>
      </c>
      <c r="D635" s="9">
        <v>45717</v>
      </c>
      <c r="E635">
        <v>3</v>
      </c>
      <c r="F635" t="s">
        <v>1069</v>
      </c>
      <c r="G635" t="s">
        <v>612</v>
      </c>
      <c r="H635" t="s">
        <v>1069</v>
      </c>
      <c r="I635" t="s">
        <v>612</v>
      </c>
      <c r="J635">
        <v>1</v>
      </c>
      <c r="K635" t="s">
        <v>9</v>
      </c>
      <c r="L635" t="s">
        <v>2158</v>
      </c>
      <c r="M635" t="s">
        <v>2158</v>
      </c>
      <c r="N635" t="s">
        <v>1820</v>
      </c>
      <c r="O635" t="s">
        <v>3247</v>
      </c>
      <c r="P635" t="s">
        <v>6037</v>
      </c>
      <c r="Q635" t="s">
        <v>6038</v>
      </c>
      <c r="R635" t="s">
        <v>3096</v>
      </c>
      <c r="S635" t="s">
        <v>295</v>
      </c>
      <c r="T635" t="s">
        <v>6046</v>
      </c>
      <c r="U635" s="9" t="s">
        <v>6047</v>
      </c>
      <c r="V635" s="9" t="s">
        <v>6056</v>
      </c>
      <c r="W635" t="s">
        <v>6057</v>
      </c>
      <c r="X635" t="s">
        <v>3081</v>
      </c>
      <c r="Y635" t="s">
        <v>3081</v>
      </c>
      <c r="Z635">
        <v>1</v>
      </c>
      <c r="AA635">
        <v>45170</v>
      </c>
      <c r="AB635">
        <v>45170</v>
      </c>
      <c r="AC635">
        <v>62115082</v>
      </c>
      <c r="AD635" s="9" t="s">
        <v>3084</v>
      </c>
      <c r="AE635" t="s">
        <v>2527</v>
      </c>
      <c r="AF635" t="s">
        <v>3539</v>
      </c>
      <c r="AG635" t="s">
        <v>3362</v>
      </c>
      <c r="AH635" t="s">
        <v>2553</v>
      </c>
      <c r="AI635" t="s">
        <v>6045</v>
      </c>
      <c r="AJ635">
        <v>30479</v>
      </c>
      <c r="AK635" t="s">
        <v>3099</v>
      </c>
      <c r="AL635" t="s">
        <v>3088</v>
      </c>
      <c r="AM635">
        <v>200019606196776</v>
      </c>
      <c r="AN635">
        <v>1</v>
      </c>
      <c r="AO635" s="88" t="s">
        <v>3089</v>
      </c>
      <c r="AP635" s="88">
        <v>1</v>
      </c>
      <c r="AQ635" s="88" t="s">
        <v>3090</v>
      </c>
      <c r="AR635" s="88">
        <v>362717</v>
      </c>
      <c r="AS635" s="88" t="s">
        <v>6059</v>
      </c>
      <c r="AT635" s="88">
        <v>550</v>
      </c>
      <c r="AU635" s="88">
        <v>35000</v>
      </c>
      <c r="AV635" s="88">
        <v>0</v>
      </c>
      <c r="AW635" s="88">
        <v>0</v>
      </c>
      <c r="AX635" s="88">
        <v>0</v>
      </c>
      <c r="AY635" s="88">
        <v>35000</v>
      </c>
      <c r="AZ635" s="88">
        <v>1004.5</v>
      </c>
      <c r="BA635" s="88">
        <v>0</v>
      </c>
      <c r="BB635" s="88">
        <v>1064</v>
      </c>
      <c r="BC635" s="88">
        <v>0</v>
      </c>
      <c r="BD635" s="88">
        <v>25</v>
      </c>
      <c r="BE635" s="88">
        <v>0</v>
      </c>
      <c r="BF635" s="101">
        <v>0</v>
      </c>
      <c r="BG635" s="101">
        <v>2093.5</v>
      </c>
      <c r="BH635" s="101">
        <v>2485</v>
      </c>
      <c r="BI635" s="101">
        <v>385</v>
      </c>
      <c r="BJ635" s="101">
        <v>2481.5</v>
      </c>
      <c r="BK635" s="101">
        <v>5351.5</v>
      </c>
      <c r="BL635" s="101" t="s">
        <v>3081</v>
      </c>
      <c r="BM635" s="101" t="s">
        <v>3081</v>
      </c>
    </row>
    <row r="636" spans="1:65">
      <c r="A636" t="s">
        <v>695</v>
      </c>
      <c r="B636">
        <v>20250301</v>
      </c>
      <c r="C636">
        <v>2025</v>
      </c>
      <c r="D636" s="9">
        <v>45717</v>
      </c>
      <c r="E636">
        <v>3</v>
      </c>
      <c r="F636" t="s">
        <v>1045</v>
      </c>
      <c r="G636" t="s">
        <v>1201</v>
      </c>
      <c r="H636" t="s">
        <v>1045</v>
      </c>
      <c r="I636" t="s">
        <v>1201</v>
      </c>
      <c r="J636">
        <v>1</v>
      </c>
      <c r="K636" t="s">
        <v>9</v>
      </c>
      <c r="L636" t="s">
        <v>2158</v>
      </c>
      <c r="M636" t="s">
        <v>2158</v>
      </c>
      <c r="N636" t="s">
        <v>1820</v>
      </c>
      <c r="O636" t="s">
        <v>3247</v>
      </c>
      <c r="P636" t="s">
        <v>6037</v>
      </c>
      <c r="Q636" t="s">
        <v>6038</v>
      </c>
      <c r="R636" t="s">
        <v>3113</v>
      </c>
      <c r="S636" t="s">
        <v>35</v>
      </c>
      <c r="T636" t="s">
        <v>6039</v>
      </c>
      <c r="U636" s="9" t="s">
        <v>6040</v>
      </c>
      <c r="V636" s="9" t="s">
        <v>6041</v>
      </c>
      <c r="W636" t="s">
        <v>6042</v>
      </c>
      <c r="X636" t="s">
        <v>3081</v>
      </c>
      <c r="Y636" t="s">
        <v>3081</v>
      </c>
      <c r="Z636">
        <v>2</v>
      </c>
      <c r="AA636">
        <v>45536</v>
      </c>
      <c r="AB636">
        <v>45231</v>
      </c>
      <c r="AC636">
        <v>61485030</v>
      </c>
      <c r="AD636" s="9" t="s">
        <v>3084</v>
      </c>
      <c r="AE636" t="s">
        <v>2624</v>
      </c>
      <c r="AF636" t="s">
        <v>3287</v>
      </c>
      <c r="AG636" t="s">
        <v>3288</v>
      </c>
      <c r="AH636" t="s">
        <v>2623</v>
      </c>
      <c r="AI636" t="s">
        <v>6045</v>
      </c>
      <c r="AJ636">
        <v>29282</v>
      </c>
      <c r="AK636" t="s">
        <v>3099</v>
      </c>
      <c r="AL636" t="s">
        <v>3088</v>
      </c>
      <c r="AM636">
        <v>200019606390079</v>
      </c>
      <c r="AN636">
        <v>1</v>
      </c>
      <c r="AO636" s="88" t="s">
        <v>3089</v>
      </c>
      <c r="AP636" s="88">
        <v>1</v>
      </c>
      <c r="AQ636" s="88" t="s">
        <v>3090</v>
      </c>
      <c r="AR636" s="88">
        <v>362717</v>
      </c>
      <c r="AS636" s="88" t="s">
        <v>6059</v>
      </c>
      <c r="AT636" s="88">
        <v>566</v>
      </c>
      <c r="AU636" s="88">
        <v>24000</v>
      </c>
      <c r="AV636" s="88">
        <v>0</v>
      </c>
      <c r="AW636" s="88">
        <v>0</v>
      </c>
      <c r="AX636" s="88">
        <v>0</v>
      </c>
      <c r="AY636" s="88">
        <v>24000</v>
      </c>
      <c r="AZ636" s="88">
        <v>688.8</v>
      </c>
      <c r="BA636" s="88">
        <v>0</v>
      </c>
      <c r="BB636" s="88">
        <v>729.6</v>
      </c>
      <c r="BC636" s="88">
        <v>0</v>
      </c>
      <c r="BD636" s="88">
        <v>25</v>
      </c>
      <c r="BE636" s="88">
        <v>0</v>
      </c>
      <c r="BF636" s="101">
        <v>10066</v>
      </c>
      <c r="BG636" s="101">
        <v>11509.4</v>
      </c>
      <c r="BH636" s="101">
        <v>1704</v>
      </c>
      <c r="BI636" s="101">
        <v>264</v>
      </c>
      <c r="BJ636" s="101">
        <v>1701.6</v>
      </c>
      <c r="BK636" s="101">
        <v>3669.6</v>
      </c>
      <c r="BL636" s="101" t="s">
        <v>3081</v>
      </c>
      <c r="BM636" s="101" t="s">
        <v>3081</v>
      </c>
    </row>
    <row r="637" spans="1:65">
      <c r="A637" t="s">
        <v>695</v>
      </c>
      <c r="B637">
        <v>20250301</v>
      </c>
      <c r="C637">
        <v>2025</v>
      </c>
      <c r="D637" s="9">
        <v>45717</v>
      </c>
      <c r="E637">
        <v>3</v>
      </c>
      <c r="F637" t="s">
        <v>1038</v>
      </c>
      <c r="G637" t="s">
        <v>695</v>
      </c>
      <c r="H637" t="s">
        <v>1038</v>
      </c>
      <c r="I637" t="s">
        <v>695</v>
      </c>
      <c r="J637">
        <v>7</v>
      </c>
      <c r="K637" t="s">
        <v>3252</v>
      </c>
      <c r="L637" t="s">
        <v>2158</v>
      </c>
      <c r="M637" t="s">
        <v>2158</v>
      </c>
      <c r="N637" t="s">
        <v>1820</v>
      </c>
      <c r="O637" t="s">
        <v>3247</v>
      </c>
      <c r="P637" t="s">
        <v>6037</v>
      </c>
      <c r="Q637" t="s">
        <v>6038</v>
      </c>
      <c r="R637" t="s">
        <v>3253</v>
      </c>
      <c r="S637" t="s">
        <v>666</v>
      </c>
      <c r="T637" t="s">
        <v>6046</v>
      </c>
      <c r="U637" s="9" t="s">
        <v>6047</v>
      </c>
      <c r="V637" s="9" t="s">
        <v>3081</v>
      </c>
      <c r="W637" t="s">
        <v>3081</v>
      </c>
      <c r="X637" t="s">
        <v>3081</v>
      </c>
      <c r="Y637" t="s">
        <v>3081</v>
      </c>
      <c r="Z637">
        <v>2</v>
      </c>
      <c r="AA637">
        <v>45597</v>
      </c>
      <c r="AB637">
        <v>44075</v>
      </c>
      <c r="AC637">
        <v>62462425</v>
      </c>
      <c r="AD637" s="9" t="s">
        <v>3084</v>
      </c>
      <c r="AE637" t="s">
        <v>3338</v>
      </c>
      <c r="AF637" t="s">
        <v>3339</v>
      </c>
      <c r="AG637" t="s">
        <v>3340</v>
      </c>
      <c r="AH637" t="s">
        <v>3341</v>
      </c>
      <c r="AI637" t="s">
        <v>6045</v>
      </c>
      <c r="AJ637">
        <v>35693</v>
      </c>
      <c r="AK637" t="s">
        <v>3099</v>
      </c>
      <c r="AL637" t="s">
        <v>3088</v>
      </c>
      <c r="AM637">
        <v>200012320748184</v>
      </c>
      <c r="AN637">
        <v>1</v>
      </c>
      <c r="AO637" s="88" t="s">
        <v>3089</v>
      </c>
      <c r="AP637" s="88">
        <v>1</v>
      </c>
      <c r="AQ637" s="88" t="s">
        <v>3090</v>
      </c>
      <c r="AR637" s="88">
        <v>362717</v>
      </c>
      <c r="AS637" s="88" t="s">
        <v>6059</v>
      </c>
      <c r="AT637" s="88">
        <v>571</v>
      </c>
      <c r="AU637" s="88">
        <v>15000</v>
      </c>
      <c r="AV637" s="88">
        <v>0</v>
      </c>
      <c r="AW637" s="88">
        <v>0</v>
      </c>
      <c r="AX637" s="88">
        <v>0</v>
      </c>
      <c r="AY637" s="88">
        <v>15000</v>
      </c>
      <c r="AZ637" s="88">
        <v>0</v>
      </c>
      <c r="BA637" s="88">
        <v>0</v>
      </c>
      <c r="BB637" s="88">
        <v>0</v>
      </c>
      <c r="BC637" s="88">
        <v>0</v>
      </c>
      <c r="BD637" s="88">
        <v>0</v>
      </c>
      <c r="BE637" s="88">
        <v>0</v>
      </c>
      <c r="BF637" s="101">
        <v>0</v>
      </c>
      <c r="BG637" s="101">
        <v>0</v>
      </c>
      <c r="BH637" s="101">
        <v>0</v>
      </c>
      <c r="BI637" s="101">
        <v>0</v>
      </c>
      <c r="BJ637" s="101">
        <v>0</v>
      </c>
      <c r="BK637" s="101">
        <v>0</v>
      </c>
      <c r="BL637" s="101" t="s">
        <v>3081</v>
      </c>
      <c r="BM637" s="101" t="s">
        <v>3081</v>
      </c>
    </row>
    <row r="638" spans="1:65">
      <c r="A638" t="s">
        <v>695</v>
      </c>
      <c r="B638">
        <v>20250301</v>
      </c>
      <c r="C638">
        <v>2025</v>
      </c>
      <c r="D638" s="9">
        <v>45717</v>
      </c>
      <c r="E638">
        <v>3</v>
      </c>
      <c r="F638" t="s">
        <v>1050</v>
      </c>
      <c r="G638" t="s">
        <v>171</v>
      </c>
      <c r="H638" t="s">
        <v>1038</v>
      </c>
      <c r="I638" t="s">
        <v>695</v>
      </c>
      <c r="J638">
        <v>34</v>
      </c>
      <c r="K638" t="s">
        <v>3256</v>
      </c>
      <c r="L638" t="s">
        <v>2158</v>
      </c>
      <c r="M638" t="s">
        <v>2158</v>
      </c>
      <c r="N638" t="s">
        <v>1820</v>
      </c>
      <c r="O638" t="s">
        <v>3247</v>
      </c>
      <c r="P638" t="s">
        <v>6037</v>
      </c>
      <c r="Q638" t="s">
        <v>6038</v>
      </c>
      <c r="R638" t="s">
        <v>3281</v>
      </c>
      <c r="S638" t="s">
        <v>109</v>
      </c>
      <c r="T638" t="s">
        <v>6046</v>
      </c>
      <c r="U638" s="9" t="s">
        <v>6047</v>
      </c>
      <c r="V638" s="9" t="s">
        <v>3081</v>
      </c>
      <c r="W638" t="s">
        <v>3081</v>
      </c>
      <c r="X638" t="s">
        <v>3081</v>
      </c>
      <c r="Y638" t="s">
        <v>3081</v>
      </c>
      <c r="Z638">
        <v>1</v>
      </c>
      <c r="AA638">
        <v>45078</v>
      </c>
      <c r="AB638">
        <v>45078</v>
      </c>
      <c r="AC638">
        <v>61980034</v>
      </c>
      <c r="AD638" s="9" t="s">
        <v>3084</v>
      </c>
      <c r="AE638" t="s">
        <v>2484</v>
      </c>
      <c r="AF638" t="s">
        <v>3310</v>
      </c>
      <c r="AG638" t="s">
        <v>4769</v>
      </c>
      <c r="AH638" t="s">
        <v>2483</v>
      </c>
      <c r="AI638" t="s">
        <v>6045</v>
      </c>
      <c r="AJ638">
        <v>25754</v>
      </c>
      <c r="AK638" t="s">
        <v>3087</v>
      </c>
      <c r="AL638" t="s">
        <v>3088</v>
      </c>
      <c r="AM638">
        <v>200012500372877</v>
      </c>
      <c r="AN638">
        <v>1</v>
      </c>
      <c r="AO638" s="88" t="s">
        <v>3089</v>
      </c>
      <c r="AP638" s="88">
        <v>1</v>
      </c>
      <c r="AQ638" s="88" t="s">
        <v>3090</v>
      </c>
      <c r="AR638" s="88">
        <v>362717</v>
      </c>
      <c r="AS638" s="88" t="s">
        <v>6059</v>
      </c>
      <c r="AT638" s="88">
        <v>574</v>
      </c>
      <c r="AU638" s="88">
        <v>115000</v>
      </c>
      <c r="AV638" s="88">
        <v>0</v>
      </c>
      <c r="AW638" s="88">
        <v>0</v>
      </c>
      <c r="AX638" s="88">
        <v>0</v>
      </c>
      <c r="AY638" s="88">
        <v>115000</v>
      </c>
      <c r="AZ638" s="88">
        <v>3300.5</v>
      </c>
      <c r="BA638" s="88">
        <v>15633.74</v>
      </c>
      <c r="BB638" s="88">
        <v>3496</v>
      </c>
      <c r="BC638" s="88">
        <v>0</v>
      </c>
      <c r="BD638" s="88">
        <v>25</v>
      </c>
      <c r="BE638" s="88">
        <v>0</v>
      </c>
      <c r="BF638" s="101">
        <v>10066</v>
      </c>
      <c r="BG638" s="101">
        <v>32521.24</v>
      </c>
      <c r="BH638" s="101">
        <v>8165</v>
      </c>
      <c r="BI638" s="101">
        <v>851.51</v>
      </c>
      <c r="BJ638" s="101">
        <v>8153.5</v>
      </c>
      <c r="BK638" s="101">
        <v>17170.009999999998</v>
      </c>
      <c r="BL638" s="101" t="s">
        <v>3081</v>
      </c>
      <c r="BM638" s="101" t="s">
        <v>3081</v>
      </c>
    </row>
    <row r="639" spans="1:65">
      <c r="A639" t="s">
        <v>695</v>
      </c>
      <c r="B639">
        <v>20250301</v>
      </c>
      <c r="C639">
        <v>2025</v>
      </c>
      <c r="D639" s="9">
        <v>45717</v>
      </c>
      <c r="E639">
        <v>3</v>
      </c>
      <c r="F639" t="s">
        <v>1069</v>
      </c>
      <c r="G639" t="s">
        <v>612</v>
      </c>
      <c r="H639" t="s">
        <v>1069</v>
      </c>
      <c r="I639" t="s">
        <v>612</v>
      </c>
      <c r="J639">
        <v>1</v>
      </c>
      <c r="K639" t="s">
        <v>9</v>
      </c>
      <c r="L639" t="s">
        <v>2158</v>
      </c>
      <c r="M639" t="s">
        <v>2158</v>
      </c>
      <c r="N639" t="s">
        <v>1820</v>
      </c>
      <c r="O639" t="s">
        <v>3247</v>
      </c>
      <c r="P639" t="s">
        <v>6037</v>
      </c>
      <c r="Q639" t="s">
        <v>6038</v>
      </c>
      <c r="R639" t="s">
        <v>3214</v>
      </c>
      <c r="S639" t="s">
        <v>111</v>
      </c>
      <c r="T639" t="s">
        <v>6039</v>
      </c>
      <c r="U639" s="9" t="s">
        <v>6040</v>
      </c>
      <c r="V639" s="9" t="s">
        <v>6041</v>
      </c>
      <c r="W639" t="s">
        <v>6042</v>
      </c>
      <c r="X639" t="s">
        <v>3081</v>
      </c>
      <c r="Y639" t="s">
        <v>3081</v>
      </c>
      <c r="Z639">
        <v>1</v>
      </c>
      <c r="AA639">
        <v>44470</v>
      </c>
      <c r="AB639">
        <v>44470</v>
      </c>
      <c r="AC639">
        <v>62115055</v>
      </c>
      <c r="AD639" s="9" t="s">
        <v>3084</v>
      </c>
      <c r="AE639" t="s">
        <v>1339</v>
      </c>
      <c r="AF639" t="s">
        <v>5398</v>
      </c>
      <c r="AG639" t="s">
        <v>4161</v>
      </c>
      <c r="AH639" t="s">
        <v>1023</v>
      </c>
      <c r="AI639" t="s">
        <v>6045</v>
      </c>
      <c r="AJ639">
        <v>22920</v>
      </c>
      <c r="AK639" t="s">
        <v>3099</v>
      </c>
      <c r="AL639" t="s">
        <v>3088</v>
      </c>
      <c r="AM639">
        <v>200019604243334</v>
      </c>
      <c r="AN639">
        <v>1</v>
      </c>
      <c r="AO639" s="88" t="s">
        <v>3089</v>
      </c>
      <c r="AP639" s="88">
        <v>1</v>
      </c>
      <c r="AQ639" s="88" t="s">
        <v>3090</v>
      </c>
      <c r="AR639" s="88">
        <v>362717</v>
      </c>
      <c r="AS639" s="88" t="s">
        <v>6059</v>
      </c>
      <c r="AT639" s="88">
        <v>579</v>
      </c>
      <c r="AU639" s="88">
        <v>30000</v>
      </c>
      <c r="AV639" s="88">
        <v>0</v>
      </c>
      <c r="AW639" s="88">
        <v>0</v>
      </c>
      <c r="AX639" s="88">
        <v>0</v>
      </c>
      <c r="AY639" s="88">
        <v>30000</v>
      </c>
      <c r="AZ639" s="88">
        <v>861</v>
      </c>
      <c r="BA639" s="88">
        <v>0</v>
      </c>
      <c r="BB639" s="88">
        <v>912</v>
      </c>
      <c r="BC639" s="88">
        <v>0</v>
      </c>
      <c r="BD639" s="88">
        <v>25</v>
      </c>
      <c r="BE639" s="88">
        <v>0</v>
      </c>
      <c r="BF639" s="101">
        <v>0</v>
      </c>
      <c r="BG639" s="101">
        <v>1798</v>
      </c>
      <c r="BH639" s="101">
        <v>2130</v>
      </c>
      <c r="BI639" s="101">
        <v>330</v>
      </c>
      <c r="BJ639" s="101">
        <v>2127</v>
      </c>
      <c r="BK639" s="101">
        <v>4587</v>
      </c>
      <c r="BL639" s="101" t="s">
        <v>3081</v>
      </c>
      <c r="BM639" s="101" t="s">
        <v>3081</v>
      </c>
    </row>
    <row r="640" spans="1:65">
      <c r="A640" t="s">
        <v>695</v>
      </c>
      <c r="B640">
        <v>20250301</v>
      </c>
      <c r="C640">
        <v>2025</v>
      </c>
      <c r="D640" s="9">
        <v>45717</v>
      </c>
      <c r="E640">
        <v>3</v>
      </c>
      <c r="F640" t="s">
        <v>1038</v>
      </c>
      <c r="G640" t="s">
        <v>695</v>
      </c>
      <c r="H640" t="s">
        <v>1038</v>
      </c>
      <c r="I640" t="s">
        <v>695</v>
      </c>
      <c r="J640">
        <v>7</v>
      </c>
      <c r="K640" t="s">
        <v>3252</v>
      </c>
      <c r="L640" t="s">
        <v>2158</v>
      </c>
      <c r="M640" t="s">
        <v>2158</v>
      </c>
      <c r="N640" t="s">
        <v>1820</v>
      </c>
      <c r="O640" t="s">
        <v>3247</v>
      </c>
      <c r="P640" t="s">
        <v>6037</v>
      </c>
      <c r="Q640" t="s">
        <v>6038</v>
      </c>
      <c r="R640" t="s">
        <v>3253</v>
      </c>
      <c r="S640" t="s">
        <v>666</v>
      </c>
      <c r="T640" t="s">
        <v>6046</v>
      </c>
      <c r="U640" s="9" t="s">
        <v>6047</v>
      </c>
      <c r="V640" s="9" t="s">
        <v>3081</v>
      </c>
      <c r="W640" t="s">
        <v>3081</v>
      </c>
      <c r="X640" t="s">
        <v>3081</v>
      </c>
      <c r="Y640" t="s">
        <v>3081</v>
      </c>
      <c r="Z640">
        <v>1</v>
      </c>
      <c r="AA640">
        <v>45474</v>
      </c>
      <c r="AB640">
        <v>45474</v>
      </c>
      <c r="AC640">
        <v>62462302</v>
      </c>
      <c r="AD640" s="9" t="s">
        <v>3084</v>
      </c>
      <c r="AE640" t="s">
        <v>2918</v>
      </c>
      <c r="AF640" t="s">
        <v>4271</v>
      </c>
      <c r="AG640" t="s">
        <v>5291</v>
      </c>
      <c r="AH640" t="s">
        <v>2919</v>
      </c>
      <c r="AI640" t="s">
        <v>6045</v>
      </c>
      <c r="AJ640">
        <v>33658</v>
      </c>
      <c r="AK640" t="s">
        <v>3099</v>
      </c>
      <c r="AL640" t="s">
        <v>3088</v>
      </c>
      <c r="AM640">
        <v>200012403088168</v>
      </c>
      <c r="AN640">
        <v>1</v>
      </c>
      <c r="AO640" s="88" t="s">
        <v>3089</v>
      </c>
      <c r="AP640" s="88">
        <v>1</v>
      </c>
      <c r="AQ640" s="88" t="s">
        <v>3090</v>
      </c>
      <c r="AR640" s="88">
        <v>362717</v>
      </c>
      <c r="AS640" s="88" t="s">
        <v>6059</v>
      </c>
      <c r="AT640" s="88">
        <v>587</v>
      </c>
      <c r="AU640" s="88">
        <v>10000</v>
      </c>
      <c r="AV640" s="88">
        <v>0</v>
      </c>
      <c r="AW640" s="88">
        <v>0</v>
      </c>
      <c r="AX640" s="88">
        <v>0</v>
      </c>
      <c r="AY640" s="88">
        <v>10000</v>
      </c>
      <c r="AZ640" s="88">
        <v>0</v>
      </c>
      <c r="BA640" s="88">
        <v>0</v>
      </c>
      <c r="BB640" s="88">
        <v>0</v>
      </c>
      <c r="BC640" s="88">
        <v>0</v>
      </c>
      <c r="BD640" s="88">
        <v>0</v>
      </c>
      <c r="BE640" s="88">
        <v>0</v>
      </c>
      <c r="BF640" s="101">
        <v>0</v>
      </c>
      <c r="BG640" s="101">
        <v>0</v>
      </c>
      <c r="BH640" s="101">
        <v>0</v>
      </c>
      <c r="BI640" s="101">
        <v>0</v>
      </c>
      <c r="BJ640" s="101">
        <v>0</v>
      </c>
      <c r="BK640" s="101">
        <v>0</v>
      </c>
      <c r="BL640" s="101" t="s">
        <v>3081</v>
      </c>
      <c r="BM640" s="101" t="s">
        <v>3081</v>
      </c>
    </row>
    <row r="641" spans="1:65">
      <c r="A641" t="s">
        <v>695</v>
      </c>
      <c r="B641">
        <v>20250301</v>
      </c>
      <c r="C641">
        <v>2025</v>
      </c>
      <c r="D641" s="9">
        <v>45717</v>
      </c>
      <c r="E641">
        <v>3</v>
      </c>
      <c r="F641" t="s">
        <v>1080</v>
      </c>
      <c r="G641" t="s">
        <v>241</v>
      </c>
      <c r="H641" t="s">
        <v>1080</v>
      </c>
      <c r="I641" t="s">
        <v>241</v>
      </c>
      <c r="J641">
        <v>1</v>
      </c>
      <c r="K641" t="s">
        <v>9</v>
      </c>
      <c r="L641" t="s">
        <v>2158</v>
      </c>
      <c r="M641" t="s">
        <v>2158</v>
      </c>
      <c r="N641" t="s">
        <v>1820</v>
      </c>
      <c r="O641" t="s">
        <v>3247</v>
      </c>
      <c r="P641" t="s">
        <v>6037</v>
      </c>
      <c r="Q641" t="s">
        <v>6038</v>
      </c>
      <c r="R641" t="s">
        <v>3113</v>
      </c>
      <c r="S641" t="s">
        <v>35</v>
      </c>
      <c r="T641" t="s">
        <v>6039</v>
      </c>
      <c r="U641" s="9" t="s">
        <v>6040</v>
      </c>
      <c r="V641" s="9" t="s">
        <v>6041</v>
      </c>
      <c r="W641" t="s">
        <v>6042</v>
      </c>
      <c r="X641" t="s">
        <v>3081</v>
      </c>
      <c r="Y641" t="s">
        <v>3081</v>
      </c>
      <c r="Z641">
        <v>2</v>
      </c>
      <c r="AA641">
        <v>45383</v>
      </c>
      <c r="AB641">
        <v>44713</v>
      </c>
      <c r="AC641">
        <v>62175013</v>
      </c>
      <c r="AD641" s="9" t="s">
        <v>3084</v>
      </c>
      <c r="AE641" t="s">
        <v>1793</v>
      </c>
      <c r="AF641" t="s">
        <v>4726</v>
      </c>
      <c r="AG641" t="s">
        <v>4727</v>
      </c>
      <c r="AH641" t="s">
        <v>1801</v>
      </c>
      <c r="AI641" t="s">
        <v>6045</v>
      </c>
      <c r="AJ641">
        <v>31928</v>
      </c>
      <c r="AK641" t="s">
        <v>3087</v>
      </c>
      <c r="AL641" t="s">
        <v>3088</v>
      </c>
      <c r="AM641">
        <v>200019604844028</v>
      </c>
      <c r="AN641">
        <v>1</v>
      </c>
      <c r="AO641" s="88" t="s">
        <v>3089</v>
      </c>
      <c r="AP641" s="88">
        <v>1</v>
      </c>
      <c r="AQ641" s="88" t="s">
        <v>3090</v>
      </c>
      <c r="AR641" s="88">
        <v>362717</v>
      </c>
      <c r="AS641" s="88" t="s">
        <v>6059</v>
      </c>
      <c r="AT641" s="88">
        <v>697</v>
      </c>
      <c r="AU641" s="88">
        <v>24000</v>
      </c>
      <c r="AV641" s="88">
        <v>0</v>
      </c>
      <c r="AW641" s="88">
        <v>0</v>
      </c>
      <c r="AX641" s="88">
        <v>0</v>
      </c>
      <c r="AY641" s="88">
        <v>24000</v>
      </c>
      <c r="AZ641" s="88">
        <v>688.8</v>
      </c>
      <c r="BA641" s="88">
        <v>0</v>
      </c>
      <c r="BB641" s="88">
        <v>729.6</v>
      </c>
      <c r="BC641" s="88">
        <v>0</v>
      </c>
      <c r="BD641" s="88">
        <v>25</v>
      </c>
      <c r="BE641" s="88">
        <v>0</v>
      </c>
      <c r="BF641" s="101">
        <v>7853.41</v>
      </c>
      <c r="BG641" s="101">
        <v>9296.81</v>
      </c>
      <c r="BH641" s="101">
        <v>1704</v>
      </c>
      <c r="BI641" s="101">
        <v>264</v>
      </c>
      <c r="BJ641" s="101">
        <v>1701.6</v>
      </c>
      <c r="BK641" s="101">
        <v>3669.6</v>
      </c>
      <c r="BL641" s="101" t="s">
        <v>3173</v>
      </c>
      <c r="BM641" s="101" t="s">
        <v>3217</v>
      </c>
    </row>
    <row r="642" spans="1:65">
      <c r="A642" t="s">
        <v>695</v>
      </c>
      <c r="B642">
        <v>20250301</v>
      </c>
      <c r="C642">
        <v>2025</v>
      </c>
      <c r="D642" s="9">
        <v>45717</v>
      </c>
      <c r="E642">
        <v>3</v>
      </c>
      <c r="F642" t="s">
        <v>1038</v>
      </c>
      <c r="G642" t="s">
        <v>695</v>
      </c>
      <c r="H642" t="s">
        <v>1038</v>
      </c>
      <c r="I642" t="s">
        <v>695</v>
      </c>
      <c r="J642">
        <v>1</v>
      </c>
      <c r="K642" t="s">
        <v>9</v>
      </c>
      <c r="L642" t="s">
        <v>2158</v>
      </c>
      <c r="M642" t="s">
        <v>2158</v>
      </c>
      <c r="N642" t="s">
        <v>1820</v>
      </c>
      <c r="O642" t="s">
        <v>3247</v>
      </c>
      <c r="P642" t="s">
        <v>6037</v>
      </c>
      <c r="Q642" t="s">
        <v>6038</v>
      </c>
      <c r="R642" t="s">
        <v>3260</v>
      </c>
      <c r="S642" t="s">
        <v>107</v>
      </c>
      <c r="T642" t="s">
        <v>6046</v>
      </c>
      <c r="U642" s="9" t="s">
        <v>6047</v>
      </c>
      <c r="V642" s="9" t="s">
        <v>3081</v>
      </c>
      <c r="W642" t="s">
        <v>3081</v>
      </c>
      <c r="X642" t="s">
        <v>3081</v>
      </c>
      <c r="Y642" t="s">
        <v>3081</v>
      </c>
      <c r="Z642">
        <v>3</v>
      </c>
      <c r="AA642">
        <v>45536</v>
      </c>
      <c r="AB642">
        <v>44317</v>
      </c>
      <c r="AC642">
        <v>62461035</v>
      </c>
      <c r="AD642" s="9" t="s">
        <v>3084</v>
      </c>
      <c r="AE642" t="s">
        <v>1303</v>
      </c>
      <c r="AF642" t="s">
        <v>3261</v>
      </c>
      <c r="AG642" t="s">
        <v>3262</v>
      </c>
      <c r="AH642" t="s">
        <v>789</v>
      </c>
      <c r="AI642" t="s">
        <v>6045</v>
      </c>
      <c r="AJ642">
        <v>36400</v>
      </c>
      <c r="AK642" t="s">
        <v>3099</v>
      </c>
      <c r="AL642" t="s">
        <v>3088</v>
      </c>
      <c r="AM642">
        <v>200019603683957</v>
      </c>
      <c r="AN642">
        <v>1</v>
      </c>
      <c r="AO642" s="88" t="s">
        <v>3089</v>
      </c>
      <c r="AP642" s="88">
        <v>1</v>
      </c>
      <c r="AQ642" s="88" t="s">
        <v>3090</v>
      </c>
      <c r="AR642" s="88">
        <v>362717</v>
      </c>
      <c r="AS642" s="88" t="s">
        <v>6059</v>
      </c>
      <c r="AT642" s="88">
        <v>698</v>
      </c>
      <c r="AU642" s="88">
        <v>24000</v>
      </c>
      <c r="AV642" s="88">
        <v>0</v>
      </c>
      <c r="AW642" s="88">
        <v>0</v>
      </c>
      <c r="AX642" s="88">
        <v>0</v>
      </c>
      <c r="AY642" s="88">
        <v>24000</v>
      </c>
      <c r="AZ642" s="88">
        <v>688.8</v>
      </c>
      <c r="BA642" s="88">
        <v>0</v>
      </c>
      <c r="BB642" s="88">
        <v>729.6</v>
      </c>
      <c r="BC642" s="88">
        <v>0</v>
      </c>
      <c r="BD642" s="88">
        <v>25</v>
      </c>
      <c r="BE642" s="88">
        <v>0</v>
      </c>
      <c r="BF642" s="101">
        <v>0</v>
      </c>
      <c r="BG642" s="101">
        <v>1443.4</v>
      </c>
      <c r="BH642" s="101">
        <v>1704</v>
      </c>
      <c r="BI642" s="101">
        <v>264</v>
      </c>
      <c r="BJ642" s="101">
        <v>1701.6</v>
      </c>
      <c r="BK642" s="101">
        <v>3669.6</v>
      </c>
      <c r="BL642" s="101" t="s">
        <v>3081</v>
      </c>
      <c r="BM642" s="101" t="s">
        <v>3081</v>
      </c>
    </row>
    <row r="643" spans="1:65">
      <c r="A643" t="s">
        <v>695</v>
      </c>
      <c r="B643">
        <v>20250301</v>
      </c>
      <c r="C643">
        <v>2025</v>
      </c>
      <c r="D643" s="9">
        <v>45717</v>
      </c>
      <c r="E643">
        <v>3</v>
      </c>
      <c r="F643" t="s">
        <v>1042</v>
      </c>
      <c r="G643" t="s">
        <v>1192</v>
      </c>
      <c r="H643" t="s">
        <v>1038</v>
      </c>
      <c r="I643" t="s">
        <v>695</v>
      </c>
      <c r="J643">
        <v>5</v>
      </c>
      <c r="K643" t="s">
        <v>1784</v>
      </c>
      <c r="L643" t="s">
        <v>2158</v>
      </c>
      <c r="M643" t="s">
        <v>2158</v>
      </c>
      <c r="N643" t="s">
        <v>1820</v>
      </c>
      <c r="O643" t="s">
        <v>3247</v>
      </c>
      <c r="P643" t="s">
        <v>6037</v>
      </c>
      <c r="Q643" t="s">
        <v>6038</v>
      </c>
      <c r="R643" t="s">
        <v>3198</v>
      </c>
      <c r="S643" t="s">
        <v>127</v>
      </c>
      <c r="T643" t="s">
        <v>6046</v>
      </c>
      <c r="U643" s="9" t="s">
        <v>6047</v>
      </c>
      <c r="V643" s="9" t="s">
        <v>3081</v>
      </c>
      <c r="W643" t="s">
        <v>3081</v>
      </c>
      <c r="X643" t="s">
        <v>3081</v>
      </c>
      <c r="Y643" t="s">
        <v>3081</v>
      </c>
      <c r="Z643">
        <v>4</v>
      </c>
      <c r="AA643">
        <v>45658</v>
      </c>
      <c r="AB643">
        <v>36864</v>
      </c>
      <c r="AC643">
        <v>61455004</v>
      </c>
      <c r="AD643" s="9" t="s">
        <v>3084</v>
      </c>
      <c r="AE643" t="s">
        <v>1633</v>
      </c>
      <c r="AF643" t="s">
        <v>5245</v>
      </c>
      <c r="AG643" t="s">
        <v>5246</v>
      </c>
      <c r="AH643" t="s">
        <v>149</v>
      </c>
      <c r="AI643" t="s">
        <v>6045</v>
      </c>
      <c r="AJ643">
        <v>20929</v>
      </c>
      <c r="AK643" t="s">
        <v>3088</v>
      </c>
      <c r="AL643" t="s">
        <v>3095</v>
      </c>
      <c r="AM643">
        <v>200013300044590</v>
      </c>
      <c r="AN643">
        <v>1</v>
      </c>
      <c r="AO643" s="88" t="s">
        <v>3089</v>
      </c>
      <c r="AP643" s="88">
        <v>1</v>
      </c>
      <c r="AQ643" s="88" t="s">
        <v>3090</v>
      </c>
      <c r="AR643" s="88">
        <v>362717</v>
      </c>
      <c r="AS643" s="88" t="s">
        <v>6059</v>
      </c>
      <c r="AT643" s="88">
        <v>622</v>
      </c>
      <c r="AU643" s="88">
        <v>35000</v>
      </c>
      <c r="AV643" s="88">
        <v>0</v>
      </c>
      <c r="AW643" s="88">
        <v>0</v>
      </c>
      <c r="AX643" s="88">
        <v>0</v>
      </c>
      <c r="AY643" s="88">
        <v>35000</v>
      </c>
      <c r="AZ643" s="88">
        <v>1004.5</v>
      </c>
      <c r="BA643" s="88">
        <v>0</v>
      </c>
      <c r="BB643" s="88">
        <v>1064</v>
      </c>
      <c r="BC643" s="88">
        <v>0</v>
      </c>
      <c r="BD643" s="88">
        <v>25</v>
      </c>
      <c r="BE643" s="88">
        <v>50</v>
      </c>
      <c r="BF643" s="101">
        <v>300</v>
      </c>
      <c r="BG643" s="101">
        <v>2443.5</v>
      </c>
      <c r="BH643" s="101">
        <v>2485</v>
      </c>
      <c r="BI643" s="101">
        <v>385</v>
      </c>
      <c r="BJ643" s="101">
        <v>2481.5</v>
      </c>
      <c r="BK643" s="101">
        <v>5351.5</v>
      </c>
      <c r="BL643" s="101" t="s">
        <v>3091</v>
      </c>
      <c r="BM643" s="101" t="s">
        <v>3081</v>
      </c>
    </row>
    <row r="644" spans="1:65">
      <c r="A644" t="s">
        <v>695</v>
      </c>
      <c r="B644">
        <v>20250301</v>
      </c>
      <c r="C644">
        <v>2025</v>
      </c>
      <c r="D644" s="9">
        <v>45717</v>
      </c>
      <c r="E644">
        <v>3</v>
      </c>
      <c r="F644" t="s">
        <v>1038</v>
      </c>
      <c r="G644" t="s">
        <v>695</v>
      </c>
      <c r="H644" t="s">
        <v>1038</v>
      </c>
      <c r="I644" t="s">
        <v>695</v>
      </c>
      <c r="J644">
        <v>7</v>
      </c>
      <c r="K644" t="s">
        <v>3252</v>
      </c>
      <c r="L644" t="s">
        <v>2158</v>
      </c>
      <c r="M644" t="s">
        <v>2158</v>
      </c>
      <c r="N644" t="s">
        <v>1820</v>
      </c>
      <c r="O644" t="s">
        <v>3247</v>
      </c>
      <c r="P644" t="s">
        <v>6037</v>
      </c>
      <c r="Q644" t="s">
        <v>6038</v>
      </c>
      <c r="R644" t="s">
        <v>3253</v>
      </c>
      <c r="S644" t="s">
        <v>666</v>
      </c>
      <c r="T644" t="s">
        <v>6046</v>
      </c>
      <c r="U644" s="9" t="s">
        <v>6047</v>
      </c>
      <c r="V644" s="9" t="s">
        <v>3081</v>
      </c>
      <c r="W644" t="s">
        <v>3081</v>
      </c>
      <c r="X644" t="s">
        <v>3081</v>
      </c>
      <c r="Y644" t="s">
        <v>3081</v>
      </c>
      <c r="Z644">
        <v>1</v>
      </c>
      <c r="AA644">
        <v>45231</v>
      </c>
      <c r="AB644">
        <v>45231</v>
      </c>
      <c r="AC644">
        <v>62462072</v>
      </c>
      <c r="AD644" s="9" t="s">
        <v>3084</v>
      </c>
      <c r="AE644" t="s">
        <v>2620</v>
      </c>
      <c r="AF644" t="s">
        <v>4419</v>
      </c>
      <c r="AG644" t="s">
        <v>4986</v>
      </c>
      <c r="AH644" t="s">
        <v>2619</v>
      </c>
      <c r="AI644" t="s">
        <v>6045</v>
      </c>
      <c r="AJ644">
        <v>36540</v>
      </c>
      <c r="AK644" t="s">
        <v>3099</v>
      </c>
      <c r="AL644" t="s">
        <v>3088</v>
      </c>
      <c r="AM644">
        <v>200019603889196</v>
      </c>
      <c r="AN644">
        <v>1</v>
      </c>
      <c r="AO644" s="88" t="s">
        <v>3089</v>
      </c>
      <c r="AP644" s="88">
        <v>1</v>
      </c>
      <c r="AQ644" s="88" t="s">
        <v>3090</v>
      </c>
      <c r="AR644" s="88">
        <v>362717</v>
      </c>
      <c r="AS644" s="88" t="s">
        <v>6059</v>
      </c>
      <c r="AT644" s="88">
        <v>631</v>
      </c>
      <c r="AU644" s="88">
        <v>10000</v>
      </c>
      <c r="AV644" s="88">
        <v>0</v>
      </c>
      <c r="AW644" s="88">
        <v>0</v>
      </c>
      <c r="AX644" s="88">
        <v>0</v>
      </c>
      <c r="AY644" s="88">
        <v>10000</v>
      </c>
      <c r="AZ644" s="88">
        <v>0</v>
      </c>
      <c r="BA644" s="88">
        <v>0</v>
      </c>
      <c r="BB644" s="88">
        <v>0</v>
      </c>
      <c r="BC644" s="88">
        <v>0</v>
      </c>
      <c r="BD644" s="88">
        <v>0</v>
      </c>
      <c r="BE644" s="88">
        <v>0</v>
      </c>
      <c r="BF644" s="101">
        <v>0</v>
      </c>
      <c r="BG644" s="101">
        <v>0</v>
      </c>
      <c r="BH644" s="101">
        <v>0</v>
      </c>
      <c r="BI644" s="101">
        <v>0</v>
      </c>
      <c r="BJ644" s="101">
        <v>0</v>
      </c>
      <c r="BK644" s="101">
        <v>0</v>
      </c>
      <c r="BL644" s="101" t="s">
        <v>3081</v>
      </c>
      <c r="BM644" s="101" t="s">
        <v>3081</v>
      </c>
    </row>
    <row r="645" spans="1:65">
      <c r="A645" t="s">
        <v>695</v>
      </c>
      <c r="B645">
        <v>20250301</v>
      </c>
      <c r="C645">
        <v>2025</v>
      </c>
      <c r="D645" s="9">
        <v>45717</v>
      </c>
      <c r="E645">
        <v>3</v>
      </c>
      <c r="F645" t="s">
        <v>1038</v>
      </c>
      <c r="G645" t="s">
        <v>695</v>
      </c>
      <c r="H645" t="s">
        <v>1038</v>
      </c>
      <c r="I645" t="s">
        <v>695</v>
      </c>
      <c r="J645">
        <v>1</v>
      </c>
      <c r="K645" t="s">
        <v>9</v>
      </c>
      <c r="L645" t="s">
        <v>2158</v>
      </c>
      <c r="M645" t="s">
        <v>2158</v>
      </c>
      <c r="N645" t="s">
        <v>1820</v>
      </c>
      <c r="O645" t="s">
        <v>3247</v>
      </c>
      <c r="P645" t="s">
        <v>6037</v>
      </c>
      <c r="Q645" t="s">
        <v>6038</v>
      </c>
      <c r="R645" t="s">
        <v>3284</v>
      </c>
      <c r="S645" t="s">
        <v>83</v>
      </c>
      <c r="T645" t="s">
        <v>6046</v>
      </c>
      <c r="U645" s="9" t="s">
        <v>6047</v>
      </c>
      <c r="V645" s="9" t="s">
        <v>6052</v>
      </c>
      <c r="W645" t="s">
        <v>6053</v>
      </c>
      <c r="X645" t="s">
        <v>3081</v>
      </c>
      <c r="Y645" t="s">
        <v>3081</v>
      </c>
      <c r="Z645">
        <v>1</v>
      </c>
      <c r="AA645">
        <v>45689</v>
      </c>
      <c r="AB645">
        <v>45689</v>
      </c>
      <c r="AC645">
        <v>62462524</v>
      </c>
      <c r="AD645" s="9" t="s">
        <v>3084</v>
      </c>
      <c r="AE645" t="s">
        <v>5980</v>
      </c>
      <c r="AF645" t="s">
        <v>5981</v>
      </c>
      <c r="AG645" t="s">
        <v>5982</v>
      </c>
      <c r="AH645" t="s">
        <v>5983</v>
      </c>
      <c r="AI645" t="s">
        <v>6043</v>
      </c>
      <c r="AJ645">
        <v>29867</v>
      </c>
      <c r="AK645" t="s">
        <v>3099</v>
      </c>
      <c r="AL645" t="s">
        <v>3088</v>
      </c>
      <c r="AM645">
        <v>200019605578222</v>
      </c>
      <c r="AN645">
        <v>1</v>
      </c>
      <c r="AO645" s="88" t="s">
        <v>3089</v>
      </c>
      <c r="AP645" s="88">
        <v>1</v>
      </c>
      <c r="AQ645" s="88" t="s">
        <v>3090</v>
      </c>
      <c r="AR645" s="88">
        <v>362717</v>
      </c>
      <c r="AS645" s="88" t="s">
        <v>6059</v>
      </c>
      <c r="AT645" s="88">
        <v>637</v>
      </c>
      <c r="AU645" s="88">
        <v>145000</v>
      </c>
      <c r="AV645" s="88">
        <v>0</v>
      </c>
      <c r="AW645" s="88">
        <v>0</v>
      </c>
      <c r="AX645" s="88">
        <v>0</v>
      </c>
      <c r="AY645" s="88">
        <v>145000</v>
      </c>
      <c r="AZ645" s="88">
        <v>4161.5</v>
      </c>
      <c r="BA645" s="88">
        <v>22690.49</v>
      </c>
      <c r="BB645" s="88">
        <v>4408</v>
      </c>
      <c r="BC645" s="88">
        <v>0</v>
      </c>
      <c r="BD645" s="88">
        <v>25</v>
      </c>
      <c r="BE645" s="88">
        <v>0</v>
      </c>
      <c r="BF645" s="101">
        <v>0</v>
      </c>
      <c r="BG645" s="101">
        <v>31284.99</v>
      </c>
      <c r="BH645" s="101">
        <v>10295</v>
      </c>
      <c r="BI645" s="101">
        <v>851.51</v>
      </c>
      <c r="BJ645" s="101">
        <v>10280.5</v>
      </c>
      <c r="BK645" s="101">
        <v>21427.01</v>
      </c>
      <c r="BL645" s="101" t="s">
        <v>3081</v>
      </c>
      <c r="BM645" s="101" t="s">
        <v>3081</v>
      </c>
    </row>
    <row r="646" spans="1:65">
      <c r="A646" t="s">
        <v>695</v>
      </c>
      <c r="B646">
        <v>20250301</v>
      </c>
      <c r="C646">
        <v>2025</v>
      </c>
      <c r="D646" s="9">
        <v>45717</v>
      </c>
      <c r="E646">
        <v>3</v>
      </c>
      <c r="F646" t="s">
        <v>1054</v>
      </c>
      <c r="G646" t="s">
        <v>215</v>
      </c>
      <c r="H646" t="s">
        <v>1054</v>
      </c>
      <c r="I646" t="s">
        <v>215</v>
      </c>
      <c r="J646">
        <v>1</v>
      </c>
      <c r="K646" t="s">
        <v>9</v>
      </c>
      <c r="L646" t="s">
        <v>2158</v>
      </c>
      <c r="M646" t="s">
        <v>2158</v>
      </c>
      <c r="N646" t="s">
        <v>1820</v>
      </c>
      <c r="O646" t="s">
        <v>3247</v>
      </c>
      <c r="P646" t="s">
        <v>6037</v>
      </c>
      <c r="Q646" t="s">
        <v>6038</v>
      </c>
      <c r="R646" t="s">
        <v>3589</v>
      </c>
      <c r="S646" t="s">
        <v>668</v>
      </c>
      <c r="T646" t="s">
        <v>6046</v>
      </c>
      <c r="U646" s="9" t="s">
        <v>6047</v>
      </c>
      <c r="V646" s="9" t="s">
        <v>6048</v>
      </c>
      <c r="W646" t="s">
        <v>6049</v>
      </c>
      <c r="X646" t="s">
        <v>3081</v>
      </c>
      <c r="Y646" t="s">
        <v>3081</v>
      </c>
      <c r="Z646">
        <v>1</v>
      </c>
      <c r="AA646">
        <v>44105</v>
      </c>
      <c r="AB646">
        <v>44105</v>
      </c>
      <c r="AC646">
        <v>62490017</v>
      </c>
      <c r="AD646" s="9" t="s">
        <v>3084</v>
      </c>
      <c r="AE646" t="s">
        <v>1283</v>
      </c>
      <c r="AF646" t="s">
        <v>5635</v>
      </c>
      <c r="AG646" t="s">
        <v>5636</v>
      </c>
      <c r="AH646" t="s">
        <v>667</v>
      </c>
      <c r="AI646" t="s">
        <v>6045</v>
      </c>
      <c r="AJ646">
        <v>28988</v>
      </c>
      <c r="AK646" t="s">
        <v>3099</v>
      </c>
      <c r="AL646" t="s">
        <v>3088</v>
      </c>
      <c r="AM646">
        <v>200019603074832</v>
      </c>
      <c r="AN646">
        <v>1</v>
      </c>
      <c r="AO646" s="88" t="s">
        <v>3089</v>
      </c>
      <c r="AP646" s="88">
        <v>1</v>
      </c>
      <c r="AQ646" s="88" t="s">
        <v>3090</v>
      </c>
      <c r="AR646" s="88">
        <v>362717</v>
      </c>
      <c r="AS646" s="88" t="s">
        <v>6059</v>
      </c>
      <c r="AT646" s="88">
        <v>640</v>
      </c>
      <c r="AU646" s="88">
        <v>60000</v>
      </c>
      <c r="AV646" s="88">
        <v>0</v>
      </c>
      <c r="AW646" s="88">
        <v>0</v>
      </c>
      <c r="AX646" s="88">
        <v>0</v>
      </c>
      <c r="AY646" s="88">
        <v>60000</v>
      </c>
      <c r="AZ646" s="88">
        <v>1722</v>
      </c>
      <c r="BA646" s="88">
        <v>3143.58</v>
      </c>
      <c r="BB646" s="88">
        <v>1824</v>
      </c>
      <c r="BC646" s="88">
        <v>1715.46</v>
      </c>
      <c r="BD646" s="88">
        <v>25</v>
      </c>
      <c r="BE646" s="88">
        <v>0</v>
      </c>
      <c r="BF646" s="101">
        <v>16411.349999999999</v>
      </c>
      <c r="BG646" s="101">
        <v>24841.39</v>
      </c>
      <c r="BH646" s="101">
        <v>4260</v>
      </c>
      <c r="BI646" s="101">
        <v>660</v>
      </c>
      <c r="BJ646" s="101">
        <v>4254</v>
      </c>
      <c r="BK646" s="101">
        <v>9174</v>
      </c>
      <c r="BL646" s="101" t="s">
        <v>3081</v>
      </c>
      <c r="BM646" s="101" t="s">
        <v>3081</v>
      </c>
    </row>
    <row r="647" spans="1:65">
      <c r="A647" t="s">
        <v>695</v>
      </c>
      <c r="B647">
        <v>20250301</v>
      </c>
      <c r="C647">
        <v>2025</v>
      </c>
      <c r="D647" s="9">
        <v>45717</v>
      </c>
      <c r="E647">
        <v>3</v>
      </c>
      <c r="F647" t="s">
        <v>1045</v>
      </c>
      <c r="G647" t="s">
        <v>1201</v>
      </c>
      <c r="H647" t="s">
        <v>1045</v>
      </c>
      <c r="I647" t="s">
        <v>1201</v>
      </c>
      <c r="J647">
        <v>1</v>
      </c>
      <c r="K647" t="s">
        <v>9</v>
      </c>
      <c r="L647" t="s">
        <v>2158</v>
      </c>
      <c r="M647" t="s">
        <v>2158</v>
      </c>
      <c r="N647" t="s">
        <v>1820</v>
      </c>
      <c r="O647" t="s">
        <v>3247</v>
      </c>
      <c r="P647" t="s">
        <v>6037</v>
      </c>
      <c r="Q647" t="s">
        <v>6038</v>
      </c>
      <c r="R647" t="s">
        <v>3096</v>
      </c>
      <c r="S647" t="s">
        <v>295</v>
      </c>
      <c r="T647" t="s">
        <v>6046</v>
      </c>
      <c r="U647" s="9" t="s">
        <v>6047</v>
      </c>
      <c r="V647" s="9" t="s">
        <v>6056</v>
      </c>
      <c r="W647" t="s">
        <v>6057</v>
      </c>
      <c r="X647" t="s">
        <v>3081</v>
      </c>
      <c r="Y647" t="s">
        <v>3081</v>
      </c>
      <c r="Z647">
        <v>2</v>
      </c>
      <c r="AA647">
        <v>45505</v>
      </c>
      <c r="AB647">
        <v>45323</v>
      </c>
      <c r="AC647">
        <v>61485033</v>
      </c>
      <c r="AD647" s="9" t="s">
        <v>3084</v>
      </c>
      <c r="AE647" t="s">
        <v>2711</v>
      </c>
      <c r="AF647" t="s">
        <v>5112</v>
      </c>
      <c r="AG647" t="s">
        <v>5113</v>
      </c>
      <c r="AH647" t="s">
        <v>2712</v>
      </c>
      <c r="AI647" t="s">
        <v>6045</v>
      </c>
      <c r="AJ647">
        <v>31058</v>
      </c>
      <c r="AK647" t="s">
        <v>3099</v>
      </c>
      <c r="AL647" t="s">
        <v>3088</v>
      </c>
      <c r="AM647">
        <v>200019606742958</v>
      </c>
      <c r="AN647">
        <v>1</v>
      </c>
      <c r="AO647" s="88" t="s">
        <v>3089</v>
      </c>
      <c r="AP647" s="88">
        <v>1</v>
      </c>
      <c r="AQ647" s="88" t="s">
        <v>3090</v>
      </c>
      <c r="AR647" s="88">
        <v>362717</v>
      </c>
      <c r="AS647" s="88" t="s">
        <v>6059</v>
      </c>
      <c r="AT647" s="88">
        <v>645</v>
      </c>
      <c r="AU647" s="88">
        <v>60000</v>
      </c>
      <c r="AV647" s="88">
        <v>0</v>
      </c>
      <c r="AW647" s="88">
        <v>0</v>
      </c>
      <c r="AX647" s="88">
        <v>0</v>
      </c>
      <c r="AY647" s="88">
        <v>60000</v>
      </c>
      <c r="AZ647" s="88">
        <v>1722</v>
      </c>
      <c r="BA647" s="88">
        <v>0</v>
      </c>
      <c r="BB647" s="88">
        <v>1824</v>
      </c>
      <c r="BC647" s="88">
        <v>0</v>
      </c>
      <c r="BD647" s="88">
        <v>50</v>
      </c>
      <c r="BE647" s="88">
        <v>0</v>
      </c>
      <c r="BF647" s="101">
        <v>18732</v>
      </c>
      <c r="BG647" s="101">
        <v>22328</v>
      </c>
      <c r="BH647" s="101">
        <v>4260</v>
      </c>
      <c r="BI647" s="101">
        <v>660</v>
      </c>
      <c r="BJ647" s="101">
        <v>4254</v>
      </c>
      <c r="BK647" s="101">
        <v>9174</v>
      </c>
      <c r="BL647" s="101" t="s">
        <v>3081</v>
      </c>
      <c r="BM647" s="101" t="s">
        <v>3081</v>
      </c>
    </row>
    <row r="648" spans="1:65">
      <c r="A648" t="s">
        <v>695</v>
      </c>
      <c r="B648">
        <v>20250301</v>
      </c>
      <c r="C648">
        <v>2025</v>
      </c>
      <c r="D648" s="9">
        <v>45717</v>
      </c>
      <c r="E648">
        <v>3</v>
      </c>
      <c r="F648" t="s">
        <v>1058</v>
      </c>
      <c r="G648" t="s">
        <v>1197</v>
      </c>
      <c r="H648" t="s">
        <v>1038</v>
      </c>
      <c r="I648" t="s">
        <v>695</v>
      </c>
      <c r="J648">
        <v>34</v>
      </c>
      <c r="K648" t="s">
        <v>3256</v>
      </c>
      <c r="L648" t="s">
        <v>2158</v>
      </c>
      <c r="M648" t="s">
        <v>2158</v>
      </c>
      <c r="N648" t="s">
        <v>1820</v>
      </c>
      <c r="O648" t="s">
        <v>3247</v>
      </c>
      <c r="P648" t="s">
        <v>6037</v>
      </c>
      <c r="Q648" t="s">
        <v>6038</v>
      </c>
      <c r="R648" t="s">
        <v>3335</v>
      </c>
      <c r="S648" t="s">
        <v>746</v>
      </c>
      <c r="T648" t="s">
        <v>6046</v>
      </c>
      <c r="U648" s="9" t="s">
        <v>6047</v>
      </c>
      <c r="V648" s="9" t="s">
        <v>6052</v>
      </c>
      <c r="W648" t="s">
        <v>6053</v>
      </c>
      <c r="X648" t="s">
        <v>3081</v>
      </c>
      <c r="Y648" t="s">
        <v>3081</v>
      </c>
      <c r="Z648">
        <v>2</v>
      </c>
      <c r="AA648">
        <v>45413</v>
      </c>
      <c r="AB648">
        <v>44896</v>
      </c>
      <c r="AC648">
        <v>61755017</v>
      </c>
      <c r="AD648" s="9" t="s">
        <v>3084</v>
      </c>
      <c r="AE648" t="s">
        <v>2005</v>
      </c>
      <c r="AF648" t="s">
        <v>5559</v>
      </c>
      <c r="AG648" t="s">
        <v>5560</v>
      </c>
      <c r="AH648" t="s">
        <v>2004</v>
      </c>
      <c r="AI648" t="s">
        <v>6043</v>
      </c>
      <c r="AJ648">
        <v>35272</v>
      </c>
      <c r="AK648" t="s">
        <v>3099</v>
      </c>
      <c r="AL648" t="s">
        <v>3088</v>
      </c>
      <c r="AM648">
        <v>200019603292602</v>
      </c>
      <c r="AN648">
        <v>1</v>
      </c>
      <c r="AO648" s="88" t="s">
        <v>3089</v>
      </c>
      <c r="AP648" s="88">
        <v>1</v>
      </c>
      <c r="AQ648" s="88" t="s">
        <v>3090</v>
      </c>
      <c r="AR648" s="88">
        <v>362717</v>
      </c>
      <c r="AS648" s="88" t="s">
        <v>6059</v>
      </c>
      <c r="AT648" s="88">
        <v>653</v>
      </c>
      <c r="AU648" s="88">
        <v>50000</v>
      </c>
      <c r="AV648" s="88">
        <v>0</v>
      </c>
      <c r="AW648" s="88">
        <v>0</v>
      </c>
      <c r="AX648" s="88">
        <v>0</v>
      </c>
      <c r="AY648" s="88">
        <v>50000</v>
      </c>
      <c r="AZ648" s="88">
        <v>1435</v>
      </c>
      <c r="BA648" s="88">
        <v>1854</v>
      </c>
      <c r="BB648" s="88">
        <v>1520</v>
      </c>
      <c r="BC648" s="88">
        <v>0</v>
      </c>
      <c r="BD648" s="88">
        <v>25</v>
      </c>
      <c r="BE648" s="88">
        <v>0</v>
      </c>
      <c r="BF648" s="101">
        <v>2066</v>
      </c>
      <c r="BG648" s="101">
        <v>6900</v>
      </c>
      <c r="BH648" s="101">
        <v>3550</v>
      </c>
      <c r="BI648" s="101">
        <v>550</v>
      </c>
      <c r="BJ648" s="101">
        <v>3545</v>
      </c>
      <c r="BK648" s="101">
        <v>7645</v>
      </c>
      <c r="BL648" s="101" t="s">
        <v>3081</v>
      </c>
      <c r="BM648" s="101" t="s">
        <v>3081</v>
      </c>
    </row>
    <row r="649" spans="1:65">
      <c r="A649" t="s">
        <v>695</v>
      </c>
      <c r="B649">
        <v>20250301</v>
      </c>
      <c r="C649">
        <v>2025</v>
      </c>
      <c r="D649" s="9">
        <v>45717</v>
      </c>
      <c r="E649">
        <v>3</v>
      </c>
      <c r="F649" t="s">
        <v>1069</v>
      </c>
      <c r="G649" t="s">
        <v>612</v>
      </c>
      <c r="H649" t="s">
        <v>1069</v>
      </c>
      <c r="I649" t="s">
        <v>612</v>
      </c>
      <c r="J649">
        <v>1</v>
      </c>
      <c r="K649" t="s">
        <v>9</v>
      </c>
      <c r="L649" t="s">
        <v>2158</v>
      </c>
      <c r="M649" t="s">
        <v>2158</v>
      </c>
      <c r="N649" t="s">
        <v>1820</v>
      </c>
      <c r="O649" t="s">
        <v>3247</v>
      </c>
      <c r="P649" t="s">
        <v>6037</v>
      </c>
      <c r="Q649" t="s">
        <v>6038</v>
      </c>
      <c r="R649" t="s">
        <v>3694</v>
      </c>
      <c r="S649" t="s">
        <v>633</v>
      </c>
      <c r="T649" t="s">
        <v>6046</v>
      </c>
      <c r="U649" s="9" t="s">
        <v>6047</v>
      </c>
      <c r="V649" s="9" t="s">
        <v>3081</v>
      </c>
      <c r="W649" t="s">
        <v>3081</v>
      </c>
      <c r="X649" t="s">
        <v>3081</v>
      </c>
      <c r="Y649" t="s">
        <v>3081</v>
      </c>
      <c r="Z649">
        <v>7</v>
      </c>
      <c r="AA649">
        <v>43922</v>
      </c>
      <c r="AB649">
        <v>26947</v>
      </c>
      <c r="AC649">
        <v>62115036</v>
      </c>
      <c r="AD649" s="9" t="s">
        <v>3084</v>
      </c>
      <c r="AE649" t="s">
        <v>1375</v>
      </c>
      <c r="AF649" t="s">
        <v>3695</v>
      </c>
      <c r="AG649" t="s">
        <v>3696</v>
      </c>
      <c r="AH649" t="s">
        <v>632</v>
      </c>
      <c r="AI649" t="s">
        <v>6043</v>
      </c>
      <c r="AJ649">
        <v>19500</v>
      </c>
      <c r="AK649" t="s">
        <v>3088</v>
      </c>
      <c r="AL649" t="s">
        <v>3095</v>
      </c>
      <c r="AM649">
        <v>200013300030876</v>
      </c>
      <c r="AN649">
        <v>1</v>
      </c>
      <c r="AO649" s="88" t="s">
        <v>3089</v>
      </c>
      <c r="AP649" s="88">
        <v>1</v>
      </c>
      <c r="AQ649" s="88" t="s">
        <v>3090</v>
      </c>
      <c r="AR649" s="88">
        <v>362717</v>
      </c>
      <c r="AS649" s="88" t="s">
        <v>6059</v>
      </c>
      <c r="AT649" s="88">
        <v>654</v>
      </c>
      <c r="AU649" s="88">
        <v>100000</v>
      </c>
      <c r="AV649" s="88">
        <v>0</v>
      </c>
      <c r="AW649" s="88">
        <v>0</v>
      </c>
      <c r="AX649" s="88">
        <v>0</v>
      </c>
      <c r="AY649" s="88">
        <v>100000</v>
      </c>
      <c r="AZ649" s="88">
        <v>2870</v>
      </c>
      <c r="BA649" s="88">
        <v>12105.37</v>
      </c>
      <c r="BB649" s="88">
        <v>3040</v>
      </c>
      <c r="BC649" s="88">
        <v>0</v>
      </c>
      <c r="BD649" s="88">
        <v>25</v>
      </c>
      <c r="BE649" s="88">
        <v>100</v>
      </c>
      <c r="BF649" s="101">
        <v>0</v>
      </c>
      <c r="BG649" s="101">
        <v>18140.37</v>
      </c>
      <c r="BH649" s="101">
        <v>7100</v>
      </c>
      <c r="BI649" s="101">
        <v>851.51</v>
      </c>
      <c r="BJ649" s="101">
        <v>7090</v>
      </c>
      <c r="BK649" s="101">
        <v>15041.51</v>
      </c>
      <c r="BL649" s="101" t="s">
        <v>3091</v>
      </c>
      <c r="BM649" s="101" t="s">
        <v>3081</v>
      </c>
    </row>
    <row r="650" spans="1:65">
      <c r="A650" t="s">
        <v>695</v>
      </c>
      <c r="B650">
        <v>20250301</v>
      </c>
      <c r="C650">
        <v>2025</v>
      </c>
      <c r="D650" s="9">
        <v>45717</v>
      </c>
      <c r="E650">
        <v>3</v>
      </c>
      <c r="F650" t="s">
        <v>1038</v>
      </c>
      <c r="G650" t="s">
        <v>695</v>
      </c>
      <c r="H650" t="s">
        <v>1038</v>
      </c>
      <c r="I650" t="s">
        <v>695</v>
      </c>
      <c r="J650">
        <v>7</v>
      </c>
      <c r="K650" t="s">
        <v>3252</v>
      </c>
      <c r="L650" t="s">
        <v>2158</v>
      </c>
      <c r="M650" t="s">
        <v>2158</v>
      </c>
      <c r="N650" t="s">
        <v>1820</v>
      </c>
      <c r="O650" t="s">
        <v>3247</v>
      </c>
      <c r="P650" t="s">
        <v>6037</v>
      </c>
      <c r="Q650" t="s">
        <v>6038</v>
      </c>
      <c r="R650" t="s">
        <v>3253</v>
      </c>
      <c r="S650" t="s">
        <v>666</v>
      </c>
      <c r="T650" t="s">
        <v>6046</v>
      </c>
      <c r="U650" s="9" t="s">
        <v>6047</v>
      </c>
      <c r="V650" s="9" t="s">
        <v>3081</v>
      </c>
      <c r="W650" t="s">
        <v>3081</v>
      </c>
      <c r="X650" t="s">
        <v>3081</v>
      </c>
      <c r="Y650" t="s">
        <v>3081</v>
      </c>
      <c r="Z650">
        <v>2</v>
      </c>
      <c r="AA650">
        <v>44986</v>
      </c>
      <c r="AB650">
        <v>44501</v>
      </c>
      <c r="AC650">
        <v>62461861</v>
      </c>
      <c r="AD650" s="9" t="s">
        <v>3084</v>
      </c>
      <c r="AE650" t="s">
        <v>2255</v>
      </c>
      <c r="AF650" t="s">
        <v>3759</v>
      </c>
      <c r="AG650" t="s">
        <v>3760</v>
      </c>
      <c r="AH650" t="s">
        <v>2254</v>
      </c>
      <c r="AI650" t="s">
        <v>6045</v>
      </c>
      <c r="AJ650">
        <v>33804</v>
      </c>
      <c r="AK650" t="s">
        <v>3099</v>
      </c>
      <c r="AL650" t="s">
        <v>3088</v>
      </c>
      <c r="AM650">
        <v>200012800317887</v>
      </c>
      <c r="AN650">
        <v>1</v>
      </c>
      <c r="AO650" s="88" t="s">
        <v>3089</v>
      </c>
      <c r="AP650" s="88">
        <v>1</v>
      </c>
      <c r="AQ650" s="88" t="s">
        <v>3090</v>
      </c>
      <c r="AR650" s="88">
        <v>362717</v>
      </c>
      <c r="AS650" s="88" t="s">
        <v>6059</v>
      </c>
      <c r="AT650" s="88">
        <v>655</v>
      </c>
      <c r="AU650" s="88">
        <v>10000</v>
      </c>
      <c r="AV650" s="88">
        <v>0</v>
      </c>
      <c r="AW650" s="88">
        <v>0</v>
      </c>
      <c r="AX650" s="88">
        <v>0</v>
      </c>
      <c r="AY650" s="88">
        <v>10000</v>
      </c>
      <c r="AZ650" s="88">
        <v>0</v>
      </c>
      <c r="BA650" s="88">
        <v>0</v>
      </c>
      <c r="BB650" s="88">
        <v>0</v>
      </c>
      <c r="BC650" s="88">
        <v>0</v>
      </c>
      <c r="BD650" s="88">
        <v>0</v>
      </c>
      <c r="BE650" s="88">
        <v>0</v>
      </c>
      <c r="BF650" s="101">
        <v>0</v>
      </c>
      <c r="BG650" s="101">
        <v>0</v>
      </c>
      <c r="BH650" s="101">
        <v>0</v>
      </c>
      <c r="BI650" s="101">
        <v>0</v>
      </c>
      <c r="BJ650" s="101">
        <v>0</v>
      </c>
      <c r="BK650" s="101">
        <v>0</v>
      </c>
      <c r="BL650" s="101" t="s">
        <v>3229</v>
      </c>
      <c r="BM650" s="101" t="s">
        <v>3327</v>
      </c>
    </row>
    <row r="651" spans="1:65">
      <c r="A651" t="s">
        <v>695</v>
      </c>
      <c r="B651">
        <v>20250301</v>
      </c>
      <c r="C651">
        <v>2025</v>
      </c>
      <c r="D651" s="9">
        <v>45717</v>
      </c>
      <c r="E651">
        <v>3</v>
      </c>
      <c r="F651" t="s">
        <v>1057</v>
      </c>
      <c r="G651" t="s">
        <v>328</v>
      </c>
      <c r="H651" t="s">
        <v>1038</v>
      </c>
      <c r="I651" t="s">
        <v>695</v>
      </c>
      <c r="J651">
        <v>34</v>
      </c>
      <c r="K651" t="s">
        <v>3256</v>
      </c>
      <c r="L651" t="s">
        <v>2158</v>
      </c>
      <c r="M651" t="s">
        <v>2158</v>
      </c>
      <c r="N651" t="s">
        <v>1820</v>
      </c>
      <c r="O651" t="s">
        <v>3247</v>
      </c>
      <c r="P651" t="s">
        <v>6037</v>
      </c>
      <c r="Q651" t="s">
        <v>6038</v>
      </c>
      <c r="R651" t="s">
        <v>3218</v>
      </c>
      <c r="S651" t="s">
        <v>48</v>
      </c>
      <c r="T651" t="s">
        <v>6046</v>
      </c>
      <c r="U651" s="9" t="s">
        <v>6047</v>
      </c>
      <c r="V651" s="9" t="s">
        <v>3081</v>
      </c>
      <c r="W651" t="s">
        <v>3081</v>
      </c>
      <c r="X651" t="s">
        <v>3081</v>
      </c>
      <c r="Y651" t="s">
        <v>3081</v>
      </c>
      <c r="Z651">
        <v>1</v>
      </c>
      <c r="AA651">
        <v>45689</v>
      </c>
      <c r="AB651">
        <v>45689</v>
      </c>
      <c r="AC651">
        <v>61425027</v>
      </c>
      <c r="AD651" s="9" t="s">
        <v>3084</v>
      </c>
      <c r="AE651" t="s">
        <v>5905</v>
      </c>
      <c r="AF651" t="s">
        <v>5906</v>
      </c>
      <c r="AG651" t="s">
        <v>5907</v>
      </c>
      <c r="AH651" t="s">
        <v>5908</v>
      </c>
      <c r="AI651" t="s">
        <v>6043</v>
      </c>
      <c r="AJ651">
        <v>22962</v>
      </c>
      <c r="AK651" t="s">
        <v>3099</v>
      </c>
      <c r="AL651" t="s">
        <v>3088</v>
      </c>
      <c r="AM651">
        <v>200012610015587</v>
      </c>
      <c r="AN651">
        <v>1</v>
      </c>
      <c r="AO651" s="88" t="s">
        <v>3089</v>
      </c>
      <c r="AP651" s="88">
        <v>1</v>
      </c>
      <c r="AQ651" s="88" t="s">
        <v>3090</v>
      </c>
      <c r="AR651" s="88">
        <v>362717</v>
      </c>
      <c r="AS651" s="88" t="s">
        <v>6059</v>
      </c>
      <c r="AT651" s="88">
        <v>657</v>
      </c>
      <c r="AU651" s="88">
        <v>185000</v>
      </c>
      <c r="AV651" s="88">
        <v>0</v>
      </c>
      <c r="AW651" s="88">
        <v>0</v>
      </c>
      <c r="AX651" s="88">
        <v>0</v>
      </c>
      <c r="AY651" s="88">
        <v>185000</v>
      </c>
      <c r="AZ651" s="88">
        <v>5309.5</v>
      </c>
      <c r="BA651" s="88">
        <v>32099.49</v>
      </c>
      <c r="BB651" s="88">
        <v>5624</v>
      </c>
      <c r="BC651" s="88">
        <v>0</v>
      </c>
      <c r="BD651" s="88">
        <v>25</v>
      </c>
      <c r="BE651" s="88">
        <v>0</v>
      </c>
      <c r="BF651" s="101">
        <v>3367.97</v>
      </c>
      <c r="BG651" s="101">
        <v>46425.96</v>
      </c>
      <c r="BH651" s="101">
        <v>13135</v>
      </c>
      <c r="BI651" s="101">
        <v>851.51</v>
      </c>
      <c r="BJ651" s="101">
        <v>13116.5</v>
      </c>
      <c r="BK651" s="101">
        <v>27103.01</v>
      </c>
      <c r="BL651" s="101" t="s">
        <v>3081</v>
      </c>
      <c r="BM651" s="101" t="s">
        <v>3081</v>
      </c>
    </row>
    <row r="652" spans="1:65">
      <c r="A652" t="s">
        <v>695</v>
      </c>
      <c r="B652">
        <v>20250301</v>
      </c>
      <c r="C652">
        <v>2025</v>
      </c>
      <c r="D652" s="9">
        <v>45717</v>
      </c>
      <c r="E652">
        <v>3</v>
      </c>
      <c r="F652" t="s">
        <v>1048</v>
      </c>
      <c r="G652" t="s">
        <v>388</v>
      </c>
      <c r="H652" t="s">
        <v>1038</v>
      </c>
      <c r="I652" t="s">
        <v>695</v>
      </c>
      <c r="J652">
        <v>34</v>
      </c>
      <c r="K652" t="s">
        <v>3256</v>
      </c>
      <c r="L652" t="s">
        <v>2158</v>
      </c>
      <c r="M652" t="s">
        <v>2158</v>
      </c>
      <c r="N652" t="s">
        <v>1820</v>
      </c>
      <c r="O652" t="s">
        <v>3247</v>
      </c>
      <c r="P652" t="s">
        <v>6037</v>
      </c>
      <c r="Q652" t="s">
        <v>6038</v>
      </c>
      <c r="R652" t="s">
        <v>3273</v>
      </c>
      <c r="S652" t="s">
        <v>163</v>
      </c>
      <c r="T652" t="s">
        <v>6046</v>
      </c>
      <c r="U652" s="9" t="s">
        <v>6047</v>
      </c>
      <c r="V652" s="9" t="s">
        <v>3081</v>
      </c>
      <c r="W652" t="s">
        <v>3081</v>
      </c>
      <c r="X652" t="s">
        <v>3081</v>
      </c>
      <c r="Y652" t="s">
        <v>3081</v>
      </c>
      <c r="Z652">
        <v>2</v>
      </c>
      <c r="AA652">
        <v>45505</v>
      </c>
      <c r="AB652">
        <v>44927</v>
      </c>
      <c r="AC652">
        <v>61935144</v>
      </c>
      <c r="AD652" s="9" t="s">
        <v>3084</v>
      </c>
      <c r="AE652" t="s">
        <v>2160</v>
      </c>
      <c r="AF652" t="s">
        <v>5387</v>
      </c>
      <c r="AG652" t="s">
        <v>5388</v>
      </c>
      <c r="AH652" t="s">
        <v>2177</v>
      </c>
      <c r="AI652" t="s">
        <v>6043</v>
      </c>
      <c r="AJ652">
        <v>23255</v>
      </c>
      <c r="AK652" t="s">
        <v>3099</v>
      </c>
      <c r="AL652" t="s">
        <v>3088</v>
      </c>
      <c r="AM652">
        <v>200019603269786</v>
      </c>
      <c r="AN652">
        <v>1</v>
      </c>
      <c r="AO652" s="88" t="s">
        <v>3089</v>
      </c>
      <c r="AP652" s="88">
        <v>1</v>
      </c>
      <c r="AQ652" s="88" t="s">
        <v>3090</v>
      </c>
      <c r="AR652" s="88">
        <v>362717</v>
      </c>
      <c r="AS652" s="88" t="s">
        <v>6059</v>
      </c>
      <c r="AT652" s="88">
        <v>674</v>
      </c>
      <c r="AU652" s="88">
        <v>48000</v>
      </c>
      <c r="AV652" s="88">
        <v>0</v>
      </c>
      <c r="AW652" s="88">
        <v>0</v>
      </c>
      <c r="AX652" s="88">
        <v>0</v>
      </c>
      <c r="AY652" s="88">
        <v>48000</v>
      </c>
      <c r="AZ652" s="88">
        <v>1377.6</v>
      </c>
      <c r="BA652" s="88">
        <v>1571.73</v>
      </c>
      <c r="BB652" s="88">
        <v>1459.2</v>
      </c>
      <c r="BC652" s="88">
        <v>0</v>
      </c>
      <c r="BD652" s="88">
        <v>25</v>
      </c>
      <c r="BE652" s="88">
        <v>0</v>
      </c>
      <c r="BF652" s="101">
        <v>0</v>
      </c>
      <c r="BG652" s="101">
        <v>4433.53</v>
      </c>
      <c r="BH652" s="101">
        <v>3408</v>
      </c>
      <c r="BI652" s="101">
        <v>528</v>
      </c>
      <c r="BJ652" s="101">
        <v>3403.2</v>
      </c>
      <c r="BK652" s="101">
        <v>7339.2</v>
      </c>
      <c r="BL652" s="101" t="s">
        <v>3081</v>
      </c>
      <c r="BM652" s="101" t="s">
        <v>3081</v>
      </c>
    </row>
    <row r="653" spans="1:65">
      <c r="A653" t="s">
        <v>695</v>
      </c>
      <c r="B653">
        <v>20250301</v>
      </c>
      <c r="C653">
        <v>2025</v>
      </c>
      <c r="D653" s="9">
        <v>45717</v>
      </c>
      <c r="E653">
        <v>3</v>
      </c>
      <c r="F653" t="s">
        <v>1069</v>
      </c>
      <c r="G653" t="s">
        <v>612</v>
      </c>
      <c r="H653" t="s">
        <v>1069</v>
      </c>
      <c r="I653" t="s">
        <v>612</v>
      </c>
      <c r="J653">
        <v>1</v>
      </c>
      <c r="K653" t="s">
        <v>9</v>
      </c>
      <c r="L653" t="s">
        <v>2158</v>
      </c>
      <c r="M653" t="s">
        <v>2158</v>
      </c>
      <c r="N653" t="s">
        <v>1820</v>
      </c>
      <c r="O653" t="s">
        <v>3247</v>
      </c>
      <c r="P653" t="s">
        <v>6037</v>
      </c>
      <c r="Q653" t="s">
        <v>6038</v>
      </c>
      <c r="R653" t="s">
        <v>4396</v>
      </c>
      <c r="S653" t="s">
        <v>615</v>
      </c>
      <c r="T653" t="s">
        <v>6046</v>
      </c>
      <c r="U653" s="9" t="s">
        <v>6047</v>
      </c>
      <c r="V653" s="9" t="s">
        <v>3081</v>
      </c>
      <c r="W653" t="s">
        <v>3081</v>
      </c>
      <c r="X653" t="s">
        <v>3081</v>
      </c>
      <c r="Y653" t="s">
        <v>3081</v>
      </c>
      <c r="Z653">
        <v>4</v>
      </c>
      <c r="AA653">
        <v>43586</v>
      </c>
      <c r="AB653">
        <v>34344</v>
      </c>
      <c r="AC653">
        <v>62115007</v>
      </c>
      <c r="AD653" s="9" t="s">
        <v>3084</v>
      </c>
      <c r="AE653" t="s">
        <v>817</v>
      </c>
      <c r="AF653" t="s">
        <v>3944</v>
      </c>
      <c r="AG653" t="s">
        <v>5604</v>
      </c>
      <c r="AH653" t="s">
        <v>614</v>
      </c>
      <c r="AI653" t="s">
        <v>6043</v>
      </c>
      <c r="AJ653">
        <v>25441</v>
      </c>
      <c r="AK653" t="s">
        <v>3088</v>
      </c>
      <c r="AL653" t="s">
        <v>3095</v>
      </c>
      <c r="AM653">
        <v>200013300034885</v>
      </c>
      <c r="AN653">
        <v>1</v>
      </c>
      <c r="AO653" s="88" t="s">
        <v>3089</v>
      </c>
      <c r="AP653" s="88">
        <v>1</v>
      </c>
      <c r="AQ653" s="88" t="s">
        <v>3090</v>
      </c>
      <c r="AR653" s="88">
        <v>362717</v>
      </c>
      <c r="AS653" s="88" t="s">
        <v>6059</v>
      </c>
      <c r="AT653" s="88">
        <v>680</v>
      </c>
      <c r="AU653" s="88">
        <v>45000</v>
      </c>
      <c r="AV653" s="88">
        <v>0</v>
      </c>
      <c r="AW653" s="88">
        <v>0</v>
      </c>
      <c r="AX653" s="88">
        <v>0</v>
      </c>
      <c r="AY653" s="88">
        <v>45000</v>
      </c>
      <c r="AZ653" s="88">
        <v>1291.5</v>
      </c>
      <c r="BA653" s="88">
        <v>1148.33</v>
      </c>
      <c r="BB653" s="88">
        <v>1368</v>
      </c>
      <c r="BC653" s="88">
        <v>0</v>
      </c>
      <c r="BD653" s="88">
        <v>25</v>
      </c>
      <c r="BE653" s="88">
        <v>100</v>
      </c>
      <c r="BF653" s="101">
        <v>14820.63</v>
      </c>
      <c r="BG653" s="101">
        <v>18753.46</v>
      </c>
      <c r="BH653" s="101">
        <v>3195</v>
      </c>
      <c r="BI653" s="101">
        <v>495</v>
      </c>
      <c r="BJ653" s="101">
        <v>3190.5</v>
      </c>
      <c r="BK653" s="101">
        <v>6880.5</v>
      </c>
      <c r="BL653" s="101" t="s">
        <v>3091</v>
      </c>
      <c r="BM653" s="101" t="s">
        <v>3081</v>
      </c>
    </row>
    <row r="654" spans="1:65">
      <c r="A654" t="s">
        <v>695</v>
      </c>
      <c r="B654">
        <v>20250301</v>
      </c>
      <c r="C654">
        <v>2025</v>
      </c>
      <c r="D654" s="9">
        <v>45717</v>
      </c>
      <c r="E654">
        <v>3</v>
      </c>
      <c r="F654" t="s">
        <v>1069</v>
      </c>
      <c r="G654" t="s">
        <v>612</v>
      </c>
      <c r="H654" t="s">
        <v>1069</v>
      </c>
      <c r="I654" t="s">
        <v>612</v>
      </c>
      <c r="J654">
        <v>1</v>
      </c>
      <c r="K654" t="s">
        <v>9</v>
      </c>
      <c r="L654" t="s">
        <v>2158</v>
      </c>
      <c r="M654" t="s">
        <v>2158</v>
      </c>
      <c r="N654" t="s">
        <v>1820</v>
      </c>
      <c r="O654" t="s">
        <v>3247</v>
      </c>
      <c r="P654" t="s">
        <v>6037</v>
      </c>
      <c r="Q654" t="s">
        <v>6038</v>
      </c>
      <c r="R654" t="s">
        <v>3096</v>
      </c>
      <c r="S654" t="s">
        <v>295</v>
      </c>
      <c r="T654" t="s">
        <v>6046</v>
      </c>
      <c r="U654" s="9" t="s">
        <v>6047</v>
      </c>
      <c r="V654" s="9" t="s">
        <v>6056</v>
      </c>
      <c r="W654" t="s">
        <v>6057</v>
      </c>
      <c r="X654" t="s">
        <v>3081</v>
      </c>
      <c r="Y654" t="s">
        <v>3081</v>
      </c>
      <c r="Z654">
        <v>1</v>
      </c>
      <c r="AA654">
        <v>45108</v>
      </c>
      <c r="AB654">
        <v>45108</v>
      </c>
      <c r="AC654">
        <v>62115080</v>
      </c>
      <c r="AD654" s="9" t="s">
        <v>3084</v>
      </c>
      <c r="AE654" t="s">
        <v>2415</v>
      </c>
      <c r="AF654" t="s">
        <v>3809</v>
      </c>
      <c r="AG654" t="s">
        <v>3810</v>
      </c>
      <c r="AH654" t="s">
        <v>2414</v>
      </c>
      <c r="AI654" t="s">
        <v>6045</v>
      </c>
      <c r="AJ654">
        <v>34855</v>
      </c>
      <c r="AK654" t="s">
        <v>3099</v>
      </c>
      <c r="AL654" t="s">
        <v>3088</v>
      </c>
      <c r="AM654">
        <v>200019603593305</v>
      </c>
      <c r="AN654">
        <v>1</v>
      </c>
      <c r="AO654" s="88" t="s">
        <v>3089</v>
      </c>
      <c r="AP654" s="88">
        <v>1</v>
      </c>
      <c r="AQ654" s="88" t="s">
        <v>3090</v>
      </c>
      <c r="AR654" s="88">
        <v>362717</v>
      </c>
      <c r="AS654" s="88" t="s">
        <v>6059</v>
      </c>
      <c r="AT654" s="88">
        <v>759</v>
      </c>
      <c r="AU654" s="88">
        <v>35000</v>
      </c>
      <c r="AV654" s="88">
        <v>0</v>
      </c>
      <c r="AW654" s="88">
        <v>0</v>
      </c>
      <c r="AX654" s="88">
        <v>0</v>
      </c>
      <c r="AY654" s="88">
        <v>35000</v>
      </c>
      <c r="AZ654" s="88">
        <v>1004.5</v>
      </c>
      <c r="BA654" s="88">
        <v>0</v>
      </c>
      <c r="BB654" s="88">
        <v>1064</v>
      </c>
      <c r="BC654" s="88">
        <v>0</v>
      </c>
      <c r="BD654" s="88">
        <v>25</v>
      </c>
      <c r="BE654" s="88">
        <v>0</v>
      </c>
      <c r="BF654" s="101">
        <v>5665.77</v>
      </c>
      <c r="BG654" s="101">
        <v>7759.27</v>
      </c>
      <c r="BH654" s="101">
        <v>2485</v>
      </c>
      <c r="BI654" s="101">
        <v>385</v>
      </c>
      <c r="BJ654" s="101">
        <v>2481.5</v>
      </c>
      <c r="BK654" s="101">
        <v>5351.5</v>
      </c>
      <c r="BL654" s="101" t="s">
        <v>3081</v>
      </c>
      <c r="BM654" s="101" t="s">
        <v>3081</v>
      </c>
    </row>
    <row r="655" spans="1:65">
      <c r="A655" t="s">
        <v>695</v>
      </c>
      <c r="B655">
        <v>20250301</v>
      </c>
      <c r="C655">
        <v>2025</v>
      </c>
      <c r="D655" s="9">
        <v>45717</v>
      </c>
      <c r="E655">
        <v>3</v>
      </c>
      <c r="F655" t="s">
        <v>1039</v>
      </c>
      <c r="G655" t="s">
        <v>287</v>
      </c>
      <c r="H655" t="s">
        <v>1039</v>
      </c>
      <c r="I655" t="s">
        <v>287</v>
      </c>
      <c r="J655">
        <v>1</v>
      </c>
      <c r="K655" t="s">
        <v>9</v>
      </c>
      <c r="L655" t="s">
        <v>2158</v>
      </c>
      <c r="M655" t="s">
        <v>2158</v>
      </c>
      <c r="N655" t="s">
        <v>1820</v>
      </c>
      <c r="O655" t="s">
        <v>3247</v>
      </c>
      <c r="P655" t="s">
        <v>6037</v>
      </c>
      <c r="Q655" t="s">
        <v>6038</v>
      </c>
      <c r="R655" t="s">
        <v>3096</v>
      </c>
      <c r="S655" t="s">
        <v>295</v>
      </c>
      <c r="T655" t="s">
        <v>6046</v>
      </c>
      <c r="U655" s="9" t="s">
        <v>6047</v>
      </c>
      <c r="V655" s="9" t="s">
        <v>6056</v>
      </c>
      <c r="W655" t="s">
        <v>6057</v>
      </c>
      <c r="X655" t="s">
        <v>3081</v>
      </c>
      <c r="Y655" t="s">
        <v>3081</v>
      </c>
      <c r="Z655">
        <v>1</v>
      </c>
      <c r="AA655">
        <v>45170</v>
      </c>
      <c r="AB655">
        <v>45170</v>
      </c>
      <c r="AC655">
        <v>62010029</v>
      </c>
      <c r="AD655" s="9" t="s">
        <v>3084</v>
      </c>
      <c r="AE655" t="s">
        <v>2531</v>
      </c>
      <c r="AF655" t="s">
        <v>3514</v>
      </c>
      <c r="AG655" t="s">
        <v>3515</v>
      </c>
      <c r="AH655" t="s">
        <v>2557</v>
      </c>
      <c r="AI655" t="s">
        <v>6043</v>
      </c>
      <c r="AJ655">
        <v>27936</v>
      </c>
      <c r="AK655" t="s">
        <v>3099</v>
      </c>
      <c r="AL655" t="s">
        <v>3088</v>
      </c>
      <c r="AM655">
        <v>200015300364584</v>
      </c>
      <c r="AN655">
        <v>1</v>
      </c>
      <c r="AO655" s="88" t="s">
        <v>3089</v>
      </c>
      <c r="AP655" s="88">
        <v>1</v>
      </c>
      <c r="AQ655" s="88" t="s">
        <v>3090</v>
      </c>
      <c r="AR655" s="88">
        <v>362717</v>
      </c>
      <c r="AS655" s="88" t="s">
        <v>6059</v>
      </c>
      <c r="AT655" s="88">
        <v>706</v>
      </c>
      <c r="AU655" s="88">
        <v>35000</v>
      </c>
      <c r="AV655" s="88">
        <v>0</v>
      </c>
      <c r="AW655" s="88">
        <v>0</v>
      </c>
      <c r="AX655" s="88">
        <v>0</v>
      </c>
      <c r="AY655" s="88">
        <v>35000</v>
      </c>
      <c r="AZ655" s="88">
        <v>1004.5</v>
      </c>
      <c r="BA655" s="88">
        <v>0</v>
      </c>
      <c r="BB655" s="88">
        <v>1064</v>
      </c>
      <c r="BC655" s="88">
        <v>0</v>
      </c>
      <c r="BD655" s="88">
        <v>25</v>
      </c>
      <c r="BE655" s="88">
        <v>0</v>
      </c>
      <c r="BF655" s="101">
        <v>8750.3799999999992</v>
      </c>
      <c r="BG655" s="101">
        <v>10843.88</v>
      </c>
      <c r="BH655" s="101">
        <v>2485</v>
      </c>
      <c r="BI655" s="101">
        <v>385</v>
      </c>
      <c r="BJ655" s="101">
        <v>2481.5</v>
      </c>
      <c r="BK655" s="101">
        <v>5351.5</v>
      </c>
      <c r="BL655" s="101" t="s">
        <v>3081</v>
      </c>
      <c r="BM655" s="101" t="s">
        <v>3081</v>
      </c>
    </row>
    <row r="656" spans="1:65">
      <c r="A656" t="s">
        <v>695</v>
      </c>
      <c r="B656">
        <v>20250301</v>
      </c>
      <c r="C656">
        <v>2025</v>
      </c>
      <c r="D656" s="9">
        <v>45717</v>
      </c>
      <c r="E656">
        <v>3</v>
      </c>
      <c r="F656" t="s">
        <v>1083</v>
      </c>
      <c r="G656" t="s">
        <v>400</v>
      </c>
      <c r="H656" t="s">
        <v>1083</v>
      </c>
      <c r="I656" t="s">
        <v>400</v>
      </c>
      <c r="J656">
        <v>1</v>
      </c>
      <c r="K656" t="s">
        <v>9</v>
      </c>
      <c r="L656" t="s">
        <v>2158</v>
      </c>
      <c r="M656" t="s">
        <v>2158</v>
      </c>
      <c r="N656" t="s">
        <v>1820</v>
      </c>
      <c r="O656" t="s">
        <v>3247</v>
      </c>
      <c r="P656" t="s">
        <v>6037</v>
      </c>
      <c r="Q656" t="s">
        <v>6038</v>
      </c>
      <c r="R656" t="s">
        <v>3297</v>
      </c>
      <c r="S656" t="s">
        <v>8</v>
      </c>
      <c r="T656" t="s">
        <v>6046</v>
      </c>
      <c r="U656" s="9" t="s">
        <v>6047</v>
      </c>
      <c r="V656" s="9" t="s">
        <v>6056</v>
      </c>
      <c r="W656" t="s">
        <v>6057</v>
      </c>
      <c r="X656" t="s">
        <v>3081</v>
      </c>
      <c r="Y656" t="s">
        <v>3081</v>
      </c>
      <c r="Z656">
        <v>4</v>
      </c>
      <c r="AA656">
        <v>45108</v>
      </c>
      <c r="AB656">
        <v>44197</v>
      </c>
      <c r="AC656">
        <v>61380008</v>
      </c>
      <c r="AD656" s="9" t="s">
        <v>3084</v>
      </c>
      <c r="AE656" t="s">
        <v>1279</v>
      </c>
      <c r="AF656" t="s">
        <v>4356</v>
      </c>
      <c r="AG656" t="s">
        <v>4357</v>
      </c>
      <c r="AH656" t="s">
        <v>757</v>
      </c>
      <c r="AI656" t="s">
        <v>6043</v>
      </c>
      <c r="AJ656">
        <v>35718</v>
      </c>
      <c r="AK656" t="s">
        <v>3099</v>
      </c>
      <c r="AL656" t="s">
        <v>3088</v>
      </c>
      <c r="AM656">
        <v>200019603361859</v>
      </c>
      <c r="AN656">
        <v>1</v>
      </c>
      <c r="AO656" s="88" t="s">
        <v>3089</v>
      </c>
      <c r="AP656" s="88">
        <v>1</v>
      </c>
      <c r="AQ656" s="88" t="s">
        <v>3090</v>
      </c>
      <c r="AR656" s="88">
        <v>362717</v>
      </c>
      <c r="AS656" s="88" t="s">
        <v>6059</v>
      </c>
      <c r="AT656" s="88">
        <v>708</v>
      </c>
      <c r="AU656" s="88">
        <v>35000</v>
      </c>
      <c r="AV656" s="88">
        <v>0</v>
      </c>
      <c r="AW656" s="88">
        <v>0</v>
      </c>
      <c r="AX656" s="88">
        <v>0</v>
      </c>
      <c r="AY656" s="88">
        <v>35000</v>
      </c>
      <c r="AZ656" s="88">
        <v>1004.5</v>
      </c>
      <c r="BA656" s="88">
        <v>0</v>
      </c>
      <c r="BB656" s="88">
        <v>1064</v>
      </c>
      <c r="BC656" s="88">
        <v>0</v>
      </c>
      <c r="BD656" s="88">
        <v>25</v>
      </c>
      <c r="BE656" s="88">
        <v>0</v>
      </c>
      <c r="BF656" s="101">
        <v>11497.3</v>
      </c>
      <c r="BG656" s="101">
        <v>13590.8</v>
      </c>
      <c r="BH656" s="101">
        <v>2485</v>
      </c>
      <c r="BI656" s="101">
        <v>385</v>
      </c>
      <c r="BJ656" s="101">
        <v>2481.5</v>
      </c>
      <c r="BK656" s="101">
        <v>5351.5</v>
      </c>
      <c r="BL656" s="101" t="s">
        <v>3081</v>
      </c>
      <c r="BM656" s="101" t="s">
        <v>3081</v>
      </c>
    </row>
    <row r="657" spans="1:65">
      <c r="A657" t="s">
        <v>695</v>
      </c>
      <c r="B657">
        <v>20250301</v>
      </c>
      <c r="C657">
        <v>2025</v>
      </c>
      <c r="D657" s="9">
        <v>45717</v>
      </c>
      <c r="E657">
        <v>3</v>
      </c>
      <c r="F657" t="s">
        <v>1080</v>
      </c>
      <c r="G657" t="s">
        <v>241</v>
      </c>
      <c r="H657" t="s">
        <v>1038</v>
      </c>
      <c r="I657" t="s">
        <v>695</v>
      </c>
      <c r="J657">
        <v>34</v>
      </c>
      <c r="K657" t="s">
        <v>3256</v>
      </c>
      <c r="L657" t="s">
        <v>2158</v>
      </c>
      <c r="M657" t="s">
        <v>2158</v>
      </c>
      <c r="N657" t="s">
        <v>1820</v>
      </c>
      <c r="O657" t="s">
        <v>3247</v>
      </c>
      <c r="P657" t="s">
        <v>6037</v>
      </c>
      <c r="Q657" t="s">
        <v>6038</v>
      </c>
      <c r="R657" t="s">
        <v>3218</v>
      </c>
      <c r="S657" t="s">
        <v>48</v>
      </c>
      <c r="T657" t="s">
        <v>6046</v>
      </c>
      <c r="U657" s="9" t="s">
        <v>6047</v>
      </c>
      <c r="V657" s="9" t="s">
        <v>3081</v>
      </c>
      <c r="W657" t="s">
        <v>3081</v>
      </c>
      <c r="X657" t="s">
        <v>3081</v>
      </c>
      <c r="Y657" t="s">
        <v>3081</v>
      </c>
      <c r="Z657">
        <v>5</v>
      </c>
      <c r="AA657">
        <v>45689</v>
      </c>
      <c r="AB657">
        <v>42632</v>
      </c>
      <c r="AC657">
        <v>62175025</v>
      </c>
      <c r="AD657" s="9" t="s">
        <v>3084</v>
      </c>
      <c r="AE657" t="s">
        <v>6002</v>
      </c>
      <c r="AF657" t="s">
        <v>6003</v>
      </c>
      <c r="AG657" t="s">
        <v>6004</v>
      </c>
      <c r="AH657" t="s">
        <v>6005</v>
      </c>
      <c r="AI657" t="s">
        <v>6043</v>
      </c>
      <c r="AJ657">
        <v>27125</v>
      </c>
      <c r="AK657" t="s">
        <v>3087</v>
      </c>
      <c r="AL657" t="s">
        <v>3088</v>
      </c>
      <c r="AM657">
        <v>200019606683988</v>
      </c>
      <c r="AN657">
        <v>1</v>
      </c>
      <c r="AO657" s="88" t="s">
        <v>3089</v>
      </c>
      <c r="AP657" s="88">
        <v>1</v>
      </c>
      <c r="AQ657" s="88" t="s">
        <v>3090</v>
      </c>
      <c r="AR657" s="88">
        <v>362717</v>
      </c>
      <c r="AS657" s="88" t="s">
        <v>6059</v>
      </c>
      <c r="AT657" s="88">
        <v>746</v>
      </c>
      <c r="AU657" s="88">
        <v>185000</v>
      </c>
      <c r="AV657" s="88">
        <v>0</v>
      </c>
      <c r="AW657" s="88">
        <v>0</v>
      </c>
      <c r="AX657" s="88">
        <v>0</v>
      </c>
      <c r="AY657" s="88">
        <v>185000</v>
      </c>
      <c r="AZ657" s="88">
        <v>5309.5</v>
      </c>
      <c r="BA657" s="88">
        <v>31670.63</v>
      </c>
      <c r="BB657" s="88">
        <v>5624</v>
      </c>
      <c r="BC657" s="88">
        <v>1715.46</v>
      </c>
      <c r="BD657" s="88">
        <v>25</v>
      </c>
      <c r="BE657" s="88">
        <v>0</v>
      </c>
      <c r="BF657" s="101">
        <v>3367.97</v>
      </c>
      <c r="BG657" s="101">
        <v>47712.56</v>
      </c>
      <c r="BH657" s="101">
        <v>13135</v>
      </c>
      <c r="BI657" s="101">
        <v>851.51</v>
      </c>
      <c r="BJ657" s="101">
        <v>13116.5</v>
      </c>
      <c r="BK657" s="101">
        <v>27103.01</v>
      </c>
      <c r="BL657" s="101" t="s">
        <v>3081</v>
      </c>
      <c r="BM657" s="101" t="s">
        <v>3081</v>
      </c>
    </row>
    <row r="658" spans="1:65">
      <c r="A658" t="s">
        <v>695</v>
      </c>
      <c r="B658">
        <v>20250301</v>
      </c>
      <c r="C658">
        <v>2025</v>
      </c>
      <c r="D658" s="9">
        <v>45717</v>
      </c>
      <c r="E658">
        <v>3</v>
      </c>
      <c r="F658" t="s">
        <v>1028</v>
      </c>
      <c r="G658" t="s">
        <v>1194</v>
      </c>
      <c r="H658" t="s">
        <v>1028</v>
      </c>
      <c r="I658" t="s">
        <v>1194</v>
      </c>
      <c r="J658">
        <v>1</v>
      </c>
      <c r="K658" t="s">
        <v>9</v>
      </c>
      <c r="L658" t="s">
        <v>2158</v>
      </c>
      <c r="M658" t="s">
        <v>2158</v>
      </c>
      <c r="N658" t="s">
        <v>1820</v>
      </c>
      <c r="O658" t="s">
        <v>3247</v>
      </c>
      <c r="P658" t="s">
        <v>6037</v>
      </c>
      <c r="Q658" t="s">
        <v>6038</v>
      </c>
      <c r="R658" t="s">
        <v>3297</v>
      </c>
      <c r="S658" t="s">
        <v>8</v>
      </c>
      <c r="T658" t="s">
        <v>6046</v>
      </c>
      <c r="U658" s="9" t="s">
        <v>6047</v>
      </c>
      <c r="V658" s="9" t="s">
        <v>6056</v>
      </c>
      <c r="W658" t="s">
        <v>6057</v>
      </c>
      <c r="X658" t="s">
        <v>3081</v>
      </c>
      <c r="Y658" t="s">
        <v>3081</v>
      </c>
      <c r="Z658">
        <v>8</v>
      </c>
      <c r="AA658">
        <v>44197</v>
      </c>
      <c r="AB658">
        <v>36800</v>
      </c>
      <c r="AC658">
        <v>62475081</v>
      </c>
      <c r="AD658" s="9" t="s">
        <v>3084</v>
      </c>
      <c r="AE658" t="s">
        <v>877</v>
      </c>
      <c r="AF658" t="s">
        <v>3850</v>
      </c>
      <c r="AG658" t="s">
        <v>3851</v>
      </c>
      <c r="AH658" t="s">
        <v>396</v>
      </c>
      <c r="AI658" t="s">
        <v>6043</v>
      </c>
      <c r="AJ658">
        <v>26731</v>
      </c>
      <c r="AK658" t="s">
        <v>3088</v>
      </c>
      <c r="AL658" t="s">
        <v>3088</v>
      </c>
      <c r="AM658">
        <v>200013300048677</v>
      </c>
      <c r="AN658">
        <v>1</v>
      </c>
      <c r="AO658" s="88" t="s">
        <v>3089</v>
      </c>
      <c r="AP658" s="88">
        <v>1</v>
      </c>
      <c r="AQ658" s="88" t="s">
        <v>3090</v>
      </c>
      <c r="AR658" s="88">
        <v>362717</v>
      </c>
      <c r="AS658" s="88" t="s">
        <v>6059</v>
      </c>
      <c r="AT658" s="88">
        <v>747</v>
      </c>
      <c r="AU658" s="88">
        <v>45000</v>
      </c>
      <c r="AV658" s="88">
        <v>0</v>
      </c>
      <c r="AW658" s="88">
        <v>0</v>
      </c>
      <c r="AX658" s="88">
        <v>0</v>
      </c>
      <c r="AY658" s="88">
        <v>45000</v>
      </c>
      <c r="AZ658" s="88">
        <v>1291.5</v>
      </c>
      <c r="BA658" s="88">
        <v>1148.33</v>
      </c>
      <c r="BB658" s="88">
        <v>1368</v>
      </c>
      <c r="BC658" s="88">
        <v>0</v>
      </c>
      <c r="BD658" s="88">
        <v>25</v>
      </c>
      <c r="BE658" s="88">
        <v>50</v>
      </c>
      <c r="BF658" s="101">
        <v>1200</v>
      </c>
      <c r="BG658" s="101">
        <v>5082.83</v>
      </c>
      <c r="BH658" s="101">
        <v>3195</v>
      </c>
      <c r="BI658" s="101">
        <v>495</v>
      </c>
      <c r="BJ658" s="101">
        <v>3190.5</v>
      </c>
      <c r="BK658" s="101">
        <v>6880.5</v>
      </c>
      <c r="BL658" s="101" t="s">
        <v>3091</v>
      </c>
      <c r="BM658" s="101" t="s">
        <v>3081</v>
      </c>
    </row>
    <row r="659" spans="1:65">
      <c r="A659" t="s">
        <v>695</v>
      </c>
      <c r="B659">
        <v>20250301</v>
      </c>
      <c r="C659">
        <v>2025</v>
      </c>
      <c r="D659" s="9">
        <v>45717</v>
      </c>
      <c r="E659">
        <v>3</v>
      </c>
      <c r="F659" t="s">
        <v>1069</v>
      </c>
      <c r="G659" t="s">
        <v>612</v>
      </c>
      <c r="H659" t="s">
        <v>1038</v>
      </c>
      <c r="I659" t="s">
        <v>695</v>
      </c>
      <c r="J659">
        <v>34</v>
      </c>
      <c r="K659" t="s">
        <v>3256</v>
      </c>
      <c r="L659" t="s">
        <v>2158</v>
      </c>
      <c r="M659" t="s">
        <v>2158</v>
      </c>
      <c r="N659" t="s">
        <v>1820</v>
      </c>
      <c r="O659" t="s">
        <v>3247</v>
      </c>
      <c r="P659" t="s">
        <v>6037</v>
      </c>
      <c r="Q659" t="s">
        <v>6038</v>
      </c>
      <c r="R659" t="s">
        <v>3239</v>
      </c>
      <c r="S659" t="s">
        <v>203</v>
      </c>
      <c r="T659" t="s">
        <v>6046</v>
      </c>
      <c r="U659" s="9" t="s">
        <v>6047</v>
      </c>
      <c r="V659" s="9" t="s">
        <v>6052</v>
      </c>
      <c r="W659" t="s">
        <v>6053</v>
      </c>
      <c r="X659" t="s">
        <v>3081</v>
      </c>
      <c r="Y659" t="s">
        <v>3081</v>
      </c>
      <c r="Z659">
        <v>3</v>
      </c>
      <c r="AA659">
        <v>45474</v>
      </c>
      <c r="AB659">
        <v>39934</v>
      </c>
      <c r="AC659">
        <v>62115090</v>
      </c>
      <c r="AD659" s="9" t="s">
        <v>3084</v>
      </c>
      <c r="AE659" t="s">
        <v>2883</v>
      </c>
      <c r="AF659" t="s">
        <v>3743</v>
      </c>
      <c r="AG659" t="s">
        <v>3744</v>
      </c>
      <c r="AH659" t="s">
        <v>2933</v>
      </c>
      <c r="AI659" t="s">
        <v>6043</v>
      </c>
      <c r="AJ659">
        <v>20841</v>
      </c>
      <c r="AK659" t="s">
        <v>3099</v>
      </c>
      <c r="AL659" t="s">
        <v>3088</v>
      </c>
      <c r="AM659">
        <v>200019607276637</v>
      </c>
      <c r="AN659">
        <v>1</v>
      </c>
      <c r="AO659" s="88" t="s">
        <v>3089</v>
      </c>
      <c r="AP659" s="88">
        <v>1</v>
      </c>
      <c r="AQ659" s="88" t="s">
        <v>3090</v>
      </c>
      <c r="AR659" s="88">
        <v>362717</v>
      </c>
      <c r="AS659" s="88" t="s">
        <v>6059</v>
      </c>
      <c r="AT659" s="88">
        <v>748</v>
      </c>
      <c r="AU659" s="88">
        <v>70000</v>
      </c>
      <c r="AV659" s="88">
        <v>0</v>
      </c>
      <c r="AW659" s="88">
        <v>0</v>
      </c>
      <c r="AX659" s="88">
        <v>0</v>
      </c>
      <c r="AY659" s="88">
        <v>70000</v>
      </c>
      <c r="AZ659" s="88">
        <v>2009</v>
      </c>
      <c r="BA659" s="88">
        <v>5368.48</v>
      </c>
      <c r="BB659" s="88">
        <v>2128</v>
      </c>
      <c r="BC659" s="88">
        <v>0</v>
      </c>
      <c r="BD659" s="88">
        <v>25</v>
      </c>
      <c r="BE659" s="88">
        <v>0</v>
      </c>
      <c r="BF659" s="101">
        <v>0</v>
      </c>
      <c r="BG659" s="101">
        <v>9530.48</v>
      </c>
      <c r="BH659" s="101">
        <v>4970</v>
      </c>
      <c r="BI659" s="101">
        <v>770</v>
      </c>
      <c r="BJ659" s="101">
        <v>4963</v>
      </c>
      <c r="BK659" s="101">
        <v>10703</v>
      </c>
      <c r="BL659" s="101" t="s">
        <v>3173</v>
      </c>
      <c r="BM659" s="101" t="s">
        <v>3217</v>
      </c>
    </row>
    <row r="660" spans="1:65">
      <c r="A660" t="s">
        <v>695</v>
      </c>
      <c r="B660">
        <v>20250301</v>
      </c>
      <c r="C660">
        <v>2025</v>
      </c>
      <c r="D660" s="9">
        <v>45717</v>
      </c>
      <c r="E660">
        <v>3</v>
      </c>
      <c r="F660" t="s">
        <v>1028</v>
      </c>
      <c r="G660" t="s">
        <v>1194</v>
      </c>
      <c r="H660" t="s">
        <v>1028</v>
      </c>
      <c r="I660" t="s">
        <v>1194</v>
      </c>
      <c r="J660">
        <v>1</v>
      </c>
      <c r="K660" t="s">
        <v>9</v>
      </c>
      <c r="L660" t="s">
        <v>2158</v>
      </c>
      <c r="M660" t="s">
        <v>2158</v>
      </c>
      <c r="N660" t="s">
        <v>1820</v>
      </c>
      <c r="O660" t="s">
        <v>3247</v>
      </c>
      <c r="P660" t="s">
        <v>6037</v>
      </c>
      <c r="Q660" t="s">
        <v>6038</v>
      </c>
      <c r="R660" t="s">
        <v>3083</v>
      </c>
      <c r="S660" t="s">
        <v>7</v>
      </c>
      <c r="T660" t="s">
        <v>6039</v>
      </c>
      <c r="U660" s="9" t="s">
        <v>6040</v>
      </c>
      <c r="V660" s="9" t="s">
        <v>6041</v>
      </c>
      <c r="W660" t="s">
        <v>6042</v>
      </c>
      <c r="X660" t="s">
        <v>3081</v>
      </c>
      <c r="Y660" t="s">
        <v>3081</v>
      </c>
      <c r="Z660">
        <v>1</v>
      </c>
      <c r="AA660">
        <v>45170</v>
      </c>
      <c r="AB660">
        <v>45170</v>
      </c>
      <c r="AC660">
        <v>62475210</v>
      </c>
      <c r="AD660" s="9" t="s">
        <v>3084</v>
      </c>
      <c r="AE660" t="s">
        <v>2528</v>
      </c>
      <c r="AF660" t="s">
        <v>3512</v>
      </c>
      <c r="AG660" t="s">
        <v>3513</v>
      </c>
      <c r="AH660" t="s">
        <v>2554</v>
      </c>
      <c r="AI660" t="s">
        <v>6043</v>
      </c>
      <c r="AJ660">
        <v>28160</v>
      </c>
      <c r="AK660" t="s">
        <v>3099</v>
      </c>
      <c r="AL660" t="s">
        <v>3088</v>
      </c>
      <c r="AM660">
        <v>200019606196766</v>
      </c>
      <c r="AN660">
        <v>1</v>
      </c>
      <c r="AO660" s="88" t="s">
        <v>3089</v>
      </c>
      <c r="AP660" s="88">
        <v>1</v>
      </c>
      <c r="AQ660" s="88" t="s">
        <v>3090</v>
      </c>
      <c r="AR660" s="88">
        <v>362717</v>
      </c>
      <c r="AS660" s="88" t="s">
        <v>6059</v>
      </c>
      <c r="AT660" s="88">
        <v>750</v>
      </c>
      <c r="AU660" s="88">
        <v>20000</v>
      </c>
      <c r="AV660" s="88">
        <v>0</v>
      </c>
      <c r="AW660" s="88">
        <v>0</v>
      </c>
      <c r="AX660" s="88">
        <v>0</v>
      </c>
      <c r="AY660" s="88">
        <v>20000</v>
      </c>
      <c r="AZ660" s="88">
        <v>574</v>
      </c>
      <c r="BA660" s="88">
        <v>0</v>
      </c>
      <c r="BB660" s="88">
        <v>608</v>
      </c>
      <c r="BC660" s="88">
        <v>0</v>
      </c>
      <c r="BD660" s="88">
        <v>25</v>
      </c>
      <c r="BE660" s="88">
        <v>0</v>
      </c>
      <c r="BF660" s="101">
        <v>0</v>
      </c>
      <c r="BG660" s="101">
        <v>1207</v>
      </c>
      <c r="BH660" s="101">
        <v>1420</v>
      </c>
      <c r="BI660" s="101">
        <v>220</v>
      </c>
      <c r="BJ660" s="101">
        <v>1418</v>
      </c>
      <c r="BK660" s="101">
        <v>3058</v>
      </c>
      <c r="BL660" s="101" t="s">
        <v>3081</v>
      </c>
      <c r="BM660" s="101" t="s">
        <v>3081</v>
      </c>
    </row>
    <row r="661" spans="1:65">
      <c r="A661" t="s">
        <v>695</v>
      </c>
      <c r="B661">
        <v>20250301</v>
      </c>
      <c r="C661">
        <v>2025</v>
      </c>
      <c r="D661" s="9">
        <v>45717</v>
      </c>
      <c r="E661">
        <v>3</v>
      </c>
      <c r="F661" t="s">
        <v>1087</v>
      </c>
      <c r="G661" t="s">
        <v>6</v>
      </c>
      <c r="H661" t="s">
        <v>1038</v>
      </c>
      <c r="I661" t="s">
        <v>695</v>
      </c>
      <c r="J661">
        <v>34</v>
      </c>
      <c r="K661" t="s">
        <v>3256</v>
      </c>
      <c r="L661" t="s">
        <v>2158</v>
      </c>
      <c r="M661" t="s">
        <v>2158</v>
      </c>
      <c r="N661" t="s">
        <v>1820</v>
      </c>
      <c r="O661" t="s">
        <v>3247</v>
      </c>
      <c r="P661" t="s">
        <v>6037</v>
      </c>
      <c r="Q661" t="s">
        <v>6038</v>
      </c>
      <c r="R661" t="s">
        <v>3281</v>
      </c>
      <c r="S661" t="s">
        <v>109</v>
      </c>
      <c r="T661" t="s">
        <v>6046</v>
      </c>
      <c r="U661" s="9" t="s">
        <v>6047</v>
      </c>
      <c r="V661" s="9" t="s">
        <v>3081</v>
      </c>
      <c r="W661" t="s">
        <v>3081</v>
      </c>
      <c r="X661" t="s">
        <v>3081</v>
      </c>
      <c r="Y661" t="s">
        <v>3081</v>
      </c>
      <c r="Z661">
        <v>3</v>
      </c>
      <c r="AA661">
        <v>45474</v>
      </c>
      <c r="AB661">
        <v>44896</v>
      </c>
      <c r="AC661">
        <v>61935121</v>
      </c>
      <c r="AD661" s="9" t="s">
        <v>3084</v>
      </c>
      <c r="AE661" t="s">
        <v>2040</v>
      </c>
      <c r="AF661" t="s">
        <v>3391</v>
      </c>
      <c r="AG661" t="s">
        <v>3392</v>
      </c>
      <c r="AH661" t="s">
        <v>2039</v>
      </c>
      <c r="AI661" t="s">
        <v>6045</v>
      </c>
      <c r="AJ661">
        <v>31379</v>
      </c>
      <c r="AK661" t="s">
        <v>3099</v>
      </c>
      <c r="AL661" t="s">
        <v>3088</v>
      </c>
      <c r="AM661">
        <v>200019603292597</v>
      </c>
      <c r="AN661">
        <v>1</v>
      </c>
      <c r="AO661" s="88" t="s">
        <v>3089</v>
      </c>
      <c r="AP661" s="88">
        <v>1</v>
      </c>
      <c r="AQ661" s="88" t="s">
        <v>3090</v>
      </c>
      <c r="AR661" s="88">
        <v>362717</v>
      </c>
      <c r="AS661" s="88" t="s">
        <v>6059</v>
      </c>
      <c r="AT661" s="88">
        <v>754</v>
      </c>
      <c r="AU661" s="88">
        <v>70000</v>
      </c>
      <c r="AV661" s="88">
        <v>0</v>
      </c>
      <c r="AW661" s="88">
        <v>0</v>
      </c>
      <c r="AX661" s="88">
        <v>0</v>
      </c>
      <c r="AY661" s="88">
        <v>70000</v>
      </c>
      <c r="AZ661" s="88">
        <v>2009</v>
      </c>
      <c r="BA661" s="88">
        <v>5368.48</v>
      </c>
      <c r="BB661" s="88">
        <v>2128</v>
      </c>
      <c r="BC661" s="88">
        <v>0</v>
      </c>
      <c r="BD661" s="88">
        <v>25</v>
      </c>
      <c r="BE661" s="88">
        <v>0</v>
      </c>
      <c r="BF661" s="101">
        <v>0</v>
      </c>
      <c r="BG661" s="101">
        <v>9530.48</v>
      </c>
      <c r="BH661" s="101">
        <v>4970</v>
      </c>
      <c r="BI661" s="101">
        <v>770</v>
      </c>
      <c r="BJ661" s="101">
        <v>4963</v>
      </c>
      <c r="BK661" s="101">
        <v>10703</v>
      </c>
      <c r="BL661" s="101" t="s">
        <v>3081</v>
      </c>
      <c r="BM661" s="101" t="s">
        <v>3081</v>
      </c>
    </row>
    <row r="662" spans="1:65">
      <c r="A662" t="s">
        <v>695</v>
      </c>
      <c r="B662">
        <v>20250301</v>
      </c>
      <c r="C662">
        <v>2025</v>
      </c>
      <c r="D662" s="9">
        <v>45717</v>
      </c>
      <c r="E662">
        <v>3</v>
      </c>
      <c r="F662" t="s">
        <v>1044</v>
      </c>
      <c r="G662" t="s">
        <v>1196</v>
      </c>
      <c r="H662" t="s">
        <v>1038</v>
      </c>
      <c r="I662" t="s">
        <v>695</v>
      </c>
      <c r="J662">
        <v>34</v>
      </c>
      <c r="K662" t="s">
        <v>3256</v>
      </c>
      <c r="L662" t="s">
        <v>2158</v>
      </c>
      <c r="M662" t="s">
        <v>2158</v>
      </c>
      <c r="N662" t="s">
        <v>1820</v>
      </c>
      <c r="O662" t="s">
        <v>3247</v>
      </c>
      <c r="P662" t="s">
        <v>6037</v>
      </c>
      <c r="Q662" t="s">
        <v>6038</v>
      </c>
      <c r="R662" t="s">
        <v>3284</v>
      </c>
      <c r="S662" t="s">
        <v>83</v>
      </c>
      <c r="T662" t="s">
        <v>6046</v>
      </c>
      <c r="U662" s="9" t="s">
        <v>6047</v>
      </c>
      <c r="V662" s="9" t="s">
        <v>6052</v>
      </c>
      <c r="W662" t="s">
        <v>6053</v>
      </c>
      <c r="X662" t="s">
        <v>3081</v>
      </c>
      <c r="Y662" t="s">
        <v>3081</v>
      </c>
      <c r="Z662">
        <v>1</v>
      </c>
      <c r="AA662">
        <v>44986</v>
      </c>
      <c r="AB662">
        <v>44986</v>
      </c>
      <c r="AC662">
        <v>62085022</v>
      </c>
      <c r="AD662" s="9" t="s">
        <v>3084</v>
      </c>
      <c r="AE662" t="s">
        <v>2289</v>
      </c>
      <c r="AF662" t="s">
        <v>5576</v>
      </c>
      <c r="AG662" t="s">
        <v>5577</v>
      </c>
      <c r="AH662" t="s">
        <v>2288</v>
      </c>
      <c r="AI662" t="s">
        <v>6043</v>
      </c>
      <c r="AJ662">
        <v>31733</v>
      </c>
      <c r="AK662" t="s">
        <v>3099</v>
      </c>
      <c r="AL662" t="s">
        <v>3088</v>
      </c>
      <c r="AM662">
        <v>200019605683528</v>
      </c>
      <c r="AN662">
        <v>1</v>
      </c>
      <c r="AO662" s="88" t="s">
        <v>3089</v>
      </c>
      <c r="AP662" s="88">
        <v>1</v>
      </c>
      <c r="AQ662" s="88" t="s">
        <v>3090</v>
      </c>
      <c r="AR662" s="88">
        <v>362717</v>
      </c>
      <c r="AS662" s="88" t="s">
        <v>6059</v>
      </c>
      <c r="AT662" s="88">
        <v>865</v>
      </c>
      <c r="AU662" s="88">
        <v>55000</v>
      </c>
      <c r="AV662" s="88">
        <v>0</v>
      </c>
      <c r="AW662" s="88">
        <v>0</v>
      </c>
      <c r="AX662" s="88">
        <v>0</v>
      </c>
      <c r="AY662" s="88">
        <v>55000</v>
      </c>
      <c r="AZ662" s="88">
        <v>1578.5</v>
      </c>
      <c r="BA662" s="88">
        <v>2559.6799999999998</v>
      </c>
      <c r="BB662" s="88">
        <v>1672</v>
      </c>
      <c r="BC662" s="88">
        <v>0</v>
      </c>
      <c r="BD662" s="88">
        <v>25</v>
      </c>
      <c r="BE662" s="88">
        <v>0</v>
      </c>
      <c r="BF662" s="101">
        <v>0</v>
      </c>
      <c r="BG662" s="101">
        <v>5835.18</v>
      </c>
      <c r="BH662" s="101">
        <v>3905</v>
      </c>
      <c r="BI662" s="101">
        <v>605</v>
      </c>
      <c r="BJ662" s="101">
        <v>3899.5</v>
      </c>
      <c r="BK662" s="101">
        <v>8409.5</v>
      </c>
      <c r="BL662" s="101" t="s">
        <v>3081</v>
      </c>
      <c r="BM662" s="101" t="s">
        <v>3081</v>
      </c>
    </row>
    <row r="663" spans="1:65">
      <c r="A663" t="s">
        <v>695</v>
      </c>
      <c r="B663">
        <v>20250301</v>
      </c>
      <c r="C663">
        <v>2025</v>
      </c>
      <c r="D663" s="9">
        <v>45717</v>
      </c>
      <c r="E663">
        <v>3</v>
      </c>
      <c r="F663" t="s">
        <v>1035</v>
      </c>
      <c r="G663" t="s">
        <v>1199</v>
      </c>
      <c r="H663" t="s">
        <v>1038</v>
      </c>
      <c r="I663" t="s">
        <v>695</v>
      </c>
      <c r="J663">
        <v>34</v>
      </c>
      <c r="K663" t="s">
        <v>3256</v>
      </c>
      <c r="L663" t="s">
        <v>2158</v>
      </c>
      <c r="M663" t="s">
        <v>2158</v>
      </c>
      <c r="N663" t="s">
        <v>1820</v>
      </c>
      <c r="O663" t="s">
        <v>3247</v>
      </c>
      <c r="P663" t="s">
        <v>6037</v>
      </c>
      <c r="Q663" t="s">
        <v>6038</v>
      </c>
      <c r="R663" t="s">
        <v>3273</v>
      </c>
      <c r="S663" t="s">
        <v>163</v>
      </c>
      <c r="T663" t="s">
        <v>6046</v>
      </c>
      <c r="U663" s="9" t="s">
        <v>6047</v>
      </c>
      <c r="V663" s="9" t="s">
        <v>3081</v>
      </c>
      <c r="W663" t="s">
        <v>3081</v>
      </c>
      <c r="X663" t="s">
        <v>3081</v>
      </c>
      <c r="Y663" t="s">
        <v>3081</v>
      </c>
      <c r="Z663">
        <v>1</v>
      </c>
      <c r="AA663">
        <v>44896</v>
      </c>
      <c r="AB663">
        <v>44896</v>
      </c>
      <c r="AC663">
        <v>61395028</v>
      </c>
      <c r="AD663" s="9" t="s">
        <v>3084</v>
      </c>
      <c r="AE663" t="s">
        <v>2134</v>
      </c>
      <c r="AF663" t="s">
        <v>3722</v>
      </c>
      <c r="AG663" t="s">
        <v>3723</v>
      </c>
      <c r="AH663" t="s">
        <v>2133</v>
      </c>
      <c r="AI663" t="s">
        <v>6045</v>
      </c>
      <c r="AJ663">
        <v>20015</v>
      </c>
      <c r="AK663" t="s">
        <v>3087</v>
      </c>
      <c r="AL663" t="s">
        <v>3088</v>
      </c>
      <c r="AM663">
        <v>200019605324507</v>
      </c>
      <c r="AN663">
        <v>1</v>
      </c>
      <c r="AO663" s="88" t="s">
        <v>3089</v>
      </c>
      <c r="AP663" s="88">
        <v>1</v>
      </c>
      <c r="AQ663" s="88" t="s">
        <v>3090</v>
      </c>
      <c r="AR663" s="88">
        <v>362717</v>
      </c>
      <c r="AS663" s="88" t="s">
        <v>6059</v>
      </c>
      <c r="AT663" s="88">
        <v>780</v>
      </c>
      <c r="AU663" s="88">
        <v>50000</v>
      </c>
      <c r="AV663" s="88">
        <v>0</v>
      </c>
      <c r="AW663" s="88">
        <v>0</v>
      </c>
      <c r="AX663" s="88">
        <v>0</v>
      </c>
      <c r="AY663" s="88">
        <v>50000</v>
      </c>
      <c r="AZ663" s="88">
        <v>1435</v>
      </c>
      <c r="BA663" s="88">
        <v>1854</v>
      </c>
      <c r="BB663" s="88">
        <v>1520</v>
      </c>
      <c r="BC663" s="88">
        <v>0</v>
      </c>
      <c r="BD663" s="88">
        <v>25</v>
      </c>
      <c r="BE663" s="88">
        <v>0</v>
      </c>
      <c r="BF663" s="101">
        <v>0</v>
      </c>
      <c r="BG663" s="101">
        <v>4834</v>
      </c>
      <c r="BH663" s="101">
        <v>3550</v>
      </c>
      <c r="BI663" s="101">
        <v>550</v>
      </c>
      <c r="BJ663" s="101">
        <v>3545</v>
      </c>
      <c r="BK663" s="101">
        <v>7645</v>
      </c>
      <c r="BL663" s="101" t="s">
        <v>3081</v>
      </c>
      <c r="BM663" s="101" t="s">
        <v>3081</v>
      </c>
    </row>
    <row r="664" spans="1:65">
      <c r="A664" t="s">
        <v>695</v>
      </c>
      <c r="B664">
        <v>20250301</v>
      </c>
      <c r="C664">
        <v>2025</v>
      </c>
      <c r="D664" s="9">
        <v>45717</v>
      </c>
      <c r="E664">
        <v>3</v>
      </c>
      <c r="F664" t="s">
        <v>1038</v>
      </c>
      <c r="G664" t="s">
        <v>695</v>
      </c>
      <c r="H664" t="s">
        <v>1038</v>
      </c>
      <c r="I664" t="s">
        <v>695</v>
      </c>
      <c r="J664">
        <v>7</v>
      </c>
      <c r="K664" t="s">
        <v>3252</v>
      </c>
      <c r="L664" t="s">
        <v>2158</v>
      </c>
      <c r="M664" t="s">
        <v>2158</v>
      </c>
      <c r="N664" t="s">
        <v>1820</v>
      </c>
      <c r="O664" t="s">
        <v>3247</v>
      </c>
      <c r="P664" t="s">
        <v>6037</v>
      </c>
      <c r="Q664" t="s">
        <v>6038</v>
      </c>
      <c r="R664" t="s">
        <v>3253</v>
      </c>
      <c r="S664" t="s">
        <v>666</v>
      </c>
      <c r="T664" t="s">
        <v>6046</v>
      </c>
      <c r="U664" s="9" t="s">
        <v>6047</v>
      </c>
      <c r="V664" s="9" t="s">
        <v>3081</v>
      </c>
      <c r="W664" t="s">
        <v>3081</v>
      </c>
      <c r="X664" t="s">
        <v>3081</v>
      </c>
      <c r="Y664" t="s">
        <v>3081</v>
      </c>
      <c r="Z664">
        <v>1</v>
      </c>
      <c r="AA664">
        <v>44986</v>
      </c>
      <c r="AB664">
        <v>44986</v>
      </c>
      <c r="AC664">
        <v>62461859</v>
      </c>
      <c r="AD664" s="9" t="s">
        <v>3084</v>
      </c>
      <c r="AE664" t="s">
        <v>2257</v>
      </c>
      <c r="AF664" t="s">
        <v>4162</v>
      </c>
      <c r="AG664" t="s">
        <v>4163</v>
      </c>
      <c r="AH664" t="s">
        <v>2256</v>
      </c>
      <c r="AI664" t="s">
        <v>6045</v>
      </c>
      <c r="AJ664">
        <v>29607</v>
      </c>
      <c r="AK664" t="s">
        <v>3099</v>
      </c>
      <c r="AL664" t="s">
        <v>3088</v>
      </c>
      <c r="AM664">
        <v>200012320731984</v>
      </c>
      <c r="AN664">
        <v>1</v>
      </c>
      <c r="AO664" s="88" t="s">
        <v>3089</v>
      </c>
      <c r="AP664" s="88">
        <v>1</v>
      </c>
      <c r="AQ664" s="88" t="s">
        <v>3090</v>
      </c>
      <c r="AR664" s="88">
        <v>362717</v>
      </c>
      <c r="AS664" s="88" t="s">
        <v>6059</v>
      </c>
      <c r="AT664" s="88">
        <v>785</v>
      </c>
      <c r="AU664" s="88">
        <v>10000</v>
      </c>
      <c r="AV664" s="88">
        <v>0</v>
      </c>
      <c r="AW664" s="88">
        <v>0</v>
      </c>
      <c r="AX664" s="88">
        <v>0</v>
      </c>
      <c r="AY664" s="88">
        <v>10000</v>
      </c>
      <c r="AZ664" s="88">
        <v>0</v>
      </c>
      <c r="BA664" s="88">
        <v>0</v>
      </c>
      <c r="BB664" s="88">
        <v>0</v>
      </c>
      <c r="BC664" s="88">
        <v>0</v>
      </c>
      <c r="BD664" s="88">
        <v>0</v>
      </c>
      <c r="BE664" s="88">
        <v>0</v>
      </c>
      <c r="BF664" s="101">
        <v>0</v>
      </c>
      <c r="BG664" s="101">
        <v>0</v>
      </c>
      <c r="BH664" s="101">
        <v>0</v>
      </c>
      <c r="BI664" s="101">
        <v>0</v>
      </c>
      <c r="BJ664" s="101">
        <v>0</v>
      </c>
      <c r="BK664" s="101">
        <v>0</v>
      </c>
      <c r="BL664" s="101" t="s">
        <v>3081</v>
      </c>
      <c r="BM664" s="101" t="s">
        <v>3081</v>
      </c>
    </row>
    <row r="665" spans="1:65">
      <c r="A665" t="s">
        <v>695</v>
      </c>
      <c r="B665">
        <v>20250301</v>
      </c>
      <c r="C665">
        <v>2025</v>
      </c>
      <c r="D665" s="9">
        <v>45717</v>
      </c>
      <c r="E665">
        <v>3</v>
      </c>
      <c r="F665" t="s">
        <v>1038</v>
      </c>
      <c r="G665" t="s">
        <v>695</v>
      </c>
      <c r="H665" t="s">
        <v>1038</v>
      </c>
      <c r="I665" t="s">
        <v>695</v>
      </c>
      <c r="J665">
        <v>7</v>
      </c>
      <c r="K665" t="s">
        <v>3252</v>
      </c>
      <c r="L665" t="s">
        <v>2158</v>
      </c>
      <c r="M665" t="s">
        <v>2158</v>
      </c>
      <c r="N665" t="s">
        <v>1820</v>
      </c>
      <c r="O665" t="s">
        <v>3247</v>
      </c>
      <c r="P665" t="s">
        <v>6037</v>
      </c>
      <c r="Q665" t="s">
        <v>6038</v>
      </c>
      <c r="R665" t="s">
        <v>5063</v>
      </c>
      <c r="S665" t="s">
        <v>2151</v>
      </c>
      <c r="T665" t="s">
        <v>6046</v>
      </c>
      <c r="U665" s="9" t="s">
        <v>6047</v>
      </c>
      <c r="V665" s="9" t="s">
        <v>6054</v>
      </c>
      <c r="W665" t="s">
        <v>6055</v>
      </c>
      <c r="X665" t="s">
        <v>3081</v>
      </c>
      <c r="Y665" t="s">
        <v>3081</v>
      </c>
      <c r="Z665">
        <v>5</v>
      </c>
      <c r="AA665">
        <v>45505</v>
      </c>
      <c r="AB665">
        <v>44105</v>
      </c>
      <c r="AC665">
        <v>62461148</v>
      </c>
      <c r="AD665" s="9" t="s">
        <v>3084</v>
      </c>
      <c r="AE665" t="s">
        <v>1759</v>
      </c>
      <c r="AF665" t="s">
        <v>4571</v>
      </c>
      <c r="AG665" t="s">
        <v>3992</v>
      </c>
      <c r="AH665" t="s">
        <v>1018</v>
      </c>
      <c r="AI665" t="s">
        <v>6045</v>
      </c>
      <c r="AJ665">
        <v>28429</v>
      </c>
      <c r="AK665" t="s">
        <v>3088</v>
      </c>
      <c r="AL665" t="s">
        <v>3088</v>
      </c>
      <c r="AM665">
        <v>200012401010413</v>
      </c>
      <c r="AN665">
        <v>1</v>
      </c>
      <c r="AO665" s="88" t="s">
        <v>3089</v>
      </c>
      <c r="AP665" s="88">
        <v>1</v>
      </c>
      <c r="AQ665" s="88" t="s">
        <v>3090</v>
      </c>
      <c r="AR665" s="88">
        <v>362717</v>
      </c>
      <c r="AS665" s="88" t="s">
        <v>6059</v>
      </c>
      <c r="AT665" s="88">
        <v>787</v>
      </c>
      <c r="AU665" s="88">
        <v>135000</v>
      </c>
      <c r="AV665" s="88">
        <v>0</v>
      </c>
      <c r="AW665" s="88">
        <v>0</v>
      </c>
      <c r="AX665" s="88">
        <v>0</v>
      </c>
      <c r="AY665" s="88">
        <v>135000</v>
      </c>
      <c r="AZ665" s="88">
        <v>0</v>
      </c>
      <c r="BA665" s="88">
        <v>22332.87</v>
      </c>
      <c r="BB665" s="88">
        <v>0</v>
      </c>
      <c r="BC665" s="88">
        <v>0</v>
      </c>
      <c r="BD665" s="88">
        <v>0</v>
      </c>
      <c r="BE665" s="88">
        <v>0</v>
      </c>
      <c r="BF665" s="101">
        <v>0</v>
      </c>
      <c r="BG665" s="101">
        <v>22332.87</v>
      </c>
      <c r="BH665" s="101">
        <v>0</v>
      </c>
      <c r="BI665" s="101">
        <v>0</v>
      </c>
      <c r="BJ665" s="101">
        <v>0</v>
      </c>
      <c r="BK665" s="101">
        <v>0</v>
      </c>
      <c r="BL665" s="101" t="s">
        <v>3081</v>
      </c>
      <c r="BM665" s="101" t="s">
        <v>3081</v>
      </c>
    </row>
    <row r="666" spans="1:65">
      <c r="A666" t="s">
        <v>695</v>
      </c>
      <c r="B666">
        <v>20250301</v>
      </c>
      <c r="C666">
        <v>2025</v>
      </c>
      <c r="D666" s="9">
        <v>45717</v>
      </c>
      <c r="E666">
        <v>3</v>
      </c>
      <c r="F666" t="s">
        <v>1039</v>
      </c>
      <c r="G666" t="s">
        <v>287</v>
      </c>
      <c r="H666" t="s">
        <v>1039</v>
      </c>
      <c r="I666" t="s">
        <v>287</v>
      </c>
      <c r="J666">
        <v>1</v>
      </c>
      <c r="K666" t="s">
        <v>9</v>
      </c>
      <c r="L666" t="s">
        <v>2158</v>
      </c>
      <c r="M666" t="s">
        <v>2158</v>
      </c>
      <c r="N666" t="s">
        <v>1820</v>
      </c>
      <c r="O666" t="s">
        <v>3247</v>
      </c>
      <c r="P666" t="s">
        <v>6037</v>
      </c>
      <c r="Q666" t="s">
        <v>6038</v>
      </c>
      <c r="R666" t="s">
        <v>3573</v>
      </c>
      <c r="S666" t="s">
        <v>68</v>
      </c>
      <c r="T666" t="s">
        <v>6039</v>
      </c>
      <c r="U666" s="9" t="s">
        <v>6040</v>
      </c>
      <c r="V666" s="9" t="s">
        <v>6056</v>
      </c>
      <c r="W666" t="s">
        <v>6057</v>
      </c>
      <c r="X666" t="s">
        <v>3081</v>
      </c>
      <c r="Y666" t="s">
        <v>3081</v>
      </c>
      <c r="Z666">
        <v>6</v>
      </c>
      <c r="AA666">
        <v>43466</v>
      </c>
      <c r="AB666">
        <v>29779</v>
      </c>
      <c r="AC666">
        <v>62010002</v>
      </c>
      <c r="AD666" s="9" t="s">
        <v>3084</v>
      </c>
      <c r="AE666" t="s">
        <v>1384</v>
      </c>
      <c r="AF666" t="s">
        <v>5561</v>
      </c>
      <c r="AG666" t="s">
        <v>5562</v>
      </c>
      <c r="AH666" t="s">
        <v>288</v>
      </c>
      <c r="AI666" t="s">
        <v>6045</v>
      </c>
      <c r="AJ666">
        <v>22051</v>
      </c>
      <c r="AK666" t="s">
        <v>3088</v>
      </c>
      <c r="AL666" t="s">
        <v>3095</v>
      </c>
      <c r="AM666">
        <v>200013300030478</v>
      </c>
      <c r="AN666">
        <v>1</v>
      </c>
      <c r="AO666" s="88" t="s">
        <v>3089</v>
      </c>
      <c r="AP666" s="88">
        <v>1</v>
      </c>
      <c r="AQ666" s="88" t="s">
        <v>3090</v>
      </c>
      <c r="AR666" s="88">
        <v>362717</v>
      </c>
      <c r="AS666" s="88" t="s">
        <v>6059</v>
      </c>
      <c r="AT666" s="88">
        <v>796</v>
      </c>
      <c r="AU666" s="88">
        <v>35000</v>
      </c>
      <c r="AV666" s="88">
        <v>0</v>
      </c>
      <c r="AW666" s="88">
        <v>0</v>
      </c>
      <c r="AX666" s="88">
        <v>0</v>
      </c>
      <c r="AY666" s="88">
        <v>35000</v>
      </c>
      <c r="AZ666" s="88">
        <v>1004.5</v>
      </c>
      <c r="BA666" s="88">
        <v>0</v>
      </c>
      <c r="BB666" s="88">
        <v>1064</v>
      </c>
      <c r="BC666" s="88">
        <v>0</v>
      </c>
      <c r="BD666" s="88">
        <v>25</v>
      </c>
      <c r="BE666" s="88">
        <v>100</v>
      </c>
      <c r="BF666" s="101">
        <v>26402.3</v>
      </c>
      <c r="BG666" s="101">
        <v>28595.8</v>
      </c>
      <c r="BH666" s="101">
        <v>2485</v>
      </c>
      <c r="BI666" s="101">
        <v>385</v>
      </c>
      <c r="BJ666" s="101">
        <v>2481.5</v>
      </c>
      <c r="BK666" s="101">
        <v>5351.5</v>
      </c>
      <c r="BL666" s="101" t="s">
        <v>3091</v>
      </c>
      <c r="BM666" s="101" t="s">
        <v>3081</v>
      </c>
    </row>
    <row r="667" spans="1:65">
      <c r="A667" t="s">
        <v>695</v>
      </c>
      <c r="B667">
        <v>20250301</v>
      </c>
      <c r="C667">
        <v>2025</v>
      </c>
      <c r="D667" s="9">
        <v>45717</v>
      </c>
      <c r="E667">
        <v>3</v>
      </c>
      <c r="F667" t="s">
        <v>1038</v>
      </c>
      <c r="G667" t="s">
        <v>695</v>
      </c>
      <c r="H667" t="s">
        <v>1038</v>
      </c>
      <c r="I667" t="s">
        <v>695</v>
      </c>
      <c r="J667">
        <v>7</v>
      </c>
      <c r="K667" t="s">
        <v>3252</v>
      </c>
      <c r="L667" t="s">
        <v>2158</v>
      </c>
      <c r="M667" t="s">
        <v>2158</v>
      </c>
      <c r="N667" t="s">
        <v>1820</v>
      </c>
      <c r="O667" t="s">
        <v>3247</v>
      </c>
      <c r="P667" t="s">
        <v>6037</v>
      </c>
      <c r="Q667" t="s">
        <v>6038</v>
      </c>
      <c r="R667" t="s">
        <v>3253</v>
      </c>
      <c r="S667" t="s">
        <v>666</v>
      </c>
      <c r="T667" t="s">
        <v>6046</v>
      </c>
      <c r="U667" s="9" t="s">
        <v>6047</v>
      </c>
      <c r="V667" s="9" t="s">
        <v>3081</v>
      </c>
      <c r="W667" t="s">
        <v>3081</v>
      </c>
      <c r="X667" t="s">
        <v>3081</v>
      </c>
      <c r="Y667" t="s">
        <v>3081</v>
      </c>
      <c r="Z667">
        <v>6</v>
      </c>
      <c r="AA667">
        <v>45017</v>
      </c>
      <c r="AB667">
        <v>42491</v>
      </c>
      <c r="AC667">
        <v>62460941</v>
      </c>
      <c r="AD667" s="9" t="s">
        <v>3084</v>
      </c>
      <c r="AE667" t="s">
        <v>1769</v>
      </c>
      <c r="AF667" t="s">
        <v>3974</v>
      </c>
      <c r="AG667" t="s">
        <v>3975</v>
      </c>
      <c r="AH667" t="s">
        <v>723</v>
      </c>
      <c r="AI667" t="s">
        <v>6045</v>
      </c>
      <c r="AJ667">
        <v>28051</v>
      </c>
      <c r="AK667" t="s">
        <v>3099</v>
      </c>
      <c r="AL667" t="s">
        <v>3088</v>
      </c>
      <c r="AM667">
        <v>200010410083292</v>
      </c>
      <c r="AN667">
        <v>1</v>
      </c>
      <c r="AO667" s="88" t="s">
        <v>3089</v>
      </c>
      <c r="AP667" s="88">
        <v>1</v>
      </c>
      <c r="AQ667" s="88" t="s">
        <v>3090</v>
      </c>
      <c r="AR667" s="88">
        <v>362717</v>
      </c>
      <c r="AS667" s="88" t="s">
        <v>6059</v>
      </c>
      <c r="AT667" s="88">
        <v>803</v>
      </c>
      <c r="AU667" s="88">
        <v>15000</v>
      </c>
      <c r="AV667" s="88">
        <v>0</v>
      </c>
      <c r="AW667" s="88">
        <v>0</v>
      </c>
      <c r="AX667" s="88">
        <v>0</v>
      </c>
      <c r="AY667" s="88">
        <v>15000</v>
      </c>
      <c r="AZ667" s="88">
        <v>0</v>
      </c>
      <c r="BA667" s="88">
        <v>0</v>
      </c>
      <c r="BB667" s="88">
        <v>0</v>
      </c>
      <c r="BC667" s="88">
        <v>0</v>
      </c>
      <c r="BD667" s="88">
        <v>0</v>
      </c>
      <c r="BE667" s="88">
        <v>0</v>
      </c>
      <c r="BF667" s="101">
        <v>0</v>
      </c>
      <c r="BG667" s="101">
        <v>0</v>
      </c>
      <c r="BH667" s="101">
        <v>0</v>
      </c>
      <c r="BI667" s="101">
        <v>0</v>
      </c>
      <c r="BJ667" s="101">
        <v>0</v>
      </c>
      <c r="BK667" s="101">
        <v>0</v>
      </c>
      <c r="BL667" s="101" t="s">
        <v>3081</v>
      </c>
      <c r="BM667" s="101" t="s">
        <v>3081</v>
      </c>
    </row>
    <row r="668" spans="1:65">
      <c r="A668" t="s">
        <v>695</v>
      </c>
      <c r="B668">
        <v>20250301</v>
      </c>
      <c r="C668">
        <v>2025</v>
      </c>
      <c r="D668" s="9">
        <v>45717</v>
      </c>
      <c r="E668">
        <v>3</v>
      </c>
      <c r="F668" t="s">
        <v>1071</v>
      </c>
      <c r="G668" t="s">
        <v>160</v>
      </c>
      <c r="H668" t="s">
        <v>1071</v>
      </c>
      <c r="I668" t="s">
        <v>160</v>
      </c>
      <c r="J668">
        <v>1</v>
      </c>
      <c r="K668" t="s">
        <v>9</v>
      </c>
      <c r="L668" t="s">
        <v>2158</v>
      </c>
      <c r="M668" t="s">
        <v>2158</v>
      </c>
      <c r="N668" t="s">
        <v>1820</v>
      </c>
      <c r="O668" t="s">
        <v>3247</v>
      </c>
      <c r="P668" t="s">
        <v>6037</v>
      </c>
      <c r="Q668" t="s">
        <v>6038</v>
      </c>
      <c r="R668" t="s">
        <v>3096</v>
      </c>
      <c r="S668" t="s">
        <v>295</v>
      </c>
      <c r="T668" t="s">
        <v>6046</v>
      </c>
      <c r="U668" s="9" t="s">
        <v>6047</v>
      </c>
      <c r="V668" s="9" t="s">
        <v>6056</v>
      </c>
      <c r="W668" t="s">
        <v>6057</v>
      </c>
      <c r="X668" t="s">
        <v>3081</v>
      </c>
      <c r="Y668" t="s">
        <v>3081</v>
      </c>
      <c r="Z668">
        <v>1</v>
      </c>
      <c r="AA668">
        <v>44197</v>
      </c>
      <c r="AB668">
        <v>44197</v>
      </c>
      <c r="AC668">
        <v>62370018</v>
      </c>
      <c r="AD668" s="9" t="s">
        <v>3084</v>
      </c>
      <c r="AE668" t="s">
        <v>1436</v>
      </c>
      <c r="AF668" t="s">
        <v>4835</v>
      </c>
      <c r="AG668" t="s">
        <v>4836</v>
      </c>
      <c r="AH668" t="s">
        <v>749</v>
      </c>
      <c r="AI668" t="s">
        <v>6045</v>
      </c>
      <c r="AJ668">
        <v>31449</v>
      </c>
      <c r="AK668" t="s">
        <v>3099</v>
      </c>
      <c r="AL668" t="s">
        <v>3088</v>
      </c>
      <c r="AM668">
        <v>200019603193066</v>
      </c>
      <c r="AN668">
        <v>1</v>
      </c>
      <c r="AO668" s="88" t="s">
        <v>3089</v>
      </c>
      <c r="AP668" s="88">
        <v>1</v>
      </c>
      <c r="AQ668" s="88" t="s">
        <v>3090</v>
      </c>
      <c r="AR668" s="88">
        <v>362717</v>
      </c>
      <c r="AS668" s="88" t="s">
        <v>6059</v>
      </c>
      <c r="AT668" s="88">
        <v>806</v>
      </c>
      <c r="AU668" s="88">
        <v>35000</v>
      </c>
      <c r="AV668" s="88">
        <v>0</v>
      </c>
      <c r="AW668" s="88">
        <v>0</v>
      </c>
      <c r="AX668" s="88">
        <v>0</v>
      </c>
      <c r="AY668" s="88">
        <v>35000</v>
      </c>
      <c r="AZ668" s="88">
        <v>1004.5</v>
      </c>
      <c r="BA668" s="88">
        <v>0</v>
      </c>
      <c r="BB668" s="88">
        <v>1064</v>
      </c>
      <c r="BC668" s="88">
        <v>0</v>
      </c>
      <c r="BD668" s="88">
        <v>25</v>
      </c>
      <c r="BE668" s="88">
        <v>0</v>
      </c>
      <c r="BF668" s="101">
        <v>5066</v>
      </c>
      <c r="BG668" s="101">
        <v>7159.5</v>
      </c>
      <c r="BH668" s="101">
        <v>2485</v>
      </c>
      <c r="BI668" s="101">
        <v>385</v>
      </c>
      <c r="BJ668" s="101">
        <v>2481.5</v>
      </c>
      <c r="BK668" s="101">
        <v>5351.5</v>
      </c>
      <c r="BL668" s="101" t="s">
        <v>3081</v>
      </c>
      <c r="BM668" s="101" t="s">
        <v>3081</v>
      </c>
    </row>
    <row r="669" spans="1:65">
      <c r="A669" t="s">
        <v>695</v>
      </c>
      <c r="B669">
        <v>20250301</v>
      </c>
      <c r="C669">
        <v>2025</v>
      </c>
      <c r="D669" s="9">
        <v>45717</v>
      </c>
      <c r="E669">
        <v>3</v>
      </c>
      <c r="F669" t="s">
        <v>1038</v>
      </c>
      <c r="G669" t="s">
        <v>695</v>
      </c>
      <c r="H669" t="s">
        <v>1038</v>
      </c>
      <c r="I669" t="s">
        <v>695</v>
      </c>
      <c r="J669">
        <v>1</v>
      </c>
      <c r="K669" t="s">
        <v>9</v>
      </c>
      <c r="L669" t="s">
        <v>2158</v>
      </c>
      <c r="M669" t="s">
        <v>2158</v>
      </c>
      <c r="N669" t="s">
        <v>1820</v>
      </c>
      <c r="O669" t="s">
        <v>3247</v>
      </c>
      <c r="P669" t="s">
        <v>6037</v>
      </c>
      <c r="Q669" t="s">
        <v>6038</v>
      </c>
      <c r="R669" t="s">
        <v>3260</v>
      </c>
      <c r="S669" t="s">
        <v>107</v>
      </c>
      <c r="T669" t="s">
        <v>6046</v>
      </c>
      <c r="U669" s="9" t="s">
        <v>6047</v>
      </c>
      <c r="V669" s="9" t="s">
        <v>3081</v>
      </c>
      <c r="W669" t="s">
        <v>3081</v>
      </c>
      <c r="X669" t="s">
        <v>3081</v>
      </c>
      <c r="Y669" t="s">
        <v>3081</v>
      </c>
      <c r="Z669">
        <v>6</v>
      </c>
      <c r="AA669">
        <v>45566</v>
      </c>
      <c r="AB669">
        <v>37104</v>
      </c>
      <c r="AC669">
        <v>62460071</v>
      </c>
      <c r="AD669" s="9" t="s">
        <v>3084</v>
      </c>
      <c r="AE669" t="s">
        <v>866</v>
      </c>
      <c r="AF669" t="s">
        <v>5688</v>
      </c>
      <c r="AG669" t="s">
        <v>3856</v>
      </c>
      <c r="AH669" t="s">
        <v>475</v>
      </c>
      <c r="AI669" t="s">
        <v>6045</v>
      </c>
      <c r="AJ669">
        <v>24879</v>
      </c>
      <c r="AK669" t="s">
        <v>3088</v>
      </c>
      <c r="AL669" t="s">
        <v>3095</v>
      </c>
      <c r="AM669">
        <v>200013300035017</v>
      </c>
      <c r="AN669">
        <v>1</v>
      </c>
      <c r="AO669" s="88" t="s">
        <v>3089</v>
      </c>
      <c r="AP669" s="88">
        <v>1</v>
      </c>
      <c r="AQ669" s="88" t="s">
        <v>3090</v>
      </c>
      <c r="AR669" s="88">
        <v>362717</v>
      </c>
      <c r="AS669" s="88" t="s">
        <v>6059</v>
      </c>
      <c r="AT669" s="88">
        <v>819</v>
      </c>
      <c r="AU669" s="88">
        <v>24000</v>
      </c>
      <c r="AV669" s="88">
        <v>0</v>
      </c>
      <c r="AW669" s="88">
        <v>0</v>
      </c>
      <c r="AX669" s="88">
        <v>0</v>
      </c>
      <c r="AY669" s="88">
        <v>24000</v>
      </c>
      <c r="AZ669" s="88">
        <v>688.8</v>
      </c>
      <c r="BA669" s="88">
        <v>0</v>
      </c>
      <c r="BB669" s="88">
        <v>729.6</v>
      </c>
      <c r="BC669" s="88">
        <v>0</v>
      </c>
      <c r="BD669" s="88">
        <v>25</v>
      </c>
      <c r="BE669" s="88">
        <v>50</v>
      </c>
      <c r="BF669" s="101">
        <v>10943.02</v>
      </c>
      <c r="BG669" s="101">
        <v>12436.42</v>
      </c>
      <c r="BH669" s="101">
        <v>1704</v>
      </c>
      <c r="BI669" s="101">
        <v>264</v>
      </c>
      <c r="BJ669" s="101">
        <v>1701.6</v>
      </c>
      <c r="BK669" s="101">
        <v>3669.6</v>
      </c>
      <c r="BL669" s="101" t="s">
        <v>3091</v>
      </c>
      <c r="BM669" s="101" t="s">
        <v>3081</v>
      </c>
    </row>
    <row r="670" spans="1:65">
      <c r="A670" t="s">
        <v>695</v>
      </c>
      <c r="B670">
        <v>20250301</v>
      </c>
      <c r="C670">
        <v>2025</v>
      </c>
      <c r="D670" s="9">
        <v>45717</v>
      </c>
      <c r="E670">
        <v>3</v>
      </c>
      <c r="F670" t="s">
        <v>1045</v>
      </c>
      <c r="G670" t="s">
        <v>1201</v>
      </c>
      <c r="H670" t="s">
        <v>1045</v>
      </c>
      <c r="I670" t="s">
        <v>1201</v>
      </c>
      <c r="J670">
        <v>1</v>
      </c>
      <c r="K670" t="s">
        <v>9</v>
      </c>
      <c r="L670" t="s">
        <v>2158</v>
      </c>
      <c r="M670" t="s">
        <v>2158</v>
      </c>
      <c r="N670" t="s">
        <v>1820</v>
      </c>
      <c r="O670" t="s">
        <v>3247</v>
      </c>
      <c r="P670" t="s">
        <v>6037</v>
      </c>
      <c r="Q670" t="s">
        <v>6038</v>
      </c>
      <c r="R670" t="s">
        <v>3113</v>
      </c>
      <c r="S670" t="s">
        <v>35</v>
      </c>
      <c r="T670" t="s">
        <v>6039</v>
      </c>
      <c r="U670" s="9" t="s">
        <v>6040</v>
      </c>
      <c r="V670" s="9" t="s">
        <v>6041</v>
      </c>
      <c r="W670" t="s">
        <v>6042</v>
      </c>
      <c r="X670" t="s">
        <v>3081</v>
      </c>
      <c r="Y670" t="s">
        <v>3081</v>
      </c>
      <c r="Z670">
        <v>4</v>
      </c>
      <c r="AA670">
        <v>45474</v>
      </c>
      <c r="AB670">
        <v>39814</v>
      </c>
      <c r="AC670">
        <v>61485006</v>
      </c>
      <c r="AD670" s="9" t="s">
        <v>3084</v>
      </c>
      <c r="AE670" t="s">
        <v>1432</v>
      </c>
      <c r="AF670" t="s">
        <v>5633</v>
      </c>
      <c r="AG670" t="s">
        <v>5634</v>
      </c>
      <c r="AH670" t="s">
        <v>187</v>
      </c>
      <c r="AI670" t="s">
        <v>6045</v>
      </c>
      <c r="AJ670">
        <v>29797</v>
      </c>
      <c r="AK670" t="s">
        <v>3099</v>
      </c>
      <c r="AL670" t="s">
        <v>3088</v>
      </c>
      <c r="AM670">
        <v>200013300146676</v>
      </c>
      <c r="AN670">
        <v>1</v>
      </c>
      <c r="AO670" s="88" t="s">
        <v>3089</v>
      </c>
      <c r="AP670" s="88">
        <v>1</v>
      </c>
      <c r="AQ670" s="88" t="s">
        <v>3090</v>
      </c>
      <c r="AR670" s="88">
        <v>362717</v>
      </c>
      <c r="AS670" s="88" t="s">
        <v>6059</v>
      </c>
      <c r="AT670" s="88">
        <v>821</v>
      </c>
      <c r="AU670" s="88">
        <v>24000</v>
      </c>
      <c r="AV670" s="88">
        <v>0</v>
      </c>
      <c r="AW670" s="88">
        <v>0</v>
      </c>
      <c r="AX670" s="88">
        <v>0</v>
      </c>
      <c r="AY670" s="88">
        <v>24000</v>
      </c>
      <c r="AZ670" s="88">
        <v>688.8</v>
      </c>
      <c r="BA670" s="88">
        <v>0</v>
      </c>
      <c r="BB670" s="88">
        <v>729.6</v>
      </c>
      <c r="BC670" s="88">
        <v>0</v>
      </c>
      <c r="BD670" s="88">
        <v>25</v>
      </c>
      <c r="BE670" s="88">
        <v>0</v>
      </c>
      <c r="BF670" s="101">
        <v>18088.68</v>
      </c>
      <c r="BG670" s="101">
        <v>19532.080000000002</v>
      </c>
      <c r="BH670" s="101">
        <v>1704</v>
      </c>
      <c r="BI670" s="101">
        <v>264</v>
      </c>
      <c r="BJ670" s="101">
        <v>1701.6</v>
      </c>
      <c r="BK670" s="101">
        <v>3669.6</v>
      </c>
      <c r="BL670" s="101" t="s">
        <v>3081</v>
      </c>
      <c r="BM670" s="101" t="s">
        <v>3081</v>
      </c>
    </row>
    <row r="671" spans="1:65">
      <c r="A671" t="s">
        <v>695</v>
      </c>
      <c r="B671">
        <v>20250301</v>
      </c>
      <c r="C671">
        <v>2025</v>
      </c>
      <c r="D671" s="9">
        <v>45717</v>
      </c>
      <c r="E671">
        <v>3</v>
      </c>
      <c r="F671" t="s">
        <v>1041</v>
      </c>
      <c r="G671" t="s">
        <v>1191</v>
      </c>
      <c r="H671" t="s">
        <v>1038</v>
      </c>
      <c r="I671" t="s">
        <v>695</v>
      </c>
      <c r="J671">
        <v>36</v>
      </c>
      <c r="K671" t="s">
        <v>3251</v>
      </c>
      <c r="L671" t="s">
        <v>2158</v>
      </c>
      <c r="M671" t="s">
        <v>2158</v>
      </c>
      <c r="N671" t="s">
        <v>1820</v>
      </c>
      <c r="O671" t="s">
        <v>3247</v>
      </c>
      <c r="P671" t="s">
        <v>6037</v>
      </c>
      <c r="Q671" t="s">
        <v>6038</v>
      </c>
      <c r="R671" t="s">
        <v>4620</v>
      </c>
      <c r="S671" t="s">
        <v>380</v>
      </c>
      <c r="T671" t="s">
        <v>6046</v>
      </c>
      <c r="U671" s="9" t="s">
        <v>6047</v>
      </c>
      <c r="V671" s="9" t="s">
        <v>6052</v>
      </c>
      <c r="W671" t="s">
        <v>6053</v>
      </c>
      <c r="X671" t="s">
        <v>3081</v>
      </c>
      <c r="Y671" t="s">
        <v>3081</v>
      </c>
      <c r="Z671">
        <v>1</v>
      </c>
      <c r="AA671">
        <v>45597</v>
      </c>
      <c r="AB671">
        <v>45597</v>
      </c>
      <c r="AC671">
        <v>61905030</v>
      </c>
      <c r="AD671" s="9" t="s">
        <v>3084</v>
      </c>
      <c r="AE671" t="s">
        <v>5034</v>
      </c>
      <c r="AF671" t="s">
        <v>5035</v>
      </c>
      <c r="AG671" t="s">
        <v>5036</v>
      </c>
      <c r="AH671" t="s">
        <v>5037</v>
      </c>
      <c r="AI671" t="s">
        <v>6043</v>
      </c>
      <c r="AJ671">
        <v>25943</v>
      </c>
      <c r="AK671" t="s">
        <v>3099</v>
      </c>
      <c r="AL671" t="s">
        <v>3088</v>
      </c>
      <c r="AM671">
        <v>200019606843560</v>
      </c>
      <c r="AN671">
        <v>1</v>
      </c>
      <c r="AO671" s="88" t="s">
        <v>3089</v>
      </c>
      <c r="AP671" s="88">
        <v>1</v>
      </c>
      <c r="AQ671" s="88" t="s">
        <v>3090</v>
      </c>
      <c r="AR671" s="88">
        <v>362717</v>
      </c>
      <c r="AS671" s="88" t="s">
        <v>6059</v>
      </c>
      <c r="AT671" s="88">
        <v>825</v>
      </c>
      <c r="AU671" s="88">
        <v>150000</v>
      </c>
      <c r="AV671" s="88">
        <v>0</v>
      </c>
      <c r="AW671" s="88">
        <v>0</v>
      </c>
      <c r="AX671" s="88">
        <v>0</v>
      </c>
      <c r="AY671" s="88">
        <v>150000</v>
      </c>
      <c r="AZ671" s="88">
        <v>4305</v>
      </c>
      <c r="BA671" s="88">
        <v>23866.62</v>
      </c>
      <c r="BB671" s="88">
        <v>4560</v>
      </c>
      <c r="BC671" s="88">
        <v>0</v>
      </c>
      <c r="BD671" s="88">
        <v>25</v>
      </c>
      <c r="BE671" s="88">
        <v>0</v>
      </c>
      <c r="BF671" s="101">
        <v>0</v>
      </c>
      <c r="BG671" s="101">
        <v>32756.62</v>
      </c>
      <c r="BH671" s="101">
        <v>10650</v>
      </c>
      <c r="BI671" s="101">
        <v>851.51</v>
      </c>
      <c r="BJ671" s="101">
        <v>10635</v>
      </c>
      <c r="BK671" s="101">
        <v>22136.51</v>
      </c>
      <c r="BL671" s="101" t="s">
        <v>3081</v>
      </c>
      <c r="BM671" s="101" t="s">
        <v>3081</v>
      </c>
    </row>
    <row r="672" spans="1:65">
      <c r="A672" t="s">
        <v>695</v>
      </c>
      <c r="B672">
        <v>20250301</v>
      </c>
      <c r="C672">
        <v>2025</v>
      </c>
      <c r="D672" s="9">
        <v>45717</v>
      </c>
      <c r="E672">
        <v>3</v>
      </c>
      <c r="F672" t="s">
        <v>1071</v>
      </c>
      <c r="G672" t="s">
        <v>160</v>
      </c>
      <c r="H672" t="s">
        <v>1038</v>
      </c>
      <c r="I672" t="s">
        <v>695</v>
      </c>
      <c r="J672">
        <v>34</v>
      </c>
      <c r="K672" t="s">
        <v>3256</v>
      </c>
      <c r="L672" t="s">
        <v>2158</v>
      </c>
      <c r="M672" t="s">
        <v>2158</v>
      </c>
      <c r="N672" t="s">
        <v>1820</v>
      </c>
      <c r="O672" t="s">
        <v>3247</v>
      </c>
      <c r="P672" t="s">
        <v>6037</v>
      </c>
      <c r="Q672" t="s">
        <v>6038</v>
      </c>
      <c r="R672" t="s">
        <v>3319</v>
      </c>
      <c r="S672" t="s">
        <v>221</v>
      </c>
      <c r="T672" t="s">
        <v>6046</v>
      </c>
      <c r="U672" s="9" t="s">
        <v>6047</v>
      </c>
      <c r="V672" s="9" t="s">
        <v>6052</v>
      </c>
      <c r="W672" t="s">
        <v>6053</v>
      </c>
      <c r="X672" t="s">
        <v>3081</v>
      </c>
      <c r="Y672" t="s">
        <v>3081</v>
      </c>
      <c r="Z672">
        <v>1</v>
      </c>
      <c r="AA672">
        <v>44896</v>
      </c>
      <c r="AB672">
        <v>44896</v>
      </c>
      <c r="AC672">
        <v>62370023</v>
      </c>
      <c r="AD672" s="9" t="s">
        <v>3084</v>
      </c>
      <c r="AE672" t="s">
        <v>2001</v>
      </c>
      <c r="AF672" t="s">
        <v>4317</v>
      </c>
      <c r="AG672" t="s">
        <v>4318</v>
      </c>
      <c r="AH672" t="s">
        <v>2000</v>
      </c>
      <c r="AI672" t="s">
        <v>6045</v>
      </c>
      <c r="AJ672">
        <v>22779</v>
      </c>
      <c r="AK672" t="s">
        <v>3099</v>
      </c>
      <c r="AL672" t="s">
        <v>3088</v>
      </c>
      <c r="AM672">
        <v>200019603465516</v>
      </c>
      <c r="AN672">
        <v>1</v>
      </c>
      <c r="AO672" s="88" t="s">
        <v>3089</v>
      </c>
      <c r="AP672" s="88">
        <v>1</v>
      </c>
      <c r="AQ672" s="88" t="s">
        <v>3090</v>
      </c>
      <c r="AR672" s="88">
        <v>362717</v>
      </c>
      <c r="AS672" s="88" t="s">
        <v>6059</v>
      </c>
      <c r="AT672" s="88">
        <v>831</v>
      </c>
      <c r="AU672" s="88">
        <v>70000</v>
      </c>
      <c r="AV672" s="88">
        <v>0</v>
      </c>
      <c r="AW672" s="88">
        <v>0</v>
      </c>
      <c r="AX672" s="88">
        <v>0</v>
      </c>
      <c r="AY672" s="88">
        <v>70000</v>
      </c>
      <c r="AZ672" s="88">
        <v>2009</v>
      </c>
      <c r="BA672" s="88">
        <v>5368.48</v>
      </c>
      <c r="BB672" s="88">
        <v>2128</v>
      </c>
      <c r="BC672" s="88">
        <v>0</v>
      </c>
      <c r="BD672" s="88">
        <v>25</v>
      </c>
      <c r="BE672" s="88">
        <v>0</v>
      </c>
      <c r="BF672" s="101">
        <v>0</v>
      </c>
      <c r="BG672" s="101">
        <v>9530.48</v>
      </c>
      <c r="BH672" s="101">
        <v>4970</v>
      </c>
      <c r="BI672" s="101">
        <v>770</v>
      </c>
      <c r="BJ672" s="101">
        <v>4963</v>
      </c>
      <c r="BK672" s="101">
        <v>10703</v>
      </c>
      <c r="BL672" s="101" t="s">
        <v>3081</v>
      </c>
      <c r="BM672" s="101" t="s">
        <v>3081</v>
      </c>
    </row>
    <row r="673" spans="1:65">
      <c r="A673" t="s">
        <v>695</v>
      </c>
      <c r="B673">
        <v>20250301</v>
      </c>
      <c r="C673">
        <v>2025</v>
      </c>
      <c r="D673" s="9">
        <v>45717</v>
      </c>
      <c r="E673">
        <v>3</v>
      </c>
      <c r="F673" t="s">
        <v>1027</v>
      </c>
      <c r="G673" t="s">
        <v>246</v>
      </c>
      <c r="H673" t="s">
        <v>1027</v>
      </c>
      <c r="I673" t="s">
        <v>246</v>
      </c>
      <c r="J673">
        <v>34</v>
      </c>
      <c r="K673" t="s">
        <v>3256</v>
      </c>
      <c r="L673" t="s">
        <v>2158</v>
      </c>
      <c r="M673" t="s">
        <v>2158</v>
      </c>
      <c r="N673" t="s">
        <v>1820</v>
      </c>
      <c r="O673" t="s">
        <v>3247</v>
      </c>
      <c r="P673" t="s">
        <v>6037</v>
      </c>
      <c r="Q673" t="s">
        <v>6038</v>
      </c>
      <c r="R673" t="s">
        <v>4429</v>
      </c>
      <c r="S673" t="s">
        <v>2634</v>
      </c>
      <c r="T673" t="s">
        <v>6046</v>
      </c>
      <c r="U673" s="9" t="s">
        <v>6047</v>
      </c>
      <c r="V673" s="9" t="s">
        <v>6052</v>
      </c>
      <c r="W673" t="s">
        <v>6053</v>
      </c>
      <c r="X673" t="s">
        <v>3081</v>
      </c>
      <c r="Y673" t="s">
        <v>3081</v>
      </c>
      <c r="Z673">
        <v>1</v>
      </c>
      <c r="AA673">
        <v>45261</v>
      </c>
      <c r="AB673">
        <v>45261</v>
      </c>
      <c r="AC673">
        <v>62160124</v>
      </c>
      <c r="AD673" s="9" t="s">
        <v>3084</v>
      </c>
      <c r="AE673" t="s">
        <v>2650</v>
      </c>
      <c r="AF673" t="s">
        <v>4430</v>
      </c>
      <c r="AG673" t="s">
        <v>4431</v>
      </c>
      <c r="AH673" t="s">
        <v>2649</v>
      </c>
      <c r="AI673" t="s">
        <v>6043</v>
      </c>
      <c r="AJ673">
        <v>33158</v>
      </c>
      <c r="AK673" t="s">
        <v>3099</v>
      </c>
      <c r="AL673" t="s">
        <v>3088</v>
      </c>
      <c r="AM673">
        <v>200019603117716</v>
      </c>
      <c r="AN673">
        <v>1</v>
      </c>
      <c r="AO673" s="88" t="s">
        <v>3089</v>
      </c>
      <c r="AP673" s="88">
        <v>1</v>
      </c>
      <c r="AQ673" s="88" t="s">
        <v>3090</v>
      </c>
      <c r="AR673" s="88">
        <v>362717</v>
      </c>
      <c r="AS673" s="88" t="s">
        <v>6059</v>
      </c>
      <c r="AT673" s="88">
        <v>847</v>
      </c>
      <c r="AU673" s="88">
        <v>70000</v>
      </c>
      <c r="AV673" s="88">
        <v>0</v>
      </c>
      <c r="AW673" s="88">
        <v>0</v>
      </c>
      <c r="AX673" s="88">
        <v>0</v>
      </c>
      <c r="AY673" s="88">
        <v>70000</v>
      </c>
      <c r="AZ673" s="88">
        <v>2009</v>
      </c>
      <c r="BA673" s="88">
        <v>5368.48</v>
      </c>
      <c r="BB673" s="88">
        <v>2128</v>
      </c>
      <c r="BC673" s="88">
        <v>0</v>
      </c>
      <c r="BD673" s="88">
        <v>25</v>
      </c>
      <c r="BE673" s="88">
        <v>0</v>
      </c>
      <c r="BF673" s="101">
        <v>0</v>
      </c>
      <c r="BG673" s="101">
        <v>9530.48</v>
      </c>
      <c r="BH673" s="101">
        <v>4970</v>
      </c>
      <c r="BI673" s="101">
        <v>770</v>
      </c>
      <c r="BJ673" s="101">
        <v>4963</v>
      </c>
      <c r="BK673" s="101">
        <v>10703</v>
      </c>
      <c r="BL673" s="101" t="s">
        <v>3081</v>
      </c>
      <c r="BM673" s="101" t="s">
        <v>3081</v>
      </c>
    </row>
    <row r="674" spans="1:65">
      <c r="A674" t="s">
        <v>695</v>
      </c>
      <c r="B674">
        <v>20250301</v>
      </c>
      <c r="C674">
        <v>2025</v>
      </c>
      <c r="D674" s="9">
        <v>45717</v>
      </c>
      <c r="E674">
        <v>3</v>
      </c>
      <c r="F674" t="s">
        <v>1038</v>
      </c>
      <c r="G674" t="s">
        <v>695</v>
      </c>
      <c r="H674" t="s">
        <v>1038</v>
      </c>
      <c r="I674" t="s">
        <v>695</v>
      </c>
      <c r="J674">
        <v>1</v>
      </c>
      <c r="K674" t="s">
        <v>9</v>
      </c>
      <c r="L674" t="s">
        <v>2158</v>
      </c>
      <c r="M674" t="s">
        <v>2158</v>
      </c>
      <c r="N674" t="s">
        <v>1820</v>
      </c>
      <c r="O674" t="s">
        <v>3247</v>
      </c>
      <c r="P674" t="s">
        <v>6037</v>
      </c>
      <c r="Q674" t="s">
        <v>6038</v>
      </c>
      <c r="R674" t="s">
        <v>3518</v>
      </c>
      <c r="S674" t="s">
        <v>1021</v>
      </c>
      <c r="T674" t="s">
        <v>6039</v>
      </c>
      <c r="U674" s="9" t="s">
        <v>6040</v>
      </c>
      <c r="V674" s="9" t="s">
        <v>6052</v>
      </c>
      <c r="W674" t="s">
        <v>6053</v>
      </c>
      <c r="X674" t="s">
        <v>3081</v>
      </c>
      <c r="Y674" t="s">
        <v>3081</v>
      </c>
      <c r="Z674">
        <v>1</v>
      </c>
      <c r="AA674">
        <v>45689</v>
      </c>
      <c r="AB674">
        <v>45689</v>
      </c>
      <c r="AC674">
        <v>62462532</v>
      </c>
      <c r="AD674" s="9" t="s">
        <v>3084</v>
      </c>
      <c r="AE674" t="s">
        <v>5901</v>
      </c>
      <c r="AF674" t="s">
        <v>5902</v>
      </c>
      <c r="AG674" t="s">
        <v>5903</v>
      </c>
      <c r="AH674" t="s">
        <v>5904</v>
      </c>
      <c r="AI674" t="s">
        <v>6043</v>
      </c>
      <c r="AJ674">
        <v>29906</v>
      </c>
      <c r="AK674" t="s">
        <v>3099</v>
      </c>
      <c r="AL674" t="s">
        <v>3088</v>
      </c>
      <c r="AM674">
        <v>200012404198523</v>
      </c>
      <c r="AN674">
        <v>1</v>
      </c>
      <c r="AO674" s="88" t="s">
        <v>3089</v>
      </c>
      <c r="AP674" s="88">
        <v>1</v>
      </c>
      <c r="AQ674" s="88" t="s">
        <v>3090</v>
      </c>
      <c r="AR674" s="88">
        <v>362717</v>
      </c>
      <c r="AS674" s="88" t="s">
        <v>6059</v>
      </c>
      <c r="AT674" s="88">
        <v>856</v>
      </c>
      <c r="AU674" s="88">
        <v>200000</v>
      </c>
      <c r="AV674" s="88">
        <v>0</v>
      </c>
      <c r="AW674" s="88">
        <v>0</v>
      </c>
      <c r="AX674" s="88">
        <v>0</v>
      </c>
      <c r="AY674" s="88">
        <v>200000</v>
      </c>
      <c r="AZ674" s="88">
        <v>5740</v>
      </c>
      <c r="BA674" s="88">
        <v>35677.08</v>
      </c>
      <c r="BB674" s="88">
        <v>5883.16</v>
      </c>
      <c r="BC674" s="88">
        <v>0</v>
      </c>
      <c r="BD674" s="88">
        <v>25</v>
      </c>
      <c r="BE674" s="88">
        <v>0</v>
      </c>
      <c r="BF674" s="101">
        <v>0</v>
      </c>
      <c r="BG674" s="101">
        <v>47325.24</v>
      </c>
      <c r="BH674" s="101">
        <v>14200</v>
      </c>
      <c r="BI674" s="101">
        <v>851.51</v>
      </c>
      <c r="BJ674" s="101">
        <v>13720.92</v>
      </c>
      <c r="BK674" s="101">
        <v>28772.43</v>
      </c>
      <c r="BL674" s="101" t="s">
        <v>3081</v>
      </c>
      <c r="BM674" s="101" t="s">
        <v>3081</v>
      </c>
    </row>
    <row r="675" spans="1:65">
      <c r="A675" t="s">
        <v>695</v>
      </c>
      <c r="B675">
        <v>20250301</v>
      </c>
      <c r="C675">
        <v>2025</v>
      </c>
      <c r="D675" s="9">
        <v>45717</v>
      </c>
      <c r="E675">
        <v>3</v>
      </c>
      <c r="F675" t="s">
        <v>1061</v>
      </c>
      <c r="G675" t="s">
        <v>1198</v>
      </c>
      <c r="H675" t="s">
        <v>1061</v>
      </c>
      <c r="I675" t="s">
        <v>1198</v>
      </c>
      <c r="J675">
        <v>1</v>
      </c>
      <c r="K675" t="s">
        <v>9</v>
      </c>
      <c r="L675" t="s">
        <v>2158</v>
      </c>
      <c r="M675" t="s">
        <v>2158</v>
      </c>
      <c r="N675" t="s">
        <v>1833</v>
      </c>
      <c r="O675" t="s">
        <v>3175</v>
      </c>
      <c r="P675" t="s">
        <v>6037</v>
      </c>
      <c r="Q675" t="s">
        <v>6038</v>
      </c>
      <c r="R675" t="s">
        <v>3624</v>
      </c>
      <c r="S675" t="s">
        <v>212</v>
      </c>
      <c r="T675" t="s">
        <v>6046</v>
      </c>
      <c r="U675" s="9" t="s">
        <v>6047</v>
      </c>
      <c r="V675" s="9" t="s">
        <v>6056</v>
      </c>
      <c r="W675" t="s">
        <v>6057</v>
      </c>
      <c r="X675" t="s">
        <v>3081</v>
      </c>
      <c r="Y675" t="s">
        <v>3081</v>
      </c>
      <c r="Z675">
        <v>9</v>
      </c>
      <c r="AA675">
        <v>44896</v>
      </c>
      <c r="AB675">
        <v>39142</v>
      </c>
      <c r="AC675">
        <v>62325009</v>
      </c>
      <c r="AD675" s="9" t="s">
        <v>3084</v>
      </c>
      <c r="AE675" t="s">
        <v>1501</v>
      </c>
      <c r="AF675" t="s">
        <v>3161</v>
      </c>
      <c r="AG675" t="s">
        <v>4952</v>
      </c>
      <c r="AH675" t="s">
        <v>311</v>
      </c>
      <c r="AI675" t="s">
        <v>6043</v>
      </c>
      <c r="AJ675">
        <v>21893</v>
      </c>
      <c r="AK675" t="s">
        <v>3088</v>
      </c>
      <c r="AL675" t="s">
        <v>3088</v>
      </c>
      <c r="AM675">
        <v>200013300093347</v>
      </c>
      <c r="AN675">
        <v>1</v>
      </c>
      <c r="AO675" s="88" t="s">
        <v>3089</v>
      </c>
      <c r="AP675" s="88">
        <v>1</v>
      </c>
      <c r="AQ675" s="88" t="s">
        <v>3090</v>
      </c>
      <c r="AR675" s="88">
        <v>363098</v>
      </c>
      <c r="AS675" s="88" t="s">
        <v>6091</v>
      </c>
      <c r="AT675" s="88">
        <v>1</v>
      </c>
      <c r="AU675" s="88">
        <v>35000</v>
      </c>
      <c r="AV675" s="88">
        <v>0</v>
      </c>
      <c r="AW675" s="88">
        <v>0</v>
      </c>
      <c r="AX675" s="88">
        <v>35000</v>
      </c>
      <c r="AY675" s="88">
        <v>70000</v>
      </c>
      <c r="AZ675" s="88">
        <v>1004.5</v>
      </c>
      <c r="BA675" s="88">
        <v>5368.48</v>
      </c>
      <c r="BB675" s="88">
        <v>1064</v>
      </c>
      <c r="BC675" s="88">
        <v>0</v>
      </c>
      <c r="BD675" s="88">
        <v>0</v>
      </c>
      <c r="BE675" s="88">
        <v>0</v>
      </c>
      <c r="BF675" s="101">
        <v>0</v>
      </c>
      <c r="BG675" s="101">
        <v>7436.98</v>
      </c>
      <c r="BH675" s="101">
        <v>2485</v>
      </c>
      <c r="BI675" s="101">
        <v>385</v>
      </c>
      <c r="BJ675" s="101">
        <v>2481.5</v>
      </c>
      <c r="BK675" s="101">
        <v>5351.5</v>
      </c>
      <c r="BL675" s="101" t="s">
        <v>3091</v>
      </c>
      <c r="BM675" s="101" t="s">
        <v>3081</v>
      </c>
    </row>
    <row r="676" spans="1:65">
      <c r="A676" t="s">
        <v>695</v>
      </c>
      <c r="B676">
        <v>20250301</v>
      </c>
      <c r="C676">
        <v>2025</v>
      </c>
      <c r="D676" s="9">
        <v>45717</v>
      </c>
      <c r="E676">
        <v>3</v>
      </c>
      <c r="F676" t="s">
        <v>1046</v>
      </c>
      <c r="G676" t="s">
        <v>226</v>
      </c>
      <c r="H676" t="s">
        <v>1046</v>
      </c>
      <c r="I676" t="s">
        <v>226</v>
      </c>
      <c r="J676">
        <v>1</v>
      </c>
      <c r="K676" t="s">
        <v>9</v>
      </c>
      <c r="L676" t="s">
        <v>2158</v>
      </c>
      <c r="M676" t="s">
        <v>2158</v>
      </c>
      <c r="N676" t="s">
        <v>1820</v>
      </c>
      <c r="O676" t="s">
        <v>3247</v>
      </c>
      <c r="P676" t="s">
        <v>6037</v>
      </c>
      <c r="Q676" t="s">
        <v>6038</v>
      </c>
      <c r="R676" t="s">
        <v>3083</v>
      </c>
      <c r="S676" t="s">
        <v>7</v>
      </c>
      <c r="T676" t="s">
        <v>6039</v>
      </c>
      <c r="U676" s="9" t="s">
        <v>6040</v>
      </c>
      <c r="V676" s="9" t="s">
        <v>6041</v>
      </c>
      <c r="W676" t="s">
        <v>6042</v>
      </c>
      <c r="X676" t="s">
        <v>3081</v>
      </c>
      <c r="Y676" t="s">
        <v>3081</v>
      </c>
      <c r="Z676">
        <v>3</v>
      </c>
      <c r="AA676">
        <v>45383</v>
      </c>
      <c r="AB676">
        <v>44440</v>
      </c>
      <c r="AC676">
        <v>62250029</v>
      </c>
      <c r="AD676" s="9" t="s">
        <v>3084</v>
      </c>
      <c r="AE676" t="s">
        <v>1262</v>
      </c>
      <c r="AF676" t="s">
        <v>3271</v>
      </c>
      <c r="AG676" t="s">
        <v>5551</v>
      </c>
      <c r="AH676" t="s">
        <v>991</v>
      </c>
      <c r="AI676" t="s">
        <v>6045</v>
      </c>
      <c r="AJ676">
        <v>30562</v>
      </c>
      <c r="AK676" t="s">
        <v>3099</v>
      </c>
      <c r="AL676" t="s">
        <v>3088</v>
      </c>
      <c r="AM676">
        <v>200019602393933</v>
      </c>
      <c r="AN676">
        <v>1</v>
      </c>
      <c r="AO676" s="88" t="s">
        <v>3089</v>
      </c>
      <c r="AP676" s="88">
        <v>1</v>
      </c>
      <c r="AQ676" s="88" t="s">
        <v>3090</v>
      </c>
      <c r="AR676" s="88">
        <v>363133</v>
      </c>
      <c r="AS676" s="88" t="s">
        <v>6093</v>
      </c>
      <c r="AT676" s="88">
        <v>12</v>
      </c>
      <c r="AU676" s="88">
        <v>0</v>
      </c>
      <c r="AV676" s="88">
        <v>0</v>
      </c>
      <c r="AW676" s="88">
        <v>0</v>
      </c>
      <c r="AX676" s="88">
        <v>1440</v>
      </c>
      <c r="AY676" s="88">
        <v>1440</v>
      </c>
      <c r="AZ676" s="88">
        <v>0</v>
      </c>
      <c r="BA676" s="88">
        <v>0</v>
      </c>
      <c r="BB676" s="88">
        <v>0</v>
      </c>
      <c r="BC676" s="88">
        <v>0</v>
      </c>
      <c r="BD676" s="88">
        <v>0</v>
      </c>
      <c r="BE676" s="88">
        <v>0</v>
      </c>
      <c r="BF676" s="101">
        <v>0</v>
      </c>
      <c r="BG676" s="101">
        <v>0</v>
      </c>
      <c r="BH676" s="101">
        <v>0</v>
      </c>
      <c r="BI676" s="101">
        <v>0</v>
      </c>
      <c r="BJ676" s="101">
        <v>0</v>
      </c>
      <c r="BK676" s="101">
        <v>0</v>
      </c>
      <c r="BL676" s="101" t="s">
        <v>3081</v>
      </c>
      <c r="BM676" s="101" t="s">
        <v>3081</v>
      </c>
    </row>
    <row r="677" spans="1:65">
      <c r="A677" t="s">
        <v>695</v>
      </c>
      <c r="B677">
        <v>20250301</v>
      </c>
      <c r="C677">
        <v>2025</v>
      </c>
      <c r="D677" s="9">
        <v>45717</v>
      </c>
      <c r="E677">
        <v>3</v>
      </c>
      <c r="F677" t="s">
        <v>1046</v>
      </c>
      <c r="G677" t="s">
        <v>226</v>
      </c>
      <c r="H677" t="s">
        <v>1046</v>
      </c>
      <c r="I677" t="s">
        <v>226</v>
      </c>
      <c r="J677">
        <v>1</v>
      </c>
      <c r="K677" t="s">
        <v>9</v>
      </c>
      <c r="L677" t="s">
        <v>2158</v>
      </c>
      <c r="M677" t="s">
        <v>2158</v>
      </c>
      <c r="N677" t="s">
        <v>1820</v>
      </c>
      <c r="O677" t="s">
        <v>3247</v>
      </c>
      <c r="P677" t="s">
        <v>6037</v>
      </c>
      <c r="Q677" t="s">
        <v>6038</v>
      </c>
      <c r="R677" t="s">
        <v>3185</v>
      </c>
      <c r="S677" t="s">
        <v>307</v>
      </c>
      <c r="T677" t="s">
        <v>6039</v>
      </c>
      <c r="U677" s="9" t="s">
        <v>6040</v>
      </c>
      <c r="V677" s="9" t="s">
        <v>6041</v>
      </c>
      <c r="W677" t="s">
        <v>6042</v>
      </c>
      <c r="X677" t="s">
        <v>3081</v>
      </c>
      <c r="Y677" t="s">
        <v>3081</v>
      </c>
      <c r="Z677">
        <v>1</v>
      </c>
      <c r="AA677">
        <v>45108</v>
      </c>
      <c r="AB677">
        <v>45108</v>
      </c>
      <c r="AC677">
        <v>62250076</v>
      </c>
      <c r="AD677" s="9" t="s">
        <v>3084</v>
      </c>
      <c r="AE677" t="s">
        <v>2432</v>
      </c>
      <c r="AF677" t="s">
        <v>5621</v>
      </c>
      <c r="AG677" t="s">
        <v>3279</v>
      </c>
      <c r="AH677" t="s">
        <v>2431</v>
      </c>
      <c r="AI677" t="s">
        <v>6045</v>
      </c>
      <c r="AJ677">
        <v>36594</v>
      </c>
      <c r="AK677" t="s">
        <v>3099</v>
      </c>
      <c r="AL677" t="s">
        <v>3088</v>
      </c>
      <c r="AM677">
        <v>200019606032415</v>
      </c>
      <c r="AN677">
        <v>1</v>
      </c>
      <c r="AO677" s="88" t="s">
        <v>3089</v>
      </c>
      <c r="AP677" s="88">
        <v>1</v>
      </c>
      <c r="AQ677" s="88" t="s">
        <v>3090</v>
      </c>
      <c r="AR677" s="88">
        <v>363133</v>
      </c>
      <c r="AS677" s="88" t="s">
        <v>6093</v>
      </c>
      <c r="AT677" s="88">
        <v>13</v>
      </c>
      <c r="AU677" s="88">
        <v>0</v>
      </c>
      <c r="AV677" s="88">
        <v>0</v>
      </c>
      <c r="AW677" s="88">
        <v>0</v>
      </c>
      <c r="AX677" s="88">
        <v>381</v>
      </c>
      <c r="AY677" s="88">
        <v>381</v>
      </c>
      <c r="AZ677" s="88">
        <v>0</v>
      </c>
      <c r="BA677" s="88">
        <v>0</v>
      </c>
      <c r="BB677" s="88">
        <v>0</v>
      </c>
      <c r="BC677" s="88">
        <v>0</v>
      </c>
      <c r="BD677" s="88">
        <v>0</v>
      </c>
      <c r="BE677" s="88">
        <v>0</v>
      </c>
      <c r="BF677" s="101">
        <v>0</v>
      </c>
      <c r="BG677" s="101">
        <v>0</v>
      </c>
      <c r="BH677" s="101">
        <v>0</v>
      </c>
      <c r="BI677" s="101">
        <v>0</v>
      </c>
      <c r="BJ677" s="101">
        <v>0</v>
      </c>
      <c r="BK677" s="101">
        <v>0</v>
      </c>
      <c r="BL677" s="101" t="s">
        <v>3081</v>
      </c>
      <c r="BM677" s="101" t="s">
        <v>3081</v>
      </c>
    </row>
    <row r="678" spans="1:65">
      <c r="A678" t="s">
        <v>695</v>
      </c>
      <c r="B678">
        <v>20250301</v>
      </c>
      <c r="C678">
        <v>2025</v>
      </c>
      <c r="D678" s="9">
        <v>45717</v>
      </c>
      <c r="E678">
        <v>3</v>
      </c>
      <c r="F678" t="s">
        <v>1046</v>
      </c>
      <c r="G678" t="s">
        <v>226</v>
      </c>
      <c r="H678" t="s">
        <v>1046</v>
      </c>
      <c r="I678" t="s">
        <v>226</v>
      </c>
      <c r="J678">
        <v>1</v>
      </c>
      <c r="K678" t="s">
        <v>9</v>
      </c>
      <c r="L678" t="s">
        <v>2158</v>
      </c>
      <c r="M678" t="s">
        <v>2158</v>
      </c>
      <c r="N678" t="s">
        <v>1820</v>
      </c>
      <c r="O678" t="s">
        <v>3247</v>
      </c>
      <c r="P678" t="s">
        <v>6037</v>
      </c>
      <c r="Q678" t="s">
        <v>6038</v>
      </c>
      <c r="R678" t="s">
        <v>3185</v>
      </c>
      <c r="S678" t="s">
        <v>307</v>
      </c>
      <c r="T678" t="s">
        <v>6039</v>
      </c>
      <c r="U678" s="9" t="s">
        <v>6040</v>
      </c>
      <c r="V678" s="9" t="s">
        <v>6041</v>
      </c>
      <c r="W678" t="s">
        <v>6042</v>
      </c>
      <c r="X678" t="s">
        <v>3081</v>
      </c>
      <c r="Y678" t="s">
        <v>3081</v>
      </c>
      <c r="Z678">
        <v>1</v>
      </c>
      <c r="AA678">
        <v>45323</v>
      </c>
      <c r="AB678">
        <v>45323</v>
      </c>
      <c r="AC678">
        <v>62250085</v>
      </c>
      <c r="AD678" s="9" t="s">
        <v>3084</v>
      </c>
      <c r="AE678" t="s">
        <v>2701</v>
      </c>
      <c r="AF678" t="s">
        <v>5309</v>
      </c>
      <c r="AG678" t="s">
        <v>5310</v>
      </c>
      <c r="AH678" t="s">
        <v>2702</v>
      </c>
      <c r="AI678" t="s">
        <v>6045</v>
      </c>
      <c r="AJ678">
        <v>36147</v>
      </c>
      <c r="AK678" t="s">
        <v>3099</v>
      </c>
      <c r="AL678" t="s">
        <v>3088</v>
      </c>
      <c r="AM678">
        <v>200019606751731</v>
      </c>
      <c r="AN678">
        <v>1</v>
      </c>
      <c r="AO678" s="88" t="s">
        <v>3089</v>
      </c>
      <c r="AP678" s="88">
        <v>1</v>
      </c>
      <c r="AQ678" s="88" t="s">
        <v>3090</v>
      </c>
      <c r="AR678" s="88">
        <v>363133</v>
      </c>
      <c r="AS678" s="88" t="s">
        <v>6093</v>
      </c>
      <c r="AT678" s="88">
        <v>26</v>
      </c>
      <c r="AU678" s="88">
        <v>0</v>
      </c>
      <c r="AV678" s="88">
        <v>0</v>
      </c>
      <c r="AW678" s="88">
        <v>0</v>
      </c>
      <c r="AX678" s="88">
        <v>1041</v>
      </c>
      <c r="AY678" s="88">
        <v>1041</v>
      </c>
      <c r="AZ678" s="88">
        <v>0</v>
      </c>
      <c r="BA678" s="88">
        <v>0</v>
      </c>
      <c r="BB678" s="88">
        <v>0</v>
      </c>
      <c r="BC678" s="88">
        <v>0</v>
      </c>
      <c r="BD678" s="88">
        <v>0</v>
      </c>
      <c r="BE678" s="88">
        <v>0</v>
      </c>
      <c r="BF678" s="101">
        <v>0</v>
      </c>
      <c r="BG678" s="101">
        <v>0</v>
      </c>
      <c r="BH678" s="101">
        <v>0</v>
      </c>
      <c r="BI678" s="101">
        <v>0</v>
      </c>
      <c r="BJ678" s="101">
        <v>0</v>
      </c>
      <c r="BK678" s="101">
        <v>0</v>
      </c>
      <c r="BL678" s="101" t="s">
        <v>3081</v>
      </c>
      <c r="BM678" s="101" t="s">
        <v>3081</v>
      </c>
    </row>
    <row r="679" spans="1:65">
      <c r="A679" t="s">
        <v>695</v>
      </c>
      <c r="B679">
        <v>20250301</v>
      </c>
      <c r="C679">
        <v>2025</v>
      </c>
      <c r="D679" s="9">
        <v>45717</v>
      </c>
      <c r="E679">
        <v>3</v>
      </c>
      <c r="F679" t="s">
        <v>1038</v>
      </c>
      <c r="G679" t="s">
        <v>695</v>
      </c>
      <c r="H679" t="s">
        <v>1038</v>
      </c>
      <c r="I679" t="s">
        <v>695</v>
      </c>
      <c r="J679">
        <v>7</v>
      </c>
      <c r="K679" t="s">
        <v>3252</v>
      </c>
      <c r="L679" t="s">
        <v>2158</v>
      </c>
      <c r="M679" t="s">
        <v>2158</v>
      </c>
      <c r="N679" t="s">
        <v>1820</v>
      </c>
      <c r="O679" t="s">
        <v>3247</v>
      </c>
      <c r="P679" t="s">
        <v>6037</v>
      </c>
      <c r="Q679" t="s">
        <v>6038</v>
      </c>
      <c r="R679" t="s">
        <v>3253</v>
      </c>
      <c r="S679" t="s">
        <v>666</v>
      </c>
      <c r="T679" t="s">
        <v>6046</v>
      </c>
      <c r="U679" s="9" t="s">
        <v>6047</v>
      </c>
      <c r="V679" s="9" t="s">
        <v>3081</v>
      </c>
      <c r="W679" t="s">
        <v>3081</v>
      </c>
      <c r="X679" t="s">
        <v>3081</v>
      </c>
      <c r="Y679" t="s">
        <v>3081</v>
      </c>
      <c r="Z679">
        <v>1</v>
      </c>
      <c r="AA679">
        <v>45383</v>
      </c>
      <c r="AB679">
        <v>45383</v>
      </c>
      <c r="AC679">
        <v>62462220</v>
      </c>
      <c r="AD679" s="9" t="s">
        <v>3084</v>
      </c>
      <c r="AE679" t="s">
        <v>2780</v>
      </c>
      <c r="AF679" t="s">
        <v>5434</v>
      </c>
      <c r="AG679" t="s">
        <v>5435</v>
      </c>
      <c r="AH679" t="s">
        <v>2813</v>
      </c>
      <c r="AI679" t="s">
        <v>6045</v>
      </c>
      <c r="AJ679">
        <v>36409</v>
      </c>
      <c r="AK679" t="s">
        <v>3087</v>
      </c>
      <c r="AL679" t="s">
        <v>3088</v>
      </c>
      <c r="AM679">
        <v>200019603252720</v>
      </c>
      <c r="AN679">
        <v>1</v>
      </c>
      <c r="AO679" s="88" t="s">
        <v>3089</v>
      </c>
      <c r="AP679" s="88">
        <v>1</v>
      </c>
      <c r="AQ679" s="88" t="s">
        <v>3090</v>
      </c>
      <c r="AR679" s="88">
        <v>362717</v>
      </c>
      <c r="AS679" s="88" t="s">
        <v>6059</v>
      </c>
      <c r="AT679" s="88">
        <v>871</v>
      </c>
      <c r="AU679" s="88">
        <v>10000</v>
      </c>
      <c r="AV679" s="88">
        <v>0</v>
      </c>
      <c r="AW679" s="88">
        <v>0</v>
      </c>
      <c r="AX679" s="88">
        <v>0</v>
      </c>
      <c r="AY679" s="88">
        <v>10000</v>
      </c>
      <c r="AZ679" s="88">
        <v>0</v>
      </c>
      <c r="BA679" s="88">
        <v>0</v>
      </c>
      <c r="BB679" s="88">
        <v>0</v>
      </c>
      <c r="BC679" s="88">
        <v>0</v>
      </c>
      <c r="BD679" s="88">
        <v>0</v>
      </c>
      <c r="BE679" s="88">
        <v>0</v>
      </c>
      <c r="BF679" s="101">
        <v>0</v>
      </c>
      <c r="BG679" s="101">
        <v>0</v>
      </c>
      <c r="BH679" s="101">
        <v>0</v>
      </c>
      <c r="BI679" s="101">
        <v>0</v>
      </c>
      <c r="BJ679" s="101">
        <v>0</v>
      </c>
      <c r="BK679" s="101">
        <v>0</v>
      </c>
      <c r="BL679" s="101" t="s">
        <v>3081</v>
      </c>
      <c r="BM679" s="101" t="s">
        <v>3081</v>
      </c>
    </row>
    <row r="680" spans="1:65">
      <c r="A680" t="s">
        <v>695</v>
      </c>
      <c r="B680">
        <v>20250301</v>
      </c>
      <c r="C680">
        <v>2025</v>
      </c>
      <c r="D680" s="9">
        <v>45717</v>
      </c>
      <c r="E680">
        <v>3</v>
      </c>
      <c r="F680" t="s">
        <v>1038</v>
      </c>
      <c r="G680" t="s">
        <v>695</v>
      </c>
      <c r="H680" t="s">
        <v>1038</v>
      </c>
      <c r="I680" t="s">
        <v>695</v>
      </c>
      <c r="J680">
        <v>1</v>
      </c>
      <c r="K680" t="s">
        <v>9</v>
      </c>
      <c r="L680" t="s">
        <v>2158</v>
      </c>
      <c r="M680" t="s">
        <v>2158</v>
      </c>
      <c r="N680" t="s">
        <v>1820</v>
      </c>
      <c r="O680" t="s">
        <v>3247</v>
      </c>
      <c r="P680" t="s">
        <v>6037</v>
      </c>
      <c r="Q680" t="s">
        <v>6038</v>
      </c>
      <c r="R680" t="s">
        <v>3127</v>
      </c>
      <c r="S680" t="s">
        <v>23</v>
      </c>
      <c r="T680" t="s">
        <v>6039</v>
      </c>
      <c r="U680" s="9" t="s">
        <v>6040</v>
      </c>
      <c r="V680" s="9" t="s">
        <v>6048</v>
      </c>
      <c r="W680" t="s">
        <v>6049</v>
      </c>
      <c r="X680" t="s">
        <v>3081</v>
      </c>
      <c r="Y680" t="s">
        <v>3081</v>
      </c>
      <c r="Z680">
        <v>1</v>
      </c>
      <c r="AA680">
        <v>45383</v>
      </c>
      <c r="AB680">
        <v>45383</v>
      </c>
      <c r="AC680">
        <v>62462209</v>
      </c>
      <c r="AD680" s="9" t="s">
        <v>3084</v>
      </c>
      <c r="AE680" t="s">
        <v>2751</v>
      </c>
      <c r="AF680" t="s">
        <v>5308</v>
      </c>
      <c r="AG680" t="s">
        <v>3543</v>
      </c>
      <c r="AH680" t="s">
        <v>2784</v>
      </c>
      <c r="AI680" t="s">
        <v>6045</v>
      </c>
      <c r="AJ680">
        <v>32041</v>
      </c>
      <c r="AK680" t="s">
        <v>3099</v>
      </c>
      <c r="AL680" t="s">
        <v>3088</v>
      </c>
      <c r="AM680">
        <v>200019606915428</v>
      </c>
      <c r="AN680">
        <v>1</v>
      </c>
      <c r="AO680" s="88" t="s">
        <v>3089</v>
      </c>
      <c r="AP680" s="88">
        <v>1</v>
      </c>
      <c r="AQ680" s="88" t="s">
        <v>3090</v>
      </c>
      <c r="AR680" s="88">
        <v>362717</v>
      </c>
      <c r="AS680" s="88" t="s">
        <v>6059</v>
      </c>
      <c r="AT680" s="88">
        <v>875</v>
      </c>
      <c r="AU680" s="88">
        <v>35000</v>
      </c>
      <c r="AV680" s="88">
        <v>0</v>
      </c>
      <c r="AW680" s="88">
        <v>0</v>
      </c>
      <c r="AX680" s="88">
        <v>0</v>
      </c>
      <c r="AY680" s="88">
        <v>35000</v>
      </c>
      <c r="AZ680" s="88">
        <v>1004.5</v>
      </c>
      <c r="BA680" s="88">
        <v>0</v>
      </c>
      <c r="BB680" s="88">
        <v>1064</v>
      </c>
      <c r="BC680" s="88">
        <v>0</v>
      </c>
      <c r="BD680" s="88">
        <v>25</v>
      </c>
      <c r="BE680" s="88">
        <v>0</v>
      </c>
      <c r="BF680" s="101">
        <v>14826.49</v>
      </c>
      <c r="BG680" s="101">
        <v>16919.990000000002</v>
      </c>
      <c r="BH680" s="101">
        <v>2485</v>
      </c>
      <c r="BI680" s="101">
        <v>385</v>
      </c>
      <c r="BJ680" s="101">
        <v>2481.5</v>
      </c>
      <c r="BK680" s="101">
        <v>5351.5</v>
      </c>
      <c r="BL680" s="101" t="s">
        <v>3081</v>
      </c>
      <c r="BM680" s="101" t="s">
        <v>3081</v>
      </c>
    </row>
    <row r="681" spans="1:65">
      <c r="A681" t="s">
        <v>695</v>
      </c>
      <c r="B681">
        <v>20250301</v>
      </c>
      <c r="C681">
        <v>2025</v>
      </c>
      <c r="D681" s="9">
        <v>45717</v>
      </c>
      <c r="E681">
        <v>3</v>
      </c>
      <c r="F681" t="s">
        <v>1028</v>
      </c>
      <c r="G681" t="s">
        <v>1194</v>
      </c>
      <c r="H681" t="s">
        <v>1028</v>
      </c>
      <c r="I681" t="s">
        <v>1194</v>
      </c>
      <c r="J681">
        <v>1</v>
      </c>
      <c r="K681" t="s">
        <v>9</v>
      </c>
      <c r="L681" t="s">
        <v>2158</v>
      </c>
      <c r="M681" t="s">
        <v>2158</v>
      </c>
      <c r="N681" t="s">
        <v>1820</v>
      </c>
      <c r="O681" t="s">
        <v>3247</v>
      </c>
      <c r="P681" t="s">
        <v>6037</v>
      </c>
      <c r="Q681" t="s">
        <v>6038</v>
      </c>
      <c r="R681" t="s">
        <v>3226</v>
      </c>
      <c r="S681" t="s">
        <v>303</v>
      </c>
      <c r="T681" t="s">
        <v>6046</v>
      </c>
      <c r="U681" s="9" t="s">
        <v>6047</v>
      </c>
      <c r="V681" s="9" t="s">
        <v>3081</v>
      </c>
      <c r="W681" t="s">
        <v>3081</v>
      </c>
      <c r="X681" t="s">
        <v>3081</v>
      </c>
      <c r="Y681" t="s">
        <v>3081</v>
      </c>
      <c r="Z681">
        <v>2</v>
      </c>
      <c r="AA681">
        <v>45627</v>
      </c>
      <c r="AB681">
        <v>44531</v>
      </c>
      <c r="AC681">
        <v>62475106</v>
      </c>
      <c r="AD681" s="9" t="s">
        <v>3084</v>
      </c>
      <c r="AE681" t="s">
        <v>1399</v>
      </c>
      <c r="AF681" t="s">
        <v>3255</v>
      </c>
      <c r="AG681" t="s">
        <v>5419</v>
      </c>
      <c r="AH681" t="s">
        <v>1142</v>
      </c>
      <c r="AI681" t="s">
        <v>6045</v>
      </c>
      <c r="AJ681">
        <v>24715</v>
      </c>
      <c r="AK681" t="s">
        <v>3099</v>
      </c>
      <c r="AL681" t="s">
        <v>3088</v>
      </c>
      <c r="AM681">
        <v>200019604295129</v>
      </c>
      <c r="AN681">
        <v>1</v>
      </c>
      <c r="AO681" s="88" t="s">
        <v>3089</v>
      </c>
      <c r="AP681" s="88">
        <v>1</v>
      </c>
      <c r="AQ681" s="88" t="s">
        <v>3090</v>
      </c>
      <c r="AR681" s="88">
        <v>362717</v>
      </c>
      <c r="AS681" s="88" t="s">
        <v>6059</v>
      </c>
      <c r="AT681" s="88">
        <v>878</v>
      </c>
      <c r="AU681" s="88">
        <v>35000</v>
      </c>
      <c r="AV681" s="88">
        <v>0</v>
      </c>
      <c r="AW681" s="88">
        <v>0</v>
      </c>
      <c r="AX681" s="88">
        <v>0</v>
      </c>
      <c r="AY681" s="88">
        <v>35000</v>
      </c>
      <c r="AZ681" s="88">
        <v>1004.5</v>
      </c>
      <c r="BA681" s="88">
        <v>0</v>
      </c>
      <c r="BB681" s="88">
        <v>1064</v>
      </c>
      <c r="BC681" s="88">
        <v>0</v>
      </c>
      <c r="BD681" s="88">
        <v>25</v>
      </c>
      <c r="BE681" s="88">
        <v>0</v>
      </c>
      <c r="BF681" s="101">
        <v>0</v>
      </c>
      <c r="BG681" s="101">
        <v>2093.5</v>
      </c>
      <c r="BH681" s="101">
        <v>2485</v>
      </c>
      <c r="BI681" s="101">
        <v>385</v>
      </c>
      <c r="BJ681" s="101">
        <v>2481.5</v>
      </c>
      <c r="BK681" s="101">
        <v>5351.5</v>
      </c>
      <c r="BL681" s="101" t="s">
        <v>3081</v>
      </c>
      <c r="BM681" s="101" t="s">
        <v>3081</v>
      </c>
    </row>
    <row r="682" spans="1:65">
      <c r="A682" t="s">
        <v>695</v>
      </c>
      <c r="B682">
        <v>20250301</v>
      </c>
      <c r="C682">
        <v>2025</v>
      </c>
      <c r="D682" s="9">
        <v>45717</v>
      </c>
      <c r="E682">
        <v>3</v>
      </c>
      <c r="F682" t="s">
        <v>1038</v>
      </c>
      <c r="G682" t="s">
        <v>695</v>
      </c>
      <c r="H682" t="s">
        <v>1038</v>
      </c>
      <c r="I682" t="s">
        <v>695</v>
      </c>
      <c r="J682">
        <v>1</v>
      </c>
      <c r="K682" t="s">
        <v>9</v>
      </c>
      <c r="L682" t="s">
        <v>2158</v>
      </c>
      <c r="M682" t="s">
        <v>2158</v>
      </c>
      <c r="N682" t="s">
        <v>1820</v>
      </c>
      <c r="O682" t="s">
        <v>3247</v>
      </c>
      <c r="P682" t="s">
        <v>6037</v>
      </c>
      <c r="Q682" t="s">
        <v>6038</v>
      </c>
      <c r="R682" t="s">
        <v>3214</v>
      </c>
      <c r="S682" t="s">
        <v>111</v>
      </c>
      <c r="T682" t="s">
        <v>6039</v>
      </c>
      <c r="U682" s="9" t="s">
        <v>6040</v>
      </c>
      <c r="V682" s="9" t="s">
        <v>6041</v>
      </c>
      <c r="W682" t="s">
        <v>6042</v>
      </c>
      <c r="X682" t="s">
        <v>3081</v>
      </c>
      <c r="Y682" t="s">
        <v>3081</v>
      </c>
      <c r="Z682">
        <v>1</v>
      </c>
      <c r="AA682">
        <v>45352</v>
      </c>
      <c r="AB682">
        <v>45352</v>
      </c>
      <c r="AC682">
        <v>62462193</v>
      </c>
      <c r="AD682" s="9" t="s">
        <v>3084</v>
      </c>
      <c r="AE682" t="s">
        <v>2728</v>
      </c>
      <c r="AF682" t="s">
        <v>3182</v>
      </c>
      <c r="AG682" t="s">
        <v>3423</v>
      </c>
      <c r="AH682" t="s">
        <v>2729</v>
      </c>
      <c r="AI682" t="s">
        <v>6045</v>
      </c>
      <c r="AJ682">
        <v>21356</v>
      </c>
      <c r="AK682" t="s">
        <v>3099</v>
      </c>
      <c r="AL682" t="s">
        <v>3088</v>
      </c>
      <c r="AM682">
        <v>200010102112569</v>
      </c>
      <c r="AN682">
        <v>1</v>
      </c>
      <c r="AO682" s="88" t="s">
        <v>3089</v>
      </c>
      <c r="AP682" s="88">
        <v>1</v>
      </c>
      <c r="AQ682" s="88" t="s">
        <v>3090</v>
      </c>
      <c r="AR682" s="88">
        <v>362717</v>
      </c>
      <c r="AS682" s="88" t="s">
        <v>6059</v>
      </c>
      <c r="AT682" s="88">
        <v>883</v>
      </c>
      <c r="AU682" s="88">
        <v>24000</v>
      </c>
      <c r="AV682" s="88">
        <v>0</v>
      </c>
      <c r="AW682" s="88">
        <v>0</v>
      </c>
      <c r="AX682" s="88">
        <v>0</v>
      </c>
      <c r="AY682" s="88">
        <v>24000</v>
      </c>
      <c r="AZ682" s="88">
        <v>688.8</v>
      </c>
      <c r="BA682" s="88">
        <v>0</v>
      </c>
      <c r="BB682" s="88">
        <v>729.6</v>
      </c>
      <c r="BC682" s="88">
        <v>0</v>
      </c>
      <c r="BD682" s="88">
        <v>25</v>
      </c>
      <c r="BE682" s="88">
        <v>0</v>
      </c>
      <c r="BF682" s="101">
        <v>0</v>
      </c>
      <c r="BG682" s="101">
        <v>1443.4</v>
      </c>
      <c r="BH682" s="101">
        <v>1704</v>
      </c>
      <c r="BI682" s="101">
        <v>264</v>
      </c>
      <c r="BJ682" s="101">
        <v>1701.6</v>
      </c>
      <c r="BK682" s="101">
        <v>3669.6</v>
      </c>
      <c r="BL682" s="101" t="s">
        <v>3173</v>
      </c>
      <c r="BM682" s="101" t="s">
        <v>3217</v>
      </c>
    </row>
    <row r="683" spans="1:65">
      <c r="A683" t="s">
        <v>695</v>
      </c>
      <c r="B683">
        <v>20250301</v>
      </c>
      <c r="C683">
        <v>2025</v>
      </c>
      <c r="D683" s="9">
        <v>45717</v>
      </c>
      <c r="E683">
        <v>3</v>
      </c>
      <c r="F683" t="s">
        <v>1055</v>
      </c>
      <c r="G683" t="s">
        <v>2655</v>
      </c>
      <c r="H683" t="s">
        <v>1038</v>
      </c>
      <c r="I683" t="s">
        <v>695</v>
      </c>
      <c r="J683">
        <v>34</v>
      </c>
      <c r="K683" t="s">
        <v>3256</v>
      </c>
      <c r="L683" t="s">
        <v>2158</v>
      </c>
      <c r="M683" t="s">
        <v>2158</v>
      </c>
      <c r="N683" t="s">
        <v>1820</v>
      </c>
      <c r="O683" t="s">
        <v>3247</v>
      </c>
      <c r="P683" t="s">
        <v>6037</v>
      </c>
      <c r="Q683" t="s">
        <v>6038</v>
      </c>
      <c r="R683" t="s">
        <v>3239</v>
      </c>
      <c r="S683" t="s">
        <v>203</v>
      </c>
      <c r="T683" t="s">
        <v>6046</v>
      </c>
      <c r="U683" s="9" t="s">
        <v>6047</v>
      </c>
      <c r="V683" s="9" t="s">
        <v>6052</v>
      </c>
      <c r="W683" t="s">
        <v>6053</v>
      </c>
      <c r="X683" t="s">
        <v>3081</v>
      </c>
      <c r="Y683" t="s">
        <v>3081</v>
      </c>
      <c r="Z683">
        <v>4</v>
      </c>
      <c r="AA683">
        <v>45078</v>
      </c>
      <c r="AB683">
        <v>43046</v>
      </c>
      <c r="AC683">
        <v>61500023</v>
      </c>
      <c r="AD683" s="9" t="s">
        <v>3084</v>
      </c>
      <c r="AE683" t="s">
        <v>2117</v>
      </c>
      <c r="AF683" t="s">
        <v>4117</v>
      </c>
      <c r="AG683" t="s">
        <v>4118</v>
      </c>
      <c r="AH683" t="s">
        <v>2116</v>
      </c>
      <c r="AI683" t="s">
        <v>6043</v>
      </c>
      <c r="AJ683">
        <v>32488</v>
      </c>
      <c r="AK683" t="s">
        <v>3087</v>
      </c>
      <c r="AL683" t="s">
        <v>3088</v>
      </c>
      <c r="AM683">
        <v>200019604939497</v>
      </c>
      <c r="AN683">
        <v>1</v>
      </c>
      <c r="AO683" s="88" t="s">
        <v>3089</v>
      </c>
      <c r="AP683" s="88">
        <v>1</v>
      </c>
      <c r="AQ683" s="88" t="s">
        <v>3090</v>
      </c>
      <c r="AR683" s="88">
        <v>362717</v>
      </c>
      <c r="AS683" s="88" t="s">
        <v>6059</v>
      </c>
      <c r="AT683" s="88">
        <v>886</v>
      </c>
      <c r="AU683" s="88">
        <v>60000</v>
      </c>
      <c r="AV683" s="88">
        <v>0</v>
      </c>
      <c r="AW683" s="88">
        <v>0</v>
      </c>
      <c r="AX683" s="88">
        <v>0</v>
      </c>
      <c r="AY683" s="88">
        <v>60000</v>
      </c>
      <c r="AZ683" s="88">
        <v>1722</v>
      </c>
      <c r="BA683" s="88">
        <v>3486.68</v>
      </c>
      <c r="BB683" s="88">
        <v>1824</v>
      </c>
      <c r="BC683" s="88">
        <v>0</v>
      </c>
      <c r="BD683" s="88">
        <v>25</v>
      </c>
      <c r="BE683" s="88">
        <v>0</v>
      </c>
      <c r="BF683" s="101">
        <v>0</v>
      </c>
      <c r="BG683" s="101">
        <v>7057.68</v>
      </c>
      <c r="BH683" s="101">
        <v>4260</v>
      </c>
      <c r="BI683" s="101">
        <v>660</v>
      </c>
      <c r="BJ683" s="101">
        <v>4254</v>
      </c>
      <c r="BK683" s="101">
        <v>9174</v>
      </c>
      <c r="BL683" s="101" t="s">
        <v>3081</v>
      </c>
      <c r="BM683" s="101" t="s">
        <v>3081</v>
      </c>
    </row>
    <row r="684" spans="1:65">
      <c r="A684" t="s">
        <v>695</v>
      </c>
      <c r="B684">
        <v>20250301</v>
      </c>
      <c r="C684">
        <v>2025</v>
      </c>
      <c r="D684" s="9">
        <v>45717</v>
      </c>
      <c r="E684">
        <v>3</v>
      </c>
      <c r="F684" t="s">
        <v>1038</v>
      </c>
      <c r="G684" t="s">
        <v>695</v>
      </c>
      <c r="H684" t="s">
        <v>1038</v>
      </c>
      <c r="I684" t="s">
        <v>695</v>
      </c>
      <c r="J684">
        <v>7</v>
      </c>
      <c r="K684" t="s">
        <v>3252</v>
      </c>
      <c r="L684" t="s">
        <v>2158</v>
      </c>
      <c r="M684" t="s">
        <v>2158</v>
      </c>
      <c r="N684" t="s">
        <v>1820</v>
      </c>
      <c r="O684" t="s">
        <v>3247</v>
      </c>
      <c r="P684" t="s">
        <v>6037</v>
      </c>
      <c r="Q684" t="s">
        <v>6038</v>
      </c>
      <c r="R684" t="s">
        <v>3253</v>
      </c>
      <c r="S684" t="s">
        <v>666</v>
      </c>
      <c r="T684" t="s">
        <v>6046</v>
      </c>
      <c r="U684" s="9" t="s">
        <v>6047</v>
      </c>
      <c r="V684" s="9" t="s">
        <v>3081</v>
      </c>
      <c r="W684" t="s">
        <v>3081</v>
      </c>
      <c r="X684" t="s">
        <v>3081</v>
      </c>
      <c r="Y684" t="s">
        <v>3081</v>
      </c>
      <c r="Z684">
        <v>1</v>
      </c>
      <c r="AA684">
        <v>45689</v>
      </c>
      <c r="AB684">
        <v>45689</v>
      </c>
      <c r="AC684">
        <v>62462528</v>
      </c>
      <c r="AD684" s="9" t="s">
        <v>3084</v>
      </c>
      <c r="AE684" t="s">
        <v>5945</v>
      </c>
      <c r="AF684" t="s">
        <v>5946</v>
      </c>
      <c r="AG684" t="s">
        <v>5947</v>
      </c>
      <c r="AH684" t="s">
        <v>5948</v>
      </c>
      <c r="AI684" t="s">
        <v>6043</v>
      </c>
      <c r="AJ684">
        <v>34686</v>
      </c>
      <c r="AK684" t="s">
        <v>3099</v>
      </c>
      <c r="AL684" t="s">
        <v>3088</v>
      </c>
      <c r="AM684">
        <v>200016700123288</v>
      </c>
      <c r="AN684">
        <v>1</v>
      </c>
      <c r="AO684" s="88" t="s">
        <v>3089</v>
      </c>
      <c r="AP684" s="88">
        <v>1</v>
      </c>
      <c r="AQ684" s="88" t="s">
        <v>3090</v>
      </c>
      <c r="AR684" s="88">
        <v>362717</v>
      </c>
      <c r="AS684" s="88" t="s">
        <v>6059</v>
      </c>
      <c r="AT684" s="88">
        <v>887</v>
      </c>
      <c r="AU684" s="88">
        <v>9000</v>
      </c>
      <c r="AV684" s="88">
        <v>0</v>
      </c>
      <c r="AW684" s="88">
        <v>0</v>
      </c>
      <c r="AX684" s="88">
        <v>0</v>
      </c>
      <c r="AY684" s="88">
        <v>9000</v>
      </c>
      <c r="AZ684" s="88">
        <v>0</v>
      </c>
      <c r="BA684" s="88">
        <v>0</v>
      </c>
      <c r="BB684" s="88">
        <v>0</v>
      </c>
      <c r="BC684" s="88">
        <v>0</v>
      </c>
      <c r="BD684" s="88">
        <v>0</v>
      </c>
      <c r="BE684" s="88">
        <v>0</v>
      </c>
      <c r="BF684" s="101">
        <v>0</v>
      </c>
      <c r="BG684" s="101">
        <v>0</v>
      </c>
      <c r="BH684" s="101">
        <v>0</v>
      </c>
      <c r="BI684" s="101">
        <v>0</v>
      </c>
      <c r="BJ684" s="101">
        <v>0</v>
      </c>
      <c r="BK684" s="101">
        <v>0</v>
      </c>
      <c r="BL684" s="101" t="s">
        <v>3081</v>
      </c>
      <c r="BM684" s="101" t="s">
        <v>3081</v>
      </c>
    </row>
    <row r="685" spans="1:65">
      <c r="A685" t="s">
        <v>695</v>
      </c>
      <c r="B685">
        <v>20250301</v>
      </c>
      <c r="C685">
        <v>2025</v>
      </c>
      <c r="D685" s="9">
        <v>45717</v>
      </c>
      <c r="E685">
        <v>3</v>
      </c>
      <c r="F685" t="s">
        <v>1048</v>
      </c>
      <c r="G685" t="s">
        <v>388</v>
      </c>
      <c r="H685" t="s">
        <v>1038</v>
      </c>
      <c r="I685" t="s">
        <v>695</v>
      </c>
      <c r="J685">
        <v>34</v>
      </c>
      <c r="K685" t="s">
        <v>3256</v>
      </c>
      <c r="L685" t="s">
        <v>2158</v>
      </c>
      <c r="M685" t="s">
        <v>2158</v>
      </c>
      <c r="N685" t="s">
        <v>1820</v>
      </c>
      <c r="O685" t="s">
        <v>3247</v>
      </c>
      <c r="P685" t="s">
        <v>6037</v>
      </c>
      <c r="Q685" t="s">
        <v>6038</v>
      </c>
      <c r="R685" t="s">
        <v>3314</v>
      </c>
      <c r="S685" t="s">
        <v>728</v>
      </c>
      <c r="T685" t="s">
        <v>6046</v>
      </c>
      <c r="U685" s="9" t="s">
        <v>6047</v>
      </c>
      <c r="V685" s="9" t="s">
        <v>6054</v>
      </c>
      <c r="W685" t="s">
        <v>6055</v>
      </c>
      <c r="X685" t="s">
        <v>3081</v>
      </c>
      <c r="Y685" t="s">
        <v>3081</v>
      </c>
      <c r="Z685">
        <v>2</v>
      </c>
      <c r="AA685">
        <v>44562</v>
      </c>
      <c r="AB685">
        <v>44440</v>
      </c>
      <c r="AC685">
        <v>61935105</v>
      </c>
      <c r="AD685" s="9" t="s">
        <v>3084</v>
      </c>
      <c r="AE685" t="s">
        <v>1714</v>
      </c>
      <c r="AF685" t="s">
        <v>5652</v>
      </c>
      <c r="AG685" t="s">
        <v>5653</v>
      </c>
      <c r="AH685" t="s">
        <v>1013</v>
      </c>
      <c r="AI685" t="s">
        <v>6043</v>
      </c>
      <c r="AJ685">
        <v>20625</v>
      </c>
      <c r="AK685" t="s">
        <v>3099</v>
      </c>
      <c r="AL685" t="s">
        <v>3088</v>
      </c>
      <c r="AM685">
        <v>200019603465510</v>
      </c>
      <c r="AN685">
        <v>1</v>
      </c>
      <c r="AO685" s="88" t="s">
        <v>3089</v>
      </c>
      <c r="AP685" s="88">
        <v>1</v>
      </c>
      <c r="AQ685" s="88" t="s">
        <v>3090</v>
      </c>
      <c r="AR685" s="88">
        <v>362717</v>
      </c>
      <c r="AS685" s="88" t="s">
        <v>6059</v>
      </c>
      <c r="AT685" s="88">
        <v>891</v>
      </c>
      <c r="AU685" s="88">
        <v>40000</v>
      </c>
      <c r="AV685" s="88">
        <v>0</v>
      </c>
      <c r="AW685" s="88">
        <v>0</v>
      </c>
      <c r="AX685" s="88">
        <v>0</v>
      </c>
      <c r="AY685" s="88">
        <v>40000</v>
      </c>
      <c r="AZ685" s="88">
        <v>1148</v>
      </c>
      <c r="BA685" s="88">
        <v>442.65</v>
      </c>
      <c r="BB685" s="88">
        <v>1216</v>
      </c>
      <c r="BC685" s="88">
        <v>0</v>
      </c>
      <c r="BD685" s="88">
        <v>25</v>
      </c>
      <c r="BE685" s="88">
        <v>0</v>
      </c>
      <c r="BF685" s="101">
        <v>0</v>
      </c>
      <c r="BG685" s="101">
        <v>2831.65</v>
      </c>
      <c r="BH685" s="101">
        <v>2840</v>
      </c>
      <c r="BI685" s="101">
        <v>440</v>
      </c>
      <c r="BJ685" s="101">
        <v>2836</v>
      </c>
      <c r="BK685" s="101">
        <v>6116</v>
      </c>
      <c r="BL685" s="101" t="s">
        <v>3081</v>
      </c>
      <c r="BM685" s="101" t="s">
        <v>3081</v>
      </c>
    </row>
    <row r="686" spans="1:65">
      <c r="A686" t="s">
        <v>695</v>
      </c>
      <c r="B686">
        <v>20250301</v>
      </c>
      <c r="C686">
        <v>2025</v>
      </c>
      <c r="D686" s="9">
        <v>45717</v>
      </c>
      <c r="E686">
        <v>3</v>
      </c>
      <c r="F686" t="s">
        <v>1035</v>
      </c>
      <c r="G686" t="s">
        <v>1199</v>
      </c>
      <c r="H686" t="s">
        <v>1035</v>
      </c>
      <c r="I686" t="s">
        <v>1199</v>
      </c>
      <c r="J686">
        <v>1</v>
      </c>
      <c r="K686" t="s">
        <v>9</v>
      </c>
      <c r="L686" t="s">
        <v>2158</v>
      </c>
      <c r="M686" t="s">
        <v>2158</v>
      </c>
      <c r="N686" t="s">
        <v>1820</v>
      </c>
      <c r="O686" t="s">
        <v>3247</v>
      </c>
      <c r="P686" t="s">
        <v>6037</v>
      </c>
      <c r="Q686" t="s">
        <v>6038</v>
      </c>
      <c r="R686" t="s">
        <v>3518</v>
      </c>
      <c r="S686" t="s">
        <v>1021</v>
      </c>
      <c r="T686" t="s">
        <v>6039</v>
      </c>
      <c r="U686" s="9" t="s">
        <v>6040</v>
      </c>
      <c r="V686" s="9" t="s">
        <v>6052</v>
      </c>
      <c r="W686" t="s">
        <v>6053</v>
      </c>
      <c r="X686" t="s">
        <v>3081</v>
      </c>
      <c r="Y686" t="s">
        <v>3081</v>
      </c>
      <c r="Z686">
        <v>6</v>
      </c>
      <c r="AA686">
        <v>45717</v>
      </c>
      <c r="AB686">
        <v>42736</v>
      </c>
      <c r="AC686">
        <v>61395039</v>
      </c>
      <c r="AD686" s="9" t="s">
        <v>3084</v>
      </c>
      <c r="AE686" t="s">
        <v>1856</v>
      </c>
      <c r="AF686" t="s">
        <v>4148</v>
      </c>
      <c r="AG686" t="s">
        <v>4149</v>
      </c>
      <c r="AH686" t="s">
        <v>1840</v>
      </c>
      <c r="AI686" t="s">
        <v>6043</v>
      </c>
      <c r="AJ686">
        <v>20569</v>
      </c>
      <c r="AK686" t="s">
        <v>3099</v>
      </c>
      <c r="AL686" t="s">
        <v>3088</v>
      </c>
      <c r="AM686">
        <v>200019604367656</v>
      </c>
      <c r="AN686">
        <v>1</v>
      </c>
      <c r="AO686" s="88" t="s">
        <v>3089</v>
      </c>
      <c r="AP686" s="88">
        <v>1</v>
      </c>
      <c r="AQ686" s="88" t="s">
        <v>3090</v>
      </c>
      <c r="AR686" s="88">
        <v>362717</v>
      </c>
      <c r="AS686" s="88" t="s">
        <v>6059</v>
      </c>
      <c r="AT686" s="88">
        <v>893</v>
      </c>
      <c r="AU686" s="88">
        <v>185000</v>
      </c>
      <c r="AV686" s="88">
        <v>0</v>
      </c>
      <c r="AW686" s="88">
        <v>0</v>
      </c>
      <c r="AX686" s="88">
        <v>0</v>
      </c>
      <c r="AY686" s="88">
        <v>185000</v>
      </c>
      <c r="AZ686" s="88">
        <v>5309.5</v>
      </c>
      <c r="BA686" s="88">
        <v>32099.49</v>
      </c>
      <c r="BB686" s="88">
        <v>5624</v>
      </c>
      <c r="BC686" s="88">
        <v>0</v>
      </c>
      <c r="BD686" s="88">
        <v>25</v>
      </c>
      <c r="BE686" s="88">
        <v>0</v>
      </c>
      <c r="BF686" s="101">
        <v>1524</v>
      </c>
      <c r="BG686" s="101">
        <v>44581.99</v>
      </c>
      <c r="BH686" s="101">
        <v>13135</v>
      </c>
      <c r="BI686" s="101">
        <v>851.51</v>
      </c>
      <c r="BJ686" s="101">
        <v>13116.5</v>
      </c>
      <c r="BK686" s="101">
        <v>27103.01</v>
      </c>
      <c r="BL686" s="101" t="s">
        <v>3173</v>
      </c>
      <c r="BM686" s="101" t="s">
        <v>3217</v>
      </c>
    </row>
    <row r="687" spans="1:65">
      <c r="A687" t="s">
        <v>695</v>
      </c>
      <c r="B687">
        <v>20250301</v>
      </c>
      <c r="C687">
        <v>2025</v>
      </c>
      <c r="D687" s="9">
        <v>45717</v>
      </c>
      <c r="E687">
        <v>3</v>
      </c>
      <c r="F687" t="s">
        <v>1028</v>
      </c>
      <c r="G687" t="s">
        <v>1194</v>
      </c>
      <c r="H687" t="s">
        <v>1028</v>
      </c>
      <c r="I687" t="s">
        <v>1194</v>
      </c>
      <c r="J687">
        <v>1</v>
      </c>
      <c r="K687" t="s">
        <v>9</v>
      </c>
      <c r="L687" t="s">
        <v>2158</v>
      </c>
      <c r="M687" t="s">
        <v>2158</v>
      </c>
      <c r="N687" t="s">
        <v>1820</v>
      </c>
      <c r="O687" t="s">
        <v>3247</v>
      </c>
      <c r="P687" t="s">
        <v>6037</v>
      </c>
      <c r="Q687" t="s">
        <v>6038</v>
      </c>
      <c r="R687" t="s">
        <v>3083</v>
      </c>
      <c r="S687" t="s">
        <v>7</v>
      </c>
      <c r="T687" t="s">
        <v>6039</v>
      </c>
      <c r="U687" s="9" t="s">
        <v>6040</v>
      </c>
      <c r="V687" s="9" t="s">
        <v>6041</v>
      </c>
      <c r="W687" t="s">
        <v>6042</v>
      </c>
      <c r="X687" t="s">
        <v>3081</v>
      </c>
      <c r="Y687" t="s">
        <v>3081</v>
      </c>
      <c r="Z687">
        <v>1</v>
      </c>
      <c r="AA687">
        <v>44896</v>
      </c>
      <c r="AB687">
        <v>44896</v>
      </c>
      <c r="AC687">
        <v>62475173</v>
      </c>
      <c r="AD687" s="9" t="s">
        <v>3084</v>
      </c>
      <c r="AE687" t="s">
        <v>1928</v>
      </c>
      <c r="AF687" t="s">
        <v>5375</v>
      </c>
      <c r="AG687" t="s">
        <v>5376</v>
      </c>
      <c r="AH687" t="s">
        <v>1927</v>
      </c>
      <c r="AI687" t="s">
        <v>6043</v>
      </c>
      <c r="AJ687">
        <v>30770</v>
      </c>
      <c r="AK687" t="s">
        <v>3099</v>
      </c>
      <c r="AL687" t="s">
        <v>3088</v>
      </c>
      <c r="AM687">
        <v>200019605388574</v>
      </c>
      <c r="AN687">
        <v>1</v>
      </c>
      <c r="AO687" s="88" t="s">
        <v>3089</v>
      </c>
      <c r="AP687" s="88">
        <v>1</v>
      </c>
      <c r="AQ687" s="88" t="s">
        <v>3090</v>
      </c>
      <c r="AR687" s="88">
        <v>362717</v>
      </c>
      <c r="AS687" s="88" t="s">
        <v>6059</v>
      </c>
      <c r="AT687" s="88">
        <v>896</v>
      </c>
      <c r="AU687" s="88">
        <v>17000</v>
      </c>
      <c r="AV687" s="88">
        <v>0</v>
      </c>
      <c r="AW687" s="88">
        <v>0</v>
      </c>
      <c r="AX687" s="88">
        <v>0</v>
      </c>
      <c r="AY687" s="88">
        <v>17000</v>
      </c>
      <c r="AZ687" s="88">
        <v>487.9</v>
      </c>
      <c r="BA687" s="88">
        <v>0</v>
      </c>
      <c r="BB687" s="88">
        <v>516.79999999999995</v>
      </c>
      <c r="BC687" s="88">
        <v>0</v>
      </c>
      <c r="BD687" s="88">
        <v>25</v>
      </c>
      <c r="BE687" s="88">
        <v>0</v>
      </c>
      <c r="BF687" s="101">
        <v>7353.72</v>
      </c>
      <c r="BG687" s="101">
        <v>8383.42</v>
      </c>
      <c r="BH687" s="101">
        <v>1207</v>
      </c>
      <c r="BI687" s="101">
        <v>187</v>
      </c>
      <c r="BJ687" s="101">
        <v>1205.3</v>
      </c>
      <c r="BK687" s="101">
        <v>2599.3000000000002</v>
      </c>
      <c r="BL687" s="101" t="s">
        <v>3081</v>
      </c>
      <c r="BM687" s="101" t="s">
        <v>3081</v>
      </c>
    </row>
    <row r="688" spans="1:65">
      <c r="A688" t="s">
        <v>695</v>
      </c>
      <c r="B688">
        <v>20250301</v>
      </c>
      <c r="C688">
        <v>2025</v>
      </c>
      <c r="D688" s="9">
        <v>45717</v>
      </c>
      <c r="E688">
        <v>3</v>
      </c>
      <c r="F688" t="s">
        <v>1028</v>
      </c>
      <c r="G688" t="s">
        <v>1194</v>
      </c>
      <c r="H688" t="s">
        <v>1028</v>
      </c>
      <c r="I688" t="s">
        <v>1194</v>
      </c>
      <c r="J688">
        <v>1</v>
      </c>
      <c r="K688" t="s">
        <v>9</v>
      </c>
      <c r="L688" t="s">
        <v>2158</v>
      </c>
      <c r="M688" t="s">
        <v>2158</v>
      </c>
      <c r="N688" t="s">
        <v>1820</v>
      </c>
      <c r="O688" t="s">
        <v>3247</v>
      </c>
      <c r="P688" t="s">
        <v>6037</v>
      </c>
      <c r="Q688" t="s">
        <v>6038</v>
      </c>
      <c r="R688" t="s">
        <v>3708</v>
      </c>
      <c r="S688" t="s">
        <v>585</v>
      </c>
      <c r="T688" t="s">
        <v>6046</v>
      </c>
      <c r="U688" s="9" t="s">
        <v>6047</v>
      </c>
      <c r="V688" s="9" t="s">
        <v>3081</v>
      </c>
      <c r="W688" t="s">
        <v>3081</v>
      </c>
      <c r="X688" t="s">
        <v>3081</v>
      </c>
      <c r="Y688" t="s">
        <v>3081</v>
      </c>
      <c r="Z688">
        <v>1</v>
      </c>
      <c r="AA688">
        <v>45689</v>
      </c>
      <c r="AB688">
        <v>45689</v>
      </c>
      <c r="AC688">
        <v>62475228</v>
      </c>
      <c r="AD688" s="9" t="s">
        <v>3084</v>
      </c>
      <c r="AE688" t="s">
        <v>5917</v>
      </c>
      <c r="AF688" t="s">
        <v>5918</v>
      </c>
      <c r="AG688" t="s">
        <v>5919</v>
      </c>
      <c r="AH688" t="s">
        <v>5920</v>
      </c>
      <c r="AI688" t="s">
        <v>6045</v>
      </c>
      <c r="AJ688">
        <v>23214</v>
      </c>
      <c r="AK688" t="s">
        <v>3099</v>
      </c>
      <c r="AL688" t="s">
        <v>3088</v>
      </c>
      <c r="AM688">
        <v>200019603038452</v>
      </c>
      <c r="AN688">
        <v>1</v>
      </c>
      <c r="AO688" s="88" t="s">
        <v>3089</v>
      </c>
      <c r="AP688" s="88">
        <v>1</v>
      </c>
      <c r="AQ688" s="88" t="s">
        <v>3090</v>
      </c>
      <c r="AR688" s="88">
        <v>362717</v>
      </c>
      <c r="AS688" s="88" t="s">
        <v>6059</v>
      </c>
      <c r="AT688" s="88">
        <v>904</v>
      </c>
      <c r="AU688" s="88">
        <v>260000</v>
      </c>
      <c r="AV688" s="88">
        <v>0</v>
      </c>
      <c r="AW688" s="88">
        <v>0</v>
      </c>
      <c r="AX688" s="88">
        <v>0</v>
      </c>
      <c r="AY688" s="88">
        <v>260000</v>
      </c>
      <c r="AZ688" s="88">
        <v>7462</v>
      </c>
      <c r="BA688" s="88">
        <v>50246.58</v>
      </c>
      <c r="BB688" s="88">
        <v>5883.16</v>
      </c>
      <c r="BC688" s="88">
        <v>0</v>
      </c>
      <c r="BD688" s="88">
        <v>25</v>
      </c>
      <c r="BE688" s="88">
        <v>0</v>
      </c>
      <c r="BF688" s="101">
        <v>0</v>
      </c>
      <c r="BG688" s="101">
        <v>63616.74</v>
      </c>
      <c r="BH688" s="101">
        <v>18460</v>
      </c>
      <c r="BI688" s="101">
        <v>851.51</v>
      </c>
      <c r="BJ688" s="101">
        <v>13720.92</v>
      </c>
      <c r="BK688" s="101">
        <v>33032.43</v>
      </c>
      <c r="BL688" s="101" t="s">
        <v>3081</v>
      </c>
      <c r="BM688" s="101" t="s">
        <v>3081</v>
      </c>
    </row>
    <row r="689" spans="1:65">
      <c r="A689" t="s">
        <v>695</v>
      </c>
      <c r="B689">
        <v>20250301</v>
      </c>
      <c r="C689">
        <v>2025</v>
      </c>
      <c r="D689" s="9">
        <v>45717</v>
      </c>
      <c r="E689">
        <v>3</v>
      </c>
      <c r="F689" t="s">
        <v>1030</v>
      </c>
      <c r="G689" t="s">
        <v>420</v>
      </c>
      <c r="H689" t="s">
        <v>1030</v>
      </c>
      <c r="I689" t="s">
        <v>420</v>
      </c>
      <c r="J689">
        <v>1</v>
      </c>
      <c r="K689" t="s">
        <v>9</v>
      </c>
      <c r="L689" t="s">
        <v>2158</v>
      </c>
      <c r="M689" t="s">
        <v>2158</v>
      </c>
      <c r="N689" t="s">
        <v>1820</v>
      </c>
      <c r="O689" t="s">
        <v>3247</v>
      </c>
      <c r="P689" t="s">
        <v>6037</v>
      </c>
      <c r="Q689" t="s">
        <v>6038</v>
      </c>
      <c r="R689" t="s">
        <v>3367</v>
      </c>
      <c r="S689" t="s">
        <v>719</v>
      </c>
      <c r="T689" t="s">
        <v>6039</v>
      </c>
      <c r="U689" s="9" t="s">
        <v>6040</v>
      </c>
      <c r="V689" s="9" t="s">
        <v>6056</v>
      </c>
      <c r="W689" t="s">
        <v>6057</v>
      </c>
      <c r="X689" t="s">
        <v>3081</v>
      </c>
      <c r="Y689" t="s">
        <v>3081</v>
      </c>
      <c r="Z689">
        <v>1</v>
      </c>
      <c r="AA689">
        <v>45689</v>
      </c>
      <c r="AB689">
        <v>45689</v>
      </c>
      <c r="AC689">
        <v>62040098</v>
      </c>
      <c r="AD689" s="9" t="s">
        <v>3084</v>
      </c>
      <c r="AE689" t="s">
        <v>5984</v>
      </c>
      <c r="AF689" t="s">
        <v>5985</v>
      </c>
      <c r="AG689" t="s">
        <v>5986</v>
      </c>
      <c r="AH689" t="s">
        <v>5987</v>
      </c>
      <c r="AI689" t="s">
        <v>6045</v>
      </c>
      <c r="AJ689">
        <v>32394</v>
      </c>
      <c r="AK689" t="s">
        <v>3099</v>
      </c>
      <c r="AL689" t="s">
        <v>3088</v>
      </c>
      <c r="AM689">
        <v>200019605578268</v>
      </c>
      <c r="AN689">
        <v>1</v>
      </c>
      <c r="AO689" s="88" t="s">
        <v>3089</v>
      </c>
      <c r="AP689" s="88">
        <v>1</v>
      </c>
      <c r="AQ689" s="88" t="s">
        <v>3090</v>
      </c>
      <c r="AR689" s="88">
        <v>362717</v>
      </c>
      <c r="AS689" s="88" t="s">
        <v>6059</v>
      </c>
      <c r="AT689" s="88">
        <v>925</v>
      </c>
      <c r="AU689" s="88">
        <v>35000</v>
      </c>
      <c r="AV689" s="88">
        <v>0</v>
      </c>
      <c r="AW689" s="88">
        <v>0</v>
      </c>
      <c r="AX689" s="88">
        <v>0</v>
      </c>
      <c r="AY689" s="88">
        <v>35000</v>
      </c>
      <c r="AZ689" s="88">
        <v>1004.5</v>
      </c>
      <c r="BA689" s="88">
        <v>0</v>
      </c>
      <c r="BB689" s="88">
        <v>1064</v>
      </c>
      <c r="BC689" s="88">
        <v>0</v>
      </c>
      <c r="BD689" s="88">
        <v>25</v>
      </c>
      <c r="BE689" s="88">
        <v>0</v>
      </c>
      <c r="BF689" s="101">
        <v>0</v>
      </c>
      <c r="BG689" s="101">
        <v>2093.5</v>
      </c>
      <c r="BH689" s="101">
        <v>2485</v>
      </c>
      <c r="BI689" s="101">
        <v>385</v>
      </c>
      <c r="BJ689" s="101">
        <v>2481.5</v>
      </c>
      <c r="BK689" s="101">
        <v>5351.5</v>
      </c>
      <c r="BL689" s="101" t="s">
        <v>3081</v>
      </c>
      <c r="BM689" s="101" t="s">
        <v>3081</v>
      </c>
    </row>
    <row r="690" spans="1:65">
      <c r="A690" t="s">
        <v>695</v>
      </c>
      <c r="B690">
        <v>20250301</v>
      </c>
      <c r="C690">
        <v>2025</v>
      </c>
      <c r="D690" s="9">
        <v>45717</v>
      </c>
      <c r="E690">
        <v>3</v>
      </c>
      <c r="F690" t="s">
        <v>1027</v>
      </c>
      <c r="G690" t="s">
        <v>246</v>
      </c>
      <c r="H690" t="s">
        <v>1027</v>
      </c>
      <c r="I690" t="s">
        <v>246</v>
      </c>
      <c r="J690">
        <v>1</v>
      </c>
      <c r="K690" t="s">
        <v>9</v>
      </c>
      <c r="L690" t="s">
        <v>2158</v>
      </c>
      <c r="M690" t="s">
        <v>2158</v>
      </c>
      <c r="N690" t="s">
        <v>1820</v>
      </c>
      <c r="O690" t="s">
        <v>3247</v>
      </c>
      <c r="P690" t="s">
        <v>6037</v>
      </c>
      <c r="Q690" t="s">
        <v>6038</v>
      </c>
      <c r="R690" t="s">
        <v>3733</v>
      </c>
      <c r="S690" t="s">
        <v>2316</v>
      </c>
      <c r="T690" t="s">
        <v>6046</v>
      </c>
      <c r="U690" s="9" t="s">
        <v>6047</v>
      </c>
      <c r="V690" s="9" t="s">
        <v>6048</v>
      </c>
      <c r="W690" t="s">
        <v>6049</v>
      </c>
      <c r="X690" t="s">
        <v>3081</v>
      </c>
      <c r="Y690" t="s">
        <v>3081</v>
      </c>
      <c r="Z690">
        <v>2</v>
      </c>
      <c r="AA690">
        <v>45047</v>
      </c>
      <c r="AB690">
        <v>44516</v>
      </c>
      <c r="AC690">
        <v>62160090</v>
      </c>
      <c r="AD690" s="9" t="s">
        <v>3084</v>
      </c>
      <c r="AE690" t="s">
        <v>1661</v>
      </c>
      <c r="AF690" t="s">
        <v>5005</v>
      </c>
      <c r="AG690" t="s">
        <v>5006</v>
      </c>
      <c r="AH690" t="s">
        <v>1152</v>
      </c>
      <c r="AI690" t="s">
        <v>6045</v>
      </c>
      <c r="AJ690">
        <v>35099</v>
      </c>
      <c r="AK690" t="s">
        <v>3099</v>
      </c>
      <c r="AL690" t="s">
        <v>3088</v>
      </c>
      <c r="AM690">
        <v>200019603104806</v>
      </c>
      <c r="AN690">
        <v>1</v>
      </c>
      <c r="AO690" s="88" t="s">
        <v>3089</v>
      </c>
      <c r="AP690" s="88">
        <v>1</v>
      </c>
      <c r="AQ690" s="88" t="s">
        <v>3090</v>
      </c>
      <c r="AR690" s="88">
        <v>362717</v>
      </c>
      <c r="AS690" s="88" t="s">
        <v>6059</v>
      </c>
      <c r="AT690" s="88">
        <v>928</v>
      </c>
      <c r="AU690" s="88">
        <v>55000</v>
      </c>
      <c r="AV690" s="88">
        <v>0</v>
      </c>
      <c r="AW690" s="88">
        <v>0</v>
      </c>
      <c r="AX690" s="88">
        <v>0</v>
      </c>
      <c r="AY690" s="88">
        <v>55000</v>
      </c>
      <c r="AZ690" s="88">
        <v>1578.5</v>
      </c>
      <c r="BA690" s="88">
        <v>2559.6799999999998</v>
      </c>
      <c r="BB690" s="88">
        <v>1672</v>
      </c>
      <c r="BC690" s="88">
        <v>0</v>
      </c>
      <c r="BD690" s="88">
        <v>25</v>
      </c>
      <c r="BE690" s="88">
        <v>0</v>
      </c>
      <c r="BF690" s="101">
        <v>0</v>
      </c>
      <c r="BG690" s="101">
        <v>5835.18</v>
      </c>
      <c r="BH690" s="101">
        <v>3905</v>
      </c>
      <c r="BI690" s="101">
        <v>605</v>
      </c>
      <c r="BJ690" s="101">
        <v>3899.5</v>
      </c>
      <c r="BK690" s="101">
        <v>8409.5</v>
      </c>
      <c r="BL690" s="101" t="s">
        <v>3081</v>
      </c>
      <c r="BM690" s="101" t="s">
        <v>3081</v>
      </c>
    </row>
    <row r="691" spans="1:65">
      <c r="A691" t="s">
        <v>695</v>
      </c>
      <c r="B691">
        <v>20250301</v>
      </c>
      <c r="C691">
        <v>2025</v>
      </c>
      <c r="D691" s="9">
        <v>45717</v>
      </c>
      <c r="E691">
        <v>3</v>
      </c>
      <c r="F691" t="s">
        <v>1027</v>
      </c>
      <c r="G691" t="s">
        <v>246</v>
      </c>
      <c r="H691" t="s">
        <v>1038</v>
      </c>
      <c r="I691" t="s">
        <v>695</v>
      </c>
      <c r="J691">
        <v>34</v>
      </c>
      <c r="K691" t="s">
        <v>3256</v>
      </c>
      <c r="L691" t="s">
        <v>2158</v>
      </c>
      <c r="M691" t="s">
        <v>2158</v>
      </c>
      <c r="N691" t="s">
        <v>1820</v>
      </c>
      <c r="O691" t="s">
        <v>3247</v>
      </c>
      <c r="P691" t="s">
        <v>6037</v>
      </c>
      <c r="Q691" t="s">
        <v>6038</v>
      </c>
      <c r="R691" t="s">
        <v>3844</v>
      </c>
      <c r="S691" t="s">
        <v>1841</v>
      </c>
      <c r="T691" t="s">
        <v>6046</v>
      </c>
      <c r="U691" s="9" t="s">
        <v>6047</v>
      </c>
      <c r="V691" s="9" t="s">
        <v>6052</v>
      </c>
      <c r="W691" t="s">
        <v>6053</v>
      </c>
      <c r="X691" t="s">
        <v>3081</v>
      </c>
      <c r="Y691" t="s">
        <v>3081</v>
      </c>
      <c r="Z691">
        <v>5</v>
      </c>
      <c r="AA691">
        <v>45047</v>
      </c>
      <c r="AB691">
        <v>44348</v>
      </c>
      <c r="AC691">
        <v>61860008</v>
      </c>
      <c r="AD691" s="9" t="s">
        <v>3084</v>
      </c>
      <c r="AE691" t="s">
        <v>1708</v>
      </c>
      <c r="AF691" t="s">
        <v>4100</v>
      </c>
      <c r="AG691" t="s">
        <v>4101</v>
      </c>
      <c r="AH691" t="s">
        <v>813</v>
      </c>
      <c r="AI691" t="s">
        <v>6043</v>
      </c>
      <c r="AJ691">
        <v>25828</v>
      </c>
      <c r="AK691" t="s">
        <v>3099</v>
      </c>
      <c r="AL691" t="s">
        <v>3088</v>
      </c>
      <c r="AM691">
        <v>200019603086325</v>
      </c>
      <c r="AN691">
        <v>1</v>
      </c>
      <c r="AO691" s="88" t="s">
        <v>3089</v>
      </c>
      <c r="AP691" s="88">
        <v>1</v>
      </c>
      <c r="AQ691" s="88" t="s">
        <v>3090</v>
      </c>
      <c r="AR691" s="88">
        <v>362717</v>
      </c>
      <c r="AS691" s="88" t="s">
        <v>6059</v>
      </c>
      <c r="AT691" s="88">
        <v>935</v>
      </c>
      <c r="AU691" s="88">
        <v>75000</v>
      </c>
      <c r="AV691" s="88">
        <v>0</v>
      </c>
      <c r="AW691" s="88">
        <v>0</v>
      </c>
      <c r="AX691" s="88">
        <v>0</v>
      </c>
      <c r="AY691" s="88">
        <v>75000</v>
      </c>
      <c r="AZ691" s="88">
        <v>2152.5</v>
      </c>
      <c r="BA691" s="88">
        <v>6309.38</v>
      </c>
      <c r="BB691" s="88">
        <v>2280</v>
      </c>
      <c r="BC691" s="88">
        <v>0</v>
      </c>
      <c r="BD691" s="88">
        <v>25</v>
      </c>
      <c r="BE691" s="88">
        <v>0</v>
      </c>
      <c r="BF691" s="101">
        <v>0</v>
      </c>
      <c r="BG691" s="101">
        <v>10766.88</v>
      </c>
      <c r="BH691" s="101">
        <v>5325</v>
      </c>
      <c r="BI691" s="101">
        <v>825</v>
      </c>
      <c r="BJ691" s="101">
        <v>5317.5</v>
      </c>
      <c r="BK691" s="101">
        <v>11467.5</v>
      </c>
      <c r="BL691" s="101" t="s">
        <v>3081</v>
      </c>
      <c r="BM691" s="101" t="s">
        <v>3081</v>
      </c>
    </row>
    <row r="692" spans="1:65">
      <c r="A692" t="s">
        <v>695</v>
      </c>
      <c r="B692">
        <v>20250301</v>
      </c>
      <c r="C692">
        <v>2025</v>
      </c>
      <c r="D692" s="9">
        <v>45717</v>
      </c>
      <c r="E692">
        <v>3</v>
      </c>
      <c r="F692" t="s">
        <v>2200</v>
      </c>
      <c r="G692" t="s">
        <v>1738</v>
      </c>
      <c r="H692" t="s">
        <v>1038</v>
      </c>
      <c r="I692" t="s">
        <v>695</v>
      </c>
      <c r="J692">
        <v>34</v>
      </c>
      <c r="K692" t="s">
        <v>3256</v>
      </c>
      <c r="L692" t="s">
        <v>2158</v>
      </c>
      <c r="M692" t="s">
        <v>2158</v>
      </c>
      <c r="N692" t="s">
        <v>1820</v>
      </c>
      <c r="O692" t="s">
        <v>3247</v>
      </c>
      <c r="P692" t="s">
        <v>6037</v>
      </c>
      <c r="Q692" t="s">
        <v>6038</v>
      </c>
      <c r="R692" t="s">
        <v>3239</v>
      </c>
      <c r="S692" t="s">
        <v>203</v>
      </c>
      <c r="T692" t="s">
        <v>6046</v>
      </c>
      <c r="U692" s="9" t="s">
        <v>6047</v>
      </c>
      <c r="V692" s="9" t="s">
        <v>6052</v>
      </c>
      <c r="W692" t="s">
        <v>6053</v>
      </c>
      <c r="X692" t="s">
        <v>3081</v>
      </c>
      <c r="Y692" t="s">
        <v>3081</v>
      </c>
      <c r="Z692">
        <v>1</v>
      </c>
      <c r="AA692">
        <v>45627</v>
      </c>
      <c r="AB692">
        <v>45627</v>
      </c>
      <c r="AC692">
        <v>61590014</v>
      </c>
      <c r="AD692" s="9" t="s">
        <v>3084</v>
      </c>
      <c r="AE692" t="s">
        <v>5828</v>
      </c>
      <c r="AF692" t="s">
        <v>5838</v>
      </c>
      <c r="AG692" t="s">
        <v>5839</v>
      </c>
      <c r="AH692" t="s">
        <v>5840</v>
      </c>
      <c r="AI692" t="s">
        <v>6043</v>
      </c>
      <c r="AJ692">
        <v>33128</v>
      </c>
      <c r="AK692" t="s">
        <v>3099</v>
      </c>
      <c r="AL692" t="s">
        <v>3088</v>
      </c>
      <c r="AM692">
        <v>200019607781276</v>
      </c>
      <c r="AN692">
        <v>1</v>
      </c>
      <c r="AO692" s="88" t="s">
        <v>3089</v>
      </c>
      <c r="AP692" s="88">
        <v>1</v>
      </c>
      <c r="AQ692" s="88" t="s">
        <v>3090</v>
      </c>
      <c r="AR692" s="88">
        <v>362717</v>
      </c>
      <c r="AS692" s="88" t="s">
        <v>6059</v>
      </c>
      <c r="AT692" s="88">
        <v>937</v>
      </c>
      <c r="AU692" s="88">
        <v>70000</v>
      </c>
      <c r="AV692" s="88">
        <v>0</v>
      </c>
      <c r="AW692" s="88">
        <v>0</v>
      </c>
      <c r="AX692" s="88">
        <v>0</v>
      </c>
      <c r="AY692" s="88">
        <v>70000</v>
      </c>
      <c r="AZ692" s="88">
        <v>2009</v>
      </c>
      <c r="BA692" s="88">
        <v>5368.48</v>
      </c>
      <c r="BB692" s="88">
        <v>2128</v>
      </c>
      <c r="BC692" s="88">
        <v>0</v>
      </c>
      <c r="BD692" s="88">
        <v>25</v>
      </c>
      <c r="BE692" s="88">
        <v>0</v>
      </c>
      <c r="BF692" s="101">
        <v>0</v>
      </c>
      <c r="BG692" s="101">
        <v>9530.48</v>
      </c>
      <c r="BH692" s="101">
        <v>4970</v>
      </c>
      <c r="BI692" s="101">
        <v>770</v>
      </c>
      <c r="BJ692" s="101">
        <v>4963</v>
      </c>
      <c r="BK692" s="101">
        <v>10703</v>
      </c>
      <c r="BL692" s="101" t="s">
        <v>3081</v>
      </c>
      <c r="BM692" s="101" t="s">
        <v>3081</v>
      </c>
    </row>
    <row r="693" spans="1:65">
      <c r="A693" t="s">
        <v>695</v>
      </c>
      <c r="B693">
        <v>20250301</v>
      </c>
      <c r="C693">
        <v>2025</v>
      </c>
      <c r="D693" s="9">
        <v>45717</v>
      </c>
      <c r="E693">
        <v>3</v>
      </c>
      <c r="F693" t="s">
        <v>1059</v>
      </c>
      <c r="G693" t="s">
        <v>1195</v>
      </c>
      <c r="H693" t="s">
        <v>1059</v>
      </c>
      <c r="I693" t="s">
        <v>1195</v>
      </c>
      <c r="J693">
        <v>1</v>
      </c>
      <c r="K693" t="s">
        <v>9</v>
      </c>
      <c r="L693" t="s">
        <v>2158</v>
      </c>
      <c r="M693" t="s">
        <v>2158</v>
      </c>
      <c r="N693" t="s">
        <v>1820</v>
      </c>
      <c r="O693" t="s">
        <v>3247</v>
      </c>
      <c r="P693" t="s">
        <v>6037</v>
      </c>
      <c r="Q693" t="s">
        <v>6038</v>
      </c>
      <c r="R693" t="s">
        <v>3986</v>
      </c>
      <c r="S693" t="s">
        <v>395</v>
      </c>
      <c r="T693" t="s">
        <v>6046</v>
      </c>
      <c r="U693" s="9" t="s">
        <v>6047</v>
      </c>
      <c r="V693" s="9" t="s">
        <v>6048</v>
      </c>
      <c r="W693" t="s">
        <v>6049</v>
      </c>
      <c r="X693" t="s">
        <v>3081</v>
      </c>
      <c r="Y693" t="s">
        <v>3081</v>
      </c>
      <c r="Z693">
        <v>11</v>
      </c>
      <c r="AA693">
        <v>45689</v>
      </c>
      <c r="AB693">
        <v>38261</v>
      </c>
      <c r="AC693">
        <v>61755026</v>
      </c>
      <c r="AD693" s="9" t="s">
        <v>3084</v>
      </c>
      <c r="AE693" t="s">
        <v>864</v>
      </c>
      <c r="AF693" t="s">
        <v>3987</v>
      </c>
      <c r="AG693" t="s">
        <v>3988</v>
      </c>
      <c r="AH693" t="s">
        <v>394</v>
      </c>
      <c r="AI693" t="s">
        <v>6043</v>
      </c>
      <c r="AJ693">
        <v>30960</v>
      </c>
      <c r="AK693" t="s">
        <v>3088</v>
      </c>
      <c r="AL693" t="s">
        <v>3088</v>
      </c>
      <c r="AM693">
        <v>200013300045531</v>
      </c>
      <c r="AN693">
        <v>1</v>
      </c>
      <c r="AO693" s="88" t="s">
        <v>3089</v>
      </c>
      <c r="AP693" s="88">
        <v>1</v>
      </c>
      <c r="AQ693" s="88" t="s">
        <v>3090</v>
      </c>
      <c r="AR693" s="88">
        <v>363079</v>
      </c>
      <c r="AS693" s="88" t="s">
        <v>6094</v>
      </c>
      <c r="AT693" s="88">
        <v>6</v>
      </c>
      <c r="AU693" s="88">
        <v>0</v>
      </c>
      <c r="AV693" s="88">
        <v>0</v>
      </c>
      <c r="AW693" s="88">
        <v>0</v>
      </c>
      <c r="AX693" s="88">
        <v>25000</v>
      </c>
      <c r="AY693" s="88">
        <v>25000</v>
      </c>
      <c r="AZ693" s="88">
        <v>717.5</v>
      </c>
      <c r="BA693" s="88">
        <v>4220.1499999999996</v>
      </c>
      <c r="BB693" s="88">
        <v>760</v>
      </c>
      <c r="BC693" s="88">
        <v>0</v>
      </c>
      <c r="BD693" s="88">
        <v>0</v>
      </c>
      <c r="BE693" s="88">
        <v>0</v>
      </c>
      <c r="BF693" s="101">
        <v>0</v>
      </c>
      <c r="BG693" s="101">
        <v>5697.65</v>
      </c>
      <c r="BH693" s="101">
        <v>1775</v>
      </c>
      <c r="BI693" s="101">
        <v>275</v>
      </c>
      <c r="BJ693" s="101">
        <v>1772.5</v>
      </c>
      <c r="BK693" s="101">
        <v>3822.5</v>
      </c>
      <c r="BL693" s="101" t="s">
        <v>3173</v>
      </c>
      <c r="BM693" s="101" t="s">
        <v>3217</v>
      </c>
    </row>
    <row r="694" spans="1:65">
      <c r="A694" t="s">
        <v>695</v>
      </c>
      <c r="B694">
        <v>20250301</v>
      </c>
      <c r="C694">
        <v>2025</v>
      </c>
      <c r="D694" s="9">
        <v>45717</v>
      </c>
      <c r="E694">
        <v>3</v>
      </c>
      <c r="F694" t="s">
        <v>1027</v>
      </c>
      <c r="G694" t="s">
        <v>246</v>
      </c>
      <c r="H694" t="s">
        <v>1027</v>
      </c>
      <c r="I694" t="s">
        <v>246</v>
      </c>
      <c r="J694">
        <v>1</v>
      </c>
      <c r="K694" t="s">
        <v>9</v>
      </c>
      <c r="L694" t="s">
        <v>2158</v>
      </c>
      <c r="M694" t="s">
        <v>2158</v>
      </c>
      <c r="N694" t="s">
        <v>1820</v>
      </c>
      <c r="O694" t="s">
        <v>3247</v>
      </c>
      <c r="P694" t="s">
        <v>6037</v>
      </c>
      <c r="Q694" t="s">
        <v>6038</v>
      </c>
      <c r="R694" t="s">
        <v>3284</v>
      </c>
      <c r="S694" t="s">
        <v>83</v>
      </c>
      <c r="T694" t="s">
        <v>6046</v>
      </c>
      <c r="U694" s="9" t="s">
        <v>6047</v>
      </c>
      <c r="V694" s="9" t="s">
        <v>6052</v>
      </c>
      <c r="W694" t="s">
        <v>6053</v>
      </c>
      <c r="X694" t="s">
        <v>3081</v>
      </c>
      <c r="Y694" t="s">
        <v>3081</v>
      </c>
      <c r="Z694">
        <v>6</v>
      </c>
      <c r="AA694">
        <v>43466</v>
      </c>
      <c r="AB694">
        <v>39539</v>
      </c>
      <c r="AC694">
        <v>62160005</v>
      </c>
      <c r="AD694" s="9" t="s">
        <v>3084</v>
      </c>
      <c r="AE694" t="s">
        <v>865</v>
      </c>
      <c r="AF694" t="s">
        <v>4388</v>
      </c>
      <c r="AG694" t="s">
        <v>4389</v>
      </c>
      <c r="AH694" t="s">
        <v>255</v>
      </c>
      <c r="AI694" t="s">
        <v>6043</v>
      </c>
      <c r="AJ694">
        <v>30616</v>
      </c>
      <c r="AK694" t="s">
        <v>3088</v>
      </c>
      <c r="AL694" t="s">
        <v>3088</v>
      </c>
      <c r="AM694">
        <v>200013300092283</v>
      </c>
      <c r="AN694">
        <v>1</v>
      </c>
      <c r="AO694" s="88" t="s">
        <v>3089</v>
      </c>
      <c r="AP694" s="88">
        <v>1</v>
      </c>
      <c r="AQ694" s="88" t="s">
        <v>3090</v>
      </c>
      <c r="AR694" s="88">
        <v>363079</v>
      </c>
      <c r="AS694" s="88" t="s">
        <v>6094</v>
      </c>
      <c r="AT694" s="88">
        <v>9</v>
      </c>
      <c r="AU694" s="88">
        <v>0</v>
      </c>
      <c r="AV694" s="88">
        <v>0</v>
      </c>
      <c r="AW694" s="88">
        <v>0</v>
      </c>
      <c r="AX694" s="88">
        <v>65000</v>
      </c>
      <c r="AY694" s="88">
        <v>65000</v>
      </c>
      <c r="AZ694" s="88">
        <v>1865.5</v>
      </c>
      <c r="BA694" s="88">
        <v>14499.31</v>
      </c>
      <c r="BB694" s="88">
        <v>1976</v>
      </c>
      <c r="BC694" s="88">
        <v>0</v>
      </c>
      <c r="BD694" s="88">
        <v>0</v>
      </c>
      <c r="BE694" s="88">
        <v>0</v>
      </c>
      <c r="BF694" s="101">
        <v>0</v>
      </c>
      <c r="BG694" s="101">
        <v>18340.810000000001</v>
      </c>
      <c r="BH694" s="101">
        <v>4615</v>
      </c>
      <c r="BI694" s="101">
        <v>191.51</v>
      </c>
      <c r="BJ694" s="101">
        <v>4608.5</v>
      </c>
      <c r="BK694" s="101">
        <v>9415.01</v>
      </c>
      <c r="BL694" s="101" t="s">
        <v>3091</v>
      </c>
      <c r="BM694" s="101" t="s">
        <v>3081</v>
      </c>
    </row>
    <row r="695" spans="1:65">
      <c r="A695" t="s">
        <v>695</v>
      </c>
      <c r="B695">
        <v>20250301</v>
      </c>
      <c r="C695">
        <v>2025</v>
      </c>
      <c r="D695" s="9">
        <v>45717</v>
      </c>
      <c r="E695">
        <v>3</v>
      </c>
      <c r="F695" t="s">
        <v>1077</v>
      </c>
      <c r="G695" t="s">
        <v>1203</v>
      </c>
      <c r="H695" t="s">
        <v>1077</v>
      </c>
      <c r="I695" t="s">
        <v>1203</v>
      </c>
      <c r="J695">
        <v>1</v>
      </c>
      <c r="K695" t="s">
        <v>9</v>
      </c>
      <c r="L695" t="s">
        <v>2158</v>
      </c>
      <c r="M695" t="s">
        <v>2158</v>
      </c>
      <c r="N695" t="s">
        <v>1820</v>
      </c>
      <c r="O695" t="s">
        <v>3247</v>
      </c>
      <c r="P695" t="s">
        <v>6037</v>
      </c>
      <c r="Q695" t="s">
        <v>6038</v>
      </c>
      <c r="R695" t="s">
        <v>3328</v>
      </c>
      <c r="S695" t="s">
        <v>224</v>
      </c>
      <c r="T695" t="s">
        <v>6046</v>
      </c>
      <c r="U695" s="9" t="s">
        <v>6047</v>
      </c>
      <c r="V695" s="9" t="s">
        <v>6054</v>
      </c>
      <c r="W695" t="s">
        <v>6055</v>
      </c>
      <c r="X695" t="s">
        <v>3081</v>
      </c>
      <c r="Y695" t="s">
        <v>3081</v>
      </c>
      <c r="Z695">
        <v>9</v>
      </c>
      <c r="AA695">
        <v>43831</v>
      </c>
      <c r="AB695">
        <v>36951</v>
      </c>
      <c r="AC695">
        <v>61350003</v>
      </c>
      <c r="AD695" s="9" t="s">
        <v>3084</v>
      </c>
      <c r="AE695" t="s">
        <v>851</v>
      </c>
      <c r="AF695" t="s">
        <v>3178</v>
      </c>
      <c r="AG695" t="s">
        <v>3329</v>
      </c>
      <c r="AH695" t="s">
        <v>223</v>
      </c>
      <c r="AI695" t="s">
        <v>6043</v>
      </c>
      <c r="AJ695">
        <v>19723</v>
      </c>
      <c r="AK695" t="s">
        <v>3087</v>
      </c>
      <c r="AL695" t="s">
        <v>3088</v>
      </c>
      <c r="AM695">
        <v>200013300037662</v>
      </c>
      <c r="AN695">
        <v>1</v>
      </c>
      <c r="AO695" s="88" t="s">
        <v>3089</v>
      </c>
      <c r="AP695" s="88">
        <v>1</v>
      </c>
      <c r="AQ695" s="88" t="s">
        <v>3090</v>
      </c>
      <c r="AR695" s="88">
        <v>363079</v>
      </c>
      <c r="AS695" s="88" t="s">
        <v>6094</v>
      </c>
      <c r="AT695" s="88">
        <v>18</v>
      </c>
      <c r="AU695" s="88">
        <v>0</v>
      </c>
      <c r="AV695" s="88">
        <v>0</v>
      </c>
      <c r="AW695" s="88">
        <v>0</v>
      </c>
      <c r="AX695" s="88">
        <v>20000</v>
      </c>
      <c r="AY695" s="88">
        <v>20000</v>
      </c>
      <c r="AZ695" s="88">
        <v>574</v>
      </c>
      <c r="BA695" s="88">
        <v>4704.5</v>
      </c>
      <c r="BB695" s="88">
        <v>608</v>
      </c>
      <c r="BC695" s="88">
        <v>0</v>
      </c>
      <c r="BD695" s="88">
        <v>0</v>
      </c>
      <c r="BE695" s="88">
        <v>0</v>
      </c>
      <c r="BF695" s="101">
        <v>0</v>
      </c>
      <c r="BG695" s="101">
        <v>5886.5</v>
      </c>
      <c r="BH695" s="101">
        <v>1420</v>
      </c>
      <c r="BI695" s="101">
        <v>0</v>
      </c>
      <c r="BJ695" s="101">
        <v>1418</v>
      </c>
      <c r="BK695" s="101">
        <v>2838</v>
      </c>
      <c r="BL695" s="101" t="s">
        <v>3229</v>
      </c>
      <c r="BM695" s="101" t="s">
        <v>3327</v>
      </c>
    </row>
    <row r="696" spans="1:65">
      <c r="A696" t="s">
        <v>695</v>
      </c>
      <c r="B696">
        <v>20250301</v>
      </c>
      <c r="C696">
        <v>2025</v>
      </c>
      <c r="D696" s="9">
        <v>45717</v>
      </c>
      <c r="E696">
        <v>3</v>
      </c>
      <c r="F696" t="s">
        <v>2658</v>
      </c>
      <c r="G696" t="s">
        <v>2659</v>
      </c>
      <c r="H696" t="s">
        <v>2658</v>
      </c>
      <c r="I696" t="s">
        <v>2659</v>
      </c>
      <c r="J696">
        <v>1</v>
      </c>
      <c r="K696" t="s">
        <v>9</v>
      </c>
      <c r="L696" t="s">
        <v>2158</v>
      </c>
      <c r="M696" t="s">
        <v>2158</v>
      </c>
      <c r="N696" t="s">
        <v>1820</v>
      </c>
      <c r="O696" t="s">
        <v>3247</v>
      </c>
      <c r="P696" t="s">
        <v>6037</v>
      </c>
      <c r="Q696" t="s">
        <v>6038</v>
      </c>
      <c r="R696" t="s">
        <v>3481</v>
      </c>
      <c r="S696" t="s">
        <v>196</v>
      </c>
      <c r="T696" t="s">
        <v>6046</v>
      </c>
      <c r="U696" s="9" t="s">
        <v>6047</v>
      </c>
      <c r="V696" s="9" t="s">
        <v>6048</v>
      </c>
      <c r="W696" t="s">
        <v>6049</v>
      </c>
      <c r="X696" t="s">
        <v>3081</v>
      </c>
      <c r="Y696" t="s">
        <v>3081</v>
      </c>
      <c r="Z696">
        <v>7</v>
      </c>
      <c r="AA696">
        <v>45323</v>
      </c>
      <c r="AB696">
        <v>39569</v>
      </c>
      <c r="AC696">
        <v>62265003</v>
      </c>
      <c r="AD696" s="9" t="s">
        <v>3084</v>
      </c>
      <c r="AE696" t="s">
        <v>1437</v>
      </c>
      <c r="AF696" t="s">
        <v>4530</v>
      </c>
      <c r="AG696" t="s">
        <v>4531</v>
      </c>
      <c r="AH696" t="s">
        <v>231</v>
      </c>
      <c r="AI696" t="s">
        <v>6045</v>
      </c>
      <c r="AJ696">
        <v>32178</v>
      </c>
      <c r="AK696" t="s">
        <v>3088</v>
      </c>
      <c r="AL696" t="s">
        <v>3088</v>
      </c>
      <c r="AM696">
        <v>200013300127938</v>
      </c>
      <c r="AN696">
        <v>1</v>
      </c>
      <c r="AO696" s="88" t="s">
        <v>3089</v>
      </c>
      <c r="AP696" s="88">
        <v>1</v>
      </c>
      <c r="AQ696" s="88" t="s">
        <v>3090</v>
      </c>
      <c r="AR696" s="88">
        <v>363097</v>
      </c>
      <c r="AS696" s="88" t="s">
        <v>6091</v>
      </c>
      <c r="AT696" s="88">
        <v>2</v>
      </c>
      <c r="AU696" s="88">
        <v>35000</v>
      </c>
      <c r="AV696" s="88">
        <v>0</v>
      </c>
      <c r="AW696" s="88">
        <v>0</v>
      </c>
      <c r="AX696" s="88">
        <v>35000</v>
      </c>
      <c r="AY696" s="88">
        <v>70000</v>
      </c>
      <c r="AZ696" s="88">
        <v>1004.5</v>
      </c>
      <c r="BA696" s="88">
        <v>7356.8</v>
      </c>
      <c r="BB696" s="88">
        <v>1064</v>
      </c>
      <c r="BC696" s="88">
        <v>0</v>
      </c>
      <c r="BD696" s="88">
        <v>0</v>
      </c>
      <c r="BE696" s="88">
        <v>0</v>
      </c>
      <c r="BF696" s="101">
        <v>0</v>
      </c>
      <c r="BG696" s="101">
        <v>9425.2999999999993</v>
      </c>
      <c r="BH696" s="101">
        <v>2485</v>
      </c>
      <c r="BI696" s="101">
        <v>191.51</v>
      </c>
      <c r="BJ696" s="101">
        <v>2481.5</v>
      </c>
      <c r="BK696" s="101">
        <v>5158.01</v>
      </c>
      <c r="BL696" s="101" t="s">
        <v>3091</v>
      </c>
      <c r="BM696" s="101" t="s">
        <v>3081</v>
      </c>
    </row>
    <row r="697" spans="1:65">
      <c r="A697" t="s">
        <v>695</v>
      </c>
      <c r="B697">
        <v>20250301</v>
      </c>
      <c r="C697">
        <v>2025</v>
      </c>
      <c r="D697" s="9">
        <v>45717</v>
      </c>
      <c r="E697">
        <v>3</v>
      </c>
      <c r="F697" t="s">
        <v>1027</v>
      </c>
      <c r="G697" t="s">
        <v>246</v>
      </c>
      <c r="H697" t="s">
        <v>1027</v>
      </c>
      <c r="I697" t="s">
        <v>246</v>
      </c>
      <c r="J697">
        <v>1</v>
      </c>
      <c r="K697" t="s">
        <v>9</v>
      </c>
      <c r="L697" t="s">
        <v>2158</v>
      </c>
      <c r="M697" t="s">
        <v>2158</v>
      </c>
      <c r="N697" t="s">
        <v>1820</v>
      </c>
      <c r="O697" t="s">
        <v>3247</v>
      </c>
      <c r="P697" t="s">
        <v>6037</v>
      </c>
      <c r="Q697" t="s">
        <v>6038</v>
      </c>
      <c r="R697" t="s">
        <v>3733</v>
      </c>
      <c r="S697" t="s">
        <v>2316</v>
      </c>
      <c r="T697" t="s">
        <v>6046</v>
      </c>
      <c r="U697" s="9" t="s">
        <v>6047</v>
      </c>
      <c r="V697" s="9" t="s">
        <v>6048</v>
      </c>
      <c r="W697" t="s">
        <v>6049</v>
      </c>
      <c r="X697" t="s">
        <v>3081</v>
      </c>
      <c r="Y697" t="s">
        <v>3081</v>
      </c>
      <c r="Z697">
        <v>5</v>
      </c>
      <c r="AA697">
        <v>45108</v>
      </c>
      <c r="AB697">
        <v>43586</v>
      </c>
      <c r="AC697">
        <v>62160108</v>
      </c>
      <c r="AD697" s="9" t="s">
        <v>3084</v>
      </c>
      <c r="AE697" t="s">
        <v>2164</v>
      </c>
      <c r="AF697" t="s">
        <v>3838</v>
      </c>
      <c r="AG697" t="s">
        <v>3839</v>
      </c>
      <c r="AH697" t="s">
        <v>2181</v>
      </c>
      <c r="AI697" t="s">
        <v>6043</v>
      </c>
      <c r="AJ697">
        <v>30624</v>
      </c>
      <c r="AK697" t="s">
        <v>3099</v>
      </c>
      <c r="AL697" t="s">
        <v>3088</v>
      </c>
      <c r="AM697">
        <v>200019605475508</v>
      </c>
      <c r="AN697">
        <v>1</v>
      </c>
      <c r="AO697" s="88" t="s">
        <v>3089</v>
      </c>
      <c r="AP697" s="88">
        <v>1</v>
      </c>
      <c r="AQ697" s="88" t="s">
        <v>3090</v>
      </c>
      <c r="AR697" s="88">
        <v>363097</v>
      </c>
      <c r="AS697" s="88" t="s">
        <v>6091</v>
      </c>
      <c r="AT697" s="88">
        <v>9</v>
      </c>
      <c r="AU697" s="88">
        <v>25000</v>
      </c>
      <c r="AV697" s="88">
        <v>0</v>
      </c>
      <c r="AW697" s="88">
        <v>0</v>
      </c>
      <c r="AX697" s="88">
        <v>25000</v>
      </c>
      <c r="AY697" s="88">
        <v>50000</v>
      </c>
      <c r="AZ697" s="88">
        <v>717.5</v>
      </c>
      <c r="BA697" s="88">
        <v>4220.1499999999996</v>
      </c>
      <c r="BB697" s="88">
        <v>760</v>
      </c>
      <c r="BC697" s="88">
        <v>0</v>
      </c>
      <c r="BD697" s="88">
        <v>0</v>
      </c>
      <c r="BE697" s="88">
        <v>0</v>
      </c>
      <c r="BF697" s="101">
        <v>0</v>
      </c>
      <c r="BG697" s="101">
        <v>5697.65</v>
      </c>
      <c r="BH697" s="101">
        <v>1775</v>
      </c>
      <c r="BI697" s="101">
        <v>275</v>
      </c>
      <c r="BJ697" s="101">
        <v>1772.5</v>
      </c>
      <c r="BK697" s="101">
        <v>3822.5</v>
      </c>
      <c r="BL697" s="101" t="s">
        <v>3173</v>
      </c>
      <c r="BM697" s="101" t="s">
        <v>3174</v>
      </c>
    </row>
    <row r="698" spans="1:65">
      <c r="A698" t="s">
        <v>695</v>
      </c>
      <c r="B698">
        <v>20250301</v>
      </c>
      <c r="C698">
        <v>2025</v>
      </c>
      <c r="D698" s="9">
        <v>45717</v>
      </c>
      <c r="E698">
        <v>3</v>
      </c>
      <c r="F698" t="s">
        <v>1031</v>
      </c>
      <c r="G698" t="s">
        <v>500</v>
      </c>
      <c r="H698" t="s">
        <v>1031</v>
      </c>
      <c r="I698" t="s">
        <v>500</v>
      </c>
      <c r="J698">
        <v>1</v>
      </c>
      <c r="K698" t="s">
        <v>9</v>
      </c>
      <c r="L698" t="s">
        <v>2158</v>
      </c>
      <c r="M698" t="s">
        <v>2158</v>
      </c>
      <c r="N698" t="s">
        <v>1823</v>
      </c>
      <c r="O698" t="s">
        <v>3082</v>
      </c>
      <c r="P698" t="s">
        <v>6037</v>
      </c>
      <c r="Q698" t="s">
        <v>6038</v>
      </c>
      <c r="R698" t="s">
        <v>3330</v>
      </c>
      <c r="S698" t="s">
        <v>45</v>
      </c>
      <c r="T698" t="s">
        <v>6039</v>
      </c>
      <c r="U698" s="9" t="s">
        <v>6040</v>
      </c>
      <c r="V698" s="9" t="s">
        <v>6056</v>
      </c>
      <c r="W698" t="s">
        <v>6057</v>
      </c>
      <c r="X698" t="s">
        <v>3081</v>
      </c>
      <c r="Y698" t="s">
        <v>3081</v>
      </c>
      <c r="Z698">
        <v>4</v>
      </c>
      <c r="AA698">
        <v>43466</v>
      </c>
      <c r="AB698">
        <v>38961</v>
      </c>
      <c r="AC698">
        <v>61875060</v>
      </c>
      <c r="AD698" s="9" t="s">
        <v>3084</v>
      </c>
      <c r="AE698" t="s">
        <v>1562</v>
      </c>
      <c r="AF698" t="s">
        <v>4864</v>
      </c>
      <c r="AG698" t="s">
        <v>3162</v>
      </c>
      <c r="AH698" t="s">
        <v>526</v>
      </c>
      <c r="AI698" t="s">
        <v>6043</v>
      </c>
      <c r="AJ698">
        <v>20546</v>
      </c>
      <c r="AK698" t="s">
        <v>3088</v>
      </c>
      <c r="AL698" t="s">
        <v>3095</v>
      </c>
      <c r="AM698">
        <v>200013300063584</v>
      </c>
      <c r="AN698">
        <v>1</v>
      </c>
      <c r="AO698" s="88" t="s">
        <v>3089</v>
      </c>
      <c r="AP698" s="88">
        <v>1</v>
      </c>
      <c r="AQ698" s="88" t="s">
        <v>3090</v>
      </c>
      <c r="AR698" s="88">
        <v>362664</v>
      </c>
      <c r="AS698" s="88" t="s">
        <v>6044</v>
      </c>
      <c r="AT698" s="88">
        <v>52</v>
      </c>
      <c r="AU698" s="88">
        <v>27300</v>
      </c>
      <c r="AV698" s="88">
        <v>0</v>
      </c>
      <c r="AW698" s="88">
        <v>0</v>
      </c>
      <c r="AX698" s="88">
        <v>0</v>
      </c>
      <c r="AY698" s="88">
        <v>27300</v>
      </c>
      <c r="AZ698" s="88">
        <v>783.51</v>
      </c>
      <c r="BA698" s="88">
        <v>0</v>
      </c>
      <c r="BB698" s="88">
        <v>829.92</v>
      </c>
      <c r="BC698" s="88">
        <v>0</v>
      </c>
      <c r="BD698" s="88">
        <v>25</v>
      </c>
      <c r="BE698" s="88">
        <v>50</v>
      </c>
      <c r="BF698" s="101">
        <v>2066</v>
      </c>
      <c r="BG698" s="101">
        <v>3754.43</v>
      </c>
      <c r="BH698" s="101">
        <v>1938.3</v>
      </c>
      <c r="BI698" s="101">
        <v>300.3</v>
      </c>
      <c r="BJ698" s="101">
        <v>1935.57</v>
      </c>
      <c r="BK698" s="101">
        <v>4174.17</v>
      </c>
      <c r="BL698" s="101" t="s">
        <v>3091</v>
      </c>
      <c r="BM698" s="101" t="s">
        <v>3081</v>
      </c>
    </row>
    <row r="699" spans="1:65">
      <c r="A699" t="s">
        <v>695</v>
      </c>
      <c r="B699">
        <v>20250301</v>
      </c>
      <c r="C699">
        <v>2025</v>
      </c>
      <c r="D699" s="9">
        <v>45717</v>
      </c>
      <c r="E699">
        <v>3</v>
      </c>
      <c r="F699" t="s">
        <v>1031</v>
      </c>
      <c r="G699" t="s">
        <v>500</v>
      </c>
      <c r="H699" t="s">
        <v>1031</v>
      </c>
      <c r="I699" t="s">
        <v>500</v>
      </c>
      <c r="J699">
        <v>1</v>
      </c>
      <c r="K699" t="s">
        <v>9</v>
      </c>
      <c r="L699" t="s">
        <v>2158</v>
      </c>
      <c r="M699" t="s">
        <v>2158</v>
      </c>
      <c r="N699" t="s">
        <v>1823</v>
      </c>
      <c r="O699" t="s">
        <v>3082</v>
      </c>
      <c r="P699" t="s">
        <v>6037</v>
      </c>
      <c r="Q699" t="s">
        <v>6038</v>
      </c>
      <c r="R699" t="s">
        <v>3116</v>
      </c>
      <c r="S699" t="s">
        <v>16</v>
      </c>
      <c r="T699" t="s">
        <v>6046</v>
      </c>
      <c r="U699" s="9" t="s">
        <v>6047</v>
      </c>
      <c r="V699" s="9" t="s">
        <v>3081</v>
      </c>
      <c r="W699" t="s">
        <v>3081</v>
      </c>
      <c r="X699" t="s">
        <v>3081</v>
      </c>
      <c r="Y699" t="s">
        <v>3081</v>
      </c>
      <c r="Z699">
        <v>1</v>
      </c>
      <c r="AA699">
        <v>44896</v>
      </c>
      <c r="AB699">
        <v>44896</v>
      </c>
      <c r="AC699">
        <v>61875139</v>
      </c>
      <c r="AD699" s="9" t="s">
        <v>3084</v>
      </c>
      <c r="AE699" t="s">
        <v>1951</v>
      </c>
      <c r="AF699" t="s">
        <v>4192</v>
      </c>
      <c r="AG699" t="s">
        <v>4193</v>
      </c>
      <c r="AH699" t="s">
        <v>1950</v>
      </c>
      <c r="AI699" t="s">
        <v>6045</v>
      </c>
      <c r="AJ699">
        <v>35621</v>
      </c>
      <c r="AK699" t="s">
        <v>3099</v>
      </c>
      <c r="AL699" t="s">
        <v>3088</v>
      </c>
      <c r="AM699">
        <v>200019605394348</v>
      </c>
      <c r="AN699">
        <v>1</v>
      </c>
      <c r="AO699" s="88" t="s">
        <v>3089</v>
      </c>
      <c r="AP699" s="88">
        <v>1</v>
      </c>
      <c r="AQ699" s="88" t="s">
        <v>3090</v>
      </c>
      <c r="AR699" s="88">
        <v>362664</v>
      </c>
      <c r="AS699" s="88" t="s">
        <v>6044</v>
      </c>
      <c r="AT699" s="88">
        <v>53</v>
      </c>
      <c r="AU699" s="88">
        <v>36000</v>
      </c>
      <c r="AV699" s="88">
        <v>0</v>
      </c>
      <c r="AW699" s="88">
        <v>0</v>
      </c>
      <c r="AX699" s="88">
        <v>0</v>
      </c>
      <c r="AY699" s="88">
        <v>36000</v>
      </c>
      <c r="AZ699" s="88">
        <v>1033.2</v>
      </c>
      <c r="BA699" s="88">
        <v>0</v>
      </c>
      <c r="BB699" s="88">
        <v>1094.4000000000001</v>
      </c>
      <c r="BC699" s="88">
        <v>0</v>
      </c>
      <c r="BD699" s="88">
        <v>25</v>
      </c>
      <c r="BE699" s="88">
        <v>0</v>
      </c>
      <c r="BF699" s="101">
        <v>16811.36</v>
      </c>
      <c r="BG699" s="101">
        <v>18963.96</v>
      </c>
      <c r="BH699" s="101">
        <v>2556</v>
      </c>
      <c r="BI699" s="101">
        <v>396</v>
      </c>
      <c r="BJ699" s="101">
        <v>2552.4</v>
      </c>
      <c r="BK699" s="101">
        <v>5504.4</v>
      </c>
      <c r="BL699" s="101" t="s">
        <v>3081</v>
      </c>
      <c r="BM699" s="101" t="s">
        <v>3081</v>
      </c>
    </row>
    <row r="700" spans="1:65">
      <c r="A700" t="s">
        <v>695</v>
      </c>
      <c r="B700">
        <v>20250301</v>
      </c>
      <c r="C700">
        <v>2025</v>
      </c>
      <c r="D700" s="9">
        <v>45717</v>
      </c>
      <c r="E700">
        <v>3</v>
      </c>
      <c r="F700" t="s">
        <v>1031</v>
      </c>
      <c r="G700" t="s">
        <v>500</v>
      </c>
      <c r="H700" t="s">
        <v>1031</v>
      </c>
      <c r="I700" t="s">
        <v>500</v>
      </c>
      <c r="J700">
        <v>1</v>
      </c>
      <c r="K700" t="s">
        <v>9</v>
      </c>
      <c r="L700" t="s">
        <v>2158</v>
      </c>
      <c r="M700" t="s">
        <v>2158</v>
      </c>
      <c r="N700" t="s">
        <v>1823</v>
      </c>
      <c r="O700" t="s">
        <v>3082</v>
      </c>
      <c r="P700" t="s">
        <v>6037</v>
      </c>
      <c r="Q700" t="s">
        <v>6038</v>
      </c>
      <c r="R700" t="s">
        <v>3116</v>
      </c>
      <c r="S700" t="s">
        <v>16</v>
      </c>
      <c r="T700" t="s">
        <v>6046</v>
      </c>
      <c r="U700" s="9" t="s">
        <v>6047</v>
      </c>
      <c r="V700" s="9" t="s">
        <v>3081</v>
      </c>
      <c r="W700" t="s">
        <v>3081</v>
      </c>
      <c r="X700" t="s">
        <v>3081</v>
      </c>
      <c r="Y700" t="s">
        <v>3081</v>
      </c>
      <c r="Z700">
        <v>4</v>
      </c>
      <c r="AA700">
        <v>43466</v>
      </c>
      <c r="AB700">
        <v>36526</v>
      </c>
      <c r="AC700">
        <v>61875046</v>
      </c>
      <c r="AD700" s="9" t="s">
        <v>3084</v>
      </c>
      <c r="AE700" t="s">
        <v>1544</v>
      </c>
      <c r="AF700" t="s">
        <v>5216</v>
      </c>
      <c r="AG700" t="s">
        <v>5217</v>
      </c>
      <c r="AH700" t="s">
        <v>518</v>
      </c>
      <c r="AI700" t="s">
        <v>6045</v>
      </c>
      <c r="AJ700">
        <v>24274</v>
      </c>
      <c r="AK700" t="s">
        <v>3088</v>
      </c>
      <c r="AL700" t="s">
        <v>3095</v>
      </c>
      <c r="AM700">
        <v>200013300041328</v>
      </c>
      <c r="AN700">
        <v>1</v>
      </c>
      <c r="AO700" s="88" t="s">
        <v>3089</v>
      </c>
      <c r="AP700" s="88">
        <v>1</v>
      </c>
      <c r="AQ700" s="88" t="s">
        <v>3090</v>
      </c>
      <c r="AR700" s="88">
        <v>362664</v>
      </c>
      <c r="AS700" s="88" t="s">
        <v>6044</v>
      </c>
      <c r="AT700" s="88">
        <v>5</v>
      </c>
      <c r="AU700" s="88">
        <v>45000</v>
      </c>
      <c r="AV700" s="88">
        <v>0</v>
      </c>
      <c r="AW700" s="88">
        <v>0</v>
      </c>
      <c r="AX700" s="88">
        <v>0</v>
      </c>
      <c r="AY700" s="88">
        <v>45000</v>
      </c>
      <c r="AZ700" s="88">
        <v>1291.5</v>
      </c>
      <c r="BA700" s="88">
        <v>1148.33</v>
      </c>
      <c r="BB700" s="88">
        <v>1368</v>
      </c>
      <c r="BC700" s="88">
        <v>0</v>
      </c>
      <c r="BD700" s="88">
        <v>25</v>
      </c>
      <c r="BE700" s="88">
        <v>50</v>
      </c>
      <c r="BF700" s="101">
        <v>28836.19</v>
      </c>
      <c r="BG700" s="101">
        <v>32719.02</v>
      </c>
      <c r="BH700" s="101">
        <v>3195</v>
      </c>
      <c r="BI700" s="101">
        <v>495</v>
      </c>
      <c r="BJ700" s="101">
        <v>3190.5</v>
      </c>
      <c r="BK700" s="101">
        <v>6880.5</v>
      </c>
      <c r="BL700" s="101" t="s">
        <v>3091</v>
      </c>
      <c r="BM700" s="101" t="s">
        <v>3081</v>
      </c>
    </row>
    <row r="701" spans="1:65">
      <c r="A701" t="s">
        <v>695</v>
      </c>
      <c r="B701">
        <v>20250301</v>
      </c>
      <c r="C701">
        <v>2025</v>
      </c>
      <c r="D701" s="9">
        <v>45717</v>
      </c>
      <c r="E701">
        <v>3</v>
      </c>
      <c r="F701" t="s">
        <v>1031</v>
      </c>
      <c r="G701" t="s">
        <v>500</v>
      </c>
      <c r="H701" t="s">
        <v>1031</v>
      </c>
      <c r="I701" t="s">
        <v>500</v>
      </c>
      <c r="J701">
        <v>1</v>
      </c>
      <c r="K701" t="s">
        <v>9</v>
      </c>
      <c r="L701" t="s">
        <v>2158</v>
      </c>
      <c r="M701" t="s">
        <v>2158</v>
      </c>
      <c r="N701" t="s">
        <v>1823</v>
      </c>
      <c r="O701" t="s">
        <v>3082</v>
      </c>
      <c r="P701" t="s">
        <v>6037</v>
      </c>
      <c r="Q701" t="s">
        <v>6038</v>
      </c>
      <c r="R701" t="s">
        <v>3185</v>
      </c>
      <c r="S701" t="s">
        <v>307</v>
      </c>
      <c r="T701" t="s">
        <v>6039</v>
      </c>
      <c r="U701" s="9" t="s">
        <v>6040</v>
      </c>
      <c r="V701" s="9" t="s">
        <v>6041</v>
      </c>
      <c r="W701" t="s">
        <v>6042</v>
      </c>
      <c r="X701" t="s">
        <v>3081</v>
      </c>
      <c r="Y701" t="s">
        <v>3081</v>
      </c>
      <c r="Z701">
        <v>4</v>
      </c>
      <c r="AA701">
        <v>43466</v>
      </c>
      <c r="AB701">
        <v>38930</v>
      </c>
      <c r="AC701">
        <v>61875055</v>
      </c>
      <c r="AD701" s="9" t="s">
        <v>3084</v>
      </c>
      <c r="AE701" t="s">
        <v>1530</v>
      </c>
      <c r="AF701" t="s">
        <v>5220</v>
      </c>
      <c r="AG701" t="s">
        <v>5221</v>
      </c>
      <c r="AH701" t="s">
        <v>510</v>
      </c>
      <c r="AI701" t="s">
        <v>6045</v>
      </c>
      <c r="AJ701">
        <v>27333</v>
      </c>
      <c r="AK701" t="s">
        <v>3088</v>
      </c>
      <c r="AL701" t="s">
        <v>3095</v>
      </c>
      <c r="AM701">
        <v>200013300061418</v>
      </c>
      <c r="AN701">
        <v>1</v>
      </c>
      <c r="AO701" s="88" t="s">
        <v>3089</v>
      </c>
      <c r="AP701" s="88">
        <v>1</v>
      </c>
      <c r="AQ701" s="88" t="s">
        <v>3090</v>
      </c>
      <c r="AR701" s="88">
        <v>362664</v>
      </c>
      <c r="AS701" s="88" t="s">
        <v>6044</v>
      </c>
      <c r="AT701" s="88">
        <v>19</v>
      </c>
      <c r="AU701" s="88">
        <v>36000</v>
      </c>
      <c r="AV701" s="88">
        <v>0</v>
      </c>
      <c r="AW701" s="88">
        <v>0</v>
      </c>
      <c r="AX701" s="88">
        <v>0</v>
      </c>
      <c r="AY701" s="88">
        <v>36000</v>
      </c>
      <c r="AZ701" s="88">
        <v>1033.2</v>
      </c>
      <c r="BA701" s="88">
        <v>0</v>
      </c>
      <c r="BB701" s="88">
        <v>1094.4000000000001</v>
      </c>
      <c r="BC701" s="88">
        <v>0</v>
      </c>
      <c r="BD701" s="88">
        <v>25</v>
      </c>
      <c r="BE701" s="88">
        <v>50</v>
      </c>
      <c r="BF701" s="101">
        <v>24070.48</v>
      </c>
      <c r="BG701" s="101">
        <v>26273.08</v>
      </c>
      <c r="BH701" s="101">
        <v>2556</v>
      </c>
      <c r="BI701" s="101">
        <v>396</v>
      </c>
      <c r="BJ701" s="101">
        <v>2552.4</v>
      </c>
      <c r="BK701" s="101">
        <v>5504.4</v>
      </c>
      <c r="BL701" s="101" t="s">
        <v>3091</v>
      </c>
      <c r="BM701" s="101" t="s">
        <v>3081</v>
      </c>
    </row>
    <row r="702" spans="1:65">
      <c r="A702" t="s">
        <v>695</v>
      </c>
      <c r="B702">
        <v>20250301</v>
      </c>
      <c r="C702">
        <v>2025</v>
      </c>
      <c r="D702" s="9">
        <v>45717</v>
      </c>
      <c r="E702">
        <v>3</v>
      </c>
      <c r="F702" t="s">
        <v>1033</v>
      </c>
      <c r="G702" t="s">
        <v>428</v>
      </c>
      <c r="H702" t="s">
        <v>1033</v>
      </c>
      <c r="I702" t="s">
        <v>428</v>
      </c>
      <c r="J702">
        <v>1</v>
      </c>
      <c r="K702" t="s">
        <v>9</v>
      </c>
      <c r="L702" t="s">
        <v>2158</v>
      </c>
      <c r="M702" t="s">
        <v>2158</v>
      </c>
      <c r="N702" t="s">
        <v>1823</v>
      </c>
      <c r="O702" t="s">
        <v>3082</v>
      </c>
      <c r="P702" t="s">
        <v>6037</v>
      </c>
      <c r="Q702" t="s">
        <v>6038</v>
      </c>
      <c r="R702" t="s">
        <v>3185</v>
      </c>
      <c r="S702" t="s">
        <v>307</v>
      </c>
      <c r="T702" t="s">
        <v>6039</v>
      </c>
      <c r="U702" s="9" t="s">
        <v>6040</v>
      </c>
      <c r="V702" s="9" t="s">
        <v>6041</v>
      </c>
      <c r="W702" t="s">
        <v>6042</v>
      </c>
      <c r="X702" t="s">
        <v>3081</v>
      </c>
      <c r="Y702" t="s">
        <v>3081</v>
      </c>
      <c r="Z702">
        <v>2</v>
      </c>
      <c r="AA702">
        <v>45078</v>
      </c>
      <c r="AB702">
        <v>44378</v>
      </c>
      <c r="AC702">
        <v>61815090</v>
      </c>
      <c r="AD702" s="9" t="s">
        <v>3084</v>
      </c>
      <c r="AE702" t="s">
        <v>1534</v>
      </c>
      <c r="AF702" t="s">
        <v>5477</v>
      </c>
      <c r="AG702" t="s">
        <v>5478</v>
      </c>
      <c r="AH702" t="s">
        <v>807</v>
      </c>
      <c r="AI702" t="s">
        <v>6045</v>
      </c>
      <c r="AJ702">
        <v>29327</v>
      </c>
      <c r="AK702" t="s">
        <v>3099</v>
      </c>
      <c r="AL702" t="s">
        <v>3088</v>
      </c>
      <c r="AM702">
        <v>200019601293900</v>
      </c>
      <c r="AN702">
        <v>1</v>
      </c>
      <c r="AO702" s="88" t="s">
        <v>3089</v>
      </c>
      <c r="AP702" s="88">
        <v>1</v>
      </c>
      <c r="AQ702" s="88" t="s">
        <v>3090</v>
      </c>
      <c r="AR702" s="88">
        <v>362664</v>
      </c>
      <c r="AS702" s="88" t="s">
        <v>6044</v>
      </c>
      <c r="AT702" s="88">
        <v>26</v>
      </c>
      <c r="AU702" s="88">
        <v>20000</v>
      </c>
      <c r="AV702" s="88">
        <v>0</v>
      </c>
      <c r="AW702" s="88">
        <v>0</v>
      </c>
      <c r="AX702" s="88">
        <v>0</v>
      </c>
      <c r="AY702" s="88">
        <v>20000</v>
      </c>
      <c r="AZ702" s="88">
        <v>574</v>
      </c>
      <c r="BA702" s="88">
        <v>0</v>
      </c>
      <c r="BB702" s="88">
        <v>608</v>
      </c>
      <c r="BC702" s="88">
        <v>0</v>
      </c>
      <c r="BD702" s="88">
        <v>25</v>
      </c>
      <c r="BE702" s="88">
        <v>0</v>
      </c>
      <c r="BF702" s="101">
        <v>0</v>
      </c>
      <c r="BG702" s="101">
        <v>1207</v>
      </c>
      <c r="BH702" s="101">
        <v>1420</v>
      </c>
      <c r="BI702" s="101">
        <v>220</v>
      </c>
      <c r="BJ702" s="101">
        <v>1418</v>
      </c>
      <c r="BK702" s="101">
        <v>3058</v>
      </c>
      <c r="BL702" s="101" t="s">
        <v>3081</v>
      </c>
      <c r="BM702" s="101" t="s">
        <v>3081</v>
      </c>
    </row>
    <row r="703" spans="1:65">
      <c r="A703" t="s">
        <v>695</v>
      </c>
      <c r="B703">
        <v>20250301</v>
      </c>
      <c r="C703">
        <v>2025</v>
      </c>
      <c r="D703" s="9">
        <v>45717</v>
      </c>
      <c r="E703">
        <v>3</v>
      </c>
      <c r="F703" t="s">
        <v>1088</v>
      </c>
      <c r="G703" t="s">
        <v>14</v>
      </c>
      <c r="H703" t="s">
        <v>1088</v>
      </c>
      <c r="I703" t="s">
        <v>14</v>
      </c>
      <c r="J703">
        <v>1</v>
      </c>
      <c r="K703" t="s">
        <v>9</v>
      </c>
      <c r="L703" t="s">
        <v>2158</v>
      </c>
      <c r="M703" t="s">
        <v>2158</v>
      </c>
      <c r="N703" t="s">
        <v>1823</v>
      </c>
      <c r="O703" t="s">
        <v>3082</v>
      </c>
      <c r="P703" t="s">
        <v>6037</v>
      </c>
      <c r="Q703" t="s">
        <v>6038</v>
      </c>
      <c r="R703" t="s">
        <v>3157</v>
      </c>
      <c r="S703" t="s">
        <v>38</v>
      </c>
      <c r="T703" t="s">
        <v>6039</v>
      </c>
      <c r="U703" s="9" t="s">
        <v>6040</v>
      </c>
      <c r="V703" s="9" t="s">
        <v>6048</v>
      </c>
      <c r="W703" t="s">
        <v>6049</v>
      </c>
      <c r="X703" t="s">
        <v>3081</v>
      </c>
      <c r="Y703" t="s">
        <v>3081</v>
      </c>
      <c r="Z703">
        <v>3</v>
      </c>
      <c r="AA703">
        <v>45352</v>
      </c>
      <c r="AB703">
        <v>40391</v>
      </c>
      <c r="AC703">
        <v>62340040</v>
      </c>
      <c r="AD703" s="9" t="s">
        <v>3084</v>
      </c>
      <c r="AE703" t="s">
        <v>1596</v>
      </c>
      <c r="AF703" t="s">
        <v>3158</v>
      </c>
      <c r="AG703" t="s">
        <v>3159</v>
      </c>
      <c r="AH703" t="s">
        <v>41</v>
      </c>
      <c r="AI703" t="s">
        <v>6045</v>
      </c>
      <c r="AJ703">
        <v>25242</v>
      </c>
      <c r="AK703" t="s">
        <v>3087</v>
      </c>
      <c r="AL703" t="s">
        <v>3088</v>
      </c>
      <c r="AM703">
        <v>200011201798609</v>
      </c>
      <c r="AN703">
        <v>1</v>
      </c>
      <c r="AO703" s="88" t="s">
        <v>3089</v>
      </c>
      <c r="AP703" s="88">
        <v>1</v>
      </c>
      <c r="AQ703" s="88" t="s">
        <v>3090</v>
      </c>
      <c r="AR703" s="88">
        <v>362664</v>
      </c>
      <c r="AS703" s="88" t="s">
        <v>6044</v>
      </c>
      <c r="AT703" s="88">
        <v>140</v>
      </c>
      <c r="AU703" s="88">
        <v>36000</v>
      </c>
      <c r="AV703" s="88">
        <v>0</v>
      </c>
      <c r="AW703" s="88">
        <v>0</v>
      </c>
      <c r="AX703" s="88">
        <v>0</v>
      </c>
      <c r="AY703" s="88">
        <v>36000</v>
      </c>
      <c r="AZ703" s="88">
        <v>1033.2</v>
      </c>
      <c r="BA703" s="88">
        <v>0</v>
      </c>
      <c r="BB703" s="88">
        <v>1094.4000000000001</v>
      </c>
      <c r="BC703" s="88">
        <v>0</v>
      </c>
      <c r="BD703" s="88">
        <v>25</v>
      </c>
      <c r="BE703" s="88">
        <v>0</v>
      </c>
      <c r="BF703" s="101">
        <v>300</v>
      </c>
      <c r="BG703" s="101">
        <v>2452.6</v>
      </c>
      <c r="BH703" s="101">
        <v>2556</v>
      </c>
      <c r="BI703" s="101">
        <v>396</v>
      </c>
      <c r="BJ703" s="101">
        <v>2552.4</v>
      </c>
      <c r="BK703" s="101">
        <v>5504.4</v>
      </c>
      <c r="BL703" s="101" t="s">
        <v>3081</v>
      </c>
      <c r="BM703" s="101" t="s">
        <v>3081</v>
      </c>
    </row>
    <row r="704" spans="1:65">
      <c r="A704" t="s">
        <v>695</v>
      </c>
      <c r="B704">
        <v>20250301</v>
      </c>
      <c r="C704">
        <v>2025</v>
      </c>
      <c r="D704" s="9">
        <v>45717</v>
      </c>
      <c r="E704">
        <v>3</v>
      </c>
      <c r="F704" t="s">
        <v>1088</v>
      </c>
      <c r="G704" t="s">
        <v>14</v>
      </c>
      <c r="H704" t="s">
        <v>1088</v>
      </c>
      <c r="I704" t="s">
        <v>14</v>
      </c>
      <c r="J704">
        <v>1</v>
      </c>
      <c r="K704" t="s">
        <v>9</v>
      </c>
      <c r="L704" t="s">
        <v>2158</v>
      </c>
      <c r="M704" t="s">
        <v>2158</v>
      </c>
      <c r="N704" t="s">
        <v>1823</v>
      </c>
      <c r="O704" t="s">
        <v>3082</v>
      </c>
      <c r="P704" t="s">
        <v>6037</v>
      </c>
      <c r="Q704" t="s">
        <v>6038</v>
      </c>
      <c r="R704" t="s">
        <v>4770</v>
      </c>
      <c r="S704" t="s">
        <v>56</v>
      </c>
      <c r="T704" t="s">
        <v>6039</v>
      </c>
      <c r="U704" s="9" t="s">
        <v>6040</v>
      </c>
      <c r="V704" s="9" t="s">
        <v>6052</v>
      </c>
      <c r="W704" t="s">
        <v>6053</v>
      </c>
      <c r="X704" t="s">
        <v>3081</v>
      </c>
      <c r="Y704" t="s">
        <v>3081</v>
      </c>
      <c r="Z704">
        <v>2</v>
      </c>
      <c r="AA704">
        <v>43466</v>
      </c>
      <c r="AB704">
        <v>36755</v>
      </c>
      <c r="AC704">
        <v>62340021</v>
      </c>
      <c r="AD704" s="9" t="s">
        <v>3084</v>
      </c>
      <c r="AE704" t="s">
        <v>963</v>
      </c>
      <c r="AF704" t="s">
        <v>5492</v>
      </c>
      <c r="AG704" t="s">
        <v>5493</v>
      </c>
      <c r="AH704" t="s">
        <v>55</v>
      </c>
      <c r="AI704" t="s">
        <v>6043</v>
      </c>
      <c r="AJ704">
        <v>20796</v>
      </c>
      <c r="AK704" t="s">
        <v>3088</v>
      </c>
      <c r="AL704" t="s">
        <v>3095</v>
      </c>
      <c r="AM704">
        <v>200011250028383</v>
      </c>
      <c r="AN704">
        <v>1</v>
      </c>
      <c r="AO704" s="88" t="s">
        <v>3089</v>
      </c>
      <c r="AP704" s="88">
        <v>1</v>
      </c>
      <c r="AQ704" s="88" t="s">
        <v>3090</v>
      </c>
      <c r="AR704" s="88">
        <v>362664</v>
      </c>
      <c r="AS704" s="88" t="s">
        <v>6044</v>
      </c>
      <c r="AT704" s="88">
        <v>61</v>
      </c>
      <c r="AU704" s="88">
        <v>10000</v>
      </c>
      <c r="AV704" s="88">
        <v>0</v>
      </c>
      <c r="AW704" s="88">
        <v>0</v>
      </c>
      <c r="AX704" s="88">
        <v>0</v>
      </c>
      <c r="AY704" s="88">
        <v>10000</v>
      </c>
      <c r="AZ704" s="88">
        <v>287</v>
      </c>
      <c r="BA704" s="88">
        <v>0</v>
      </c>
      <c r="BB704" s="88">
        <v>304</v>
      </c>
      <c r="BC704" s="88">
        <v>0</v>
      </c>
      <c r="BD704" s="88">
        <v>25</v>
      </c>
      <c r="BE704" s="88">
        <v>50</v>
      </c>
      <c r="BF704" s="101">
        <v>0</v>
      </c>
      <c r="BG704" s="101">
        <v>666</v>
      </c>
      <c r="BH704" s="101">
        <v>710</v>
      </c>
      <c r="BI704" s="101">
        <v>110</v>
      </c>
      <c r="BJ704" s="101">
        <v>709</v>
      </c>
      <c r="BK704" s="101">
        <v>1529</v>
      </c>
      <c r="BL704" s="101" t="s">
        <v>3091</v>
      </c>
      <c r="BM704" s="101" t="s">
        <v>3081</v>
      </c>
    </row>
    <row r="705" spans="1:65">
      <c r="A705" t="s">
        <v>695</v>
      </c>
      <c r="B705">
        <v>20250301</v>
      </c>
      <c r="C705">
        <v>2025</v>
      </c>
      <c r="D705" s="9">
        <v>45717</v>
      </c>
      <c r="E705">
        <v>3</v>
      </c>
      <c r="F705" t="s">
        <v>1031</v>
      </c>
      <c r="G705" t="s">
        <v>500</v>
      </c>
      <c r="H705" t="s">
        <v>1031</v>
      </c>
      <c r="I705" t="s">
        <v>500</v>
      </c>
      <c r="J705">
        <v>1</v>
      </c>
      <c r="K705" t="s">
        <v>9</v>
      </c>
      <c r="L705" t="s">
        <v>2158</v>
      </c>
      <c r="M705" t="s">
        <v>2158</v>
      </c>
      <c r="N705" t="s">
        <v>1823</v>
      </c>
      <c r="O705" t="s">
        <v>3082</v>
      </c>
      <c r="P705" t="s">
        <v>6037</v>
      </c>
      <c r="Q705" t="s">
        <v>6038</v>
      </c>
      <c r="R705" t="s">
        <v>4560</v>
      </c>
      <c r="S705" t="s">
        <v>29</v>
      </c>
      <c r="T705" t="s">
        <v>6046</v>
      </c>
      <c r="U705" s="9" t="s">
        <v>6047</v>
      </c>
      <c r="V705" s="9" t="s">
        <v>3081</v>
      </c>
      <c r="W705" t="s">
        <v>3081</v>
      </c>
      <c r="X705" t="s">
        <v>3081</v>
      </c>
      <c r="Y705" t="s">
        <v>3081</v>
      </c>
      <c r="Z705">
        <v>4</v>
      </c>
      <c r="AA705">
        <v>43466</v>
      </c>
      <c r="AB705">
        <v>40848</v>
      </c>
      <c r="AC705">
        <v>61875073</v>
      </c>
      <c r="AD705" s="9" t="s">
        <v>3084</v>
      </c>
      <c r="AE705" t="s">
        <v>1613</v>
      </c>
      <c r="AF705" t="s">
        <v>5516</v>
      </c>
      <c r="AG705" t="s">
        <v>5517</v>
      </c>
      <c r="AH705" t="s">
        <v>549</v>
      </c>
      <c r="AI705" t="s">
        <v>6045</v>
      </c>
      <c r="AJ705">
        <v>32405</v>
      </c>
      <c r="AK705" t="s">
        <v>3088</v>
      </c>
      <c r="AL705" t="s">
        <v>3088</v>
      </c>
      <c r="AM705">
        <v>200013300201854</v>
      </c>
      <c r="AN705">
        <v>1</v>
      </c>
      <c r="AO705" s="88" t="s">
        <v>3089</v>
      </c>
      <c r="AP705" s="88">
        <v>1</v>
      </c>
      <c r="AQ705" s="88" t="s">
        <v>3090</v>
      </c>
      <c r="AR705" s="88">
        <v>362664</v>
      </c>
      <c r="AS705" s="88" t="s">
        <v>6044</v>
      </c>
      <c r="AT705" s="88">
        <v>63</v>
      </c>
      <c r="AU705" s="88">
        <v>40000</v>
      </c>
      <c r="AV705" s="88">
        <v>0</v>
      </c>
      <c r="AW705" s="88">
        <v>0</v>
      </c>
      <c r="AX705" s="88">
        <v>0</v>
      </c>
      <c r="AY705" s="88">
        <v>40000</v>
      </c>
      <c r="AZ705" s="88">
        <v>1148</v>
      </c>
      <c r="BA705" s="88">
        <v>442.65</v>
      </c>
      <c r="BB705" s="88">
        <v>1216</v>
      </c>
      <c r="BC705" s="88">
        <v>0</v>
      </c>
      <c r="BD705" s="88">
        <v>25</v>
      </c>
      <c r="BE705" s="88">
        <v>0</v>
      </c>
      <c r="BF705" s="101">
        <v>300</v>
      </c>
      <c r="BG705" s="101">
        <v>3131.65</v>
      </c>
      <c r="BH705" s="101">
        <v>2840</v>
      </c>
      <c r="BI705" s="101">
        <v>440</v>
      </c>
      <c r="BJ705" s="101">
        <v>2836</v>
      </c>
      <c r="BK705" s="101">
        <v>6116</v>
      </c>
      <c r="BL705" s="101" t="s">
        <v>3081</v>
      </c>
      <c r="BM705" s="101" t="s">
        <v>3081</v>
      </c>
    </row>
    <row r="706" spans="1:65">
      <c r="A706" t="s">
        <v>695</v>
      </c>
      <c r="B706">
        <v>20250301</v>
      </c>
      <c r="C706">
        <v>2025</v>
      </c>
      <c r="D706" s="9">
        <v>45717</v>
      </c>
      <c r="E706">
        <v>3</v>
      </c>
      <c r="F706" t="s">
        <v>1031</v>
      </c>
      <c r="G706" t="s">
        <v>500</v>
      </c>
      <c r="H706" t="s">
        <v>1031</v>
      </c>
      <c r="I706" t="s">
        <v>500</v>
      </c>
      <c r="J706">
        <v>1</v>
      </c>
      <c r="K706" t="s">
        <v>9</v>
      </c>
      <c r="L706" t="s">
        <v>2158</v>
      </c>
      <c r="M706" t="s">
        <v>2158</v>
      </c>
      <c r="N706" t="s">
        <v>1823</v>
      </c>
      <c r="O706" t="s">
        <v>3082</v>
      </c>
      <c r="P706" t="s">
        <v>6037</v>
      </c>
      <c r="Q706" t="s">
        <v>6038</v>
      </c>
      <c r="R706" t="s">
        <v>3083</v>
      </c>
      <c r="S706" t="s">
        <v>7</v>
      </c>
      <c r="T706" t="s">
        <v>6039</v>
      </c>
      <c r="U706" s="9" t="s">
        <v>6040</v>
      </c>
      <c r="V706" s="9" t="s">
        <v>6041</v>
      </c>
      <c r="W706" t="s">
        <v>6042</v>
      </c>
      <c r="X706" t="s">
        <v>3081</v>
      </c>
      <c r="Y706" t="s">
        <v>3081</v>
      </c>
      <c r="Z706">
        <v>4</v>
      </c>
      <c r="AA706">
        <v>43466</v>
      </c>
      <c r="AB706">
        <v>37347</v>
      </c>
      <c r="AC706">
        <v>61875028</v>
      </c>
      <c r="AD706" s="9" t="s">
        <v>3084</v>
      </c>
      <c r="AE706" t="s">
        <v>1569</v>
      </c>
      <c r="AF706" t="s">
        <v>3936</v>
      </c>
      <c r="AG706" t="s">
        <v>3937</v>
      </c>
      <c r="AH706" t="s">
        <v>528</v>
      </c>
      <c r="AI706" t="s">
        <v>6043</v>
      </c>
      <c r="AJ706">
        <v>30267</v>
      </c>
      <c r="AK706" t="s">
        <v>3088</v>
      </c>
      <c r="AL706" t="s">
        <v>3095</v>
      </c>
      <c r="AM706">
        <v>200013300046420</v>
      </c>
      <c r="AN706">
        <v>1</v>
      </c>
      <c r="AO706" s="88" t="s">
        <v>3089</v>
      </c>
      <c r="AP706" s="88">
        <v>1</v>
      </c>
      <c r="AQ706" s="88" t="s">
        <v>3090</v>
      </c>
      <c r="AR706" s="88">
        <v>362664</v>
      </c>
      <c r="AS706" s="88" t="s">
        <v>6044</v>
      </c>
      <c r="AT706" s="88">
        <v>64</v>
      </c>
      <c r="AU706" s="88">
        <v>22000</v>
      </c>
      <c r="AV706" s="88">
        <v>0</v>
      </c>
      <c r="AW706" s="88">
        <v>0</v>
      </c>
      <c r="AX706" s="88">
        <v>0</v>
      </c>
      <c r="AY706" s="88">
        <v>22000</v>
      </c>
      <c r="AZ706" s="88">
        <v>631.4</v>
      </c>
      <c r="BA706" s="88">
        <v>0</v>
      </c>
      <c r="BB706" s="88">
        <v>668.8</v>
      </c>
      <c r="BC706" s="88">
        <v>0</v>
      </c>
      <c r="BD706" s="88">
        <v>25</v>
      </c>
      <c r="BE706" s="88">
        <v>50</v>
      </c>
      <c r="BF706" s="101">
        <v>16268.38</v>
      </c>
      <c r="BG706" s="101">
        <v>17643.580000000002</v>
      </c>
      <c r="BH706" s="101">
        <v>1562</v>
      </c>
      <c r="BI706" s="101">
        <v>242</v>
      </c>
      <c r="BJ706" s="101">
        <v>1559.8</v>
      </c>
      <c r="BK706" s="101">
        <v>3363.8</v>
      </c>
      <c r="BL706" s="101" t="s">
        <v>3091</v>
      </c>
      <c r="BM706" s="101" t="s">
        <v>3081</v>
      </c>
    </row>
    <row r="707" spans="1:65">
      <c r="A707" t="s">
        <v>695</v>
      </c>
      <c r="B707">
        <v>20250301</v>
      </c>
      <c r="C707">
        <v>2025</v>
      </c>
      <c r="D707" s="9">
        <v>45717</v>
      </c>
      <c r="E707">
        <v>3</v>
      </c>
      <c r="F707" t="s">
        <v>1043</v>
      </c>
      <c r="G707" t="s">
        <v>60</v>
      </c>
      <c r="H707" t="s">
        <v>1043</v>
      </c>
      <c r="I707" t="s">
        <v>60</v>
      </c>
      <c r="J707">
        <v>1</v>
      </c>
      <c r="K707" t="s">
        <v>9</v>
      </c>
      <c r="L707" t="s">
        <v>2158</v>
      </c>
      <c r="M707" t="s">
        <v>2158</v>
      </c>
      <c r="N707" t="s">
        <v>1823</v>
      </c>
      <c r="O707" t="s">
        <v>3082</v>
      </c>
      <c r="P707" t="s">
        <v>6037</v>
      </c>
      <c r="Q707" t="s">
        <v>6038</v>
      </c>
      <c r="R707" t="s">
        <v>3165</v>
      </c>
      <c r="S707" t="s">
        <v>87</v>
      </c>
      <c r="T707" t="s">
        <v>6039</v>
      </c>
      <c r="U707" s="9" t="s">
        <v>6040</v>
      </c>
      <c r="V707" s="9" t="s">
        <v>6056</v>
      </c>
      <c r="W707" t="s">
        <v>6057</v>
      </c>
      <c r="X707" t="s">
        <v>3081</v>
      </c>
      <c r="Y707" t="s">
        <v>3081</v>
      </c>
      <c r="Z707">
        <v>4</v>
      </c>
      <c r="AA707">
        <v>43466</v>
      </c>
      <c r="AB707">
        <v>39630</v>
      </c>
      <c r="AC707">
        <v>61950008</v>
      </c>
      <c r="AD707" s="9" t="s">
        <v>3084</v>
      </c>
      <c r="AE707" t="s">
        <v>1651</v>
      </c>
      <c r="AF707" t="s">
        <v>3932</v>
      </c>
      <c r="AG707" t="s">
        <v>3933</v>
      </c>
      <c r="AH707" t="s">
        <v>86</v>
      </c>
      <c r="AI707" t="s">
        <v>6043</v>
      </c>
      <c r="AJ707">
        <v>25249</v>
      </c>
      <c r="AK707" t="s">
        <v>3088</v>
      </c>
      <c r="AL707" t="s">
        <v>3095</v>
      </c>
      <c r="AM707">
        <v>200013300129745</v>
      </c>
      <c r="AN707">
        <v>1</v>
      </c>
      <c r="AO707" s="88" t="s">
        <v>3089</v>
      </c>
      <c r="AP707" s="88">
        <v>1</v>
      </c>
      <c r="AQ707" s="88" t="s">
        <v>3090</v>
      </c>
      <c r="AR707" s="88">
        <v>362664</v>
      </c>
      <c r="AS707" s="88" t="s">
        <v>6044</v>
      </c>
      <c r="AT707" s="88">
        <v>83</v>
      </c>
      <c r="AU707" s="88">
        <v>16500</v>
      </c>
      <c r="AV707" s="88">
        <v>0</v>
      </c>
      <c r="AW707" s="88">
        <v>0</v>
      </c>
      <c r="AX707" s="88">
        <v>0</v>
      </c>
      <c r="AY707" s="88">
        <v>16500</v>
      </c>
      <c r="AZ707" s="88">
        <v>473.55</v>
      </c>
      <c r="BA707" s="88">
        <v>0</v>
      </c>
      <c r="BB707" s="88">
        <v>501.6</v>
      </c>
      <c r="BC707" s="88">
        <v>0</v>
      </c>
      <c r="BD707" s="88">
        <v>25</v>
      </c>
      <c r="BE707" s="88">
        <v>0</v>
      </c>
      <c r="BF707" s="101">
        <v>3829.23</v>
      </c>
      <c r="BG707" s="101">
        <v>4829.38</v>
      </c>
      <c r="BH707" s="101">
        <v>1171.5</v>
      </c>
      <c r="BI707" s="101">
        <v>181.5</v>
      </c>
      <c r="BJ707" s="101">
        <v>1169.8499999999999</v>
      </c>
      <c r="BK707" s="101">
        <v>2522.85</v>
      </c>
      <c r="BL707" s="101" t="s">
        <v>3091</v>
      </c>
      <c r="BM707" s="101" t="s">
        <v>3081</v>
      </c>
    </row>
    <row r="708" spans="1:65">
      <c r="A708" t="s">
        <v>695</v>
      </c>
      <c r="B708">
        <v>20250301</v>
      </c>
      <c r="C708">
        <v>2025</v>
      </c>
      <c r="D708" s="9">
        <v>45717</v>
      </c>
      <c r="E708">
        <v>3</v>
      </c>
      <c r="F708" t="s">
        <v>1088</v>
      </c>
      <c r="G708" t="s">
        <v>14</v>
      </c>
      <c r="H708" t="s">
        <v>1088</v>
      </c>
      <c r="I708" t="s">
        <v>14</v>
      </c>
      <c r="J708">
        <v>1</v>
      </c>
      <c r="K708" t="s">
        <v>9</v>
      </c>
      <c r="L708" t="s">
        <v>2158</v>
      </c>
      <c r="M708" t="s">
        <v>2158</v>
      </c>
      <c r="N708" t="s">
        <v>1823</v>
      </c>
      <c r="O708" t="s">
        <v>3082</v>
      </c>
      <c r="P708" t="s">
        <v>6037</v>
      </c>
      <c r="Q708" t="s">
        <v>6038</v>
      </c>
      <c r="R708" t="s">
        <v>4842</v>
      </c>
      <c r="S708" t="s">
        <v>453</v>
      </c>
      <c r="T708" t="s">
        <v>6046</v>
      </c>
      <c r="U708" s="9" t="s">
        <v>6047</v>
      </c>
      <c r="V708" s="9" t="s">
        <v>6048</v>
      </c>
      <c r="W708" t="s">
        <v>6049</v>
      </c>
      <c r="X708" t="s">
        <v>3081</v>
      </c>
      <c r="Y708" t="s">
        <v>3081</v>
      </c>
      <c r="Z708">
        <v>4</v>
      </c>
      <c r="AA708">
        <v>45566</v>
      </c>
      <c r="AB708">
        <v>38292</v>
      </c>
      <c r="AC708">
        <v>62340126</v>
      </c>
      <c r="AD708" s="9" t="s">
        <v>3084</v>
      </c>
      <c r="AE708" t="s">
        <v>1642</v>
      </c>
      <c r="AF708" t="s">
        <v>4843</v>
      </c>
      <c r="AG708" t="s">
        <v>4844</v>
      </c>
      <c r="AH708" t="s">
        <v>452</v>
      </c>
      <c r="AI708" t="s">
        <v>6045</v>
      </c>
      <c r="AJ708">
        <v>28254</v>
      </c>
      <c r="AK708" t="s">
        <v>3088</v>
      </c>
      <c r="AL708" t="s">
        <v>3095</v>
      </c>
      <c r="AM708">
        <v>200011250029654</v>
      </c>
      <c r="AN708">
        <v>1</v>
      </c>
      <c r="AO708" s="88" t="s">
        <v>3089</v>
      </c>
      <c r="AP708" s="88">
        <v>1</v>
      </c>
      <c r="AQ708" s="88" t="s">
        <v>3090</v>
      </c>
      <c r="AR708" s="88">
        <v>362664</v>
      </c>
      <c r="AS708" s="88" t="s">
        <v>6044</v>
      </c>
      <c r="AT708" s="88">
        <v>86</v>
      </c>
      <c r="AU708" s="88">
        <v>30000</v>
      </c>
      <c r="AV708" s="88">
        <v>0</v>
      </c>
      <c r="AW708" s="88">
        <v>0</v>
      </c>
      <c r="AX708" s="88">
        <v>0</v>
      </c>
      <c r="AY708" s="88">
        <v>30000</v>
      </c>
      <c r="AZ708" s="88">
        <v>861</v>
      </c>
      <c r="BA708" s="88">
        <v>0</v>
      </c>
      <c r="BB708" s="88">
        <v>912</v>
      </c>
      <c r="BC708" s="88">
        <v>0</v>
      </c>
      <c r="BD708" s="88">
        <v>25</v>
      </c>
      <c r="BE708" s="88">
        <v>100</v>
      </c>
      <c r="BF708" s="101">
        <v>300</v>
      </c>
      <c r="BG708" s="101">
        <v>2198</v>
      </c>
      <c r="BH708" s="101">
        <v>2130</v>
      </c>
      <c r="BI708" s="101">
        <v>330</v>
      </c>
      <c r="BJ708" s="101">
        <v>2127</v>
      </c>
      <c r="BK708" s="101">
        <v>4587</v>
      </c>
      <c r="BL708" s="101" t="s">
        <v>3091</v>
      </c>
      <c r="BM708" s="101" t="s">
        <v>3081</v>
      </c>
    </row>
    <row r="709" spans="1:65">
      <c r="A709" t="s">
        <v>695</v>
      </c>
      <c r="B709">
        <v>20250301</v>
      </c>
      <c r="C709">
        <v>2025</v>
      </c>
      <c r="D709" s="9">
        <v>45717</v>
      </c>
      <c r="E709">
        <v>3</v>
      </c>
      <c r="F709" t="s">
        <v>1043</v>
      </c>
      <c r="G709" t="s">
        <v>60</v>
      </c>
      <c r="H709" t="s">
        <v>1043</v>
      </c>
      <c r="I709" t="s">
        <v>60</v>
      </c>
      <c r="J709">
        <v>1</v>
      </c>
      <c r="K709" t="s">
        <v>9</v>
      </c>
      <c r="L709" t="s">
        <v>2158</v>
      </c>
      <c r="M709" t="s">
        <v>2158</v>
      </c>
      <c r="N709" t="s">
        <v>1823</v>
      </c>
      <c r="O709" t="s">
        <v>3082</v>
      </c>
      <c r="P709" t="s">
        <v>6037</v>
      </c>
      <c r="Q709" t="s">
        <v>6038</v>
      </c>
      <c r="R709" t="s">
        <v>3226</v>
      </c>
      <c r="S709" t="s">
        <v>303</v>
      </c>
      <c r="T709" t="s">
        <v>6046</v>
      </c>
      <c r="U709" s="9" t="s">
        <v>6047</v>
      </c>
      <c r="V709" s="9" t="s">
        <v>3081</v>
      </c>
      <c r="W709" t="s">
        <v>3081</v>
      </c>
      <c r="X709" t="s">
        <v>3081</v>
      </c>
      <c r="Y709" t="s">
        <v>3081</v>
      </c>
      <c r="Z709">
        <v>1</v>
      </c>
      <c r="AA709">
        <v>44684</v>
      </c>
      <c r="AB709">
        <v>44684</v>
      </c>
      <c r="AC709">
        <v>61950083</v>
      </c>
      <c r="AD709" s="9" t="s">
        <v>3084</v>
      </c>
      <c r="AE709" t="s">
        <v>1593</v>
      </c>
      <c r="AF709" t="s">
        <v>3962</v>
      </c>
      <c r="AG709" t="s">
        <v>5226</v>
      </c>
      <c r="AH709" t="s">
        <v>1227</v>
      </c>
      <c r="AI709" t="s">
        <v>6045</v>
      </c>
      <c r="AJ709">
        <v>19120</v>
      </c>
      <c r="AK709" t="s">
        <v>3099</v>
      </c>
      <c r="AL709" t="s">
        <v>3088</v>
      </c>
      <c r="AM709">
        <v>200019604748920</v>
      </c>
      <c r="AN709">
        <v>1</v>
      </c>
      <c r="AO709" s="88" t="s">
        <v>3089</v>
      </c>
      <c r="AP709" s="88">
        <v>1</v>
      </c>
      <c r="AQ709" s="88" t="s">
        <v>3090</v>
      </c>
      <c r="AR709" s="88">
        <v>362664</v>
      </c>
      <c r="AS709" s="88" t="s">
        <v>6044</v>
      </c>
      <c r="AT709" s="88">
        <v>89</v>
      </c>
      <c r="AU709" s="88">
        <v>30000</v>
      </c>
      <c r="AV709" s="88">
        <v>0</v>
      </c>
      <c r="AW709" s="88">
        <v>0</v>
      </c>
      <c r="AX709" s="88">
        <v>0</v>
      </c>
      <c r="AY709" s="88">
        <v>30000</v>
      </c>
      <c r="AZ709" s="88">
        <v>861</v>
      </c>
      <c r="BA709" s="88">
        <v>0</v>
      </c>
      <c r="BB709" s="88">
        <v>912</v>
      </c>
      <c r="BC709" s="88">
        <v>0</v>
      </c>
      <c r="BD709" s="88">
        <v>25</v>
      </c>
      <c r="BE709" s="88">
        <v>0</v>
      </c>
      <c r="BF709" s="101">
        <v>2066</v>
      </c>
      <c r="BG709" s="101">
        <v>3864</v>
      </c>
      <c r="BH709" s="101">
        <v>2130</v>
      </c>
      <c r="BI709" s="101">
        <v>330</v>
      </c>
      <c r="BJ709" s="101">
        <v>2127</v>
      </c>
      <c r="BK709" s="101">
        <v>4587</v>
      </c>
      <c r="BL709" s="101" t="s">
        <v>3081</v>
      </c>
      <c r="BM709" s="101" t="s">
        <v>3081</v>
      </c>
    </row>
    <row r="710" spans="1:65">
      <c r="A710" t="s">
        <v>695</v>
      </c>
      <c r="B710">
        <v>20250301</v>
      </c>
      <c r="C710">
        <v>2025</v>
      </c>
      <c r="D710" s="9">
        <v>45717</v>
      </c>
      <c r="E710">
        <v>3</v>
      </c>
      <c r="F710" t="s">
        <v>1042</v>
      </c>
      <c r="G710" t="s">
        <v>1192</v>
      </c>
      <c r="H710" t="s">
        <v>1042</v>
      </c>
      <c r="I710" t="s">
        <v>1192</v>
      </c>
      <c r="J710">
        <v>1</v>
      </c>
      <c r="K710" t="s">
        <v>9</v>
      </c>
      <c r="L710" t="s">
        <v>2158</v>
      </c>
      <c r="M710" t="s">
        <v>2158</v>
      </c>
      <c r="N710" t="s">
        <v>1823</v>
      </c>
      <c r="O710" t="s">
        <v>3082</v>
      </c>
      <c r="P710" t="s">
        <v>6037</v>
      </c>
      <c r="Q710" t="s">
        <v>6038</v>
      </c>
      <c r="R710" t="s">
        <v>3297</v>
      </c>
      <c r="S710" t="s">
        <v>8</v>
      </c>
      <c r="T710" t="s">
        <v>6046</v>
      </c>
      <c r="U710" s="9" t="s">
        <v>6047</v>
      </c>
      <c r="V710" s="9" t="s">
        <v>6056</v>
      </c>
      <c r="W710" t="s">
        <v>6057</v>
      </c>
      <c r="X710" t="s">
        <v>3081</v>
      </c>
      <c r="Y710" t="s">
        <v>3081</v>
      </c>
      <c r="Z710">
        <v>4</v>
      </c>
      <c r="AA710">
        <v>45566</v>
      </c>
      <c r="AB710">
        <v>37500</v>
      </c>
      <c r="AC710">
        <v>61455001</v>
      </c>
      <c r="AD710" s="9" t="s">
        <v>3084</v>
      </c>
      <c r="AE710" t="s">
        <v>957</v>
      </c>
      <c r="AF710" t="s">
        <v>4547</v>
      </c>
      <c r="AG710" t="s">
        <v>3411</v>
      </c>
      <c r="AH710" t="s">
        <v>145</v>
      </c>
      <c r="AI710" t="s">
        <v>6045</v>
      </c>
      <c r="AJ710">
        <v>27818</v>
      </c>
      <c r="AK710" t="s">
        <v>3088</v>
      </c>
      <c r="AL710" t="s">
        <v>3095</v>
      </c>
      <c r="AM710">
        <v>200013300048114</v>
      </c>
      <c r="AN710">
        <v>1</v>
      </c>
      <c r="AO710" s="88" t="s">
        <v>3089</v>
      </c>
      <c r="AP710" s="88">
        <v>1</v>
      </c>
      <c r="AQ710" s="88" t="s">
        <v>3090</v>
      </c>
      <c r="AR710" s="88">
        <v>362664</v>
      </c>
      <c r="AS710" s="88" t="s">
        <v>6044</v>
      </c>
      <c r="AT710" s="88">
        <v>123</v>
      </c>
      <c r="AU710" s="88">
        <v>35000</v>
      </c>
      <c r="AV710" s="88">
        <v>0</v>
      </c>
      <c r="AW710" s="88">
        <v>0</v>
      </c>
      <c r="AX710" s="88">
        <v>0</v>
      </c>
      <c r="AY710" s="88">
        <v>35000</v>
      </c>
      <c r="AZ710" s="88">
        <v>1004.5</v>
      </c>
      <c r="BA710" s="88">
        <v>0</v>
      </c>
      <c r="BB710" s="88">
        <v>1064</v>
      </c>
      <c r="BC710" s="88">
        <v>0</v>
      </c>
      <c r="BD710" s="88">
        <v>25</v>
      </c>
      <c r="BE710" s="88">
        <v>100</v>
      </c>
      <c r="BF710" s="101">
        <v>1416</v>
      </c>
      <c r="BG710" s="101">
        <v>3609.5</v>
      </c>
      <c r="BH710" s="101">
        <v>2485</v>
      </c>
      <c r="BI710" s="101">
        <v>385</v>
      </c>
      <c r="BJ710" s="101">
        <v>2481.5</v>
      </c>
      <c r="BK710" s="101">
        <v>5351.5</v>
      </c>
      <c r="BL710" s="101" t="s">
        <v>3091</v>
      </c>
      <c r="BM710" s="101" t="s">
        <v>3081</v>
      </c>
    </row>
    <row r="711" spans="1:65">
      <c r="A711" t="s">
        <v>695</v>
      </c>
      <c r="B711">
        <v>20250301</v>
      </c>
      <c r="C711">
        <v>2025</v>
      </c>
      <c r="D711" s="9">
        <v>45717</v>
      </c>
      <c r="E711">
        <v>3</v>
      </c>
      <c r="F711" t="s">
        <v>1063</v>
      </c>
      <c r="G711" t="s">
        <v>256</v>
      </c>
      <c r="H711" t="s">
        <v>1063</v>
      </c>
      <c r="I711" t="s">
        <v>256</v>
      </c>
      <c r="J711">
        <v>1</v>
      </c>
      <c r="K711" t="s">
        <v>9</v>
      </c>
      <c r="L711" t="s">
        <v>2158</v>
      </c>
      <c r="M711" t="s">
        <v>2158</v>
      </c>
      <c r="N711" t="s">
        <v>1823</v>
      </c>
      <c r="O711" t="s">
        <v>3082</v>
      </c>
      <c r="P711" t="s">
        <v>6037</v>
      </c>
      <c r="Q711" t="s">
        <v>6038</v>
      </c>
      <c r="R711" t="s">
        <v>3330</v>
      </c>
      <c r="S711" t="s">
        <v>45</v>
      </c>
      <c r="T711" t="s">
        <v>6039</v>
      </c>
      <c r="U711" s="9" t="s">
        <v>6040</v>
      </c>
      <c r="V711" s="9" t="s">
        <v>6056</v>
      </c>
      <c r="W711" t="s">
        <v>6057</v>
      </c>
      <c r="X711" t="s">
        <v>3081</v>
      </c>
      <c r="Y711" t="s">
        <v>3081</v>
      </c>
      <c r="Z711">
        <v>1</v>
      </c>
      <c r="AA711">
        <v>45108</v>
      </c>
      <c r="AB711">
        <v>45108</v>
      </c>
      <c r="AC711">
        <v>61605028</v>
      </c>
      <c r="AD711" s="9" t="s">
        <v>3084</v>
      </c>
      <c r="AE711" t="s">
        <v>2451</v>
      </c>
      <c r="AF711" t="s">
        <v>5218</v>
      </c>
      <c r="AG711" t="s">
        <v>5219</v>
      </c>
      <c r="AH711" t="s">
        <v>2450</v>
      </c>
      <c r="AI711" t="s">
        <v>6043</v>
      </c>
      <c r="AJ711">
        <v>32409</v>
      </c>
      <c r="AK711" t="s">
        <v>3099</v>
      </c>
      <c r="AL711" t="s">
        <v>3088</v>
      </c>
      <c r="AM711">
        <v>200019604821974</v>
      </c>
      <c r="AN711">
        <v>1</v>
      </c>
      <c r="AO711" s="88" t="s">
        <v>3089</v>
      </c>
      <c r="AP711" s="88">
        <v>1</v>
      </c>
      <c r="AQ711" s="88" t="s">
        <v>3090</v>
      </c>
      <c r="AR711" s="88">
        <v>362664</v>
      </c>
      <c r="AS711" s="88" t="s">
        <v>6044</v>
      </c>
      <c r="AT711" s="88">
        <v>124</v>
      </c>
      <c r="AU711" s="88">
        <v>25000</v>
      </c>
      <c r="AV711" s="88">
        <v>0</v>
      </c>
      <c r="AW711" s="88">
        <v>0</v>
      </c>
      <c r="AX711" s="88">
        <v>0</v>
      </c>
      <c r="AY711" s="88">
        <v>25000</v>
      </c>
      <c r="AZ711" s="88">
        <v>717.5</v>
      </c>
      <c r="BA711" s="88">
        <v>0</v>
      </c>
      <c r="BB711" s="88">
        <v>760</v>
      </c>
      <c r="BC711" s="88">
        <v>0</v>
      </c>
      <c r="BD711" s="88">
        <v>25</v>
      </c>
      <c r="BE711" s="88">
        <v>0</v>
      </c>
      <c r="BF711" s="101">
        <v>3366</v>
      </c>
      <c r="BG711" s="101">
        <v>4868.5</v>
      </c>
      <c r="BH711" s="101">
        <v>1775</v>
      </c>
      <c r="BI711" s="101">
        <v>275</v>
      </c>
      <c r="BJ711" s="101">
        <v>1772.5</v>
      </c>
      <c r="BK711" s="101">
        <v>3822.5</v>
      </c>
      <c r="BL711" s="101" t="s">
        <v>3081</v>
      </c>
      <c r="BM711" s="101" t="s">
        <v>3081</v>
      </c>
    </row>
    <row r="712" spans="1:65">
      <c r="A712" t="s">
        <v>695</v>
      </c>
      <c r="B712">
        <v>20250301</v>
      </c>
      <c r="C712">
        <v>2025</v>
      </c>
      <c r="D712" s="9">
        <v>45717</v>
      </c>
      <c r="E712">
        <v>3</v>
      </c>
      <c r="F712" t="s">
        <v>1031</v>
      </c>
      <c r="G712" t="s">
        <v>500</v>
      </c>
      <c r="H712" t="s">
        <v>1031</v>
      </c>
      <c r="I712" t="s">
        <v>500</v>
      </c>
      <c r="J712">
        <v>1</v>
      </c>
      <c r="K712" t="s">
        <v>9</v>
      </c>
      <c r="L712" t="s">
        <v>2158</v>
      </c>
      <c r="M712" t="s">
        <v>2158</v>
      </c>
      <c r="N712" t="s">
        <v>1823</v>
      </c>
      <c r="O712" t="s">
        <v>3082</v>
      </c>
      <c r="P712" t="s">
        <v>6037</v>
      </c>
      <c r="Q712" t="s">
        <v>6038</v>
      </c>
      <c r="R712" t="s">
        <v>3116</v>
      </c>
      <c r="S712" t="s">
        <v>16</v>
      </c>
      <c r="T712" t="s">
        <v>6046</v>
      </c>
      <c r="U712" s="9" t="s">
        <v>6047</v>
      </c>
      <c r="V712" s="9" t="s">
        <v>3081</v>
      </c>
      <c r="W712" t="s">
        <v>3081</v>
      </c>
      <c r="X712" t="s">
        <v>3081</v>
      </c>
      <c r="Y712" t="s">
        <v>3081</v>
      </c>
      <c r="Z712">
        <v>2</v>
      </c>
      <c r="AA712">
        <v>45231</v>
      </c>
      <c r="AB712">
        <v>44348</v>
      </c>
      <c r="AC712">
        <v>61875105</v>
      </c>
      <c r="AD712" s="9" t="s">
        <v>3084</v>
      </c>
      <c r="AE712" t="s">
        <v>1543</v>
      </c>
      <c r="AF712" t="s">
        <v>3117</v>
      </c>
      <c r="AG712" t="s">
        <v>3118</v>
      </c>
      <c r="AH712" t="s">
        <v>801</v>
      </c>
      <c r="AI712" t="s">
        <v>6045</v>
      </c>
      <c r="AJ712">
        <v>29828</v>
      </c>
      <c r="AK712" t="s">
        <v>3099</v>
      </c>
      <c r="AL712" t="s">
        <v>3088</v>
      </c>
      <c r="AM712">
        <v>200019603769994</v>
      </c>
      <c r="AN712">
        <v>1</v>
      </c>
      <c r="AO712" s="88" t="s">
        <v>3089</v>
      </c>
      <c r="AP712" s="88">
        <v>1</v>
      </c>
      <c r="AQ712" s="88" t="s">
        <v>3090</v>
      </c>
      <c r="AR712" s="88">
        <v>362664</v>
      </c>
      <c r="AS712" s="88" t="s">
        <v>6044</v>
      </c>
      <c r="AT712" s="88">
        <v>203</v>
      </c>
      <c r="AU712" s="88">
        <v>35000</v>
      </c>
      <c r="AV712" s="88">
        <v>0</v>
      </c>
      <c r="AW712" s="88">
        <v>0</v>
      </c>
      <c r="AX712" s="88">
        <v>0</v>
      </c>
      <c r="AY712" s="88">
        <v>35000</v>
      </c>
      <c r="AZ712" s="88">
        <v>1004.5</v>
      </c>
      <c r="BA712" s="88">
        <v>0</v>
      </c>
      <c r="BB712" s="88">
        <v>1064</v>
      </c>
      <c r="BC712" s="88">
        <v>0</v>
      </c>
      <c r="BD712" s="88">
        <v>25</v>
      </c>
      <c r="BE712" s="88">
        <v>0</v>
      </c>
      <c r="BF712" s="101">
        <v>1166</v>
      </c>
      <c r="BG712" s="101">
        <v>3259.5</v>
      </c>
      <c r="BH712" s="101">
        <v>2485</v>
      </c>
      <c r="BI712" s="101">
        <v>385</v>
      </c>
      <c r="BJ712" s="101">
        <v>2481.5</v>
      </c>
      <c r="BK712" s="101">
        <v>5351.5</v>
      </c>
      <c r="BL712" s="101" t="s">
        <v>3081</v>
      </c>
      <c r="BM712" s="101" t="s">
        <v>3081</v>
      </c>
    </row>
    <row r="713" spans="1:65">
      <c r="A713" t="s">
        <v>695</v>
      </c>
      <c r="B713">
        <v>20250301</v>
      </c>
      <c r="C713">
        <v>2025</v>
      </c>
      <c r="D713" s="9">
        <v>45717</v>
      </c>
      <c r="E713">
        <v>3</v>
      </c>
      <c r="F713" t="s">
        <v>1085</v>
      </c>
      <c r="G713" t="s">
        <v>689</v>
      </c>
      <c r="H713" t="s">
        <v>1085</v>
      </c>
      <c r="I713" t="s">
        <v>689</v>
      </c>
      <c r="J713">
        <v>1</v>
      </c>
      <c r="K713" t="s">
        <v>9</v>
      </c>
      <c r="L713" t="s">
        <v>2158</v>
      </c>
      <c r="M713" t="s">
        <v>2158</v>
      </c>
      <c r="N713" t="s">
        <v>1823</v>
      </c>
      <c r="O713" t="s">
        <v>3082</v>
      </c>
      <c r="P713" t="s">
        <v>6037</v>
      </c>
      <c r="Q713" t="s">
        <v>6038</v>
      </c>
      <c r="R713" t="s">
        <v>3223</v>
      </c>
      <c r="S713" t="s">
        <v>175</v>
      </c>
      <c r="T713" t="s">
        <v>6039</v>
      </c>
      <c r="U713" s="9" t="s">
        <v>6040</v>
      </c>
      <c r="V713" s="9" t="s">
        <v>6041</v>
      </c>
      <c r="W713" t="s">
        <v>6042</v>
      </c>
      <c r="X713" t="s">
        <v>3081</v>
      </c>
      <c r="Y713" t="s">
        <v>3081</v>
      </c>
      <c r="Z713">
        <v>1</v>
      </c>
      <c r="AA713">
        <v>44896</v>
      </c>
      <c r="AB713">
        <v>44896</v>
      </c>
      <c r="AC713">
        <v>61830007</v>
      </c>
      <c r="AD713" s="9" t="s">
        <v>3084</v>
      </c>
      <c r="AE713" t="s">
        <v>1959</v>
      </c>
      <c r="AF713" t="s">
        <v>3611</v>
      </c>
      <c r="AG713" t="s">
        <v>3612</v>
      </c>
      <c r="AH713" t="s">
        <v>1958</v>
      </c>
      <c r="AI713" t="s">
        <v>6045</v>
      </c>
      <c r="AJ713">
        <v>34858</v>
      </c>
      <c r="AK713" t="s">
        <v>3099</v>
      </c>
      <c r="AL713" t="s">
        <v>3088</v>
      </c>
      <c r="AM713">
        <v>200019605388529</v>
      </c>
      <c r="AN713">
        <v>1</v>
      </c>
      <c r="AO713" s="88" t="s">
        <v>3089</v>
      </c>
      <c r="AP713" s="88">
        <v>1</v>
      </c>
      <c r="AQ713" s="88" t="s">
        <v>3090</v>
      </c>
      <c r="AR713" s="88">
        <v>362664</v>
      </c>
      <c r="AS713" s="88" t="s">
        <v>6044</v>
      </c>
      <c r="AT713" s="88">
        <v>208</v>
      </c>
      <c r="AU713" s="88">
        <v>25000</v>
      </c>
      <c r="AV713" s="88">
        <v>0</v>
      </c>
      <c r="AW713" s="88">
        <v>0</v>
      </c>
      <c r="AX713" s="88">
        <v>0</v>
      </c>
      <c r="AY713" s="88">
        <v>25000</v>
      </c>
      <c r="AZ713" s="88">
        <v>717.5</v>
      </c>
      <c r="BA713" s="88">
        <v>0</v>
      </c>
      <c r="BB713" s="88">
        <v>760</v>
      </c>
      <c r="BC713" s="88">
        <v>0</v>
      </c>
      <c r="BD713" s="88">
        <v>25</v>
      </c>
      <c r="BE713" s="88">
        <v>0</v>
      </c>
      <c r="BF713" s="101">
        <v>0</v>
      </c>
      <c r="BG713" s="101">
        <v>1502.5</v>
      </c>
      <c r="BH713" s="101">
        <v>1775</v>
      </c>
      <c r="BI713" s="101">
        <v>275</v>
      </c>
      <c r="BJ713" s="101">
        <v>1772.5</v>
      </c>
      <c r="BK713" s="101">
        <v>3822.5</v>
      </c>
      <c r="BL713" s="101" t="s">
        <v>3081</v>
      </c>
      <c r="BM713" s="101" t="s">
        <v>3081</v>
      </c>
    </row>
    <row r="714" spans="1:65">
      <c r="A714" t="s">
        <v>695</v>
      </c>
      <c r="B714">
        <v>20250301</v>
      </c>
      <c r="C714">
        <v>2025</v>
      </c>
      <c r="D714" s="9">
        <v>45717</v>
      </c>
      <c r="E714">
        <v>3</v>
      </c>
      <c r="F714" t="s">
        <v>1088</v>
      </c>
      <c r="G714" t="s">
        <v>14</v>
      </c>
      <c r="H714" t="s">
        <v>1088</v>
      </c>
      <c r="I714" t="s">
        <v>14</v>
      </c>
      <c r="J714">
        <v>1</v>
      </c>
      <c r="K714" t="s">
        <v>9</v>
      </c>
      <c r="L714" t="s">
        <v>2158</v>
      </c>
      <c r="M714" t="s">
        <v>2158</v>
      </c>
      <c r="N714" t="s">
        <v>1823</v>
      </c>
      <c r="O714" t="s">
        <v>3082</v>
      </c>
      <c r="P714" t="s">
        <v>6037</v>
      </c>
      <c r="Q714" t="s">
        <v>6038</v>
      </c>
      <c r="R714" t="s">
        <v>3938</v>
      </c>
      <c r="S714" t="s">
        <v>27</v>
      </c>
      <c r="T714" t="s">
        <v>6046</v>
      </c>
      <c r="U714" s="9" t="s">
        <v>6047</v>
      </c>
      <c r="V714" s="9" t="s">
        <v>6048</v>
      </c>
      <c r="W714" t="s">
        <v>6049</v>
      </c>
      <c r="X714" t="s">
        <v>3081</v>
      </c>
      <c r="Y714" t="s">
        <v>3081</v>
      </c>
      <c r="Z714">
        <v>4</v>
      </c>
      <c r="AA714">
        <v>45566</v>
      </c>
      <c r="AB714">
        <v>38504</v>
      </c>
      <c r="AC714">
        <v>62340017</v>
      </c>
      <c r="AD714" s="9" t="s">
        <v>3084</v>
      </c>
      <c r="AE714" t="s">
        <v>956</v>
      </c>
      <c r="AF714" t="s">
        <v>5193</v>
      </c>
      <c r="AG714" t="s">
        <v>5194</v>
      </c>
      <c r="AH714" t="s">
        <v>50</v>
      </c>
      <c r="AI714" t="s">
        <v>6043</v>
      </c>
      <c r="AJ714">
        <v>30479</v>
      </c>
      <c r="AK714" t="s">
        <v>3088</v>
      </c>
      <c r="AL714" t="s">
        <v>3095</v>
      </c>
      <c r="AM714">
        <v>200011250030083</v>
      </c>
      <c r="AN714">
        <v>1</v>
      </c>
      <c r="AO714" s="88" t="s">
        <v>3089</v>
      </c>
      <c r="AP714" s="88">
        <v>1</v>
      </c>
      <c r="AQ714" s="88" t="s">
        <v>3090</v>
      </c>
      <c r="AR714" s="88">
        <v>362664</v>
      </c>
      <c r="AS714" s="88" t="s">
        <v>6044</v>
      </c>
      <c r="AT714" s="88">
        <v>210</v>
      </c>
      <c r="AU714" s="88">
        <v>30000</v>
      </c>
      <c r="AV714" s="88">
        <v>0</v>
      </c>
      <c r="AW714" s="88">
        <v>0</v>
      </c>
      <c r="AX714" s="88">
        <v>0</v>
      </c>
      <c r="AY714" s="88">
        <v>30000</v>
      </c>
      <c r="AZ714" s="88">
        <v>861</v>
      </c>
      <c r="BA714" s="88">
        <v>0</v>
      </c>
      <c r="BB714" s="88">
        <v>912</v>
      </c>
      <c r="BC714" s="88">
        <v>0</v>
      </c>
      <c r="BD714" s="88">
        <v>25</v>
      </c>
      <c r="BE714" s="88">
        <v>50</v>
      </c>
      <c r="BF714" s="101">
        <v>0</v>
      </c>
      <c r="BG714" s="101">
        <v>1848</v>
      </c>
      <c r="BH714" s="101">
        <v>2130</v>
      </c>
      <c r="BI714" s="101">
        <v>330</v>
      </c>
      <c r="BJ714" s="101">
        <v>2127</v>
      </c>
      <c r="BK714" s="101">
        <v>4587</v>
      </c>
      <c r="BL714" s="101" t="s">
        <v>3091</v>
      </c>
      <c r="BM714" s="101" t="s">
        <v>3081</v>
      </c>
    </row>
    <row r="715" spans="1:65">
      <c r="A715" t="s">
        <v>695</v>
      </c>
      <c r="B715">
        <v>20250301</v>
      </c>
      <c r="C715">
        <v>2025</v>
      </c>
      <c r="D715" s="9">
        <v>45717</v>
      </c>
      <c r="E715">
        <v>3</v>
      </c>
      <c r="F715" t="s">
        <v>1042</v>
      </c>
      <c r="G715" t="s">
        <v>1192</v>
      </c>
      <c r="H715" t="s">
        <v>1042</v>
      </c>
      <c r="I715" t="s">
        <v>1192</v>
      </c>
      <c r="J715">
        <v>1</v>
      </c>
      <c r="K715" t="s">
        <v>9</v>
      </c>
      <c r="L715" t="s">
        <v>2158</v>
      </c>
      <c r="M715" t="s">
        <v>2158</v>
      </c>
      <c r="N715" t="s">
        <v>1823</v>
      </c>
      <c r="O715" t="s">
        <v>3082</v>
      </c>
      <c r="P715" t="s">
        <v>6037</v>
      </c>
      <c r="Q715" t="s">
        <v>6038</v>
      </c>
      <c r="R715" t="s">
        <v>3110</v>
      </c>
      <c r="S715" t="s">
        <v>25</v>
      </c>
      <c r="T715" t="s">
        <v>6046</v>
      </c>
      <c r="U715" s="9" t="s">
        <v>6047</v>
      </c>
      <c r="V715" s="9" t="s">
        <v>3081</v>
      </c>
      <c r="W715" t="s">
        <v>3081</v>
      </c>
      <c r="X715" t="s">
        <v>3081</v>
      </c>
      <c r="Y715" t="s">
        <v>3081</v>
      </c>
      <c r="Z715">
        <v>3</v>
      </c>
      <c r="AA715">
        <v>44621</v>
      </c>
      <c r="AB715">
        <v>40725</v>
      </c>
      <c r="AC715">
        <v>61455041</v>
      </c>
      <c r="AD715" s="9" t="s">
        <v>3084</v>
      </c>
      <c r="AE715" t="s">
        <v>1551</v>
      </c>
      <c r="AF715" t="s">
        <v>3111</v>
      </c>
      <c r="AG715" t="s">
        <v>3112</v>
      </c>
      <c r="AH715" t="s">
        <v>130</v>
      </c>
      <c r="AI715" t="s">
        <v>6043</v>
      </c>
      <c r="AJ715">
        <v>24886</v>
      </c>
      <c r="AK715" t="s">
        <v>3099</v>
      </c>
      <c r="AL715" t="s">
        <v>3088</v>
      </c>
      <c r="AM715">
        <v>200013300199445</v>
      </c>
      <c r="AN715">
        <v>1</v>
      </c>
      <c r="AO715" s="88" t="s">
        <v>3089</v>
      </c>
      <c r="AP715" s="88">
        <v>1</v>
      </c>
      <c r="AQ715" s="88" t="s">
        <v>3090</v>
      </c>
      <c r="AR715" s="88">
        <v>362664</v>
      </c>
      <c r="AS715" s="88" t="s">
        <v>6044</v>
      </c>
      <c r="AT715" s="88">
        <v>147</v>
      </c>
      <c r="AU715" s="88">
        <v>55000</v>
      </c>
      <c r="AV715" s="88">
        <v>0</v>
      </c>
      <c r="AW715" s="88">
        <v>0</v>
      </c>
      <c r="AX715" s="88">
        <v>0</v>
      </c>
      <c r="AY715" s="88">
        <v>55000</v>
      </c>
      <c r="AZ715" s="88">
        <v>1578.5</v>
      </c>
      <c r="BA715" s="88">
        <v>2302.36</v>
      </c>
      <c r="BB715" s="88">
        <v>1672</v>
      </c>
      <c r="BC715" s="88">
        <v>1715.46</v>
      </c>
      <c r="BD715" s="88">
        <v>25</v>
      </c>
      <c r="BE715" s="88">
        <v>0</v>
      </c>
      <c r="BF715" s="101">
        <v>300</v>
      </c>
      <c r="BG715" s="101">
        <v>7593.32</v>
      </c>
      <c r="BH715" s="101">
        <v>3905</v>
      </c>
      <c r="BI715" s="101">
        <v>605</v>
      </c>
      <c r="BJ715" s="101">
        <v>3899.5</v>
      </c>
      <c r="BK715" s="101">
        <v>8409.5</v>
      </c>
      <c r="BL715" s="101" t="s">
        <v>3081</v>
      </c>
      <c r="BM715" s="101" t="s">
        <v>3081</v>
      </c>
    </row>
    <row r="716" spans="1:65">
      <c r="A716" t="s">
        <v>695</v>
      </c>
      <c r="B716">
        <v>20250301</v>
      </c>
      <c r="C716">
        <v>2025</v>
      </c>
      <c r="D716" s="9">
        <v>45717</v>
      </c>
      <c r="E716">
        <v>3</v>
      </c>
      <c r="F716" t="s">
        <v>1031</v>
      </c>
      <c r="G716" t="s">
        <v>500</v>
      </c>
      <c r="H716" t="s">
        <v>1031</v>
      </c>
      <c r="I716" t="s">
        <v>500</v>
      </c>
      <c r="J716">
        <v>1</v>
      </c>
      <c r="K716" t="s">
        <v>9</v>
      </c>
      <c r="L716" t="s">
        <v>2158</v>
      </c>
      <c r="M716" t="s">
        <v>2158</v>
      </c>
      <c r="N716" t="s">
        <v>1823</v>
      </c>
      <c r="O716" t="s">
        <v>3082</v>
      </c>
      <c r="P716" t="s">
        <v>6037</v>
      </c>
      <c r="Q716" t="s">
        <v>6038</v>
      </c>
      <c r="R716" t="s">
        <v>5164</v>
      </c>
      <c r="S716" t="s">
        <v>99</v>
      </c>
      <c r="T716" t="s">
        <v>6046</v>
      </c>
      <c r="U716" s="9" t="s">
        <v>6047</v>
      </c>
      <c r="V716" s="9" t="s">
        <v>3081</v>
      </c>
      <c r="W716" t="s">
        <v>3081</v>
      </c>
      <c r="X716" t="s">
        <v>3081</v>
      </c>
      <c r="Y716" t="s">
        <v>3081</v>
      </c>
      <c r="Z716">
        <v>3</v>
      </c>
      <c r="AA716">
        <v>43466</v>
      </c>
      <c r="AB716">
        <v>39814</v>
      </c>
      <c r="AC716">
        <v>61875068</v>
      </c>
      <c r="AD716" s="9" t="s">
        <v>3084</v>
      </c>
      <c r="AE716" t="s">
        <v>1539</v>
      </c>
      <c r="AF716" t="s">
        <v>5165</v>
      </c>
      <c r="AG716" t="s">
        <v>5166</v>
      </c>
      <c r="AH716" t="s">
        <v>514</v>
      </c>
      <c r="AI716" t="s">
        <v>6045</v>
      </c>
      <c r="AJ716">
        <v>32502</v>
      </c>
      <c r="AK716" t="s">
        <v>3099</v>
      </c>
      <c r="AL716" t="s">
        <v>3088</v>
      </c>
      <c r="AM716">
        <v>200013300147633</v>
      </c>
      <c r="AN716">
        <v>1</v>
      </c>
      <c r="AO716" s="88" t="s">
        <v>3089</v>
      </c>
      <c r="AP716" s="88">
        <v>1</v>
      </c>
      <c r="AQ716" s="88" t="s">
        <v>3090</v>
      </c>
      <c r="AR716" s="88">
        <v>362664</v>
      </c>
      <c r="AS716" s="88" t="s">
        <v>6044</v>
      </c>
      <c r="AT716" s="88">
        <v>156</v>
      </c>
      <c r="AU716" s="88">
        <v>22000</v>
      </c>
      <c r="AV716" s="88">
        <v>0</v>
      </c>
      <c r="AW716" s="88">
        <v>0</v>
      </c>
      <c r="AX716" s="88">
        <v>0</v>
      </c>
      <c r="AY716" s="88">
        <v>22000</v>
      </c>
      <c r="AZ716" s="88">
        <v>631.4</v>
      </c>
      <c r="BA716" s="88">
        <v>0</v>
      </c>
      <c r="BB716" s="88">
        <v>668.8</v>
      </c>
      <c r="BC716" s="88">
        <v>0</v>
      </c>
      <c r="BD716" s="88">
        <v>25</v>
      </c>
      <c r="BE716" s="88">
        <v>0</v>
      </c>
      <c r="BF716" s="101">
        <v>8751.6299999999992</v>
      </c>
      <c r="BG716" s="101">
        <v>10076.83</v>
      </c>
      <c r="BH716" s="101">
        <v>1562</v>
      </c>
      <c r="BI716" s="101">
        <v>242</v>
      </c>
      <c r="BJ716" s="101">
        <v>1559.8</v>
      </c>
      <c r="BK716" s="101">
        <v>3363.8</v>
      </c>
      <c r="BL716" s="101" t="s">
        <v>3081</v>
      </c>
      <c r="BM716" s="101" t="s">
        <v>3081</v>
      </c>
    </row>
    <row r="717" spans="1:65">
      <c r="A717" t="s">
        <v>695</v>
      </c>
      <c r="B717">
        <v>20250301</v>
      </c>
      <c r="C717">
        <v>2025</v>
      </c>
      <c r="D717" s="9">
        <v>45717</v>
      </c>
      <c r="E717">
        <v>3</v>
      </c>
      <c r="F717" t="s">
        <v>1033</v>
      </c>
      <c r="G717" t="s">
        <v>428</v>
      </c>
      <c r="H717" t="s">
        <v>1033</v>
      </c>
      <c r="I717" t="s">
        <v>428</v>
      </c>
      <c r="J717">
        <v>1</v>
      </c>
      <c r="K717" t="s">
        <v>9</v>
      </c>
      <c r="L717" t="s">
        <v>2158</v>
      </c>
      <c r="M717" t="s">
        <v>2158</v>
      </c>
      <c r="N717" t="s">
        <v>1823</v>
      </c>
      <c r="O717" t="s">
        <v>3082</v>
      </c>
      <c r="P717" t="s">
        <v>6037</v>
      </c>
      <c r="Q717" t="s">
        <v>6038</v>
      </c>
      <c r="R717" t="s">
        <v>3185</v>
      </c>
      <c r="S717" t="s">
        <v>307</v>
      </c>
      <c r="T717" t="s">
        <v>6039</v>
      </c>
      <c r="U717" s="9" t="s">
        <v>6040</v>
      </c>
      <c r="V717" s="9" t="s">
        <v>6041</v>
      </c>
      <c r="W717" t="s">
        <v>6042</v>
      </c>
      <c r="X717" t="s">
        <v>3081</v>
      </c>
      <c r="Y717" t="s">
        <v>3081</v>
      </c>
      <c r="Z717">
        <v>5</v>
      </c>
      <c r="AA717">
        <v>45078</v>
      </c>
      <c r="AB717">
        <v>38565</v>
      </c>
      <c r="AC717">
        <v>61815036</v>
      </c>
      <c r="AD717" s="9" t="s">
        <v>3084</v>
      </c>
      <c r="AE717" t="s">
        <v>1517</v>
      </c>
      <c r="AF717" t="s">
        <v>4523</v>
      </c>
      <c r="AG717" t="s">
        <v>4548</v>
      </c>
      <c r="AH717" t="s">
        <v>429</v>
      </c>
      <c r="AI717" t="s">
        <v>6045</v>
      </c>
      <c r="AJ717">
        <v>25847</v>
      </c>
      <c r="AK717" t="s">
        <v>3088</v>
      </c>
      <c r="AL717" t="s">
        <v>3095</v>
      </c>
      <c r="AM717">
        <v>200011250029007</v>
      </c>
      <c r="AN717">
        <v>1</v>
      </c>
      <c r="AO717" s="88" t="s">
        <v>3089</v>
      </c>
      <c r="AP717" s="88">
        <v>1</v>
      </c>
      <c r="AQ717" s="88" t="s">
        <v>3090</v>
      </c>
      <c r="AR717" s="88">
        <v>362664</v>
      </c>
      <c r="AS717" s="88" t="s">
        <v>6044</v>
      </c>
      <c r="AT717" s="88">
        <v>157</v>
      </c>
      <c r="AU717" s="88">
        <v>24000</v>
      </c>
      <c r="AV717" s="88">
        <v>0</v>
      </c>
      <c r="AW717" s="88">
        <v>0</v>
      </c>
      <c r="AX717" s="88">
        <v>0</v>
      </c>
      <c r="AY717" s="88">
        <v>24000</v>
      </c>
      <c r="AZ717" s="88">
        <v>688.8</v>
      </c>
      <c r="BA717" s="88">
        <v>0</v>
      </c>
      <c r="BB717" s="88">
        <v>729.6</v>
      </c>
      <c r="BC717" s="88">
        <v>0</v>
      </c>
      <c r="BD717" s="88">
        <v>25</v>
      </c>
      <c r="BE717" s="88">
        <v>0</v>
      </c>
      <c r="BF717" s="101">
        <v>300</v>
      </c>
      <c r="BG717" s="101">
        <v>1743.4</v>
      </c>
      <c r="BH717" s="101">
        <v>1704</v>
      </c>
      <c r="BI717" s="101">
        <v>264</v>
      </c>
      <c r="BJ717" s="101">
        <v>1701.6</v>
      </c>
      <c r="BK717" s="101">
        <v>3669.6</v>
      </c>
      <c r="BL717" s="101" t="s">
        <v>3091</v>
      </c>
      <c r="BM717" s="101" t="s">
        <v>3081</v>
      </c>
    </row>
    <row r="718" spans="1:65">
      <c r="A718" t="s">
        <v>695</v>
      </c>
      <c r="B718">
        <v>20250301</v>
      </c>
      <c r="C718">
        <v>2025</v>
      </c>
      <c r="D718" s="9">
        <v>45717</v>
      </c>
      <c r="E718">
        <v>3</v>
      </c>
      <c r="F718" t="s">
        <v>1033</v>
      </c>
      <c r="G718" t="s">
        <v>428</v>
      </c>
      <c r="H718" t="s">
        <v>1033</v>
      </c>
      <c r="I718" t="s">
        <v>428</v>
      </c>
      <c r="J718">
        <v>1</v>
      </c>
      <c r="K718" t="s">
        <v>9</v>
      </c>
      <c r="L718" t="s">
        <v>2158</v>
      </c>
      <c r="M718" t="s">
        <v>2158</v>
      </c>
      <c r="N718" t="s">
        <v>1823</v>
      </c>
      <c r="O718" t="s">
        <v>3082</v>
      </c>
      <c r="P718" t="s">
        <v>6037</v>
      </c>
      <c r="Q718" t="s">
        <v>6038</v>
      </c>
      <c r="R718" t="s">
        <v>3083</v>
      </c>
      <c r="S718" t="s">
        <v>7</v>
      </c>
      <c r="T718" t="s">
        <v>6039</v>
      </c>
      <c r="U718" s="9" t="s">
        <v>6040</v>
      </c>
      <c r="V718" s="9" t="s">
        <v>6041</v>
      </c>
      <c r="W718" t="s">
        <v>6042</v>
      </c>
      <c r="X718" t="s">
        <v>3081</v>
      </c>
      <c r="Y718" t="s">
        <v>3081</v>
      </c>
      <c r="Z718">
        <v>1</v>
      </c>
      <c r="AA718">
        <v>45413</v>
      </c>
      <c r="AB718">
        <v>45413</v>
      </c>
      <c r="AC718">
        <v>61815171</v>
      </c>
      <c r="AD718" s="9" t="s">
        <v>3084</v>
      </c>
      <c r="AE718" t="s">
        <v>2830</v>
      </c>
      <c r="AF718" t="s">
        <v>3100</v>
      </c>
      <c r="AG718" t="s">
        <v>3101</v>
      </c>
      <c r="AH718" t="s">
        <v>2829</v>
      </c>
      <c r="AI718" t="s">
        <v>6043</v>
      </c>
      <c r="AJ718">
        <v>24759</v>
      </c>
      <c r="AK718" t="s">
        <v>3099</v>
      </c>
      <c r="AL718" t="s">
        <v>3088</v>
      </c>
      <c r="AM718">
        <v>200019600279091</v>
      </c>
      <c r="AN718">
        <v>1</v>
      </c>
      <c r="AO718" s="88" t="s">
        <v>3089</v>
      </c>
      <c r="AP718" s="88">
        <v>1</v>
      </c>
      <c r="AQ718" s="88" t="s">
        <v>3090</v>
      </c>
      <c r="AR718" s="88">
        <v>362664</v>
      </c>
      <c r="AS718" s="88" t="s">
        <v>6044</v>
      </c>
      <c r="AT718" s="88">
        <v>167</v>
      </c>
      <c r="AU718" s="88">
        <v>18000</v>
      </c>
      <c r="AV718" s="88">
        <v>0</v>
      </c>
      <c r="AW718" s="88">
        <v>0</v>
      </c>
      <c r="AX718" s="88">
        <v>0</v>
      </c>
      <c r="AY718" s="88">
        <v>18000</v>
      </c>
      <c r="AZ718" s="88">
        <v>516.6</v>
      </c>
      <c r="BA718" s="88">
        <v>0</v>
      </c>
      <c r="BB718" s="88">
        <v>547.20000000000005</v>
      </c>
      <c r="BC718" s="88">
        <v>0</v>
      </c>
      <c r="BD718" s="88">
        <v>25</v>
      </c>
      <c r="BE718" s="88">
        <v>0</v>
      </c>
      <c r="BF718" s="101">
        <v>0</v>
      </c>
      <c r="BG718" s="101">
        <v>1088.8</v>
      </c>
      <c r="BH718" s="101">
        <v>1278</v>
      </c>
      <c r="BI718" s="101">
        <v>198</v>
      </c>
      <c r="BJ718" s="101">
        <v>1276.2</v>
      </c>
      <c r="BK718" s="101">
        <v>2752.2</v>
      </c>
      <c r="BL718" s="101" t="s">
        <v>3081</v>
      </c>
      <c r="BM718" s="101" t="s">
        <v>3081</v>
      </c>
    </row>
    <row r="719" spans="1:65">
      <c r="A719" t="s">
        <v>695</v>
      </c>
      <c r="B719">
        <v>20250301</v>
      </c>
      <c r="C719">
        <v>2025</v>
      </c>
      <c r="D719" s="9">
        <v>45717</v>
      </c>
      <c r="E719">
        <v>3</v>
      </c>
      <c r="F719" t="s">
        <v>1031</v>
      </c>
      <c r="G719" t="s">
        <v>500</v>
      </c>
      <c r="H719" t="s">
        <v>1031</v>
      </c>
      <c r="I719" t="s">
        <v>500</v>
      </c>
      <c r="J719">
        <v>1</v>
      </c>
      <c r="K719" t="s">
        <v>9</v>
      </c>
      <c r="L719" t="s">
        <v>2158</v>
      </c>
      <c r="M719" t="s">
        <v>2158</v>
      </c>
      <c r="N719" t="s">
        <v>1823</v>
      </c>
      <c r="O719" t="s">
        <v>3082</v>
      </c>
      <c r="P719" t="s">
        <v>6037</v>
      </c>
      <c r="Q719" t="s">
        <v>6038</v>
      </c>
      <c r="R719" t="s">
        <v>4591</v>
      </c>
      <c r="S719" t="s">
        <v>566</v>
      </c>
      <c r="T719" t="s">
        <v>6046</v>
      </c>
      <c r="U719" s="9" t="s">
        <v>6047</v>
      </c>
      <c r="V719" s="9" t="s">
        <v>6054</v>
      </c>
      <c r="W719" t="s">
        <v>6055</v>
      </c>
      <c r="X719" t="s">
        <v>3081</v>
      </c>
      <c r="Y719" t="s">
        <v>3081</v>
      </c>
      <c r="Z719">
        <v>6</v>
      </c>
      <c r="AA719">
        <v>43466</v>
      </c>
      <c r="AB719">
        <v>33123</v>
      </c>
      <c r="AC719">
        <v>61875014</v>
      </c>
      <c r="AD719" s="9" t="s">
        <v>3084</v>
      </c>
      <c r="AE719" t="s">
        <v>968</v>
      </c>
      <c r="AF719" t="s">
        <v>4592</v>
      </c>
      <c r="AG719" t="s">
        <v>4593</v>
      </c>
      <c r="AH719" t="s">
        <v>565</v>
      </c>
      <c r="AI719" t="s">
        <v>6043</v>
      </c>
      <c r="AJ719">
        <v>22145</v>
      </c>
      <c r="AK719" t="s">
        <v>3088</v>
      </c>
      <c r="AL719" t="s">
        <v>3095</v>
      </c>
      <c r="AM719">
        <v>200013300042068</v>
      </c>
      <c r="AN719">
        <v>1</v>
      </c>
      <c r="AO719" s="88" t="s">
        <v>3089</v>
      </c>
      <c r="AP719" s="88">
        <v>1</v>
      </c>
      <c r="AQ719" s="88" t="s">
        <v>3090</v>
      </c>
      <c r="AR719" s="88">
        <v>362664</v>
      </c>
      <c r="AS719" s="88" t="s">
        <v>6044</v>
      </c>
      <c r="AT719" s="88">
        <v>181</v>
      </c>
      <c r="AU719" s="88">
        <v>90000</v>
      </c>
      <c r="AV719" s="88">
        <v>0</v>
      </c>
      <c r="AW719" s="88">
        <v>0</v>
      </c>
      <c r="AX719" s="88">
        <v>0</v>
      </c>
      <c r="AY719" s="88">
        <v>90000</v>
      </c>
      <c r="AZ719" s="88">
        <v>2583</v>
      </c>
      <c r="BA719" s="88">
        <v>9753.1200000000008</v>
      </c>
      <c r="BB719" s="88">
        <v>2736</v>
      </c>
      <c r="BC719" s="88">
        <v>0</v>
      </c>
      <c r="BD719" s="88">
        <v>25</v>
      </c>
      <c r="BE719" s="88">
        <v>0</v>
      </c>
      <c r="BF719" s="101">
        <v>2832</v>
      </c>
      <c r="BG719" s="101">
        <v>17929.12</v>
      </c>
      <c r="BH719" s="101">
        <v>6390</v>
      </c>
      <c r="BI719" s="101">
        <v>851.51</v>
      </c>
      <c r="BJ719" s="101">
        <v>6381</v>
      </c>
      <c r="BK719" s="101">
        <v>13622.51</v>
      </c>
      <c r="BL719" s="101" t="s">
        <v>3229</v>
      </c>
      <c r="BM719" s="101" t="s">
        <v>3280</v>
      </c>
    </row>
    <row r="720" spans="1:65">
      <c r="A720" t="s">
        <v>695</v>
      </c>
      <c r="B720">
        <v>20250301</v>
      </c>
      <c r="C720">
        <v>2025</v>
      </c>
      <c r="D720" s="9">
        <v>45717</v>
      </c>
      <c r="E720">
        <v>3</v>
      </c>
      <c r="F720" t="s">
        <v>1043</v>
      </c>
      <c r="G720" t="s">
        <v>60</v>
      </c>
      <c r="H720" t="s">
        <v>1043</v>
      </c>
      <c r="I720" t="s">
        <v>60</v>
      </c>
      <c r="J720">
        <v>1</v>
      </c>
      <c r="K720" t="s">
        <v>9</v>
      </c>
      <c r="L720" t="s">
        <v>2158</v>
      </c>
      <c r="M720" t="s">
        <v>2158</v>
      </c>
      <c r="N720" t="s">
        <v>1823</v>
      </c>
      <c r="O720" t="s">
        <v>3082</v>
      </c>
      <c r="P720" t="s">
        <v>6037</v>
      </c>
      <c r="Q720" t="s">
        <v>6038</v>
      </c>
      <c r="R720" t="s">
        <v>3127</v>
      </c>
      <c r="S720" t="s">
        <v>23</v>
      </c>
      <c r="T720" t="s">
        <v>6039</v>
      </c>
      <c r="U720" s="9" t="s">
        <v>6040</v>
      </c>
      <c r="V720" s="9" t="s">
        <v>6048</v>
      </c>
      <c r="W720" t="s">
        <v>6049</v>
      </c>
      <c r="X720" t="s">
        <v>3081</v>
      </c>
      <c r="Y720" t="s">
        <v>3081</v>
      </c>
      <c r="Z720">
        <v>1</v>
      </c>
      <c r="AA720">
        <v>44166</v>
      </c>
      <c r="AB720">
        <v>44166</v>
      </c>
      <c r="AC720">
        <v>61950060</v>
      </c>
      <c r="AD720" s="9" t="s">
        <v>3084</v>
      </c>
      <c r="AE720" t="s">
        <v>1547</v>
      </c>
      <c r="AF720" t="s">
        <v>3569</v>
      </c>
      <c r="AG720" t="s">
        <v>3570</v>
      </c>
      <c r="AH720" t="s">
        <v>741</v>
      </c>
      <c r="AI720" t="s">
        <v>6045</v>
      </c>
      <c r="AJ720">
        <v>24603</v>
      </c>
      <c r="AK720" t="s">
        <v>3099</v>
      </c>
      <c r="AL720" t="s">
        <v>3088</v>
      </c>
      <c r="AM720">
        <v>200019603278255</v>
      </c>
      <c r="AN720">
        <v>1</v>
      </c>
      <c r="AO720" s="88" t="s">
        <v>3089</v>
      </c>
      <c r="AP720" s="88">
        <v>1</v>
      </c>
      <c r="AQ720" s="88" t="s">
        <v>3090</v>
      </c>
      <c r="AR720" s="88">
        <v>362664</v>
      </c>
      <c r="AS720" s="88" t="s">
        <v>6044</v>
      </c>
      <c r="AT720" s="88">
        <v>184</v>
      </c>
      <c r="AU720" s="88">
        <v>22000</v>
      </c>
      <c r="AV720" s="88">
        <v>0</v>
      </c>
      <c r="AW720" s="88">
        <v>0</v>
      </c>
      <c r="AX720" s="88">
        <v>0</v>
      </c>
      <c r="AY720" s="88">
        <v>22000</v>
      </c>
      <c r="AZ720" s="88">
        <v>631.4</v>
      </c>
      <c r="BA720" s="88">
        <v>0</v>
      </c>
      <c r="BB720" s="88">
        <v>668.8</v>
      </c>
      <c r="BC720" s="88">
        <v>0</v>
      </c>
      <c r="BD720" s="88">
        <v>25</v>
      </c>
      <c r="BE720" s="88">
        <v>0</v>
      </c>
      <c r="BF720" s="101">
        <v>11061.61</v>
      </c>
      <c r="BG720" s="101">
        <v>12386.81</v>
      </c>
      <c r="BH720" s="101">
        <v>1562</v>
      </c>
      <c r="BI720" s="101">
        <v>242</v>
      </c>
      <c r="BJ720" s="101">
        <v>1559.8</v>
      </c>
      <c r="BK720" s="101">
        <v>3363.8</v>
      </c>
      <c r="BL720" s="101" t="s">
        <v>3173</v>
      </c>
      <c r="BM720" s="101" t="s">
        <v>3217</v>
      </c>
    </row>
    <row r="721" spans="1:65">
      <c r="A721" t="s">
        <v>695</v>
      </c>
      <c r="B721">
        <v>20250301</v>
      </c>
      <c r="C721">
        <v>2025</v>
      </c>
      <c r="D721" s="9">
        <v>45717</v>
      </c>
      <c r="E721">
        <v>3</v>
      </c>
      <c r="F721" t="s">
        <v>1088</v>
      </c>
      <c r="G721" t="s">
        <v>14</v>
      </c>
      <c r="H721" t="s">
        <v>1088</v>
      </c>
      <c r="I721" t="s">
        <v>14</v>
      </c>
      <c r="J721">
        <v>1</v>
      </c>
      <c r="K721" t="s">
        <v>9</v>
      </c>
      <c r="L721" t="s">
        <v>2158</v>
      </c>
      <c r="M721" t="s">
        <v>2158</v>
      </c>
      <c r="N721" t="s">
        <v>1823</v>
      </c>
      <c r="O721" t="s">
        <v>3082</v>
      </c>
      <c r="P721" t="s">
        <v>6037</v>
      </c>
      <c r="Q721" t="s">
        <v>6038</v>
      </c>
      <c r="R721" t="s">
        <v>3193</v>
      </c>
      <c r="S721" t="s">
        <v>20</v>
      </c>
      <c r="T721" t="s">
        <v>6039</v>
      </c>
      <c r="U721" s="9" t="s">
        <v>6040</v>
      </c>
      <c r="V721" s="9" t="s">
        <v>6041</v>
      </c>
      <c r="W721" t="s">
        <v>6042</v>
      </c>
      <c r="X721" t="s">
        <v>3081</v>
      </c>
      <c r="Y721" t="s">
        <v>3081</v>
      </c>
      <c r="Z721">
        <v>3</v>
      </c>
      <c r="AA721">
        <v>45352</v>
      </c>
      <c r="AB721">
        <v>39417</v>
      </c>
      <c r="AC721">
        <v>62340016</v>
      </c>
      <c r="AD721" s="9" t="s">
        <v>3084</v>
      </c>
      <c r="AE721" t="s">
        <v>1583</v>
      </c>
      <c r="AF721" t="s">
        <v>3310</v>
      </c>
      <c r="AG721" t="s">
        <v>3101</v>
      </c>
      <c r="AH721" t="s">
        <v>33</v>
      </c>
      <c r="AI721" t="s">
        <v>6045</v>
      </c>
      <c r="AJ721">
        <v>24002</v>
      </c>
      <c r="AK721" t="s">
        <v>3088</v>
      </c>
      <c r="AL721" t="s">
        <v>3095</v>
      </c>
      <c r="AM721">
        <v>200013300112985</v>
      </c>
      <c r="AN721">
        <v>1</v>
      </c>
      <c r="AO721" s="88" t="s">
        <v>3089</v>
      </c>
      <c r="AP721" s="88">
        <v>1</v>
      </c>
      <c r="AQ721" s="88" t="s">
        <v>3090</v>
      </c>
      <c r="AR721" s="88">
        <v>362664</v>
      </c>
      <c r="AS721" s="88" t="s">
        <v>6044</v>
      </c>
      <c r="AT721" s="88">
        <v>297</v>
      </c>
      <c r="AU721" s="88">
        <v>18000</v>
      </c>
      <c r="AV721" s="88">
        <v>0</v>
      </c>
      <c r="AW721" s="88">
        <v>0</v>
      </c>
      <c r="AX721" s="88">
        <v>0</v>
      </c>
      <c r="AY721" s="88">
        <v>18000</v>
      </c>
      <c r="AZ721" s="88">
        <v>516.6</v>
      </c>
      <c r="BA721" s="88">
        <v>0</v>
      </c>
      <c r="BB721" s="88">
        <v>547.20000000000005</v>
      </c>
      <c r="BC721" s="88">
        <v>0</v>
      </c>
      <c r="BD721" s="88">
        <v>25</v>
      </c>
      <c r="BE721" s="88">
        <v>0</v>
      </c>
      <c r="BF721" s="101">
        <v>600</v>
      </c>
      <c r="BG721" s="101">
        <v>1688.8</v>
      </c>
      <c r="BH721" s="101">
        <v>1278</v>
      </c>
      <c r="BI721" s="101">
        <v>198</v>
      </c>
      <c r="BJ721" s="101">
        <v>1276.2</v>
      </c>
      <c r="BK721" s="101">
        <v>2752.2</v>
      </c>
      <c r="BL721" s="101" t="s">
        <v>3091</v>
      </c>
      <c r="BM721" s="101" t="s">
        <v>3081</v>
      </c>
    </row>
    <row r="722" spans="1:65">
      <c r="A722" t="s">
        <v>695</v>
      </c>
      <c r="B722">
        <v>20250301</v>
      </c>
      <c r="C722">
        <v>2025</v>
      </c>
      <c r="D722" s="9">
        <v>45717</v>
      </c>
      <c r="E722">
        <v>3</v>
      </c>
      <c r="F722" t="s">
        <v>1049</v>
      </c>
      <c r="G722" t="s">
        <v>89</v>
      </c>
      <c r="H722" t="s">
        <v>1049</v>
      </c>
      <c r="I722" t="s">
        <v>89</v>
      </c>
      <c r="J722">
        <v>1</v>
      </c>
      <c r="K722" t="s">
        <v>9</v>
      </c>
      <c r="L722" t="s">
        <v>2158</v>
      </c>
      <c r="M722" t="s">
        <v>2158</v>
      </c>
      <c r="N722" t="s">
        <v>1823</v>
      </c>
      <c r="O722" t="s">
        <v>3082</v>
      </c>
      <c r="P722" t="s">
        <v>6037</v>
      </c>
      <c r="Q722" t="s">
        <v>6038</v>
      </c>
      <c r="R722" t="s">
        <v>4110</v>
      </c>
      <c r="S722" t="s">
        <v>93</v>
      </c>
      <c r="T722" t="s">
        <v>6039</v>
      </c>
      <c r="U722" s="9" t="s">
        <v>6040</v>
      </c>
      <c r="V722" s="9" t="s">
        <v>6048</v>
      </c>
      <c r="W722" t="s">
        <v>6049</v>
      </c>
      <c r="X722" t="s">
        <v>3081</v>
      </c>
      <c r="Y722" t="s">
        <v>3081</v>
      </c>
      <c r="Z722">
        <v>5</v>
      </c>
      <c r="AA722">
        <v>44743</v>
      </c>
      <c r="AB722">
        <v>35745</v>
      </c>
      <c r="AC722">
        <v>61920019</v>
      </c>
      <c r="AD722" s="9" t="s">
        <v>3084</v>
      </c>
      <c r="AE722" t="s">
        <v>974</v>
      </c>
      <c r="AF722" t="s">
        <v>4221</v>
      </c>
      <c r="AG722" t="s">
        <v>4222</v>
      </c>
      <c r="AH722" t="s">
        <v>102</v>
      </c>
      <c r="AI722" t="s">
        <v>6045</v>
      </c>
      <c r="AJ722">
        <v>20333</v>
      </c>
      <c r="AK722" t="s">
        <v>3088</v>
      </c>
      <c r="AL722" t="s">
        <v>3095</v>
      </c>
      <c r="AM722">
        <v>200013300034539</v>
      </c>
      <c r="AN722">
        <v>1</v>
      </c>
      <c r="AO722" s="88" t="s">
        <v>3089</v>
      </c>
      <c r="AP722" s="88">
        <v>1</v>
      </c>
      <c r="AQ722" s="88" t="s">
        <v>3090</v>
      </c>
      <c r="AR722" s="88">
        <v>362664</v>
      </c>
      <c r="AS722" s="88" t="s">
        <v>6044</v>
      </c>
      <c r="AT722" s="88">
        <v>301</v>
      </c>
      <c r="AU722" s="88">
        <v>30000</v>
      </c>
      <c r="AV722" s="88">
        <v>0</v>
      </c>
      <c r="AW722" s="88">
        <v>0</v>
      </c>
      <c r="AX722" s="88">
        <v>0</v>
      </c>
      <c r="AY722" s="88">
        <v>30000</v>
      </c>
      <c r="AZ722" s="88">
        <v>861</v>
      </c>
      <c r="BA722" s="88">
        <v>0</v>
      </c>
      <c r="BB722" s="88">
        <v>912</v>
      </c>
      <c r="BC722" s="88">
        <v>0</v>
      </c>
      <c r="BD722" s="88">
        <v>25</v>
      </c>
      <c r="BE722" s="88">
        <v>50</v>
      </c>
      <c r="BF722" s="101">
        <v>0</v>
      </c>
      <c r="BG722" s="101">
        <v>1848</v>
      </c>
      <c r="BH722" s="101">
        <v>2130</v>
      </c>
      <c r="BI722" s="101">
        <v>330</v>
      </c>
      <c r="BJ722" s="101">
        <v>2127</v>
      </c>
      <c r="BK722" s="101">
        <v>4587</v>
      </c>
      <c r="BL722" s="101" t="s">
        <v>3091</v>
      </c>
      <c r="BM722" s="101" t="s">
        <v>3081</v>
      </c>
    </row>
    <row r="723" spans="1:65">
      <c r="A723" t="s">
        <v>695</v>
      </c>
      <c r="B723">
        <v>20250301</v>
      </c>
      <c r="C723">
        <v>2025</v>
      </c>
      <c r="D723" s="9">
        <v>45717</v>
      </c>
      <c r="E723">
        <v>3</v>
      </c>
      <c r="F723" t="s">
        <v>1031</v>
      </c>
      <c r="G723" t="s">
        <v>500</v>
      </c>
      <c r="H723" t="s">
        <v>1031</v>
      </c>
      <c r="I723" t="s">
        <v>500</v>
      </c>
      <c r="J723">
        <v>1</v>
      </c>
      <c r="K723" t="s">
        <v>9</v>
      </c>
      <c r="L723" t="s">
        <v>2158</v>
      </c>
      <c r="M723" t="s">
        <v>2158</v>
      </c>
      <c r="N723" t="s">
        <v>1823</v>
      </c>
      <c r="O723" t="s">
        <v>3082</v>
      </c>
      <c r="P723" t="s">
        <v>6037</v>
      </c>
      <c r="Q723" t="s">
        <v>6038</v>
      </c>
      <c r="R723" t="s">
        <v>3116</v>
      </c>
      <c r="S723" t="s">
        <v>16</v>
      </c>
      <c r="T723" t="s">
        <v>6046</v>
      </c>
      <c r="U723" s="9" t="s">
        <v>6047</v>
      </c>
      <c r="V723" s="9" t="s">
        <v>3081</v>
      </c>
      <c r="W723" t="s">
        <v>3081</v>
      </c>
      <c r="X723" t="s">
        <v>3081</v>
      </c>
      <c r="Y723" t="s">
        <v>3081</v>
      </c>
      <c r="Z723">
        <v>1</v>
      </c>
      <c r="AA723">
        <v>45383</v>
      </c>
      <c r="AB723">
        <v>45383</v>
      </c>
      <c r="AC723">
        <v>61875176</v>
      </c>
      <c r="AD723" s="9" t="s">
        <v>3084</v>
      </c>
      <c r="AE723" t="s">
        <v>2768</v>
      </c>
      <c r="AF723" t="s">
        <v>5187</v>
      </c>
      <c r="AG723" t="s">
        <v>3831</v>
      </c>
      <c r="AH723" t="s">
        <v>2801</v>
      </c>
      <c r="AI723" t="s">
        <v>6045</v>
      </c>
      <c r="AJ723">
        <v>34936</v>
      </c>
      <c r="AK723" t="s">
        <v>3099</v>
      </c>
      <c r="AL723" t="s">
        <v>3088</v>
      </c>
      <c r="AM723">
        <v>200019606917489</v>
      </c>
      <c r="AN723">
        <v>1</v>
      </c>
      <c r="AO723" s="88" t="s">
        <v>3089</v>
      </c>
      <c r="AP723" s="88">
        <v>1</v>
      </c>
      <c r="AQ723" s="88" t="s">
        <v>3090</v>
      </c>
      <c r="AR723" s="88">
        <v>362664</v>
      </c>
      <c r="AS723" s="88" t="s">
        <v>6044</v>
      </c>
      <c r="AT723" s="88">
        <v>225</v>
      </c>
      <c r="AU723" s="88">
        <v>35000</v>
      </c>
      <c r="AV723" s="88">
        <v>0</v>
      </c>
      <c r="AW723" s="88">
        <v>0</v>
      </c>
      <c r="AX723" s="88">
        <v>0</v>
      </c>
      <c r="AY723" s="88">
        <v>35000</v>
      </c>
      <c r="AZ723" s="88">
        <v>1004.5</v>
      </c>
      <c r="BA723" s="88">
        <v>0</v>
      </c>
      <c r="BB723" s="88">
        <v>1064</v>
      </c>
      <c r="BC723" s="88">
        <v>0</v>
      </c>
      <c r="BD723" s="88">
        <v>25</v>
      </c>
      <c r="BE723" s="88">
        <v>0</v>
      </c>
      <c r="BF723" s="101">
        <v>0</v>
      </c>
      <c r="BG723" s="101">
        <v>2093.5</v>
      </c>
      <c r="BH723" s="101">
        <v>2485</v>
      </c>
      <c r="BI723" s="101">
        <v>385</v>
      </c>
      <c r="BJ723" s="101">
        <v>2481.5</v>
      </c>
      <c r="BK723" s="101">
        <v>5351.5</v>
      </c>
      <c r="BL723" s="101" t="s">
        <v>3081</v>
      </c>
      <c r="BM723" s="101" t="s">
        <v>3081</v>
      </c>
    </row>
    <row r="724" spans="1:65">
      <c r="A724" t="s">
        <v>695</v>
      </c>
      <c r="B724">
        <v>20250301</v>
      </c>
      <c r="C724">
        <v>2025</v>
      </c>
      <c r="D724" s="9">
        <v>45717</v>
      </c>
      <c r="E724">
        <v>3</v>
      </c>
      <c r="F724" t="s">
        <v>1033</v>
      </c>
      <c r="G724" t="s">
        <v>428</v>
      </c>
      <c r="H724" t="s">
        <v>1033</v>
      </c>
      <c r="I724" t="s">
        <v>428</v>
      </c>
      <c r="J724">
        <v>1</v>
      </c>
      <c r="K724" t="s">
        <v>9</v>
      </c>
      <c r="L724" t="s">
        <v>2158</v>
      </c>
      <c r="M724" t="s">
        <v>2158</v>
      </c>
      <c r="N724" t="s">
        <v>1823</v>
      </c>
      <c r="O724" t="s">
        <v>3082</v>
      </c>
      <c r="P724" t="s">
        <v>6037</v>
      </c>
      <c r="Q724" t="s">
        <v>6038</v>
      </c>
      <c r="R724" t="s">
        <v>3214</v>
      </c>
      <c r="S724" t="s">
        <v>111</v>
      </c>
      <c r="T724" t="s">
        <v>6039</v>
      </c>
      <c r="U724" s="9" t="s">
        <v>6040</v>
      </c>
      <c r="V724" s="9" t="s">
        <v>6041</v>
      </c>
      <c r="W724" t="s">
        <v>6042</v>
      </c>
      <c r="X724" t="s">
        <v>3081</v>
      </c>
      <c r="Y724" t="s">
        <v>3081</v>
      </c>
      <c r="Z724">
        <v>1</v>
      </c>
      <c r="AA724">
        <v>45566</v>
      </c>
      <c r="AB724">
        <v>45566</v>
      </c>
      <c r="AC724">
        <v>61815181</v>
      </c>
      <c r="AD724" s="9" t="s">
        <v>3084</v>
      </c>
      <c r="AE724" t="s">
        <v>3008</v>
      </c>
      <c r="AF724" t="s">
        <v>3085</v>
      </c>
      <c r="AG724" t="s">
        <v>4911</v>
      </c>
      <c r="AH724" t="s">
        <v>3009</v>
      </c>
      <c r="AI724" t="s">
        <v>6045</v>
      </c>
      <c r="AJ724">
        <v>24445</v>
      </c>
      <c r="AK724" t="s">
        <v>3099</v>
      </c>
      <c r="AL724" t="s">
        <v>3088</v>
      </c>
      <c r="AM724">
        <v>200019607598286</v>
      </c>
      <c r="AN724">
        <v>1</v>
      </c>
      <c r="AO724" s="88" t="s">
        <v>3089</v>
      </c>
      <c r="AP724" s="88">
        <v>1</v>
      </c>
      <c r="AQ724" s="88" t="s">
        <v>3090</v>
      </c>
      <c r="AR724" s="88">
        <v>362664</v>
      </c>
      <c r="AS724" s="88" t="s">
        <v>6044</v>
      </c>
      <c r="AT724" s="88">
        <v>236</v>
      </c>
      <c r="AU724" s="88">
        <v>24000</v>
      </c>
      <c r="AV724" s="88">
        <v>0</v>
      </c>
      <c r="AW724" s="88">
        <v>0</v>
      </c>
      <c r="AX724" s="88">
        <v>0</v>
      </c>
      <c r="AY724" s="88">
        <v>24000</v>
      </c>
      <c r="AZ724" s="88">
        <v>688.8</v>
      </c>
      <c r="BA724" s="88">
        <v>0</v>
      </c>
      <c r="BB724" s="88">
        <v>729.6</v>
      </c>
      <c r="BC724" s="88">
        <v>0</v>
      </c>
      <c r="BD724" s="88">
        <v>25</v>
      </c>
      <c r="BE724" s="88">
        <v>0</v>
      </c>
      <c r="BF724" s="101">
        <v>0</v>
      </c>
      <c r="BG724" s="101">
        <v>1443.4</v>
      </c>
      <c r="BH724" s="101">
        <v>1704</v>
      </c>
      <c r="BI724" s="101">
        <v>264</v>
      </c>
      <c r="BJ724" s="101">
        <v>1701.6</v>
      </c>
      <c r="BK724" s="101">
        <v>3669.6</v>
      </c>
      <c r="BL724" s="101" t="s">
        <v>3081</v>
      </c>
      <c r="BM724" s="101" t="s">
        <v>3081</v>
      </c>
    </row>
    <row r="725" spans="1:65">
      <c r="A725" t="s">
        <v>695</v>
      </c>
      <c r="B725">
        <v>20250301</v>
      </c>
      <c r="C725">
        <v>2025</v>
      </c>
      <c r="D725" s="9">
        <v>45717</v>
      </c>
      <c r="E725">
        <v>3</v>
      </c>
      <c r="F725" t="s">
        <v>1049</v>
      </c>
      <c r="G725" t="s">
        <v>89</v>
      </c>
      <c r="H725" t="s">
        <v>1049</v>
      </c>
      <c r="I725" t="s">
        <v>89</v>
      </c>
      <c r="J725">
        <v>1</v>
      </c>
      <c r="K725" t="s">
        <v>9</v>
      </c>
      <c r="L725" t="s">
        <v>2158</v>
      </c>
      <c r="M725" t="s">
        <v>2158</v>
      </c>
      <c r="N725" t="s">
        <v>1823</v>
      </c>
      <c r="O725" t="s">
        <v>3082</v>
      </c>
      <c r="P725" t="s">
        <v>6037</v>
      </c>
      <c r="Q725" t="s">
        <v>6038</v>
      </c>
      <c r="R725" t="s">
        <v>3096</v>
      </c>
      <c r="S725" t="s">
        <v>295</v>
      </c>
      <c r="T725" t="s">
        <v>6046</v>
      </c>
      <c r="U725" s="9" t="s">
        <v>6047</v>
      </c>
      <c r="V725" s="9" t="s">
        <v>6056</v>
      </c>
      <c r="W725" t="s">
        <v>6057</v>
      </c>
      <c r="X725" t="s">
        <v>3081</v>
      </c>
      <c r="Y725" t="s">
        <v>3081</v>
      </c>
      <c r="Z725">
        <v>2</v>
      </c>
      <c r="AA725">
        <v>45566</v>
      </c>
      <c r="AB725">
        <v>45474</v>
      </c>
      <c r="AC725">
        <v>61920091</v>
      </c>
      <c r="AD725" s="9" t="s">
        <v>3084</v>
      </c>
      <c r="AE725" t="s">
        <v>2866</v>
      </c>
      <c r="AF725" t="s">
        <v>3097</v>
      </c>
      <c r="AG725" t="s">
        <v>3098</v>
      </c>
      <c r="AH725" t="s">
        <v>2879</v>
      </c>
      <c r="AI725" t="s">
        <v>6043</v>
      </c>
      <c r="AJ725">
        <v>35328</v>
      </c>
      <c r="AK725" t="s">
        <v>3099</v>
      </c>
      <c r="AL725" t="s">
        <v>3088</v>
      </c>
      <c r="AM725">
        <v>200019607268918</v>
      </c>
      <c r="AN725">
        <v>1</v>
      </c>
      <c r="AO725" s="88" t="s">
        <v>3089</v>
      </c>
      <c r="AP725" s="88">
        <v>1</v>
      </c>
      <c r="AQ725" s="88" t="s">
        <v>3090</v>
      </c>
      <c r="AR725" s="88">
        <v>362664</v>
      </c>
      <c r="AS725" s="88" t="s">
        <v>6044</v>
      </c>
      <c r="AT725" s="88">
        <v>239</v>
      </c>
      <c r="AU725" s="88">
        <v>35000</v>
      </c>
      <c r="AV725" s="88">
        <v>0</v>
      </c>
      <c r="AW725" s="88">
        <v>0</v>
      </c>
      <c r="AX725" s="88">
        <v>0</v>
      </c>
      <c r="AY725" s="88">
        <v>35000</v>
      </c>
      <c r="AZ725" s="88">
        <v>1004.5</v>
      </c>
      <c r="BA725" s="88">
        <v>0</v>
      </c>
      <c r="BB725" s="88">
        <v>1064</v>
      </c>
      <c r="BC725" s="88">
        <v>0</v>
      </c>
      <c r="BD725" s="88">
        <v>25</v>
      </c>
      <c r="BE725" s="88">
        <v>0</v>
      </c>
      <c r="BF725" s="101">
        <v>0</v>
      </c>
      <c r="BG725" s="101">
        <v>2093.5</v>
      </c>
      <c r="BH725" s="101">
        <v>2485</v>
      </c>
      <c r="BI725" s="101">
        <v>385</v>
      </c>
      <c r="BJ725" s="101">
        <v>2481.5</v>
      </c>
      <c r="BK725" s="101">
        <v>5351.5</v>
      </c>
      <c r="BL725" s="101" t="s">
        <v>3081</v>
      </c>
      <c r="BM725" s="101" t="s">
        <v>3081</v>
      </c>
    </row>
    <row r="726" spans="1:65">
      <c r="A726" t="s">
        <v>695</v>
      </c>
      <c r="B726">
        <v>20250301</v>
      </c>
      <c r="C726">
        <v>2025</v>
      </c>
      <c r="D726" s="9">
        <v>45717</v>
      </c>
      <c r="E726">
        <v>3</v>
      </c>
      <c r="F726" t="s">
        <v>1043</v>
      </c>
      <c r="G726" t="s">
        <v>60</v>
      </c>
      <c r="H726" t="s">
        <v>1043</v>
      </c>
      <c r="I726" t="s">
        <v>60</v>
      </c>
      <c r="J726">
        <v>1</v>
      </c>
      <c r="K726" t="s">
        <v>9</v>
      </c>
      <c r="L726" t="s">
        <v>2158</v>
      </c>
      <c r="M726" t="s">
        <v>2158</v>
      </c>
      <c r="N726" t="s">
        <v>1823</v>
      </c>
      <c r="O726" t="s">
        <v>3082</v>
      </c>
      <c r="P726" t="s">
        <v>6037</v>
      </c>
      <c r="Q726" t="s">
        <v>6038</v>
      </c>
      <c r="R726" t="s">
        <v>4259</v>
      </c>
      <c r="S726" t="s">
        <v>71</v>
      </c>
      <c r="T726" t="s">
        <v>6046</v>
      </c>
      <c r="U726" s="9" t="s">
        <v>6047</v>
      </c>
      <c r="V726" s="9" t="s">
        <v>6056</v>
      </c>
      <c r="W726" t="s">
        <v>6057</v>
      </c>
      <c r="X726" t="s">
        <v>3081</v>
      </c>
      <c r="Y726" t="s">
        <v>3081</v>
      </c>
      <c r="Z726">
        <v>7</v>
      </c>
      <c r="AA726">
        <v>45383</v>
      </c>
      <c r="AB726">
        <v>37591</v>
      </c>
      <c r="AC726">
        <v>61950040</v>
      </c>
      <c r="AD726" s="9" t="s">
        <v>3084</v>
      </c>
      <c r="AE726" t="s">
        <v>944</v>
      </c>
      <c r="AF726" t="s">
        <v>4260</v>
      </c>
      <c r="AG726" t="s">
        <v>4261</v>
      </c>
      <c r="AH726" t="s">
        <v>70</v>
      </c>
      <c r="AI726" t="s">
        <v>6043</v>
      </c>
      <c r="AJ726">
        <v>27133</v>
      </c>
      <c r="AK726" t="s">
        <v>3088</v>
      </c>
      <c r="AL726" t="s">
        <v>3088</v>
      </c>
      <c r="AM726">
        <v>200013300035114</v>
      </c>
      <c r="AN726">
        <v>1</v>
      </c>
      <c r="AO726" s="88" t="s">
        <v>3089</v>
      </c>
      <c r="AP726" s="88">
        <v>1</v>
      </c>
      <c r="AQ726" s="88" t="s">
        <v>3090</v>
      </c>
      <c r="AR726" s="88">
        <v>362664</v>
      </c>
      <c r="AS726" s="88" t="s">
        <v>6044</v>
      </c>
      <c r="AT726" s="88">
        <v>249</v>
      </c>
      <c r="AU726" s="88">
        <v>35000</v>
      </c>
      <c r="AV726" s="88">
        <v>0</v>
      </c>
      <c r="AW726" s="88">
        <v>0</v>
      </c>
      <c r="AX726" s="88">
        <v>0</v>
      </c>
      <c r="AY726" s="88">
        <v>35000</v>
      </c>
      <c r="AZ726" s="88">
        <v>1004.5</v>
      </c>
      <c r="BA726" s="88">
        <v>0</v>
      </c>
      <c r="BB726" s="88">
        <v>1064</v>
      </c>
      <c r="BC726" s="88">
        <v>5146.38</v>
      </c>
      <c r="BD726" s="88">
        <v>25</v>
      </c>
      <c r="BE726" s="88">
        <v>100</v>
      </c>
      <c r="BF726" s="101">
        <v>21654.67</v>
      </c>
      <c r="BG726" s="101">
        <v>28994.55</v>
      </c>
      <c r="BH726" s="101">
        <v>2485</v>
      </c>
      <c r="BI726" s="101">
        <v>385</v>
      </c>
      <c r="BJ726" s="101">
        <v>2481.5</v>
      </c>
      <c r="BK726" s="101">
        <v>5351.5</v>
      </c>
      <c r="BL726" s="101" t="s">
        <v>3091</v>
      </c>
      <c r="BM726" s="101" t="s">
        <v>3081</v>
      </c>
    </row>
    <row r="727" spans="1:65">
      <c r="A727" t="s">
        <v>695</v>
      </c>
      <c r="B727">
        <v>20250301</v>
      </c>
      <c r="C727">
        <v>2025</v>
      </c>
      <c r="D727" s="9">
        <v>45717</v>
      </c>
      <c r="E727">
        <v>3</v>
      </c>
      <c r="F727" t="s">
        <v>1074</v>
      </c>
      <c r="G727" t="s">
        <v>323</v>
      </c>
      <c r="H727" t="s">
        <v>1074</v>
      </c>
      <c r="I727" t="s">
        <v>323</v>
      </c>
      <c r="J727">
        <v>1</v>
      </c>
      <c r="K727" t="s">
        <v>9</v>
      </c>
      <c r="L727" t="s">
        <v>2158</v>
      </c>
      <c r="M727" t="s">
        <v>2158</v>
      </c>
      <c r="N727" t="s">
        <v>1823</v>
      </c>
      <c r="O727" t="s">
        <v>3082</v>
      </c>
      <c r="P727" t="s">
        <v>6037</v>
      </c>
      <c r="Q727" t="s">
        <v>6038</v>
      </c>
      <c r="R727" t="s">
        <v>3110</v>
      </c>
      <c r="S727" t="s">
        <v>25</v>
      </c>
      <c r="T727" t="s">
        <v>6046</v>
      </c>
      <c r="U727" s="9" t="s">
        <v>6047</v>
      </c>
      <c r="V727" s="9" t="s">
        <v>3081</v>
      </c>
      <c r="W727" t="s">
        <v>3081</v>
      </c>
      <c r="X727" t="s">
        <v>3081</v>
      </c>
      <c r="Y727" t="s">
        <v>3081</v>
      </c>
      <c r="Z727">
        <v>2</v>
      </c>
      <c r="AA727">
        <v>44958</v>
      </c>
      <c r="AB727">
        <v>44440</v>
      </c>
      <c r="AC727">
        <v>61845024</v>
      </c>
      <c r="AD727" s="9" t="s">
        <v>3084</v>
      </c>
      <c r="AE727" t="s">
        <v>1242</v>
      </c>
      <c r="AF727" t="s">
        <v>4589</v>
      </c>
      <c r="AG727" t="s">
        <v>4590</v>
      </c>
      <c r="AH727" t="s">
        <v>995</v>
      </c>
      <c r="AI727" t="s">
        <v>6043</v>
      </c>
      <c r="AJ727">
        <v>28773</v>
      </c>
      <c r="AK727" t="s">
        <v>3099</v>
      </c>
      <c r="AL727" t="s">
        <v>3088</v>
      </c>
      <c r="AM727">
        <v>200019604037871</v>
      </c>
      <c r="AN727">
        <v>1</v>
      </c>
      <c r="AO727" s="88" t="s">
        <v>3089</v>
      </c>
      <c r="AP727" s="88">
        <v>1</v>
      </c>
      <c r="AQ727" s="88" t="s">
        <v>3090</v>
      </c>
      <c r="AR727" s="88">
        <v>362664</v>
      </c>
      <c r="AS727" s="88" t="s">
        <v>6044</v>
      </c>
      <c r="AT727" s="88">
        <v>252</v>
      </c>
      <c r="AU727" s="88">
        <v>80000</v>
      </c>
      <c r="AV727" s="88">
        <v>0</v>
      </c>
      <c r="AW727" s="88">
        <v>0</v>
      </c>
      <c r="AX727" s="88">
        <v>0</v>
      </c>
      <c r="AY727" s="88">
        <v>80000</v>
      </c>
      <c r="AZ727" s="88">
        <v>2296</v>
      </c>
      <c r="BA727" s="88">
        <v>7400.87</v>
      </c>
      <c r="BB727" s="88">
        <v>2432</v>
      </c>
      <c r="BC727" s="88">
        <v>0</v>
      </c>
      <c r="BD727" s="88">
        <v>25</v>
      </c>
      <c r="BE727" s="88">
        <v>0</v>
      </c>
      <c r="BF727" s="101">
        <v>0</v>
      </c>
      <c r="BG727" s="101">
        <v>12153.87</v>
      </c>
      <c r="BH727" s="101">
        <v>5680</v>
      </c>
      <c r="BI727" s="101">
        <v>851.51</v>
      </c>
      <c r="BJ727" s="101">
        <v>5672</v>
      </c>
      <c r="BK727" s="101">
        <v>12203.51</v>
      </c>
      <c r="BL727" s="101" t="s">
        <v>3081</v>
      </c>
      <c r="BM727" s="101" t="s">
        <v>3081</v>
      </c>
    </row>
    <row r="728" spans="1:65">
      <c r="A728" t="s">
        <v>695</v>
      </c>
      <c r="B728">
        <v>20250301</v>
      </c>
      <c r="C728">
        <v>2025</v>
      </c>
      <c r="D728" s="9">
        <v>45717</v>
      </c>
      <c r="E728">
        <v>3</v>
      </c>
      <c r="F728" t="s">
        <v>1031</v>
      </c>
      <c r="G728" t="s">
        <v>500</v>
      </c>
      <c r="H728" t="s">
        <v>1031</v>
      </c>
      <c r="I728" t="s">
        <v>500</v>
      </c>
      <c r="J728">
        <v>1</v>
      </c>
      <c r="K728" t="s">
        <v>9</v>
      </c>
      <c r="L728" t="s">
        <v>2158</v>
      </c>
      <c r="M728" t="s">
        <v>2158</v>
      </c>
      <c r="N728" t="s">
        <v>1823</v>
      </c>
      <c r="O728" t="s">
        <v>3082</v>
      </c>
      <c r="P728" t="s">
        <v>6037</v>
      </c>
      <c r="Q728" t="s">
        <v>6038</v>
      </c>
      <c r="R728" t="s">
        <v>3140</v>
      </c>
      <c r="S728" t="s">
        <v>491</v>
      </c>
      <c r="T728" t="s">
        <v>6039</v>
      </c>
      <c r="U728" s="9" t="s">
        <v>6040</v>
      </c>
      <c r="V728" s="9" t="s">
        <v>6041</v>
      </c>
      <c r="W728" t="s">
        <v>6042</v>
      </c>
      <c r="X728" t="s">
        <v>3081</v>
      </c>
      <c r="Y728" t="s">
        <v>3081</v>
      </c>
      <c r="Z728">
        <v>1</v>
      </c>
      <c r="AA728">
        <v>44896</v>
      </c>
      <c r="AB728">
        <v>44896</v>
      </c>
      <c r="AC728">
        <v>61875146</v>
      </c>
      <c r="AD728" s="9" t="s">
        <v>3084</v>
      </c>
      <c r="AE728" t="s">
        <v>1953</v>
      </c>
      <c r="AF728" t="s">
        <v>3592</v>
      </c>
      <c r="AG728" t="s">
        <v>3593</v>
      </c>
      <c r="AH728" t="s">
        <v>1952</v>
      </c>
      <c r="AI728" t="s">
        <v>6045</v>
      </c>
      <c r="AJ728">
        <v>33950</v>
      </c>
      <c r="AK728" t="s">
        <v>3099</v>
      </c>
      <c r="AL728" t="s">
        <v>3088</v>
      </c>
      <c r="AM728">
        <v>200019605396400</v>
      </c>
      <c r="AN728">
        <v>1</v>
      </c>
      <c r="AO728" s="88" t="s">
        <v>3089</v>
      </c>
      <c r="AP728" s="88">
        <v>1</v>
      </c>
      <c r="AQ728" s="88" t="s">
        <v>3090</v>
      </c>
      <c r="AR728" s="88">
        <v>362664</v>
      </c>
      <c r="AS728" s="88" t="s">
        <v>6044</v>
      </c>
      <c r="AT728" s="88">
        <v>274</v>
      </c>
      <c r="AU728" s="88">
        <v>40000</v>
      </c>
      <c r="AV728" s="88">
        <v>0</v>
      </c>
      <c r="AW728" s="88">
        <v>0</v>
      </c>
      <c r="AX728" s="88">
        <v>0</v>
      </c>
      <c r="AY728" s="88">
        <v>40000</v>
      </c>
      <c r="AZ728" s="88">
        <v>1148</v>
      </c>
      <c r="BA728" s="88">
        <v>442.65</v>
      </c>
      <c r="BB728" s="88">
        <v>1216</v>
      </c>
      <c r="BC728" s="88">
        <v>0</v>
      </c>
      <c r="BD728" s="88">
        <v>25</v>
      </c>
      <c r="BE728" s="88">
        <v>0</v>
      </c>
      <c r="BF728" s="101">
        <v>0</v>
      </c>
      <c r="BG728" s="101">
        <v>2831.65</v>
      </c>
      <c r="BH728" s="101">
        <v>2840</v>
      </c>
      <c r="BI728" s="101">
        <v>440</v>
      </c>
      <c r="BJ728" s="101">
        <v>2836</v>
      </c>
      <c r="BK728" s="101">
        <v>6116</v>
      </c>
      <c r="BL728" s="101" t="s">
        <v>3081</v>
      </c>
      <c r="BM728" s="101" t="s">
        <v>3081</v>
      </c>
    </row>
    <row r="729" spans="1:65">
      <c r="A729" t="s">
        <v>695</v>
      </c>
      <c r="B729">
        <v>20250301</v>
      </c>
      <c r="C729">
        <v>2025</v>
      </c>
      <c r="D729" s="9">
        <v>45717</v>
      </c>
      <c r="E729">
        <v>3</v>
      </c>
      <c r="F729" t="s">
        <v>1031</v>
      </c>
      <c r="G729" t="s">
        <v>500</v>
      </c>
      <c r="H729" t="s">
        <v>1031</v>
      </c>
      <c r="I729" t="s">
        <v>500</v>
      </c>
      <c r="J729">
        <v>1</v>
      </c>
      <c r="K729" t="s">
        <v>9</v>
      </c>
      <c r="L729" t="s">
        <v>2158</v>
      </c>
      <c r="M729" t="s">
        <v>2158</v>
      </c>
      <c r="N729" t="s">
        <v>1823</v>
      </c>
      <c r="O729" t="s">
        <v>3082</v>
      </c>
      <c r="P729" t="s">
        <v>6037</v>
      </c>
      <c r="Q729" t="s">
        <v>6038</v>
      </c>
      <c r="R729" t="s">
        <v>3083</v>
      </c>
      <c r="S729" t="s">
        <v>7</v>
      </c>
      <c r="T729" t="s">
        <v>6039</v>
      </c>
      <c r="U729" s="9" t="s">
        <v>6040</v>
      </c>
      <c r="V729" s="9" t="s">
        <v>6041</v>
      </c>
      <c r="W729" t="s">
        <v>6042</v>
      </c>
      <c r="X729" t="s">
        <v>3081</v>
      </c>
      <c r="Y729" t="s">
        <v>3081</v>
      </c>
      <c r="Z729">
        <v>4</v>
      </c>
      <c r="AA729">
        <v>43466</v>
      </c>
      <c r="AB729">
        <v>40269</v>
      </c>
      <c r="AC729">
        <v>61875003</v>
      </c>
      <c r="AD729" s="9" t="s">
        <v>3084</v>
      </c>
      <c r="AE729" t="s">
        <v>1648</v>
      </c>
      <c r="AF729" t="s">
        <v>3188</v>
      </c>
      <c r="AG729" t="s">
        <v>3189</v>
      </c>
      <c r="AH729" t="s">
        <v>569</v>
      </c>
      <c r="AI729" t="s">
        <v>6043</v>
      </c>
      <c r="AJ729">
        <v>25686</v>
      </c>
      <c r="AK729" t="s">
        <v>3190</v>
      </c>
      <c r="AL729" t="s">
        <v>3088</v>
      </c>
      <c r="AM729">
        <v>200013300166465</v>
      </c>
      <c r="AN729">
        <v>1</v>
      </c>
      <c r="AO729" s="88" t="s">
        <v>3089</v>
      </c>
      <c r="AP729" s="88">
        <v>1</v>
      </c>
      <c r="AQ729" s="88" t="s">
        <v>3090</v>
      </c>
      <c r="AR729" s="88">
        <v>362664</v>
      </c>
      <c r="AS729" s="88" t="s">
        <v>6044</v>
      </c>
      <c r="AT729" s="88">
        <v>276</v>
      </c>
      <c r="AU729" s="88">
        <v>22000</v>
      </c>
      <c r="AV729" s="88">
        <v>0</v>
      </c>
      <c r="AW729" s="88">
        <v>0</v>
      </c>
      <c r="AX729" s="88">
        <v>0</v>
      </c>
      <c r="AY729" s="88">
        <v>22000</v>
      </c>
      <c r="AZ729" s="88">
        <v>631.4</v>
      </c>
      <c r="BA729" s="88">
        <v>0</v>
      </c>
      <c r="BB729" s="88">
        <v>668.8</v>
      </c>
      <c r="BC729" s="88">
        <v>0</v>
      </c>
      <c r="BD729" s="88">
        <v>25</v>
      </c>
      <c r="BE729" s="88">
        <v>100</v>
      </c>
      <c r="BF729" s="101">
        <v>16167.7</v>
      </c>
      <c r="BG729" s="101">
        <v>17592.900000000001</v>
      </c>
      <c r="BH729" s="101">
        <v>1562</v>
      </c>
      <c r="BI729" s="101">
        <v>242</v>
      </c>
      <c r="BJ729" s="101">
        <v>1559.8</v>
      </c>
      <c r="BK729" s="101">
        <v>3363.8</v>
      </c>
      <c r="BL729" s="101" t="s">
        <v>3173</v>
      </c>
      <c r="BM729" s="101" t="s">
        <v>3174</v>
      </c>
    </row>
    <row r="730" spans="1:65">
      <c r="A730" t="s">
        <v>695</v>
      </c>
      <c r="B730">
        <v>20250301</v>
      </c>
      <c r="C730">
        <v>2025</v>
      </c>
      <c r="D730" s="9">
        <v>45717</v>
      </c>
      <c r="E730">
        <v>3</v>
      </c>
      <c r="F730" t="s">
        <v>1033</v>
      </c>
      <c r="G730" t="s">
        <v>428</v>
      </c>
      <c r="H730" t="s">
        <v>1033</v>
      </c>
      <c r="I730" t="s">
        <v>428</v>
      </c>
      <c r="J730">
        <v>1</v>
      </c>
      <c r="K730" t="s">
        <v>9</v>
      </c>
      <c r="L730" t="s">
        <v>2158</v>
      </c>
      <c r="M730" t="s">
        <v>2158</v>
      </c>
      <c r="N730" t="s">
        <v>1823</v>
      </c>
      <c r="O730" t="s">
        <v>3082</v>
      </c>
      <c r="P730" t="s">
        <v>6037</v>
      </c>
      <c r="Q730" t="s">
        <v>6038</v>
      </c>
      <c r="R730" t="s">
        <v>3165</v>
      </c>
      <c r="S730" t="s">
        <v>87</v>
      </c>
      <c r="T730" t="s">
        <v>6039</v>
      </c>
      <c r="U730" s="9" t="s">
        <v>6040</v>
      </c>
      <c r="V730" s="9" t="s">
        <v>6056</v>
      </c>
      <c r="W730" t="s">
        <v>6057</v>
      </c>
      <c r="X730" t="s">
        <v>3081</v>
      </c>
      <c r="Y730" t="s">
        <v>3081</v>
      </c>
      <c r="Z730">
        <v>2</v>
      </c>
      <c r="AA730">
        <v>45078</v>
      </c>
      <c r="AB730">
        <v>44866</v>
      </c>
      <c r="AC730">
        <v>61815155</v>
      </c>
      <c r="AD730" s="9" t="s">
        <v>3084</v>
      </c>
      <c r="AE730" t="s">
        <v>2396</v>
      </c>
      <c r="AF730" t="s">
        <v>3885</v>
      </c>
      <c r="AG730" t="s">
        <v>3886</v>
      </c>
      <c r="AH730" t="s">
        <v>3887</v>
      </c>
      <c r="AI730" t="s">
        <v>6043</v>
      </c>
      <c r="AJ730">
        <v>28393</v>
      </c>
      <c r="AK730" t="s">
        <v>3087</v>
      </c>
      <c r="AL730" t="s">
        <v>3088</v>
      </c>
      <c r="AM730">
        <v>200019605430505</v>
      </c>
      <c r="AN730">
        <v>1</v>
      </c>
      <c r="AO730" s="88" t="s">
        <v>3089</v>
      </c>
      <c r="AP730" s="88">
        <v>1</v>
      </c>
      <c r="AQ730" s="88" t="s">
        <v>3090</v>
      </c>
      <c r="AR730" s="88">
        <v>362664</v>
      </c>
      <c r="AS730" s="88" t="s">
        <v>6044</v>
      </c>
      <c r="AT730" s="88">
        <v>282</v>
      </c>
      <c r="AU730" s="88">
        <v>25000</v>
      </c>
      <c r="AV730" s="88">
        <v>0</v>
      </c>
      <c r="AW730" s="88">
        <v>0</v>
      </c>
      <c r="AX730" s="88">
        <v>0</v>
      </c>
      <c r="AY730" s="88">
        <v>25000</v>
      </c>
      <c r="AZ730" s="88">
        <v>717.5</v>
      </c>
      <c r="BA730" s="88">
        <v>0</v>
      </c>
      <c r="BB730" s="88">
        <v>760</v>
      </c>
      <c r="BC730" s="88">
        <v>1715.46</v>
      </c>
      <c r="BD730" s="88">
        <v>25</v>
      </c>
      <c r="BE730" s="88">
        <v>0</v>
      </c>
      <c r="BF730" s="101">
        <v>0</v>
      </c>
      <c r="BG730" s="101">
        <v>3217.96</v>
      </c>
      <c r="BH730" s="101">
        <v>1775</v>
      </c>
      <c r="BI730" s="101">
        <v>275</v>
      </c>
      <c r="BJ730" s="101">
        <v>1772.5</v>
      </c>
      <c r="BK730" s="101">
        <v>3822.5</v>
      </c>
      <c r="BL730" s="101" t="s">
        <v>3081</v>
      </c>
      <c r="BM730" s="101" t="s">
        <v>3081</v>
      </c>
    </row>
    <row r="731" spans="1:65">
      <c r="A731" t="s">
        <v>695</v>
      </c>
      <c r="B731">
        <v>20250301</v>
      </c>
      <c r="C731">
        <v>2025</v>
      </c>
      <c r="D731" s="9">
        <v>45717</v>
      </c>
      <c r="E731">
        <v>3</v>
      </c>
      <c r="F731" t="s">
        <v>1088</v>
      </c>
      <c r="G731" t="s">
        <v>14</v>
      </c>
      <c r="H731" t="s">
        <v>1088</v>
      </c>
      <c r="I731" t="s">
        <v>14</v>
      </c>
      <c r="J731">
        <v>1</v>
      </c>
      <c r="K731" t="s">
        <v>9</v>
      </c>
      <c r="L731" t="s">
        <v>2158</v>
      </c>
      <c r="M731" t="s">
        <v>2158</v>
      </c>
      <c r="N731" t="s">
        <v>1823</v>
      </c>
      <c r="O731" t="s">
        <v>3082</v>
      </c>
      <c r="P731" t="s">
        <v>6037</v>
      </c>
      <c r="Q731" t="s">
        <v>6038</v>
      </c>
      <c r="R731" t="s">
        <v>3113</v>
      </c>
      <c r="S731" t="s">
        <v>35</v>
      </c>
      <c r="T731" t="s">
        <v>6039</v>
      </c>
      <c r="U731" s="9" t="s">
        <v>6040</v>
      </c>
      <c r="V731" s="9" t="s">
        <v>6041</v>
      </c>
      <c r="W731" t="s">
        <v>6042</v>
      </c>
      <c r="X731" t="s">
        <v>3081</v>
      </c>
      <c r="Y731" t="s">
        <v>3081</v>
      </c>
      <c r="Z731">
        <v>2</v>
      </c>
      <c r="AA731">
        <v>45566</v>
      </c>
      <c r="AB731">
        <v>44166</v>
      </c>
      <c r="AC731">
        <v>62340068</v>
      </c>
      <c r="AD731" s="9" t="s">
        <v>3084</v>
      </c>
      <c r="AE731" t="s">
        <v>1541</v>
      </c>
      <c r="AF731" t="s">
        <v>3114</v>
      </c>
      <c r="AG731" t="s">
        <v>3115</v>
      </c>
      <c r="AH731" t="s">
        <v>717</v>
      </c>
      <c r="AI731" t="s">
        <v>6045</v>
      </c>
      <c r="AJ731">
        <v>36277</v>
      </c>
      <c r="AK731" t="s">
        <v>3099</v>
      </c>
      <c r="AL731" t="s">
        <v>3088</v>
      </c>
      <c r="AM731">
        <v>200019603253167</v>
      </c>
      <c r="AN731">
        <v>1</v>
      </c>
      <c r="AO731" s="88" t="s">
        <v>3089</v>
      </c>
      <c r="AP731" s="88">
        <v>1</v>
      </c>
      <c r="AQ731" s="88" t="s">
        <v>3090</v>
      </c>
      <c r="AR731" s="88">
        <v>362664</v>
      </c>
      <c r="AS731" s="88" t="s">
        <v>6044</v>
      </c>
      <c r="AT731" s="88">
        <v>283</v>
      </c>
      <c r="AU731" s="88">
        <v>24000</v>
      </c>
      <c r="AV731" s="88">
        <v>0</v>
      </c>
      <c r="AW731" s="88">
        <v>0</v>
      </c>
      <c r="AX731" s="88">
        <v>0</v>
      </c>
      <c r="AY731" s="88">
        <v>24000</v>
      </c>
      <c r="AZ731" s="88">
        <v>688.8</v>
      </c>
      <c r="BA731" s="88">
        <v>0</v>
      </c>
      <c r="BB731" s="88">
        <v>729.6</v>
      </c>
      <c r="BC731" s="88">
        <v>0</v>
      </c>
      <c r="BD731" s="88">
        <v>25</v>
      </c>
      <c r="BE731" s="88">
        <v>0</v>
      </c>
      <c r="BF731" s="101">
        <v>0</v>
      </c>
      <c r="BG731" s="101">
        <v>1443.4</v>
      </c>
      <c r="BH731" s="101">
        <v>1704</v>
      </c>
      <c r="BI731" s="101">
        <v>264</v>
      </c>
      <c r="BJ731" s="101">
        <v>1701.6</v>
      </c>
      <c r="BK731" s="101">
        <v>3669.6</v>
      </c>
      <c r="BL731" s="101" t="s">
        <v>3081</v>
      </c>
      <c r="BM731" s="101" t="s">
        <v>3081</v>
      </c>
    </row>
    <row r="732" spans="1:65">
      <c r="A732" t="s">
        <v>695</v>
      </c>
      <c r="B732">
        <v>20250301</v>
      </c>
      <c r="C732">
        <v>2025</v>
      </c>
      <c r="D732" s="9">
        <v>45717</v>
      </c>
      <c r="E732">
        <v>3</v>
      </c>
      <c r="F732" t="s">
        <v>1036</v>
      </c>
      <c r="G732" t="s">
        <v>1193</v>
      </c>
      <c r="H732" t="s">
        <v>1036</v>
      </c>
      <c r="I732" t="s">
        <v>1193</v>
      </c>
      <c r="J732">
        <v>1</v>
      </c>
      <c r="K732" t="s">
        <v>9</v>
      </c>
      <c r="L732" t="s">
        <v>2158</v>
      </c>
      <c r="M732" t="s">
        <v>2158</v>
      </c>
      <c r="N732" t="s">
        <v>1833</v>
      </c>
      <c r="O732" t="s">
        <v>3175</v>
      </c>
      <c r="P732" t="s">
        <v>6037</v>
      </c>
      <c r="Q732" t="s">
        <v>6038</v>
      </c>
      <c r="R732" t="s">
        <v>3193</v>
      </c>
      <c r="S732" t="s">
        <v>20</v>
      </c>
      <c r="T732" t="s">
        <v>6039</v>
      </c>
      <c r="U732" s="9" t="s">
        <v>6040</v>
      </c>
      <c r="V732" s="9" t="s">
        <v>6041</v>
      </c>
      <c r="W732" t="s">
        <v>6042</v>
      </c>
      <c r="X732" t="s">
        <v>3081</v>
      </c>
      <c r="Y732" t="s">
        <v>3081</v>
      </c>
      <c r="Z732">
        <v>1</v>
      </c>
      <c r="AA732">
        <v>44287</v>
      </c>
      <c r="AB732">
        <v>44287</v>
      </c>
      <c r="AC732">
        <v>61575147</v>
      </c>
      <c r="AD732" s="9" t="s">
        <v>3084</v>
      </c>
      <c r="AE732" t="s">
        <v>1450</v>
      </c>
      <c r="AF732" t="s">
        <v>5543</v>
      </c>
      <c r="AG732" t="s">
        <v>4914</v>
      </c>
      <c r="AH732" t="s">
        <v>771</v>
      </c>
      <c r="AI732" t="s">
        <v>6045</v>
      </c>
      <c r="AJ732">
        <v>34260</v>
      </c>
      <c r="AK732" t="s">
        <v>3099</v>
      </c>
      <c r="AL732" t="s">
        <v>3088</v>
      </c>
      <c r="AM732">
        <v>200019603522055</v>
      </c>
      <c r="AN732">
        <v>1</v>
      </c>
      <c r="AO732" s="88" t="s">
        <v>3089</v>
      </c>
      <c r="AP732" s="88">
        <v>1</v>
      </c>
      <c r="AQ732" s="88" t="s">
        <v>3090</v>
      </c>
      <c r="AR732" s="88">
        <v>362666</v>
      </c>
      <c r="AS732" s="88" t="s">
        <v>6058</v>
      </c>
      <c r="AT732" s="88">
        <v>62</v>
      </c>
      <c r="AU732" s="88">
        <v>20000</v>
      </c>
      <c r="AV732" s="88">
        <v>0</v>
      </c>
      <c r="AW732" s="88">
        <v>0</v>
      </c>
      <c r="AX732" s="88">
        <v>0</v>
      </c>
      <c r="AY732" s="88">
        <v>20000</v>
      </c>
      <c r="AZ732" s="88">
        <v>574</v>
      </c>
      <c r="BA732" s="88">
        <v>0</v>
      </c>
      <c r="BB732" s="88">
        <v>608</v>
      </c>
      <c r="BC732" s="88">
        <v>0</v>
      </c>
      <c r="BD732" s="88">
        <v>25</v>
      </c>
      <c r="BE732" s="88">
        <v>0</v>
      </c>
      <c r="BF732" s="101">
        <v>0</v>
      </c>
      <c r="BG732" s="101">
        <v>1207</v>
      </c>
      <c r="BH732" s="101">
        <v>1420</v>
      </c>
      <c r="BI732" s="101">
        <v>220</v>
      </c>
      <c r="BJ732" s="101">
        <v>1418</v>
      </c>
      <c r="BK732" s="101">
        <v>3058</v>
      </c>
      <c r="BL732" s="101" t="s">
        <v>3173</v>
      </c>
      <c r="BM732" s="101" t="s">
        <v>3217</v>
      </c>
    </row>
    <row r="733" spans="1:65">
      <c r="A733" t="s">
        <v>695</v>
      </c>
      <c r="B733">
        <v>20250301</v>
      </c>
      <c r="C733">
        <v>2025</v>
      </c>
      <c r="D733" s="9">
        <v>45717</v>
      </c>
      <c r="E733">
        <v>3</v>
      </c>
      <c r="F733" t="s">
        <v>1036</v>
      </c>
      <c r="G733" t="s">
        <v>1193</v>
      </c>
      <c r="H733" t="s">
        <v>1036</v>
      </c>
      <c r="I733" t="s">
        <v>1193</v>
      </c>
      <c r="J733">
        <v>1</v>
      </c>
      <c r="K733" t="s">
        <v>9</v>
      </c>
      <c r="L733" t="s">
        <v>2158</v>
      </c>
      <c r="M733" t="s">
        <v>2158</v>
      </c>
      <c r="N733" t="s">
        <v>1833</v>
      </c>
      <c r="O733" t="s">
        <v>3175</v>
      </c>
      <c r="P733" t="s">
        <v>6037</v>
      </c>
      <c r="Q733" t="s">
        <v>6038</v>
      </c>
      <c r="R733" t="s">
        <v>3646</v>
      </c>
      <c r="S733" t="s">
        <v>292</v>
      </c>
      <c r="T733" t="s">
        <v>6046</v>
      </c>
      <c r="U733" s="9" t="s">
        <v>6047</v>
      </c>
      <c r="V733" s="9" t="s">
        <v>6056</v>
      </c>
      <c r="W733" t="s">
        <v>6057</v>
      </c>
      <c r="X733" t="s">
        <v>3081</v>
      </c>
      <c r="Y733" t="s">
        <v>3081</v>
      </c>
      <c r="Z733">
        <v>1</v>
      </c>
      <c r="AA733">
        <v>44287</v>
      </c>
      <c r="AB733">
        <v>44287</v>
      </c>
      <c r="AC733">
        <v>61575133</v>
      </c>
      <c r="AD733" s="9" t="s">
        <v>3084</v>
      </c>
      <c r="AE733" t="s">
        <v>1459</v>
      </c>
      <c r="AF733" t="s">
        <v>3647</v>
      </c>
      <c r="AG733" t="s">
        <v>3648</v>
      </c>
      <c r="AH733" t="s">
        <v>773</v>
      </c>
      <c r="AI733" t="s">
        <v>6043</v>
      </c>
      <c r="AJ733">
        <v>29940</v>
      </c>
      <c r="AK733" t="s">
        <v>3099</v>
      </c>
      <c r="AL733" t="s">
        <v>3088</v>
      </c>
      <c r="AM733">
        <v>200019603522054</v>
      </c>
      <c r="AN733">
        <v>1</v>
      </c>
      <c r="AO733" s="88" t="s">
        <v>3089</v>
      </c>
      <c r="AP733" s="88">
        <v>1</v>
      </c>
      <c r="AQ733" s="88" t="s">
        <v>3090</v>
      </c>
      <c r="AR733" s="88">
        <v>362666</v>
      </c>
      <c r="AS733" s="88" t="s">
        <v>6058</v>
      </c>
      <c r="AT733" s="88">
        <v>64</v>
      </c>
      <c r="AU733" s="88">
        <v>25000</v>
      </c>
      <c r="AV733" s="88">
        <v>0</v>
      </c>
      <c r="AW733" s="88">
        <v>0</v>
      </c>
      <c r="AX733" s="88">
        <v>0</v>
      </c>
      <c r="AY733" s="88">
        <v>25000</v>
      </c>
      <c r="AZ733" s="88">
        <v>717.5</v>
      </c>
      <c r="BA733" s="88">
        <v>0</v>
      </c>
      <c r="BB733" s="88">
        <v>760</v>
      </c>
      <c r="BC733" s="88">
        <v>0</v>
      </c>
      <c r="BD733" s="88">
        <v>25</v>
      </c>
      <c r="BE733" s="88">
        <v>0</v>
      </c>
      <c r="BF733" s="101">
        <v>2066</v>
      </c>
      <c r="BG733" s="101">
        <v>3568.5</v>
      </c>
      <c r="BH733" s="101">
        <v>1775</v>
      </c>
      <c r="BI733" s="101">
        <v>275</v>
      </c>
      <c r="BJ733" s="101">
        <v>1772.5</v>
      </c>
      <c r="BK733" s="101">
        <v>3822.5</v>
      </c>
      <c r="BL733" s="101" t="s">
        <v>3081</v>
      </c>
      <c r="BM733" s="101" t="s">
        <v>3081</v>
      </c>
    </row>
    <row r="734" spans="1:65">
      <c r="A734" t="s">
        <v>695</v>
      </c>
      <c r="B734">
        <v>20250301</v>
      </c>
      <c r="C734">
        <v>2025</v>
      </c>
      <c r="D734" s="9">
        <v>45717</v>
      </c>
      <c r="E734">
        <v>3</v>
      </c>
      <c r="F734" t="s">
        <v>1036</v>
      </c>
      <c r="G734" t="s">
        <v>1193</v>
      </c>
      <c r="H734" t="s">
        <v>1036</v>
      </c>
      <c r="I734" t="s">
        <v>1193</v>
      </c>
      <c r="J734">
        <v>1</v>
      </c>
      <c r="K734" t="s">
        <v>9</v>
      </c>
      <c r="L734" t="s">
        <v>2158</v>
      </c>
      <c r="M734" t="s">
        <v>2158</v>
      </c>
      <c r="N734" t="s">
        <v>1833</v>
      </c>
      <c r="O734" t="s">
        <v>3175</v>
      </c>
      <c r="P734" t="s">
        <v>6037</v>
      </c>
      <c r="Q734" t="s">
        <v>6038</v>
      </c>
      <c r="R734" t="s">
        <v>3096</v>
      </c>
      <c r="S734" t="s">
        <v>295</v>
      </c>
      <c r="T734" t="s">
        <v>6046</v>
      </c>
      <c r="U734" s="9" t="s">
        <v>6047</v>
      </c>
      <c r="V734" s="9" t="s">
        <v>6056</v>
      </c>
      <c r="W734" t="s">
        <v>6057</v>
      </c>
      <c r="X734" t="s">
        <v>3081</v>
      </c>
      <c r="Y734" t="s">
        <v>3081</v>
      </c>
      <c r="Z734">
        <v>2</v>
      </c>
      <c r="AA734">
        <v>45413</v>
      </c>
      <c r="AB734">
        <v>44986</v>
      </c>
      <c r="AC734">
        <v>61575218</v>
      </c>
      <c r="AD734" s="9" t="s">
        <v>3084</v>
      </c>
      <c r="AE734" t="s">
        <v>2243</v>
      </c>
      <c r="AF734" t="s">
        <v>4634</v>
      </c>
      <c r="AG734" t="s">
        <v>4635</v>
      </c>
      <c r="AH734" t="s">
        <v>2242</v>
      </c>
      <c r="AI734" t="s">
        <v>6043</v>
      </c>
      <c r="AJ734">
        <v>36704</v>
      </c>
      <c r="AK734" t="s">
        <v>3099</v>
      </c>
      <c r="AL734" t="s">
        <v>3088</v>
      </c>
      <c r="AM734">
        <v>200019605628353</v>
      </c>
      <c r="AN734">
        <v>1</v>
      </c>
      <c r="AO734" s="88" t="s">
        <v>3089</v>
      </c>
      <c r="AP734" s="88">
        <v>1</v>
      </c>
      <c r="AQ734" s="88" t="s">
        <v>3090</v>
      </c>
      <c r="AR734" s="88">
        <v>362666</v>
      </c>
      <c r="AS734" s="88" t="s">
        <v>6058</v>
      </c>
      <c r="AT734" s="88">
        <v>67</v>
      </c>
      <c r="AU734" s="88">
        <v>35000</v>
      </c>
      <c r="AV734" s="88">
        <v>0</v>
      </c>
      <c r="AW734" s="88">
        <v>0</v>
      </c>
      <c r="AX734" s="88">
        <v>0</v>
      </c>
      <c r="AY734" s="88">
        <v>35000</v>
      </c>
      <c r="AZ734" s="88">
        <v>1004.5</v>
      </c>
      <c r="BA734" s="88">
        <v>0</v>
      </c>
      <c r="BB734" s="88">
        <v>1064</v>
      </c>
      <c r="BC734" s="88">
        <v>0</v>
      </c>
      <c r="BD734" s="88">
        <v>25</v>
      </c>
      <c r="BE734" s="88">
        <v>0</v>
      </c>
      <c r="BF734" s="101">
        <v>4066</v>
      </c>
      <c r="BG734" s="101">
        <v>6159.5</v>
      </c>
      <c r="BH734" s="101">
        <v>2485</v>
      </c>
      <c r="BI734" s="101">
        <v>385</v>
      </c>
      <c r="BJ734" s="101">
        <v>2481.5</v>
      </c>
      <c r="BK734" s="101">
        <v>5351.5</v>
      </c>
      <c r="BL734" s="101" t="s">
        <v>3173</v>
      </c>
      <c r="BM734" s="101" t="s">
        <v>3217</v>
      </c>
    </row>
    <row r="735" spans="1:65">
      <c r="A735" t="s">
        <v>695</v>
      </c>
      <c r="B735">
        <v>20250301</v>
      </c>
      <c r="C735">
        <v>2025</v>
      </c>
      <c r="D735" s="9">
        <v>45717</v>
      </c>
      <c r="E735">
        <v>3</v>
      </c>
      <c r="F735" t="s">
        <v>1036</v>
      </c>
      <c r="G735" t="s">
        <v>1193</v>
      </c>
      <c r="H735" t="s">
        <v>1036</v>
      </c>
      <c r="I735" t="s">
        <v>1193</v>
      </c>
      <c r="J735">
        <v>1</v>
      </c>
      <c r="K735" t="s">
        <v>9</v>
      </c>
      <c r="L735" t="s">
        <v>2158</v>
      </c>
      <c r="M735" t="s">
        <v>2158</v>
      </c>
      <c r="N735" t="s">
        <v>1833</v>
      </c>
      <c r="O735" t="s">
        <v>3175</v>
      </c>
      <c r="P735" t="s">
        <v>6037</v>
      </c>
      <c r="Q735" t="s">
        <v>6038</v>
      </c>
      <c r="R735" t="s">
        <v>3193</v>
      </c>
      <c r="S735" t="s">
        <v>20</v>
      </c>
      <c r="T735" t="s">
        <v>6039</v>
      </c>
      <c r="U735" s="9" t="s">
        <v>6040</v>
      </c>
      <c r="V735" s="9" t="s">
        <v>6041</v>
      </c>
      <c r="W735" t="s">
        <v>6042</v>
      </c>
      <c r="X735" t="s">
        <v>3081</v>
      </c>
      <c r="Y735" t="s">
        <v>3081</v>
      </c>
      <c r="Z735">
        <v>5</v>
      </c>
      <c r="AA735">
        <v>45474</v>
      </c>
      <c r="AB735">
        <v>39569</v>
      </c>
      <c r="AC735">
        <v>61575151</v>
      </c>
      <c r="AD735" s="9" t="s">
        <v>3084</v>
      </c>
      <c r="AE735" t="s">
        <v>1465</v>
      </c>
      <c r="AF735" t="s">
        <v>4271</v>
      </c>
      <c r="AG735" t="s">
        <v>4272</v>
      </c>
      <c r="AH735" t="s">
        <v>268</v>
      </c>
      <c r="AI735" t="s">
        <v>6045</v>
      </c>
      <c r="AJ735">
        <v>25142</v>
      </c>
      <c r="AK735" t="s">
        <v>3088</v>
      </c>
      <c r="AL735" t="s">
        <v>3095</v>
      </c>
      <c r="AM735">
        <v>200010700809900</v>
      </c>
      <c r="AN735">
        <v>1</v>
      </c>
      <c r="AO735" s="88" t="s">
        <v>3089</v>
      </c>
      <c r="AP735" s="88">
        <v>1</v>
      </c>
      <c r="AQ735" s="88" t="s">
        <v>3090</v>
      </c>
      <c r="AR735" s="88">
        <v>362666</v>
      </c>
      <c r="AS735" s="88" t="s">
        <v>6058</v>
      </c>
      <c r="AT735" s="88">
        <v>69</v>
      </c>
      <c r="AU735" s="88">
        <v>24000</v>
      </c>
      <c r="AV735" s="88">
        <v>0</v>
      </c>
      <c r="AW735" s="88">
        <v>0</v>
      </c>
      <c r="AX735" s="88">
        <v>0</v>
      </c>
      <c r="AY735" s="88">
        <v>24000</v>
      </c>
      <c r="AZ735" s="88">
        <v>688.8</v>
      </c>
      <c r="BA735" s="88">
        <v>0</v>
      </c>
      <c r="BB735" s="88">
        <v>729.6</v>
      </c>
      <c r="BC735" s="88">
        <v>0</v>
      </c>
      <c r="BD735" s="88">
        <v>25</v>
      </c>
      <c r="BE735" s="88">
        <v>0</v>
      </c>
      <c r="BF735" s="101">
        <v>0</v>
      </c>
      <c r="BG735" s="101">
        <v>1443.4</v>
      </c>
      <c r="BH735" s="101">
        <v>1704</v>
      </c>
      <c r="BI735" s="101">
        <v>264</v>
      </c>
      <c r="BJ735" s="101">
        <v>1701.6</v>
      </c>
      <c r="BK735" s="101">
        <v>3669.6</v>
      </c>
      <c r="BL735" s="101" t="s">
        <v>3091</v>
      </c>
      <c r="BM735" s="101" t="s">
        <v>3081</v>
      </c>
    </row>
    <row r="736" spans="1:65">
      <c r="A736" t="s">
        <v>695</v>
      </c>
      <c r="B736">
        <v>20250301</v>
      </c>
      <c r="C736">
        <v>2025</v>
      </c>
      <c r="D736" s="9">
        <v>45717</v>
      </c>
      <c r="E736">
        <v>3</v>
      </c>
      <c r="F736" t="s">
        <v>1032</v>
      </c>
      <c r="G736" t="s">
        <v>1200</v>
      </c>
      <c r="H736" t="s">
        <v>1032</v>
      </c>
      <c r="I736" t="s">
        <v>1200</v>
      </c>
      <c r="J736">
        <v>1</v>
      </c>
      <c r="K736" t="s">
        <v>9</v>
      </c>
      <c r="L736" t="s">
        <v>2158</v>
      </c>
      <c r="M736" t="s">
        <v>2158</v>
      </c>
      <c r="N736" t="s">
        <v>1833</v>
      </c>
      <c r="O736" t="s">
        <v>3175</v>
      </c>
      <c r="P736" t="s">
        <v>6037</v>
      </c>
      <c r="Q736" t="s">
        <v>6038</v>
      </c>
      <c r="R736" t="s">
        <v>3083</v>
      </c>
      <c r="S736" t="s">
        <v>7</v>
      </c>
      <c r="T736" t="s">
        <v>6039</v>
      </c>
      <c r="U736" s="9" t="s">
        <v>6040</v>
      </c>
      <c r="V736" s="9" t="s">
        <v>6041</v>
      </c>
      <c r="W736" t="s">
        <v>6042</v>
      </c>
      <c r="X736" t="s">
        <v>3081</v>
      </c>
      <c r="Y736" t="s">
        <v>3081</v>
      </c>
      <c r="Z736">
        <v>5</v>
      </c>
      <c r="AA736">
        <v>45017</v>
      </c>
      <c r="AB736">
        <v>40664</v>
      </c>
      <c r="AC736">
        <v>61890038</v>
      </c>
      <c r="AD736" s="9" t="s">
        <v>3084</v>
      </c>
      <c r="AE736" t="s">
        <v>1653</v>
      </c>
      <c r="AF736" t="s">
        <v>4949</v>
      </c>
      <c r="AG736" t="s">
        <v>4950</v>
      </c>
      <c r="AH736" t="s">
        <v>297</v>
      </c>
      <c r="AI736" t="s">
        <v>6043</v>
      </c>
      <c r="AJ736">
        <v>28645</v>
      </c>
      <c r="AK736" t="s">
        <v>3088</v>
      </c>
      <c r="AL736" t="s">
        <v>3088</v>
      </c>
      <c r="AM736">
        <v>200013300191126</v>
      </c>
      <c r="AN736">
        <v>1</v>
      </c>
      <c r="AO736" s="88" t="s">
        <v>3089</v>
      </c>
      <c r="AP736" s="88">
        <v>1</v>
      </c>
      <c r="AQ736" s="88" t="s">
        <v>3090</v>
      </c>
      <c r="AR736" s="88">
        <v>362666</v>
      </c>
      <c r="AS736" s="88" t="s">
        <v>6058</v>
      </c>
      <c r="AT736" s="88">
        <v>2</v>
      </c>
      <c r="AU736" s="88">
        <v>20000</v>
      </c>
      <c r="AV736" s="88">
        <v>0</v>
      </c>
      <c r="AW736" s="88">
        <v>0</v>
      </c>
      <c r="AX736" s="88">
        <v>0</v>
      </c>
      <c r="AY736" s="88">
        <v>20000</v>
      </c>
      <c r="AZ736" s="88">
        <v>574</v>
      </c>
      <c r="BA736" s="88">
        <v>0</v>
      </c>
      <c r="BB736" s="88">
        <v>608</v>
      </c>
      <c r="BC736" s="88">
        <v>0</v>
      </c>
      <c r="BD736" s="88">
        <v>25</v>
      </c>
      <c r="BE736" s="88">
        <v>100</v>
      </c>
      <c r="BF736" s="101">
        <v>13775.16</v>
      </c>
      <c r="BG736" s="101">
        <v>15082.16</v>
      </c>
      <c r="BH736" s="101">
        <v>1420</v>
      </c>
      <c r="BI736" s="101">
        <v>220</v>
      </c>
      <c r="BJ736" s="101">
        <v>1418</v>
      </c>
      <c r="BK736" s="101">
        <v>3058</v>
      </c>
      <c r="BL736" s="101" t="s">
        <v>3081</v>
      </c>
      <c r="BM736" s="101" t="s">
        <v>3081</v>
      </c>
    </row>
    <row r="737" spans="1:65">
      <c r="A737" t="s">
        <v>695</v>
      </c>
      <c r="B737">
        <v>20250301</v>
      </c>
      <c r="C737">
        <v>2025</v>
      </c>
      <c r="D737" s="9">
        <v>45717</v>
      </c>
      <c r="E737">
        <v>3</v>
      </c>
      <c r="F737" t="s">
        <v>1036</v>
      </c>
      <c r="G737" t="s">
        <v>1193</v>
      </c>
      <c r="H737" t="s">
        <v>1036</v>
      </c>
      <c r="I737" t="s">
        <v>1193</v>
      </c>
      <c r="J737">
        <v>1</v>
      </c>
      <c r="K737" t="s">
        <v>9</v>
      </c>
      <c r="L737" t="s">
        <v>2158</v>
      </c>
      <c r="M737" t="s">
        <v>2158</v>
      </c>
      <c r="N737" t="s">
        <v>1833</v>
      </c>
      <c r="O737" t="s">
        <v>3175</v>
      </c>
      <c r="P737" t="s">
        <v>6037</v>
      </c>
      <c r="Q737" t="s">
        <v>6038</v>
      </c>
      <c r="R737" t="s">
        <v>3193</v>
      </c>
      <c r="S737" t="s">
        <v>20</v>
      </c>
      <c r="T737" t="s">
        <v>6039</v>
      </c>
      <c r="U737" s="9" t="s">
        <v>6040</v>
      </c>
      <c r="V737" s="9" t="s">
        <v>6041</v>
      </c>
      <c r="W737" t="s">
        <v>6042</v>
      </c>
      <c r="X737" t="s">
        <v>3081</v>
      </c>
      <c r="Y737" t="s">
        <v>3081</v>
      </c>
      <c r="Z737">
        <v>6</v>
      </c>
      <c r="AA737">
        <v>45474</v>
      </c>
      <c r="AB737">
        <v>36402</v>
      </c>
      <c r="AC737">
        <v>61575078</v>
      </c>
      <c r="AD737" s="9" t="s">
        <v>3084</v>
      </c>
      <c r="AE737" t="s">
        <v>1471</v>
      </c>
      <c r="AF737" t="s">
        <v>4628</v>
      </c>
      <c r="AG737" t="s">
        <v>4629</v>
      </c>
      <c r="AH737" t="s">
        <v>364</v>
      </c>
      <c r="AI737" t="s">
        <v>6045</v>
      </c>
      <c r="AJ737">
        <v>27808</v>
      </c>
      <c r="AK737" t="s">
        <v>3088</v>
      </c>
      <c r="AL737" t="s">
        <v>3095</v>
      </c>
      <c r="AM737">
        <v>200013300036061</v>
      </c>
      <c r="AN737">
        <v>1</v>
      </c>
      <c r="AO737" s="88" t="s">
        <v>3089</v>
      </c>
      <c r="AP737" s="88">
        <v>1</v>
      </c>
      <c r="AQ737" s="88" t="s">
        <v>3090</v>
      </c>
      <c r="AR737" s="88">
        <v>362666</v>
      </c>
      <c r="AS737" s="88" t="s">
        <v>6058</v>
      </c>
      <c r="AT737" s="88">
        <v>3</v>
      </c>
      <c r="AU737" s="88">
        <v>24000</v>
      </c>
      <c r="AV737" s="88">
        <v>0</v>
      </c>
      <c r="AW737" s="88">
        <v>0</v>
      </c>
      <c r="AX737" s="88">
        <v>0</v>
      </c>
      <c r="AY737" s="88">
        <v>24000</v>
      </c>
      <c r="AZ737" s="88">
        <v>688.8</v>
      </c>
      <c r="BA737" s="88">
        <v>0</v>
      </c>
      <c r="BB737" s="88">
        <v>729.6</v>
      </c>
      <c r="BC737" s="88">
        <v>0</v>
      </c>
      <c r="BD737" s="88">
        <v>25</v>
      </c>
      <c r="BE737" s="88">
        <v>100</v>
      </c>
      <c r="BF737" s="101">
        <v>5432</v>
      </c>
      <c r="BG737" s="101">
        <v>6975.4</v>
      </c>
      <c r="BH737" s="101">
        <v>1704</v>
      </c>
      <c r="BI737" s="101">
        <v>264</v>
      </c>
      <c r="BJ737" s="101">
        <v>1701.6</v>
      </c>
      <c r="BK737" s="101">
        <v>3669.6</v>
      </c>
      <c r="BL737" s="101" t="s">
        <v>3091</v>
      </c>
      <c r="BM737" s="101" t="s">
        <v>3081</v>
      </c>
    </row>
    <row r="738" spans="1:65">
      <c r="A738" t="s">
        <v>695</v>
      </c>
      <c r="B738">
        <v>20250301</v>
      </c>
      <c r="C738">
        <v>2025</v>
      </c>
      <c r="D738" s="9">
        <v>45717</v>
      </c>
      <c r="E738">
        <v>3</v>
      </c>
      <c r="F738" t="s">
        <v>1036</v>
      </c>
      <c r="G738" t="s">
        <v>1193</v>
      </c>
      <c r="H738" t="s">
        <v>1036</v>
      </c>
      <c r="I738" t="s">
        <v>1193</v>
      </c>
      <c r="J738">
        <v>1</v>
      </c>
      <c r="K738" t="s">
        <v>9</v>
      </c>
      <c r="L738" t="s">
        <v>2158</v>
      </c>
      <c r="M738" t="s">
        <v>2158</v>
      </c>
      <c r="N738" t="s">
        <v>1833</v>
      </c>
      <c r="O738" t="s">
        <v>3175</v>
      </c>
      <c r="P738" t="s">
        <v>6037</v>
      </c>
      <c r="Q738" t="s">
        <v>6038</v>
      </c>
      <c r="R738" t="s">
        <v>3083</v>
      </c>
      <c r="S738" t="s">
        <v>7</v>
      </c>
      <c r="T738" t="s">
        <v>6039</v>
      </c>
      <c r="U738" s="9" t="s">
        <v>6040</v>
      </c>
      <c r="V738" s="9" t="s">
        <v>6041</v>
      </c>
      <c r="W738" t="s">
        <v>6042</v>
      </c>
      <c r="X738" t="s">
        <v>3081</v>
      </c>
      <c r="Y738" t="s">
        <v>3081</v>
      </c>
      <c r="Z738">
        <v>4</v>
      </c>
      <c r="AA738">
        <v>45474</v>
      </c>
      <c r="AB738">
        <v>40603</v>
      </c>
      <c r="AC738">
        <v>61575002</v>
      </c>
      <c r="AD738" s="9" t="s">
        <v>3084</v>
      </c>
      <c r="AE738" t="s">
        <v>1496</v>
      </c>
      <c r="AF738" t="s">
        <v>4269</v>
      </c>
      <c r="AG738" t="s">
        <v>4270</v>
      </c>
      <c r="AH738" t="s">
        <v>383</v>
      </c>
      <c r="AI738" t="s">
        <v>6043</v>
      </c>
      <c r="AJ738">
        <v>25758</v>
      </c>
      <c r="AK738" t="s">
        <v>3099</v>
      </c>
      <c r="AL738" t="s">
        <v>3088</v>
      </c>
      <c r="AM738">
        <v>200011201847071</v>
      </c>
      <c r="AN738">
        <v>1</v>
      </c>
      <c r="AO738" s="88" t="s">
        <v>3089</v>
      </c>
      <c r="AP738" s="88">
        <v>1</v>
      </c>
      <c r="AQ738" s="88" t="s">
        <v>3090</v>
      </c>
      <c r="AR738" s="88">
        <v>362666</v>
      </c>
      <c r="AS738" s="88" t="s">
        <v>6058</v>
      </c>
      <c r="AT738" s="88">
        <v>11</v>
      </c>
      <c r="AU738" s="88">
        <v>24000</v>
      </c>
      <c r="AV738" s="88">
        <v>0</v>
      </c>
      <c r="AW738" s="88">
        <v>0</v>
      </c>
      <c r="AX738" s="88">
        <v>0</v>
      </c>
      <c r="AY738" s="88">
        <v>24000</v>
      </c>
      <c r="AZ738" s="88">
        <v>688.8</v>
      </c>
      <c r="BA738" s="88">
        <v>0</v>
      </c>
      <c r="BB738" s="88">
        <v>729.6</v>
      </c>
      <c r="BC738" s="88">
        <v>1715.46</v>
      </c>
      <c r="BD738" s="88">
        <v>25</v>
      </c>
      <c r="BE738" s="88">
        <v>0</v>
      </c>
      <c r="BF738" s="101">
        <v>300</v>
      </c>
      <c r="BG738" s="101">
        <v>3458.86</v>
      </c>
      <c r="BH738" s="101">
        <v>1704</v>
      </c>
      <c r="BI738" s="101">
        <v>264</v>
      </c>
      <c r="BJ738" s="101">
        <v>1701.6</v>
      </c>
      <c r="BK738" s="101">
        <v>3669.6</v>
      </c>
      <c r="BL738" s="101" t="s">
        <v>3091</v>
      </c>
      <c r="BM738" s="101" t="s">
        <v>3081</v>
      </c>
    </row>
    <row r="739" spans="1:65">
      <c r="A739" t="s">
        <v>695</v>
      </c>
      <c r="B739">
        <v>20250301</v>
      </c>
      <c r="C739">
        <v>2025</v>
      </c>
      <c r="D739" s="9">
        <v>45717</v>
      </c>
      <c r="E739">
        <v>3</v>
      </c>
      <c r="F739" t="s">
        <v>1041</v>
      </c>
      <c r="G739" t="s">
        <v>1191</v>
      </c>
      <c r="H739" t="s">
        <v>1041</v>
      </c>
      <c r="I739" t="s">
        <v>1191</v>
      </c>
      <c r="J739">
        <v>1</v>
      </c>
      <c r="K739" t="s">
        <v>9</v>
      </c>
      <c r="L739" t="s">
        <v>2158</v>
      </c>
      <c r="M739" t="s">
        <v>2158</v>
      </c>
      <c r="N739" t="s">
        <v>1833</v>
      </c>
      <c r="O739" t="s">
        <v>3175</v>
      </c>
      <c r="P739" t="s">
        <v>6037</v>
      </c>
      <c r="Q739" t="s">
        <v>6038</v>
      </c>
      <c r="R739" t="s">
        <v>5541</v>
      </c>
      <c r="S739" t="s">
        <v>333</v>
      </c>
      <c r="T739" t="s">
        <v>6046</v>
      </c>
      <c r="U739" s="9" t="s">
        <v>6047</v>
      </c>
      <c r="V739" s="9" t="s">
        <v>6048</v>
      </c>
      <c r="W739" t="s">
        <v>6049</v>
      </c>
      <c r="X739" t="s">
        <v>3081</v>
      </c>
      <c r="Y739" t="s">
        <v>3081</v>
      </c>
      <c r="Z739">
        <v>3</v>
      </c>
      <c r="AA739">
        <v>43466</v>
      </c>
      <c r="AB739">
        <v>40756</v>
      </c>
      <c r="AC739">
        <v>61905001</v>
      </c>
      <c r="AD739" s="9" t="s">
        <v>3084</v>
      </c>
      <c r="AE739" t="s">
        <v>1504</v>
      </c>
      <c r="AF739" t="s">
        <v>5542</v>
      </c>
      <c r="AG739" t="s">
        <v>3763</v>
      </c>
      <c r="AH739" t="s">
        <v>332</v>
      </c>
      <c r="AI739" t="s">
        <v>6045</v>
      </c>
      <c r="AJ739">
        <v>28193</v>
      </c>
      <c r="AK739" t="s">
        <v>3088</v>
      </c>
      <c r="AL739" t="s">
        <v>3088</v>
      </c>
      <c r="AM739">
        <v>200010600602741</v>
      </c>
      <c r="AN739">
        <v>1</v>
      </c>
      <c r="AO739" s="88" t="s">
        <v>3089</v>
      </c>
      <c r="AP739" s="88">
        <v>1</v>
      </c>
      <c r="AQ739" s="88" t="s">
        <v>3090</v>
      </c>
      <c r="AR739" s="88">
        <v>362666</v>
      </c>
      <c r="AS739" s="88" t="s">
        <v>6058</v>
      </c>
      <c r="AT739" s="88">
        <v>29</v>
      </c>
      <c r="AU739" s="88">
        <v>31500</v>
      </c>
      <c r="AV739" s="88">
        <v>0</v>
      </c>
      <c r="AW739" s="88">
        <v>0</v>
      </c>
      <c r="AX739" s="88">
        <v>0</v>
      </c>
      <c r="AY739" s="88">
        <v>31500</v>
      </c>
      <c r="AZ739" s="88">
        <v>904.05</v>
      </c>
      <c r="BA739" s="88">
        <v>0</v>
      </c>
      <c r="BB739" s="88">
        <v>957.6</v>
      </c>
      <c r="BC739" s="88">
        <v>1715.46</v>
      </c>
      <c r="BD739" s="88">
        <v>25</v>
      </c>
      <c r="BE739" s="88">
        <v>0</v>
      </c>
      <c r="BF739" s="101">
        <v>0</v>
      </c>
      <c r="BG739" s="101">
        <v>3602.11</v>
      </c>
      <c r="BH739" s="101">
        <v>2236.5</v>
      </c>
      <c r="BI739" s="101">
        <v>346.5</v>
      </c>
      <c r="BJ739" s="101">
        <v>2233.35</v>
      </c>
      <c r="BK739" s="101">
        <v>4816.3500000000004</v>
      </c>
      <c r="BL739" s="101" t="s">
        <v>3081</v>
      </c>
      <c r="BM739" s="101" t="s">
        <v>3081</v>
      </c>
    </row>
    <row r="740" spans="1:65">
      <c r="A740" t="s">
        <v>695</v>
      </c>
      <c r="B740">
        <v>20250301</v>
      </c>
      <c r="C740">
        <v>2025</v>
      </c>
      <c r="D740" s="9">
        <v>45717</v>
      </c>
      <c r="E740">
        <v>3</v>
      </c>
      <c r="F740" t="s">
        <v>1036</v>
      </c>
      <c r="G740" t="s">
        <v>1193</v>
      </c>
      <c r="H740" t="s">
        <v>1036</v>
      </c>
      <c r="I740" t="s">
        <v>1193</v>
      </c>
      <c r="J740">
        <v>1</v>
      </c>
      <c r="K740" t="s">
        <v>9</v>
      </c>
      <c r="L740" t="s">
        <v>2158</v>
      </c>
      <c r="M740" t="s">
        <v>2158</v>
      </c>
      <c r="N740" t="s">
        <v>1833</v>
      </c>
      <c r="O740" t="s">
        <v>3175</v>
      </c>
      <c r="P740" t="s">
        <v>6037</v>
      </c>
      <c r="Q740" t="s">
        <v>6038</v>
      </c>
      <c r="R740" t="s">
        <v>3223</v>
      </c>
      <c r="S740" t="s">
        <v>175</v>
      </c>
      <c r="T740" t="s">
        <v>6039</v>
      </c>
      <c r="U740" s="9" t="s">
        <v>6040</v>
      </c>
      <c r="V740" s="9" t="s">
        <v>6041</v>
      </c>
      <c r="W740" t="s">
        <v>6042</v>
      </c>
      <c r="X740" t="s">
        <v>3081</v>
      </c>
      <c r="Y740" t="s">
        <v>3081</v>
      </c>
      <c r="Z740">
        <v>1</v>
      </c>
      <c r="AA740">
        <v>44287</v>
      </c>
      <c r="AB740">
        <v>44287</v>
      </c>
      <c r="AC740">
        <v>61575129</v>
      </c>
      <c r="AD740" s="9" t="s">
        <v>3084</v>
      </c>
      <c r="AE740" t="s">
        <v>1482</v>
      </c>
      <c r="AF740" t="s">
        <v>3224</v>
      </c>
      <c r="AG740" t="s">
        <v>3225</v>
      </c>
      <c r="AH740" t="s">
        <v>778</v>
      </c>
      <c r="AI740" t="s">
        <v>6043</v>
      </c>
      <c r="AJ740">
        <v>36073</v>
      </c>
      <c r="AK740" t="s">
        <v>3099</v>
      </c>
      <c r="AL740" t="s">
        <v>3088</v>
      </c>
      <c r="AM740">
        <v>200019603527783</v>
      </c>
      <c r="AN740">
        <v>1</v>
      </c>
      <c r="AO740" s="88" t="s">
        <v>3089</v>
      </c>
      <c r="AP740" s="88">
        <v>1</v>
      </c>
      <c r="AQ740" s="88" t="s">
        <v>3090</v>
      </c>
      <c r="AR740" s="88">
        <v>362666</v>
      </c>
      <c r="AS740" s="88" t="s">
        <v>6058</v>
      </c>
      <c r="AT740" s="88">
        <v>33</v>
      </c>
      <c r="AU740" s="88">
        <v>20000</v>
      </c>
      <c r="AV740" s="88">
        <v>0</v>
      </c>
      <c r="AW740" s="88">
        <v>0</v>
      </c>
      <c r="AX740" s="88">
        <v>0</v>
      </c>
      <c r="AY740" s="88">
        <v>20000</v>
      </c>
      <c r="AZ740" s="88">
        <v>574</v>
      </c>
      <c r="BA740" s="88">
        <v>0</v>
      </c>
      <c r="BB740" s="88">
        <v>608</v>
      </c>
      <c r="BC740" s="88">
        <v>0</v>
      </c>
      <c r="BD740" s="88">
        <v>25</v>
      </c>
      <c r="BE740" s="88">
        <v>0</v>
      </c>
      <c r="BF740" s="101">
        <v>0</v>
      </c>
      <c r="BG740" s="101">
        <v>1207</v>
      </c>
      <c r="BH740" s="101">
        <v>1420</v>
      </c>
      <c r="BI740" s="101">
        <v>220</v>
      </c>
      <c r="BJ740" s="101">
        <v>1418</v>
      </c>
      <c r="BK740" s="101">
        <v>3058</v>
      </c>
      <c r="BL740" s="101" t="s">
        <v>3173</v>
      </c>
      <c r="BM740" s="101" t="s">
        <v>3217</v>
      </c>
    </row>
    <row r="741" spans="1:65">
      <c r="A741" t="s">
        <v>695</v>
      </c>
      <c r="B741">
        <v>20250301</v>
      </c>
      <c r="C741">
        <v>2025</v>
      </c>
      <c r="D741" s="9">
        <v>45717</v>
      </c>
      <c r="E741">
        <v>3</v>
      </c>
      <c r="F741" t="s">
        <v>1036</v>
      </c>
      <c r="G741" t="s">
        <v>1193</v>
      </c>
      <c r="H741" t="s">
        <v>1036</v>
      </c>
      <c r="I741" t="s">
        <v>1193</v>
      </c>
      <c r="J741">
        <v>1</v>
      </c>
      <c r="K741" t="s">
        <v>9</v>
      </c>
      <c r="L741" t="s">
        <v>2158</v>
      </c>
      <c r="M741" t="s">
        <v>2158</v>
      </c>
      <c r="N741" t="s">
        <v>1833</v>
      </c>
      <c r="O741" t="s">
        <v>3175</v>
      </c>
      <c r="P741" t="s">
        <v>6037</v>
      </c>
      <c r="Q741" t="s">
        <v>6038</v>
      </c>
      <c r="R741" t="s">
        <v>3193</v>
      </c>
      <c r="S741" t="s">
        <v>20</v>
      </c>
      <c r="T741" t="s">
        <v>6039</v>
      </c>
      <c r="U741" s="9" t="s">
        <v>6040</v>
      </c>
      <c r="V741" s="9" t="s">
        <v>6041</v>
      </c>
      <c r="W741" t="s">
        <v>6042</v>
      </c>
      <c r="X741" t="s">
        <v>3081</v>
      </c>
      <c r="Y741" t="s">
        <v>3081</v>
      </c>
      <c r="Z741">
        <v>1</v>
      </c>
      <c r="AA741">
        <v>44440</v>
      </c>
      <c r="AB741">
        <v>44440</v>
      </c>
      <c r="AC741">
        <v>61575156</v>
      </c>
      <c r="AD741" s="9" t="s">
        <v>3084</v>
      </c>
      <c r="AE741" t="s">
        <v>1456</v>
      </c>
      <c r="AF741" t="s">
        <v>5253</v>
      </c>
      <c r="AG741" t="s">
        <v>5254</v>
      </c>
      <c r="AH741" t="s">
        <v>997</v>
      </c>
      <c r="AI741" t="s">
        <v>6045</v>
      </c>
      <c r="AJ741">
        <v>28573</v>
      </c>
      <c r="AK741" t="s">
        <v>3099</v>
      </c>
      <c r="AL741" t="s">
        <v>3088</v>
      </c>
      <c r="AM741">
        <v>200019604037879</v>
      </c>
      <c r="AN741">
        <v>1</v>
      </c>
      <c r="AO741" s="88" t="s">
        <v>3089</v>
      </c>
      <c r="AP741" s="88">
        <v>1</v>
      </c>
      <c r="AQ741" s="88" t="s">
        <v>3090</v>
      </c>
      <c r="AR741" s="88">
        <v>362666</v>
      </c>
      <c r="AS741" s="88" t="s">
        <v>6058</v>
      </c>
      <c r="AT741" s="88">
        <v>40</v>
      </c>
      <c r="AU741" s="88">
        <v>20000</v>
      </c>
      <c r="AV741" s="88">
        <v>0</v>
      </c>
      <c r="AW741" s="88">
        <v>0</v>
      </c>
      <c r="AX741" s="88">
        <v>0</v>
      </c>
      <c r="AY741" s="88">
        <v>20000</v>
      </c>
      <c r="AZ741" s="88">
        <v>574</v>
      </c>
      <c r="BA741" s="88">
        <v>0</v>
      </c>
      <c r="BB741" s="88">
        <v>608</v>
      </c>
      <c r="BC741" s="88">
        <v>0</v>
      </c>
      <c r="BD741" s="88">
        <v>25</v>
      </c>
      <c r="BE741" s="88">
        <v>0</v>
      </c>
      <c r="BF741" s="101">
        <v>1566</v>
      </c>
      <c r="BG741" s="101">
        <v>2773</v>
      </c>
      <c r="BH741" s="101">
        <v>1420</v>
      </c>
      <c r="BI741" s="101">
        <v>220</v>
      </c>
      <c r="BJ741" s="101">
        <v>1418</v>
      </c>
      <c r="BK741" s="101">
        <v>3058</v>
      </c>
      <c r="BL741" s="101" t="s">
        <v>3081</v>
      </c>
      <c r="BM741" s="101" t="s">
        <v>3081</v>
      </c>
    </row>
    <row r="742" spans="1:65">
      <c r="A742" t="s">
        <v>695</v>
      </c>
      <c r="B742">
        <v>20250301</v>
      </c>
      <c r="C742">
        <v>2025</v>
      </c>
      <c r="D742" s="9">
        <v>45717</v>
      </c>
      <c r="E742">
        <v>3</v>
      </c>
      <c r="F742" t="s">
        <v>1036</v>
      </c>
      <c r="G742" t="s">
        <v>1193</v>
      </c>
      <c r="H742" t="s">
        <v>1036</v>
      </c>
      <c r="I742" t="s">
        <v>1193</v>
      </c>
      <c r="J742">
        <v>1</v>
      </c>
      <c r="K742" t="s">
        <v>9</v>
      </c>
      <c r="L742" t="s">
        <v>2158</v>
      </c>
      <c r="M742" t="s">
        <v>2158</v>
      </c>
      <c r="N742" t="s">
        <v>1833</v>
      </c>
      <c r="O742" t="s">
        <v>3175</v>
      </c>
      <c r="P742" t="s">
        <v>6037</v>
      </c>
      <c r="Q742" t="s">
        <v>6038</v>
      </c>
      <c r="R742" t="s">
        <v>3649</v>
      </c>
      <c r="S742" t="s">
        <v>339</v>
      </c>
      <c r="T742" t="s">
        <v>6046</v>
      </c>
      <c r="U742" s="9" t="s">
        <v>6047</v>
      </c>
      <c r="V742" s="9" t="s">
        <v>6048</v>
      </c>
      <c r="W742" t="s">
        <v>6049</v>
      </c>
      <c r="X742" t="s">
        <v>3081</v>
      </c>
      <c r="Y742" t="s">
        <v>3081</v>
      </c>
      <c r="Z742">
        <v>4</v>
      </c>
      <c r="AA742">
        <v>45597</v>
      </c>
      <c r="AB742">
        <v>38808</v>
      </c>
      <c r="AC742">
        <v>61575018</v>
      </c>
      <c r="AD742" s="9" t="s">
        <v>3084</v>
      </c>
      <c r="AE742" t="s">
        <v>888</v>
      </c>
      <c r="AF742" t="s">
        <v>3650</v>
      </c>
      <c r="AG742" t="s">
        <v>3651</v>
      </c>
      <c r="AH742" t="s">
        <v>338</v>
      </c>
      <c r="AI742" t="s">
        <v>6045</v>
      </c>
      <c r="AJ742">
        <v>29856</v>
      </c>
      <c r="AK742" t="s">
        <v>3088</v>
      </c>
      <c r="AL742" t="s">
        <v>3095</v>
      </c>
      <c r="AM742">
        <v>200013300055204</v>
      </c>
      <c r="AN742">
        <v>1</v>
      </c>
      <c r="AO742" s="88" t="s">
        <v>3089</v>
      </c>
      <c r="AP742" s="88">
        <v>1</v>
      </c>
      <c r="AQ742" s="88" t="s">
        <v>3090</v>
      </c>
      <c r="AR742" s="88">
        <v>362666</v>
      </c>
      <c r="AS742" s="88" t="s">
        <v>6058</v>
      </c>
      <c r="AT742" s="88">
        <v>41</v>
      </c>
      <c r="AU742" s="88">
        <v>35000</v>
      </c>
      <c r="AV742" s="88">
        <v>0</v>
      </c>
      <c r="AW742" s="88">
        <v>0</v>
      </c>
      <c r="AX742" s="88">
        <v>0</v>
      </c>
      <c r="AY742" s="88">
        <v>35000</v>
      </c>
      <c r="AZ742" s="88">
        <v>1004.5</v>
      </c>
      <c r="BA742" s="88">
        <v>0</v>
      </c>
      <c r="BB742" s="88">
        <v>1064</v>
      </c>
      <c r="BC742" s="88">
        <v>0</v>
      </c>
      <c r="BD742" s="88">
        <v>25</v>
      </c>
      <c r="BE742" s="88">
        <v>100</v>
      </c>
      <c r="BF742" s="101">
        <v>300</v>
      </c>
      <c r="BG742" s="101">
        <v>2493.5</v>
      </c>
      <c r="BH742" s="101">
        <v>2485</v>
      </c>
      <c r="BI742" s="101">
        <v>385</v>
      </c>
      <c r="BJ742" s="101">
        <v>2481.5</v>
      </c>
      <c r="BK742" s="101">
        <v>5351.5</v>
      </c>
      <c r="BL742" s="101" t="s">
        <v>3091</v>
      </c>
      <c r="BM742" s="101" t="s">
        <v>3081</v>
      </c>
    </row>
    <row r="743" spans="1:65">
      <c r="A743" t="s">
        <v>695</v>
      </c>
      <c r="B743">
        <v>20250301</v>
      </c>
      <c r="C743">
        <v>2025</v>
      </c>
      <c r="D743" s="9">
        <v>45717</v>
      </c>
      <c r="E743">
        <v>3</v>
      </c>
      <c r="F743" t="s">
        <v>1056</v>
      </c>
      <c r="G743" t="s">
        <v>694</v>
      </c>
      <c r="H743" t="s">
        <v>1056</v>
      </c>
      <c r="I743" t="s">
        <v>694</v>
      </c>
      <c r="J743">
        <v>1</v>
      </c>
      <c r="K743" t="s">
        <v>9</v>
      </c>
      <c r="L743" t="s">
        <v>2158</v>
      </c>
      <c r="M743" t="s">
        <v>2158</v>
      </c>
      <c r="N743" t="s">
        <v>1820</v>
      </c>
      <c r="O743" t="s">
        <v>3247</v>
      </c>
      <c r="P743" t="s">
        <v>6037</v>
      </c>
      <c r="Q743" t="s">
        <v>6038</v>
      </c>
      <c r="R743" t="s">
        <v>3226</v>
      </c>
      <c r="S743" t="s">
        <v>303</v>
      </c>
      <c r="T743" t="s">
        <v>6046</v>
      </c>
      <c r="U743" s="9" t="s">
        <v>6047</v>
      </c>
      <c r="V743" s="9" t="s">
        <v>3081</v>
      </c>
      <c r="W743" t="s">
        <v>3081</v>
      </c>
      <c r="X743" t="s">
        <v>3081</v>
      </c>
      <c r="Y743" t="s">
        <v>3081</v>
      </c>
      <c r="Z743">
        <v>1</v>
      </c>
      <c r="AA743">
        <v>45383</v>
      </c>
      <c r="AB743">
        <v>45383</v>
      </c>
      <c r="AC743">
        <v>61800102</v>
      </c>
      <c r="AD743" s="9" t="s">
        <v>3084</v>
      </c>
      <c r="AE743" t="s">
        <v>2756</v>
      </c>
      <c r="AF743" t="s">
        <v>5683</v>
      </c>
      <c r="AG743" t="s">
        <v>5684</v>
      </c>
      <c r="AH743" t="s">
        <v>2789</v>
      </c>
      <c r="AI743" t="s">
        <v>6045</v>
      </c>
      <c r="AJ743">
        <v>25239</v>
      </c>
      <c r="AK743" t="s">
        <v>3099</v>
      </c>
      <c r="AL743" t="s">
        <v>3088</v>
      </c>
      <c r="AM743">
        <v>200019606915430</v>
      </c>
      <c r="AN743">
        <v>1</v>
      </c>
      <c r="AO743" s="88" t="s">
        <v>3089</v>
      </c>
      <c r="AP743" s="88">
        <v>1</v>
      </c>
      <c r="AQ743" s="88" t="s">
        <v>3090</v>
      </c>
      <c r="AR743" s="88">
        <v>362717</v>
      </c>
      <c r="AS743" s="88" t="s">
        <v>6059</v>
      </c>
      <c r="AT743" s="88">
        <v>35</v>
      </c>
      <c r="AU743" s="88">
        <v>30000</v>
      </c>
      <c r="AV743" s="88">
        <v>0</v>
      </c>
      <c r="AW743" s="88">
        <v>0</v>
      </c>
      <c r="AX743" s="88">
        <v>0</v>
      </c>
      <c r="AY743" s="88">
        <v>30000</v>
      </c>
      <c r="AZ743" s="88">
        <v>861</v>
      </c>
      <c r="BA743" s="88">
        <v>0</v>
      </c>
      <c r="BB743" s="88">
        <v>912</v>
      </c>
      <c r="BC743" s="88">
        <v>0</v>
      </c>
      <c r="BD743" s="88">
        <v>25</v>
      </c>
      <c r="BE743" s="88">
        <v>0</v>
      </c>
      <c r="BF743" s="101">
        <v>0</v>
      </c>
      <c r="BG743" s="101">
        <v>1798</v>
      </c>
      <c r="BH743" s="101">
        <v>2130</v>
      </c>
      <c r="BI743" s="101">
        <v>330</v>
      </c>
      <c r="BJ743" s="101">
        <v>2127</v>
      </c>
      <c r="BK743" s="101">
        <v>4587</v>
      </c>
      <c r="BL743" s="101" t="s">
        <v>3081</v>
      </c>
      <c r="BM743" s="101" t="s">
        <v>3081</v>
      </c>
    </row>
    <row r="744" spans="1:65">
      <c r="A744" t="s">
        <v>695</v>
      </c>
      <c r="B744">
        <v>20250301</v>
      </c>
      <c r="C744">
        <v>2025</v>
      </c>
      <c r="D744" s="9">
        <v>45717</v>
      </c>
      <c r="E744">
        <v>3</v>
      </c>
      <c r="F744" t="s">
        <v>1038</v>
      </c>
      <c r="G744" t="s">
        <v>695</v>
      </c>
      <c r="H744" t="s">
        <v>1038</v>
      </c>
      <c r="I744" t="s">
        <v>695</v>
      </c>
      <c r="J744">
        <v>1</v>
      </c>
      <c r="K744" t="s">
        <v>9</v>
      </c>
      <c r="L744" t="s">
        <v>2158</v>
      </c>
      <c r="M744" t="s">
        <v>2158</v>
      </c>
      <c r="N744" t="s">
        <v>1820</v>
      </c>
      <c r="O744" t="s">
        <v>3247</v>
      </c>
      <c r="P744" t="s">
        <v>6037</v>
      </c>
      <c r="Q744" t="s">
        <v>6038</v>
      </c>
      <c r="R744" t="s">
        <v>3096</v>
      </c>
      <c r="S744" t="s">
        <v>295</v>
      </c>
      <c r="T744" t="s">
        <v>6046</v>
      </c>
      <c r="U744" s="9" t="s">
        <v>6047</v>
      </c>
      <c r="V744" s="9" t="s">
        <v>6056</v>
      </c>
      <c r="W744" t="s">
        <v>6057</v>
      </c>
      <c r="X744" t="s">
        <v>3081</v>
      </c>
      <c r="Y744" t="s">
        <v>3081</v>
      </c>
      <c r="Z744">
        <v>2</v>
      </c>
      <c r="AA744">
        <v>44501</v>
      </c>
      <c r="AB744">
        <v>44410</v>
      </c>
      <c r="AC744">
        <v>62461514</v>
      </c>
      <c r="AD744" s="9" t="s">
        <v>3084</v>
      </c>
      <c r="AE744" t="s">
        <v>1324</v>
      </c>
      <c r="AF744" t="s">
        <v>5622</v>
      </c>
      <c r="AG744" t="s">
        <v>5623</v>
      </c>
      <c r="AH744" t="s">
        <v>1140</v>
      </c>
      <c r="AI744" t="s">
        <v>6045</v>
      </c>
      <c r="AJ744">
        <v>28718</v>
      </c>
      <c r="AK744" t="s">
        <v>3088</v>
      </c>
      <c r="AL744" t="s">
        <v>3088</v>
      </c>
      <c r="AM744">
        <v>200019603465515</v>
      </c>
      <c r="AN744">
        <v>1</v>
      </c>
      <c r="AO744" s="88" t="s">
        <v>3089</v>
      </c>
      <c r="AP744" s="88">
        <v>1</v>
      </c>
      <c r="AQ744" s="88" t="s">
        <v>3090</v>
      </c>
      <c r="AR744" s="88">
        <v>362717</v>
      </c>
      <c r="AS744" s="88" t="s">
        <v>6059</v>
      </c>
      <c r="AT744" s="88">
        <v>42</v>
      </c>
      <c r="AU744" s="88">
        <v>31500</v>
      </c>
      <c r="AV744" s="88">
        <v>0</v>
      </c>
      <c r="AW744" s="88">
        <v>0</v>
      </c>
      <c r="AX744" s="88">
        <v>0</v>
      </c>
      <c r="AY744" s="88">
        <v>31500</v>
      </c>
      <c r="AZ744" s="88">
        <v>904.05</v>
      </c>
      <c r="BA744" s="88">
        <v>0</v>
      </c>
      <c r="BB744" s="88">
        <v>957.6</v>
      </c>
      <c r="BC744" s="88">
        <v>0</v>
      </c>
      <c r="BD744" s="88">
        <v>25</v>
      </c>
      <c r="BE744" s="88">
        <v>0</v>
      </c>
      <c r="BF744" s="101">
        <v>0</v>
      </c>
      <c r="BG744" s="101">
        <v>1886.65</v>
      </c>
      <c r="BH744" s="101">
        <v>2236.5</v>
      </c>
      <c r="BI744" s="101">
        <v>346.5</v>
      </c>
      <c r="BJ744" s="101">
        <v>2233.35</v>
      </c>
      <c r="BK744" s="101">
        <v>4816.3500000000004</v>
      </c>
      <c r="BL744" s="101" t="s">
        <v>3081</v>
      </c>
      <c r="BM744" s="101" t="s">
        <v>3081</v>
      </c>
    </row>
    <row r="745" spans="1:65">
      <c r="A745" t="s">
        <v>695</v>
      </c>
      <c r="B745">
        <v>20250301</v>
      </c>
      <c r="C745">
        <v>2025</v>
      </c>
      <c r="D745" s="9">
        <v>45717</v>
      </c>
      <c r="E745">
        <v>3</v>
      </c>
      <c r="F745" t="s">
        <v>1036</v>
      </c>
      <c r="G745" t="s">
        <v>1193</v>
      </c>
      <c r="H745" t="s">
        <v>1036</v>
      </c>
      <c r="I745" t="s">
        <v>1193</v>
      </c>
      <c r="J745">
        <v>1</v>
      </c>
      <c r="K745" t="s">
        <v>9</v>
      </c>
      <c r="L745" t="s">
        <v>2158</v>
      </c>
      <c r="M745" t="s">
        <v>2158</v>
      </c>
      <c r="N745" t="s">
        <v>1833</v>
      </c>
      <c r="O745" t="s">
        <v>3175</v>
      </c>
      <c r="P745" t="s">
        <v>6037</v>
      </c>
      <c r="Q745" t="s">
        <v>6038</v>
      </c>
      <c r="R745" t="s">
        <v>3113</v>
      </c>
      <c r="S745" t="s">
        <v>35</v>
      </c>
      <c r="T745" t="s">
        <v>6039</v>
      </c>
      <c r="U745" s="9" t="s">
        <v>6040</v>
      </c>
      <c r="V745" s="9" t="s">
        <v>6041</v>
      </c>
      <c r="W745" t="s">
        <v>6042</v>
      </c>
      <c r="X745" t="s">
        <v>3081</v>
      </c>
      <c r="Y745" t="s">
        <v>3081</v>
      </c>
      <c r="Z745">
        <v>5</v>
      </c>
      <c r="AA745">
        <v>45200</v>
      </c>
      <c r="AB745">
        <v>40299</v>
      </c>
      <c r="AC745">
        <v>61575070</v>
      </c>
      <c r="AD745" s="9" t="s">
        <v>3084</v>
      </c>
      <c r="AE745" t="s">
        <v>1455</v>
      </c>
      <c r="AF745" t="s">
        <v>5532</v>
      </c>
      <c r="AG745" t="s">
        <v>4646</v>
      </c>
      <c r="AH745" t="s">
        <v>351</v>
      </c>
      <c r="AI745" t="s">
        <v>6045</v>
      </c>
      <c r="AJ745">
        <v>26415</v>
      </c>
      <c r="AK745" t="s">
        <v>3087</v>
      </c>
      <c r="AL745" t="s">
        <v>3088</v>
      </c>
      <c r="AM745">
        <v>200013300169080</v>
      </c>
      <c r="AN745">
        <v>1</v>
      </c>
      <c r="AO745" s="88" t="s">
        <v>3089</v>
      </c>
      <c r="AP745" s="88">
        <v>1</v>
      </c>
      <c r="AQ745" s="88" t="s">
        <v>3090</v>
      </c>
      <c r="AR745" s="88">
        <v>362666</v>
      </c>
      <c r="AS745" s="88" t="s">
        <v>6058</v>
      </c>
      <c r="AT745" s="88">
        <v>76</v>
      </c>
      <c r="AU745" s="88">
        <v>22000</v>
      </c>
      <c r="AV745" s="88">
        <v>0</v>
      </c>
      <c r="AW745" s="88">
        <v>0</v>
      </c>
      <c r="AX745" s="88">
        <v>0</v>
      </c>
      <c r="AY745" s="88">
        <v>22000</v>
      </c>
      <c r="AZ745" s="88">
        <v>631.4</v>
      </c>
      <c r="BA745" s="88">
        <v>0</v>
      </c>
      <c r="BB745" s="88">
        <v>668.8</v>
      </c>
      <c r="BC745" s="88">
        <v>0</v>
      </c>
      <c r="BD745" s="88">
        <v>25</v>
      </c>
      <c r="BE745" s="88">
        <v>0</v>
      </c>
      <c r="BF745" s="101">
        <v>10334.25</v>
      </c>
      <c r="BG745" s="101">
        <v>11659.45</v>
      </c>
      <c r="BH745" s="101">
        <v>1562</v>
      </c>
      <c r="BI745" s="101">
        <v>242</v>
      </c>
      <c r="BJ745" s="101">
        <v>1559.8</v>
      </c>
      <c r="BK745" s="101">
        <v>3363.8</v>
      </c>
      <c r="BL745" s="101" t="s">
        <v>3081</v>
      </c>
      <c r="BM745" s="101" t="s">
        <v>3081</v>
      </c>
    </row>
    <row r="746" spans="1:65">
      <c r="A746" t="s">
        <v>695</v>
      </c>
      <c r="B746">
        <v>20250301</v>
      </c>
      <c r="C746">
        <v>2025</v>
      </c>
      <c r="D746" s="9">
        <v>45717</v>
      </c>
      <c r="E746">
        <v>3</v>
      </c>
      <c r="F746" t="s">
        <v>1036</v>
      </c>
      <c r="G746" t="s">
        <v>1193</v>
      </c>
      <c r="H746" t="s">
        <v>1036</v>
      </c>
      <c r="I746" t="s">
        <v>1193</v>
      </c>
      <c r="J746">
        <v>1</v>
      </c>
      <c r="K746" t="s">
        <v>9</v>
      </c>
      <c r="L746" t="s">
        <v>2158</v>
      </c>
      <c r="M746" t="s">
        <v>2158</v>
      </c>
      <c r="N746" t="s">
        <v>1833</v>
      </c>
      <c r="O746" t="s">
        <v>3175</v>
      </c>
      <c r="P746" t="s">
        <v>6037</v>
      </c>
      <c r="Q746" t="s">
        <v>6038</v>
      </c>
      <c r="R746" t="s">
        <v>4240</v>
      </c>
      <c r="S746" t="s">
        <v>355</v>
      </c>
      <c r="T746" t="s">
        <v>6046</v>
      </c>
      <c r="U746" s="9" t="s">
        <v>6047</v>
      </c>
      <c r="V746" s="9" t="s">
        <v>3081</v>
      </c>
      <c r="W746" t="s">
        <v>3081</v>
      </c>
      <c r="X746" t="s">
        <v>3081</v>
      </c>
      <c r="Y746" t="s">
        <v>3081</v>
      </c>
      <c r="Z746">
        <v>2</v>
      </c>
      <c r="AA746">
        <v>43466</v>
      </c>
      <c r="AB746">
        <v>39569</v>
      </c>
      <c r="AC746">
        <v>61575067</v>
      </c>
      <c r="AD746" s="9" t="s">
        <v>3084</v>
      </c>
      <c r="AE746" t="s">
        <v>1488</v>
      </c>
      <c r="AF746" t="s">
        <v>4241</v>
      </c>
      <c r="AG746" t="s">
        <v>4242</v>
      </c>
      <c r="AH746" t="s">
        <v>378</v>
      </c>
      <c r="AI746" t="s">
        <v>6045</v>
      </c>
      <c r="AJ746">
        <v>17898</v>
      </c>
      <c r="AK746" t="s">
        <v>3088</v>
      </c>
      <c r="AL746" t="s">
        <v>3095</v>
      </c>
      <c r="AM746">
        <v>200010700806178</v>
      </c>
      <c r="AN746">
        <v>1</v>
      </c>
      <c r="AO746" s="88" t="s">
        <v>3089</v>
      </c>
      <c r="AP746" s="88">
        <v>1</v>
      </c>
      <c r="AQ746" s="88" t="s">
        <v>3090</v>
      </c>
      <c r="AR746" s="88">
        <v>362666</v>
      </c>
      <c r="AS746" s="88" t="s">
        <v>6058</v>
      </c>
      <c r="AT746" s="88">
        <v>85</v>
      </c>
      <c r="AU746" s="88">
        <v>12650</v>
      </c>
      <c r="AV746" s="88">
        <v>0</v>
      </c>
      <c r="AW746" s="88">
        <v>0</v>
      </c>
      <c r="AX746" s="88">
        <v>0</v>
      </c>
      <c r="AY746" s="88">
        <v>12650</v>
      </c>
      <c r="AZ746" s="88">
        <v>363.06</v>
      </c>
      <c r="BA746" s="88">
        <v>0</v>
      </c>
      <c r="BB746" s="88">
        <v>384.56</v>
      </c>
      <c r="BC746" s="88">
        <v>0</v>
      </c>
      <c r="BD746" s="88">
        <v>25</v>
      </c>
      <c r="BE746" s="88">
        <v>0</v>
      </c>
      <c r="BF746" s="101">
        <v>566</v>
      </c>
      <c r="BG746" s="101">
        <v>1338.62</v>
      </c>
      <c r="BH746" s="101">
        <v>898.15</v>
      </c>
      <c r="BI746" s="101">
        <v>139.15</v>
      </c>
      <c r="BJ746" s="101">
        <v>896.89</v>
      </c>
      <c r="BK746" s="101">
        <v>1934.19</v>
      </c>
      <c r="BL746" s="101" t="s">
        <v>3091</v>
      </c>
      <c r="BM746" s="101" t="s">
        <v>3081</v>
      </c>
    </row>
    <row r="747" spans="1:65">
      <c r="A747" t="s">
        <v>695</v>
      </c>
      <c r="B747">
        <v>20250301</v>
      </c>
      <c r="C747">
        <v>2025</v>
      </c>
      <c r="D747" s="9">
        <v>45717</v>
      </c>
      <c r="E747">
        <v>3</v>
      </c>
      <c r="F747" t="s">
        <v>1032</v>
      </c>
      <c r="G747" t="s">
        <v>1200</v>
      </c>
      <c r="H747" t="s">
        <v>1032</v>
      </c>
      <c r="I747" t="s">
        <v>1200</v>
      </c>
      <c r="J747">
        <v>1</v>
      </c>
      <c r="K747" t="s">
        <v>9</v>
      </c>
      <c r="L747" t="s">
        <v>2158</v>
      </c>
      <c r="M747" t="s">
        <v>2158</v>
      </c>
      <c r="N747" t="s">
        <v>1833</v>
      </c>
      <c r="O747" t="s">
        <v>3175</v>
      </c>
      <c r="P747" t="s">
        <v>6037</v>
      </c>
      <c r="Q747" t="s">
        <v>6038</v>
      </c>
      <c r="R747" t="s">
        <v>4233</v>
      </c>
      <c r="S747" t="s">
        <v>228</v>
      </c>
      <c r="T747" t="s">
        <v>6039</v>
      </c>
      <c r="U747" s="9" t="s">
        <v>6040</v>
      </c>
      <c r="V747" s="9" t="s">
        <v>6052</v>
      </c>
      <c r="W747" t="s">
        <v>6053</v>
      </c>
      <c r="X747" t="s">
        <v>3081</v>
      </c>
      <c r="Y747" t="s">
        <v>3081</v>
      </c>
      <c r="Z747">
        <v>6</v>
      </c>
      <c r="AA747">
        <v>45597</v>
      </c>
      <c r="AB747">
        <v>34182</v>
      </c>
      <c r="AC747">
        <v>61890049</v>
      </c>
      <c r="AD747" s="9" t="s">
        <v>3084</v>
      </c>
      <c r="AE747" t="s">
        <v>1494</v>
      </c>
      <c r="AF747" t="s">
        <v>4234</v>
      </c>
      <c r="AG747" t="s">
        <v>4235</v>
      </c>
      <c r="AH747" t="s">
        <v>498</v>
      </c>
      <c r="AI747" t="s">
        <v>6045</v>
      </c>
      <c r="AJ747">
        <v>26365</v>
      </c>
      <c r="AK747" t="s">
        <v>3088</v>
      </c>
      <c r="AL747" t="s">
        <v>3095</v>
      </c>
      <c r="AM747">
        <v>200013300042330</v>
      </c>
      <c r="AN747">
        <v>1</v>
      </c>
      <c r="AO747" s="88" t="s">
        <v>3089</v>
      </c>
      <c r="AP747" s="88">
        <v>1</v>
      </c>
      <c r="AQ747" s="88" t="s">
        <v>3090</v>
      </c>
      <c r="AR747" s="88">
        <v>362666</v>
      </c>
      <c r="AS747" s="88" t="s">
        <v>6058</v>
      </c>
      <c r="AT747" s="88">
        <v>104</v>
      </c>
      <c r="AU747" s="88">
        <v>70000</v>
      </c>
      <c r="AV747" s="88">
        <v>0</v>
      </c>
      <c r="AW747" s="88">
        <v>0</v>
      </c>
      <c r="AX747" s="88">
        <v>0</v>
      </c>
      <c r="AY747" s="88">
        <v>70000</v>
      </c>
      <c r="AZ747" s="88">
        <v>2009</v>
      </c>
      <c r="BA747" s="88">
        <v>5025.38</v>
      </c>
      <c r="BB747" s="88">
        <v>2128</v>
      </c>
      <c r="BC747" s="88">
        <v>1715.46</v>
      </c>
      <c r="BD747" s="88">
        <v>25</v>
      </c>
      <c r="BE747" s="88">
        <v>50</v>
      </c>
      <c r="BF747" s="101">
        <v>1285.4100000000001</v>
      </c>
      <c r="BG747" s="101">
        <v>12238.25</v>
      </c>
      <c r="BH747" s="101">
        <v>4970</v>
      </c>
      <c r="BI747" s="101">
        <v>770</v>
      </c>
      <c r="BJ747" s="101">
        <v>4963</v>
      </c>
      <c r="BK747" s="101">
        <v>10703</v>
      </c>
      <c r="BL747" s="101" t="s">
        <v>3091</v>
      </c>
      <c r="BM747" s="101" t="s">
        <v>3081</v>
      </c>
    </row>
    <row r="748" spans="1:65">
      <c r="A748" t="s">
        <v>695</v>
      </c>
      <c r="B748">
        <v>20250301</v>
      </c>
      <c r="C748">
        <v>2025</v>
      </c>
      <c r="D748" s="9">
        <v>45717</v>
      </c>
      <c r="E748">
        <v>3</v>
      </c>
      <c r="F748" t="s">
        <v>1036</v>
      </c>
      <c r="G748" t="s">
        <v>1193</v>
      </c>
      <c r="H748" t="s">
        <v>1036</v>
      </c>
      <c r="I748" t="s">
        <v>1193</v>
      </c>
      <c r="J748">
        <v>1</v>
      </c>
      <c r="K748" t="s">
        <v>9</v>
      </c>
      <c r="L748" t="s">
        <v>2158</v>
      </c>
      <c r="M748" t="s">
        <v>2158</v>
      </c>
      <c r="N748" t="s">
        <v>1833</v>
      </c>
      <c r="O748" t="s">
        <v>3175</v>
      </c>
      <c r="P748" t="s">
        <v>6037</v>
      </c>
      <c r="Q748" t="s">
        <v>6038</v>
      </c>
      <c r="R748" t="s">
        <v>3239</v>
      </c>
      <c r="S748" t="s">
        <v>203</v>
      </c>
      <c r="T748" t="s">
        <v>6046</v>
      </c>
      <c r="U748" s="9" t="s">
        <v>6047</v>
      </c>
      <c r="V748" s="9" t="s">
        <v>6052</v>
      </c>
      <c r="W748" t="s">
        <v>6053</v>
      </c>
      <c r="X748" t="s">
        <v>3081</v>
      </c>
      <c r="Y748" t="s">
        <v>3081</v>
      </c>
      <c r="Z748">
        <v>5</v>
      </c>
      <c r="AA748">
        <v>45597</v>
      </c>
      <c r="AB748">
        <v>35916</v>
      </c>
      <c r="AC748">
        <v>61575083</v>
      </c>
      <c r="AD748" s="9" t="s">
        <v>3084</v>
      </c>
      <c r="AE748" t="s">
        <v>1489</v>
      </c>
      <c r="AF748" t="s">
        <v>3240</v>
      </c>
      <c r="AG748" t="s">
        <v>3241</v>
      </c>
      <c r="AH748" t="s">
        <v>381</v>
      </c>
      <c r="AI748" t="s">
        <v>6045</v>
      </c>
      <c r="AJ748">
        <v>21938</v>
      </c>
      <c r="AK748" t="s">
        <v>3088</v>
      </c>
      <c r="AL748" t="s">
        <v>3095</v>
      </c>
      <c r="AM748">
        <v>200013300032515</v>
      </c>
      <c r="AN748">
        <v>1</v>
      </c>
      <c r="AO748" s="88" t="s">
        <v>3089</v>
      </c>
      <c r="AP748" s="88">
        <v>1</v>
      </c>
      <c r="AQ748" s="88" t="s">
        <v>3090</v>
      </c>
      <c r="AR748" s="88">
        <v>362666</v>
      </c>
      <c r="AS748" s="88" t="s">
        <v>6058</v>
      </c>
      <c r="AT748" s="88">
        <v>105</v>
      </c>
      <c r="AU748" s="88">
        <v>60000</v>
      </c>
      <c r="AV748" s="88">
        <v>0</v>
      </c>
      <c r="AW748" s="88">
        <v>0</v>
      </c>
      <c r="AX748" s="88">
        <v>0</v>
      </c>
      <c r="AY748" s="88">
        <v>60000</v>
      </c>
      <c r="AZ748" s="88">
        <v>1722</v>
      </c>
      <c r="BA748" s="88">
        <v>3486.68</v>
      </c>
      <c r="BB748" s="88">
        <v>1824</v>
      </c>
      <c r="BC748" s="88">
        <v>0</v>
      </c>
      <c r="BD748" s="88">
        <v>25</v>
      </c>
      <c r="BE748" s="88">
        <v>50</v>
      </c>
      <c r="BF748" s="101">
        <v>8676.1</v>
      </c>
      <c r="BG748" s="101">
        <v>15783.78</v>
      </c>
      <c r="BH748" s="101">
        <v>4260</v>
      </c>
      <c r="BI748" s="101">
        <v>660</v>
      </c>
      <c r="BJ748" s="101">
        <v>4254</v>
      </c>
      <c r="BK748" s="101">
        <v>9174</v>
      </c>
      <c r="BL748" s="101" t="s">
        <v>3091</v>
      </c>
      <c r="BM748" s="101" t="s">
        <v>3081</v>
      </c>
    </row>
    <row r="749" spans="1:65">
      <c r="A749" t="s">
        <v>695</v>
      </c>
      <c r="B749">
        <v>20250301</v>
      </c>
      <c r="C749">
        <v>2025</v>
      </c>
      <c r="D749" s="9">
        <v>45717</v>
      </c>
      <c r="E749">
        <v>3</v>
      </c>
      <c r="F749" t="s">
        <v>1047</v>
      </c>
      <c r="G749" t="s">
        <v>265</v>
      </c>
      <c r="H749" t="s">
        <v>1047</v>
      </c>
      <c r="I749" t="s">
        <v>265</v>
      </c>
      <c r="J749">
        <v>1</v>
      </c>
      <c r="K749" t="s">
        <v>9</v>
      </c>
      <c r="L749" t="s">
        <v>2158</v>
      </c>
      <c r="M749" t="s">
        <v>2158</v>
      </c>
      <c r="N749" t="s">
        <v>1820</v>
      </c>
      <c r="O749" t="s">
        <v>3247</v>
      </c>
      <c r="P749" t="s">
        <v>6037</v>
      </c>
      <c r="Q749" t="s">
        <v>6038</v>
      </c>
      <c r="R749" t="s">
        <v>3273</v>
      </c>
      <c r="S749" t="s">
        <v>163</v>
      </c>
      <c r="T749" t="s">
        <v>6046</v>
      </c>
      <c r="U749" s="9" t="s">
        <v>6047</v>
      </c>
      <c r="V749" s="9" t="s">
        <v>3081</v>
      </c>
      <c r="W749" t="s">
        <v>3081</v>
      </c>
      <c r="X749" t="s">
        <v>3081</v>
      </c>
      <c r="Y749" t="s">
        <v>3081</v>
      </c>
      <c r="Z749">
        <v>4</v>
      </c>
      <c r="AA749">
        <v>44136</v>
      </c>
      <c r="AB749">
        <v>41426</v>
      </c>
      <c r="AC749">
        <v>62100023</v>
      </c>
      <c r="AD749" s="9" t="s">
        <v>3084</v>
      </c>
      <c r="AE749" t="s">
        <v>1285</v>
      </c>
      <c r="AF749" t="s">
        <v>3535</v>
      </c>
      <c r="AG749" t="s">
        <v>3536</v>
      </c>
      <c r="AH749" t="s">
        <v>698</v>
      </c>
      <c r="AI749" t="s">
        <v>6045</v>
      </c>
      <c r="AJ749">
        <v>27473</v>
      </c>
      <c r="AK749" t="s">
        <v>3099</v>
      </c>
      <c r="AL749" t="s">
        <v>3088</v>
      </c>
      <c r="AM749">
        <v>200018300006004</v>
      </c>
      <c r="AN749">
        <v>1</v>
      </c>
      <c r="AO749" s="88" t="s">
        <v>3089</v>
      </c>
      <c r="AP749" s="88">
        <v>1</v>
      </c>
      <c r="AQ749" s="88" t="s">
        <v>3090</v>
      </c>
      <c r="AR749" s="88">
        <v>362717</v>
      </c>
      <c r="AS749" s="88" t="s">
        <v>6059</v>
      </c>
      <c r="AT749" s="88">
        <v>2</v>
      </c>
      <c r="AU749" s="88">
        <v>26250</v>
      </c>
      <c r="AV749" s="88">
        <v>0</v>
      </c>
      <c r="AW749" s="88">
        <v>0</v>
      </c>
      <c r="AX749" s="88">
        <v>0</v>
      </c>
      <c r="AY749" s="88">
        <v>26250</v>
      </c>
      <c r="AZ749" s="88">
        <v>753.38</v>
      </c>
      <c r="BA749" s="88">
        <v>0</v>
      </c>
      <c r="BB749" s="88">
        <v>798</v>
      </c>
      <c r="BC749" s="88">
        <v>0</v>
      </c>
      <c r="BD749" s="88">
        <v>25</v>
      </c>
      <c r="BE749" s="88">
        <v>0</v>
      </c>
      <c r="BF749" s="101">
        <v>0</v>
      </c>
      <c r="BG749" s="101">
        <v>1576.38</v>
      </c>
      <c r="BH749" s="101">
        <v>1863.75</v>
      </c>
      <c r="BI749" s="101">
        <v>288.75</v>
      </c>
      <c r="BJ749" s="101">
        <v>1861.13</v>
      </c>
      <c r="BK749" s="101">
        <v>4013.63</v>
      </c>
      <c r="BL749" s="101" t="s">
        <v>3081</v>
      </c>
      <c r="BM749" s="101" t="s">
        <v>3081</v>
      </c>
    </row>
    <row r="750" spans="1:65">
      <c r="A750" t="s">
        <v>695</v>
      </c>
      <c r="B750">
        <v>20250301</v>
      </c>
      <c r="C750">
        <v>2025</v>
      </c>
      <c r="D750" s="9">
        <v>45717</v>
      </c>
      <c r="E750">
        <v>3</v>
      </c>
      <c r="F750" t="s">
        <v>1038</v>
      </c>
      <c r="G750" t="s">
        <v>695</v>
      </c>
      <c r="H750" t="s">
        <v>1038</v>
      </c>
      <c r="I750" t="s">
        <v>695</v>
      </c>
      <c r="J750">
        <v>7</v>
      </c>
      <c r="K750" t="s">
        <v>3252</v>
      </c>
      <c r="L750" t="s">
        <v>2158</v>
      </c>
      <c r="M750" t="s">
        <v>2158</v>
      </c>
      <c r="N750" t="s">
        <v>1820</v>
      </c>
      <c r="O750" t="s">
        <v>3247</v>
      </c>
      <c r="P750" t="s">
        <v>6037</v>
      </c>
      <c r="Q750" t="s">
        <v>6038</v>
      </c>
      <c r="R750" t="s">
        <v>3253</v>
      </c>
      <c r="S750" t="s">
        <v>666</v>
      </c>
      <c r="T750" t="s">
        <v>6046</v>
      </c>
      <c r="U750" s="9" t="s">
        <v>6047</v>
      </c>
      <c r="V750" s="9" t="s">
        <v>3081</v>
      </c>
      <c r="W750" t="s">
        <v>3081</v>
      </c>
      <c r="X750" t="s">
        <v>3081</v>
      </c>
      <c r="Y750" t="s">
        <v>3081</v>
      </c>
      <c r="Z750">
        <v>2</v>
      </c>
      <c r="AA750">
        <v>45474</v>
      </c>
      <c r="AB750">
        <v>44835</v>
      </c>
      <c r="AC750">
        <v>62462294</v>
      </c>
      <c r="AD750" s="9" t="s">
        <v>3084</v>
      </c>
      <c r="AE750" t="s">
        <v>2924</v>
      </c>
      <c r="AF750" t="s">
        <v>4519</v>
      </c>
      <c r="AG750" t="s">
        <v>4520</v>
      </c>
      <c r="AH750" t="s">
        <v>2925</v>
      </c>
      <c r="AI750" t="s">
        <v>6045</v>
      </c>
      <c r="AJ750">
        <v>37579</v>
      </c>
      <c r="AK750" t="s">
        <v>3099</v>
      </c>
      <c r="AL750" t="s">
        <v>3088</v>
      </c>
      <c r="AM750">
        <v>200019604625461</v>
      </c>
      <c r="AN750">
        <v>1</v>
      </c>
      <c r="AO750" s="88" t="s">
        <v>3089</v>
      </c>
      <c r="AP750" s="88">
        <v>1</v>
      </c>
      <c r="AQ750" s="88" t="s">
        <v>3090</v>
      </c>
      <c r="AR750" s="88">
        <v>362717</v>
      </c>
      <c r="AS750" s="88" t="s">
        <v>6059</v>
      </c>
      <c r="AT750" s="88">
        <v>5</v>
      </c>
      <c r="AU750" s="88">
        <v>10000</v>
      </c>
      <c r="AV750" s="88">
        <v>0</v>
      </c>
      <c r="AW750" s="88">
        <v>0</v>
      </c>
      <c r="AX750" s="88">
        <v>0</v>
      </c>
      <c r="AY750" s="88">
        <v>10000</v>
      </c>
      <c r="AZ750" s="88">
        <v>0</v>
      </c>
      <c r="BA750" s="88">
        <v>0</v>
      </c>
      <c r="BB750" s="88">
        <v>0</v>
      </c>
      <c r="BC750" s="88">
        <v>0</v>
      </c>
      <c r="BD750" s="88">
        <v>0</v>
      </c>
      <c r="BE750" s="88">
        <v>0</v>
      </c>
      <c r="BF750" s="101">
        <v>0</v>
      </c>
      <c r="BG750" s="101">
        <v>0</v>
      </c>
      <c r="BH750" s="101">
        <v>0</v>
      </c>
      <c r="BI750" s="101">
        <v>0</v>
      </c>
      <c r="BJ750" s="101">
        <v>0</v>
      </c>
      <c r="BK750" s="101">
        <v>0</v>
      </c>
      <c r="BL750" s="101" t="s">
        <v>3081</v>
      </c>
      <c r="BM750" s="101" t="s">
        <v>3081</v>
      </c>
    </row>
    <row r="751" spans="1:65">
      <c r="A751" t="s">
        <v>695</v>
      </c>
      <c r="B751">
        <v>20250301</v>
      </c>
      <c r="C751">
        <v>2025</v>
      </c>
      <c r="D751" s="9">
        <v>45717</v>
      </c>
      <c r="E751">
        <v>3</v>
      </c>
      <c r="F751" t="s">
        <v>1037</v>
      </c>
      <c r="G751" t="s">
        <v>271</v>
      </c>
      <c r="H751" t="s">
        <v>1037</v>
      </c>
      <c r="I751" t="s">
        <v>271</v>
      </c>
      <c r="J751">
        <v>1</v>
      </c>
      <c r="K751" t="s">
        <v>9</v>
      </c>
      <c r="L751" t="s">
        <v>2158</v>
      </c>
      <c r="M751" t="s">
        <v>2158</v>
      </c>
      <c r="N751" t="s">
        <v>1820</v>
      </c>
      <c r="O751" t="s">
        <v>3247</v>
      </c>
      <c r="P751" t="s">
        <v>6037</v>
      </c>
      <c r="Q751" t="s">
        <v>6038</v>
      </c>
      <c r="R751" t="s">
        <v>4406</v>
      </c>
      <c r="S751" t="s">
        <v>219</v>
      </c>
      <c r="T751" t="s">
        <v>6046</v>
      </c>
      <c r="U751" s="9" t="s">
        <v>6047</v>
      </c>
      <c r="V751" s="9" t="s">
        <v>6052</v>
      </c>
      <c r="W751" t="s">
        <v>6053</v>
      </c>
      <c r="X751" t="s">
        <v>3081</v>
      </c>
      <c r="Y751" t="s">
        <v>3081</v>
      </c>
      <c r="Z751">
        <v>2</v>
      </c>
      <c r="AA751">
        <v>45231</v>
      </c>
      <c r="AB751">
        <v>44105</v>
      </c>
      <c r="AC751">
        <v>61635010</v>
      </c>
      <c r="AD751" s="9" t="s">
        <v>3084</v>
      </c>
      <c r="AE751" t="s">
        <v>1314</v>
      </c>
      <c r="AF751" t="s">
        <v>5417</v>
      </c>
      <c r="AG751" t="s">
        <v>5418</v>
      </c>
      <c r="AH751" t="s">
        <v>671</v>
      </c>
      <c r="AI751" t="s">
        <v>6043</v>
      </c>
      <c r="AJ751">
        <v>32489</v>
      </c>
      <c r="AK751" t="s">
        <v>3099</v>
      </c>
      <c r="AL751" t="s">
        <v>3088</v>
      </c>
      <c r="AM751">
        <v>200019603101186</v>
      </c>
      <c r="AN751">
        <v>1</v>
      </c>
      <c r="AO751" s="88" t="s">
        <v>3089</v>
      </c>
      <c r="AP751" s="88">
        <v>1</v>
      </c>
      <c r="AQ751" s="88" t="s">
        <v>3090</v>
      </c>
      <c r="AR751" s="88">
        <v>362717</v>
      </c>
      <c r="AS751" s="88" t="s">
        <v>6059</v>
      </c>
      <c r="AT751" s="88">
        <v>7</v>
      </c>
      <c r="AU751" s="88">
        <v>70000</v>
      </c>
      <c r="AV751" s="88">
        <v>0</v>
      </c>
      <c r="AW751" s="88">
        <v>0</v>
      </c>
      <c r="AX751" s="88">
        <v>0</v>
      </c>
      <c r="AY751" s="88">
        <v>70000</v>
      </c>
      <c r="AZ751" s="88">
        <v>2009</v>
      </c>
      <c r="BA751" s="88">
        <v>5368.48</v>
      </c>
      <c r="BB751" s="88">
        <v>2128</v>
      </c>
      <c r="BC751" s="88">
        <v>0</v>
      </c>
      <c r="BD751" s="88">
        <v>25</v>
      </c>
      <c r="BE751" s="88">
        <v>0</v>
      </c>
      <c r="BF751" s="101">
        <v>0</v>
      </c>
      <c r="BG751" s="101">
        <v>9530.48</v>
      </c>
      <c r="BH751" s="101">
        <v>4970</v>
      </c>
      <c r="BI751" s="101">
        <v>770</v>
      </c>
      <c r="BJ751" s="101">
        <v>4963</v>
      </c>
      <c r="BK751" s="101">
        <v>10703</v>
      </c>
      <c r="BL751" s="101" t="s">
        <v>3173</v>
      </c>
      <c r="BM751" s="101" t="s">
        <v>3217</v>
      </c>
    </row>
    <row r="752" spans="1:65">
      <c r="A752" t="s">
        <v>695</v>
      </c>
      <c r="B752">
        <v>20250301</v>
      </c>
      <c r="C752">
        <v>2025</v>
      </c>
      <c r="D752" s="9">
        <v>45717</v>
      </c>
      <c r="E752">
        <v>3</v>
      </c>
      <c r="F752" t="s">
        <v>1038</v>
      </c>
      <c r="G752" t="s">
        <v>695</v>
      </c>
      <c r="H752" t="s">
        <v>1038</v>
      </c>
      <c r="I752" t="s">
        <v>695</v>
      </c>
      <c r="J752">
        <v>7</v>
      </c>
      <c r="K752" t="s">
        <v>3252</v>
      </c>
      <c r="L752" t="s">
        <v>2158</v>
      </c>
      <c r="M752" t="s">
        <v>2158</v>
      </c>
      <c r="N752" t="s">
        <v>1820</v>
      </c>
      <c r="O752" t="s">
        <v>3247</v>
      </c>
      <c r="P752" t="s">
        <v>6037</v>
      </c>
      <c r="Q752" t="s">
        <v>6038</v>
      </c>
      <c r="R752" t="s">
        <v>3253</v>
      </c>
      <c r="S752" t="s">
        <v>666</v>
      </c>
      <c r="T752" t="s">
        <v>6046</v>
      </c>
      <c r="U752" s="9" t="s">
        <v>6047</v>
      </c>
      <c r="V752" s="9" t="s">
        <v>3081</v>
      </c>
      <c r="W752" t="s">
        <v>3081</v>
      </c>
      <c r="X752" t="s">
        <v>3081</v>
      </c>
      <c r="Y752" t="s">
        <v>3081</v>
      </c>
      <c r="Z752">
        <v>4</v>
      </c>
      <c r="AA752">
        <v>45292</v>
      </c>
      <c r="AB752">
        <v>44136</v>
      </c>
      <c r="AC752">
        <v>62462065</v>
      </c>
      <c r="AD752" s="9" t="s">
        <v>3084</v>
      </c>
      <c r="AE752" t="s">
        <v>2602</v>
      </c>
      <c r="AF752" t="s">
        <v>4731</v>
      </c>
      <c r="AG752" t="s">
        <v>4732</v>
      </c>
      <c r="AH752" t="s">
        <v>4733</v>
      </c>
      <c r="AI752" t="s">
        <v>6045</v>
      </c>
      <c r="AJ752">
        <v>37224</v>
      </c>
      <c r="AK752" t="s">
        <v>3099</v>
      </c>
      <c r="AL752" t="s">
        <v>3088</v>
      </c>
      <c r="AM752">
        <v>200019602106962</v>
      </c>
      <c r="AN752">
        <v>1</v>
      </c>
      <c r="AO752" s="88" t="s">
        <v>3089</v>
      </c>
      <c r="AP752" s="88">
        <v>1</v>
      </c>
      <c r="AQ752" s="88" t="s">
        <v>3090</v>
      </c>
      <c r="AR752" s="88">
        <v>362717</v>
      </c>
      <c r="AS752" s="88" t="s">
        <v>6059</v>
      </c>
      <c r="AT752" s="88">
        <v>9</v>
      </c>
      <c r="AU752" s="88">
        <v>10000</v>
      </c>
      <c r="AV752" s="88">
        <v>0</v>
      </c>
      <c r="AW752" s="88">
        <v>0</v>
      </c>
      <c r="AX752" s="88">
        <v>0</v>
      </c>
      <c r="AY752" s="88">
        <v>10000</v>
      </c>
      <c r="AZ752" s="88">
        <v>0</v>
      </c>
      <c r="BA752" s="88">
        <v>0</v>
      </c>
      <c r="BB752" s="88">
        <v>0</v>
      </c>
      <c r="BC752" s="88">
        <v>0</v>
      </c>
      <c r="BD752" s="88">
        <v>0</v>
      </c>
      <c r="BE752" s="88">
        <v>0</v>
      </c>
      <c r="BF752" s="101">
        <v>0</v>
      </c>
      <c r="BG752" s="101">
        <v>0</v>
      </c>
      <c r="BH752" s="101">
        <v>0</v>
      </c>
      <c r="BI752" s="101">
        <v>0</v>
      </c>
      <c r="BJ752" s="101">
        <v>0</v>
      </c>
      <c r="BK752" s="101">
        <v>0</v>
      </c>
      <c r="BL752" s="101" t="s">
        <v>3081</v>
      </c>
      <c r="BM752" s="101" t="s">
        <v>3081</v>
      </c>
    </row>
    <row r="753" spans="1:65">
      <c r="A753" t="s">
        <v>695</v>
      </c>
      <c r="B753">
        <v>20250301</v>
      </c>
      <c r="C753">
        <v>2025</v>
      </c>
      <c r="D753" s="9">
        <v>45717</v>
      </c>
      <c r="E753">
        <v>3</v>
      </c>
      <c r="F753" t="s">
        <v>2679</v>
      </c>
      <c r="G753" t="s">
        <v>2687</v>
      </c>
      <c r="H753" t="s">
        <v>2679</v>
      </c>
      <c r="I753" t="s">
        <v>2687</v>
      </c>
      <c r="J753">
        <v>1</v>
      </c>
      <c r="K753" t="s">
        <v>9</v>
      </c>
      <c r="L753" t="s">
        <v>2158</v>
      </c>
      <c r="M753" t="s">
        <v>2158</v>
      </c>
      <c r="N753" t="s">
        <v>1820</v>
      </c>
      <c r="O753" t="s">
        <v>3247</v>
      </c>
      <c r="P753" t="s">
        <v>6037</v>
      </c>
      <c r="Q753" t="s">
        <v>6038</v>
      </c>
      <c r="R753" t="s">
        <v>3096</v>
      </c>
      <c r="S753" t="s">
        <v>295</v>
      </c>
      <c r="T753" t="s">
        <v>6046</v>
      </c>
      <c r="U753" s="9" t="s">
        <v>6047</v>
      </c>
      <c r="V753" s="9" t="s">
        <v>6056</v>
      </c>
      <c r="W753" t="s">
        <v>6057</v>
      </c>
      <c r="X753" t="s">
        <v>3081</v>
      </c>
      <c r="Y753" t="s">
        <v>3081</v>
      </c>
      <c r="Z753">
        <v>2</v>
      </c>
      <c r="AA753">
        <v>45323</v>
      </c>
      <c r="AB753">
        <v>45078</v>
      </c>
      <c r="AC753">
        <v>3</v>
      </c>
      <c r="AD753" s="9" t="s">
        <v>3084</v>
      </c>
      <c r="AE753" t="s">
        <v>2363</v>
      </c>
      <c r="AF753" t="s">
        <v>3718</v>
      </c>
      <c r="AG753" t="s">
        <v>3719</v>
      </c>
      <c r="AH753" t="s">
        <v>2364</v>
      </c>
      <c r="AI753" t="s">
        <v>6043</v>
      </c>
      <c r="AJ753">
        <v>29993</v>
      </c>
      <c r="AK753" t="s">
        <v>3099</v>
      </c>
      <c r="AL753" t="s">
        <v>3088</v>
      </c>
      <c r="AM753">
        <v>200012330112642</v>
      </c>
      <c r="AN753">
        <v>1</v>
      </c>
      <c r="AO753" s="88" t="s">
        <v>3089</v>
      </c>
      <c r="AP753" s="88">
        <v>1</v>
      </c>
      <c r="AQ753" s="88" t="s">
        <v>3090</v>
      </c>
      <c r="AR753" s="88">
        <v>362717</v>
      </c>
      <c r="AS753" s="88" t="s">
        <v>6059</v>
      </c>
      <c r="AT753" s="88">
        <v>13</v>
      </c>
      <c r="AU753" s="88">
        <v>35000</v>
      </c>
      <c r="AV753" s="88">
        <v>0</v>
      </c>
      <c r="AW753" s="88">
        <v>0</v>
      </c>
      <c r="AX753" s="88">
        <v>0</v>
      </c>
      <c r="AY753" s="88">
        <v>35000</v>
      </c>
      <c r="AZ753" s="88">
        <v>1004.5</v>
      </c>
      <c r="BA753" s="88">
        <v>0</v>
      </c>
      <c r="BB753" s="88">
        <v>1064</v>
      </c>
      <c r="BC753" s="88">
        <v>0</v>
      </c>
      <c r="BD753" s="88">
        <v>25</v>
      </c>
      <c r="BE753" s="88">
        <v>0</v>
      </c>
      <c r="BF753" s="101">
        <v>0</v>
      </c>
      <c r="BG753" s="101">
        <v>2093.5</v>
      </c>
      <c r="BH753" s="101">
        <v>2485</v>
      </c>
      <c r="BI753" s="101">
        <v>385</v>
      </c>
      <c r="BJ753" s="101">
        <v>2481.5</v>
      </c>
      <c r="BK753" s="101">
        <v>5351.5</v>
      </c>
      <c r="BL753" s="101" t="s">
        <v>3173</v>
      </c>
      <c r="BM753" s="101" t="s">
        <v>3217</v>
      </c>
    </row>
    <row r="754" spans="1:65">
      <c r="A754" t="s">
        <v>695</v>
      </c>
      <c r="B754">
        <v>20250301</v>
      </c>
      <c r="C754">
        <v>2025</v>
      </c>
      <c r="D754" s="9">
        <v>45717</v>
      </c>
      <c r="E754">
        <v>3</v>
      </c>
      <c r="F754" t="s">
        <v>1028</v>
      </c>
      <c r="G754" t="s">
        <v>1194</v>
      </c>
      <c r="H754" t="s">
        <v>1038</v>
      </c>
      <c r="I754" t="s">
        <v>695</v>
      </c>
      <c r="J754">
        <v>34</v>
      </c>
      <c r="K754" t="s">
        <v>3256</v>
      </c>
      <c r="L754" t="s">
        <v>2158</v>
      </c>
      <c r="M754" t="s">
        <v>2158</v>
      </c>
      <c r="N754" t="s">
        <v>1820</v>
      </c>
      <c r="O754" t="s">
        <v>3247</v>
      </c>
      <c r="P754" t="s">
        <v>6037</v>
      </c>
      <c r="Q754" t="s">
        <v>6038</v>
      </c>
      <c r="R754" t="s">
        <v>4663</v>
      </c>
      <c r="S754" t="s">
        <v>2018</v>
      </c>
      <c r="T754" t="s">
        <v>6046</v>
      </c>
      <c r="U754" s="9" t="s">
        <v>6047</v>
      </c>
      <c r="V754" s="9" t="s">
        <v>6054</v>
      </c>
      <c r="W754" t="s">
        <v>6055</v>
      </c>
      <c r="X754" t="s">
        <v>3081</v>
      </c>
      <c r="Y754" t="s">
        <v>3081</v>
      </c>
      <c r="Z754">
        <v>2</v>
      </c>
      <c r="AA754">
        <v>45717</v>
      </c>
      <c r="AB754">
        <v>44896</v>
      </c>
      <c r="AC754">
        <v>62220010</v>
      </c>
      <c r="AD754" s="9" t="s">
        <v>3084</v>
      </c>
      <c r="AE754" t="s">
        <v>2017</v>
      </c>
      <c r="AF754" t="s">
        <v>4664</v>
      </c>
      <c r="AG754" t="s">
        <v>4665</v>
      </c>
      <c r="AH754" t="s">
        <v>2016</v>
      </c>
      <c r="AI754" t="s">
        <v>6045</v>
      </c>
      <c r="AJ754">
        <v>27524</v>
      </c>
      <c r="AK754" t="s">
        <v>3099</v>
      </c>
      <c r="AL754" t="s">
        <v>3088</v>
      </c>
      <c r="AM754">
        <v>200019603269801</v>
      </c>
      <c r="AN754">
        <v>1</v>
      </c>
      <c r="AO754" s="88" t="s">
        <v>3089</v>
      </c>
      <c r="AP754" s="88">
        <v>1</v>
      </c>
      <c r="AQ754" s="88" t="s">
        <v>3090</v>
      </c>
      <c r="AR754" s="88">
        <v>362717</v>
      </c>
      <c r="AS754" s="88" t="s">
        <v>6059</v>
      </c>
      <c r="AT754" s="88">
        <v>18</v>
      </c>
      <c r="AU754" s="88">
        <v>70000</v>
      </c>
      <c r="AV754" s="88">
        <v>0</v>
      </c>
      <c r="AW754" s="88">
        <v>0</v>
      </c>
      <c r="AX754" s="88">
        <v>0</v>
      </c>
      <c r="AY754" s="88">
        <v>70000</v>
      </c>
      <c r="AZ754" s="88">
        <v>2009</v>
      </c>
      <c r="BA754" s="88">
        <v>5368.48</v>
      </c>
      <c r="BB754" s="88">
        <v>2128</v>
      </c>
      <c r="BC754" s="88">
        <v>0</v>
      </c>
      <c r="BD754" s="88">
        <v>25</v>
      </c>
      <c r="BE754" s="88">
        <v>0</v>
      </c>
      <c r="BF754" s="101">
        <v>0</v>
      </c>
      <c r="BG754" s="101">
        <v>9530.48</v>
      </c>
      <c r="BH754" s="101">
        <v>4970</v>
      </c>
      <c r="BI754" s="101">
        <v>770</v>
      </c>
      <c r="BJ754" s="101">
        <v>4963</v>
      </c>
      <c r="BK754" s="101">
        <v>10703</v>
      </c>
      <c r="BL754" s="101" t="s">
        <v>3173</v>
      </c>
      <c r="BM754" s="101" t="s">
        <v>3217</v>
      </c>
    </row>
    <row r="755" spans="1:65">
      <c r="A755" t="s">
        <v>695</v>
      </c>
      <c r="B755">
        <v>20250301</v>
      </c>
      <c r="C755">
        <v>2025</v>
      </c>
      <c r="D755" s="9">
        <v>45717</v>
      </c>
      <c r="E755">
        <v>3</v>
      </c>
      <c r="F755" t="s">
        <v>1069</v>
      </c>
      <c r="G755" t="s">
        <v>612</v>
      </c>
      <c r="H755" t="s">
        <v>1069</v>
      </c>
      <c r="I755" t="s">
        <v>612</v>
      </c>
      <c r="J755">
        <v>1</v>
      </c>
      <c r="K755" t="s">
        <v>9</v>
      </c>
      <c r="L755" t="s">
        <v>2158</v>
      </c>
      <c r="M755" t="s">
        <v>2158</v>
      </c>
      <c r="N755" t="s">
        <v>1820</v>
      </c>
      <c r="O755" t="s">
        <v>3247</v>
      </c>
      <c r="P755" t="s">
        <v>6037</v>
      </c>
      <c r="Q755" t="s">
        <v>6038</v>
      </c>
      <c r="R755" t="s">
        <v>4076</v>
      </c>
      <c r="S755" t="s">
        <v>496</v>
      </c>
      <c r="T755" t="s">
        <v>6046</v>
      </c>
      <c r="U755" s="9" t="s">
        <v>6047</v>
      </c>
      <c r="V755" s="9" t="s">
        <v>6054</v>
      </c>
      <c r="W755" t="s">
        <v>6055</v>
      </c>
      <c r="X755" t="s">
        <v>3081</v>
      </c>
      <c r="Y755" t="s">
        <v>3081</v>
      </c>
      <c r="Z755">
        <v>6</v>
      </c>
      <c r="AA755">
        <v>45717</v>
      </c>
      <c r="AB755">
        <v>33451</v>
      </c>
      <c r="AC755">
        <v>62115105</v>
      </c>
      <c r="AD755" s="9" t="s">
        <v>3084</v>
      </c>
      <c r="AE755" t="s">
        <v>912</v>
      </c>
      <c r="AF755" t="s">
        <v>4077</v>
      </c>
      <c r="AG755" t="s">
        <v>4078</v>
      </c>
      <c r="AH755" t="s">
        <v>495</v>
      </c>
      <c r="AI755" t="s">
        <v>6043</v>
      </c>
      <c r="AJ755">
        <v>25932</v>
      </c>
      <c r="AK755" t="s">
        <v>3088</v>
      </c>
      <c r="AL755" t="s">
        <v>3088</v>
      </c>
      <c r="AM755">
        <v>200013300037824</v>
      </c>
      <c r="AN755">
        <v>1</v>
      </c>
      <c r="AO755" s="88" t="s">
        <v>3089</v>
      </c>
      <c r="AP755" s="88">
        <v>1</v>
      </c>
      <c r="AQ755" s="88" t="s">
        <v>3090</v>
      </c>
      <c r="AR755" s="88">
        <v>362717</v>
      </c>
      <c r="AS755" s="88" t="s">
        <v>6059</v>
      </c>
      <c r="AT755" s="88">
        <v>99</v>
      </c>
      <c r="AU755" s="88">
        <v>70000</v>
      </c>
      <c r="AV755" s="88">
        <v>0</v>
      </c>
      <c r="AW755" s="88">
        <v>0</v>
      </c>
      <c r="AX755" s="88">
        <v>0</v>
      </c>
      <c r="AY755" s="88">
        <v>70000</v>
      </c>
      <c r="AZ755" s="88">
        <v>2009</v>
      </c>
      <c r="BA755" s="88">
        <v>5368.48</v>
      </c>
      <c r="BB755" s="88">
        <v>2128</v>
      </c>
      <c r="BC755" s="88">
        <v>0</v>
      </c>
      <c r="BD755" s="88">
        <v>25</v>
      </c>
      <c r="BE755" s="88">
        <v>100</v>
      </c>
      <c r="BF755" s="101">
        <v>2166</v>
      </c>
      <c r="BG755" s="101">
        <v>11796.48</v>
      </c>
      <c r="BH755" s="101">
        <v>4970</v>
      </c>
      <c r="BI755" s="101">
        <v>770</v>
      </c>
      <c r="BJ755" s="101">
        <v>4963</v>
      </c>
      <c r="BK755" s="101">
        <v>10703</v>
      </c>
      <c r="BL755" s="101" t="s">
        <v>3091</v>
      </c>
      <c r="BM755" s="101" t="s">
        <v>3081</v>
      </c>
    </row>
    <row r="756" spans="1:65">
      <c r="A756" t="s">
        <v>695</v>
      </c>
      <c r="B756">
        <v>20250301</v>
      </c>
      <c r="C756">
        <v>2025</v>
      </c>
      <c r="D756" s="9">
        <v>45717</v>
      </c>
      <c r="E756">
        <v>3</v>
      </c>
      <c r="F756" t="s">
        <v>1027</v>
      </c>
      <c r="G756" t="s">
        <v>246</v>
      </c>
      <c r="H756" t="s">
        <v>1038</v>
      </c>
      <c r="I756" t="s">
        <v>695</v>
      </c>
      <c r="J756">
        <v>34</v>
      </c>
      <c r="K756" t="s">
        <v>3256</v>
      </c>
      <c r="L756" t="s">
        <v>2158</v>
      </c>
      <c r="M756" t="s">
        <v>2158</v>
      </c>
      <c r="N756" t="s">
        <v>1820</v>
      </c>
      <c r="O756" t="s">
        <v>3247</v>
      </c>
      <c r="P756" t="s">
        <v>6037</v>
      </c>
      <c r="Q756" t="s">
        <v>6038</v>
      </c>
      <c r="R756" t="s">
        <v>3675</v>
      </c>
      <c r="S756" t="s">
        <v>247</v>
      </c>
      <c r="T756" t="s">
        <v>6046</v>
      </c>
      <c r="U756" s="9" t="s">
        <v>6047</v>
      </c>
      <c r="V756" s="9" t="s">
        <v>6052</v>
      </c>
      <c r="W756" t="s">
        <v>6053</v>
      </c>
      <c r="X756" t="s">
        <v>3081</v>
      </c>
      <c r="Y756" t="s">
        <v>3081</v>
      </c>
      <c r="Z756">
        <v>1</v>
      </c>
      <c r="AA756">
        <v>45292</v>
      </c>
      <c r="AB756">
        <v>45292</v>
      </c>
      <c r="AC756">
        <v>62160125</v>
      </c>
      <c r="AD756" s="9" t="s">
        <v>3084</v>
      </c>
      <c r="AE756" t="s">
        <v>2666</v>
      </c>
      <c r="AF756" t="s">
        <v>5000</v>
      </c>
      <c r="AG756" t="s">
        <v>5001</v>
      </c>
      <c r="AH756" t="s">
        <v>2667</v>
      </c>
      <c r="AI756" t="s">
        <v>6043</v>
      </c>
      <c r="AJ756">
        <v>23878</v>
      </c>
      <c r="AK756" t="s">
        <v>3088</v>
      </c>
      <c r="AL756" t="s">
        <v>3088</v>
      </c>
      <c r="AM756">
        <v>200010131143296</v>
      </c>
      <c r="AN756">
        <v>1</v>
      </c>
      <c r="AO756" s="88" t="s">
        <v>3089</v>
      </c>
      <c r="AP756" s="88">
        <v>1</v>
      </c>
      <c r="AQ756" s="88" t="s">
        <v>3090</v>
      </c>
      <c r="AR756" s="88">
        <v>362717</v>
      </c>
      <c r="AS756" s="88" t="s">
        <v>6059</v>
      </c>
      <c r="AT756" s="88">
        <v>107</v>
      </c>
      <c r="AU756" s="88">
        <v>60000</v>
      </c>
      <c r="AV756" s="88">
        <v>0</v>
      </c>
      <c r="AW756" s="88">
        <v>0</v>
      </c>
      <c r="AX756" s="88">
        <v>0</v>
      </c>
      <c r="AY756" s="88">
        <v>60000</v>
      </c>
      <c r="AZ756" s="88">
        <v>1722</v>
      </c>
      <c r="BA756" s="88">
        <v>3486.68</v>
      </c>
      <c r="BB756" s="88">
        <v>1824</v>
      </c>
      <c r="BC756" s="88">
        <v>0</v>
      </c>
      <c r="BD756" s="88">
        <v>25</v>
      </c>
      <c r="BE756" s="88">
        <v>0</v>
      </c>
      <c r="BF756" s="101">
        <v>11000</v>
      </c>
      <c r="BG756" s="101">
        <v>18057.68</v>
      </c>
      <c r="BH756" s="101">
        <v>4260</v>
      </c>
      <c r="BI756" s="101">
        <v>660</v>
      </c>
      <c r="BJ756" s="101">
        <v>4254</v>
      </c>
      <c r="BK756" s="101">
        <v>9174</v>
      </c>
      <c r="BL756" s="101" t="s">
        <v>3081</v>
      </c>
      <c r="BM756" s="101" t="s">
        <v>3081</v>
      </c>
    </row>
    <row r="757" spans="1:65">
      <c r="A757" t="s">
        <v>695</v>
      </c>
      <c r="B757">
        <v>20250301</v>
      </c>
      <c r="C757">
        <v>2025</v>
      </c>
      <c r="D757" s="9">
        <v>45717</v>
      </c>
      <c r="E757">
        <v>3</v>
      </c>
      <c r="F757" t="s">
        <v>1038</v>
      </c>
      <c r="G757" t="s">
        <v>695</v>
      </c>
      <c r="H757" t="s">
        <v>1038</v>
      </c>
      <c r="I757" t="s">
        <v>695</v>
      </c>
      <c r="J757">
        <v>1</v>
      </c>
      <c r="K757" t="s">
        <v>9</v>
      </c>
      <c r="L757" t="s">
        <v>2158</v>
      </c>
      <c r="M757" t="s">
        <v>2158</v>
      </c>
      <c r="N757" t="s">
        <v>1820</v>
      </c>
      <c r="O757" t="s">
        <v>3247</v>
      </c>
      <c r="P757" t="s">
        <v>6037</v>
      </c>
      <c r="Q757" t="s">
        <v>6038</v>
      </c>
      <c r="R757" t="s">
        <v>3297</v>
      </c>
      <c r="S757" t="s">
        <v>8</v>
      </c>
      <c r="T757" t="s">
        <v>6046</v>
      </c>
      <c r="U757" s="9" t="s">
        <v>6047</v>
      </c>
      <c r="V757" s="9" t="s">
        <v>6056</v>
      </c>
      <c r="W757" t="s">
        <v>6057</v>
      </c>
      <c r="X757" t="s">
        <v>3081</v>
      </c>
      <c r="Y757" t="s">
        <v>3081</v>
      </c>
      <c r="Z757">
        <v>1</v>
      </c>
      <c r="AA757">
        <v>45383</v>
      </c>
      <c r="AB757">
        <v>45383</v>
      </c>
      <c r="AC757">
        <v>62462199</v>
      </c>
      <c r="AD757" s="9" t="s">
        <v>3084</v>
      </c>
      <c r="AE757" t="s">
        <v>2755</v>
      </c>
      <c r="AF757" t="s">
        <v>5022</v>
      </c>
      <c r="AG757" t="s">
        <v>5023</v>
      </c>
      <c r="AH757" t="s">
        <v>2788</v>
      </c>
      <c r="AI757" t="s">
        <v>6043</v>
      </c>
      <c r="AJ757">
        <v>26780</v>
      </c>
      <c r="AK757" t="s">
        <v>3099</v>
      </c>
      <c r="AL757" t="s">
        <v>3088</v>
      </c>
      <c r="AM757">
        <v>200019606917485</v>
      </c>
      <c r="AN757">
        <v>1</v>
      </c>
      <c r="AO757" s="88" t="s">
        <v>3089</v>
      </c>
      <c r="AP757" s="88">
        <v>1</v>
      </c>
      <c r="AQ757" s="88" t="s">
        <v>3090</v>
      </c>
      <c r="AR757" s="88">
        <v>362717</v>
      </c>
      <c r="AS757" s="88" t="s">
        <v>6059</v>
      </c>
      <c r="AT757" s="88">
        <v>109</v>
      </c>
      <c r="AU757" s="88">
        <v>30000</v>
      </c>
      <c r="AV757" s="88">
        <v>0</v>
      </c>
      <c r="AW757" s="88">
        <v>0</v>
      </c>
      <c r="AX757" s="88">
        <v>0</v>
      </c>
      <c r="AY757" s="88">
        <v>30000</v>
      </c>
      <c r="AZ757" s="88">
        <v>861</v>
      </c>
      <c r="BA757" s="88">
        <v>0</v>
      </c>
      <c r="BB757" s="88">
        <v>912</v>
      </c>
      <c r="BC757" s="88">
        <v>0</v>
      </c>
      <c r="BD757" s="88">
        <v>25</v>
      </c>
      <c r="BE757" s="88">
        <v>0</v>
      </c>
      <c r="BF757" s="101">
        <v>518.23</v>
      </c>
      <c r="BG757" s="101">
        <v>2316.23</v>
      </c>
      <c r="BH757" s="101">
        <v>2130</v>
      </c>
      <c r="BI757" s="101">
        <v>330</v>
      </c>
      <c r="BJ757" s="101">
        <v>2127</v>
      </c>
      <c r="BK757" s="101">
        <v>4587</v>
      </c>
      <c r="BL757" s="101" t="s">
        <v>3173</v>
      </c>
      <c r="BM757" s="101" t="s">
        <v>3217</v>
      </c>
    </row>
    <row r="758" spans="1:65">
      <c r="A758" t="s">
        <v>695</v>
      </c>
      <c r="B758">
        <v>20250301</v>
      </c>
      <c r="C758">
        <v>2025</v>
      </c>
      <c r="D758" s="9">
        <v>45717</v>
      </c>
      <c r="E758">
        <v>3</v>
      </c>
      <c r="F758" t="s">
        <v>2678</v>
      </c>
      <c r="G758" t="s">
        <v>2692</v>
      </c>
      <c r="H758" t="s">
        <v>2678</v>
      </c>
      <c r="I758" t="s">
        <v>2692</v>
      </c>
      <c r="J758">
        <v>34</v>
      </c>
      <c r="K758" t="s">
        <v>3256</v>
      </c>
      <c r="L758" t="s">
        <v>2158</v>
      </c>
      <c r="M758" t="s">
        <v>2158</v>
      </c>
      <c r="N758" t="s">
        <v>1820</v>
      </c>
      <c r="O758" t="s">
        <v>3247</v>
      </c>
      <c r="P758" t="s">
        <v>6037</v>
      </c>
      <c r="Q758" t="s">
        <v>6038</v>
      </c>
      <c r="R758" t="s">
        <v>3811</v>
      </c>
      <c r="S758" t="s">
        <v>2578</v>
      </c>
      <c r="T758" t="s">
        <v>6046</v>
      </c>
      <c r="U758" s="9" t="s">
        <v>6047</v>
      </c>
      <c r="V758" s="9" t="s">
        <v>6054</v>
      </c>
      <c r="W758" t="s">
        <v>6055</v>
      </c>
      <c r="X758" t="s">
        <v>3081</v>
      </c>
      <c r="Y758" t="s">
        <v>3081</v>
      </c>
      <c r="Z758">
        <v>7</v>
      </c>
      <c r="AA758">
        <v>45413</v>
      </c>
      <c r="AB758">
        <v>43983</v>
      </c>
      <c r="AC758">
        <v>61665014</v>
      </c>
      <c r="AD758" s="9" t="s">
        <v>3084</v>
      </c>
      <c r="AE758" t="s">
        <v>1680</v>
      </c>
      <c r="AF758" t="s">
        <v>3852</v>
      </c>
      <c r="AG758" t="s">
        <v>3853</v>
      </c>
      <c r="AH758" t="s">
        <v>656</v>
      </c>
      <c r="AI758" t="s">
        <v>6043</v>
      </c>
      <c r="AJ758">
        <v>24778</v>
      </c>
      <c r="AK758" t="s">
        <v>3087</v>
      </c>
      <c r="AL758" t="s">
        <v>3088</v>
      </c>
      <c r="AM758">
        <v>200012480080855</v>
      </c>
      <c r="AN758">
        <v>1</v>
      </c>
      <c r="AO758" s="88" t="s">
        <v>3089</v>
      </c>
      <c r="AP758" s="88">
        <v>1</v>
      </c>
      <c r="AQ758" s="88" t="s">
        <v>3090</v>
      </c>
      <c r="AR758" s="88">
        <v>362717</v>
      </c>
      <c r="AS758" s="88" t="s">
        <v>6059</v>
      </c>
      <c r="AT758" s="88">
        <v>47</v>
      </c>
      <c r="AU758" s="88">
        <v>110000</v>
      </c>
      <c r="AV758" s="88">
        <v>0</v>
      </c>
      <c r="AW758" s="88">
        <v>0</v>
      </c>
      <c r="AX758" s="88">
        <v>0</v>
      </c>
      <c r="AY758" s="88">
        <v>110000</v>
      </c>
      <c r="AZ758" s="88">
        <v>3157</v>
      </c>
      <c r="BA758" s="88">
        <v>14028.75</v>
      </c>
      <c r="BB758" s="88">
        <v>3344</v>
      </c>
      <c r="BC758" s="88">
        <v>1715.46</v>
      </c>
      <c r="BD758" s="88">
        <v>25</v>
      </c>
      <c r="BE758" s="88">
        <v>0</v>
      </c>
      <c r="BF758" s="101">
        <v>0</v>
      </c>
      <c r="BG758" s="101">
        <v>22270.21</v>
      </c>
      <c r="BH758" s="101">
        <v>7810</v>
      </c>
      <c r="BI758" s="101">
        <v>851.51</v>
      </c>
      <c r="BJ758" s="101">
        <v>7799</v>
      </c>
      <c r="BK758" s="101">
        <v>16460.509999999998</v>
      </c>
      <c r="BL758" s="101" t="s">
        <v>3173</v>
      </c>
      <c r="BM758" s="101" t="s">
        <v>3217</v>
      </c>
    </row>
    <row r="759" spans="1:65">
      <c r="A759" t="s">
        <v>695</v>
      </c>
      <c r="B759">
        <v>20250301</v>
      </c>
      <c r="C759">
        <v>2025</v>
      </c>
      <c r="D759" s="9">
        <v>45717</v>
      </c>
      <c r="E759">
        <v>3</v>
      </c>
      <c r="F759" t="s">
        <v>1047</v>
      </c>
      <c r="G759" t="s">
        <v>265</v>
      </c>
      <c r="H759" t="s">
        <v>1047</v>
      </c>
      <c r="I759" t="s">
        <v>265</v>
      </c>
      <c r="J759">
        <v>1</v>
      </c>
      <c r="K759" t="s">
        <v>9</v>
      </c>
      <c r="L759" t="s">
        <v>2158</v>
      </c>
      <c r="M759" t="s">
        <v>2158</v>
      </c>
      <c r="N759" t="s">
        <v>1820</v>
      </c>
      <c r="O759" t="s">
        <v>3247</v>
      </c>
      <c r="P759" t="s">
        <v>6037</v>
      </c>
      <c r="Q759" t="s">
        <v>6038</v>
      </c>
      <c r="R759" t="s">
        <v>3297</v>
      </c>
      <c r="S759" t="s">
        <v>8</v>
      </c>
      <c r="T759" t="s">
        <v>6046</v>
      </c>
      <c r="U759" s="9" t="s">
        <v>6047</v>
      </c>
      <c r="V759" s="9" t="s">
        <v>6056</v>
      </c>
      <c r="W759" t="s">
        <v>6057</v>
      </c>
      <c r="X759" t="s">
        <v>3081</v>
      </c>
      <c r="Y759" t="s">
        <v>3081</v>
      </c>
      <c r="Z759">
        <v>6</v>
      </c>
      <c r="AA759">
        <v>43466</v>
      </c>
      <c r="AB759">
        <v>39264</v>
      </c>
      <c r="AC759">
        <v>62100008</v>
      </c>
      <c r="AD759" s="9" t="s">
        <v>3084</v>
      </c>
      <c r="AE759" t="s">
        <v>825</v>
      </c>
      <c r="AF759" t="s">
        <v>5057</v>
      </c>
      <c r="AG759" t="s">
        <v>5058</v>
      </c>
      <c r="AH759" t="s">
        <v>267</v>
      </c>
      <c r="AI759" t="s">
        <v>6043</v>
      </c>
      <c r="AJ759">
        <v>25945</v>
      </c>
      <c r="AK759" t="s">
        <v>3088</v>
      </c>
      <c r="AL759" t="s">
        <v>3088</v>
      </c>
      <c r="AM759">
        <v>200013300101242</v>
      </c>
      <c r="AN759">
        <v>1</v>
      </c>
      <c r="AO759" s="88" t="s">
        <v>3089</v>
      </c>
      <c r="AP759" s="88">
        <v>1</v>
      </c>
      <c r="AQ759" s="88" t="s">
        <v>3090</v>
      </c>
      <c r="AR759" s="88">
        <v>362717</v>
      </c>
      <c r="AS759" s="88" t="s">
        <v>6059</v>
      </c>
      <c r="AT759" s="88">
        <v>58</v>
      </c>
      <c r="AU759" s="88">
        <v>35000</v>
      </c>
      <c r="AV759" s="88">
        <v>0</v>
      </c>
      <c r="AW759" s="88">
        <v>0</v>
      </c>
      <c r="AX759" s="88">
        <v>0</v>
      </c>
      <c r="AY759" s="88">
        <v>35000</v>
      </c>
      <c r="AZ759" s="88">
        <v>1004.5</v>
      </c>
      <c r="BA759" s="88">
        <v>0</v>
      </c>
      <c r="BB759" s="88">
        <v>1064</v>
      </c>
      <c r="BC759" s="88">
        <v>0</v>
      </c>
      <c r="BD759" s="88">
        <v>25</v>
      </c>
      <c r="BE759" s="88">
        <v>0</v>
      </c>
      <c r="BF759" s="101">
        <v>10013.65</v>
      </c>
      <c r="BG759" s="101">
        <v>12107.15</v>
      </c>
      <c r="BH759" s="101">
        <v>2485</v>
      </c>
      <c r="BI759" s="101">
        <v>385</v>
      </c>
      <c r="BJ759" s="101">
        <v>2481.5</v>
      </c>
      <c r="BK759" s="101">
        <v>5351.5</v>
      </c>
      <c r="BL759" s="101" t="s">
        <v>3091</v>
      </c>
      <c r="BM759" s="101" t="s">
        <v>3229</v>
      </c>
    </row>
    <row r="760" spans="1:65">
      <c r="A760" t="s">
        <v>695</v>
      </c>
      <c r="B760">
        <v>20250301</v>
      </c>
      <c r="C760">
        <v>2025</v>
      </c>
      <c r="D760" s="9">
        <v>45717</v>
      </c>
      <c r="E760">
        <v>3</v>
      </c>
      <c r="F760" t="s">
        <v>1028</v>
      </c>
      <c r="G760" t="s">
        <v>1194</v>
      </c>
      <c r="H760" t="s">
        <v>1028</v>
      </c>
      <c r="I760" t="s">
        <v>1194</v>
      </c>
      <c r="J760">
        <v>1</v>
      </c>
      <c r="K760" t="s">
        <v>9</v>
      </c>
      <c r="L760" t="s">
        <v>2158</v>
      </c>
      <c r="M760" t="s">
        <v>2158</v>
      </c>
      <c r="N760" t="s">
        <v>1820</v>
      </c>
      <c r="O760" t="s">
        <v>3247</v>
      </c>
      <c r="P760" t="s">
        <v>6037</v>
      </c>
      <c r="Q760" t="s">
        <v>6038</v>
      </c>
      <c r="R760" t="s">
        <v>3877</v>
      </c>
      <c r="S760" t="s">
        <v>320</v>
      </c>
      <c r="T760" t="s">
        <v>6039</v>
      </c>
      <c r="U760" s="9" t="s">
        <v>6040</v>
      </c>
      <c r="V760" s="9" t="s">
        <v>6056</v>
      </c>
      <c r="W760" t="s">
        <v>6057</v>
      </c>
      <c r="X760" t="s">
        <v>3081</v>
      </c>
      <c r="Y760" t="s">
        <v>3081</v>
      </c>
      <c r="Z760">
        <v>5</v>
      </c>
      <c r="AA760">
        <v>43709</v>
      </c>
      <c r="AB760">
        <v>31778</v>
      </c>
      <c r="AC760">
        <v>62475007</v>
      </c>
      <c r="AD760" s="9" t="s">
        <v>3084</v>
      </c>
      <c r="AE760" t="s">
        <v>1315</v>
      </c>
      <c r="AF760" t="s">
        <v>3878</v>
      </c>
      <c r="AG760" t="s">
        <v>3879</v>
      </c>
      <c r="AH760" t="s">
        <v>580</v>
      </c>
      <c r="AI760" t="s">
        <v>6045</v>
      </c>
      <c r="AJ760">
        <v>25921</v>
      </c>
      <c r="AK760" t="s">
        <v>3088</v>
      </c>
      <c r="AL760" t="s">
        <v>3095</v>
      </c>
      <c r="AM760">
        <v>200013300040413</v>
      </c>
      <c r="AN760">
        <v>1</v>
      </c>
      <c r="AO760" s="88" t="s">
        <v>3089</v>
      </c>
      <c r="AP760" s="88">
        <v>1</v>
      </c>
      <c r="AQ760" s="88" t="s">
        <v>3090</v>
      </c>
      <c r="AR760" s="88">
        <v>362717</v>
      </c>
      <c r="AS760" s="88" t="s">
        <v>6059</v>
      </c>
      <c r="AT760" s="88">
        <v>72</v>
      </c>
      <c r="AU760" s="88">
        <v>31500</v>
      </c>
      <c r="AV760" s="88">
        <v>0</v>
      </c>
      <c r="AW760" s="88">
        <v>0</v>
      </c>
      <c r="AX760" s="88">
        <v>0</v>
      </c>
      <c r="AY760" s="88">
        <v>31500</v>
      </c>
      <c r="AZ760" s="88">
        <v>904.05</v>
      </c>
      <c r="BA760" s="88">
        <v>0</v>
      </c>
      <c r="BB760" s="88">
        <v>957.6</v>
      </c>
      <c r="BC760" s="88">
        <v>1715.46</v>
      </c>
      <c r="BD760" s="88">
        <v>25</v>
      </c>
      <c r="BE760" s="88">
        <v>180</v>
      </c>
      <c r="BF760" s="101">
        <v>4669.8900000000003</v>
      </c>
      <c r="BG760" s="101">
        <v>8452</v>
      </c>
      <c r="BH760" s="101">
        <v>2236.5</v>
      </c>
      <c r="BI760" s="101">
        <v>346.5</v>
      </c>
      <c r="BJ760" s="101">
        <v>2233.35</v>
      </c>
      <c r="BK760" s="101">
        <v>4816.3500000000004</v>
      </c>
      <c r="BL760" s="101" t="s">
        <v>3091</v>
      </c>
      <c r="BM760" s="101" t="s">
        <v>3081</v>
      </c>
    </row>
    <row r="761" spans="1:65">
      <c r="A761" t="s">
        <v>695</v>
      </c>
      <c r="B761">
        <v>20250301</v>
      </c>
      <c r="C761">
        <v>2025</v>
      </c>
      <c r="D761" s="9">
        <v>45717</v>
      </c>
      <c r="E761">
        <v>3</v>
      </c>
      <c r="F761" t="s">
        <v>1078</v>
      </c>
      <c r="G761" t="s">
        <v>157</v>
      </c>
      <c r="H761" t="s">
        <v>1078</v>
      </c>
      <c r="I761" t="s">
        <v>157</v>
      </c>
      <c r="J761">
        <v>5</v>
      </c>
      <c r="K761" t="s">
        <v>1784</v>
      </c>
      <c r="L761" t="s">
        <v>2158</v>
      </c>
      <c r="M761" t="s">
        <v>2158</v>
      </c>
      <c r="N761" t="s">
        <v>1820</v>
      </c>
      <c r="O761" t="s">
        <v>3247</v>
      </c>
      <c r="P761" t="s">
        <v>6037</v>
      </c>
      <c r="Q761" t="s">
        <v>6038</v>
      </c>
      <c r="R761" t="s">
        <v>3877</v>
      </c>
      <c r="S761" t="s">
        <v>320</v>
      </c>
      <c r="T761" t="s">
        <v>6039</v>
      </c>
      <c r="U761" s="9" t="s">
        <v>6040</v>
      </c>
      <c r="V761" s="9" t="s">
        <v>6056</v>
      </c>
      <c r="W761" t="s">
        <v>6057</v>
      </c>
      <c r="X761" t="s">
        <v>3081</v>
      </c>
      <c r="Y761" t="s">
        <v>3081</v>
      </c>
      <c r="Z761">
        <v>2</v>
      </c>
      <c r="AA761">
        <v>43466</v>
      </c>
      <c r="AB761">
        <v>36759</v>
      </c>
      <c r="AC761">
        <v>62205003</v>
      </c>
      <c r="AD761" s="9" t="s">
        <v>3084</v>
      </c>
      <c r="AE761" t="s">
        <v>1747</v>
      </c>
      <c r="AF761" t="s">
        <v>3995</v>
      </c>
      <c r="AG761" t="s">
        <v>3996</v>
      </c>
      <c r="AH761" t="s">
        <v>646</v>
      </c>
      <c r="AI761" t="s">
        <v>6045</v>
      </c>
      <c r="AJ761">
        <v>16673</v>
      </c>
      <c r="AK761" t="s">
        <v>3088</v>
      </c>
      <c r="AL761" t="s">
        <v>3095</v>
      </c>
      <c r="AM761">
        <v>200013300029641</v>
      </c>
      <c r="AN761">
        <v>1</v>
      </c>
      <c r="AO761" s="88" t="s">
        <v>3089</v>
      </c>
      <c r="AP761" s="88">
        <v>1</v>
      </c>
      <c r="AQ761" s="88" t="s">
        <v>3090</v>
      </c>
      <c r="AR761" s="88">
        <v>362717</v>
      </c>
      <c r="AS761" s="88" t="s">
        <v>6059</v>
      </c>
      <c r="AT761" s="88">
        <v>74</v>
      </c>
      <c r="AU761" s="88">
        <v>19000.55</v>
      </c>
      <c r="AV761" s="88">
        <v>0</v>
      </c>
      <c r="AW761" s="88">
        <v>0</v>
      </c>
      <c r="AX761" s="88">
        <v>0</v>
      </c>
      <c r="AY761" s="88">
        <v>19000.55</v>
      </c>
      <c r="AZ761" s="88">
        <v>545.32000000000005</v>
      </c>
      <c r="BA761" s="88">
        <v>0</v>
      </c>
      <c r="BB761" s="88">
        <v>577.62</v>
      </c>
      <c r="BC761" s="88">
        <v>0</v>
      </c>
      <c r="BD761" s="88">
        <v>25</v>
      </c>
      <c r="BE761" s="88">
        <v>50</v>
      </c>
      <c r="BF761" s="101">
        <v>0</v>
      </c>
      <c r="BG761" s="101">
        <v>1197.94</v>
      </c>
      <c r="BH761" s="101">
        <v>1349.04</v>
      </c>
      <c r="BI761" s="101">
        <v>209.01</v>
      </c>
      <c r="BJ761" s="101">
        <v>1347.14</v>
      </c>
      <c r="BK761" s="101">
        <v>2905.19</v>
      </c>
      <c r="BL761" s="101" t="s">
        <v>3091</v>
      </c>
      <c r="BM761" s="101" t="s">
        <v>3081</v>
      </c>
    </row>
    <row r="762" spans="1:65">
      <c r="A762" t="s">
        <v>695</v>
      </c>
      <c r="B762">
        <v>20250301</v>
      </c>
      <c r="C762">
        <v>2025</v>
      </c>
      <c r="D762" s="9">
        <v>45717</v>
      </c>
      <c r="E762">
        <v>3</v>
      </c>
      <c r="F762" t="s">
        <v>2743</v>
      </c>
      <c r="G762" t="s">
        <v>2744</v>
      </c>
      <c r="H762" t="s">
        <v>2743</v>
      </c>
      <c r="I762" t="s">
        <v>2744</v>
      </c>
      <c r="J762">
        <v>1</v>
      </c>
      <c r="K762" t="s">
        <v>9</v>
      </c>
      <c r="L762" t="s">
        <v>2158</v>
      </c>
      <c r="M762" t="s">
        <v>2158</v>
      </c>
      <c r="N762" t="s">
        <v>1820</v>
      </c>
      <c r="O762" t="s">
        <v>3247</v>
      </c>
      <c r="P762" t="s">
        <v>6037</v>
      </c>
      <c r="Q762" t="s">
        <v>6038</v>
      </c>
      <c r="R762" t="s">
        <v>3388</v>
      </c>
      <c r="S762" t="s">
        <v>1000</v>
      </c>
      <c r="T762" t="s">
        <v>6046</v>
      </c>
      <c r="U762" s="9" t="s">
        <v>6047</v>
      </c>
      <c r="V762" s="9" t="s">
        <v>6052</v>
      </c>
      <c r="W762" t="s">
        <v>6053</v>
      </c>
      <c r="X762" t="s">
        <v>3081</v>
      </c>
      <c r="Y762" t="s">
        <v>3081</v>
      </c>
      <c r="Z762">
        <v>8</v>
      </c>
      <c r="AA762">
        <v>45352</v>
      </c>
      <c r="AB762">
        <v>40634</v>
      </c>
      <c r="AC762">
        <v>4</v>
      </c>
      <c r="AD762" s="9" t="s">
        <v>3084</v>
      </c>
      <c r="AE762" t="s">
        <v>1240</v>
      </c>
      <c r="AF762" t="s">
        <v>3463</v>
      </c>
      <c r="AG762" t="s">
        <v>3464</v>
      </c>
      <c r="AH762" t="s">
        <v>272</v>
      </c>
      <c r="AI762" t="s">
        <v>6043</v>
      </c>
      <c r="AJ762">
        <v>33331</v>
      </c>
      <c r="AK762" t="s">
        <v>3088</v>
      </c>
      <c r="AL762" t="s">
        <v>3088</v>
      </c>
      <c r="AM762">
        <v>200013300189293</v>
      </c>
      <c r="AN762">
        <v>1</v>
      </c>
      <c r="AO762" s="88" t="s">
        <v>3089</v>
      </c>
      <c r="AP762" s="88">
        <v>1</v>
      </c>
      <c r="AQ762" s="88" t="s">
        <v>3090</v>
      </c>
      <c r="AR762" s="88">
        <v>362717</v>
      </c>
      <c r="AS762" s="88" t="s">
        <v>6059</v>
      </c>
      <c r="AT762" s="88">
        <v>75</v>
      </c>
      <c r="AU762" s="88">
        <v>70000</v>
      </c>
      <c r="AV762" s="88">
        <v>0</v>
      </c>
      <c r="AW762" s="88">
        <v>0</v>
      </c>
      <c r="AX762" s="88">
        <v>0</v>
      </c>
      <c r="AY762" s="88">
        <v>70000</v>
      </c>
      <c r="AZ762" s="88">
        <v>2009</v>
      </c>
      <c r="BA762" s="88">
        <v>5368.48</v>
      </c>
      <c r="BB762" s="88">
        <v>2128</v>
      </c>
      <c r="BC762" s="88">
        <v>0</v>
      </c>
      <c r="BD762" s="88">
        <v>25</v>
      </c>
      <c r="BE762" s="88">
        <v>100</v>
      </c>
      <c r="BF762" s="101">
        <v>8425.2000000000007</v>
      </c>
      <c r="BG762" s="101">
        <v>18055.68</v>
      </c>
      <c r="BH762" s="101">
        <v>4970</v>
      </c>
      <c r="BI762" s="101">
        <v>770</v>
      </c>
      <c r="BJ762" s="101">
        <v>4963</v>
      </c>
      <c r="BK762" s="101">
        <v>10703</v>
      </c>
      <c r="BL762" s="101" t="s">
        <v>3229</v>
      </c>
      <c r="BM762" s="101" t="s">
        <v>3280</v>
      </c>
    </row>
    <row r="763" spans="1:65">
      <c r="A763" t="s">
        <v>695</v>
      </c>
      <c r="B763">
        <v>20250301</v>
      </c>
      <c r="C763">
        <v>2025</v>
      </c>
      <c r="D763" s="9">
        <v>45717</v>
      </c>
      <c r="E763">
        <v>3</v>
      </c>
      <c r="F763" t="s">
        <v>1038</v>
      </c>
      <c r="G763" t="s">
        <v>695</v>
      </c>
      <c r="H763" t="s">
        <v>1038</v>
      </c>
      <c r="I763" t="s">
        <v>695</v>
      </c>
      <c r="J763">
        <v>1</v>
      </c>
      <c r="K763" t="s">
        <v>9</v>
      </c>
      <c r="L763" t="s">
        <v>2158</v>
      </c>
      <c r="M763" t="s">
        <v>2158</v>
      </c>
      <c r="N763" t="s">
        <v>1820</v>
      </c>
      <c r="O763" t="s">
        <v>3247</v>
      </c>
      <c r="P763" t="s">
        <v>6037</v>
      </c>
      <c r="Q763" t="s">
        <v>6038</v>
      </c>
      <c r="R763" t="s">
        <v>3260</v>
      </c>
      <c r="S763" t="s">
        <v>107</v>
      </c>
      <c r="T763" t="s">
        <v>6046</v>
      </c>
      <c r="U763" s="9" t="s">
        <v>6047</v>
      </c>
      <c r="V763" s="9" t="s">
        <v>3081</v>
      </c>
      <c r="W763" t="s">
        <v>3081</v>
      </c>
      <c r="X763" t="s">
        <v>3081</v>
      </c>
      <c r="Y763" t="s">
        <v>3081</v>
      </c>
      <c r="Z763">
        <v>5</v>
      </c>
      <c r="AA763">
        <v>45078</v>
      </c>
      <c r="AB763">
        <v>37316</v>
      </c>
      <c r="AC763">
        <v>62460070</v>
      </c>
      <c r="AD763" s="9" t="s">
        <v>3084</v>
      </c>
      <c r="AE763" t="s">
        <v>1390</v>
      </c>
      <c r="AF763" t="s">
        <v>3862</v>
      </c>
      <c r="AG763" t="s">
        <v>3863</v>
      </c>
      <c r="AH763" t="s">
        <v>478</v>
      </c>
      <c r="AI763" t="s">
        <v>6045</v>
      </c>
      <c r="AJ763">
        <v>20793</v>
      </c>
      <c r="AK763" t="s">
        <v>3088</v>
      </c>
      <c r="AL763" t="s">
        <v>3095</v>
      </c>
      <c r="AM763">
        <v>200013300040963</v>
      </c>
      <c r="AN763">
        <v>1</v>
      </c>
      <c r="AO763" s="88" t="s">
        <v>3089</v>
      </c>
      <c r="AP763" s="88">
        <v>1</v>
      </c>
      <c r="AQ763" s="88" t="s">
        <v>3090</v>
      </c>
      <c r="AR763" s="88">
        <v>362717</v>
      </c>
      <c r="AS763" s="88" t="s">
        <v>6059</v>
      </c>
      <c r="AT763" s="88">
        <v>81</v>
      </c>
      <c r="AU763" s="88">
        <v>18000</v>
      </c>
      <c r="AV763" s="88">
        <v>0</v>
      </c>
      <c r="AW763" s="88">
        <v>0</v>
      </c>
      <c r="AX763" s="88">
        <v>0</v>
      </c>
      <c r="AY763" s="88">
        <v>18000</v>
      </c>
      <c r="AZ763" s="88">
        <v>516.6</v>
      </c>
      <c r="BA763" s="88">
        <v>0</v>
      </c>
      <c r="BB763" s="88">
        <v>547.20000000000005</v>
      </c>
      <c r="BC763" s="88">
        <v>0</v>
      </c>
      <c r="BD763" s="88">
        <v>25</v>
      </c>
      <c r="BE763" s="88">
        <v>50</v>
      </c>
      <c r="BF763" s="101">
        <v>9306.9500000000007</v>
      </c>
      <c r="BG763" s="101">
        <v>10445.75</v>
      </c>
      <c r="BH763" s="101">
        <v>1278</v>
      </c>
      <c r="BI763" s="101">
        <v>198</v>
      </c>
      <c r="BJ763" s="101">
        <v>1276.2</v>
      </c>
      <c r="BK763" s="101">
        <v>2752.2</v>
      </c>
      <c r="BL763" s="101" t="s">
        <v>3091</v>
      </c>
      <c r="BM763" s="101" t="s">
        <v>3081</v>
      </c>
    </row>
    <row r="764" spans="1:65">
      <c r="A764" t="s">
        <v>695</v>
      </c>
      <c r="B764">
        <v>20250301</v>
      </c>
      <c r="C764">
        <v>2025</v>
      </c>
      <c r="D764" s="9">
        <v>45717</v>
      </c>
      <c r="E764">
        <v>3</v>
      </c>
      <c r="F764" t="s">
        <v>1028</v>
      </c>
      <c r="G764" t="s">
        <v>1194</v>
      </c>
      <c r="H764" t="s">
        <v>1028</v>
      </c>
      <c r="I764" t="s">
        <v>1194</v>
      </c>
      <c r="J764">
        <v>1</v>
      </c>
      <c r="K764" t="s">
        <v>9</v>
      </c>
      <c r="L764" t="s">
        <v>2158</v>
      </c>
      <c r="M764" t="s">
        <v>2158</v>
      </c>
      <c r="N764" t="s">
        <v>1820</v>
      </c>
      <c r="O764" t="s">
        <v>3247</v>
      </c>
      <c r="P764" t="s">
        <v>6037</v>
      </c>
      <c r="Q764" t="s">
        <v>6038</v>
      </c>
      <c r="R764" t="s">
        <v>3263</v>
      </c>
      <c r="S764" t="s">
        <v>62</v>
      </c>
      <c r="T764" t="s">
        <v>6066</v>
      </c>
      <c r="U764" s="9" t="s">
        <v>6067</v>
      </c>
      <c r="V764" s="9" t="s">
        <v>6052</v>
      </c>
      <c r="W764" t="s">
        <v>6053</v>
      </c>
      <c r="X764" t="s">
        <v>3081</v>
      </c>
      <c r="Y764" t="s">
        <v>3081</v>
      </c>
      <c r="Z764">
        <v>12</v>
      </c>
      <c r="AA764">
        <v>45474</v>
      </c>
      <c r="AB764">
        <v>40634</v>
      </c>
      <c r="AC764">
        <v>62475024</v>
      </c>
      <c r="AD764" s="9" t="s">
        <v>3084</v>
      </c>
      <c r="AE764" t="s">
        <v>1439</v>
      </c>
      <c r="AF764" t="s">
        <v>4331</v>
      </c>
      <c r="AG764" t="s">
        <v>4332</v>
      </c>
      <c r="AH764" t="s">
        <v>604</v>
      </c>
      <c r="AI764" t="s">
        <v>6043</v>
      </c>
      <c r="AJ764">
        <v>23371</v>
      </c>
      <c r="AK764" t="s">
        <v>3088</v>
      </c>
      <c r="AL764" t="s">
        <v>3088</v>
      </c>
      <c r="AM764">
        <v>200013300190813</v>
      </c>
      <c r="AN764">
        <v>1</v>
      </c>
      <c r="AO764" s="88" t="s">
        <v>3089</v>
      </c>
      <c r="AP764" s="88">
        <v>1</v>
      </c>
      <c r="AQ764" s="88" t="s">
        <v>3090</v>
      </c>
      <c r="AR764" s="88">
        <v>362717</v>
      </c>
      <c r="AS764" s="88" t="s">
        <v>6059</v>
      </c>
      <c r="AT764" s="88">
        <v>86</v>
      </c>
      <c r="AU764" s="88">
        <v>20000</v>
      </c>
      <c r="AV764" s="88">
        <v>0</v>
      </c>
      <c r="AW764" s="88">
        <v>0</v>
      </c>
      <c r="AX764" s="88">
        <v>0</v>
      </c>
      <c r="AY764" s="88">
        <v>20000</v>
      </c>
      <c r="AZ764" s="88">
        <v>574</v>
      </c>
      <c r="BA764" s="88">
        <v>0</v>
      </c>
      <c r="BB764" s="88">
        <v>608</v>
      </c>
      <c r="BC764" s="88">
        <v>0</v>
      </c>
      <c r="BD764" s="88">
        <v>25</v>
      </c>
      <c r="BE764" s="88">
        <v>0</v>
      </c>
      <c r="BF764" s="101">
        <v>0</v>
      </c>
      <c r="BG764" s="101">
        <v>1207</v>
      </c>
      <c r="BH764" s="101">
        <v>1420</v>
      </c>
      <c r="BI764" s="101">
        <v>220</v>
      </c>
      <c r="BJ764" s="101">
        <v>1418</v>
      </c>
      <c r="BK764" s="101">
        <v>3058</v>
      </c>
      <c r="BL764" s="101" t="s">
        <v>3081</v>
      </c>
      <c r="BM764" s="101" t="s">
        <v>3081</v>
      </c>
    </row>
    <row r="765" spans="1:65">
      <c r="A765" t="s">
        <v>695</v>
      </c>
      <c r="B765">
        <v>20250301</v>
      </c>
      <c r="C765">
        <v>2025</v>
      </c>
      <c r="D765" s="9">
        <v>45717</v>
      </c>
      <c r="E765">
        <v>3</v>
      </c>
      <c r="F765" t="s">
        <v>1038</v>
      </c>
      <c r="G765" t="s">
        <v>695</v>
      </c>
      <c r="H765" t="s">
        <v>1038</v>
      </c>
      <c r="I765" t="s">
        <v>695</v>
      </c>
      <c r="J765">
        <v>1</v>
      </c>
      <c r="K765" t="s">
        <v>9</v>
      </c>
      <c r="L765" t="s">
        <v>2158</v>
      </c>
      <c r="M765" t="s">
        <v>2158</v>
      </c>
      <c r="N765" t="s">
        <v>1820</v>
      </c>
      <c r="O765" t="s">
        <v>3247</v>
      </c>
      <c r="P765" t="s">
        <v>6037</v>
      </c>
      <c r="Q765" t="s">
        <v>6038</v>
      </c>
      <c r="R765" t="s">
        <v>3180</v>
      </c>
      <c r="S765" t="s">
        <v>1879</v>
      </c>
      <c r="T765" t="s">
        <v>6046</v>
      </c>
      <c r="U765" s="9" t="s">
        <v>6047</v>
      </c>
      <c r="V765" s="9" t="s">
        <v>6041</v>
      </c>
      <c r="W765" t="s">
        <v>6042</v>
      </c>
      <c r="X765" t="s">
        <v>3081</v>
      </c>
      <c r="Y765" t="s">
        <v>3081</v>
      </c>
      <c r="Z765">
        <v>1</v>
      </c>
      <c r="AA765">
        <v>45352</v>
      </c>
      <c r="AB765">
        <v>45352</v>
      </c>
      <c r="AC765">
        <v>62462185</v>
      </c>
      <c r="AD765" s="9" t="s">
        <v>3084</v>
      </c>
      <c r="AE765" t="s">
        <v>2726</v>
      </c>
      <c r="AF765" t="s">
        <v>4462</v>
      </c>
      <c r="AG765" t="s">
        <v>5060</v>
      </c>
      <c r="AH765" t="s">
        <v>2727</v>
      </c>
      <c r="AI765" t="s">
        <v>6045</v>
      </c>
      <c r="AJ765">
        <v>25112</v>
      </c>
      <c r="AK765" t="s">
        <v>3099</v>
      </c>
      <c r="AL765" t="s">
        <v>3088</v>
      </c>
      <c r="AM765">
        <v>200010102048918</v>
      </c>
      <c r="AN765">
        <v>1</v>
      </c>
      <c r="AO765" s="88" t="s">
        <v>3089</v>
      </c>
      <c r="AP765" s="88">
        <v>1</v>
      </c>
      <c r="AQ765" s="88" t="s">
        <v>3090</v>
      </c>
      <c r="AR765" s="88">
        <v>362717</v>
      </c>
      <c r="AS765" s="88" t="s">
        <v>6059</v>
      </c>
      <c r="AT765" s="88">
        <v>93</v>
      </c>
      <c r="AU765" s="88">
        <v>25000</v>
      </c>
      <c r="AV765" s="88">
        <v>0</v>
      </c>
      <c r="AW765" s="88">
        <v>0</v>
      </c>
      <c r="AX765" s="88">
        <v>0</v>
      </c>
      <c r="AY765" s="88">
        <v>25000</v>
      </c>
      <c r="AZ765" s="88">
        <v>717.5</v>
      </c>
      <c r="BA765" s="88">
        <v>0</v>
      </c>
      <c r="BB765" s="88">
        <v>760</v>
      </c>
      <c r="BC765" s="88">
        <v>0</v>
      </c>
      <c r="BD765" s="88">
        <v>25</v>
      </c>
      <c r="BE765" s="88">
        <v>0</v>
      </c>
      <c r="BF765" s="101">
        <v>2072.92</v>
      </c>
      <c r="BG765" s="101">
        <v>3575.42</v>
      </c>
      <c r="BH765" s="101">
        <v>1775</v>
      </c>
      <c r="BI765" s="101">
        <v>275</v>
      </c>
      <c r="BJ765" s="101">
        <v>1772.5</v>
      </c>
      <c r="BK765" s="101">
        <v>3822.5</v>
      </c>
      <c r="BL765" s="101" t="s">
        <v>3173</v>
      </c>
      <c r="BM765" s="101" t="s">
        <v>3217</v>
      </c>
    </row>
    <row r="766" spans="1:65">
      <c r="A766" t="s">
        <v>695</v>
      </c>
      <c r="B766">
        <v>20250301</v>
      </c>
      <c r="C766">
        <v>2025</v>
      </c>
      <c r="D766" s="9">
        <v>45717</v>
      </c>
      <c r="E766">
        <v>3</v>
      </c>
      <c r="F766" t="s">
        <v>1038</v>
      </c>
      <c r="G766" t="s">
        <v>695</v>
      </c>
      <c r="H766" t="s">
        <v>1038</v>
      </c>
      <c r="I766" t="s">
        <v>695</v>
      </c>
      <c r="J766">
        <v>7</v>
      </c>
      <c r="K766" t="s">
        <v>3252</v>
      </c>
      <c r="L766" t="s">
        <v>2158</v>
      </c>
      <c r="M766" t="s">
        <v>2158</v>
      </c>
      <c r="N766" t="s">
        <v>1820</v>
      </c>
      <c r="O766" t="s">
        <v>3247</v>
      </c>
      <c r="P766" t="s">
        <v>6037</v>
      </c>
      <c r="Q766" t="s">
        <v>6038</v>
      </c>
      <c r="R766" t="s">
        <v>3253</v>
      </c>
      <c r="S766" t="s">
        <v>666</v>
      </c>
      <c r="T766" t="s">
        <v>6046</v>
      </c>
      <c r="U766" s="9" t="s">
        <v>6047</v>
      </c>
      <c r="V766" s="9" t="s">
        <v>3081</v>
      </c>
      <c r="W766" t="s">
        <v>3081</v>
      </c>
      <c r="X766" t="s">
        <v>3081</v>
      </c>
      <c r="Y766" t="s">
        <v>3081</v>
      </c>
      <c r="Z766">
        <v>1</v>
      </c>
      <c r="AA766">
        <v>45017</v>
      </c>
      <c r="AB766">
        <v>45017</v>
      </c>
      <c r="AC766">
        <v>62461889</v>
      </c>
      <c r="AD766" s="9" t="s">
        <v>3084</v>
      </c>
      <c r="AE766" t="s">
        <v>2301</v>
      </c>
      <c r="AF766" t="s">
        <v>4513</v>
      </c>
      <c r="AG766" t="s">
        <v>4514</v>
      </c>
      <c r="AH766" t="s">
        <v>2300</v>
      </c>
      <c r="AI766" t="s">
        <v>6045</v>
      </c>
      <c r="AJ766">
        <v>36957</v>
      </c>
      <c r="AK766" t="s">
        <v>3099</v>
      </c>
      <c r="AL766" t="s">
        <v>3088</v>
      </c>
      <c r="AM766">
        <v>200019603950766</v>
      </c>
      <c r="AN766">
        <v>1</v>
      </c>
      <c r="AO766" s="88" t="s">
        <v>3089</v>
      </c>
      <c r="AP766" s="88">
        <v>1</v>
      </c>
      <c r="AQ766" s="88" t="s">
        <v>3090</v>
      </c>
      <c r="AR766" s="88">
        <v>362717</v>
      </c>
      <c r="AS766" s="88" t="s">
        <v>6059</v>
      </c>
      <c r="AT766" s="88">
        <v>206</v>
      </c>
      <c r="AU766" s="88">
        <v>8000</v>
      </c>
      <c r="AV766" s="88">
        <v>0</v>
      </c>
      <c r="AW766" s="88">
        <v>0</v>
      </c>
      <c r="AX766" s="88">
        <v>0</v>
      </c>
      <c r="AY766" s="88">
        <v>8000</v>
      </c>
      <c r="AZ766" s="88">
        <v>0</v>
      </c>
      <c r="BA766" s="88">
        <v>0</v>
      </c>
      <c r="BB766" s="88">
        <v>0</v>
      </c>
      <c r="BC766" s="88">
        <v>0</v>
      </c>
      <c r="BD766" s="88">
        <v>0</v>
      </c>
      <c r="BE766" s="88">
        <v>0</v>
      </c>
      <c r="BF766" s="101">
        <v>0</v>
      </c>
      <c r="BG766" s="101">
        <v>0</v>
      </c>
      <c r="BH766" s="101">
        <v>0</v>
      </c>
      <c r="BI766" s="101">
        <v>0</v>
      </c>
      <c r="BJ766" s="101">
        <v>0</v>
      </c>
      <c r="BK766" s="101">
        <v>0</v>
      </c>
      <c r="BL766" s="101" t="s">
        <v>3081</v>
      </c>
      <c r="BM766" s="101" t="s">
        <v>3081</v>
      </c>
    </row>
    <row r="767" spans="1:65">
      <c r="A767" t="s">
        <v>695</v>
      </c>
      <c r="B767">
        <v>20250301</v>
      </c>
      <c r="C767">
        <v>2025</v>
      </c>
      <c r="D767" s="9">
        <v>45717</v>
      </c>
      <c r="E767">
        <v>3</v>
      </c>
      <c r="F767" t="s">
        <v>1051</v>
      </c>
      <c r="G767" t="s">
        <v>178</v>
      </c>
      <c r="H767" t="s">
        <v>1038</v>
      </c>
      <c r="I767" t="s">
        <v>695</v>
      </c>
      <c r="J767">
        <v>34</v>
      </c>
      <c r="K767" t="s">
        <v>3256</v>
      </c>
      <c r="L767" t="s">
        <v>2158</v>
      </c>
      <c r="M767" t="s">
        <v>2158</v>
      </c>
      <c r="N767" t="s">
        <v>1820</v>
      </c>
      <c r="O767" t="s">
        <v>3247</v>
      </c>
      <c r="P767" t="s">
        <v>6037</v>
      </c>
      <c r="Q767" t="s">
        <v>6038</v>
      </c>
      <c r="R767" t="s">
        <v>3795</v>
      </c>
      <c r="S767" t="s">
        <v>1094</v>
      </c>
      <c r="T767" t="s">
        <v>6046</v>
      </c>
      <c r="U767" s="9" t="s">
        <v>6047</v>
      </c>
      <c r="V767" s="9" t="s">
        <v>6052</v>
      </c>
      <c r="W767" t="s">
        <v>6053</v>
      </c>
      <c r="X767" t="s">
        <v>3081</v>
      </c>
      <c r="Y767" t="s">
        <v>3081</v>
      </c>
      <c r="Z767">
        <v>1</v>
      </c>
      <c r="AA767">
        <v>45352</v>
      </c>
      <c r="AB767">
        <v>45352</v>
      </c>
      <c r="AC767">
        <v>61725024</v>
      </c>
      <c r="AD767" s="9" t="s">
        <v>3084</v>
      </c>
      <c r="AE767" t="s">
        <v>2734</v>
      </c>
      <c r="AF767" t="s">
        <v>5137</v>
      </c>
      <c r="AG767" t="s">
        <v>5138</v>
      </c>
      <c r="AH767" t="s">
        <v>2735</v>
      </c>
      <c r="AI767" t="s">
        <v>6043</v>
      </c>
      <c r="AJ767">
        <v>35148</v>
      </c>
      <c r="AK767" t="s">
        <v>3099</v>
      </c>
      <c r="AL767" t="s">
        <v>3088</v>
      </c>
      <c r="AM767">
        <v>200019604378114</v>
      </c>
      <c r="AN767">
        <v>1</v>
      </c>
      <c r="AO767" s="88" t="s">
        <v>3089</v>
      </c>
      <c r="AP767" s="88">
        <v>1</v>
      </c>
      <c r="AQ767" s="88" t="s">
        <v>3090</v>
      </c>
      <c r="AR767" s="88">
        <v>362717</v>
      </c>
      <c r="AS767" s="88" t="s">
        <v>6059</v>
      </c>
      <c r="AT767" s="88">
        <v>126</v>
      </c>
      <c r="AU767" s="88">
        <v>50000</v>
      </c>
      <c r="AV767" s="88">
        <v>0</v>
      </c>
      <c r="AW767" s="88">
        <v>0</v>
      </c>
      <c r="AX767" s="88">
        <v>0</v>
      </c>
      <c r="AY767" s="88">
        <v>50000</v>
      </c>
      <c r="AZ767" s="88">
        <v>1435</v>
      </c>
      <c r="BA767" s="88">
        <v>1854</v>
      </c>
      <c r="BB767" s="88">
        <v>1520</v>
      </c>
      <c r="BC767" s="88">
        <v>0</v>
      </c>
      <c r="BD767" s="88">
        <v>25</v>
      </c>
      <c r="BE767" s="88">
        <v>0</v>
      </c>
      <c r="BF767" s="101">
        <v>10420.18</v>
      </c>
      <c r="BG767" s="101">
        <v>15254.18</v>
      </c>
      <c r="BH767" s="101">
        <v>3550</v>
      </c>
      <c r="BI767" s="101">
        <v>550</v>
      </c>
      <c r="BJ767" s="101">
        <v>3545</v>
      </c>
      <c r="BK767" s="101">
        <v>7645</v>
      </c>
      <c r="BL767" s="101" t="s">
        <v>3081</v>
      </c>
      <c r="BM767" s="101" t="s">
        <v>3081</v>
      </c>
    </row>
    <row r="768" spans="1:65">
      <c r="A768" t="s">
        <v>695</v>
      </c>
      <c r="B768">
        <v>20250301</v>
      </c>
      <c r="C768">
        <v>2025</v>
      </c>
      <c r="D768" s="9">
        <v>45717</v>
      </c>
      <c r="E768">
        <v>3</v>
      </c>
      <c r="F768" t="s">
        <v>1028</v>
      </c>
      <c r="G768" t="s">
        <v>1194</v>
      </c>
      <c r="H768" t="s">
        <v>1028</v>
      </c>
      <c r="I768" t="s">
        <v>1194</v>
      </c>
      <c r="J768">
        <v>1</v>
      </c>
      <c r="K768" t="s">
        <v>9</v>
      </c>
      <c r="L768" t="s">
        <v>2158</v>
      </c>
      <c r="M768" t="s">
        <v>2158</v>
      </c>
      <c r="N768" t="s">
        <v>1820</v>
      </c>
      <c r="O768" t="s">
        <v>3247</v>
      </c>
      <c r="P768" t="s">
        <v>6037</v>
      </c>
      <c r="Q768" t="s">
        <v>6038</v>
      </c>
      <c r="R768" t="s">
        <v>3573</v>
      </c>
      <c r="S768" t="s">
        <v>68</v>
      </c>
      <c r="T768" t="s">
        <v>6039</v>
      </c>
      <c r="U768" s="9" t="s">
        <v>6040</v>
      </c>
      <c r="V768" s="9" t="s">
        <v>6056</v>
      </c>
      <c r="W768" t="s">
        <v>6057</v>
      </c>
      <c r="X768" t="s">
        <v>3081</v>
      </c>
      <c r="Y768" t="s">
        <v>3081</v>
      </c>
      <c r="Z768">
        <v>7</v>
      </c>
      <c r="AA768">
        <v>43831</v>
      </c>
      <c r="AB768">
        <v>367</v>
      </c>
      <c r="AC768">
        <v>62475049</v>
      </c>
      <c r="AD768" s="9" t="s">
        <v>3084</v>
      </c>
      <c r="AE768" t="s">
        <v>1310</v>
      </c>
      <c r="AF768" t="s">
        <v>5406</v>
      </c>
      <c r="AG768" t="s">
        <v>5407</v>
      </c>
      <c r="AH768" t="s">
        <v>578</v>
      </c>
      <c r="AI768" t="s">
        <v>6043</v>
      </c>
      <c r="AJ768">
        <v>30138</v>
      </c>
      <c r="AK768" t="s">
        <v>3088</v>
      </c>
      <c r="AL768" t="s">
        <v>3088</v>
      </c>
      <c r="AM768">
        <v>200018300171890</v>
      </c>
      <c r="AN768">
        <v>1</v>
      </c>
      <c r="AO768" s="88" t="s">
        <v>3089</v>
      </c>
      <c r="AP768" s="88">
        <v>1</v>
      </c>
      <c r="AQ768" s="88" t="s">
        <v>3090</v>
      </c>
      <c r="AR768" s="88">
        <v>362717</v>
      </c>
      <c r="AS768" s="88" t="s">
        <v>6059</v>
      </c>
      <c r="AT768" s="88">
        <v>138</v>
      </c>
      <c r="AU768" s="88">
        <v>35000</v>
      </c>
      <c r="AV768" s="88">
        <v>0</v>
      </c>
      <c r="AW768" s="88">
        <v>0</v>
      </c>
      <c r="AX768" s="88">
        <v>0</v>
      </c>
      <c r="AY768" s="88">
        <v>35000</v>
      </c>
      <c r="AZ768" s="88">
        <v>1004.5</v>
      </c>
      <c r="BA768" s="88">
        <v>0</v>
      </c>
      <c r="BB768" s="88">
        <v>1064</v>
      </c>
      <c r="BC768" s="88">
        <v>0</v>
      </c>
      <c r="BD768" s="88">
        <v>25</v>
      </c>
      <c r="BE768" s="88">
        <v>0</v>
      </c>
      <c r="BF768" s="101">
        <v>10453.68</v>
      </c>
      <c r="BG768" s="101">
        <v>12547.18</v>
      </c>
      <c r="BH768" s="101">
        <v>2485</v>
      </c>
      <c r="BI768" s="101">
        <v>385</v>
      </c>
      <c r="BJ768" s="101">
        <v>2481.5</v>
      </c>
      <c r="BK768" s="101">
        <v>5351.5</v>
      </c>
      <c r="BL768" s="101" t="s">
        <v>3091</v>
      </c>
      <c r="BM768" s="101" t="s">
        <v>3229</v>
      </c>
    </row>
    <row r="769" spans="1:65">
      <c r="A769" t="s">
        <v>695</v>
      </c>
      <c r="B769">
        <v>20250301</v>
      </c>
      <c r="C769">
        <v>2025</v>
      </c>
      <c r="D769" s="9">
        <v>45717</v>
      </c>
      <c r="E769">
        <v>3</v>
      </c>
      <c r="F769" t="s">
        <v>1038</v>
      </c>
      <c r="G769" t="s">
        <v>695</v>
      </c>
      <c r="H769" t="s">
        <v>1038</v>
      </c>
      <c r="I769" t="s">
        <v>695</v>
      </c>
      <c r="J769">
        <v>7</v>
      </c>
      <c r="K769" t="s">
        <v>3252</v>
      </c>
      <c r="L769" t="s">
        <v>2158</v>
      </c>
      <c r="M769" t="s">
        <v>2158</v>
      </c>
      <c r="N769" t="s">
        <v>1820</v>
      </c>
      <c r="O769" t="s">
        <v>3247</v>
      </c>
      <c r="P769" t="s">
        <v>6037</v>
      </c>
      <c r="Q769" t="s">
        <v>6038</v>
      </c>
      <c r="R769" t="s">
        <v>3253</v>
      </c>
      <c r="S769" t="s">
        <v>666</v>
      </c>
      <c r="T769" t="s">
        <v>6046</v>
      </c>
      <c r="U769" s="9" t="s">
        <v>6047</v>
      </c>
      <c r="V769" s="9" t="s">
        <v>3081</v>
      </c>
      <c r="W769" t="s">
        <v>3081</v>
      </c>
      <c r="X769" t="s">
        <v>3081</v>
      </c>
      <c r="Y769" t="s">
        <v>3081</v>
      </c>
      <c r="Z769">
        <v>1</v>
      </c>
      <c r="AA769">
        <v>45717</v>
      </c>
      <c r="AB769">
        <v>45717</v>
      </c>
      <c r="AC769">
        <v>62462566</v>
      </c>
      <c r="AD769" s="9" t="s">
        <v>3084</v>
      </c>
      <c r="AE769" t="s">
        <v>6153</v>
      </c>
      <c r="AF769" t="s">
        <v>6154</v>
      </c>
      <c r="AG769" t="s">
        <v>6155</v>
      </c>
      <c r="AH769" t="s">
        <v>6156</v>
      </c>
      <c r="AI769" t="s">
        <v>6045</v>
      </c>
      <c r="AJ769">
        <v>37081</v>
      </c>
      <c r="AK769" t="s">
        <v>3099</v>
      </c>
      <c r="AL769" t="s">
        <v>3088</v>
      </c>
      <c r="AM769">
        <v>200019604643542</v>
      </c>
      <c r="AN769">
        <v>1</v>
      </c>
      <c r="AO769" s="88" t="s">
        <v>3089</v>
      </c>
      <c r="AP769" s="88">
        <v>1</v>
      </c>
      <c r="AQ769" s="88" t="s">
        <v>3090</v>
      </c>
      <c r="AR769" s="88">
        <v>362717</v>
      </c>
      <c r="AS769" s="88" t="s">
        <v>6059</v>
      </c>
      <c r="AT769" s="88">
        <v>152</v>
      </c>
      <c r="AU769" s="88">
        <v>10000</v>
      </c>
      <c r="AV769" s="88">
        <v>0</v>
      </c>
      <c r="AW769" s="88">
        <v>0</v>
      </c>
      <c r="AX769" s="88">
        <v>0</v>
      </c>
      <c r="AY769" s="88">
        <v>10000</v>
      </c>
      <c r="AZ769" s="88">
        <v>0</v>
      </c>
      <c r="BA769" s="88">
        <v>0</v>
      </c>
      <c r="BB769" s="88">
        <v>0</v>
      </c>
      <c r="BC769" s="88">
        <v>0</v>
      </c>
      <c r="BD769" s="88">
        <v>0</v>
      </c>
      <c r="BE769" s="88">
        <v>0</v>
      </c>
      <c r="BF769" s="101">
        <v>0</v>
      </c>
      <c r="BG769" s="101">
        <v>0</v>
      </c>
      <c r="BH769" s="101">
        <v>0</v>
      </c>
      <c r="BI769" s="101">
        <v>0</v>
      </c>
      <c r="BJ769" s="101">
        <v>0</v>
      </c>
      <c r="BK769" s="101">
        <v>0</v>
      </c>
      <c r="BL769" s="101" t="s">
        <v>3081</v>
      </c>
      <c r="BM769" s="101" t="s">
        <v>3081</v>
      </c>
    </row>
    <row r="770" spans="1:65">
      <c r="A770" t="s">
        <v>695</v>
      </c>
      <c r="B770">
        <v>20250301</v>
      </c>
      <c r="C770">
        <v>2025</v>
      </c>
      <c r="D770" s="9">
        <v>45717</v>
      </c>
      <c r="E770">
        <v>3</v>
      </c>
      <c r="F770" t="s">
        <v>1038</v>
      </c>
      <c r="G770" t="s">
        <v>695</v>
      </c>
      <c r="H770" t="s">
        <v>1038</v>
      </c>
      <c r="I770" t="s">
        <v>695</v>
      </c>
      <c r="J770">
        <v>7</v>
      </c>
      <c r="K770" t="s">
        <v>3252</v>
      </c>
      <c r="L770" t="s">
        <v>2158</v>
      </c>
      <c r="M770" t="s">
        <v>2158</v>
      </c>
      <c r="N770" t="s">
        <v>1820</v>
      </c>
      <c r="O770" t="s">
        <v>3247</v>
      </c>
      <c r="P770" t="s">
        <v>6037</v>
      </c>
      <c r="Q770" t="s">
        <v>6038</v>
      </c>
      <c r="R770" t="s">
        <v>3253</v>
      </c>
      <c r="S770" t="s">
        <v>666</v>
      </c>
      <c r="T770" t="s">
        <v>6046</v>
      </c>
      <c r="U770" s="9" t="s">
        <v>6047</v>
      </c>
      <c r="V770" s="9" t="s">
        <v>3081</v>
      </c>
      <c r="W770" t="s">
        <v>3081</v>
      </c>
      <c r="X770" t="s">
        <v>3081</v>
      </c>
      <c r="Y770" t="s">
        <v>3081</v>
      </c>
      <c r="Z770">
        <v>1</v>
      </c>
      <c r="AA770">
        <v>45108</v>
      </c>
      <c r="AB770">
        <v>45108</v>
      </c>
      <c r="AC770">
        <v>62461982</v>
      </c>
      <c r="AD770" s="9" t="s">
        <v>3084</v>
      </c>
      <c r="AE770" t="s">
        <v>2508</v>
      </c>
      <c r="AF770" t="s">
        <v>4390</v>
      </c>
      <c r="AG770" t="s">
        <v>4391</v>
      </c>
      <c r="AH770" t="s">
        <v>2507</v>
      </c>
      <c r="AI770" t="s">
        <v>6045</v>
      </c>
      <c r="AJ770">
        <v>36292</v>
      </c>
      <c r="AK770" t="s">
        <v>3099</v>
      </c>
      <c r="AL770" t="s">
        <v>3088</v>
      </c>
      <c r="AM770">
        <v>200019601312022</v>
      </c>
      <c r="AN770">
        <v>1</v>
      </c>
      <c r="AO770" s="88" t="s">
        <v>3089</v>
      </c>
      <c r="AP770" s="88">
        <v>1</v>
      </c>
      <c r="AQ770" s="88" t="s">
        <v>3090</v>
      </c>
      <c r="AR770" s="88">
        <v>362717</v>
      </c>
      <c r="AS770" s="88" t="s">
        <v>6059</v>
      </c>
      <c r="AT770" s="88">
        <v>158</v>
      </c>
      <c r="AU770" s="88">
        <v>10000</v>
      </c>
      <c r="AV770" s="88">
        <v>0</v>
      </c>
      <c r="AW770" s="88">
        <v>0</v>
      </c>
      <c r="AX770" s="88">
        <v>0</v>
      </c>
      <c r="AY770" s="88">
        <v>10000</v>
      </c>
      <c r="AZ770" s="88">
        <v>0</v>
      </c>
      <c r="BA770" s="88">
        <v>0</v>
      </c>
      <c r="BB770" s="88">
        <v>0</v>
      </c>
      <c r="BC770" s="88">
        <v>0</v>
      </c>
      <c r="BD770" s="88">
        <v>0</v>
      </c>
      <c r="BE770" s="88">
        <v>0</v>
      </c>
      <c r="BF770" s="101">
        <v>0</v>
      </c>
      <c r="BG770" s="101">
        <v>0</v>
      </c>
      <c r="BH770" s="101">
        <v>0</v>
      </c>
      <c r="BI770" s="101">
        <v>0</v>
      </c>
      <c r="BJ770" s="101">
        <v>0</v>
      </c>
      <c r="BK770" s="101">
        <v>0</v>
      </c>
      <c r="BL770" s="101" t="s">
        <v>3081</v>
      </c>
      <c r="BM770" s="101" t="s">
        <v>3081</v>
      </c>
    </row>
    <row r="771" spans="1:65">
      <c r="A771" t="s">
        <v>695</v>
      </c>
      <c r="B771">
        <v>20250301</v>
      </c>
      <c r="C771">
        <v>2025</v>
      </c>
      <c r="D771" s="9">
        <v>45717</v>
      </c>
      <c r="E771">
        <v>3</v>
      </c>
      <c r="F771" t="s">
        <v>1038</v>
      </c>
      <c r="G771" t="s">
        <v>695</v>
      </c>
      <c r="H771" t="s">
        <v>1038</v>
      </c>
      <c r="I771" t="s">
        <v>695</v>
      </c>
      <c r="J771">
        <v>7</v>
      </c>
      <c r="K771" t="s">
        <v>3252</v>
      </c>
      <c r="L771" t="s">
        <v>2158</v>
      </c>
      <c r="M771" t="s">
        <v>2158</v>
      </c>
      <c r="N771" t="s">
        <v>1820</v>
      </c>
      <c r="O771" t="s">
        <v>3247</v>
      </c>
      <c r="P771" t="s">
        <v>6037</v>
      </c>
      <c r="Q771" t="s">
        <v>6038</v>
      </c>
      <c r="R771" t="s">
        <v>3253</v>
      </c>
      <c r="S771" t="s">
        <v>666</v>
      </c>
      <c r="T771" t="s">
        <v>6046</v>
      </c>
      <c r="U771" s="9" t="s">
        <v>6047</v>
      </c>
      <c r="V771" s="9" t="s">
        <v>3081</v>
      </c>
      <c r="W771" t="s">
        <v>3081</v>
      </c>
      <c r="X771" t="s">
        <v>3081</v>
      </c>
      <c r="Y771" t="s">
        <v>3081</v>
      </c>
      <c r="Z771">
        <v>4</v>
      </c>
      <c r="AA771">
        <v>44835</v>
      </c>
      <c r="AB771">
        <v>43983</v>
      </c>
      <c r="AC771">
        <v>62460999</v>
      </c>
      <c r="AD771" s="9" t="s">
        <v>3084</v>
      </c>
      <c r="AE771" t="s">
        <v>1752</v>
      </c>
      <c r="AF771" t="s">
        <v>3346</v>
      </c>
      <c r="AG771" t="s">
        <v>3347</v>
      </c>
      <c r="AH771" t="s">
        <v>783</v>
      </c>
      <c r="AI771" t="s">
        <v>6045</v>
      </c>
      <c r="AJ771">
        <v>23877</v>
      </c>
      <c r="AK771" t="s">
        <v>3099</v>
      </c>
      <c r="AL771" t="s">
        <v>3088</v>
      </c>
      <c r="AM771">
        <v>200012320233149</v>
      </c>
      <c r="AN771">
        <v>1</v>
      </c>
      <c r="AO771" s="88" t="s">
        <v>3089</v>
      </c>
      <c r="AP771" s="88">
        <v>1</v>
      </c>
      <c r="AQ771" s="88" t="s">
        <v>3090</v>
      </c>
      <c r="AR771" s="88">
        <v>362717</v>
      </c>
      <c r="AS771" s="88" t="s">
        <v>6059</v>
      </c>
      <c r="AT771" s="88">
        <v>162</v>
      </c>
      <c r="AU771" s="88">
        <v>10000</v>
      </c>
      <c r="AV771" s="88">
        <v>0</v>
      </c>
      <c r="AW771" s="88">
        <v>0</v>
      </c>
      <c r="AX771" s="88">
        <v>0</v>
      </c>
      <c r="AY771" s="88">
        <v>10000</v>
      </c>
      <c r="AZ771" s="88">
        <v>0</v>
      </c>
      <c r="BA771" s="88">
        <v>0</v>
      </c>
      <c r="BB771" s="88">
        <v>0</v>
      </c>
      <c r="BC771" s="88">
        <v>0</v>
      </c>
      <c r="BD771" s="88">
        <v>0</v>
      </c>
      <c r="BE771" s="88">
        <v>0</v>
      </c>
      <c r="BF771" s="101">
        <v>0</v>
      </c>
      <c r="BG771" s="101">
        <v>0</v>
      </c>
      <c r="BH771" s="101">
        <v>0</v>
      </c>
      <c r="BI771" s="101">
        <v>0</v>
      </c>
      <c r="BJ771" s="101">
        <v>0</v>
      </c>
      <c r="BK771" s="101">
        <v>0</v>
      </c>
      <c r="BL771" s="101" t="s">
        <v>3081</v>
      </c>
      <c r="BM771" s="101" t="s">
        <v>3081</v>
      </c>
    </row>
    <row r="772" spans="1:65">
      <c r="A772" t="s">
        <v>695</v>
      </c>
      <c r="B772">
        <v>20250301</v>
      </c>
      <c r="C772">
        <v>2025</v>
      </c>
      <c r="D772" s="9">
        <v>45717</v>
      </c>
      <c r="E772">
        <v>3</v>
      </c>
      <c r="F772" t="s">
        <v>1048</v>
      </c>
      <c r="G772" t="s">
        <v>388</v>
      </c>
      <c r="H772" t="s">
        <v>1048</v>
      </c>
      <c r="I772" t="s">
        <v>388</v>
      </c>
      <c r="J772">
        <v>1</v>
      </c>
      <c r="K772" t="s">
        <v>9</v>
      </c>
      <c r="L772" t="s">
        <v>2158</v>
      </c>
      <c r="M772" t="s">
        <v>2158</v>
      </c>
      <c r="N772" t="s">
        <v>1820</v>
      </c>
      <c r="O772" t="s">
        <v>3247</v>
      </c>
      <c r="P772" t="s">
        <v>6037</v>
      </c>
      <c r="Q772" t="s">
        <v>6038</v>
      </c>
      <c r="R772" t="s">
        <v>3297</v>
      </c>
      <c r="S772" t="s">
        <v>8</v>
      </c>
      <c r="T772" t="s">
        <v>6046</v>
      </c>
      <c r="U772" s="9" t="s">
        <v>6047</v>
      </c>
      <c r="V772" s="9" t="s">
        <v>6056</v>
      </c>
      <c r="W772" t="s">
        <v>6057</v>
      </c>
      <c r="X772" t="s">
        <v>3081</v>
      </c>
      <c r="Y772" t="s">
        <v>3081</v>
      </c>
      <c r="Z772">
        <v>4</v>
      </c>
      <c r="AA772">
        <v>45474</v>
      </c>
      <c r="AB772">
        <v>38292</v>
      </c>
      <c r="AC772">
        <v>61935120</v>
      </c>
      <c r="AD772" s="9" t="s">
        <v>3084</v>
      </c>
      <c r="AE772" t="s">
        <v>1421</v>
      </c>
      <c r="AF772" t="s">
        <v>3832</v>
      </c>
      <c r="AG772" t="s">
        <v>3833</v>
      </c>
      <c r="AH772" t="s">
        <v>397</v>
      </c>
      <c r="AI772" t="s">
        <v>6043</v>
      </c>
      <c r="AJ772">
        <v>24050</v>
      </c>
      <c r="AK772" t="s">
        <v>3088</v>
      </c>
      <c r="AL772" t="s">
        <v>3095</v>
      </c>
      <c r="AM772">
        <v>200010700628408</v>
      </c>
      <c r="AN772">
        <v>1</v>
      </c>
      <c r="AO772" s="88" t="s">
        <v>3089</v>
      </c>
      <c r="AP772" s="88">
        <v>1</v>
      </c>
      <c r="AQ772" s="88" t="s">
        <v>3090</v>
      </c>
      <c r="AR772" s="88">
        <v>362717</v>
      </c>
      <c r="AS772" s="88" t="s">
        <v>6059</v>
      </c>
      <c r="AT772" s="88">
        <v>175</v>
      </c>
      <c r="AU772" s="88">
        <v>35000</v>
      </c>
      <c r="AV772" s="88">
        <v>0</v>
      </c>
      <c r="AW772" s="88">
        <v>0</v>
      </c>
      <c r="AX772" s="88">
        <v>0</v>
      </c>
      <c r="AY772" s="88">
        <v>35000</v>
      </c>
      <c r="AZ772" s="88">
        <v>1004.5</v>
      </c>
      <c r="BA772" s="88">
        <v>0</v>
      </c>
      <c r="BB772" s="88">
        <v>1064</v>
      </c>
      <c r="BC772" s="88">
        <v>0</v>
      </c>
      <c r="BD772" s="88">
        <v>25</v>
      </c>
      <c r="BE772" s="88">
        <v>0</v>
      </c>
      <c r="BF772" s="101">
        <v>300</v>
      </c>
      <c r="BG772" s="101">
        <v>2393.5</v>
      </c>
      <c r="BH772" s="101">
        <v>2485</v>
      </c>
      <c r="BI772" s="101">
        <v>385</v>
      </c>
      <c r="BJ772" s="101">
        <v>2481.5</v>
      </c>
      <c r="BK772" s="101">
        <v>5351.5</v>
      </c>
      <c r="BL772" s="101" t="s">
        <v>3091</v>
      </c>
      <c r="BM772" s="101" t="s">
        <v>3081</v>
      </c>
    </row>
    <row r="773" spans="1:65">
      <c r="A773" t="s">
        <v>695</v>
      </c>
      <c r="B773">
        <v>20250301</v>
      </c>
      <c r="C773">
        <v>2025</v>
      </c>
      <c r="D773" s="9">
        <v>45717</v>
      </c>
      <c r="E773">
        <v>3</v>
      </c>
      <c r="F773" t="s">
        <v>1038</v>
      </c>
      <c r="G773" t="s">
        <v>695</v>
      </c>
      <c r="H773" t="s">
        <v>1038</v>
      </c>
      <c r="I773" t="s">
        <v>695</v>
      </c>
      <c r="J773">
        <v>7</v>
      </c>
      <c r="K773" t="s">
        <v>3252</v>
      </c>
      <c r="L773" t="s">
        <v>2158</v>
      </c>
      <c r="M773" t="s">
        <v>2158</v>
      </c>
      <c r="N773" t="s">
        <v>1820</v>
      </c>
      <c r="O773" t="s">
        <v>3247</v>
      </c>
      <c r="P773" t="s">
        <v>6037</v>
      </c>
      <c r="Q773" t="s">
        <v>6038</v>
      </c>
      <c r="R773" t="s">
        <v>3253</v>
      </c>
      <c r="S773" t="s">
        <v>666</v>
      </c>
      <c r="T773" t="s">
        <v>6046</v>
      </c>
      <c r="U773" s="9" t="s">
        <v>6047</v>
      </c>
      <c r="V773" s="9" t="s">
        <v>3081</v>
      </c>
      <c r="W773" t="s">
        <v>3081</v>
      </c>
      <c r="X773" t="s">
        <v>3081</v>
      </c>
      <c r="Y773" t="s">
        <v>3081</v>
      </c>
      <c r="Z773">
        <v>1</v>
      </c>
      <c r="AA773">
        <v>45170</v>
      </c>
      <c r="AB773">
        <v>45170</v>
      </c>
      <c r="AC773">
        <v>62462017</v>
      </c>
      <c r="AD773" s="9" t="s">
        <v>3084</v>
      </c>
      <c r="AE773" t="s">
        <v>2550</v>
      </c>
      <c r="AF773" t="s">
        <v>5272</v>
      </c>
      <c r="AG773" t="s">
        <v>5273</v>
      </c>
      <c r="AH773" t="s">
        <v>2576</v>
      </c>
      <c r="AI773" t="s">
        <v>6045</v>
      </c>
      <c r="AJ773">
        <v>35250</v>
      </c>
      <c r="AK773" t="s">
        <v>3099</v>
      </c>
      <c r="AL773" t="s">
        <v>3088</v>
      </c>
      <c r="AM773">
        <v>200019600505495</v>
      </c>
      <c r="AN773">
        <v>1</v>
      </c>
      <c r="AO773" s="88" t="s">
        <v>3089</v>
      </c>
      <c r="AP773" s="88">
        <v>1</v>
      </c>
      <c r="AQ773" s="88" t="s">
        <v>3090</v>
      </c>
      <c r="AR773" s="88">
        <v>362717</v>
      </c>
      <c r="AS773" s="88" t="s">
        <v>6059</v>
      </c>
      <c r="AT773" s="88">
        <v>177</v>
      </c>
      <c r="AU773" s="88">
        <v>10000</v>
      </c>
      <c r="AV773" s="88">
        <v>0</v>
      </c>
      <c r="AW773" s="88">
        <v>0</v>
      </c>
      <c r="AX773" s="88">
        <v>0</v>
      </c>
      <c r="AY773" s="88">
        <v>10000</v>
      </c>
      <c r="AZ773" s="88">
        <v>0</v>
      </c>
      <c r="BA773" s="88">
        <v>0</v>
      </c>
      <c r="BB773" s="88">
        <v>0</v>
      </c>
      <c r="BC773" s="88">
        <v>0</v>
      </c>
      <c r="BD773" s="88">
        <v>0</v>
      </c>
      <c r="BE773" s="88">
        <v>0</v>
      </c>
      <c r="BF773" s="101">
        <v>0</v>
      </c>
      <c r="BG773" s="101">
        <v>0</v>
      </c>
      <c r="BH773" s="101">
        <v>0</v>
      </c>
      <c r="BI773" s="101">
        <v>0</v>
      </c>
      <c r="BJ773" s="101">
        <v>0</v>
      </c>
      <c r="BK773" s="101">
        <v>0</v>
      </c>
      <c r="BL773" s="101" t="s">
        <v>3081</v>
      </c>
      <c r="BM773" s="101" t="s">
        <v>3081</v>
      </c>
    </row>
    <row r="774" spans="1:65">
      <c r="A774" t="s">
        <v>695</v>
      </c>
      <c r="B774">
        <v>20250301</v>
      </c>
      <c r="C774">
        <v>2025</v>
      </c>
      <c r="D774" s="9">
        <v>45717</v>
      </c>
      <c r="E774">
        <v>3</v>
      </c>
      <c r="F774" t="s">
        <v>1053</v>
      </c>
      <c r="G774" t="s">
        <v>273</v>
      </c>
      <c r="H774" t="s">
        <v>1038</v>
      </c>
      <c r="I774" t="s">
        <v>695</v>
      </c>
      <c r="J774">
        <v>34</v>
      </c>
      <c r="K774" t="s">
        <v>3256</v>
      </c>
      <c r="L774" t="s">
        <v>2158</v>
      </c>
      <c r="M774" t="s">
        <v>2158</v>
      </c>
      <c r="N774" t="s">
        <v>1820</v>
      </c>
      <c r="O774" t="s">
        <v>3247</v>
      </c>
      <c r="P774" t="s">
        <v>6037</v>
      </c>
      <c r="Q774" t="s">
        <v>6038</v>
      </c>
      <c r="R774" t="s">
        <v>6157</v>
      </c>
      <c r="S774" t="s">
        <v>6158</v>
      </c>
      <c r="T774" t="s">
        <v>6046</v>
      </c>
      <c r="U774" s="9" t="s">
        <v>6047</v>
      </c>
      <c r="V774" s="9" t="s">
        <v>6054</v>
      </c>
      <c r="W774" t="s">
        <v>6055</v>
      </c>
      <c r="X774" t="s">
        <v>3081</v>
      </c>
      <c r="Y774" t="s">
        <v>3081</v>
      </c>
      <c r="Z774">
        <v>1</v>
      </c>
      <c r="AA774">
        <v>45689</v>
      </c>
      <c r="AB774">
        <v>45689</v>
      </c>
      <c r="AC774">
        <v>61650074</v>
      </c>
      <c r="AD774" s="9" t="s">
        <v>3084</v>
      </c>
      <c r="AE774" t="s">
        <v>6159</v>
      </c>
      <c r="AF774" t="s">
        <v>4900</v>
      </c>
      <c r="AG774" t="s">
        <v>6160</v>
      </c>
      <c r="AH774" t="s">
        <v>6161</v>
      </c>
      <c r="AI774" t="s">
        <v>6043</v>
      </c>
      <c r="AJ774">
        <v>21239</v>
      </c>
      <c r="AK774" t="s">
        <v>3087</v>
      </c>
      <c r="AL774" t="s">
        <v>3088</v>
      </c>
      <c r="AM774">
        <v>200019605578229</v>
      </c>
      <c r="AN774">
        <v>1</v>
      </c>
      <c r="AO774" s="88" t="s">
        <v>3089</v>
      </c>
      <c r="AP774" s="88">
        <v>1</v>
      </c>
      <c r="AQ774" s="88" t="s">
        <v>3090</v>
      </c>
      <c r="AR774" s="88">
        <v>362717</v>
      </c>
      <c r="AS774" s="88" t="s">
        <v>6059</v>
      </c>
      <c r="AT774" s="88">
        <v>179</v>
      </c>
      <c r="AU774" s="88">
        <v>185000</v>
      </c>
      <c r="AV774" s="88">
        <v>0</v>
      </c>
      <c r="AW774" s="88">
        <v>0</v>
      </c>
      <c r="AX774" s="88">
        <v>0</v>
      </c>
      <c r="AY774" s="88">
        <v>185000</v>
      </c>
      <c r="AZ774" s="88">
        <v>5309.5</v>
      </c>
      <c r="BA774" s="88">
        <v>31670.63</v>
      </c>
      <c r="BB774" s="88">
        <v>5624</v>
      </c>
      <c r="BC774" s="88">
        <v>1715.46</v>
      </c>
      <c r="BD774" s="88">
        <v>25</v>
      </c>
      <c r="BE774" s="88">
        <v>0</v>
      </c>
      <c r="BF774" s="101">
        <v>0</v>
      </c>
      <c r="BG774" s="101">
        <v>44344.59</v>
      </c>
      <c r="BH774" s="101">
        <v>13135</v>
      </c>
      <c r="BI774" s="101">
        <v>851.51</v>
      </c>
      <c r="BJ774" s="101">
        <v>13116.5</v>
      </c>
      <c r="BK774" s="101">
        <v>27103.01</v>
      </c>
      <c r="BL774" s="101" t="s">
        <v>3081</v>
      </c>
      <c r="BM774" s="101" t="s">
        <v>3081</v>
      </c>
    </row>
    <row r="775" spans="1:65">
      <c r="A775" t="s">
        <v>695</v>
      </c>
      <c r="B775">
        <v>20250301</v>
      </c>
      <c r="C775">
        <v>2025</v>
      </c>
      <c r="D775" s="9">
        <v>45717</v>
      </c>
      <c r="E775">
        <v>3</v>
      </c>
      <c r="F775" t="s">
        <v>1048</v>
      </c>
      <c r="G775" t="s">
        <v>388</v>
      </c>
      <c r="H775" t="s">
        <v>1038</v>
      </c>
      <c r="I775" t="s">
        <v>695</v>
      </c>
      <c r="J775">
        <v>34</v>
      </c>
      <c r="K775" t="s">
        <v>3256</v>
      </c>
      <c r="L775" t="s">
        <v>2158</v>
      </c>
      <c r="M775" t="s">
        <v>2158</v>
      </c>
      <c r="N775" t="s">
        <v>1820</v>
      </c>
      <c r="O775" t="s">
        <v>3247</v>
      </c>
      <c r="P775" t="s">
        <v>6037</v>
      </c>
      <c r="Q775" t="s">
        <v>6038</v>
      </c>
      <c r="R775" t="s">
        <v>3335</v>
      </c>
      <c r="S775" t="s">
        <v>746</v>
      </c>
      <c r="T775" t="s">
        <v>6046</v>
      </c>
      <c r="U775" s="9" t="s">
        <v>6047</v>
      </c>
      <c r="V775" s="9" t="s">
        <v>6052</v>
      </c>
      <c r="W775" t="s">
        <v>6053</v>
      </c>
      <c r="X775" t="s">
        <v>3081</v>
      </c>
      <c r="Y775" t="s">
        <v>3081</v>
      </c>
      <c r="Z775">
        <v>1</v>
      </c>
      <c r="AA775">
        <v>44986</v>
      </c>
      <c r="AB775">
        <v>44986</v>
      </c>
      <c r="AC775">
        <v>61935148</v>
      </c>
      <c r="AD775" s="9" t="s">
        <v>3084</v>
      </c>
      <c r="AE775" t="s">
        <v>2251</v>
      </c>
      <c r="AF775" t="s">
        <v>3336</v>
      </c>
      <c r="AG775" t="s">
        <v>3337</v>
      </c>
      <c r="AH775" t="s">
        <v>2250</v>
      </c>
      <c r="AI775" t="s">
        <v>6043</v>
      </c>
      <c r="AJ775">
        <v>22962</v>
      </c>
      <c r="AK775" t="s">
        <v>3099</v>
      </c>
      <c r="AL775" t="s">
        <v>3088</v>
      </c>
      <c r="AM775">
        <v>200019605628363</v>
      </c>
      <c r="AN775">
        <v>1</v>
      </c>
      <c r="AO775" s="88" t="s">
        <v>3089</v>
      </c>
      <c r="AP775" s="88">
        <v>1</v>
      </c>
      <c r="AQ775" s="88" t="s">
        <v>3090</v>
      </c>
      <c r="AR775" s="88">
        <v>362717</v>
      </c>
      <c r="AS775" s="88" t="s">
        <v>6059</v>
      </c>
      <c r="AT775" s="88">
        <v>190</v>
      </c>
      <c r="AU775" s="88">
        <v>50000</v>
      </c>
      <c r="AV775" s="88">
        <v>0</v>
      </c>
      <c r="AW775" s="88">
        <v>0</v>
      </c>
      <c r="AX775" s="88">
        <v>0</v>
      </c>
      <c r="AY775" s="88">
        <v>50000</v>
      </c>
      <c r="AZ775" s="88">
        <v>1435</v>
      </c>
      <c r="BA775" s="88">
        <v>1854</v>
      </c>
      <c r="BB775" s="88">
        <v>1520</v>
      </c>
      <c r="BC775" s="88">
        <v>0</v>
      </c>
      <c r="BD775" s="88">
        <v>25</v>
      </c>
      <c r="BE775" s="88">
        <v>0</v>
      </c>
      <c r="BF775" s="101">
        <v>0</v>
      </c>
      <c r="BG775" s="101">
        <v>4834</v>
      </c>
      <c r="BH775" s="101">
        <v>3550</v>
      </c>
      <c r="BI775" s="101">
        <v>550</v>
      </c>
      <c r="BJ775" s="101">
        <v>3545</v>
      </c>
      <c r="BK775" s="101">
        <v>7645</v>
      </c>
      <c r="BL775" s="101" t="s">
        <v>3081</v>
      </c>
      <c r="BM775" s="101" t="s">
        <v>3081</v>
      </c>
    </row>
    <row r="776" spans="1:65">
      <c r="A776" t="s">
        <v>695</v>
      </c>
      <c r="B776">
        <v>20250301</v>
      </c>
      <c r="C776">
        <v>2025</v>
      </c>
      <c r="D776" s="9">
        <v>45717</v>
      </c>
      <c r="E776">
        <v>3</v>
      </c>
      <c r="F776" t="s">
        <v>1038</v>
      </c>
      <c r="G776" t="s">
        <v>695</v>
      </c>
      <c r="H776" t="s">
        <v>1038</v>
      </c>
      <c r="I776" t="s">
        <v>695</v>
      </c>
      <c r="J776">
        <v>7</v>
      </c>
      <c r="K776" t="s">
        <v>3252</v>
      </c>
      <c r="L776" t="s">
        <v>2158</v>
      </c>
      <c r="M776" t="s">
        <v>2158</v>
      </c>
      <c r="N776" t="s">
        <v>1820</v>
      </c>
      <c r="O776" t="s">
        <v>3247</v>
      </c>
      <c r="P776" t="s">
        <v>6037</v>
      </c>
      <c r="Q776" t="s">
        <v>6038</v>
      </c>
      <c r="R776" t="s">
        <v>3253</v>
      </c>
      <c r="S776" t="s">
        <v>666</v>
      </c>
      <c r="T776" t="s">
        <v>6046</v>
      </c>
      <c r="U776" s="9" t="s">
        <v>6047</v>
      </c>
      <c r="V776" s="9" t="s">
        <v>3081</v>
      </c>
      <c r="W776" t="s">
        <v>3081</v>
      </c>
      <c r="X776" t="s">
        <v>3081</v>
      </c>
      <c r="Y776" t="s">
        <v>3081</v>
      </c>
      <c r="Z776">
        <v>1</v>
      </c>
      <c r="AA776">
        <v>44501</v>
      </c>
      <c r="AB776">
        <v>44501</v>
      </c>
      <c r="AC776">
        <v>62461167</v>
      </c>
      <c r="AD776" s="9" t="s">
        <v>3084</v>
      </c>
      <c r="AE776" t="s">
        <v>1773</v>
      </c>
      <c r="AF776" t="s">
        <v>3255</v>
      </c>
      <c r="AG776" t="s">
        <v>3764</v>
      </c>
      <c r="AH776" t="s">
        <v>1025</v>
      </c>
      <c r="AI776" t="s">
        <v>6045</v>
      </c>
      <c r="AJ776">
        <v>28733</v>
      </c>
      <c r="AK776" t="s">
        <v>3087</v>
      </c>
      <c r="AL776" t="s">
        <v>3088</v>
      </c>
      <c r="AM776">
        <v>200010400856403</v>
      </c>
      <c r="AN776">
        <v>1</v>
      </c>
      <c r="AO776" s="88" t="s">
        <v>3089</v>
      </c>
      <c r="AP776" s="88">
        <v>1</v>
      </c>
      <c r="AQ776" s="88" t="s">
        <v>3090</v>
      </c>
      <c r="AR776" s="88">
        <v>362717</v>
      </c>
      <c r="AS776" s="88" t="s">
        <v>6059</v>
      </c>
      <c r="AT776" s="88">
        <v>264</v>
      </c>
      <c r="AU776" s="88">
        <v>15000</v>
      </c>
      <c r="AV776" s="88">
        <v>0</v>
      </c>
      <c r="AW776" s="88">
        <v>0</v>
      </c>
      <c r="AX776" s="88">
        <v>0</v>
      </c>
      <c r="AY776" s="88">
        <v>15000</v>
      </c>
      <c r="AZ776" s="88">
        <v>0</v>
      </c>
      <c r="BA776" s="88">
        <v>0</v>
      </c>
      <c r="BB776" s="88">
        <v>0</v>
      </c>
      <c r="BC776" s="88">
        <v>0</v>
      </c>
      <c r="BD776" s="88">
        <v>0</v>
      </c>
      <c r="BE776" s="88">
        <v>0</v>
      </c>
      <c r="BF776" s="101">
        <v>0</v>
      </c>
      <c r="BG776" s="101">
        <v>0</v>
      </c>
      <c r="BH776" s="101">
        <v>0</v>
      </c>
      <c r="BI776" s="101">
        <v>0</v>
      </c>
      <c r="BJ776" s="101">
        <v>0</v>
      </c>
      <c r="BK776" s="101">
        <v>0</v>
      </c>
      <c r="BL776" s="101" t="s">
        <v>3081</v>
      </c>
      <c r="BM776" s="101" t="s">
        <v>3081</v>
      </c>
    </row>
    <row r="777" spans="1:65">
      <c r="A777" t="s">
        <v>695</v>
      </c>
      <c r="B777">
        <v>20250301</v>
      </c>
      <c r="C777">
        <v>2025</v>
      </c>
      <c r="D777" s="9">
        <v>45717</v>
      </c>
      <c r="E777">
        <v>3</v>
      </c>
      <c r="F777" t="s">
        <v>1056</v>
      </c>
      <c r="G777" t="s">
        <v>694</v>
      </c>
      <c r="H777" t="s">
        <v>1038</v>
      </c>
      <c r="I777" t="s">
        <v>695</v>
      </c>
      <c r="J777">
        <v>34</v>
      </c>
      <c r="K777" t="s">
        <v>3256</v>
      </c>
      <c r="L777" t="s">
        <v>2158</v>
      </c>
      <c r="M777" t="s">
        <v>2158</v>
      </c>
      <c r="N777" t="s">
        <v>1820</v>
      </c>
      <c r="O777" t="s">
        <v>3247</v>
      </c>
      <c r="P777" t="s">
        <v>6037</v>
      </c>
      <c r="Q777" t="s">
        <v>6038</v>
      </c>
      <c r="R777" t="s">
        <v>3273</v>
      </c>
      <c r="S777" t="s">
        <v>163</v>
      </c>
      <c r="T777" t="s">
        <v>6046</v>
      </c>
      <c r="U777" s="9" t="s">
        <v>6047</v>
      </c>
      <c r="V777" s="9" t="s">
        <v>3081</v>
      </c>
      <c r="W777" t="s">
        <v>3081</v>
      </c>
      <c r="X777" t="s">
        <v>3081</v>
      </c>
      <c r="Y777" t="s">
        <v>3081</v>
      </c>
      <c r="Z777">
        <v>1</v>
      </c>
      <c r="AA777">
        <v>44652</v>
      </c>
      <c r="AB777">
        <v>44652</v>
      </c>
      <c r="AC777">
        <v>61800072</v>
      </c>
      <c r="AD777" s="9" t="s">
        <v>3084</v>
      </c>
      <c r="AE777" t="s">
        <v>1704</v>
      </c>
      <c r="AF777" t="s">
        <v>4392</v>
      </c>
      <c r="AG777" t="s">
        <v>4393</v>
      </c>
      <c r="AH777" t="s">
        <v>1231</v>
      </c>
      <c r="AI777" t="s">
        <v>6043</v>
      </c>
      <c r="AJ777">
        <v>24140</v>
      </c>
      <c r="AK777" t="s">
        <v>3099</v>
      </c>
      <c r="AL777" t="s">
        <v>3088</v>
      </c>
      <c r="AM777">
        <v>200019604672578</v>
      </c>
      <c r="AN777">
        <v>1</v>
      </c>
      <c r="AO777" s="88" t="s">
        <v>3089</v>
      </c>
      <c r="AP777" s="88">
        <v>1</v>
      </c>
      <c r="AQ777" s="88" t="s">
        <v>3090</v>
      </c>
      <c r="AR777" s="88">
        <v>362717</v>
      </c>
      <c r="AS777" s="88" t="s">
        <v>6059</v>
      </c>
      <c r="AT777" s="88">
        <v>282</v>
      </c>
      <c r="AU777" s="88">
        <v>50000</v>
      </c>
      <c r="AV777" s="88">
        <v>0</v>
      </c>
      <c r="AW777" s="88">
        <v>0</v>
      </c>
      <c r="AX777" s="88">
        <v>0</v>
      </c>
      <c r="AY777" s="88">
        <v>50000</v>
      </c>
      <c r="AZ777" s="88">
        <v>1435</v>
      </c>
      <c r="BA777" s="88">
        <v>1854</v>
      </c>
      <c r="BB777" s="88">
        <v>1520</v>
      </c>
      <c r="BC777" s="88">
        <v>0</v>
      </c>
      <c r="BD777" s="88">
        <v>25</v>
      </c>
      <c r="BE777" s="88">
        <v>0</v>
      </c>
      <c r="BF777" s="101">
        <v>0</v>
      </c>
      <c r="BG777" s="101">
        <v>4834</v>
      </c>
      <c r="BH777" s="101">
        <v>3550</v>
      </c>
      <c r="BI777" s="101">
        <v>550</v>
      </c>
      <c r="BJ777" s="101">
        <v>3545</v>
      </c>
      <c r="BK777" s="101">
        <v>7645</v>
      </c>
      <c r="BL777" s="101" t="s">
        <v>3081</v>
      </c>
      <c r="BM777" s="101" t="s">
        <v>3081</v>
      </c>
    </row>
    <row r="778" spans="1:65">
      <c r="A778" t="s">
        <v>695</v>
      </c>
      <c r="B778">
        <v>20250301</v>
      </c>
      <c r="C778">
        <v>2025</v>
      </c>
      <c r="D778" s="9">
        <v>45717</v>
      </c>
      <c r="E778">
        <v>3</v>
      </c>
      <c r="F778" t="s">
        <v>1058</v>
      </c>
      <c r="G778" t="s">
        <v>1197</v>
      </c>
      <c r="H778" t="s">
        <v>1058</v>
      </c>
      <c r="I778" t="s">
        <v>1197</v>
      </c>
      <c r="J778">
        <v>1</v>
      </c>
      <c r="K778" t="s">
        <v>9</v>
      </c>
      <c r="L778" t="s">
        <v>2158</v>
      </c>
      <c r="M778" t="s">
        <v>2158</v>
      </c>
      <c r="N778" t="s">
        <v>1820</v>
      </c>
      <c r="O778" t="s">
        <v>3247</v>
      </c>
      <c r="P778" t="s">
        <v>6037</v>
      </c>
      <c r="Q778" t="s">
        <v>6038</v>
      </c>
      <c r="R778" t="s">
        <v>3110</v>
      </c>
      <c r="S778" t="s">
        <v>25</v>
      </c>
      <c r="T778" t="s">
        <v>6046</v>
      </c>
      <c r="U778" s="9" t="s">
        <v>6047</v>
      </c>
      <c r="V778" s="9" t="s">
        <v>3081</v>
      </c>
      <c r="W778" t="s">
        <v>3081</v>
      </c>
      <c r="X778" t="s">
        <v>3081</v>
      </c>
      <c r="Y778" t="s">
        <v>3081</v>
      </c>
      <c r="Z778">
        <v>4</v>
      </c>
      <c r="AA778">
        <v>45717</v>
      </c>
      <c r="AB778">
        <v>44136</v>
      </c>
      <c r="AC778">
        <v>62145061</v>
      </c>
      <c r="AD778" s="9" t="s">
        <v>3084</v>
      </c>
      <c r="AE778" t="s">
        <v>6162</v>
      </c>
      <c r="AF778" t="s">
        <v>6163</v>
      </c>
      <c r="AG778" t="s">
        <v>6164</v>
      </c>
      <c r="AH778" t="s">
        <v>6165</v>
      </c>
      <c r="AI778" t="s">
        <v>6043</v>
      </c>
      <c r="AJ778">
        <v>28220</v>
      </c>
      <c r="AK778" t="s">
        <v>3099</v>
      </c>
      <c r="AL778" t="s">
        <v>3088</v>
      </c>
      <c r="AM778">
        <v>200019603157109</v>
      </c>
      <c r="AN778">
        <v>1</v>
      </c>
      <c r="AO778" s="88" t="s">
        <v>3089</v>
      </c>
      <c r="AP778" s="88">
        <v>1</v>
      </c>
      <c r="AQ778" s="88" t="s">
        <v>3090</v>
      </c>
      <c r="AR778" s="88">
        <v>362717</v>
      </c>
      <c r="AS778" s="88" t="s">
        <v>6059</v>
      </c>
      <c r="AT778" s="88">
        <v>284</v>
      </c>
      <c r="AU778" s="88">
        <v>90000</v>
      </c>
      <c r="AV778" s="88">
        <v>0</v>
      </c>
      <c r="AW778" s="88">
        <v>0</v>
      </c>
      <c r="AX778" s="88">
        <v>0</v>
      </c>
      <c r="AY778" s="88">
        <v>90000</v>
      </c>
      <c r="AZ778" s="88">
        <v>2583</v>
      </c>
      <c r="BA778" s="88">
        <v>9753.1200000000008</v>
      </c>
      <c r="BB778" s="88">
        <v>2736</v>
      </c>
      <c r="BC778" s="88">
        <v>0</v>
      </c>
      <c r="BD778" s="88">
        <v>25</v>
      </c>
      <c r="BE778" s="88">
        <v>0</v>
      </c>
      <c r="BF778" s="101">
        <v>0</v>
      </c>
      <c r="BG778" s="101">
        <v>15097.12</v>
      </c>
      <c r="BH778" s="101">
        <v>6390</v>
      </c>
      <c r="BI778" s="101">
        <v>851.51</v>
      </c>
      <c r="BJ778" s="101">
        <v>6381</v>
      </c>
      <c r="BK778" s="101">
        <v>13622.51</v>
      </c>
      <c r="BL778" s="101" t="s">
        <v>3081</v>
      </c>
      <c r="BM778" s="101" t="s">
        <v>3081</v>
      </c>
    </row>
    <row r="779" spans="1:65">
      <c r="A779" t="s">
        <v>695</v>
      </c>
      <c r="B779">
        <v>20250301</v>
      </c>
      <c r="C779">
        <v>2025</v>
      </c>
      <c r="D779" s="9">
        <v>45717</v>
      </c>
      <c r="E779">
        <v>3</v>
      </c>
      <c r="F779" t="s">
        <v>1065</v>
      </c>
      <c r="G779" t="s">
        <v>189</v>
      </c>
      <c r="H779" t="s">
        <v>1038</v>
      </c>
      <c r="I779" t="s">
        <v>695</v>
      </c>
      <c r="J779">
        <v>34</v>
      </c>
      <c r="K779" t="s">
        <v>3256</v>
      </c>
      <c r="L779" t="s">
        <v>2158</v>
      </c>
      <c r="M779" t="s">
        <v>2158</v>
      </c>
      <c r="N779" t="s">
        <v>1820</v>
      </c>
      <c r="O779" t="s">
        <v>3247</v>
      </c>
      <c r="P779" t="s">
        <v>6037</v>
      </c>
      <c r="Q779" t="s">
        <v>6038</v>
      </c>
      <c r="R779" t="s">
        <v>3273</v>
      </c>
      <c r="S779" t="s">
        <v>163</v>
      </c>
      <c r="T779" t="s">
        <v>6046</v>
      </c>
      <c r="U779" s="9" t="s">
        <v>6047</v>
      </c>
      <c r="V779" s="9" t="s">
        <v>3081</v>
      </c>
      <c r="W779" t="s">
        <v>3081</v>
      </c>
      <c r="X779" t="s">
        <v>3081</v>
      </c>
      <c r="Y779" t="s">
        <v>3081</v>
      </c>
      <c r="Z779">
        <v>1</v>
      </c>
      <c r="AA779">
        <v>45383</v>
      </c>
      <c r="AB779">
        <v>45383</v>
      </c>
      <c r="AC779">
        <v>61995017</v>
      </c>
      <c r="AD779" s="9" t="s">
        <v>3084</v>
      </c>
      <c r="AE779" t="s">
        <v>2778</v>
      </c>
      <c r="AF779" t="s">
        <v>4074</v>
      </c>
      <c r="AG779" t="s">
        <v>4075</v>
      </c>
      <c r="AH779" t="s">
        <v>2811</v>
      </c>
      <c r="AI779" t="s">
        <v>6045</v>
      </c>
      <c r="AJ779">
        <v>23626</v>
      </c>
      <c r="AK779" t="s">
        <v>3099</v>
      </c>
      <c r="AL779" t="s">
        <v>3088</v>
      </c>
      <c r="AM779">
        <v>200019606917490</v>
      </c>
      <c r="AN779">
        <v>1</v>
      </c>
      <c r="AO779" s="88" t="s">
        <v>3089</v>
      </c>
      <c r="AP779" s="88">
        <v>1</v>
      </c>
      <c r="AQ779" s="88" t="s">
        <v>3090</v>
      </c>
      <c r="AR779" s="88">
        <v>362717</v>
      </c>
      <c r="AS779" s="88" t="s">
        <v>6059</v>
      </c>
      <c r="AT779" s="88">
        <v>213</v>
      </c>
      <c r="AU779" s="88">
        <v>70000</v>
      </c>
      <c r="AV779" s="88">
        <v>0</v>
      </c>
      <c r="AW779" s="88">
        <v>0</v>
      </c>
      <c r="AX779" s="88">
        <v>0</v>
      </c>
      <c r="AY779" s="88">
        <v>70000</v>
      </c>
      <c r="AZ779" s="88">
        <v>2009</v>
      </c>
      <c r="BA779" s="88">
        <v>5368.48</v>
      </c>
      <c r="BB779" s="88">
        <v>2128</v>
      </c>
      <c r="BC779" s="88">
        <v>0</v>
      </c>
      <c r="BD779" s="88">
        <v>25</v>
      </c>
      <c r="BE779" s="88">
        <v>0</v>
      </c>
      <c r="BF779" s="101">
        <v>0</v>
      </c>
      <c r="BG779" s="101">
        <v>9530.48</v>
      </c>
      <c r="BH779" s="101">
        <v>4970</v>
      </c>
      <c r="BI779" s="101">
        <v>770</v>
      </c>
      <c r="BJ779" s="101">
        <v>4963</v>
      </c>
      <c r="BK779" s="101">
        <v>10703</v>
      </c>
      <c r="BL779" s="101" t="s">
        <v>3081</v>
      </c>
      <c r="BM779" s="101" t="s">
        <v>3081</v>
      </c>
    </row>
    <row r="780" spans="1:65">
      <c r="A780" t="s">
        <v>695</v>
      </c>
      <c r="B780">
        <v>20250301</v>
      </c>
      <c r="C780">
        <v>2025</v>
      </c>
      <c r="D780" s="9">
        <v>45717</v>
      </c>
      <c r="E780">
        <v>3</v>
      </c>
      <c r="F780" t="s">
        <v>1038</v>
      </c>
      <c r="G780" t="s">
        <v>695</v>
      </c>
      <c r="H780" t="s">
        <v>1038</v>
      </c>
      <c r="I780" t="s">
        <v>695</v>
      </c>
      <c r="J780">
        <v>7</v>
      </c>
      <c r="K780" t="s">
        <v>3252</v>
      </c>
      <c r="L780" t="s">
        <v>2158</v>
      </c>
      <c r="M780" t="s">
        <v>2158</v>
      </c>
      <c r="N780" t="s">
        <v>1820</v>
      </c>
      <c r="O780" t="s">
        <v>3247</v>
      </c>
      <c r="P780" t="s">
        <v>6037</v>
      </c>
      <c r="Q780" t="s">
        <v>6038</v>
      </c>
      <c r="R780" t="s">
        <v>3253</v>
      </c>
      <c r="S780" t="s">
        <v>666</v>
      </c>
      <c r="T780" t="s">
        <v>6046</v>
      </c>
      <c r="U780" s="9" t="s">
        <v>6047</v>
      </c>
      <c r="V780" s="9" t="s">
        <v>3081</v>
      </c>
      <c r="W780" t="s">
        <v>3081</v>
      </c>
      <c r="X780" t="s">
        <v>3081</v>
      </c>
      <c r="Y780" t="s">
        <v>3081</v>
      </c>
      <c r="Z780">
        <v>1</v>
      </c>
      <c r="AA780">
        <v>45231</v>
      </c>
      <c r="AB780">
        <v>45231</v>
      </c>
      <c r="AC780">
        <v>62462080</v>
      </c>
      <c r="AD780" s="9" t="s">
        <v>3084</v>
      </c>
      <c r="AE780" t="s">
        <v>2622</v>
      </c>
      <c r="AF780" t="s">
        <v>4345</v>
      </c>
      <c r="AG780" t="s">
        <v>5659</v>
      </c>
      <c r="AH780" t="s">
        <v>2621</v>
      </c>
      <c r="AI780" t="s">
        <v>6045</v>
      </c>
      <c r="AJ780">
        <v>33395</v>
      </c>
      <c r="AK780" t="s">
        <v>3099</v>
      </c>
      <c r="AL780" t="s">
        <v>3088</v>
      </c>
      <c r="AM780">
        <v>200012320609993</v>
      </c>
      <c r="AN780">
        <v>1</v>
      </c>
      <c r="AO780" s="88" t="s">
        <v>3089</v>
      </c>
      <c r="AP780" s="88">
        <v>1</v>
      </c>
      <c r="AQ780" s="88" t="s">
        <v>3090</v>
      </c>
      <c r="AR780" s="88">
        <v>362717</v>
      </c>
      <c r="AS780" s="88" t="s">
        <v>6059</v>
      </c>
      <c r="AT780" s="88">
        <v>215</v>
      </c>
      <c r="AU780" s="88">
        <v>10000</v>
      </c>
      <c r="AV780" s="88">
        <v>0</v>
      </c>
      <c r="AW780" s="88">
        <v>0</v>
      </c>
      <c r="AX780" s="88">
        <v>0</v>
      </c>
      <c r="AY780" s="88">
        <v>10000</v>
      </c>
      <c r="AZ780" s="88">
        <v>0</v>
      </c>
      <c r="BA780" s="88">
        <v>0</v>
      </c>
      <c r="BB780" s="88">
        <v>0</v>
      </c>
      <c r="BC780" s="88">
        <v>0</v>
      </c>
      <c r="BD780" s="88">
        <v>0</v>
      </c>
      <c r="BE780" s="88">
        <v>0</v>
      </c>
      <c r="BF780" s="101">
        <v>0</v>
      </c>
      <c r="BG780" s="101">
        <v>0</v>
      </c>
      <c r="BH780" s="101">
        <v>0</v>
      </c>
      <c r="BI780" s="101">
        <v>0</v>
      </c>
      <c r="BJ780" s="101">
        <v>0</v>
      </c>
      <c r="BK780" s="101">
        <v>0</v>
      </c>
      <c r="BL780" s="101" t="s">
        <v>3081</v>
      </c>
      <c r="BM780" s="101" t="s">
        <v>3081</v>
      </c>
    </row>
    <row r="781" spans="1:65">
      <c r="A781" t="s">
        <v>695</v>
      </c>
      <c r="B781">
        <v>20250301</v>
      </c>
      <c r="C781">
        <v>2025</v>
      </c>
      <c r="D781" s="9">
        <v>45717</v>
      </c>
      <c r="E781">
        <v>3</v>
      </c>
      <c r="F781" t="s">
        <v>1038</v>
      </c>
      <c r="G781" t="s">
        <v>695</v>
      </c>
      <c r="H781" t="s">
        <v>1038</v>
      </c>
      <c r="I781" t="s">
        <v>695</v>
      </c>
      <c r="J781">
        <v>7</v>
      </c>
      <c r="K781" t="s">
        <v>3252</v>
      </c>
      <c r="L781" t="s">
        <v>2158</v>
      </c>
      <c r="M781" t="s">
        <v>2158</v>
      </c>
      <c r="N781" t="s">
        <v>1820</v>
      </c>
      <c r="O781" t="s">
        <v>3247</v>
      </c>
      <c r="P781" t="s">
        <v>6037</v>
      </c>
      <c r="Q781" t="s">
        <v>6038</v>
      </c>
      <c r="R781" t="s">
        <v>3253</v>
      </c>
      <c r="S781" t="s">
        <v>666</v>
      </c>
      <c r="T781" t="s">
        <v>6046</v>
      </c>
      <c r="U781" s="9" t="s">
        <v>6047</v>
      </c>
      <c r="V781" s="9" t="s">
        <v>3081</v>
      </c>
      <c r="W781" t="s">
        <v>3081</v>
      </c>
      <c r="X781" t="s">
        <v>3081</v>
      </c>
      <c r="Y781" t="s">
        <v>3081</v>
      </c>
      <c r="Z781">
        <v>1</v>
      </c>
      <c r="AA781">
        <v>45383</v>
      </c>
      <c r="AB781">
        <v>45383</v>
      </c>
      <c r="AC781">
        <v>62462222</v>
      </c>
      <c r="AD781" s="9" t="s">
        <v>3084</v>
      </c>
      <c r="AE781" t="s">
        <v>2781</v>
      </c>
      <c r="AF781" t="s">
        <v>3697</v>
      </c>
      <c r="AG781" t="s">
        <v>3698</v>
      </c>
      <c r="AH781" t="s">
        <v>2814</v>
      </c>
      <c r="AI781" t="s">
        <v>6043</v>
      </c>
      <c r="AJ781">
        <v>36658</v>
      </c>
      <c r="AK781" t="s">
        <v>3099</v>
      </c>
      <c r="AL781" t="s">
        <v>3088</v>
      </c>
      <c r="AM781">
        <v>200019601231590</v>
      </c>
      <c r="AN781">
        <v>1</v>
      </c>
      <c r="AO781" s="88" t="s">
        <v>3089</v>
      </c>
      <c r="AP781" s="88">
        <v>1</v>
      </c>
      <c r="AQ781" s="88" t="s">
        <v>3090</v>
      </c>
      <c r="AR781" s="88">
        <v>362717</v>
      </c>
      <c r="AS781" s="88" t="s">
        <v>6059</v>
      </c>
      <c r="AT781" s="88">
        <v>221</v>
      </c>
      <c r="AU781" s="88">
        <v>10000</v>
      </c>
      <c r="AV781" s="88">
        <v>0</v>
      </c>
      <c r="AW781" s="88">
        <v>0</v>
      </c>
      <c r="AX781" s="88">
        <v>0</v>
      </c>
      <c r="AY781" s="88">
        <v>10000</v>
      </c>
      <c r="AZ781" s="88">
        <v>0</v>
      </c>
      <c r="BA781" s="88">
        <v>0</v>
      </c>
      <c r="BB781" s="88">
        <v>0</v>
      </c>
      <c r="BC781" s="88">
        <v>0</v>
      </c>
      <c r="BD781" s="88">
        <v>0</v>
      </c>
      <c r="BE781" s="88">
        <v>0</v>
      </c>
      <c r="BF781" s="101">
        <v>0</v>
      </c>
      <c r="BG781" s="101">
        <v>0</v>
      </c>
      <c r="BH781" s="101">
        <v>0</v>
      </c>
      <c r="BI781" s="101">
        <v>0</v>
      </c>
      <c r="BJ781" s="101">
        <v>0</v>
      </c>
      <c r="BK781" s="101">
        <v>0</v>
      </c>
      <c r="BL781" s="101" t="s">
        <v>3081</v>
      </c>
      <c r="BM781" s="101" t="s">
        <v>3081</v>
      </c>
    </row>
    <row r="782" spans="1:65">
      <c r="A782" t="s">
        <v>695</v>
      </c>
      <c r="B782">
        <v>20250301</v>
      </c>
      <c r="C782">
        <v>2025</v>
      </c>
      <c r="D782" s="9">
        <v>45717</v>
      </c>
      <c r="E782">
        <v>3</v>
      </c>
      <c r="F782" t="s">
        <v>1040</v>
      </c>
      <c r="G782" t="s">
        <v>1190</v>
      </c>
      <c r="H782" t="s">
        <v>1040</v>
      </c>
      <c r="I782" t="s">
        <v>1190</v>
      </c>
      <c r="J782">
        <v>1</v>
      </c>
      <c r="K782" t="s">
        <v>9</v>
      </c>
      <c r="L782" t="s">
        <v>2158</v>
      </c>
      <c r="M782" t="s">
        <v>2158</v>
      </c>
      <c r="N782" t="s">
        <v>1820</v>
      </c>
      <c r="O782" t="s">
        <v>3247</v>
      </c>
      <c r="P782" t="s">
        <v>6037</v>
      </c>
      <c r="Q782" t="s">
        <v>6038</v>
      </c>
      <c r="R782" t="s">
        <v>3096</v>
      </c>
      <c r="S782" t="s">
        <v>295</v>
      </c>
      <c r="T782" t="s">
        <v>6046</v>
      </c>
      <c r="U782" s="9" t="s">
        <v>6047</v>
      </c>
      <c r="V782" s="9" t="s">
        <v>6056</v>
      </c>
      <c r="W782" t="s">
        <v>6057</v>
      </c>
      <c r="X782" t="s">
        <v>3081</v>
      </c>
      <c r="Y782" t="s">
        <v>3081</v>
      </c>
      <c r="Z782">
        <v>6</v>
      </c>
      <c r="AA782">
        <v>45231</v>
      </c>
      <c r="AB782">
        <v>43101</v>
      </c>
      <c r="AC782">
        <v>61365018</v>
      </c>
      <c r="AD782" s="9" t="s">
        <v>3084</v>
      </c>
      <c r="AE782" t="s">
        <v>1392</v>
      </c>
      <c r="AF782" t="s">
        <v>5341</v>
      </c>
      <c r="AG782" t="s">
        <v>3183</v>
      </c>
      <c r="AH782" t="s">
        <v>245</v>
      </c>
      <c r="AI782" t="s">
        <v>6045</v>
      </c>
      <c r="AJ782">
        <v>34789</v>
      </c>
      <c r="AK782" t="s">
        <v>3099</v>
      </c>
      <c r="AL782" t="s">
        <v>3088</v>
      </c>
      <c r="AM782">
        <v>200019600409691</v>
      </c>
      <c r="AN782">
        <v>1</v>
      </c>
      <c r="AO782" s="88" t="s">
        <v>3089</v>
      </c>
      <c r="AP782" s="88">
        <v>1</v>
      </c>
      <c r="AQ782" s="88" t="s">
        <v>3090</v>
      </c>
      <c r="AR782" s="88">
        <v>362717</v>
      </c>
      <c r="AS782" s="88" t="s">
        <v>6059</v>
      </c>
      <c r="AT782" s="88">
        <v>258</v>
      </c>
      <c r="AU782" s="88">
        <v>35000</v>
      </c>
      <c r="AV782" s="88">
        <v>0</v>
      </c>
      <c r="AW782" s="88">
        <v>0</v>
      </c>
      <c r="AX782" s="88">
        <v>0</v>
      </c>
      <c r="AY782" s="88">
        <v>35000</v>
      </c>
      <c r="AZ782" s="88">
        <v>1004.5</v>
      </c>
      <c r="BA782" s="88">
        <v>0</v>
      </c>
      <c r="BB782" s="88">
        <v>1064</v>
      </c>
      <c r="BC782" s="88">
        <v>0</v>
      </c>
      <c r="BD782" s="88">
        <v>25</v>
      </c>
      <c r="BE782" s="88">
        <v>0</v>
      </c>
      <c r="BF782" s="101">
        <v>15220.86</v>
      </c>
      <c r="BG782" s="101">
        <v>17314.36</v>
      </c>
      <c r="BH782" s="101">
        <v>2485</v>
      </c>
      <c r="BI782" s="101">
        <v>385</v>
      </c>
      <c r="BJ782" s="101">
        <v>2481.5</v>
      </c>
      <c r="BK782" s="101">
        <v>5351.5</v>
      </c>
      <c r="BL782" s="101" t="s">
        <v>3229</v>
      </c>
      <c r="BM782" s="101" t="s">
        <v>3327</v>
      </c>
    </row>
    <row r="783" spans="1:65">
      <c r="A783" t="s">
        <v>695</v>
      </c>
      <c r="B783">
        <v>20250301</v>
      </c>
      <c r="C783">
        <v>2025</v>
      </c>
      <c r="D783" s="9">
        <v>45717</v>
      </c>
      <c r="E783">
        <v>3</v>
      </c>
      <c r="F783" t="s">
        <v>1048</v>
      </c>
      <c r="G783" t="s">
        <v>388</v>
      </c>
      <c r="H783" t="s">
        <v>1038</v>
      </c>
      <c r="I783" t="s">
        <v>695</v>
      </c>
      <c r="J783">
        <v>34</v>
      </c>
      <c r="K783" t="s">
        <v>3256</v>
      </c>
      <c r="L783" t="s">
        <v>2158</v>
      </c>
      <c r="M783" t="s">
        <v>2158</v>
      </c>
      <c r="N783" t="s">
        <v>1820</v>
      </c>
      <c r="O783" t="s">
        <v>3247</v>
      </c>
      <c r="P783" t="s">
        <v>6037</v>
      </c>
      <c r="Q783" t="s">
        <v>6038</v>
      </c>
      <c r="R783" t="s">
        <v>3314</v>
      </c>
      <c r="S783" t="s">
        <v>728</v>
      </c>
      <c r="T783" t="s">
        <v>6046</v>
      </c>
      <c r="U783" s="9" t="s">
        <v>6047</v>
      </c>
      <c r="V783" s="9" t="s">
        <v>6054</v>
      </c>
      <c r="W783" t="s">
        <v>6055</v>
      </c>
      <c r="X783" t="s">
        <v>3081</v>
      </c>
      <c r="Y783" t="s">
        <v>3081</v>
      </c>
      <c r="Z783">
        <v>1</v>
      </c>
      <c r="AA783">
        <v>44896</v>
      </c>
      <c r="AB783">
        <v>44896</v>
      </c>
      <c r="AC783">
        <v>61935138</v>
      </c>
      <c r="AD783" s="9" t="s">
        <v>3084</v>
      </c>
      <c r="AE783" t="s">
        <v>1993</v>
      </c>
      <c r="AF783" t="s">
        <v>5347</v>
      </c>
      <c r="AG783" t="s">
        <v>5348</v>
      </c>
      <c r="AH783" t="s">
        <v>1992</v>
      </c>
      <c r="AI783" t="s">
        <v>6043</v>
      </c>
      <c r="AJ783">
        <v>26999</v>
      </c>
      <c r="AK783" t="s">
        <v>3099</v>
      </c>
      <c r="AL783" t="s">
        <v>3088</v>
      </c>
      <c r="AM783">
        <v>200019603107040</v>
      </c>
      <c r="AN783">
        <v>1</v>
      </c>
      <c r="AO783" s="88" t="s">
        <v>3089</v>
      </c>
      <c r="AP783" s="88">
        <v>1</v>
      </c>
      <c r="AQ783" s="88" t="s">
        <v>3090</v>
      </c>
      <c r="AR783" s="88">
        <v>362717</v>
      </c>
      <c r="AS783" s="88" t="s">
        <v>6059</v>
      </c>
      <c r="AT783" s="88">
        <v>362</v>
      </c>
      <c r="AU783" s="88">
        <v>40000</v>
      </c>
      <c r="AV783" s="88">
        <v>0</v>
      </c>
      <c r="AW783" s="88">
        <v>0</v>
      </c>
      <c r="AX783" s="88">
        <v>0</v>
      </c>
      <c r="AY783" s="88">
        <v>40000</v>
      </c>
      <c r="AZ783" s="88">
        <v>1148</v>
      </c>
      <c r="BA783" s="88">
        <v>442.65</v>
      </c>
      <c r="BB783" s="88">
        <v>1216</v>
      </c>
      <c r="BC783" s="88">
        <v>0</v>
      </c>
      <c r="BD783" s="88">
        <v>25</v>
      </c>
      <c r="BE783" s="88">
        <v>0</v>
      </c>
      <c r="BF783" s="101">
        <v>0</v>
      </c>
      <c r="BG783" s="101">
        <v>2831.65</v>
      </c>
      <c r="BH783" s="101">
        <v>2840</v>
      </c>
      <c r="BI783" s="101">
        <v>440</v>
      </c>
      <c r="BJ783" s="101">
        <v>2836</v>
      </c>
      <c r="BK783" s="101">
        <v>6116</v>
      </c>
      <c r="BL783" s="101" t="s">
        <v>3081</v>
      </c>
      <c r="BM783" s="101" t="s">
        <v>3081</v>
      </c>
    </row>
    <row r="784" spans="1:65">
      <c r="A784" t="s">
        <v>695</v>
      </c>
      <c r="B784">
        <v>20250301</v>
      </c>
      <c r="C784">
        <v>2025</v>
      </c>
      <c r="D784" s="9">
        <v>45717</v>
      </c>
      <c r="E784">
        <v>3</v>
      </c>
      <c r="F784" t="s">
        <v>1072</v>
      </c>
      <c r="G784" t="s">
        <v>199</v>
      </c>
      <c r="H784" t="s">
        <v>1072</v>
      </c>
      <c r="I784" t="s">
        <v>199</v>
      </c>
      <c r="J784">
        <v>1</v>
      </c>
      <c r="K784" t="s">
        <v>9</v>
      </c>
      <c r="L784" t="s">
        <v>2158</v>
      </c>
      <c r="M784" t="s">
        <v>2158</v>
      </c>
      <c r="N784" t="s">
        <v>1820</v>
      </c>
      <c r="O784" t="s">
        <v>3247</v>
      </c>
      <c r="P784" t="s">
        <v>6037</v>
      </c>
      <c r="Q784" t="s">
        <v>6038</v>
      </c>
      <c r="R784" t="s">
        <v>3859</v>
      </c>
      <c r="S784" t="s">
        <v>677</v>
      </c>
      <c r="T784" t="s">
        <v>6046</v>
      </c>
      <c r="U784" s="9" t="s">
        <v>6047</v>
      </c>
      <c r="V784" s="9" t="s">
        <v>3081</v>
      </c>
      <c r="W784" t="s">
        <v>3081</v>
      </c>
      <c r="X784" t="s">
        <v>3081</v>
      </c>
      <c r="Y784" t="s">
        <v>3081</v>
      </c>
      <c r="Z784">
        <v>1</v>
      </c>
      <c r="AA784">
        <v>44105</v>
      </c>
      <c r="AB784">
        <v>44105</v>
      </c>
      <c r="AC784">
        <v>62430022</v>
      </c>
      <c r="AD784" s="9" t="s">
        <v>3084</v>
      </c>
      <c r="AE784" t="s">
        <v>1349</v>
      </c>
      <c r="AF784" t="s">
        <v>3860</v>
      </c>
      <c r="AG784" t="s">
        <v>3861</v>
      </c>
      <c r="AH784" t="s">
        <v>676</v>
      </c>
      <c r="AI784" t="s">
        <v>6045</v>
      </c>
      <c r="AJ784">
        <v>26349</v>
      </c>
      <c r="AK784" t="s">
        <v>3099</v>
      </c>
      <c r="AL784" t="s">
        <v>3088</v>
      </c>
      <c r="AM784">
        <v>200019603095218</v>
      </c>
      <c r="AN784">
        <v>1</v>
      </c>
      <c r="AO784" s="88" t="s">
        <v>3089</v>
      </c>
      <c r="AP784" s="88">
        <v>1</v>
      </c>
      <c r="AQ784" s="88" t="s">
        <v>3090</v>
      </c>
      <c r="AR784" s="88">
        <v>362717</v>
      </c>
      <c r="AS784" s="88" t="s">
        <v>6059</v>
      </c>
      <c r="AT784" s="88">
        <v>288</v>
      </c>
      <c r="AU784" s="88">
        <v>90000</v>
      </c>
      <c r="AV784" s="88">
        <v>0</v>
      </c>
      <c r="AW784" s="88">
        <v>0</v>
      </c>
      <c r="AX784" s="88">
        <v>0</v>
      </c>
      <c r="AY784" s="88">
        <v>90000</v>
      </c>
      <c r="AZ784" s="88">
        <v>2583</v>
      </c>
      <c r="BA784" s="88">
        <v>9753.1200000000008</v>
      </c>
      <c r="BB784" s="88">
        <v>2736</v>
      </c>
      <c r="BC784" s="88">
        <v>0</v>
      </c>
      <c r="BD784" s="88">
        <v>25</v>
      </c>
      <c r="BE784" s="88">
        <v>0</v>
      </c>
      <c r="BF784" s="101">
        <v>0</v>
      </c>
      <c r="BG784" s="101">
        <v>15097.12</v>
      </c>
      <c r="BH784" s="101">
        <v>6390</v>
      </c>
      <c r="BI784" s="101">
        <v>851.51</v>
      </c>
      <c r="BJ784" s="101">
        <v>6381</v>
      </c>
      <c r="BK784" s="101">
        <v>13622.51</v>
      </c>
      <c r="BL784" s="101" t="s">
        <v>3081</v>
      </c>
      <c r="BM784" s="101" t="s">
        <v>3081</v>
      </c>
    </row>
    <row r="785" spans="1:65">
      <c r="A785" t="s">
        <v>695</v>
      </c>
      <c r="B785">
        <v>20250301</v>
      </c>
      <c r="C785">
        <v>2025</v>
      </c>
      <c r="D785" s="9">
        <v>45717</v>
      </c>
      <c r="E785">
        <v>3</v>
      </c>
      <c r="F785" t="s">
        <v>1040</v>
      </c>
      <c r="G785" t="s">
        <v>1190</v>
      </c>
      <c r="H785" t="s">
        <v>1040</v>
      </c>
      <c r="I785" t="s">
        <v>1190</v>
      </c>
      <c r="J785">
        <v>1</v>
      </c>
      <c r="K785" t="s">
        <v>9</v>
      </c>
      <c r="L785" t="s">
        <v>2158</v>
      </c>
      <c r="M785" t="s">
        <v>2158</v>
      </c>
      <c r="N785" t="s">
        <v>1820</v>
      </c>
      <c r="O785" t="s">
        <v>3247</v>
      </c>
      <c r="P785" t="s">
        <v>6037</v>
      </c>
      <c r="Q785" t="s">
        <v>6038</v>
      </c>
      <c r="R785" t="s">
        <v>3096</v>
      </c>
      <c r="S785" t="s">
        <v>295</v>
      </c>
      <c r="T785" t="s">
        <v>6046</v>
      </c>
      <c r="U785" s="9" t="s">
        <v>6047</v>
      </c>
      <c r="V785" s="9" t="s">
        <v>6056</v>
      </c>
      <c r="W785" t="s">
        <v>6057</v>
      </c>
      <c r="X785" t="s">
        <v>3081</v>
      </c>
      <c r="Y785" t="s">
        <v>3081</v>
      </c>
      <c r="Z785">
        <v>4</v>
      </c>
      <c r="AA785">
        <v>45200</v>
      </c>
      <c r="AB785">
        <v>43282</v>
      </c>
      <c r="AC785">
        <v>61365015</v>
      </c>
      <c r="AD785" s="9" t="s">
        <v>3084</v>
      </c>
      <c r="AE785" t="s">
        <v>2593</v>
      </c>
      <c r="AF785" t="s">
        <v>3801</v>
      </c>
      <c r="AG785" t="s">
        <v>3802</v>
      </c>
      <c r="AH785" t="s">
        <v>2594</v>
      </c>
      <c r="AI785" t="s">
        <v>6043</v>
      </c>
      <c r="AJ785">
        <v>34162</v>
      </c>
      <c r="AK785" t="s">
        <v>3099</v>
      </c>
      <c r="AL785" t="s">
        <v>3088</v>
      </c>
      <c r="AM785">
        <v>200019600901113</v>
      </c>
      <c r="AN785">
        <v>1</v>
      </c>
      <c r="AO785" s="88" t="s">
        <v>3089</v>
      </c>
      <c r="AP785" s="88">
        <v>1</v>
      </c>
      <c r="AQ785" s="88" t="s">
        <v>3090</v>
      </c>
      <c r="AR785" s="88">
        <v>362717</v>
      </c>
      <c r="AS785" s="88" t="s">
        <v>6059</v>
      </c>
      <c r="AT785" s="88">
        <v>306</v>
      </c>
      <c r="AU785" s="88">
        <v>35000</v>
      </c>
      <c r="AV785" s="88">
        <v>0</v>
      </c>
      <c r="AW785" s="88">
        <v>0</v>
      </c>
      <c r="AX785" s="88">
        <v>0</v>
      </c>
      <c r="AY785" s="88">
        <v>35000</v>
      </c>
      <c r="AZ785" s="88">
        <v>1004.5</v>
      </c>
      <c r="BA785" s="88">
        <v>0</v>
      </c>
      <c r="BB785" s="88">
        <v>1064</v>
      </c>
      <c r="BC785" s="88">
        <v>3430.92</v>
      </c>
      <c r="BD785" s="88">
        <v>25</v>
      </c>
      <c r="BE785" s="88">
        <v>0</v>
      </c>
      <c r="BF785" s="101">
        <v>0</v>
      </c>
      <c r="BG785" s="101">
        <v>5524.42</v>
      </c>
      <c r="BH785" s="101">
        <v>2485</v>
      </c>
      <c r="BI785" s="101">
        <v>385</v>
      </c>
      <c r="BJ785" s="101">
        <v>2481.5</v>
      </c>
      <c r="BK785" s="101">
        <v>5351.5</v>
      </c>
      <c r="BL785" s="101" t="s">
        <v>3229</v>
      </c>
      <c r="BM785" s="101" t="s">
        <v>3327</v>
      </c>
    </row>
    <row r="786" spans="1:65">
      <c r="A786" t="s">
        <v>695</v>
      </c>
      <c r="B786">
        <v>20250301</v>
      </c>
      <c r="C786">
        <v>2025</v>
      </c>
      <c r="D786" s="9">
        <v>45717</v>
      </c>
      <c r="E786">
        <v>3</v>
      </c>
      <c r="F786" t="s">
        <v>1038</v>
      </c>
      <c r="G786" t="s">
        <v>695</v>
      </c>
      <c r="H786" t="s">
        <v>1038</v>
      </c>
      <c r="I786" t="s">
        <v>695</v>
      </c>
      <c r="J786">
        <v>7</v>
      </c>
      <c r="K786" t="s">
        <v>3252</v>
      </c>
      <c r="L786" t="s">
        <v>2158</v>
      </c>
      <c r="M786" t="s">
        <v>2158</v>
      </c>
      <c r="N786" t="s">
        <v>1820</v>
      </c>
      <c r="O786" t="s">
        <v>3247</v>
      </c>
      <c r="P786" t="s">
        <v>6037</v>
      </c>
      <c r="Q786" t="s">
        <v>6038</v>
      </c>
      <c r="R786" t="s">
        <v>3253</v>
      </c>
      <c r="S786" t="s">
        <v>666</v>
      </c>
      <c r="T786" t="s">
        <v>6046</v>
      </c>
      <c r="U786" s="9" t="s">
        <v>6047</v>
      </c>
      <c r="V786" s="9" t="s">
        <v>3081</v>
      </c>
      <c r="W786" t="s">
        <v>3081</v>
      </c>
      <c r="X786" t="s">
        <v>3081</v>
      </c>
      <c r="Y786" t="s">
        <v>3081</v>
      </c>
      <c r="Z786">
        <v>1</v>
      </c>
      <c r="AA786">
        <v>45017</v>
      </c>
      <c r="AB786">
        <v>45017</v>
      </c>
      <c r="AC786">
        <v>62461901</v>
      </c>
      <c r="AD786" s="9" t="s">
        <v>3084</v>
      </c>
      <c r="AE786" t="s">
        <v>2305</v>
      </c>
      <c r="AF786" t="s">
        <v>3470</v>
      </c>
      <c r="AG786" t="s">
        <v>3829</v>
      </c>
      <c r="AH786" t="s">
        <v>2304</v>
      </c>
      <c r="AI786" t="s">
        <v>6045</v>
      </c>
      <c r="AJ786">
        <v>35600</v>
      </c>
      <c r="AK786" t="s">
        <v>3099</v>
      </c>
      <c r="AL786" t="s">
        <v>3088</v>
      </c>
      <c r="AM786">
        <v>200012320815787</v>
      </c>
      <c r="AN786">
        <v>1</v>
      </c>
      <c r="AO786" s="88" t="s">
        <v>3089</v>
      </c>
      <c r="AP786" s="88">
        <v>1</v>
      </c>
      <c r="AQ786" s="88" t="s">
        <v>3090</v>
      </c>
      <c r="AR786" s="88">
        <v>362717</v>
      </c>
      <c r="AS786" s="88" t="s">
        <v>6059</v>
      </c>
      <c r="AT786" s="88">
        <v>312</v>
      </c>
      <c r="AU786" s="88">
        <v>10000</v>
      </c>
      <c r="AV786" s="88">
        <v>0</v>
      </c>
      <c r="AW786" s="88">
        <v>0</v>
      </c>
      <c r="AX786" s="88">
        <v>0</v>
      </c>
      <c r="AY786" s="88">
        <v>10000</v>
      </c>
      <c r="AZ786" s="88">
        <v>0</v>
      </c>
      <c r="BA786" s="88">
        <v>0</v>
      </c>
      <c r="BB786" s="88">
        <v>0</v>
      </c>
      <c r="BC786" s="88">
        <v>0</v>
      </c>
      <c r="BD786" s="88">
        <v>0</v>
      </c>
      <c r="BE786" s="88">
        <v>0</v>
      </c>
      <c r="BF786" s="101">
        <v>0</v>
      </c>
      <c r="BG786" s="101">
        <v>0</v>
      </c>
      <c r="BH786" s="101">
        <v>0</v>
      </c>
      <c r="BI786" s="101">
        <v>0</v>
      </c>
      <c r="BJ786" s="101">
        <v>0</v>
      </c>
      <c r="BK786" s="101">
        <v>0</v>
      </c>
      <c r="BL786" s="101" t="s">
        <v>3081</v>
      </c>
      <c r="BM786" s="101" t="s">
        <v>3081</v>
      </c>
    </row>
    <row r="787" spans="1:65">
      <c r="A787" t="s">
        <v>695</v>
      </c>
      <c r="B787">
        <v>20250301</v>
      </c>
      <c r="C787">
        <v>2025</v>
      </c>
      <c r="D787" s="9">
        <v>45717</v>
      </c>
      <c r="E787">
        <v>3</v>
      </c>
      <c r="F787" t="s">
        <v>1058</v>
      </c>
      <c r="G787" t="s">
        <v>1197</v>
      </c>
      <c r="H787" t="s">
        <v>1038</v>
      </c>
      <c r="I787" t="s">
        <v>695</v>
      </c>
      <c r="J787">
        <v>34</v>
      </c>
      <c r="K787" t="s">
        <v>3256</v>
      </c>
      <c r="L787" t="s">
        <v>2158</v>
      </c>
      <c r="M787" t="s">
        <v>2158</v>
      </c>
      <c r="N787" t="s">
        <v>1820</v>
      </c>
      <c r="O787" t="s">
        <v>3247</v>
      </c>
      <c r="P787" t="s">
        <v>6037</v>
      </c>
      <c r="Q787" t="s">
        <v>6038</v>
      </c>
      <c r="R787" t="s">
        <v>6166</v>
      </c>
      <c r="S787" t="s">
        <v>6167</v>
      </c>
      <c r="T787" t="s">
        <v>6046</v>
      </c>
      <c r="U787" s="9" t="s">
        <v>6047</v>
      </c>
      <c r="V787" s="9" t="s">
        <v>6048</v>
      </c>
      <c r="W787" t="s">
        <v>6049</v>
      </c>
      <c r="X787" t="s">
        <v>3081</v>
      </c>
      <c r="Y787" t="s">
        <v>3081</v>
      </c>
      <c r="Z787">
        <v>1</v>
      </c>
      <c r="AA787">
        <v>45717</v>
      </c>
      <c r="AB787">
        <v>45717</v>
      </c>
      <c r="AC787">
        <v>62145064</v>
      </c>
      <c r="AD787" s="9" t="s">
        <v>3084</v>
      </c>
      <c r="AE787" t="s">
        <v>6168</v>
      </c>
      <c r="AF787" t="s">
        <v>6169</v>
      </c>
      <c r="AG787" t="s">
        <v>6170</v>
      </c>
      <c r="AH787" t="s">
        <v>6171</v>
      </c>
      <c r="AI787" t="s">
        <v>6043</v>
      </c>
      <c r="AJ787">
        <v>38421</v>
      </c>
      <c r="AK787" t="s">
        <v>3099</v>
      </c>
      <c r="AL787" t="s">
        <v>3088</v>
      </c>
      <c r="AM787">
        <v>200019608087297</v>
      </c>
      <c r="AN787">
        <v>1</v>
      </c>
      <c r="AO787" s="88" t="s">
        <v>3089</v>
      </c>
      <c r="AP787" s="88">
        <v>1</v>
      </c>
      <c r="AQ787" s="88" t="s">
        <v>3090</v>
      </c>
      <c r="AR787" s="88">
        <v>362717</v>
      </c>
      <c r="AS787" s="88" t="s">
        <v>6059</v>
      </c>
      <c r="AT787" s="88">
        <v>336</v>
      </c>
      <c r="AU787" s="88">
        <v>48000</v>
      </c>
      <c r="AV787" s="88">
        <v>0</v>
      </c>
      <c r="AW787" s="88">
        <v>0</v>
      </c>
      <c r="AX787" s="88">
        <v>0</v>
      </c>
      <c r="AY787" s="88">
        <v>48000</v>
      </c>
      <c r="AZ787" s="88">
        <v>1377.6</v>
      </c>
      <c r="BA787" s="88">
        <v>1571.73</v>
      </c>
      <c r="BB787" s="88">
        <v>1459.2</v>
      </c>
      <c r="BC787" s="88">
        <v>0</v>
      </c>
      <c r="BD787" s="88">
        <v>25</v>
      </c>
      <c r="BE787" s="88">
        <v>0</v>
      </c>
      <c r="BF787" s="101">
        <v>0</v>
      </c>
      <c r="BG787" s="101">
        <v>4433.53</v>
      </c>
      <c r="BH787" s="101">
        <v>3408</v>
      </c>
      <c r="BI787" s="101">
        <v>528</v>
      </c>
      <c r="BJ787" s="101">
        <v>3403.2</v>
      </c>
      <c r="BK787" s="101">
        <v>7339.2</v>
      </c>
      <c r="BL787" s="101" t="s">
        <v>3081</v>
      </c>
      <c r="BM787" s="101" t="s">
        <v>3081</v>
      </c>
    </row>
    <row r="788" spans="1:65">
      <c r="A788" t="s">
        <v>695</v>
      </c>
      <c r="B788">
        <v>20250301</v>
      </c>
      <c r="C788">
        <v>2025</v>
      </c>
      <c r="D788" s="9">
        <v>45717</v>
      </c>
      <c r="E788">
        <v>3</v>
      </c>
      <c r="F788" t="s">
        <v>1038</v>
      </c>
      <c r="G788" t="s">
        <v>695</v>
      </c>
      <c r="H788" t="s">
        <v>1038</v>
      </c>
      <c r="I788" t="s">
        <v>695</v>
      </c>
      <c r="J788">
        <v>1</v>
      </c>
      <c r="K788" t="s">
        <v>9</v>
      </c>
      <c r="L788" t="s">
        <v>2158</v>
      </c>
      <c r="M788" t="s">
        <v>2158</v>
      </c>
      <c r="N788" t="s">
        <v>1820</v>
      </c>
      <c r="O788" t="s">
        <v>3247</v>
      </c>
      <c r="P788" t="s">
        <v>6037</v>
      </c>
      <c r="Q788" t="s">
        <v>6038</v>
      </c>
      <c r="R788" t="s">
        <v>3281</v>
      </c>
      <c r="S788" t="s">
        <v>109</v>
      </c>
      <c r="T788" t="s">
        <v>6046</v>
      </c>
      <c r="U788" s="9" t="s">
        <v>6047</v>
      </c>
      <c r="V788" s="9" t="s">
        <v>3081</v>
      </c>
      <c r="W788" t="s">
        <v>3081</v>
      </c>
      <c r="X788" t="s">
        <v>3081</v>
      </c>
      <c r="Y788" t="s">
        <v>3081</v>
      </c>
      <c r="Z788">
        <v>2</v>
      </c>
      <c r="AA788">
        <v>44470</v>
      </c>
      <c r="AB788">
        <v>44105</v>
      </c>
      <c r="AC788">
        <v>62461131</v>
      </c>
      <c r="AD788" s="9" t="s">
        <v>3084</v>
      </c>
      <c r="AE788" t="s">
        <v>1426</v>
      </c>
      <c r="AF788" t="s">
        <v>3910</v>
      </c>
      <c r="AG788" t="s">
        <v>4524</v>
      </c>
      <c r="AH788" t="s">
        <v>4525</v>
      </c>
      <c r="AI788" t="s">
        <v>6045</v>
      </c>
      <c r="AJ788">
        <v>22148</v>
      </c>
      <c r="AK788" t="s">
        <v>3099</v>
      </c>
      <c r="AL788" t="s">
        <v>3088</v>
      </c>
      <c r="AM788">
        <v>200019603095216</v>
      </c>
      <c r="AN788">
        <v>1</v>
      </c>
      <c r="AO788" s="88" t="s">
        <v>3089</v>
      </c>
      <c r="AP788" s="88">
        <v>1</v>
      </c>
      <c r="AQ788" s="88" t="s">
        <v>3090</v>
      </c>
      <c r="AR788" s="88">
        <v>362717</v>
      </c>
      <c r="AS788" s="88" t="s">
        <v>6059</v>
      </c>
      <c r="AT788" s="88">
        <v>430</v>
      </c>
      <c r="AU788" s="88">
        <v>115000</v>
      </c>
      <c r="AV788" s="88">
        <v>0</v>
      </c>
      <c r="AW788" s="88">
        <v>0</v>
      </c>
      <c r="AX788" s="88">
        <v>0</v>
      </c>
      <c r="AY788" s="88">
        <v>115000</v>
      </c>
      <c r="AZ788" s="88">
        <v>3300.5</v>
      </c>
      <c r="BA788" s="88">
        <v>15204.88</v>
      </c>
      <c r="BB788" s="88">
        <v>3496</v>
      </c>
      <c r="BC788" s="88">
        <v>1715.46</v>
      </c>
      <c r="BD788" s="88">
        <v>25</v>
      </c>
      <c r="BE788" s="88">
        <v>0</v>
      </c>
      <c r="BF788" s="101">
        <v>0</v>
      </c>
      <c r="BG788" s="101">
        <v>23741.84</v>
      </c>
      <c r="BH788" s="101">
        <v>8165</v>
      </c>
      <c r="BI788" s="101">
        <v>851.51</v>
      </c>
      <c r="BJ788" s="101">
        <v>8153.5</v>
      </c>
      <c r="BK788" s="101">
        <v>17170.009999999998</v>
      </c>
      <c r="BL788" s="101" t="s">
        <v>3081</v>
      </c>
      <c r="BM788" s="101" t="s">
        <v>3081</v>
      </c>
    </row>
    <row r="789" spans="1:65">
      <c r="A789" t="s">
        <v>695</v>
      </c>
      <c r="B789">
        <v>20250301</v>
      </c>
      <c r="C789">
        <v>2025</v>
      </c>
      <c r="D789" s="9">
        <v>45717</v>
      </c>
      <c r="E789">
        <v>3</v>
      </c>
      <c r="F789" t="s">
        <v>1028</v>
      </c>
      <c r="G789" t="s">
        <v>1194</v>
      </c>
      <c r="H789" t="s">
        <v>1028</v>
      </c>
      <c r="I789" t="s">
        <v>1194</v>
      </c>
      <c r="J789">
        <v>34</v>
      </c>
      <c r="K789" t="s">
        <v>3256</v>
      </c>
      <c r="L789" t="s">
        <v>2158</v>
      </c>
      <c r="M789" t="s">
        <v>2158</v>
      </c>
      <c r="N789" t="s">
        <v>1820</v>
      </c>
      <c r="O789" t="s">
        <v>3247</v>
      </c>
      <c r="P789" t="s">
        <v>6037</v>
      </c>
      <c r="Q789" t="s">
        <v>6038</v>
      </c>
      <c r="R789" t="s">
        <v>3263</v>
      </c>
      <c r="S789" t="s">
        <v>62</v>
      </c>
      <c r="T789" t="s">
        <v>6066</v>
      </c>
      <c r="U789" s="9" t="s">
        <v>6067</v>
      </c>
      <c r="V789" s="9" t="s">
        <v>6052</v>
      </c>
      <c r="W789" t="s">
        <v>6053</v>
      </c>
      <c r="X789" t="s">
        <v>3081</v>
      </c>
      <c r="Y789" t="s">
        <v>3081</v>
      </c>
      <c r="Z789">
        <v>3</v>
      </c>
      <c r="AA789">
        <v>45352</v>
      </c>
      <c r="AB789">
        <v>40603</v>
      </c>
      <c r="AC789">
        <v>62475212</v>
      </c>
      <c r="AD789" s="9" t="s">
        <v>3084</v>
      </c>
      <c r="AE789" t="s">
        <v>2736</v>
      </c>
      <c r="AF789" t="s">
        <v>5283</v>
      </c>
      <c r="AG789" t="s">
        <v>5284</v>
      </c>
      <c r="AH789" t="s">
        <v>5285</v>
      </c>
      <c r="AI789" t="s">
        <v>6045</v>
      </c>
      <c r="AJ789">
        <v>21542</v>
      </c>
      <c r="AK789" t="s">
        <v>3087</v>
      </c>
      <c r="AL789" t="s">
        <v>3088</v>
      </c>
      <c r="AM789">
        <v>200019600723064</v>
      </c>
      <c r="AN789">
        <v>1</v>
      </c>
      <c r="AO789" s="88" t="s">
        <v>3089</v>
      </c>
      <c r="AP789" s="88">
        <v>1</v>
      </c>
      <c r="AQ789" s="88" t="s">
        <v>3090</v>
      </c>
      <c r="AR789" s="88">
        <v>362717</v>
      </c>
      <c r="AS789" s="88" t="s">
        <v>6059</v>
      </c>
      <c r="AT789" s="88">
        <v>433</v>
      </c>
      <c r="AU789" s="88">
        <v>26250</v>
      </c>
      <c r="AV789" s="88">
        <v>0</v>
      </c>
      <c r="AW789" s="88">
        <v>0</v>
      </c>
      <c r="AX789" s="88">
        <v>0</v>
      </c>
      <c r="AY789" s="88">
        <v>26250</v>
      </c>
      <c r="AZ789" s="88">
        <v>753.38</v>
      </c>
      <c r="BA789" s="88">
        <v>0</v>
      </c>
      <c r="BB789" s="88">
        <v>798</v>
      </c>
      <c r="BC789" s="88">
        <v>0</v>
      </c>
      <c r="BD789" s="88">
        <v>25</v>
      </c>
      <c r="BE789" s="88">
        <v>0</v>
      </c>
      <c r="BF789" s="101">
        <v>0</v>
      </c>
      <c r="BG789" s="101">
        <v>1576.38</v>
      </c>
      <c r="BH789" s="101">
        <v>1863.75</v>
      </c>
      <c r="BI789" s="101">
        <v>288.75</v>
      </c>
      <c r="BJ789" s="101">
        <v>1861.13</v>
      </c>
      <c r="BK789" s="101">
        <v>4013.63</v>
      </c>
      <c r="BL789" s="101" t="s">
        <v>3091</v>
      </c>
      <c r="BM789" s="101" t="s">
        <v>3081</v>
      </c>
    </row>
    <row r="790" spans="1:65">
      <c r="A790" t="s">
        <v>695</v>
      </c>
      <c r="B790">
        <v>20250301</v>
      </c>
      <c r="C790">
        <v>2025</v>
      </c>
      <c r="D790" s="9">
        <v>45717</v>
      </c>
      <c r="E790">
        <v>3</v>
      </c>
      <c r="F790" t="s">
        <v>1080</v>
      </c>
      <c r="G790" t="s">
        <v>241</v>
      </c>
      <c r="H790" t="s">
        <v>1080</v>
      </c>
      <c r="I790" t="s">
        <v>241</v>
      </c>
      <c r="J790">
        <v>1</v>
      </c>
      <c r="K790" t="s">
        <v>9</v>
      </c>
      <c r="L790" t="s">
        <v>2158</v>
      </c>
      <c r="M790" t="s">
        <v>2158</v>
      </c>
      <c r="N790" t="s">
        <v>1820</v>
      </c>
      <c r="O790" t="s">
        <v>3247</v>
      </c>
      <c r="P790" t="s">
        <v>6037</v>
      </c>
      <c r="Q790" t="s">
        <v>6038</v>
      </c>
      <c r="R790" t="s">
        <v>3409</v>
      </c>
      <c r="S790" t="s">
        <v>243</v>
      </c>
      <c r="T790" t="s">
        <v>6046</v>
      </c>
      <c r="U790" s="9" t="s">
        <v>6047</v>
      </c>
      <c r="V790" s="9" t="s">
        <v>6052</v>
      </c>
      <c r="W790" t="s">
        <v>6053</v>
      </c>
      <c r="X790" t="s">
        <v>3081</v>
      </c>
      <c r="Y790" t="s">
        <v>3081</v>
      </c>
      <c r="Z790">
        <v>8</v>
      </c>
      <c r="AA790">
        <v>44593</v>
      </c>
      <c r="AB790">
        <v>33909</v>
      </c>
      <c r="AC790">
        <v>62175003</v>
      </c>
      <c r="AD790" s="9" t="s">
        <v>3084</v>
      </c>
      <c r="AE790" t="s">
        <v>840</v>
      </c>
      <c r="AF790" t="s">
        <v>3547</v>
      </c>
      <c r="AG790" t="s">
        <v>3548</v>
      </c>
      <c r="AH790" t="s">
        <v>242</v>
      </c>
      <c r="AI790" t="s">
        <v>6043</v>
      </c>
      <c r="AJ790">
        <v>26865</v>
      </c>
      <c r="AK790" t="s">
        <v>3088</v>
      </c>
      <c r="AL790" t="s">
        <v>3088</v>
      </c>
      <c r="AM790">
        <v>200013300040798</v>
      </c>
      <c r="AN790">
        <v>1</v>
      </c>
      <c r="AO790" s="88" t="s">
        <v>3089</v>
      </c>
      <c r="AP790" s="88">
        <v>1</v>
      </c>
      <c r="AQ790" s="88" t="s">
        <v>3090</v>
      </c>
      <c r="AR790" s="88">
        <v>362717</v>
      </c>
      <c r="AS790" s="88" t="s">
        <v>6059</v>
      </c>
      <c r="AT790" s="88">
        <v>436</v>
      </c>
      <c r="AU790" s="88">
        <v>55000</v>
      </c>
      <c r="AV790" s="88">
        <v>0</v>
      </c>
      <c r="AW790" s="88">
        <v>0</v>
      </c>
      <c r="AX790" s="88">
        <v>0</v>
      </c>
      <c r="AY790" s="88">
        <v>55000</v>
      </c>
      <c r="AZ790" s="88">
        <v>1578.5</v>
      </c>
      <c r="BA790" s="88">
        <v>2559.6799999999998</v>
      </c>
      <c r="BB790" s="88">
        <v>1672</v>
      </c>
      <c r="BC790" s="88">
        <v>0</v>
      </c>
      <c r="BD790" s="88">
        <v>25</v>
      </c>
      <c r="BE790" s="88">
        <v>140</v>
      </c>
      <c r="BF790" s="101">
        <v>2216</v>
      </c>
      <c r="BG790" s="101">
        <v>8191.18</v>
      </c>
      <c r="BH790" s="101">
        <v>3905</v>
      </c>
      <c r="BI790" s="101">
        <v>605</v>
      </c>
      <c r="BJ790" s="101">
        <v>3899.5</v>
      </c>
      <c r="BK790" s="101">
        <v>8409.5</v>
      </c>
      <c r="BL790" s="101" t="s">
        <v>3229</v>
      </c>
      <c r="BM790" s="101" t="s">
        <v>3546</v>
      </c>
    </row>
    <row r="791" spans="1:65">
      <c r="A791" t="s">
        <v>695</v>
      </c>
      <c r="B791">
        <v>20250301</v>
      </c>
      <c r="C791">
        <v>2025</v>
      </c>
      <c r="D791" s="9">
        <v>45717</v>
      </c>
      <c r="E791">
        <v>3</v>
      </c>
      <c r="F791" t="s">
        <v>1069</v>
      </c>
      <c r="G791" t="s">
        <v>612</v>
      </c>
      <c r="H791" t="s">
        <v>1069</v>
      </c>
      <c r="I791" t="s">
        <v>612</v>
      </c>
      <c r="J791">
        <v>1</v>
      </c>
      <c r="K791" t="s">
        <v>9</v>
      </c>
      <c r="L791" t="s">
        <v>2158</v>
      </c>
      <c r="M791" t="s">
        <v>2158</v>
      </c>
      <c r="N791" t="s">
        <v>1820</v>
      </c>
      <c r="O791" t="s">
        <v>3247</v>
      </c>
      <c r="P791" t="s">
        <v>6037</v>
      </c>
      <c r="Q791" t="s">
        <v>6038</v>
      </c>
      <c r="R791" t="s">
        <v>3401</v>
      </c>
      <c r="S791" t="s">
        <v>629</v>
      </c>
      <c r="T791" t="s">
        <v>6039</v>
      </c>
      <c r="U791" s="9" t="s">
        <v>6040</v>
      </c>
      <c r="V791" s="9" t="s">
        <v>6054</v>
      </c>
      <c r="W791" t="s">
        <v>6055</v>
      </c>
      <c r="X791" t="s">
        <v>3081</v>
      </c>
      <c r="Y791" t="s">
        <v>3081</v>
      </c>
      <c r="Z791">
        <v>5</v>
      </c>
      <c r="AA791">
        <v>43586</v>
      </c>
      <c r="AB791">
        <v>38292</v>
      </c>
      <c r="AC791">
        <v>62115006</v>
      </c>
      <c r="AD791" s="9" t="s">
        <v>3084</v>
      </c>
      <c r="AE791" t="s">
        <v>868</v>
      </c>
      <c r="AF791" t="s">
        <v>3402</v>
      </c>
      <c r="AG791" t="s">
        <v>3403</v>
      </c>
      <c r="AH791" t="s">
        <v>628</v>
      </c>
      <c r="AI791" t="s">
        <v>6043</v>
      </c>
      <c r="AJ791">
        <v>28364</v>
      </c>
      <c r="AK791" t="s">
        <v>3088</v>
      </c>
      <c r="AL791" t="s">
        <v>3095</v>
      </c>
      <c r="AM791">
        <v>200013300043481</v>
      </c>
      <c r="AN791">
        <v>1</v>
      </c>
      <c r="AO791" s="88" t="s">
        <v>3089</v>
      </c>
      <c r="AP791" s="88">
        <v>1</v>
      </c>
      <c r="AQ791" s="88" t="s">
        <v>3090</v>
      </c>
      <c r="AR791" s="88">
        <v>362717</v>
      </c>
      <c r="AS791" s="88" t="s">
        <v>6059</v>
      </c>
      <c r="AT791" s="88">
        <v>437</v>
      </c>
      <c r="AU791" s="88">
        <v>45000</v>
      </c>
      <c r="AV791" s="88">
        <v>0</v>
      </c>
      <c r="AW791" s="88">
        <v>0</v>
      </c>
      <c r="AX791" s="88">
        <v>0</v>
      </c>
      <c r="AY791" s="88">
        <v>45000</v>
      </c>
      <c r="AZ791" s="88">
        <v>1291.5</v>
      </c>
      <c r="BA791" s="88">
        <v>1148.33</v>
      </c>
      <c r="BB791" s="88">
        <v>1368</v>
      </c>
      <c r="BC791" s="88">
        <v>0</v>
      </c>
      <c r="BD791" s="88">
        <v>25</v>
      </c>
      <c r="BE791" s="88">
        <v>100</v>
      </c>
      <c r="BF791" s="101">
        <v>25870.48</v>
      </c>
      <c r="BG791" s="101">
        <v>29803.31</v>
      </c>
      <c r="BH791" s="101">
        <v>3195</v>
      </c>
      <c r="BI791" s="101">
        <v>495</v>
      </c>
      <c r="BJ791" s="101">
        <v>3190.5</v>
      </c>
      <c r="BK791" s="101">
        <v>6880.5</v>
      </c>
      <c r="BL791" s="101" t="s">
        <v>3091</v>
      </c>
      <c r="BM791" s="101" t="s">
        <v>3081</v>
      </c>
    </row>
    <row r="792" spans="1:65">
      <c r="A792" t="s">
        <v>695</v>
      </c>
      <c r="B792">
        <v>20250301</v>
      </c>
      <c r="C792">
        <v>2025</v>
      </c>
      <c r="D792" s="9">
        <v>45717</v>
      </c>
      <c r="E792">
        <v>3</v>
      </c>
      <c r="F792" t="s">
        <v>1027</v>
      </c>
      <c r="G792" t="s">
        <v>246</v>
      </c>
      <c r="H792" t="s">
        <v>1027</v>
      </c>
      <c r="I792" t="s">
        <v>246</v>
      </c>
      <c r="J792">
        <v>1</v>
      </c>
      <c r="K792" t="s">
        <v>9</v>
      </c>
      <c r="L792" t="s">
        <v>2158</v>
      </c>
      <c r="M792" t="s">
        <v>2158</v>
      </c>
      <c r="N792" t="s">
        <v>1820</v>
      </c>
      <c r="O792" t="s">
        <v>3247</v>
      </c>
      <c r="P792" t="s">
        <v>6037</v>
      </c>
      <c r="Q792" t="s">
        <v>6038</v>
      </c>
      <c r="R792" t="s">
        <v>3733</v>
      </c>
      <c r="S792" t="s">
        <v>2316</v>
      </c>
      <c r="T792" t="s">
        <v>6046</v>
      </c>
      <c r="U792" s="9" t="s">
        <v>6047</v>
      </c>
      <c r="V792" s="9" t="s">
        <v>6048</v>
      </c>
      <c r="W792" t="s">
        <v>6049</v>
      </c>
      <c r="X792" t="s">
        <v>3081</v>
      </c>
      <c r="Y792" t="s">
        <v>3081</v>
      </c>
      <c r="Z792">
        <v>5</v>
      </c>
      <c r="AA792">
        <v>45108</v>
      </c>
      <c r="AB792">
        <v>43586</v>
      </c>
      <c r="AC792">
        <v>62160108</v>
      </c>
      <c r="AD792" s="9" t="s">
        <v>3084</v>
      </c>
      <c r="AE792" t="s">
        <v>2164</v>
      </c>
      <c r="AF792" t="s">
        <v>3838</v>
      </c>
      <c r="AG792" t="s">
        <v>3839</v>
      </c>
      <c r="AH792" t="s">
        <v>2181</v>
      </c>
      <c r="AI792" t="s">
        <v>6043</v>
      </c>
      <c r="AJ792">
        <v>30624</v>
      </c>
      <c r="AK792" t="s">
        <v>3099</v>
      </c>
      <c r="AL792" t="s">
        <v>3088</v>
      </c>
      <c r="AM792">
        <v>200019605475508</v>
      </c>
      <c r="AN792">
        <v>1</v>
      </c>
      <c r="AO792" s="88" t="s">
        <v>3089</v>
      </c>
      <c r="AP792" s="88">
        <v>1</v>
      </c>
      <c r="AQ792" s="88" t="s">
        <v>3090</v>
      </c>
      <c r="AR792" s="88">
        <v>362717</v>
      </c>
      <c r="AS792" s="88" t="s">
        <v>6059</v>
      </c>
      <c r="AT792" s="88">
        <v>445</v>
      </c>
      <c r="AU792" s="88">
        <v>45000</v>
      </c>
      <c r="AV792" s="88">
        <v>0</v>
      </c>
      <c r="AW792" s="88">
        <v>0</v>
      </c>
      <c r="AX792" s="88">
        <v>0</v>
      </c>
      <c r="AY792" s="88">
        <v>45000</v>
      </c>
      <c r="AZ792" s="88">
        <v>1291.5</v>
      </c>
      <c r="BA792" s="88">
        <v>1148.33</v>
      </c>
      <c r="BB792" s="88">
        <v>1368</v>
      </c>
      <c r="BC792" s="88">
        <v>0</v>
      </c>
      <c r="BD792" s="88">
        <v>25</v>
      </c>
      <c r="BE792" s="88">
        <v>0</v>
      </c>
      <c r="BF792" s="101">
        <v>428.47</v>
      </c>
      <c r="BG792" s="101">
        <v>4261.3</v>
      </c>
      <c r="BH792" s="101">
        <v>3195</v>
      </c>
      <c r="BI792" s="101">
        <v>495</v>
      </c>
      <c r="BJ792" s="101">
        <v>3190.5</v>
      </c>
      <c r="BK792" s="101">
        <v>6880.5</v>
      </c>
      <c r="BL792" s="101" t="s">
        <v>3173</v>
      </c>
      <c r="BM792" s="101" t="s">
        <v>3174</v>
      </c>
    </row>
    <row r="793" spans="1:65">
      <c r="A793" t="s">
        <v>695</v>
      </c>
      <c r="B793">
        <v>20250301</v>
      </c>
      <c r="C793">
        <v>2025</v>
      </c>
      <c r="D793" s="9">
        <v>45717</v>
      </c>
      <c r="E793">
        <v>3</v>
      </c>
      <c r="F793" t="s">
        <v>1038</v>
      </c>
      <c r="G793" t="s">
        <v>695</v>
      </c>
      <c r="H793" t="s">
        <v>1038</v>
      </c>
      <c r="I793" t="s">
        <v>695</v>
      </c>
      <c r="J793">
        <v>7</v>
      </c>
      <c r="K793" t="s">
        <v>3252</v>
      </c>
      <c r="L793" t="s">
        <v>2158</v>
      </c>
      <c r="M793" t="s">
        <v>2158</v>
      </c>
      <c r="N793" t="s">
        <v>1820</v>
      </c>
      <c r="O793" t="s">
        <v>3247</v>
      </c>
      <c r="P793" t="s">
        <v>6037</v>
      </c>
      <c r="Q793" t="s">
        <v>6038</v>
      </c>
      <c r="R793" t="s">
        <v>3253</v>
      </c>
      <c r="S793" t="s">
        <v>666</v>
      </c>
      <c r="T793" t="s">
        <v>6046</v>
      </c>
      <c r="U793" s="9" t="s">
        <v>6047</v>
      </c>
      <c r="V793" s="9" t="s">
        <v>3081</v>
      </c>
      <c r="W793" t="s">
        <v>3081</v>
      </c>
      <c r="X793" t="s">
        <v>3081</v>
      </c>
      <c r="Y793" t="s">
        <v>3081</v>
      </c>
      <c r="Z793">
        <v>1</v>
      </c>
      <c r="AA793">
        <v>45352</v>
      </c>
      <c r="AB793">
        <v>45352</v>
      </c>
      <c r="AC793">
        <v>62462173</v>
      </c>
      <c r="AD793" s="9" t="s">
        <v>3084</v>
      </c>
      <c r="AE793" t="s">
        <v>2741</v>
      </c>
      <c r="AF793" t="s">
        <v>4072</v>
      </c>
      <c r="AG793" t="s">
        <v>4073</v>
      </c>
      <c r="AH793" t="s">
        <v>2742</v>
      </c>
      <c r="AI793" t="s">
        <v>6043</v>
      </c>
      <c r="AJ793">
        <v>29331</v>
      </c>
      <c r="AK793" t="s">
        <v>3099</v>
      </c>
      <c r="AL793" t="s">
        <v>3088</v>
      </c>
      <c r="AM793">
        <v>200012800141477</v>
      </c>
      <c r="AN793">
        <v>1</v>
      </c>
      <c r="AO793" s="88" t="s">
        <v>3089</v>
      </c>
      <c r="AP793" s="88">
        <v>1</v>
      </c>
      <c r="AQ793" s="88" t="s">
        <v>3090</v>
      </c>
      <c r="AR793" s="88">
        <v>362717</v>
      </c>
      <c r="AS793" s="88" t="s">
        <v>6059</v>
      </c>
      <c r="AT793" s="88">
        <v>381</v>
      </c>
      <c r="AU793" s="88">
        <v>15000</v>
      </c>
      <c r="AV793" s="88">
        <v>0</v>
      </c>
      <c r="AW793" s="88">
        <v>0</v>
      </c>
      <c r="AX793" s="88">
        <v>0</v>
      </c>
      <c r="AY793" s="88">
        <v>15000</v>
      </c>
      <c r="AZ793" s="88">
        <v>0</v>
      </c>
      <c r="BA793" s="88">
        <v>0</v>
      </c>
      <c r="BB793" s="88">
        <v>0</v>
      </c>
      <c r="BC793" s="88">
        <v>0</v>
      </c>
      <c r="BD793" s="88">
        <v>0</v>
      </c>
      <c r="BE793" s="88">
        <v>0</v>
      </c>
      <c r="BF793" s="101">
        <v>0</v>
      </c>
      <c r="BG793" s="101">
        <v>0</v>
      </c>
      <c r="BH793" s="101">
        <v>0</v>
      </c>
      <c r="BI793" s="101">
        <v>0</v>
      </c>
      <c r="BJ793" s="101">
        <v>0</v>
      </c>
      <c r="BK793" s="101">
        <v>0</v>
      </c>
      <c r="BL793" s="101" t="s">
        <v>3081</v>
      </c>
      <c r="BM793" s="101" t="s">
        <v>3081</v>
      </c>
    </row>
    <row r="794" spans="1:65">
      <c r="A794" t="s">
        <v>695</v>
      </c>
      <c r="B794">
        <v>20250301</v>
      </c>
      <c r="C794">
        <v>2025</v>
      </c>
      <c r="D794" s="9">
        <v>45717</v>
      </c>
      <c r="E794">
        <v>3</v>
      </c>
      <c r="F794" t="s">
        <v>1027</v>
      </c>
      <c r="G794" t="s">
        <v>246</v>
      </c>
      <c r="H794" t="s">
        <v>1027</v>
      </c>
      <c r="I794" t="s">
        <v>246</v>
      </c>
      <c r="J794">
        <v>1</v>
      </c>
      <c r="K794" t="s">
        <v>9</v>
      </c>
      <c r="L794" t="s">
        <v>2158</v>
      </c>
      <c r="M794" t="s">
        <v>2158</v>
      </c>
      <c r="N794" t="s">
        <v>1820</v>
      </c>
      <c r="O794" t="s">
        <v>3247</v>
      </c>
      <c r="P794" t="s">
        <v>6037</v>
      </c>
      <c r="Q794" t="s">
        <v>6038</v>
      </c>
      <c r="R794" t="s">
        <v>3395</v>
      </c>
      <c r="S794" t="s">
        <v>249</v>
      </c>
      <c r="T794" t="s">
        <v>6046</v>
      </c>
      <c r="U794" s="9" t="s">
        <v>6047</v>
      </c>
      <c r="V794" s="9" t="s">
        <v>6048</v>
      </c>
      <c r="W794" t="s">
        <v>6049</v>
      </c>
      <c r="X794" t="s">
        <v>3081</v>
      </c>
      <c r="Y794" t="s">
        <v>3081</v>
      </c>
      <c r="Z794">
        <v>1</v>
      </c>
      <c r="AA794">
        <v>44197</v>
      </c>
      <c r="AB794">
        <v>44197</v>
      </c>
      <c r="AC794">
        <v>62160053</v>
      </c>
      <c r="AD794" s="9" t="s">
        <v>3084</v>
      </c>
      <c r="AE794" t="s">
        <v>1273</v>
      </c>
      <c r="AF794" t="s">
        <v>4656</v>
      </c>
      <c r="AG794" t="s">
        <v>4657</v>
      </c>
      <c r="AH794" t="s">
        <v>759</v>
      </c>
      <c r="AI794" t="s">
        <v>6043</v>
      </c>
      <c r="AJ794">
        <v>35109</v>
      </c>
      <c r="AK794" t="s">
        <v>3099</v>
      </c>
      <c r="AL794" t="s">
        <v>3088</v>
      </c>
      <c r="AM794">
        <v>200019603353417</v>
      </c>
      <c r="AN794">
        <v>1</v>
      </c>
      <c r="AO794" s="88" t="s">
        <v>3089</v>
      </c>
      <c r="AP794" s="88">
        <v>1</v>
      </c>
      <c r="AQ794" s="88" t="s">
        <v>3090</v>
      </c>
      <c r="AR794" s="88">
        <v>362717</v>
      </c>
      <c r="AS794" s="88" t="s">
        <v>6059</v>
      </c>
      <c r="AT794" s="88">
        <v>389</v>
      </c>
      <c r="AU794" s="88">
        <v>30000</v>
      </c>
      <c r="AV794" s="88">
        <v>0</v>
      </c>
      <c r="AW794" s="88">
        <v>0</v>
      </c>
      <c r="AX794" s="88">
        <v>0</v>
      </c>
      <c r="AY794" s="88">
        <v>30000</v>
      </c>
      <c r="AZ794" s="88">
        <v>861</v>
      </c>
      <c r="BA794" s="88">
        <v>0</v>
      </c>
      <c r="BB794" s="88">
        <v>912</v>
      </c>
      <c r="BC794" s="88">
        <v>0</v>
      </c>
      <c r="BD794" s="88">
        <v>25</v>
      </c>
      <c r="BE794" s="88">
        <v>0</v>
      </c>
      <c r="BF794" s="101">
        <v>0</v>
      </c>
      <c r="BG794" s="101">
        <v>1798</v>
      </c>
      <c r="BH794" s="101">
        <v>2130</v>
      </c>
      <c r="BI794" s="101">
        <v>330</v>
      </c>
      <c r="BJ794" s="101">
        <v>2127</v>
      </c>
      <c r="BK794" s="101">
        <v>4587</v>
      </c>
      <c r="BL794" s="101" t="s">
        <v>3081</v>
      </c>
      <c r="BM794" s="101" t="s">
        <v>3081</v>
      </c>
    </row>
    <row r="795" spans="1:65">
      <c r="A795" t="s">
        <v>695</v>
      </c>
      <c r="B795">
        <v>20250301</v>
      </c>
      <c r="C795">
        <v>2025</v>
      </c>
      <c r="D795" s="9">
        <v>45717</v>
      </c>
      <c r="E795">
        <v>3</v>
      </c>
      <c r="F795" t="s">
        <v>1076</v>
      </c>
      <c r="G795" t="s">
        <v>609</v>
      </c>
      <c r="H795" t="s">
        <v>1038</v>
      </c>
      <c r="I795" t="s">
        <v>695</v>
      </c>
      <c r="J795">
        <v>34</v>
      </c>
      <c r="K795" t="s">
        <v>3256</v>
      </c>
      <c r="L795" t="s">
        <v>2158</v>
      </c>
      <c r="M795" t="s">
        <v>2158</v>
      </c>
      <c r="N795" t="s">
        <v>1820</v>
      </c>
      <c r="O795" t="s">
        <v>3247</v>
      </c>
      <c r="P795" t="s">
        <v>6037</v>
      </c>
      <c r="Q795" t="s">
        <v>6038</v>
      </c>
      <c r="R795" t="s">
        <v>4663</v>
      </c>
      <c r="S795" t="s">
        <v>2018</v>
      </c>
      <c r="T795" t="s">
        <v>6046</v>
      </c>
      <c r="U795" s="9" t="s">
        <v>6047</v>
      </c>
      <c r="V795" s="9" t="s">
        <v>6054</v>
      </c>
      <c r="W795" t="s">
        <v>6055</v>
      </c>
      <c r="X795" t="s">
        <v>3081</v>
      </c>
      <c r="Y795" t="s">
        <v>3081</v>
      </c>
      <c r="Z795">
        <v>3</v>
      </c>
      <c r="AA795">
        <v>45717</v>
      </c>
      <c r="AB795">
        <v>44294</v>
      </c>
      <c r="AC795">
        <v>62130039</v>
      </c>
      <c r="AD795" s="9" t="s">
        <v>3084</v>
      </c>
      <c r="AE795" t="s">
        <v>6172</v>
      </c>
      <c r="AF795" t="s">
        <v>6173</v>
      </c>
      <c r="AG795" t="s">
        <v>6174</v>
      </c>
      <c r="AH795" t="s">
        <v>6175</v>
      </c>
      <c r="AI795" t="s">
        <v>6043</v>
      </c>
      <c r="AJ795">
        <v>27814</v>
      </c>
      <c r="AK795" t="s">
        <v>3099</v>
      </c>
      <c r="AL795" t="s">
        <v>3088</v>
      </c>
      <c r="AM795">
        <v>200019603757644</v>
      </c>
      <c r="AN795">
        <v>1</v>
      </c>
      <c r="AO795" s="88" t="s">
        <v>3089</v>
      </c>
      <c r="AP795" s="88">
        <v>1</v>
      </c>
      <c r="AQ795" s="88" t="s">
        <v>3090</v>
      </c>
      <c r="AR795" s="88">
        <v>362717</v>
      </c>
      <c r="AS795" s="88" t="s">
        <v>6059</v>
      </c>
      <c r="AT795" s="88">
        <v>399</v>
      </c>
      <c r="AU795" s="88">
        <v>110000</v>
      </c>
      <c r="AV795" s="88">
        <v>0</v>
      </c>
      <c r="AW795" s="88">
        <v>0</v>
      </c>
      <c r="AX795" s="88">
        <v>0</v>
      </c>
      <c r="AY795" s="88">
        <v>110000</v>
      </c>
      <c r="AZ795" s="88">
        <v>3157</v>
      </c>
      <c r="BA795" s="88">
        <v>14457.62</v>
      </c>
      <c r="BB795" s="88">
        <v>3344</v>
      </c>
      <c r="BC795" s="88">
        <v>0</v>
      </c>
      <c r="BD795" s="88">
        <v>25</v>
      </c>
      <c r="BE795" s="88">
        <v>0</v>
      </c>
      <c r="BF795" s="101">
        <v>0</v>
      </c>
      <c r="BG795" s="101">
        <v>20983.62</v>
      </c>
      <c r="BH795" s="101">
        <v>7810</v>
      </c>
      <c r="BI795" s="101">
        <v>851.51</v>
      </c>
      <c r="BJ795" s="101">
        <v>7799</v>
      </c>
      <c r="BK795" s="101">
        <v>16460.509999999998</v>
      </c>
      <c r="BL795" s="101" t="s">
        <v>3081</v>
      </c>
      <c r="BM795" s="101" t="s">
        <v>3081</v>
      </c>
    </row>
    <row r="796" spans="1:65">
      <c r="A796" t="s">
        <v>695</v>
      </c>
      <c r="B796">
        <v>20250301</v>
      </c>
      <c r="C796">
        <v>2025</v>
      </c>
      <c r="D796" s="9">
        <v>45717</v>
      </c>
      <c r="E796">
        <v>3</v>
      </c>
      <c r="F796" t="s">
        <v>1038</v>
      </c>
      <c r="G796" t="s">
        <v>695</v>
      </c>
      <c r="H796" t="s">
        <v>1038</v>
      </c>
      <c r="I796" t="s">
        <v>695</v>
      </c>
      <c r="J796">
        <v>7</v>
      </c>
      <c r="K796" t="s">
        <v>3252</v>
      </c>
      <c r="L796" t="s">
        <v>2158</v>
      </c>
      <c r="M796" t="s">
        <v>2158</v>
      </c>
      <c r="N796" t="s">
        <v>1820</v>
      </c>
      <c r="O796" t="s">
        <v>3247</v>
      </c>
      <c r="P796" t="s">
        <v>6037</v>
      </c>
      <c r="Q796" t="s">
        <v>6038</v>
      </c>
      <c r="R796" t="s">
        <v>3253</v>
      </c>
      <c r="S796" t="s">
        <v>666</v>
      </c>
      <c r="T796" t="s">
        <v>6046</v>
      </c>
      <c r="U796" s="9" t="s">
        <v>6047</v>
      </c>
      <c r="V796" s="9" t="s">
        <v>3081</v>
      </c>
      <c r="W796" t="s">
        <v>3081</v>
      </c>
      <c r="X796" t="s">
        <v>3081</v>
      </c>
      <c r="Y796" t="s">
        <v>3081</v>
      </c>
      <c r="Z796">
        <v>1</v>
      </c>
      <c r="AA796">
        <v>45717</v>
      </c>
      <c r="AB796">
        <v>45717</v>
      </c>
      <c r="AC796">
        <v>62462577</v>
      </c>
      <c r="AD796" s="9" t="s">
        <v>3084</v>
      </c>
      <c r="AE796" t="s">
        <v>6176</v>
      </c>
      <c r="AF796" t="s">
        <v>6177</v>
      </c>
      <c r="AG796" t="s">
        <v>6178</v>
      </c>
      <c r="AH796" t="s">
        <v>6179</v>
      </c>
      <c r="AI796" t="s">
        <v>6045</v>
      </c>
      <c r="AJ796">
        <v>36846</v>
      </c>
      <c r="AK796" t="s">
        <v>3099</v>
      </c>
      <c r="AL796" t="s">
        <v>3088</v>
      </c>
      <c r="AM796">
        <v>200019602530099</v>
      </c>
      <c r="AN796">
        <v>1</v>
      </c>
      <c r="AO796" s="88" t="s">
        <v>3089</v>
      </c>
      <c r="AP796" s="88">
        <v>1</v>
      </c>
      <c r="AQ796" s="88" t="s">
        <v>3090</v>
      </c>
      <c r="AR796" s="88">
        <v>362717</v>
      </c>
      <c r="AS796" s="88" t="s">
        <v>6059</v>
      </c>
      <c r="AT796" s="88">
        <v>401</v>
      </c>
      <c r="AU796" s="88">
        <v>15000</v>
      </c>
      <c r="AV796" s="88">
        <v>0</v>
      </c>
      <c r="AW796" s="88">
        <v>0</v>
      </c>
      <c r="AX796" s="88">
        <v>0</v>
      </c>
      <c r="AY796" s="88">
        <v>15000</v>
      </c>
      <c r="AZ796" s="88">
        <v>0</v>
      </c>
      <c r="BA796" s="88">
        <v>0</v>
      </c>
      <c r="BB796" s="88">
        <v>0</v>
      </c>
      <c r="BC796" s="88">
        <v>0</v>
      </c>
      <c r="BD796" s="88">
        <v>0</v>
      </c>
      <c r="BE796" s="88">
        <v>0</v>
      </c>
      <c r="BF796" s="101">
        <v>0</v>
      </c>
      <c r="BG796" s="101">
        <v>0</v>
      </c>
      <c r="BH796" s="101">
        <v>0</v>
      </c>
      <c r="BI796" s="101">
        <v>0</v>
      </c>
      <c r="BJ796" s="101">
        <v>0</v>
      </c>
      <c r="BK796" s="101">
        <v>0</v>
      </c>
      <c r="BL796" s="101" t="s">
        <v>3081</v>
      </c>
      <c r="BM796" s="101" t="s">
        <v>3081</v>
      </c>
    </row>
    <row r="797" spans="1:65">
      <c r="A797" t="s">
        <v>695</v>
      </c>
      <c r="B797">
        <v>20250301</v>
      </c>
      <c r="C797">
        <v>2025</v>
      </c>
      <c r="D797" s="9">
        <v>45717</v>
      </c>
      <c r="E797">
        <v>3</v>
      </c>
      <c r="F797" t="s">
        <v>1028</v>
      </c>
      <c r="G797" t="s">
        <v>1194</v>
      </c>
      <c r="H797" t="s">
        <v>1028</v>
      </c>
      <c r="I797" t="s">
        <v>1194</v>
      </c>
      <c r="J797">
        <v>1</v>
      </c>
      <c r="K797" t="s">
        <v>9</v>
      </c>
      <c r="L797" t="s">
        <v>2158</v>
      </c>
      <c r="M797" t="s">
        <v>2158</v>
      </c>
      <c r="N797" t="s">
        <v>1820</v>
      </c>
      <c r="O797" t="s">
        <v>3247</v>
      </c>
      <c r="P797" t="s">
        <v>6037</v>
      </c>
      <c r="Q797" t="s">
        <v>6038</v>
      </c>
      <c r="R797" t="s">
        <v>5415</v>
      </c>
      <c r="S797" t="s">
        <v>590</v>
      </c>
      <c r="T797" t="s">
        <v>6039</v>
      </c>
      <c r="U797" s="9" t="s">
        <v>6040</v>
      </c>
      <c r="V797" s="9" t="s">
        <v>6048</v>
      </c>
      <c r="W797" t="s">
        <v>6049</v>
      </c>
      <c r="X797" t="s">
        <v>3081</v>
      </c>
      <c r="Y797" t="s">
        <v>3081</v>
      </c>
      <c r="Z797">
        <v>10</v>
      </c>
      <c r="AA797">
        <v>45474</v>
      </c>
      <c r="AB797">
        <v>41306</v>
      </c>
      <c r="AC797">
        <v>62475026</v>
      </c>
      <c r="AD797" s="9" t="s">
        <v>3084</v>
      </c>
      <c r="AE797" t="s">
        <v>1386</v>
      </c>
      <c r="AF797" t="s">
        <v>3748</v>
      </c>
      <c r="AG797" t="s">
        <v>5416</v>
      </c>
      <c r="AH797" t="s">
        <v>599</v>
      </c>
      <c r="AI797" t="s">
        <v>6045</v>
      </c>
      <c r="AJ797">
        <v>25112</v>
      </c>
      <c r="AK797" t="s">
        <v>3099</v>
      </c>
      <c r="AL797" t="s">
        <v>3088</v>
      </c>
      <c r="AM797">
        <v>200011101496668</v>
      </c>
      <c r="AN797">
        <v>1</v>
      </c>
      <c r="AO797" s="88" t="s">
        <v>3089</v>
      </c>
      <c r="AP797" s="88">
        <v>1</v>
      </c>
      <c r="AQ797" s="88" t="s">
        <v>3090</v>
      </c>
      <c r="AR797" s="88">
        <v>362717</v>
      </c>
      <c r="AS797" s="88" t="s">
        <v>6059</v>
      </c>
      <c r="AT797" s="88">
        <v>413</v>
      </c>
      <c r="AU797" s="88">
        <v>20000</v>
      </c>
      <c r="AV797" s="88">
        <v>0</v>
      </c>
      <c r="AW797" s="88">
        <v>0</v>
      </c>
      <c r="AX797" s="88">
        <v>0</v>
      </c>
      <c r="AY797" s="88">
        <v>20000</v>
      </c>
      <c r="AZ797" s="88">
        <v>574</v>
      </c>
      <c r="BA797" s="88">
        <v>0</v>
      </c>
      <c r="BB797" s="88">
        <v>608</v>
      </c>
      <c r="BC797" s="88">
        <v>0</v>
      </c>
      <c r="BD797" s="88">
        <v>25</v>
      </c>
      <c r="BE797" s="88">
        <v>0</v>
      </c>
      <c r="BF797" s="101">
        <v>0</v>
      </c>
      <c r="BG797" s="101">
        <v>1207</v>
      </c>
      <c r="BH797" s="101">
        <v>1420</v>
      </c>
      <c r="BI797" s="101">
        <v>220</v>
      </c>
      <c r="BJ797" s="101">
        <v>1418</v>
      </c>
      <c r="BK797" s="101">
        <v>3058</v>
      </c>
      <c r="BL797" s="101" t="s">
        <v>5414</v>
      </c>
      <c r="BM797" s="101" t="s">
        <v>5414</v>
      </c>
    </row>
    <row r="798" spans="1:65">
      <c r="A798" t="s">
        <v>695</v>
      </c>
      <c r="B798">
        <v>20250301</v>
      </c>
      <c r="C798">
        <v>2025</v>
      </c>
      <c r="D798" s="9">
        <v>45717</v>
      </c>
      <c r="E798">
        <v>3</v>
      </c>
      <c r="F798" t="s">
        <v>1038</v>
      </c>
      <c r="G798" t="s">
        <v>695</v>
      </c>
      <c r="H798" t="s">
        <v>1038</v>
      </c>
      <c r="I798" t="s">
        <v>695</v>
      </c>
      <c r="J798">
        <v>7</v>
      </c>
      <c r="K798" t="s">
        <v>3252</v>
      </c>
      <c r="L798" t="s">
        <v>2158</v>
      </c>
      <c r="M798" t="s">
        <v>2158</v>
      </c>
      <c r="N798" t="s">
        <v>1820</v>
      </c>
      <c r="O798" t="s">
        <v>3247</v>
      </c>
      <c r="P798" t="s">
        <v>6037</v>
      </c>
      <c r="Q798" t="s">
        <v>6038</v>
      </c>
      <c r="R798" t="s">
        <v>3253</v>
      </c>
      <c r="S798" t="s">
        <v>666</v>
      </c>
      <c r="T798" t="s">
        <v>6046</v>
      </c>
      <c r="U798" s="9" t="s">
        <v>6047</v>
      </c>
      <c r="V798" s="9" t="s">
        <v>3081</v>
      </c>
      <c r="W798" t="s">
        <v>3081</v>
      </c>
      <c r="X798" t="s">
        <v>3081</v>
      </c>
      <c r="Y798" t="s">
        <v>3081</v>
      </c>
      <c r="Z798">
        <v>3</v>
      </c>
      <c r="AA798">
        <v>44652</v>
      </c>
      <c r="AB798">
        <v>43983</v>
      </c>
      <c r="AC798">
        <v>62461403</v>
      </c>
      <c r="AD798" s="9" t="s">
        <v>3084</v>
      </c>
      <c r="AE798" t="s">
        <v>1763</v>
      </c>
      <c r="AF798" t="s">
        <v>5274</v>
      </c>
      <c r="AG798" t="s">
        <v>5275</v>
      </c>
      <c r="AH798" t="s">
        <v>1097</v>
      </c>
      <c r="AI798" t="s">
        <v>6043</v>
      </c>
      <c r="AJ798">
        <v>23897</v>
      </c>
      <c r="AK798" t="s">
        <v>3099</v>
      </c>
      <c r="AL798" t="s">
        <v>3088</v>
      </c>
      <c r="AM798">
        <v>200012800368878</v>
      </c>
      <c r="AN798">
        <v>1</v>
      </c>
      <c r="AO798" s="88" t="s">
        <v>3089</v>
      </c>
      <c r="AP798" s="88">
        <v>1</v>
      </c>
      <c r="AQ798" s="88" t="s">
        <v>3090</v>
      </c>
      <c r="AR798" s="88">
        <v>362717</v>
      </c>
      <c r="AS798" s="88" t="s">
        <v>6059</v>
      </c>
      <c r="AT798" s="88">
        <v>420</v>
      </c>
      <c r="AU798" s="88">
        <v>10000</v>
      </c>
      <c r="AV798" s="88">
        <v>0</v>
      </c>
      <c r="AW798" s="88">
        <v>0</v>
      </c>
      <c r="AX798" s="88">
        <v>0</v>
      </c>
      <c r="AY798" s="88">
        <v>10000</v>
      </c>
      <c r="AZ798" s="88">
        <v>0</v>
      </c>
      <c r="BA798" s="88">
        <v>0</v>
      </c>
      <c r="BB798" s="88">
        <v>0</v>
      </c>
      <c r="BC798" s="88">
        <v>0</v>
      </c>
      <c r="BD798" s="88">
        <v>0</v>
      </c>
      <c r="BE798" s="88">
        <v>0</v>
      </c>
      <c r="BF798" s="101">
        <v>0</v>
      </c>
      <c r="BG798" s="101">
        <v>0</v>
      </c>
      <c r="BH798" s="101">
        <v>0</v>
      </c>
      <c r="BI798" s="101">
        <v>0</v>
      </c>
      <c r="BJ798" s="101">
        <v>0</v>
      </c>
      <c r="BK798" s="101">
        <v>0</v>
      </c>
      <c r="BL798" s="101" t="s">
        <v>3081</v>
      </c>
      <c r="BM798" s="101" t="s">
        <v>3081</v>
      </c>
    </row>
    <row r="799" spans="1:65">
      <c r="A799" t="s">
        <v>695</v>
      </c>
      <c r="B799">
        <v>20250301</v>
      </c>
      <c r="C799">
        <v>2025</v>
      </c>
      <c r="D799" s="9">
        <v>45717</v>
      </c>
      <c r="E799">
        <v>3</v>
      </c>
      <c r="F799" t="s">
        <v>1043</v>
      </c>
      <c r="G799" t="s">
        <v>60</v>
      </c>
      <c r="H799" t="s">
        <v>1038</v>
      </c>
      <c r="I799" t="s">
        <v>695</v>
      </c>
      <c r="J799">
        <v>34</v>
      </c>
      <c r="K799" t="s">
        <v>3256</v>
      </c>
      <c r="L799" t="s">
        <v>2158</v>
      </c>
      <c r="M799" t="s">
        <v>2158</v>
      </c>
      <c r="N799" t="s">
        <v>1820</v>
      </c>
      <c r="O799" t="s">
        <v>3247</v>
      </c>
      <c r="P799" t="s">
        <v>6037</v>
      </c>
      <c r="Q799" t="s">
        <v>6038</v>
      </c>
      <c r="R799" t="s">
        <v>3263</v>
      </c>
      <c r="S799" t="s">
        <v>62</v>
      </c>
      <c r="T799" t="s">
        <v>6066</v>
      </c>
      <c r="U799" s="9" t="s">
        <v>6067</v>
      </c>
      <c r="V799" s="9" t="s">
        <v>6052</v>
      </c>
      <c r="W799" t="s">
        <v>6053</v>
      </c>
      <c r="X799" t="s">
        <v>3081</v>
      </c>
      <c r="Y799" t="s">
        <v>3081</v>
      </c>
      <c r="Z799">
        <v>1</v>
      </c>
      <c r="AA799">
        <v>44896</v>
      </c>
      <c r="AB799">
        <v>44896</v>
      </c>
      <c r="AC799">
        <v>61950095</v>
      </c>
      <c r="AD799" s="9" t="s">
        <v>3084</v>
      </c>
      <c r="AE799" t="s">
        <v>2072</v>
      </c>
      <c r="AF799" t="s">
        <v>4345</v>
      </c>
      <c r="AG799" t="s">
        <v>4346</v>
      </c>
      <c r="AH799" t="s">
        <v>2071</v>
      </c>
      <c r="AI799" t="s">
        <v>6045</v>
      </c>
      <c r="AJ799">
        <v>26790</v>
      </c>
      <c r="AK799" t="s">
        <v>3099</v>
      </c>
      <c r="AL799" t="s">
        <v>3088</v>
      </c>
      <c r="AM799">
        <v>200019605322544</v>
      </c>
      <c r="AN799">
        <v>1</v>
      </c>
      <c r="AO799" s="88" t="s">
        <v>3089</v>
      </c>
      <c r="AP799" s="88">
        <v>1</v>
      </c>
      <c r="AQ799" s="88" t="s">
        <v>3090</v>
      </c>
      <c r="AR799" s="88">
        <v>362717</v>
      </c>
      <c r="AS799" s="88" t="s">
        <v>6059</v>
      </c>
      <c r="AT799" s="88">
        <v>528</v>
      </c>
      <c r="AU799" s="88">
        <v>36000</v>
      </c>
      <c r="AV799" s="88">
        <v>0</v>
      </c>
      <c r="AW799" s="88">
        <v>0</v>
      </c>
      <c r="AX799" s="88">
        <v>0</v>
      </c>
      <c r="AY799" s="88">
        <v>36000</v>
      </c>
      <c r="AZ799" s="88">
        <v>1033.2</v>
      </c>
      <c r="BA799" s="88">
        <v>0</v>
      </c>
      <c r="BB799" s="88">
        <v>1094.4000000000001</v>
      </c>
      <c r="BC799" s="88">
        <v>0</v>
      </c>
      <c r="BD799" s="88">
        <v>25</v>
      </c>
      <c r="BE799" s="88">
        <v>0</v>
      </c>
      <c r="BF799" s="101">
        <v>19084.78</v>
      </c>
      <c r="BG799" s="101">
        <v>21237.38</v>
      </c>
      <c r="BH799" s="101">
        <v>2556</v>
      </c>
      <c r="BI799" s="101">
        <v>396</v>
      </c>
      <c r="BJ799" s="101">
        <v>2552.4</v>
      </c>
      <c r="BK799" s="101">
        <v>5504.4</v>
      </c>
      <c r="BL799" s="101" t="s">
        <v>3081</v>
      </c>
      <c r="BM799" s="101" t="s">
        <v>3081</v>
      </c>
    </row>
    <row r="800" spans="1:65">
      <c r="A800" t="s">
        <v>695</v>
      </c>
      <c r="B800">
        <v>20250301</v>
      </c>
      <c r="C800">
        <v>2025</v>
      </c>
      <c r="D800" s="9">
        <v>45717</v>
      </c>
      <c r="E800">
        <v>3</v>
      </c>
      <c r="F800" t="s">
        <v>1038</v>
      </c>
      <c r="G800" t="s">
        <v>695</v>
      </c>
      <c r="H800" t="s">
        <v>1038</v>
      </c>
      <c r="I800" t="s">
        <v>695</v>
      </c>
      <c r="J800">
        <v>7</v>
      </c>
      <c r="K800" t="s">
        <v>3252</v>
      </c>
      <c r="L800" t="s">
        <v>2158</v>
      </c>
      <c r="M800" t="s">
        <v>2158</v>
      </c>
      <c r="N800" t="s">
        <v>1820</v>
      </c>
      <c r="O800" t="s">
        <v>3247</v>
      </c>
      <c r="P800" t="s">
        <v>6037</v>
      </c>
      <c r="Q800" t="s">
        <v>6038</v>
      </c>
      <c r="R800" t="s">
        <v>3253</v>
      </c>
      <c r="S800" t="s">
        <v>666</v>
      </c>
      <c r="T800" t="s">
        <v>6046</v>
      </c>
      <c r="U800" s="9" t="s">
        <v>6047</v>
      </c>
      <c r="V800" s="9" t="s">
        <v>3081</v>
      </c>
      <c r="W800" t="s">
        <v>3081</v>
      </c>
      <c r="X800" t="s">
        <v>3081</v>
      </c>
      <c r="Y800" t="s">
        <v>3081</v>
      </c>
      <c r="Z800">
        <v>5</v>
      </c>
      <c r="AA800">
        <v>45717</v>
      </c>
      <c r="AB800">
        <v>41334</v>
      </c>
      <c r="AC800">
        <v>62462581</v>
      </c>
      <c r="AD800" s="9" t="s">
        <v>3084</v>
      </c>
      <c r="AE800" t="s">
        <v>6180</v>
      </c>
      <c r="AF800" t="s">
        <v>3596</v>
      </c>
      <c r="AG800" t="s">
        <v>6181</v>
      </c>
      <c r="AH800" t="s">
        <v>6182</v>
      </c>
      <c r="AI800" t="s">
        <v>6045</v>
      </c>
      <c r="AJ800">
        <v>32045</v>
      </c>
      <c r="AK800" t="s">
        <v>3099</v>
      </c>
      <c r="AL800" t="s">
        <v>3095</v>
      </c>
      <c r="AM800">
        <v>200012320349172</v>
      </c>
      <c r="AN800">
        <v>1</v>
      </c>
      <c r="AO800" s="88" t="s">
        <v>3089</v>
      </c>
      <c r="AP800" s="88">
        <v>1</v>
      </c>
      <c r="AQ800" s="88" t="s">
        <v>3090</v>
      </c>
      <c r="AR800" s="88">
        <v>362717</v>
      </c>
      <c r="AS800" s="88" t="s">
        <v>6059</v>
      </c>
      <c r="AT800" s="88">
        <v>531</v>
      </c>
      <c r="AU800" s="88">
        <v>135000</v>
      </c>
      <c r="AV800" s="88">
        <v>0</v>
      </c>
      <c r="AW800" s="88">
        <v>0</v>
      </c>
      <c r="AX800" s="88">
        <v>0</v>
      </c>
      <c r="AY800" s="88">
        <v>135000</v>
      </c>
      <c r="AZ800" s="88">
        <v>0</v>
      </c>
      <c r="BA800" s="88">
        <v>22332.87</v>
      </c>
      <c r="BB800" s="88">
        <v>0</v>
      </c>
      <c r="BC800" s="88">
        <v>0</v>
      </c>
      <c r="BD800" s="88">
        <v>0</v>
      </c>
      <c r="BE800" s="88">
        <v>0</v>
      </c>
      <c r="BF800" s="101">
        <v>0</v>
      </c>
      <c r="BG800" s="101">
        <v>22332.87</v>
      </c>
      <c r="BH800" s="101">
        <v>0</v>
      </c>
      <c r="BI800" s="101">
        <v>0</v>
      </c>
      <c r="BJ800" s="101">
        <v>0</v>
      </c>
      <c r="BK800" s="101">
        <v>0</v>
      </c>
      <c r="BL800" s="101" t="s">
        <v>3091</v>
      </c>
      <c r="BM800" s="101" t="s">
        <v>3081</v>
      </c>
    </row>
    <row r="801" spans="1:65">
      <c r="A801" t="s">
        <v>695</v>
      </c>
      <c r="B801">
        <v>20250301</v>
      </c>
      <c r="C801">
        <v>2025</v>
      </c>
      <c r="D801" s="9">
        <v>45717</v>
      </c>
      <c r="E801">
        <v>3</v>
      </c>
      <c r="F801" t="s">
        <v>1049</v>
      </c>
      <c r="G801" t="s">
        <v>89</v>
      </c>
      <c r="H801" t="s">
        <v>1038</v>
      </c>
      <c r="I801" t="s">
        <v>695</v>
      </c>
      <c r="J801">
        <v>34</v>
      </c>
      <c r="K801" t="s">
        <v>3256</v>
      </c>
      <c r="L801" t="s">
        <v>2158</v>
      </c>
      <c r="M801" t="s">
        <v>2158</v>
      </c>
      <c r="N801" t="s">
        <v>1820</v>
      </c>
      <c r="O801" t="s">
        <v>3247</v>
      </c>
      <c r="P801" t="s">
        <v>6037</v>
      </c>
      <c r="Q801" t="s">
        <v>6038</v>
      </c>
      <c r="R801" t="s">
        <v>3218</v>
      </c>
      <c r="S801" t="s">
        <v>48</v>
      </c>
      <c r="T801" t="s">
        <v>6046</v>
      </c>
      <c r="U801" s="9" t="s">
        <v>6047</v>
      </c>
      <c r="V801" s="9" t="s">
        <v>3081</v>
      </c>
      <c r="W801" t="s">
        <v>3081</v>
      </c>
      <c r="X801" t="s">
        <v>3081</v>
      </c>
      <c r="Y801" t="s">
        <v>3081</v>
      </c>
      <c r="Z801">
        <v>6</v>
      </c>
      <c r="AA801">
        <v>45292</v>
      </c>
      <c r="AB801">
        <v>42005</v>
      </c>
      <c r="AC801">
        <v>61920076</v>
      </c>
      <c r="AD801" s="9" t="s">
        <v>3084</v>
      </c>
      <c r="AE801" t="s">
        <v>2665</v>
      </c>
      <c r="AF801" t="s">
        <v>5693</v>
      </c>
      <c r="AG801" t="s">
        <v>5694</v>
      </c>
      <c r="AH801" t="s">
        <v>2680</v>
      </c>
      <c r="AI801" t="s">
        <v>6045</v>
      </c>
      <c r="AJ801">
        <v>18339</v>
      </c>
      <c r="AK801" t="s">
        <v>3088</v>
      </c>
      <c r="AL801" t="s">
        <v>3088</v>
      </c>
      <c r="AM801">
        <v>200010301672084</v>
      </c>
      <c r="AN801">
        <v>1</v>
      </c>
      <c r="AO801" s="88" t="s">
        <v>3089</v>
      </c>
      <c r="AP801" s="88">
        <v>1</v>
      </c>
      <c r="AQ801" s="88" t="s">
        <v>3090</v>
      </c>
      <c r="AR801" s="88">
        <v>362717</v>
      </c>
      <c r="AS801" s="88" t="s">
        <v>6059</v>
      </c>
      <c r="AT801" s="88">
        <v>532</v>
      </c>
      <c r="AU801" s="88">
        <v>150000</v>
      </c>
      <c r="AV801" s="88">
        <v>0</v>
      </c>
      <c r="AW801" s="88">
        <v>0</v>
      </c>
      <c r="AX801" s="88">
        <v>0</v>
      </c>
      <c r="AY801" s="88">
        <v>150000</v>
      </c>
      <c r="AZ801" s="88">
        <v>4305</v>
      </c>
      <c r="BA801" s="88">
        <v>23866.62</v>
      </c>
      <c r="BB801" s="88">
        <v>4560</v>
      </c>
      <c r="BC801" s="88">
        <v>0</v>
      </c>
      <c r="BD801" s="88">
        <v>25</v>
      </c>
      <c r="BE801" s="88">
        <v>0</v>
      </c>
      <c r="BF801" s="101">
        <v>0</v>
      </c>
      <c r="BG801" s="101">
        <v>32756.62</v>
      </c>
      <c r="BH801" s="101">
        <v>10650</v>
      </c>
      <c r="BI801" s="101">
        <v>851.51</v>
      </c>
      <c r="BJ801" s="101">
        <v>10635</v>
      </c>
      <c r="BK801" s="101">
        <v>22136.51</v>
      </c>
      <c r="BL801" s="101" t="s">
        <v>3081</v>
      </c>
      <c r="BM801" s="101" t="s">
        <v>3081</v>
      </c>
    </row>
    <row r="802" spans="1:65">
      <c r="A802" t="s">
        <v>695</v>
      </c>
      <c r="B802">
        <v>20250301</v>
      </c>
      <c r="C802">
        <v>2025</v>
      </c>
      <c r="D802" s="9">
        <v>45717</v>
      </c>
      <c r="E802">
        <v>3</v>
      </c>
      <c r="F802" t="s">
        <v>1077</v>
      </c>
      <c r="G802" t="s">
        <v>1203</v>
      </c>
      <c r="H802" t="s">
        <v>1077</v>
      </c>
      <c r="I802" t="s">
        <v>1203</v>
      </c>
      <c r="J802">
        <v>1</v>
      </c>
      <c r="K802" t="s">
        <v>9</v>
      </c>
      <c r="L802" t="s">
        <v>2158</v>
      </c>
      <c r="M802" t="s">
        <v>2158</v>
      </c>
      <c r="N802" t="s">
        <v>1820</v>
      </c>
      <c r="O802" t="s">
        <v>3247</v>
      </c>
      <c r="P802" t="s">
        <v>6037</v>
      </c>
      <c r="Q802" t="s">
        <v>6038</v>
      </c>
      <c r="R802" t="s">
        <v>4406</v>
      </c>
      <c r="S802" t="s">
        <v>219</v>
      </c>
      <c r="T802" t="s">
        <v>6046</v>
      </c>
      <c r="U802" s="9" t="s">
        <v>6047</v>
      </c>
      <c r="V802" s="9" t="s">
        <v>6052</v>
      </c>
      <c r="W802" t="s">
        <v>6053</v>
      </c>
      <c r="X802" t="s">
        <v>3081</v>
      </c>
      <c r="Y802" t="s">
        <v>3081</v>
      </c>
      <c r="Z802">
        <v>8</v>
      </c>
      <c r="AA802">
        <v>45017</v>
      </c>
      <c r="AB802">
        <v>35735</v>
      </c>
      <c r="AC802">
        <v>61350004</v>
      </c>
      <c r="AD802" s="9" t="s">
        <v>3084</v>
      </c>
      <c r="AE802" t="s">
        <v>1307</v>
      </c>
      <c r="AF802" t="s">
        <v>5353</v>
      </c>
      <c r="AG802" t="s">
        <v>5354</v>
      </c>
      <c r="AH802" t="s">
        <v>222</v>
      </c>
      <c r="AI802" t="s">
        <v>6045</v>
      </c>
      <c r="AJ802">
        <v>28832</v>
      </c>
      <c r="AK802" t="s">
        <v>3099</v>
      </c>
      <c r="AL802" t="s">
        <v>3088</v>
      </c>
      <c r="AM802">
        <v>200019600045833</v>
      </c>
      <c r="AN802">
        <v>1</v>
      </c>
      <c r="AO802" s="88" t="s">
        <v>3089</v>
      </c>
      <c r="AP802" s="88">
        <v>1</v>
      </c>
      <c r="AQ802" s="88" t="s">
        <v>3090</v>
      </c>
      <c r="AR802" s="88">
        <v>362717</v>
      </c>
      <c r="AS802" s="88" t="s">
        <v>6059</v>
      </c>
      <c r="AT802" s="88">
        <v>533</v>
      </c>
      <c r="AU802" s="88">
        <v>70000</v>
      </c>
      <c r="AV802" s="88">
        <v>0</v>
      </c>
      <c r="AW802" s="88">
        <v>0</v>
      </c>
      <c r="AX802" s="88">
        <v>0</v>
      </c>
      <c r="AY802" s="88">
        <v>70000</v>
      </c>
      <c r="AZ802" s="88">
        <v>2009</v>
      </c>
      <c r="BA802" s="88">
        <v>5368.48</v>
      </c>
      <c r="BB802" s="88">
        <v>2128</v>
      </c>
      <c r="BC802" s="88">
        <v>0</v>
      </c>
      <c r="BD802" s="88">
        <v>25</v>
      </c>
      <c r="BE802" s="88">
        <v>0</v>
      </c>
      <c r="BF802" s="101">
        <v>800</v>
      </c>
      <c r="BG802" s="101">
        <v>10330.48</v>
      </c>
      <c r="BH802" s="101">
        <v>4970</v>
      </c>
      <c r="BI802" s="101">
        <v>770</v>
      </c>
      <c r="BJ802" s="101">
        <v>4963</v>
      </c>
      <c r="BK802" s="101">
        <v>10703</v>
      </c>
      <c r="BL802" s="101" t="s">
        <v>3229</v>
      </c>
      <c r="BM802" s="101" t="s">
        <v>3327</v>
      </c>
    </row>
    <row r="803" spans="1:65">
      <c r="A803" t="s">
        <v>695</v>
      </c>
      <c r="B803">
        <v>20250301</v>
      </c>
      <c r="C803">
        <v>2025</v>
      </c>
      <c r="D803" s="9">
        <v>45717</v>
      </c>
      <c r="E803">
        <v>3</v>
      </c>
      <c r="F803" t="s">
        <v>2199</v>
      </c>
      <c r="G803" t="s">
        <v>2198</v>
      </c>
      <c r="H803" t="s">
        <v>2199</v>
      </c>
      <c r="I803" t="s">
        <v>2198</v>
      </c>
      <c r="J803">
        <v>1</v>
      </c>
      <c r="K803" t="s">
        <v>9</v>
      </c>
      <c r="L803" t="s">
        <v>2158</v>
      </c>
      <c r="M803" t="s">
        <v>2158</v>
      </c>
      <c r="N803" t="s">
        <v>1820</v>
      </c>
      <c r="O803" t="s">
        <v>3247</v>
      </c>
      <c r="P803" t="s">
        <v>6037</v>
      </c>
      <c r="Q803" t="s">
        <v>6038</v>
      </c>
      <c r="R803" t="s">
        <v>3096</v>
      </c>
      <c r="S803" t="s">
        <v>295</v>
      </c>
      <c r="T803" t="s">
        <v>6046</v>
      </c>
      <c r="U803" s="9" t="s">
        <v>6047</v>
      </c>
      <c r="V803" s="9" t="s">
        <v>6056</v>
      </c>
      <c r="W803" t="s">
        <v>6057</v>
      </c>
      <c r="X803" t="s">
        <v>3081</v>
      </c>
      <c r="Y803" t="s">
        <v>3081</v>
      </c>
      <c r="Z803">
        <v>2</v>
      </c>
      <c r="AA803">
        <v>45261</v>
      </c>
      <c r="AB803">
        <v>45078</v>
      </c>
      <c r="AC803">
        <v>61770009</v>
      </c>
      <c r="AD803" s="9" t="s">
        <v>3084</v>
      </c>
      <c r="AE803" t="s">
        <v>2379</v>
      </c>
      <c r="AF803" t="s">
        <v>3549</v>
      </c>
      <c r="AG803" t="s">
        <v>3550</v>
      </c>
      <c r="AH803" t="s">
        <v>2433</v>
      </c>
      <c r="AI803" t="s">
        <v>6043</v>
      </c>
      <c r="AJ803">
        <v>35368</v>
      </c>
      <c r="AK803" t="s">
        <v>3099</v>
      </c>
      <c r="AL803" t="s">
        <v>3088</v>
      </c>
      <c r="AM803">
        <v>200019605901672</v>
      </c>
      <c r="AN803">
        <v>1</v>
      </c>
      <c r="AO803" s="88" t="s">
        <v>3089</v>
      </c>
      <c r="AP803" s="88">
        <v>1</v>
      </c>
      <c r="AQ803" s="88" t="s">
        <v>3090</v>
      </c>
      <c r="AR803" s="88">
        <v>362717</v>
      </c>
      <c r="AS803" s="88" t="s">
        <v>6059</v>
      </c>
      <c r="AT803" s="88">
        <v>536</v>
      </c>
      <c r="AU803" s="88">
        <v>35000</v>
      </c>
      <c r="AV803" s="88">
        <v>0</v>
      </c>
      <c r="AW803" s="88">
        <v>0</v>
      </c>
      <c r="AX803" s="88">
        <v>0</v>
      </c>
      <c r="AY803" s="88">
        <v>35000</v>
      </c>
      <c r="AZ803" s="88">
        <v>1004.5</v>
      </c>
      <c r="BA803" s="88">
        <v>0</v>
      </c>
      <c r="BB803" s="88">
        <v>1064</v>
      </c>
      <c r="BC803" s="88">
        <v>0</v>
      </c>
      <c r="BD803" s="88">
        <v>25</v>
      </c>
      <c r="BE803" s="88">
        <v>0</v>
      </c>
      <c r="BF803" s="101">
        <v>0</v>
      </c>
      <c r="BG803" s="101">
        <v>2093.5</v>
      </c>
      <c r="BH803" s="101">
        <v>2485</v>
      </c>
      <c r="BI803" s="101">
        <v>385</v>
      </c>
      <c r="BJ803" s="101">
        <v>2481.5</v>
      </c>
      <c r="BK803" s="101">
        <v>5351.5</v>
      </c>
      <c r="BL803" s="101" t="s">
        <v>3081</v>
      </c>
      <c r="BM803" s="101" t="s">
        <v>3081</v>
      </c>
    </row>
    <row r="804" spans="1:65">
      <c r="A804" t="s">
        <v>695</v>
      </c>
      <c r="B804">
        <v>20250301</v>
      </c>
      <c r="C804">
        <v>2025</v>
      </c>
      <c r="D804" s="9">
        <v>45717</v>
      </c>
      <c r="E804">
        <v>3</v>
      </c>
      <c r="F804" t="s">
        <v>1038</v>
      </c>
      <c r="G804" t="s">
        <v>695</v>
      </c>
      <c r="H804" t="s">
        <v>1038</v>
      </c>
      <c r="I804" t="s">
        <v>695</v>
      </c>
      <c r="J804">
        <v>7</v>
      </c>
      <c r="K804" t="s">
        <v>3252</v>
      </c>
      <c r="L804" t="s">
        <v>2158</v>
      </c>
      <c r="M804" t="s">
        <v>2158</v>
      </c>
      <c r="N804" t="s">
        <v>1820</v>
      </c>
      <c r="O804" t="s">
        <v>3247</v>
      </c>
      <c r="P804" t="s">
        <v>6037</v>
      </c>
      <c r="Q804" t="s">
        <v>6038</v>
      </c>
      <c r="R804" t="s">
        <v>3253</v>
      </c>
      <c r="S804" t="s">
        <v>666</v>
      </c>
      <c r="T804" t="s">
        <v>6046</v>
      </c>
      <c r="U804" s="9" t="s">
        <v>6047</v>
      </c>
      <c r="V804" s="9" t="s">
        <v>3081</v>
      </c>
      <c r="W804" t="s">
        <v>3081</v>
      </c>
      <c r="X804" t="s">
        <v>3081</v>
      </c>
      <c r="Y804" t="s">
        <v>3081</v>
      </c>
      <c r="Z804">
        <v>1</v>
      </c>
      <c r="AA804">
        <v>45658</v>
      </c>
      <c r="AB804">
        <v>45658</v>
      </c>
      <c r="AC804">
        <v>62462463</v>
      </c>
      <c r="AD804" s="9" t="s">
        <v>3084</v>
      </c>
      <c r="AE804" t="s">
        <v>5845</v>
      </c>
      <c r="AF804" t="s">
        <v>4231</v>
      </c>
      <c r="AG804" t="s">
        <v>5846</v>
      </c>
      <c r="AH804" t="s">
        <v>5847</v>
      </c>
      <c r="AI804" t="s">
        <v>6045</v>
      </c>
      <c r="AJ804">
        <v>34572</v>
      </c>
      <c r="AK804" t="s">
        <v>3099</v>
      </c>
      <c r="AL804" t="s">
        <v>3088</v>
      </c>
      <c r="AM804">
        <v>200012800416351</v>
      </c>
      <c r="AN804">
        <v>1</v>
      </c>
      <c r="AO804" s="88" t="s">
        <v>3089</v>
      </c>
      <c r="AP804" s="88">
        <v>1</v>
      </c>
      <c r="AQ804" s="88" t="s">
        <v>3090</v>
      </c>
      <c r="AR804" s="88">
        <v>362717</v>
      </c>
      <c r="AS804" s="88" t="s">
        <v>6059</v>
      </c>
      <c r="AT804" s="88">
        <v>456</v>
      </c>
      <c r="AU804" s="88">
        <v>10000</v>
      </c>
      <c r="AV804" s="88">
        <v>0</v>
      </c>
      <c r="AW804" s="88">
        <v>0</v>
      </c>
      <c r="AX804" s="88">
        <v>0</v>
      </c>
      <c r="AY804" s="88">
        <v>10000</v>
      </c>
      <c r="AZ804" s="88">
        <v>0</v>
      </c>
      <c r="BA804" s="88">
        <v>0</v>
      </c>
      <c r="BB804" s="88">
        <v>0</v>
      </c>
      <c r="BC804" s="88">
        <v>0</v>
      </c>
      <c r="BD804" s="88">
        <v>0</v>
      </c>
      <c r="BE804" s="88">
        <v>0</v>
      </c>
      <c r="BF804" s="101">
        <v>0</v>
      </c>
      <c r="BG804" s="101">
        <v>0</v>
      </c>
      <c r="BH804" s="101">
        <v>0</v>
      </c>
      <c r="BI804" s="101">
        <v>0</v>
      </c>
      <c r="BJ804" s="101">
        <v>0</v>
      </c>
      <c r="BK804" s="101">
        <v>0</v>
      </c>
      <c r="BL804" s="101" t="s">
        <v>3081</v>
      </c>
      <c r="BM804" s="101" t="s">
        <v>3081</v>
      </c>
    </row>
    <row r="805" spans="1:65">
      <c r="A805" t="s">
        <v>695</v>
      </c>
      <c r="B805">
        <v>20250301</v>
      </c>
      <c r="C805">
        <v>2025</v>
      </c>
      <c r="D805" s="9">
        <v>45717</v>
      </c>
      <c r="E805">
        <v>3</v>
      </c>
      <c r="F805" t="s">
        <v>1038</v>
      </c>
      <c r="G805" t="s">
        <v>695</v>
      </c>
      <c r="H805" t="s">
        <v>1038</v>
      </c>
      <c r="I805" t="s">
        <v>695</v>
      </c>
      <c r="J805">
        <v>1</v>
      </c>
      <c r="K805" t="s">
        <v>9</v>
      </c>
      <c r="L805" t="s">
        <v>2158</v>
      </c>
      <c r="M805" t="s">
        <v>2158</v>
      </c>
      <c r="N805" t="s">
        <v>1820</v>
      </c>
      <c r="O805" t="s">
        <v>3247</v>
      </c>
      <c r="P805" t="s">
        <v>6037</v>
      </c>
      <c r="Q805" t="s">
        <v>6038</v>
      </c>
      <c r="R805" t="s">
        <v>3367</v>
      </c>
      <c r="S805" t="s">
        <v>719</v>
      </c>
      <c r="T805" t="s">
        <v>6039</v>
      </c>
      <c r="U805" s="9" t="s">
        <v>6040</v>
      </c>
      <c r="V805" s="9" t="s">
        <v>6056</v>
      </c>
      <c r="W805" t="s">
        <v>6057</v>
      </c>
      <c r="X805" t="s">
        <v>3081</v>
      </c>
      <c r="Y805" t="s">
        <v>3081</v>
      </c>
      <c r="Z805">
        <v>1</v>
      </c>
      <c r="AA805">
        <v>45689</v>
      </c>
      <c r="AB805">
        <v>45689</v>
      </c>
      <c r="AC805">
        <v>62462544</v>
      </c>
      <c r="AD805" s="9" t="s">
        <v>3084</v>
      </c>
      <c r="AE805" t="s">
        <v>5925</v>
      </c>
      <c r="AF805" t="s">
        <v>5926</v>
      </c>
      <c r="AG805" t="s">
        <v>5927</v>
      </c>
      <c r="AH805" t="s">
        <v>5928</v>
      </c>
      <c r="AI805" t="s">
        <v>6045</v>
      </c>
      <c r="AJ805">
        <v>30178</v>
      </c>
      <c r="AK805" t="s">
        <v>3099</v>
      </c>
      <c r="AL805" t="s">
        <v>3088</v>
      </c>
      <c r="AM805">
        <v>200019605690310</v>
      </c>
      <c r="AN805">
        <v>1</v>
      </c>
      <c r="AO805" s="88" t="s">
        <v>3089</v>
      </c>
      <c r="AP805" s="88">
        <v>1</v>
      </c>
      <c r="AQ805" s="88" t="s">
        <v>3090</v>
      </c>
      <c r="AR805" s="88">
        <v>362717</v>
      </c>
      <c r="AS805" s="88" t="s">
        <v>6059</v>
      </c>
      <c r="AT805" s="88">
        <v>471</v>
      </c>
      <c r="AU805" s="88">
        <v>35000</v>
      </c>
      <c r="AV805" s="88">
        <v>0</v>
      </c>
      <c r="AW805" s="88">
        <v>0</v>
      </c>
      <c r="AX805" s="88">
        <v>0</v>
      </c>
      <c r="AY805" s="88">
        <v>35000</v>
      </c>
      <c r="AZ805" s="88">
        <v>1004.5</v>
      </c>
      <c r="BA805" s="88">
        <v>0</v>
      </c>
      <c r="BB805" s="88">
        <v>1064</v>
      </c>
      <c r="BC805" s="88">
        <v>0</v>
      </c>
      <c r="BD805" s="88">
        <v>25</v>
      </c>
      <c r="BE805" s="88">
        <v>0</v>
      </c>
      <c r="BF805" s="101">
        <v>0</v>
      </c>
      <c r="BG805" s="101">
        <v>2093.5</v>
      </c>
      <c r="BH805" s="101">
        <v>2485</v>
      </c>
      <c r="BI805" s="101">
        <v>385</v>
      </c>
      <c r="BJ805" s="101">
        <v>2481.5</v>
      </c>
      <c r="BK805" s="101">
        <v>5351.5</v>
      </c>
      <c r="BL805" s="101" t="s">
        <v>3081</v>
      </c>
      <c r="BM805" s="101" t="s">
        <v>3081</v>
      </c>
    </row>
    <row r="806" spans="1:65">
      <c r="A806" t="s">
        <v>695</v>
      </c>
      <c r="B806">
        <v>20250301</v>
      </c>
      <c r="C806">
        <v>2025</v>
      </c>
      <c r="D806" s="9">
        <v>45717</v>
      </c>
      <c r="E806">
        <v>3</v>
      </c>
      <c r="F806" t="s">
        <v>1028</v>
      </c>
      <c r="G806" t="s">
        <v>1194</v>
      </c>
      <c r="H806" t="s">
        <v>1028</v>
      </c>
      <c r="I806" t="s">
        <v>1194</v>
      </c>
      <c r="J806">
        <v>1</v>
      </c>
      <c r="K806" t="s">
        <v>9</v>
      </c>
      <c r="L806" t="s">
        <v>2158</v>
      </c>
      <c r="M806" t="s">
        <v>2158</v>
      </c>
      <c r="N806" t="s">
        <v>1820</v>
      </c>
      <c r="O806" t="s">
        <v>3247</v>
      </c>
      <c r="P806" t="s">
        <v>6037</v>
      </c>
      <c r="Q806" t="s">
        <v>6038</v>
      </c>
      <c r="R806" t="s">
        <v>3589</v>
      </c>
      <c r="S806" t="s">
        <v>668</v>
      </c>
      <c r="T806" t="s">
        <v>6046</v>
      </c>
      <c r="U806" s="9" t="s">
        <v>6047</v>
      </c>
      <c r="V806" s="9" t="s">
        <v>6048</v>
      </c>
      <c r="W806" t="s">
        <v>6049</v>
      </c>
      <c r="X806" t="s">
        <v>3081</v>
      </c>
      <c r="Y806" t="s">
        <v>3081</v>
      </c>
      <c r="Z806">
        <v>1</v>
      </c>
      <c r="AA806">
        <v>45108</v>
      </c>
      <c r="AB806">
        <v>45108</v>
      </c>
      <c r="AC806">
        <v>62475206</v>
      </c>
      <c r="AD806" s="9" t="s">
        <v>3084</v>
      </c>
      <c r="AE806" t="s">
        <v>2413</v>
      </c>
      <c r="AF806" t="s">
        <v>5447</v>
      </c>
      <c r="AG806" t="s">
        <v>5448</v>
      </c>
      <c r="AH806" t="s">
        <v>2510</v>
      </c>
      <c r="AI806" t="s">
        <v>6043</v>
      </c>
      <c r="AJ806">
        <v>35717</v>
      </c>
      <c r="AK806" t="s">
        <v>3099</v>
      </c>
      <c r="AL806" t="s">
        <v>3088</v>
      </c>
      <c r="AM806">
        <v>200011410143420</v>
      </c>
      <c r="AN806">
        <v>1</v>
      </c>
      <c r="AO806" s="88" t="s">
        <v>3089</v>
      </c>
      <c r="AP806" s="88">
        <v>1</v>
      </c>
      <c r="AQ806" s="88" t="s">
        <v>3090</v>
      </c>
      <c r="AR806" s="88">
        <v>362717</v>
      </c>
      <c r="AS806" s="88" t="s">
        <v>6059</v>
      </c>
      <c r="AT806" s="88">
        <v>480</v>
      </c>
      <c r="AU806" s="88">
        <v>42000</v>
      </c>
      <c r="AV806" s="88">
        <v>0</v>
      </c>
      <c r="AW806" s="88">
        <v>0</v>
      </c>
      <c r="AX806" s="88">
        <v>0</v>
      </c>
      <c r="AY806" s="88">
        <v>42000</v>
      </c>
      <c r="AZ806" s="88">
        <v>1205.4000000000001</v>
      </c>
      <c r="BA806" s="88">
        <v>724.92</v>
      </c>
      <c r="BB806" s="88">
        <v>1276.8</v>
      </c>
      <c r="BC806" s="88">
        <v>0</v>
      </c>
      <c r="BD806" s="88">
        <v>25</v>
      </c>
      <c r="BE806" s="88">
        <v>0</v>
      </c>
      <c r="BF806" s="101">
        <v>0</v>
      </c>
      <c r="BG806" s="101">
        <v>3232.12</v>
      </c>
      <c r="BH806" s="101">
        <v>2982</v>
      </c>
      <c r="BI806" s="101">
        <v>462</v>
      </c>
      <c r="BJ806" s="101">
        <v>2977.8</v>
      </c>
      <c r="BK806" s="101">
        <v>6421.8</v>
      </c>
      <c r="BL806" s="101" t="s">
        <v>3081</v>
      </c>
      <c r="BM806" s="101" t="s">
        <v>3081</v>
      </c>
    </row>
    <row r="807" spans="1:65">
      <c r="A807" t="s">
        <v>695</v>
      </c>
      <c r="B807">
        <v>20250301</v>
      </c>
      <c r="C807">
        <v>2025</v>
      </c>
      <c r="D807" s="9">
        <v>45717</v>
      </c>
      <c r="E807">
        <v>3</v>
      </c>
      <c r="F807" t="s">
        <v>1028</v>
      </c>
      <c r="G807" t="s">
        <v>1194</v>
      </c>
      <c r="H807" t="s">
        <v>1028</v>
      </c>
      <c r="I807" t="s">
        <v>1194</v>
      </c>
      <c r="J807">
        <v>1</v>
      </c>
      <c r="K807" t="s">
        <v>9</v>
      </c>
      <c r="L807" t="s">
        <v>2158</v>
      </c>
      <c r="M807" t="s">
        <v>2158</v>
      </c>
      <c r="N807" t="s">
        <v>1820</v>
      </c>
      <c r="O807" t="s">
        <v>3247</v>
      </c>
      <c r="P807" t="s">
        <v>6037</v>
      </c>
      <c r="Q807" t="s">
        <v>6038</v>
      </c>
      <c r="R807" t="s">
        <v>3263</v>
      </c>
      <c r="S807" t="s">
        <v>62</v>
      </c>
      <c r="T807" t="s">
        <v>6066</v>
      </c>
      <c r="U807" s="9" t="s">
        <v>6067</v>
      </c>
      <c r="V807" s="9" t="s">
        <v>6052</v>
      </c>
      <c r="W807" t="s">
        <v>6053</v>
      </c>
      <c r="X807" t="s">
        <v>3081</v>
      </c>
      <c r="Y807" t="s">
        <v>3081</v>
      </c>
      <c r="Z807">
        <v>9</v>
      </c>
      <c r="AA807">
        <v>44197</v>
      </c>
      <c r="AB807">
        <v>39358</v>
      </c>
      <c r="AC807">
        <v>62475004</v>
      </c>
      <c r="AD807" s="9" t="s">
        <v>3084</v>
      </c>
      <c r="AE807" t="s">
        <v>1338</v>
      </c>
      <c r="AF807" t="s">
        <v>3991</v>
      </c>
      <c r="AG807" t="s">
        <v>5296</v>
      </c>
      <c r="AH807" t="s">
        <v>586</v>
      </c>
      <c r="AI807" t="s">
        <v>6045</v>
      </c>
      <c r="AJ807">
        <v>26594</v>
      </c>
      <c r="AK807" t="s">
        <v>3087</v>
      </c>
      <c r="AL807" t="s">
        <v>3095</v>
      </c>
      <c r="AM807">
        <v>200012400960768</v>
      </c>
      <c r="AN807">
        <v>1</v>
      </c>
      <c r="AO807" s="88" t="s">
        <v>3089</v>
      </c>
      <c r="AP807" s="88">
        <v>1</v>
      </c>
      <c r="AQ807" s="88" t="s">
        <v>3090</v>
      </c>
      <c r="AR807" s="88">
        <v>362717</v>
      </c>
      <c r="AS807" s="88" t="s">
        <v>6059</v>
      </c>
      <c r="AT807" s="88">
        <v>482</v>
      </c>
      <c r="AU807" s="88">
        <v>26620</v>
      </c>
      <c r="AV807" s="88">
        <v>0</v>
      </c>
      <c r="AW807" s="88">
        <v>0</v>
      </c>
      <c r="AX807" s="88">
        <v>0</v>
      </c>
      <c r="AY807" s="88">
        <v>26620</v>
      </c>
      <c r="AZ807" s="88">
        <v>763.99</v>
      </c>
      <c r="BA807" s="88">
        <v>0</v>
      </c>
      <c r="BB807" s="88">
        <v>809.25</v>
      </c>
      <c r="BC807" s="88">
        <v>0</v>
      </c>
      <c r="BD807" s="88">
        <v>25</v>
      </c>
      <c r="BE807" s="88">
        <v>0</v>
      </c>
      <c r="BF807" s="101">
        <v>0</v>
      </c>
      <c r="BG807" s="101">
        <v>1598.24</v>
      </c>
      <c r="BH807" s="101">
        <v>1890.02</v>
      </c>
      <c r="BI807" s="101">
        <v>292.82</v>
      </c>
      <c r="BJ807" s="101">
        <v>1887.36</v>
      </c>
      <c r="BK807" s="101">
        <v>4070.2</v>
      </c>
      <c r="BL807" s="101" t="s">
        <v>3091</v>
      </c>
      <c r="BM807" s="101" t="s">
        <v>3081</v>
      </c>
    </row>
    <row r="808" spans="1:65">
      <c r="A808" t="s">
        <v>695</v>
      </c>
      <c r="B808">
        <v>20250301</v>
      </c>
      <c r="C808">
        <v>2025</v>
      </c>
      <c r="D808" s="9">
        <v>45717</v>
      </c>
      <c r="E808">
        <v>3</v>
      </c>
      <c r="F808" t="s">
        <v>1083</v>
      </c>
      <c r="G808" t="s">
        <v>400</v>
      </c>
      <c r="H808" t="s">
        <v>1083</v>
      </c>
      <c r="I808" t="s">
        <v>400</v>
      </c>
      <c r="J808">
        <v>1</v>
      </c>
      <c r="K808" t="s">
        <v>9</v>
      </c>
      <c r="L808" t="s">
        <v>2158</v>
      </c>
      <c r="M808" t="s">
        <v>2158</v>
      </c>
      <c r="N808" t="s">
        <v>1820</v>
      </c>
      <c r="O808" t="s">
        <v>3247</v>
      </c>
      <c r="P808" t="s">
        <v>6037</v>
      </c>
      <c r="Q808" t="s">
        <v>6038</v>
      </c>
      <c r="R808" t="s">
        <v>3357</v>
      </c>
      <c r="S808" t="s">
        <v>1931</v>
      </c>
      <c r="T808" t="s">
        <v>6046</v>
      </c>
      <c r="U808" s="9" t="s">
        <v>6047</v>
      </c>
      <c r="V808" s="9" t="s">
        <v>6056</v>
      </c>
      <c r="W808" t="s">
        <v>6057</v>
      </c>
      <c r="X808" t="s">
        <v>3081</v>
      </c>
      <c r="Y808" t="s">
        <v>3081</v>
      </c>
      <c r="Z808">
        <v>2</v>
      </c>
      <c r="AA808">
        <v>45627</v>
      </c>
      <c r="AB808">
        <v>45566</v>
      </c>
      <c r="AC808">
        <v>61380014</v>
      </c>
      <c r="AD808" s="9" t="s">
        <v>3084</v>
      </c>
      <c r="AE808" t="s">
        <v>3005</v>
      </c>
      <c r="AF808" t="s">
        <v>3300</v>
      </c>
      <c r="AG808" t="s">
        <v>4670</v>
      </c>
      <c r="AH808" t="s">
        <v>3006</v>
      </c>
      <c r="AI808" t="s">
        <v>6045</v>
      </c>
      <c r="AJ808">
        <v>30503</v>
      </c>
      <c r="AK808" t="s">
        <v>3099</v>
      </c>
      <c r="AL808" t="s">
        <v>3088</v>
      </c>
      <c r="AM808">
        <v>200019607598282</v>
      </c>
      <c r="AN808">
        <v>1</v>
      </c>
      <c r="AO808" s="88" t="s">
        <v>3089</v>
      </c>
      <c r="AP808" s="88">
        <v>1</v>
      </c>
      <c r="AQ808" s="88" t="s">
        <v>3090</v>
      </c>
      <c r="AR808" s="88">
        <v>362717</v>
      </c>
      <c r="AS808" s="88" t="s">
        <v>6059</v>
      </c>
      <c r="AT808" s="88">
        <v>486</v>
      </c>
      <c r="AU808" s="88">
        <v>35000</v>
      </c>
      <c r="AV808" s="88">
        <v>0</v>
      </c>
      <c r="AW808" s="88">
        <v>0</v>
      </c>
      <c r="AX808" s="88">
        <v>0</v>
      </c>
      <c r="AY808" s="88">
        <v>35000</v>
      </c>
      <c r="AZ808" s="88">
        <v>1004.5</v>
      </c>
      <c r="BA808" s="88">
        <v>0</v>
      </c>
      <c r="BB808" s="88">
        <v>1064</v>
      </c>
      <c r="BC808" s="88">
        <v>0</v>
      </c>
      <c r="BD808" s="88">
        <v>25</v>
      </c>
      <c r="BE808" s="88">
        <v>0</v>
      </c>
      <c r="BF808" s="101">
        <v>9469.1299999999992</v>
      </c>
      <c r="BG808" s="101">
        <v>11562.63</v>
      </c>
      <c r="BH808" s="101">
        <v>2485</v>
      </c>
      <c r="BI808" s="101">
        <v>385</v>
      </c>
      <c r="BJ808" s="101">
        <v>2481.5</v>
      </c>
      <c r="BK808" s="101">
        <v>5351.5</v>
      </c>
      <c r="BL808" s="101" t="s">
        <v>3081</v>
      </c>
      <c r="BM808" s="101" t="s">
        <v>3081</v>
      </c>
    </row>
    <row r="809" spans="1:65">
      <c r="A809" t="s">
        <v>695</v>
      </c>
      <c r="B809">
        <v>20250301</v>
      </c>
      <c r="C809">
        <v>2025</v>
      </c>
      <c r="D809" s="9">
        <v>45717</v>
      </c>
      <c r="E809">
        <v>3</v>
      </c>
      <c r="F809" t="s">
        <v>1038</v>
      </c>
      <c r="G809" t="s">
        <v>695</v>
      </c>
      <c r="H809" t="s">
        <v>1038</v>
      </c>
      <c r="I809" t="s">
        <v>695</v>
      </c>
      <c r="J809">
        <v>1</v>
      </c>
      <c r="K809" t="s">
        <v>9</v>
      </c>
      <c r="L809" t="s">
        <v>2158</v>
      </c>
      <c r="M809" t="s">
        <v>2158</v>
      </c>
      <c r="N809" t="s">
        <v>1820</v>
      </c>
      <c r="O809" t="s">
        <v>3247</v>
      </c>
      <c r="P809" t="s">
        <v>6037</v>
      </c>
      <c r="Q809" t="s">
        <v>6038</v>
      </c>
      <c r="R809" t="s">
        <v>3083</v>
      </c>
      <c r="S809" t="s">
        <v>7</v>
      </c>
      <c r="T809" t="s">
        <v>6039</v>
      </c>
      <c r="U809" s="9" t="s">
        <v>6040</v>
      </c>
      <c r="V809" s="9" t="s">
        <v>6041</v>
      </c>
      <c r="W809" t="s">
        <v>6042</v>
      </c>
      <c r="X809" t="s">
        <v>3081</v>
      </c>
      <c r="Y809" t="s">
        <v>3081</v>
      </c>
      <c r="Z809">
        <v>3</v>
      </c>
      <c r="AA809">
        <v>45566</v>
      </c>
      <c r="AB809">
        <v>44105</v>
      </c>
      <c r="AC809">
        <v>62460648</v>
      </c>
      <c r="AD809" s="9" t="s">
        <v>3084</v>
      </c>
      <c r="AE809" t="s">
        <v>1404</v>
      </c>
      <c r="AF809" t="s">
        <v>5281</v>
      </c>
      <c r="AG809" t="s">
        <v>5282</v>
      </c>
      <c r="AH809" t="s">
        <v>682</v>
      </c>
      <c r="AI809" t="s">
        <v>6043</v>
      </c>
      <c r="AJ809">
        <v>25083</v>
      </c>
      <c r="AK809" t="s">
        <v>3099</v>
      </c>
      <c r="AL809" t="s">
        <v>3088</v>
      </c>
      <c r="AM809">
        <v>200019603101187</v>
      </c>
      <c r="AN809">
        <v>1</v>
      </c>
      <c r="AO809" s="88" t="s">
        <v>3089</v>
      </c>
      <c r="AP809" s="88">
        <v>1</v>
      </c>
      <c r="AQ809" s="88" t="s">
        <v>3090</v>
      </c>
      <c r="AR809" s="88">
        <v>362717</v>
      </c>
      <c r="AS809" s="88" t="s">
        <v>6059</v>
      </c>
      <c r="AT809" s="88">
        <v>492</v>
      </c>
      <c r="AU809" s="88">
        <v>24000</v>
      </c>
      <c r="AV809" s="88">
        <v>0</v>
      </c>
      <c r="AW809" s="88">
        <v>0</v>
      </c>
      <c r="AX809" s="88">
        <v>0</v>
      </c>
      <c r="AY809" s="88">
        <v>24000</v>
      </c>
      <c r="AZ809" s="88">
        <v>688.8</v>
      </c>
      <c r="BA809" s="88">
        <v>0</v>
      </c>
      <c r="BB809" s="88">
        <v>729.6</v>
      </c>
      <c r="BC809" s="88">
        <v>0</v>
      </c>
      <c r="BD809" s="88">
        <v>25</v>
      </c>
      <c r="BE809" s="88">
        <v>0</v>
      </c>
      <c r="BF809" s="101">
        <v>15623.99</v>
      </c>
      <c r="BG809" s="101">
        <v>17067.39</v>
      </c>
      <c r="BH809" s="101">
        <v>1704</v>
      </c>
      <c r="BI809" s="101">
        <v>264</v>
      </c>
      <c r="BJ809" s="101">
        <v>1701.6</v>
      </c>
      <c r="BK809" s="101">
        <v>3669.6</v>
      </c>
      <c r="BL809" s="101" t="s">
        <v>3173</v>
      </c>
      <c r="BM809" s="101" t="s">
        <v>3217</v>
      </c>
    </row>
    <row r="810" spans="1:65">
      <c r="A810" t="s">
        <v>695</v>
      </c>
      <c r="B810">
        <v>20250301</v>
      </c>
      <c r="C810">
        <v>2025</v>
      </c>
      <c r="D810" s="9">
        <v>45717</v>
      </c>
      <c r="E810">
        <v>3</v>
      </c>
      <c r="F810" t="s">
        <v>1028</v>
      </c>
      <c r="G810" t="s">
        <v>1194</v>
      </c>
      <c r="H810" t="s">
        <v>1038</v>
      </c>
      <c r="I810" t="s">
        <v>695</v>
      </c>
      <c r="J810">
        <v>34</v>
      </c>
      <c r="K810" t="s">
        <v>3256</v>
      </c>
      <c r="L810" t="s">
        <v>2158</v>
      </c>
      <c r="M810" t="s">
        <v>2158</v>
      </c>
      <c r="N810" t="s">
        <v>1820</v>
      </c>
      <c r="O810" t="s">
        <v>3247</v>
      </c>
      <c r="P810" t="s">
        <v>6037</v>
      </c>
      <c r="Q810" t="s">
        <v>6038</v>
      </c>
      <c r="R810" t="s">
        <v>3263</v>
      </c>
      <c r="S810" t="s">
        <v>62</v>
      </c>
      <c r="T810" t="s">
        <v>6066</v>
      </c>
      <c r="U810" s="9" t="s">
        <v>6067</v>
      </c>
      <c r="V810" s="9" t="s">
        <v>6052</v>
      </c>
      <c r="W810" t="s">
        <v>6053</v>
      </c>
      <c r="X810" t="s">
        <v>3081</v>
      </c>
      <c r="Y810" t="s">
        <v>3081</v>
      </c>
      <c r="Z810">
        <v>5</v>
      </c>
      <c r="AA810">
        <v>45078</v>
      </c>
      <c r="AB810">
        <v>40634</v>
      </c>
      <c r="AC810">
        <v>62475157</v>
      </c>
      <c r="AD810" s="9" t="s">
        <v>3084</v>
      </c>
      <c r="AE810" t="s">
        <v>1966</v>
      </c>
      <c r="AF810" t="s">
        <v>3221</v>
      </c>
      <c r="AG810" t="s">
        <v>5667</v>
      </c>
      <c r="AH810" t="s">
        <v>1965</v>
      </c>
      <c r="AI810" t="s">
        <v>6045</v>
      </c>
      <c r="AJ810">
        <v>13024</v>
      </c>
      <c r="AK810" t="s">
        <v>3088</v>
      </c>
      <c r="AL810" t="s">
        <v>3088</v>
      </c>
      <c r="AM810">
        <v>200010200837192</v>
      </c>
      <c r="AN810">
        <v>1</v>
      </c>
      <c r="AO810" s="88" t="s">
        <v>3089</v>
      </c>
      <c r="AP810" s="88">
        <v>1</v>
      </c>
      <c r="AQ810" s="88" t="s">
        <v>3090</v>
      </c>
      <c r="AR810" s="88">
        <v>362717</v>
      </c>
      <c r="AS810" s="88" t="s">
        <v>6059</v>
      </c>
      <c r="AT810" s="88">
        <v>495</v>
      </c>
      <c r="AU810" s="88">
        <v>25000</v>
      </c>
      <c r="AV810" s="88">
        <v>0</v>
      </c>
      <c r="AW810" s="88">
        <v>0</v>
      </c>
      <c r="AX810" s="88">
        <v>0</v>
      </c>
      <c r="AY810" s="88">
        <v>25000</v>
      </c>
      <c r="AZ810" s="88">
        <v>717.5</v>
      </c>
      <c r="BA810" s="88">
        <v>0</v>
      </c>
      <c r="BB810" s="88">
        <v>760</v>
      </c>
      <c r="BC810" s="88">
        <v>0</v>
      </c>
      <c r="BD810" s="88">
        <v>25</v>
      </c>
      <c r="BE810" s="88">
        <v>0</v>
      </c>
      <c r="BF810" s="101">
        <v>0</v>
      </c>
      <c r="BG810" s="101">
        <v>1502.5</v>
      </c>
      <c r="BH810" s="101">
        <v>1775</v>
      </c>
      <c r="BI810" s="101">
        <v>275</v>
      </c>
      <c r="BJ810" s="101">
        <v>1772.5</v>
      </c>
      <c r="BK810" s="101">
        <v>3822.5</v>
      </c>
      <c r="BL810" s="101" t="s">
        <v>3081</v>
      </c>
      <c r="BM810" s="101" t="s">
        <v>3081</v>
      </c>
    </row>
    <row r="811" spans="1:65">
      <c r="A811" t="s">
        <v>695</v>
      </c>
      <c r="B811">
        <v>20250301</v>
      </c>
      <c r="C811">
        <v>2025</v>
      </c>
      <c r="D811" s="9">
        <v>45717</v>
      </c>
      <c r="E811">
        <v>3</v>
      </c>
      <c r="F811" t="s">
        <v>2676</v>
      </c>
      <c r="G811" t="s">
        <v>2690</v>
      </c>
      <c r="H811" t="s">
        <v>2676</v>
      </c>
      <c r="I811" t="s">
        <v>2690</v>
      </c>
      <c r="J811">
        <v>1</v>
      </c>
      <c r="K811" t="s">
        <v>9</v>
      </c>
      <c r="L811" t="s">
        <v>2158</v>
      </c>
      <c r="M811" t="s">
        <v>2158</v>
      </c>
      <c r="N811" t="s">
        <v>1820</v>
      </c>
      <c r="O811" t="s">
        <v>3247</v>
      </c>
      <c r="P811" t="s">
        <v>6037</v>
      </c>
      <c r="Q811" t="s">
        <v>6038</v>
      </c>
      <c r="R811" t="s">
        <v>4990</v>
      </c>
      <c r="S811" t="s">
        <v>2321</v>
      </c>
      <c r="T811" t="s">
        <v>6046</v>
      </c>
      <c r="U811" s="9" t="s">
        <v>6047</v>
      </c>
      <c r="V811" s="9" t="s">
        <v>6052</v>
      </c>
      <c r="W811" t="s">
        <v>6053</v>
      </c>
      <c r="X811" t="s">
        <v>3081</v>
      </c>
      <c r="Y811" t="s">
        <v>3081</v>
      </c>
      <c r="Z811">
        <v>3</v>
      </c>
      <c r="AA811">
        <v>45323</v>
      </c>
      <c r="AB811">
        <v>45047</v>
      </c>
      <c r="AC811">
        <v>1</v>
      </c>
      <c r="AD811" s="9" t="s">
        <v>3084</v>
      </c>
      <c r="AE811" t="s">
        <v>2320</v>
      </c>
      <c r="AF811" t="s">
        <v>4991</v>
      </c>
      <c r="AG811" t="s">
        <v>4992</v>
      </c>
      <c r="AH811" t="s">
        <v>2319</v>
      </c>
      <c r="AI811" t="s">
        <v>6045</v>
      </c>
      <c r="AJ811">
        <v>34750</v>
      </c>
      <c r="AK811" t="s">
        <v>3099</v>
      </c>
      <c r="AL811" t="s">
        <v>3088</v>
      </c>
      <c r="AM811">
        <v>200019601865277</v>
      </c>
      <c r="AN811">
        <v>1</v>
      </c>
      <c r="AO811" s="88" t="s">
        <v>3089</v>
      </c>
      <c r="AP811" s="88">
        <v>1</v>
      </c>
      <c r="AQ811" s="88" t="s">
        <v>3090</v>
      </c>
      <c r="AR811" s="88">
        <v>362717</v>
      </c>
      <c r="AS811" s="88" t="s">
        <v>6059</v>
      </c>
      <c r="AT811" s="88">
        <v>499</v>
      </c>
      <c r="AU811" s="88">
        <v>70000</v>
      </c>
      <c r="AV811" s="88">
        <v>0</v>
      </c>
      <c r="AW811" s="88">
        <v>0</v>
      </c>
      <c r="AX811" s="88">
        <v>0</v>
      </c>
      <c r="AY811" s="88">
        <v>70000</v>
      </c>
      <c r="AZ811" s="88">
        <v>2009</v>
      </c>
      <c r="BA811" s="88">
        <v>5368.48</v>
      </c>
      <c r="BB811" s="88">
        <v>2128</v>
      </c>
      <c r="BC811" s="88">
        <v>0</v>
      </c>
      <c r="BD811" s="88">
        <v>25</v>
      </c>
      <c r="BE811" s="88">
        <v>0</v>
      </c>
      <c r="BF811" s="101">
        <v>0</v>
      </c>
      <c r="BG811" s="101">
        <v>9530.48</v>
      </c>
      <c r="BH811" s="101">
        <v>4970</v>
      </c>
      <c r="BI811" s="101">
        <v>770</v>
      </c>
      <c r="BJ811" s="101">
        <v>4963</v>
      </c>
      <c r="BK811" s="101">
        <v>10703</v>
      </c>
      <c r="BL811" s="101" t="s">
        <v>3081</v>
      </c>
      <c r="BM811" s="101" t="s">
        <v>3081</v>
      </c>
    </row>
    <row r="812" spans="1:65">
      <c r="A812" t="s">
        <v>695</v>
      </c>
      <c r="B812">
        <v>20250301</v>
      </c>
      <c r="C812">
        <v>2025</v>
      </c>
      <c r="D812" s="9">
        <v>45717</v>
      </c>
      <c r="E812">
        <v>3</v>
      </c>
      <c r="F812" t="s">
        <v>1056</v>
      </c>
      <c r="G812" t="s">
        <v>694</v>
      </c>
      <c r="H812" t="s">
        <v>1038</v>
      </c>
      <c r="I812" t="s">
        <v>695</v>
      </c>
      <c r="J812">
        <v>34</v>
      </c>
      <c r="K812" t="s">
        <v>3256</v>
      </c>
      <c r="L812" t="s">
        <v>2158</v>
      </c>
      <c r="M812" t="s">
        <v>2158</v>
      </c>
      <c r="N812" t="s">
        <v>1820</v>
      </c>
      <c r="O812" t="s">
        <v>3247</v>
      </c>
      <c r="P812" t="s">
        <v>6037</v>
      </c>
      <c r="Q812" t="s">
        <v>6038</v>
      </c>
      <c r="R812" t="s">
        <v>3273</v>
      </c>
      <c r="S812" t="s">
        <v>163</v>
      </c>
      <c r="T812" t="s">
        <v>6046</v>
      </c>
      <c r="U812" s="9" t="s">
        <v>6047</v>
      </c>
      <c r="V812" s="9" t="s">
        <v>3081</v>
      </c>
      <c r="W812" t="s">
        <v>3081</v>
      </c>
      <c r="X812" t="s">
        <v>3081</v>
      </c>
      <c r="Y812" t="s">
        <v>3081</v>
      </c>
      <c r="Z812">
        <v>1</v>
      </c>
      <c r="AA812">
        <v>44896</v>
      </c>
      <c r="AB812">
        <v>44896</v>
      </c>
      <c r="AC812">
        <v>61800081</v>
      </c>
      <c r="AD812" s="9" t="s">
        <v>3084</v>
      </c>
      <c r="AE812" t="s">
        <v>2144</v>
      </c>
      <c r="AF812" t="s">
        <v>3443</v>
      </c>
      <c r="AG812" t="s">
        <v>3444</v>
      </c>
      <c r="AH812" t="s">
        <v>2143</v>
      </c>
      <c r="AI812" t="s">
        <v>6045</v>
      </c>
      <c r="AJ812">
        <v>27018</v>
      </c>
      <c r="AK812" t="s">
        <v>3099</v>
      </c>
      <c r="AL812" t="s">
        <v>3088</v>
      </c>
      <c r="AM812">
        <v>200019605322554</v>
      </c>
      <c r="AN812">
        <v>1</v>
      </c>
      <c r="AO812" s="88" t="s">
        <v>3089</v>
      </c>
      <c r="AP812" s="88">
        <v>1</v>
      </c>
      <c r="AQ812" s="88" t="s">
        <v>3090</v>
      </c>
      <c r="AR812" s="88">
        <v>362717</v>
      </c>
      <c r="AS812" s="88" t="s">
        <v>6059</v>
      </c>
      <c r="AT812" s="88">
        <v>504</v>
      </c>
      <c r="AU812" s="88">
        <v>50000</v>
      </c>
      <c r="AV812" s="88">
        <v>0</v>
      </c>
      <c r="AW812" s="88">
        <v>0</v>
      </c>
      <c r="AX812" s="88">
        <v>0</v>
      </c>
      <c r="AY812" s="88">
        <v>50000</v>
      </c>
      <c r="AZ812" s="88">
        <v>1435</v>
      </c>
      <c r="BA812" s="88">
        <v>1854</v>
      </c>
      <c r="BB812" s="88">
        <v>1520</v>
      </c>
      <c r="BC812" s="88">
        <v>0</v>
      </c>
      <c r="BD812" s="88">
        <v>25</v>
      </c>
      <c r="BE812" s="88">
        <v>0</v>
      </c>
      <c r="BF812" s="101">
        <v>0</v>
      </c>
      <c r="BG812" s="101">
        <v>4834</v>
      </c>
      <c r="BH812" s="101">
        <v>3550</v>
      </c>
      <c r="BI812" s="101">
        <v>550</v>
      </c>
      <c r="BJ812" s="101">
        <v>3545</v>
      </c>
      <c r="BK812" s="101">
        <v>7645</v>
      </c>
      <c r="BL812" s="101" t="s">
        <v>3081</v>
      </c>
      <c r="BM812" s="101" t="s">
        <v>3081</v>
      </c>
    </row>
    <row r="813" spans="1:65">
      <c r="A813" t="s">
        <v>695</v>
      </c>
      <c r="B813">
        <v>20250301</v>
      </c>
      <c r="C813">
        <v>2025</v>
      </c>
      <c r="D813" s="9">
        <v>45717</v>
      </c>
      <c r="E813">
        <v>3</v>
      </c>
      <c r="F813" t="s">
        <v>1038</v>
      </c>
      <c r="G813" t="s">
        <v>695</v>
      </c>
      <c r="H813" t="s">
        <v>1038</v>
      </c>
      <c r="I813" t="s">
        <v>695</v>
      </c>
      <c r="J813">
        <v>7</v>
      </c>
      <c r="K813" t="s">
        <v>3252</v>
      </c>
      <c r="L813" t="s">
        <v>2158</v>
      </c>
      <c r="M813" t="s">
        <v>2158</v>
      </c>
      <c r="N813" t="s">
        <v>1820</v>
      </c>
      <c r="O813" t="s">
        <v>3247</v>
      </c>
      <c r="P813" t="s">
        <v>6037</v>
      </c>
      <c r="Q813" t="s">
        <v>6038</v>
      </c>
      <c r="R813" t="s">
        <v>3253</v>
      </c>
      <c r="S813" t="s">
        <v>666</v>
      </c>
      <c r="T813" t="s">
        <v>6046</v>
      </c>
      <c r="U813" s="9" t="s">
        <v>6047</v>
      </c>
      <c r="V813" s="9" t="s">
        <v>3081</v>
      </c>
      <c r="W813" t="s">
        <v>3081</v>
      </c>
      <c r="X813" t="s">
        <v>3081</v>
      </c>
      <c r="Y813" t="s">
        <v>3081</v>
      </c>
      <c r="Z813">
        <v>1</v>
      </c>
      <c r="AA813">
        <v>45413</v>
      </c>
      <c r="AB813">
        <v>45413</v>
      </c>
      <c r="AC813">
        <v>62462246</v>
      </c>
      <c r="AD813" s="9" t="s">
        <v>3084</v>
      </c>
      <c r="AE813" t="s">
        <v>2840</v>
      </c>
      <c r="AF813" t="s">
        <v>3999</v>
      </c>
      <c r="AG813" t="s">
        <v>4000</v>
      </c>
      <c r="AH813" t="s">
        <v>2839</v>
      </c>
      <c r="AI813" t="s">
        <v>6045</v>
      </c>
      <c r="AJ813">
        <v>32117</v>
      </c>
      <c r="AK813" t="s">
        <v>3099</v>
      </c>
      <c r="AL813" t="s">
        <v>3088</v>
      </c>
      <c r="AM813">
        <v>200012320378693</v>
      </c>
      <c r="AN813">
        <v>1</v>
      </c>
      <c r="AO813" s="88" t="s">
        <v>3089</v>
      </c>
      <c r="AP813" s="88">
        <v>1</v>
      </c>
      <c r="AQ813" s="88" t="s">
        <v>3090</v>
      </c>
      <c r="AR813" s="88">
        <v>362717</v>
      </c>
      <c r="AS813" s="88" t="s">
        <v>6059</v>
      </c>
      <c r="AT813" s="88">
        <v>510</v>
      </c>
      <c r="AU813" s="88">
        <v>10000</v>
      </c>
      <c r="AV813" s="88">
        <v>0</v>
      </c>
      <c r="AW813" s="88">
        <v>0</v>
      </c>
      <c r="AX813" s="88">
        <v>0</v>
      </c>
      <c r="AY813" s="88">
        <v>10000</v>
      </c>
      <c r="AZ813" s="88">
        <v>0</v>
      </c>
      <c r="BA813" s="88">
        <v>0</v>
      </c>
      <c r="BB813" s="88">
        <v>0</v>
      </c>
      <c r="BC813" s="88">
        <v>0</v>
      </c>
      <c r="BD813" s="88">
        <v>0</v>
      </c>
      <c r="BE813" s="88">
        <v>0</v>
      </c>
      <c r="BF813" s="101">
        <v>0</v>
      </c>
      <c r="BG813" s="101">
        <v>0</v>
      </c>
      <c r="BH813" s="101">
        <v>0</v>
      </c>
      <c r="BI813" s="101">
        <v>0</v>
      </c>
      <c r="BJ813" s="101">
        <v>0</v>
      </c>
      <c r="BK813" s="101">
        <v>0</v>
      </c>
      <c r="BL813" s="101" t="s">
        <v>3081</v>
      </c>
      <c r="BM813" s="101" t="s">
        <v>3081</v>
      </c>
    </row>
    <row r="814" spans="1:65">
      <c r="A814" t="s">
        <v>695</v>
      </c>
      <c r="B814">
        <v>20250301</v>
      </c>
      <c r="C814">
        <v>2025</v>
      </c>
      <c r="D814" s="9">
        <v>45717</v>
      </c>
      <c r="E814">
        <v>3</v>
      </c>
      <c r="F814" t="s">
        <v>2670</v>
      </c>
      <c r="G814" t="s">
        <v>2685</v>
      </c>
      <c r="H814" t="s">
        <v>1038</v>
      </c>
      <c r="I814" t="s">
        <v>695</v>
      </c>
      <c r="J814">
        <v>34</v>
      </c>
      <c r="K814" t="s">
        <v>3256</v>
      </c>
      <c r="L814" t="s">
        <v>2158</v>
      </c>
      <c r="M814" t="s">
        <v>2158</v>
      </c>
      <c r="N814" t="s">
        <v>1820</v>
      </c>
      <c r="O814" t="s">
        <v>3247</v>
      </c>
      <c r="P814" t="s">
        <v>6037</v>
      </c>
      <c r="Q814" t="s">
        <v>6038</v>
      </c>
      <c r="R814" t="s">
        <v>3257</v>
      </c>
      <c r="S814" t="s">
        <v>1187</v>
      </c>
      <c r="T814" t="s">
        <v>6046</v>
      </c>
      <c r="U814" s="9" t="s">
        <v>6047</v>
      </c>
      <c r="V814" s="9" t="s">
        <v>6048</v>
      </c>
      <c r="W814" t="s">
        <v>6049</v>
      </c>
      <c r="X814" t="s">
        <v>3081</v>
      </c>
      <c r="Y814" t="s">
        <v>3081</v>
      </c>
      <c r="Z814">
        <v>3</v>
      </c>
      <c r="AA814">
        <v>45566</v>
      </c>
      <c r="AB814">
        <v>44621</v>
      </c>
      <c r="AC814">
        <v>61530017</v>
      </c>
      <c r="AD814" s="9" t="s">
        <v>3084</v>
      </c>
      <c r="AE814" t="s">
        <v>1731</v>
      </c>
      <c r="AF814" t="s">
        <v>3258</v>
      </c>
      <c r="AG814" t="s">
        <v>3259</v>
      </c>
      <c r="AH814" t="s">
        <v>1178</v>
      </c>
      <c r="AI814" t="s">
        <v>6043</v>
      </c>
      <c r="AJ814">
        <v>36131</v>
      </c>
      <c r="AK814" t="s">
        <v>3099</v>
      </c>
      <c r="AL814" t="s">
        <v>3088</v>
      </c>
      <c r="AM814">
        <v>200010131616794</v>
      </c>
      <c r="AN814">
        <v>1</v>
      </c>
      <c r="AO814" s="88" t="s">
        <v>3089</v>
      </c>
      <c r="AP814" s="88">
        <v>1</v>
      </c>
      <c r="AQ814" s="88" t="s">
        <v>3090</v>
      </c>
      <c r="AR814" s="88">
        <v>362717</v>
      </c>
      <c r="AS814" s="88" t="s">
        <v>6059</v>
      </c>
      <c r="AT814" s="88">
        <v>517</v>
      </c>
      <c r="AU814" s="88">
        <v>48000</v>
      </c>
      <c r="AV814" s="88">
        <v>0</v>
      </c>
      <c r="AW814" s="88">
        <v>0</v>
      </c>
      <c r="AX814" s="88">
        <v>0</v>
      </c>
      <c r="AY814" s="88">
        <v>48000</v>
      </c>
      <c r="AZ814" s="88">
        <v>1377.6</v>
      </c>
      <c r="BA814" s="88">
        <v>1571.73</v>
      </c>
      <c r="BB814" s="88">
        <v>1459.2</v>
      </c>
      <c r="BC814" s="88">
        <v>0</v>
      </c>
      <c r="BD814" s="88">
        <v>25</v>
      </c>
      <c r="BE814" s="88">
        <v>0</v>
      </c>
      <c r="BF814" s="101">
        <v>0</v>
      </c>
      <c r="BG814" s="101">
        <v>4433.53</v>
      </c>
      <c r="BH814" s="101">
        <v>3408</v>
      </c>
      <c r="BI814" s="101">
        <v>528</v>
      </c>
      <c r="BJ814" s="101">
        <v>3403.2</v>
      </c>
      <c r="BK814" s="101">
        <v>7339.2</v>
      </c>
      <c r="BL814" s="101" t="s">
        <v>3081</v>
      </c>
      <c r="BM814" s="101" t="s">
        <v>3081</v>
      </c>
    </row>
    <row r="815" spans="1:65">
      <c r="A815" t="s">
        <v>695</v>
      </c>
      <c r="B815">
        <v>20250301</v>
      </c>
      <c r="C815">
        <v>2025</v>
      </c>
      <c r="D815" s="9">
        <v>45717</v>
      </c>
      <c r="E815">
        <v>3</v>
      </c>
      <c r="F815" t="s">
        <v>2675</v>
      </c>
      <c r="G815" t="s">
        <v>2694</v>
      </c>
      <c r="H815" t="s">
        <v>1038</v>
      </c>
      <c r="I815" t="s">
        <v>695</v>
      </c>
      <c r="J815">
        <v>34</v>
      </c>
      <c r="K815" t="s">
        <v>3256</v>
      </c>
      <c r="L815" t="s">
        <v>2158</v>
      </c>
      <c r="M815" t="s">
        <v>2158</v>
      </c>
      <c r="N815" t="s">
        <v>1820</v>
      </c>
      <c r="O815" t="s">
        <v>3247</v>
      </c>
      <c r="P815" t="s">
        <v>6037</v>
      </c>
      <c r="Q815" t="s">
        <v>6038</v>
      </c>
      <c r="R815" t="s">
        <v>4472</v>
      </c>
      <c r="S815" t="s">
        <v>1154</v>
      </c>
      <c r="T815" t="s">
        <v>6046</v>
      </c>
      <c r="U815" s="9" t="s">
        <v>6047</v>
      </c>
      <c r="V815" s="9" t="s">
        <v>6054</v>
      </c>
      <c r="W815" t="s">
        <v>6055</v>
      </c>
      <c r="X815" t="s">
        <v>3081</v>
      </c>
      <c r="Y815" t="s">
        <v>3081</v>
      </c>
      <c r="Z815">
        <v>1</v>
      </c>
      <c r="AA815">
        <v>45323</v>
      </c>
      <c r="AB815">
        <v>45323</v>
      </c>
      <c r="AC815">
        <v>2</v>
      </c>
      <c r="AD815" s="9" t="s">
        <v>3084</v>
      </c>
      <c r="AE815" t="s">
        <v>2709</v>
      </c>
      <c r="AF815" t="s">
        <v>5627</v>
      </c>
      <c r="AG815" t="s">
        <v>5628</v>
      </c>
      <c r="AH815" t="s">
        <v>2710</v>
      </c>
      <c r="AI815" t="s">
        <v>6045</v>
      </c>
      <c r="AJ815">
        <v>29284</v>
      </c>
      <c r="AK815" t="s">
        <v>3087</v>
      </c>
      <c r="AL815" t="s">
        <v>3088</v>
      </c>
      <c r="AM815">
        <v>200011700672289</v>
      </c>
      <c r="AN815">
        <v>1</v>
      </c>
      <c r="AO815" s="88" t="s">
        <v>3089</v>
      </c>
      <c r="AP815" s="88">
        <v>1</v>
      </c>
      <c r="AQ815" s="88" t="s">
        <v>3090</v>
      </c>
      <c r="AR815" s="88">
        <v>362717</v>
      </c>
      <c r="AS815" s="88" t="s">
        <v>6059</v>
      </c>
      <c r="AT815" s="88">
        <v>525</v>
      </c>
      <c r="AU815" s="88">
        <v>110000</v>
      </c>
      <c r="AV815" s="88">
        <v>0</v>
      </c>
      <c r="AW815" s="88">
        <v>0</v>
      </c>
      <c r="AX815" s="88">
        <v>0</v>
      </c>
      <c r="AY815" s="88">
        <v>110000</v>
      </c>
      <c r="AZ815" s="88">
        <v>3157</v>
      </c>
      <c r="BA815" s="88">
        <v>14457.62</v>
      </c>
      <c r="BB815" s="88">
        <v>3344</v>
      </c>
      <c r="BC815" s="88">
        <v>0</v>
      </c>
      <c r="BD815" s="88">
        <v>25</v>
      </c>
      <c r="BE815" s="88">
        <v>0</v>
      </c>
      <c r="BF815" s="101">
        <v>0</v>
      </c>
      <c r="BG815" s="101">
        <v>20983.62</v>
      </c>
      <c r="BH815" s="101">
        <v>7810</v>
      </c>
      <c r="BI815" s="101">
        <v>851.51</v>
      </c>
      <c r="BJ815" s="101">
        <v>7799</v>
      </c>
      <c r="BK815" s="101">
        <v>16460.509999999998</v>
      </c>
      <c r="BL815" s="101" t="s">
        <v>3081</v>
      </c>
      <c r="BM815" s="101" t="s">
        <v>3081</v>
      </c>
    </row>
    <row r="816" spans="1:65">
      <c r="A816" t="s">
        <v>695</v>
      </c>
      <c r="B816">
        <v>20250301</v>
      </c>
      <c r="C816">
        <v>2025</v>
      </c>
      <c r="D816" s="9">
        <v>45717</v>
      </c>
      <c r="E816">
        <v>3</v>
      </c>
      <c r="F816" t="s">
        <v>1056</v>
      </c>
      <c r="G816" t="s">
        <v>694</v>
      </c>
      <c r="H816" t="s">
        <v>1056</v>
      </c>
      <c r="I816" t="s">
        <v>694</v>
      </c>
      <c r="J816">
        <v>1</v>
      </c>
      <c r="K816" t="s">
        <v>9</v>
      </c>
      <c r="L816" t="s">
        <v>2158</v>
      </c>
      <c r="M816" t="s">
        <v>2158</v>
      </c>
      <c r="N816" t="s">
        <v>1820</v>
      </c>
      <c r="O816" t="s">
        <v>3247</v>
      </c>
      <c r="P816" t="s">
        <v>6037</v>
      </c>
      <c r="Q816" t="s">
        <v>6038</v>
      </c>
      <c r="R816" t="s">
        <v>3273</v>
      </c>
      <c r="S816" t="s">
        <v>163</v>
      </c>
      <c r="T816" t="s">
        <v>6046</v>
      </c>
      <c r="U816" s="9" t="s">
        <v>6047</v>
      </c>
      <c r="V816" s="9" t="s">
        <v>3081</v>
      </c>
      <c r="W816" t="s">
        <v>3081</v>
      </c>
      <c r="X816" t="s">
        <v>3081</v>
      </c>
      <c r="Y816" t="s">
        <v>3081</v>
      </c>
      <c r="Z816">
        <v>1</v>
      </c>
      <c r="AA816">
        <v>44136</v>
      </c>
      <c r="AB816">
        <v>44136</v>
      </c>
      <c r="AC816">
        <v>61800017</v>
      </c>
      <c r="AD816" s="9" t="s">
        <v>3084</v>
      </c>
      <c r="AE816" t="s">
        <v>1245</v>
      </c>
      <c r="AF816" t="s">
        <v>5279</v>
      </c>
      <c r="AG816" t="s">
        <v>5280</v>
      </c>
      <c r="AH816" t="s">
        <v>693</v>
      </c>
      <c r="AI816" t="s">
        <v>6045</v>
      </c>
      <c r="AJ816">
        <v>25483</v>
      </c>
      <c r="AK816" t="s">
        <v>3099</v>
      </c>
      <c r="AL816" t="s">
        <v>3088</v>
      </c>
      <c r="AM816">
        <v>200019603107033</v>
      </c>
      <c r="AN816">
        <v>1</v>
      </c>
      <c r="AO816" s="88" t="s">
        <v>3089</v>
      </c>
      <c r="AP816" s="88">
        <v>1</v>
      </c>
      <c r="AQ816" s="88" t="s">
        <v>3090</v>
      </c>
      <c r="AR816" s="88">
        <v>362717</v>
      </c>
      <c r="AS816" s="88" t="s">
        <v>6059</v>
      </c>
      <c r="AT816" s="88">
        <v>606</v>
      </c>
      <c r="AU816" s="88">
        <v>35000</v>
      </c>
      <c r="AV816" s="88">
        <v>0</v>
      </c>
      <c r="AW816" s="88">
        <v>0</v>
      </c>
      <c r="AX816" s="88">
        <v>0</v>
      </c>
      <c r="AY816" s="88">
        <v>35000</v>
      </c>
      <c r="AZ816" s="88">
        <v>1004.5</v>
      </c>
      <c r="BA816" s="88">
        <v>0</v>
      </c>
      <c r="BB816" s="88">
        <v>1064</v>
      </c>
      <c r="BC816" s="88">
        <v>0</v>
      </c>
      <c r="BD816" s="88">
        <v>25</v>
      </c>
      <c r="BE816" s="88">
        <v>0</v>
      </c>
      <c r="BF816" s="101">
        <v>0</v>
      </c>
      <c r="BG816" s="101">
        <v>2093.5</v>
      </c>
      <c r="BH816" s="101">
        <v>2485</v>
      </c>
      <c r="BI816" s="101">
        <v>385</v>
      </c>
      <c r="BJ816" s="101">
        <v>2481.5</v>
      </c>
      <c r="BK816" s="101">
        <v>5351.5</v>
      </c>
      <c r="BL816" s="101" t="s">
        <v>3081</v>
      </c>
      <c r="BM816" s="101" t="s">
        <v>3081</v>
      </c>
    </row>
    <row r="817" spans="1:65">
      <c r="A817" t="s">
        <v>695</v>
      </c>
      <c r="B817">
        <v>20250301</v>
      </c>
      <c r="C817">
        <v>2025</v>
      </c>
      <c r="D817" s="9">
        <v>45717</v>
      </c>
      <c r="E817">
        <v>3</v>
      </c>
      <c r="F817" t="s">
        <v>1046</v>
      </c>
      <c r="G817" t="s">
        <v>226</v>
      </c>
      <c r="H817" t="s">
        <v>1046</v>
      </c>
      <c r="I817" t="s">
        <v>226</v>
      </c>
      <c r="J817">
        <v>1</v>
      </c>
      <c r="K817" t="s">
        <v>9</v>
      </c>
      <c r="L817" t="s">
        <v>2158</v>
      </c>
      <c r="M817" t="s">
        <v>2158</v>
      </c>
      <c r="N817" t="s">
        <v>1820</v>
      </c>
      <c r="O817" t="s">
        <v>3247</v>
      </c>
      <c r="P817" t="s">
        <v>6037</v>
      </c>
      <c r="Q817" t="s">
        <v>6038</v>
      </c>
      <c r="R817" t="s">
        <v>3127</v>
      </c>
      <c r="S817" t="s">
        <v>23</v>
      </c>
      <c r="T817" t="s">
        <v>6039</v>
      </c>
      <c r="U817" s="9" t="s">
        <v>6040</v>
      </c>
      <c r="V817" s="9" t="s">
        <v>6048</v>
      </c>
      <c r="W817" t="s">
        <v>6049</v>
      </c>
      <c r="X817" t="s">
        <v>3081</v>
      </c>
      <c r="Y817" t="s">
        <v>3081</v>
      </c>
      <c r="Z817">
        <v>11</v>
      </c>
      <c r="AA817">
        <v>44896</v>
      </c>
      <c r="AB817">
        <v>367</v>
      </c>
      <c r="AC817">
        <v>62250035</v>
      </c>
      <c r="AD817" s="9" t="s">
        <v>3084</v>
      </c>
      <c r="AE817" t="s">
        <v>1327</v>
      </c>
      <c r="AF817" t="s">
        <v>4368</v>
      </c>
      <c r="AG817" t="s">
        <v>5013</v>
      </c>
      <c r="AH817" t="s">
        <v>1093</v>
      </c>
      <c r="AI817" t="s">
        <v>6045</v>
      </c>
      <c r="AJ817">
        <v>23303</v>
      </c>
      <c r="AK817" t="s">
        <v>3099</v>
      </c>
      <c r="AL817" t="s">
        <v>3088</v>
      </c>
      <c r="AM817">
        <v>200015800162579</v>
      </c>
      <c r="AN817">
        <v>1</v>
      </c>
      <c r="AO817" s="88" t="s">
        <v>3089</v>
      </c>
      <c r="AP817" s="88">
        <v>1</v>
      </c>
      <c r="AQ817" s="88" t="s">
        <v>3090</v>
      </c>
      <c r="AR817" s="88">
        <v>362717</v>
      </c>
      <c r="AS817" s="88" t="s">
        <v>6059</v>
      </c>
      <c r="AT817" s="88">
        <v>614</v>
      </c>
      <c r="AU817" s="88">
        <v>36000</v>
      </c>
      <c r="AV817" s="88">
        <v>0</v>
      </c>
      <c r="AW817" s="88">
        <v>0</v>
      </c>
      <c r="AX817" s="88">
        <v>0</v>
      </c>
      <c r="AY817" s="88">
        <v>36000</v>
      </c>
      <c r="AZ817" s="88">
        <v>1033.2</v>
      </c>
      <c r="BA817" s="88">
        <v>0</v>
      </c>
      <c r="BB817" s="88">
        <v>1094.4000000000001</v>
      </c>
      <c r="BC817" s="88">
        <v>0</v>
      </c>
      <c r="BD817" s="88">
        <v>25</v>
      </c>
      <c r="BE817" s="88">
        <v>0</v>
      </c>
      <c r="BF817" s="101">
        <v>5066</v>
      </c>
      <c r="BG817" s="101">
        <v>7218.6</v>
      </c>
      <c r="BH817" s="101">
        <v>2556</v>
      </c>
      <c r="BI817" s="101">
        <v>396</v>
      </c>
      <c r="BJ817" s="101">
        <v>2552.4</v>
      </c>
      <c r="BK817" s="101">
        <v>5504.4</v>
      </c>
      <c r="BL817" s="101" t="s">
        <v>3081</v>
      </c>
      <c r="BM817" s="101" t="s">
        <v>3081</v>
      </c>
    </row>
    <row r="818" spans="1:65">
      <c r="A818" t="s">
        <v>695</v>
      </c>
      <c r="B818">
        <v>20250301</v>
      </c>
      <c r="C818">
        <v>2025</v>
      </c>
      <c r="D818" s="9">
        <v>45717</v>
      </c>
      <c r="E818">
        <v>3</v>
      </c>
      <c r="F818" t="s">
        <v>1056</v>
      </c>
      <c r="G818" t="s">
        <v>694</v>
      </c>
      <c r="H818" t="s">
        <v>1056</v>
      </c>
      <c r="I818" t="s">
        <v>694</v>
      </c>
      <c r="J818">
        <v>1</v>
      </c>
      <c r="K818" t="s">
        <v>9</v>
      </c>
      <c r="L818" t="s">
        <v>2158</v>
      </c>
      <c r="M818" t="s">
        <v>2158</v>
      </c>
      <c r="N818" t="s">
        <v>1820</v>
      </c>
      <c r="O818" t="s">
        <v>3247</v>
      </c>
      <c r="P818" t="s">
        <v>6037</v>
      </c>
      <c r="Q818" t="s">
        <v>6038</v>
      </c>
      <c r="R818" t="s">
        <v>3083</v>
      </c>
      <c r="S818" t="s">
        <v>7</v>
      </c>
      <c r="T818" t="s">
        <v>6039</v>
      </c>
      <c r="U818" s="9" t="s">
        <v>6040</v>
      </c>
      <c r="V818" s="9" t="s">
        <v>6041</v>
      </c>
      <c r="W818" t="s">
        <v>6042</v>
      </c>
      <c r="X818" t="s">
        <v>3081</v>
      </c>
      <c r="Y818" t="s">
        <v>3081</v>
      </c>
      <c r="Z818">
        <v>1</v>
      </c>
      <c r="AA818">
        <v>45474</v>
      </c>
      <c r="AB818">
        <v>45474</v>
      </c>
      <c r="AC818">
        <v>61800104</v>
      </c>
      <c r="AD818" s="9" t="s">
        <v>3084</v>
      </c>
      <c r="AE818" t="s">
        <v>2857</v>
      </c>
      <c r="AF818" t="s">
        <v>3465</v>
      </c>
      <c r="AG818" t="s">
        <v>3466</v>
      </c>
      <c r="AH818" t="s">
        <v>2872</v>
      </c>
      <c r="AI818" t="s">
        <v>6043</v>
      </c>
      <c r="AJ818">
        <v>26230</v>
      </c>
      <c r="AK818" t="s">
        <v>3087</v>
      </c>
      <c r="AL818" t="s">
        <v>3088</v>
      </c>
      <c r="AM818">
        <v>200019607268913</v>
      </c>
      <c r="AN818">
        <v>1</v>
      </c>
      <c r="AO818" s="88" t="s">
        <v>3089</v>
      </c>
      <c r="AP818" s="88">
        <v>1</v>
      </c>
      <c r="AQ818" s="88" t="s">
        <v>3090</v>
      </c>
      <c r="AR818" s="88">
        <v>362717</v>
      </c>
      <c r="AS818" s="88" t="s">
        <v>6059</v>
      </c>
      <c r="AT818" s="88">
        <v>541</v>
      </c>
      <c r="AU818" s="88">
        <v>18000</v>
      </c>
      <c r="AV818" s="88">
        <v>0</v>
      </c>
      <c r="AW818" s="88">
        <v>0</v>
      </c>
      <c r="AX818" s="88">
        <v>0</v>
      </c>
      <c r="AY818" s="88">
        <v>18000</v>
      </c>
      <c r="AZ818" s="88">
        <v>516.6</v>
      </c>
      <c r="BA818" s="88">
        <v>0</v>
      </c>
      <c r="BB818" s="88">
        <v>547.20000000000005</v>
      </c>
      <c r="BC818" s="88">
        <v>0</v>
      </c>
      <c r="BD818" s="88">
        <v>25</v>
      </c>
      <c r="BE818" s="88">
        <v>0</v>
      </c>
      <c r="BF818" s="101">
        <v>0</v>
      </c>
      <c r="BG818" s="101">
        <v>1088.8</v>
      </c>
      <c r="BH818" s="101">
        <v>1278</v>
      </c>
      <c r="BI818" s="101">
        <v>198</v>
      </c>
      <c r="BJ818" s="101">
        <v>1276.2</v>
      </c>
      <c r="BK818" s="101">
        <v>2752.2</v>
      </c>
      <c r="BL818" s="101" t="s">
        <v>3081</v>
      </c>
      <c r="BM818" s="101" t="s">
        <v>3081</v>
      </c>
    </row>
    <row r="819" spans="1:65">
      <c r="A819" t="s">
        <v>695</v>
      </c>
      <c r="B819">
        <v>20250301</v>
      </c>
      <c r="C819">
        <v>2025</v>
      </c>
      <c r="D819" s="9">
        <v>45717</v>
      </c>
      <c r="E819">
        <v>3</v>
      </c>
      <c r="F819" t="s">
        <v>1035</v>
      </c>
      <c r="G819" t="s">
        <v>1199</v>
      </c>
      <c r="H819" t="s">
        <v>1035</v>
      </c>
      <c r="I819" t="s">
        <v>1199</v>
      </c>
      <c r="J819">
        <v>1</v>
      </c>
      <c r="K819" t="s">
        <v>9</v>
      </c>
      <c r="L819" t="s">
        <v>2158</v>
      </c>
      <c r="M819" t="s">
        <v>2158</v>
      </c>
      <c r="N819" t="s">
        <v>1820</v>
      </c>
      <c r="O819" t="s">
        <v>3247</v>
      </c>
      <c r="P819" t="s">
        <v>6037</v>
      </c>
      <c r="Q819" t="s">
        <v>6038</v>
      </c>
      <c r="R819" t="s">
        <v>3297</v>
      </c>
      <c r="S819" t="s">
        <v>8</v>
      </c>
      <c r="T819" t="s">
        <v>6046</v>
      </c>
      <c r="U819" s="9" t="s">
        <v>6047</v>
      </c>
      <c r="V819" s="9" t="s">
        <v>6056</v>
      </c>
      <c r="W819" t="s">
        <v>6057</v>
      </c>
      <c r="X819" t="s">
        <v>3081</v>
      </c>
      <c r="Y819" t="s">
        <v>3081</v>
      </c>
      <c r="Z819">
        <v>6</v>
      </c>
      <c r="AA819">
        <v>44866</v>
      </c>
      <c r="AB819">
        <v>43983</v>
      </c>
      <c r="AC819">
        <v>61395026</v>
      </c>
      <c r="AD819" s="9" t="s">
        <v>3084</v>
      </c>
      <c r="AE819" t="s">
        <v>1483</v>
      </c>
      <c r="AF819" t="s">
        <v>3348</v>
      </c>
      <c r="AG819" t="s">
        <v>3349</v>
      </c>
      <c r="AH819" t="s">
        <v>660</v>
      </c>
      <c r="AI819" t="s">
        <v>6043</v>
      </c>
      <c r="AJ819">
        <v>35699</v>
      </c>
      <c r="AK819" t="s">
        <v>3099</v>
      </c>
      <c r="AL819" t="s">
        <v>3088</v>
      </c>
      <c r="AM819">
        <v>200019602005273</v>
      </c>
      <c r="AN819">
        <v>1</v>
      </c>
      <c r="AO819" s="88" t="s">
        <v>3089</v>
      </c>
      <c r="AP819" s="88">
        <v>1</v>
      </c>
      <c r="AQ819" s="88" t="s">
        <v>3090</v>
      </c>
      <c r="AR819" s="88">
        <v>362717</v>
      </c>
      <c r="AS819" s="88" t="s">
        <v>6059</v>
      </c>
      <c r="AT819" s="88">
        <v>551</v>
      </c>
      <c r="AU819" s="88">
        <v>35000</v>
      </c>
      <c r="AV819" s="88">
        <v>0</v>
      </c>
      <c r="AW819" s="88">
        <v>0</v>
      </c>
      <c r="AX819" s="88">
        <v>0</v>
      </c>
      <c r="AY819" s="88">
        <v>35000</v>
      </c>
      <c r="AZ819" s="88">
        <v>1004.5</v>
      </c>
      <c r="BA819" s="88">
        <v>0</v>
      </c>
      <c r="BB819" s="88">
        <v>1064</v>
      </c>
      <c r="BC819" s="88">
        <v>0</v>
      </c>
      <c r="BD819" s="88">
        <v>25</v>
      </c>
      <c r="BE819" s="88">
        <v>0</v>
      </c>
      <c r="BF819" s="101">
        <v>13437.81</v>
      </c>
      <c r="BG819" s="101">
        <v>15531.31</v>
      </c>
      <c r="BH819" s="101">
        <v>2485</v>
      </c>
      <c r="BI819" s="101">
        <v>385</v>
      </c>
      <c r="BJ819" s="101">
        <v>2481.5</v>
      </c>
      <c r="BK819" s="101">
        <v>5351.5</v>
      </c>
      <c r="BL819" s="101" t="s">
        <v>3081</v>
      </c>
      <c r="BM819" s="101" t="s">
        <v>3081</v>
      </c>
    </row>
    <row r="820" spans="1:65">
      <c r="A820" t="s">
        <v>695</v>
      </c>
      <c r="B820">
        <v>20250301</v>
      </c>
      <c r="C820">
        <v>2025</v>
      </c>
      <c r="D820" s="9">
        <v>45717</v>
      </c>
      <c r="E820">
        <v>3</v>
      </c>
      <c r="F820" t="s">
        <v>1071</v>
      </c>
      <c r="G820" t="s">
        <v>160</v>
      </c>
      <c r="H820" t="s">
        <v>1071</v>
      </c>
      <c r="I820" t="s">
        <v>160</v>
      </c>
      <c r="J820">
        <v>1</v>
      </c>
      <c r="K820" t="s">
        <v>9</v>
      </c>
      <c r="L820" t="s">
        <v>2158</v>
      </c>
      <c r="M820" t="s">
        <v>2158</v>
      </c>
      <c r="N820" t="s">
        <v>1820</v>
      </c>
      <c r="O820" t="s">
        <v>3247</v>
      </c>
      <c r="P820" t="s">
        <v>6037</v>
      </c>
      <c r="Q820" t="s">
        <v>6038</v>
      </c>
      <c r="R820" t="s">
        <v>3398</v>
      </c>
      <c r="S820" t="s">
        <v>391</v>
      </c>
      <c r="T820" t="s">
        <v>6046</v>
      </c>
      <c r="U820" s="9" t="s">
        <v>6047</v>
      </c>
      <c r="V820" s="9" t="s">
        <v>3081</v>
      </c>
      <c r="W820" t="s">
        <v>3081</v>
      </c>
      <c r="X820" t="s">
        <v>3081</v>
      </c>
      <c r="Y820" t="s">
        <v>3081</v>
      </c>
      <c r="Z820">
        <v>5</v>
      </c>
      <c r="AA820">
        <v>45566</v>
      </c>
      <c r="AB820">
        <v>38261</v>
      </c>
      <c r="AC820">
        <v>62370021</v>
      </c>
      <c r="AD820" s="9" t="s">
        <v>3084</v>
      </c>
      <c r="AE820" t="s">
        <v>1282</v>
      </c>
      <c r="AF820" t="s">
        <v>3399</v>
      </c>
      <c r="AG820" t="s">
        <v>3400</v>
      </c>
      <c r="AH820" t="s">
        <v>390</v>
      </c>
      <c r="AI820" t="s">
        <v>6045</v>
      </c>
      <c r="AJ820">
        <v>23109</v>
      </c>
      <c r="AK820" t="s">
        <v>3088</v>
      </c>
      <c r="AL820" t="s">
        <v>3088</v>
      </c>
      <c r="AM820">
        <v>200013300036757</v>
      </c>
      <c r="AN820">
        <v>1</v>
      </c>
      <c r="AO820" s="88" t="s">
        <v>3089</v>
      </c>
      <c r="AP820" s="88">
        <v>1</v>
      </c>
      <c r="AQ820" s="88" t="s">
        <v>3090</v>
      </c>
      <c r="AR820" s="88">
        <v>362717</v>
      </c>
      <c r="AS820" s="88" t="s">
        <v>6059</v>
      </c>
      <c r="AT820" s="88">
        <v>560</v>
      </c>
      <c r="AU820" s="88">
        <v>50000</v>
      </c>
      <c r="AV820" s="88">
        <v>0</v>
      </c>
      <c r="AW820" s="88">
        <v>0</v>
      </c>
      <c r="AX820" s="88">
        <v>0</v>
      </c>
      <c r="AY820" s="88">
        <v>50000</v>
      </c>
      <c r="AZ820" s="88">
        <v>1435</v>
      </c>
      <c r="BA820" s="88">
        <v>1854</v>
      </c>
      <c r="BB820" s="88">
        <v>1520</v>
      </c>
      <c r="BC820" s="88">
        <v>0</v>
      </c>
      <c r="BD820" s="88">
        <v>25</v>
      </c>
      <c r="BE820" s="88">
        <v>100</v>
      </c>
      <c r="BF820" s="101">
        <v>37020.5</v>
      </c>
      <c r="BG820" s="101">
        <v>41954.5</v>
      </c>
      <c r="BH820" s="101">
        <v>3550</v>
      </c>
      <c r="BI820" s="101">
        <v>550</v>
      </c>
      <c r="BJ820" s="101">
        <v>3545</v>
      </c>
      <c r="BK820" s="101">
        <v>7645</v>
      </c>
      <c r="BL820" s="101" t="s">
        <v>3091</v>
      </c>
      <c r="BM820" s="101" t="s">
        <v>3081</v>
      </c>
    </row>
    <row r="821" spans="1:65">
      <c r="A821" t="s">
        <v>695</v>
      </c>
      <c r="B821">
        <v>20250301</v>
      </c>
      <c r="C821">
        <v>2025</v>
      </c>
      <c r="D821" s="9">
        <v>45717</v>
      </c>
      <c r="E821">
        <v>3</v>
      </c>
      <c r="F821" t="s">
        <v>1069</v>
      </c>
      <c r="G821" t="s">
        <v>612</v>
      </c>
      <c r="H821" t="s">
        <v>1038</v>
      </c>
      <c r="I821" t="s">
        <v>695</v>
      </c>
      <c r="J821">
        <v>1</v>
      </c>
      <c r="K821" t="s">
        <v>9</v>
      </c>
      <c r="L821" t="s">
        <v>2158</v>
      </c>
      <c r="M821" t="s">
        <v>2158</v>
      </c>
      <c r="N821" t="s">
        <v>1820</v>
      </c>
      <c r="O821" t="s">
        <v>3247</v>
      </c>
      <c r="P821" t="s">
        <v>6037</v>
      </c>
      <c r="Q821" t="s">
        <v>6038</v>
      </c>
      <c r="R821" t="s">
        <v>3454</v>
      </c>
      <c r="S821" t="s">
        <v>486</v>
      </c>
      <c r="T821" t="s">
        <v>6046</v>
      </c>
      <c r="U821" s="9" t="s">
        <v>6047</v>
      </c>
      <c r="V821" s="9" t="s">
        <v>6056</v>
      </c>
      <c r="W821" t="s">
        <v>6057</v>
      </c>
      <c r="X821" t="s">
        <v>3081</v>
      </c>
      <c r="Y821" t="s">
        <v>3081</v>
      </c>
      <c r="Z821">
        <v>6</v>
      </c>
      <c r="AA821">
        <v>45717</v>
      </c>
      <c r="AB821">
        <v>367</v>
      </c>
      <c r="AC821">
        <v>62462423</v>
      </c>
      <c r="AD821" s="9" t="s">
        <v>3084</v>
      </c>
      <c r="AE821" t="s">
        <v>890</v>
      </c>
      <c r="AF821" t="s">
        <v>3455</v>
      </c>
      <c r="AG821" t="s">
        <v>3456</v>
      </c>
      <c r="AH821" t="s">
        <v>1834</v>
      </c>
      <c r="AI821" t="s">
        <v>6043</v>
      </c>
      <c r="AJ821">
        <v>25360</v>
      </c>
      <c r="AK821" t="s">
        <v>3088</v>
      </c>
      <c r="AL821" t="s">
        <v>3095</v>
      </c>
      <c r="AM821">
        <v>200013300037277</v>
      </c>
      <c r="AN821">
        <v>1</v>
      </c>
      <c r="AO821" s="88" t="s">
        <v>3089</v>
      </c>
      <c r="AP821" s="88">
        <v>1</v>
      </c>
      <c r="AQ821" s="88" t="s">
        <v>3090</v>
      </c>
      <c r="AR821" s="88">
        <v>362717</v>
      </c>
      <c r="AS821" s="88" t="s">
        <v>6059</v>
      </c>
      <c r="AT821" s="88">
        <v>562</v>
      </c>
      <c r="AU821" s="88">
        <v>35000</v>
      </c>
      <c r="AV821" s="88">
        <v>0</v>
      </c>
      <c r="AW821" s="88">
        <v>0</v>
      </c>
      <c r="AX821" s="88">
        <v>0</v>
      </c>
      <c r="AY821" s="88">
        <v>35000</v>
      </c>
      <c r="AZ821" s="88">
        <v>1004.5</v>
      </c>
      <c r="BA821" s="88">
        <v>0</v>
      </c>
      <c r="BB821" s="88">
        <v>1064</v>
      </c>
      <c r="BC821" s="88">
        <v>0</v>
      </c>
      <c r="BD821" s="88">
        <v>25</v>
      </c>
      <c r="BE821" s="88">
        <v>0</v>
      </c>
      <c r="BF821" s="101">
        <v>4818.84</v>
      </c>
      <c r="BG821" s="101">
        <v>6912.34</v>
      </c>
      <c r="BH821" s="101">
        <v>2485</v>
      </c>
      <c r="BI821" s="101">
        <v>385</v>
      </c>
      <c r="BJ821" s="101">
        <v>2481.5</v>
      </c>
      <c r="BK821" s="101">
        <v>5351.5</v>
      </c>
      <c r="BL821" s="101" t="s">
        <v>3091</v>
      </c>
      <c r="BM821" s="101" t="s">
        <v>3081</v>
      </c>
    </row>
    <row r="822" spans="1:65">
      <c r="A822" t="s">
        <v>695</v>
      </c>
      <c r="B822">
        <v>20250301</v>
      </c>
      <c r="C822">
        <v>2025</v>
      </c>
      <c r="D822" s="9">
        <v>45717</v>
      </c>
      <c r="E822">
        <v>3</v>
      </c>
      <c r="F822" t="s">
        <v>1046</v>
      </c>
      <c r="G822" t="s">
        <v>226</v>
      </c>
      <c r="H822" t="s">
        <v>1046</v>
      </c>
      <c r="I822" t="s">
        <v>226</v>
      </c>
      <c r="J822">
        <v>1</v>
      </c>
      <c r="K822" t="s">
        <v>9</v>
      </c>
      <c r="L822" t="s">
        <v>2158</v>
      </c>
      <c r="M822" t="s">
        <v>2158</v>
      </c>
      <c r="N822" t="s">
        <v>1820</v>
      </c>
      <c r="O822" t="s">
        <v>3247</v>
      </c>
      <c r="P822" t="s">
        <v>6037</v>
      </c>
      <c r="Q822" t="s">
        <v>6038</v>
      </c>
      <c r="R822" t="s">
        <v>3185</v>
      </c>
      <c r="S822" t="s">
        <v>307</v>
      </c>
      <c r="T822" t="s">
        <v>6039</v>
      </c>
      <c r="U822" s="9" t="s">
        <v>6040</v>
      </c>
      <c r="V822" s="9" t="s">
        <v>6041</v>
      </c>
      <c r="W822" t="s">
        <v>6042</v>
      </c>
      <c r="X822" t="s">
        <v>3081</v>
      </c>
      <c r="Y822" t="s">
        <v>3081</v>
      </c>
      <c r="Z822">
        <v>1</v>
      </c>
      <c r="AA822">
        <v>45108</v>
      </c>
      <c r="AB822">
        <v>45108</v>
      </c>
      <c r="AC822">
        <v>62250078</v>
      </c>
      <c r="AD822" s="9" t="s">
        <v>3084</v>
      </c>
      <c r="AE822" t="s">
        <v>2419</v>
      </c>
      <c r="AF822" t="s">
        <v>4480</v>
      </c>
      <c r="AG822" t="s">
        <v>4481</v>
      </c>
      <c r="AH822" t="s">
        <v>2418</v>
      </c>
      <c r="AI822" t="s">
        <v>6045</v>
      </c>
      <c r="AJ822">
        <v>35077</v>
      </c>
      <c r="AK822" t="s">
        <v>3099</v>
      </c>
      <c r="AL822" t="s">
        <v>3088</v>
      </c>
      <c r="AM822">
        <v>200019606032411</v>
      </c>
      <c r="AN822">
        <v>1</v>
      </c>
      <c r="AO822" s="88" t="s">
        <v>3089</v>
      </c>
      <c r="AP822" s="88">
        <v>1</v>
      </c>
      <c r="AQ822" s="88" t="s">
        <v>3090</v>
      </c>
      <c r="AR822" s="88">
        <v>362717</v>
      </c>
      <c r="AS822" s="88" t="s">
        <v>6059</v>
      </c>
      <c r="AT822" s="88">
        <v>564</v>
      </c>
      <c r="AU822" s="88">
        <v>22000</v>
      </c>
      <c r="AV822" s="88">
        <v>0</v>
      </c>
      <c r="AW822" s="88">
        <v>0</v>
      </c>
      <c r="AX822" s="88">
        <v>0</v>
      </c>
      <c r="AY822" s="88">
        <v>22000</v>
      </c>
      <c r="AZ822" s="88">
        <v>631.4</v>
      </c>
      <c r="BA822" s="88">
        <v>0</v>
      </c>
      <c r="BB822" s="88">
        <v>668.8</v>
      </c>
      <c r="BC822" s="88">
        <v>0</v>
      </c>
      <c r="BD822" s="88">
        <v>25</v>
      </c>
      <c r="BE822" s="88">
        <v>0</v>
      </c>
      <c r="BF822" s="101">
        <v>7725.38</v>
      </c>
      <c r="BG822" s="101">
        <v>9050.58</v>
      </c>
      <c r="BH822" s="101">
        <v>1562</v>
      </c>
      <c r="BI822" s="101">
        <v>242</v>
      </c>
      <c r="BJ822" s="101">
        <v>1559.8</v>
      </c>
      <c r="BK822" s="101">
        <v>3363.8</v>
      </c>
      <c r="BL822" s="101" t="s">
        <v>3081</v>
      </c>
      <c r="BM822" s="101" t="s">
        <v>3081</v>
      </c>
    </row>
    <row r="823" spans="1:65">
      <c r="A823" t="s">
        <v>695</v>
      </c>
      <c r="B823">
        <v>20250301</v>
      </c>
      <c r="C823">
        <v>2025</v>
      </c>
      <c r="D823" s="9">
        <v>45717</v>
      </c>
      <c r="E823">
        <v>3</v>
      </c>
      <c r="F823" t="s">
        <v>2199</v>
      </c>
      <c r="G823" t="s">
        <v>2198</v>
      </c>
      <c r="H823" t="s">
        <v>1038</v>
      </c>
      <c r="I823" t="s">
        <v>695</v>
      </c>
      <c r="J823">
        <v>34</v>
      </c>
      <c r="K823" t="s">
        <v>3256</v>
      </c>
      <c r="L823" t="s">
        <v>2158</v>
      </c>
      <c r="M823" t="s">
        <v>2158</v>
      </c>
      <c r="N823" t="s">
        <v>1820</v>
      </c>
      <c r="O823" t="s">
        <v>3247</v>
      </c>
      <c r="P823" t="s">
        <v>6037</v>
      </c>
      <c r="Q823" t="s">
        <v>6038</v>
      </c>
      <c r="R823" t="s">
        <v>3388</v>
      </c>
      <c r="S823" t="s">
        <v>1000</v>
      </c>
      <c r="T823" t="s">
        <v>6046</v>
      </c>
      <c r="U823" s="9" t="s">
        <v>6047</v>
      </c>
      <c r="V823" s="9" t="s">
        <v>6052</v>
      </c>
      <c r="W823" t="s">
        <v>6053</v>
      </c>
      <c r="X823" t="s">
        <v>3081</v>
      </c>
      <c r="Y823" t="s">
        <v>3081</v>
      </c>
      <c r="Z823">
        <v>6</v>
      </c>
      <c r="AA823">
        <v>45505</v>
      </c>
      <c r="AB823">
        <v>44713</v>
      </c>
      <c r="AC823">
        <v>61650047</v>
      </c>
      <c r="AD823" s="9" t="s">
        <v>3084</v>
      </c>
      <c r="AE823" t="s">
        <v>1676</v>
      </c>
      <c r="AF823" t="s">
        <v>4383</v>
      </c>
      <c r="AG823" t="s">
        <v>4384</v>
      </c>
      <c r="AH823" t="s">
        <v>1675</v>
      </c>
      <c r="AI823" t="s">
        <v>6043</v>
      </c>
      <c r="AJ823">
        <v>33423</v>
      </c>
      <c r="AK823" t="s">
        <v>3099</v>
      </c>
      <c r="AL823" t="s">
        <v>3088</v>
      </c>
      <c r="AM823">
        <v>200019604844040</v>
      </c>
      <c r="AN823">
        <v>1</v>
      </c>
      <c r="AO823" s="88" t="s">
        <v>3089</v>
      </c>
      <c r="AP823" s="88">
        <v>1</v>
      </c>
      <c r="AQ823" s="88" t="s">
        <v>3090</v>
      </c>
      <c r="AR823" s="88">
        <v>362717</v>
      </c>
      <c r="AS823" s="88" t="s">
        <v>6059</v>
      </c>
      <c r="AT823" s="88">
        <v>567</v>
      </c>
      <c r="AU823" s="88">
        <v>70000</v>
      </c>
      <c r="AV823" s="88">
        <v>0</v>
      </c>
      <c r="AW823" s="88">
        <v>0</v>
      </c>
      <c r="AX823" s="88">
        <v>0</v>
      </c>
      <c r="AY823" s="88">
        <v>70000</v>
      </c>
      <c r="AZ823" s="88">
        <v>2009</v>
      </c>
      <c r="BA823" s="88">
        <v>5368.48</v>
      </c>
      <c r="BB823" s="88">
        <v>2128</v>
      </c>
      <c r="BC823" s="88">
        <v>0</v>
      </c>
      <c r="BD823" s="88">
        <v>25</v>
      </c>
      <c r="BE823" s="88">
        <v>0</v>
      </c>
      <c r="BF823" s="101">
        <v>0</v>
      </c>
      <c r="BG823" s="101">
        <v>9530.48</v>
      </c>
      <c r="BH823" s="101">
        <v>4970</v>
      </c>
      <c r="BI823" s="101">
        <v>770</v>
      </c>
      <c r="BJ823" s="101">
        <v>4963</v>
      </c>
      <c r="BK823" s="101">
        <v>10703</v>
      </c>
      <c r="BL823" s="101" t="s">
        <v>3173</v>
      </c>
      <c r="BM823" s="101" t="s">
        <v>3217</v>
      </c>
    </row>
    <row r="824" spans="1:65">
      <c r="A824" t="s">
        <v>695</v>
      </c>
      <c r="B824">
        <v>20250301</v>
      </c>
      <c r="C824">
        <v>2025</v>
      </c>
      <c r="D824" s="9">
        <v>45717</v>
      </c>
      <c r="E824">
        <v>3</v>
      </c>
      <c r="F824" t="s">
        <v>1027</v>
      </c>
      <c r="G824" t="s">
        <v>246</v>
      </c>
      <c r="H824" t="s">
        <v>1027</v>
      </c>
      <c r="I824" t="s">
        <v>246</v>
      </c>
      <c r="J824">
        <v>1</v>
      </c>
      <c r="K824" t="s">
        <v>9</v>
      </c>
      <c r="L824" t="s">
        <v>2158</v>
      </c>
      <c r="M824" t="s">
        <v>2158</v>
      </c>
      <c r="N824" t="s">
        <v>1820</v>
      </c>
      <c r="O824" t="s">
        <v>3247</v>
      </c>
      <c r="P824" t="s">
        <v>6037</v>
      </c>
      <c r="Q824" t="s">
        <v>6038</v>
      </c>
      <c r="R824" t="s">
        <v>3395</v>
      </c>
      <c r="S824" t="s">
        <v>249</v>
      </c>
      <c r="T824" t="s">
        <v>6046</v>
      </c>
      <c r="U824" s="9" t="s">
        <v>6047</v>
      </c>
      <c r="V824" s="9" t="s">
        <v>6048</v>
      </c>
      <c r="W824" t="s">
        <v>6049</v>
      </c>
      <c r="X824" t="s">
        <v>3081</v>
      </c>
      <c r="Y824" t="s">
        <v>3081</v>
      </c>
      <c r="Z824">
        <v>4</v>
      </c>
      <c r="AA824">
        <v>43739</v>
      </c>
      <c r="AB824">
        <v>38899</v>
      </c>
      <c r="AC824">
        <v>62160013</v>
      </c>
      <c r="AD824" s="9" t="s">
        <v>3084</v>
      </c>
      <c r="AE824" t="s">
        <v>827</v>
      </c>
      <c r="AF824" t="s">
        <v>5399</v>
      </c>
      <c r="AG824" t="s">
        <v>5400</v>
      </c>
      <c r="AH824" t="s">
        <v>248</v>
      </c>
      <c r="AI824" t="s">
        <v>6045</v>
      </c>
      <c r="AJ824">
        <v>27843</v>
      </c>
      <c r="AK824" t="s">
        <v>3088</v>
      </c>
      <c r="AL824" t="s">
        <v>3088</v>
      </c>
      <c r="AM824">
        <v>200013300059705</v>
      </c>
      <c r="AN824">
        <v>1</v>
      </c>
      <c r="AO824" s="88" t="s">
        <v>3089</v>
      </c>
      <c r="AP824" s="88">
        <v>1</v>
      </c>
      <c r="AQ824" s="88" t="s">
        <v>3090</v>
      </c>
      <c r="AR824" s="88">
        <v>362717</v>
      </c>
      <c r="AS824" s="88" t="s">
        <v>6059</v>
      </c>
      <c r="AT824" s="88">
        <v>578</v>
      </c>
      <c r="AU824" s="88">
        <v>65000</v>
      </c>
      <c r="AV824" s="88">
        <v>0</v>
      </c>
      <c r="AW824" s="88">
        <v>0</v>
      </c>
      <c r="AX824" s="88">
        <v>0</v>
      </c>
      <c r="AY824" s="88">
        <v>65000</v>
      </c>
      <c r="AZ824" s="88">
        <v>1865.5</v>
      </c>
      <c r="BA824" s="88">
        <v>4427.58</v>
      </c>
      <c r="BB824" s="88">
        <v>1976</v>
      </c>
      <c r="BC824" s="88">
        <v>0</v>
      </c>
      <c r="BD824" s="88">
        <v>25</v>
      </c>
      <c r="BE824" s="88">
        <v>50</v>
      </c>
      <c r="BF824" s="101">
        <v>12612.3</v>
      </c>
      <c r="BG824" s="101">
        <v>20956.38</v>
      </c>
      <c r="BH824" s="101">
        <v>4615</v>
      </c>
      <c r="BI824" s="101">
        <v>715</v>
      </c>
      <c r="BJ824" s="101">
        <v>4608.5</v>
      </c>
      <c r="BK824" s="101">
        <v>9938.5</v>
      </c>
      <c r="BL824" s="101" t="s">
        <v>3091</v>
      </c>
      <c r="BM824" s="101" t="s">
        <v>3081</v>
      </c>
    </row>
    <row r="825" spans="1:65">
      <c r="A825" t="s">
        <v>695</v>
      </c>
      <c r="B825">
        <v>20250301</v>
      </c>
      <c r="C825">
        <v>2025</v>
      </c>
      <c r="D825" s="9">
        <v>45717</v>
      </c>
      <c r="E825">
        <v>3</v>
      </c>
      <c r="F825" t="s">
        <v>1046</v>
      </c>
      <c r="G825" t="s">
        <v>226</v>
      </c>
      <c r="H825" t="s">
        <v>1046</v>
      </c>
      <c r="I825" t="s">
        <v>226</v>
      </c>
      <c r="J825">
        <v>1</v>
      </c>
      <c r="K825" t="s">
        <v>9</v>
      </c>
      <c r="L825" t="s">
        <v>2158</v>
      </c>
      <c r="M825" t="s">
        <v>2158</v>
      </c>
      <c r="N825" t="s">
        <v>1820</v>
      </c>
      <c r="O825" t="s">
        <v>3247</v>
      </c>
      <c r="P825" t="s">
        <v>6037</v>
      </c>
      <c r="Q825" t="s">
        <v>6038</v>
      </c>
      <c r="R825" t="s">
        <v>3185</v>
      </c>
      <c r="S825" t="s">
        <v>307</v>
      </c>
      <c r="T825" t="s">
        <v>6039</v>
      </c>
      <c r="U825" s="9" t="s">
        <v>6040</v>
      </c>
      <c r="V825" s="9" t="s">
        <v>6041</v>
      </c>
      <c r="W825" t="s">
        <v>6042</v>
      </c>
      <c r="X825" t="s">
        <v>3081</v>
      </c>
      <c r="Y825" t="s">
        <v>3081</v>
      </c>
      <c r="Z825">
        <v>1</v>
      </c>
      <c r="AA825">
        <v>45108</v>
      </c>
      <c r="AB825">
        <v>45108</v>
      </c>
      <c r="AC825">
        <v>62250076</v>
      </c>
      <c r="AD825" s="9" t="s">
        <v>3084</v>
      </c>
      <c r="AE825" t="s">
        <v>2432</v>
      </c>
      <c r="AF825" t="s">
        <v>5621</v>
      </c>
      <c r="AG825" t="s">
        <v>3279</v>
      </c>
      <c r="AH825" t="s">
        <v>2431</v>
      </c>
      <c r="AI825" t="s">
        <v>6045</v>
      </c>
      <c r="AJ825">
        <v>36594</v>
      </c>
      <c r="AK825" t="s">
        <v>3099</v>
      </c>
      <c r="AL825" t="s">
        <v>3088</v>
      </c>
      <c r="AM825">
        <v>200019606032415</v>
      </c>
      <c r="AN825">
        <v>1</v>
      </c>
      <c r="AO825" s="88" t="s">
        <v>3089</v>
      </c>
      <c r="AP825" s="88">
        <v>1</v>
      </c>
      <c r="AQ825" s="88" t="s">
        <v>3090</v>
      </c>
      <c r="AR825" s="88">
        <v>362717</v>
      </c>
      <c r="AS825" s="88" t="s">
        <v>6059</v>
      </c>
      <c r="AT825" s="88">
        <v>583</v>
      </c>
      <c r="AU825" s="88">
        <v>22000</v>
      </c>
      <c r="AV825" s="88">
        <v>0</v>
      </c>
      <c r="AW825" s="88">
        <v>0</v>
      </c>
      <c r="AX825" s="88">
        <v>0</v>
      </c>
      <c r="AY825" s="88">
        <v>22000</v>
      </c>
      <c r="AZ825" s="88">
        <v>631.4</v>
      </c>
      <c r="BA825" s="88">
        <v>0</v>
      </c>
      <c r="BB825" s="88">
        <v>668.8</v>
      </c>
      <c r="BC825" s="88">
        <v>0</v>
      </c>
      <c r="BD825" s="88">
        <v>25</v>
      </c>
      <c r="BE825" s="88">
        <v>0</v>
      </c>
      <c r="BF825" s="101">
        <v>2868</v>
      </c>
      <c r="BG825" s="101">
        <v>4193.2</v>
      </c>
      <c r="BH825" s="101">
        <v>1562</v>
      </c>
      <c r="BI825" s="101">
        <v>242</v>
      </c>
      <c r="BJ825" s="101">
        <v>1559.8</v>
      </c>
      <c r="BK825" s="101">
        <v>3363.8</v>
      </c>
      <c r="BL825" s="101" t="s">
        <v>3081</v>
      </c>
      <c r="BM825" s="101" t="s">
        <v>3081</v>
      </c>
    </row>
    <row r="826" spans="1:65">
      <c r="A826" t="s">
        <v>695</v>
      </c>
      <c r="B826">
        <v>20250301</v>
      </c>
      <c r="C826">
        <v>2025</v>
      </c>
      <c r="D826" s="9">
        <v>45717</v>
      </c>
      <c r="E826">
        <v>3</v>
      </c>
      <c r="F826" t="s">
        <v>1069</v>
      </c>
      <c r="G826" t="s">
        <v>612</v>
      </c>
      <c r="H826" t="s">
        <v>1069</v>
      </c>
      <c r="I826" t="s">
        <v>612</v>
      </c>
      <c r="J826">
        <v>5</v>
      </c>
      <c r="K826" t="s">
        <v>1784</v>
      </c>
      <c r="L826" t="s">
        <v>2158</v>
      </c>
      <c r="M826" t="s">
        <v>2158</v>
      </c>
      <c r="N826" t="s">
        <v>1820</v>
      </c>
      <c r="O826" t="s">
        <v>3247</v>
      </c>
      <c r="P826" t="s">
        <v>6037</v>
      </c>
      <c r="Q826" t="s">
        <v>6038</v>
      </c>
      <c r="R826" t="s">
        <v>5585</v>
      </c>
      <c r="S826" t="s">
        <v>625</v>
      </c>
      <c r="T826" t="s">
        <v>6046</v>
      </c>
      <c r="U826" s="9" t="s">
        <v>6047</v>
      </c>
      <c r="V826" s="9" t="s">
        <v>6048</v>
      </c>
      <c r="W826" t="s">
        <v>6049</v>
      </c>
      <c r="X826" t="s">
        <v>3081</v>
      </c>
      <c r="Y826" t="s">
        <v>3081</v>
      </c>
      <c r="Z826">
        <v>5</v>
      </c>
      <c r="AA826">
        <v>45474</v>
      </c>
      <c r="AB826">
        <v>31892</v>
      </c>
      <c r="AC826">
        <v>62115010</v>
      </c>
      <c r="AD826" s="9" t="s">
        <v>3084</v>
      </c>
      <c r="AE826" t="s">
        <v>856</v>
      </c>
      <c r="AF826" t="s">
        <v>5586</v>
      </c>
      <c r="AG826" t="s">
        <v>5587</v>
      </c>
      <c r="AH826" t="s">
        <v>624</v>
      </c>
      <c r="AI826" t="s">
        <v>6043</v>
      </c>
      <c r="AJ826">
        <v>23549</v>
      </c>
      <c r="AK826" t="s">
        <v>3088</v>
      </c>
      <c r="AL826" t="s">
        <v>3095</v>
      </c>
      <c r="AM826">
        <v>200013300035198</v>
      </c>
      <c r="AN826">
        <v>1</v>
      </c>
      <c r="AO826" s="88" t="s">
        <v>3089</v>
      </c>
      <c r="AP826" s="88">
        <v>1</v>
      </c>
      <c r="AQ826" s="88" t="s">
        <v>3090</v>
      </c>
      <c r="AR826" s="88">
        <v>362717</v>
      </c>
      <c r="AS826" s="88" t="s">
        <v>6059</v>
      </c>
      <c r="AT826" s="88">
        <v>616</v>
      </c>
      <c r="AU826" s="88">
        <v>45000</v>
      </c>
      <c r="AV826" s="88">
        <v>0</v>
      </c>
      <c r="AW826" s="88">
        <v>0</v>
      </c>
      <c r="AX826" s="88">
        <v>0</v>
      </c>
      <c r="AY826" s="88">
        <v>45000</v>
      </c>
      <c r="AZ826" s="88">
        <v>1291.5</v>
      </c>
      <c r="BA826" s="88">
        <v>1148.33</v>
      </c>
      <c r="BB826" s="88">
        <v>1368</v>
      </c>
      <c r="BC826" s="88">
        <v>0</v>
      </c>
      <c r="BD826" s="88">
        <v>25</v>
      </c>
      <c r="BE826" s="88">
        <v>50</v>
      </c>
      <c r="BF826" s="101">
        <v>0</v>
      </c>
      <c r="BG826" s="101">
        <v>3882.83</v>
      </c>
      <c r="BH826" s="101">
        <v>3195</v>
      </c>
      <c r="BI826" s="101">
        <v>495</v>
      </c>
      <c r="BJ826" s="101">
        <v>3190.5</v>
      </c>
      <c r="BK826" s="101">
        <v>6880.5</v>
      </c>
      <c r="BL826" s="101" t="s">
        <v>3091</v>
      </c>
      <c r="BM826" s="101" t="s">
        <v>3081</v>
      </c>
    </row>
    <row r="827" spans="1:65">
      <c r="A827" t="s">
        <v>695</v>
      </c>
      <c r="B827">
        <v>20250301</v>
      </c>
      <c r="C827">
        <v>2025</v>
      </c>
      <c r="D827" s="9">
        <v>45717</v>
      </c>
      <c r="E827">
        <v>3</v>
      </c>
      <c r="F827" t="s">
        <v>2679</v>
      </c>
      <c r="G827" t="s">
        <v>2687</v>
      </c>
      <c r="H827" t="s">
        <v>2679</v>
      </c>
      <c r="I827" t="s">
        <v>2687</v>
      </c>
      <c r="J827">
        <v>1</v>
      </c>
      <c r="K827" t="s">
        <v>9</v>
      </c>
      <c r="L827" t="s">
        <v>2158</v>
      </c>
      <c r="M827" t="s">
        <v>2158</v>
      </c>
      <c r="N827" t="s">
        <v>1820</v>
      </c>
      <c r="O827" t="s">
        <v>3247</v>
      </c>
      <c r="P827" t="s">
        <v>6037</v>
      </c>
      <c r="Q827" t="s">
        <v>6038</v>
      </c>
      <c r="R827" t="s">
        <v>3297</v>
      </c>
      <c r="S827" t="s">
        <v>8</v>
      </c>
      <c r="T827" t="s">
        <v>6046</v>
      </c>
      <c r="U827" s="9" t="s">
        <v>6047</v>
      </c>
      <c r="V827" s="9" t="s">
        <v>6056</v>
      </c>
      <c r="W827" t="s">
        <v>6057</v>
      </c>
      <c r="X827" t="s">
        <v>3081</v>
      </c>
      <c r="Y827" t="s">
        <v>3081</v>
      </c>
      <c r="Z827">
        <v>8</v>
      </c>
      <c r="AA827">
        <v>45323</v>
      </c>
      <c r="AB827">
        <v>38930</v>
      </c>
      <c r="AC827">
        <v>2</v>
      </c>
      <c r="AD827" s="9" t="s">
        <v>3084</v>
      </c>
      <c r="AE827" t="s">
        <v>828</v>
      </c>
      <c r="AF827" t="s">
        <v>3298</v>
      </c>
      <c r="AG827" t="s">
        <v>3299</v>
      </c>
      <c r="AH827" t="s">
        <v>124</v>
      </c>
      <c r="AI827" t="s">
        <v>6043</v>
      </c>
      <c r="AJ827">
        <v>30347</v>
      </c>
      <c r="AK827" t="s">
        <v>3088</v>
      </c>
      <c r="AL827" t="s">
        <v>3095</v>
      </c>
      <c r="AM827">
        <v>200013300062462</v>
      </c>
      <c r="AN827">
        <v>1</v>
      </c>
      <c r="AO827" s="88" t="s">
        <v>3089</v>
      </c>
      <c r="AP827" s="88">
        <v>1</v>
      </c>
      <c r="AQ827" s="88" t="s">
        <v>3090</v>
      </c>
      <c r="AR827" s="88">
        <v>362717</v>
      </c>
      <c r="AS827" s="88" t="s">
        <v>6059</v>
      </c>
      <c r="AT827" s="88">
        <v>628</v>
      </c>
      <c r="AU827" s="88">
        <v>35000</v>
      </c>
      <c r="AV827" s="88">
        <v>0</v>
      </c>
      <c r="AW827" s="88">
        <v>0</v>
      </c>
      <c r="AX827" s="88">
        <v>0</v>
      </c>
      <c r="AY827" s="88">
        <v>35000</v>
      </c>
      <c r="AZ827" s="88">
        <v>1004.5</v>
      </c>
      <c r="BA827" s="88">
        <v>0</v>
      </c>
      <c r="BB827" s="88">
        <v>1064</v>
      </c>
      <c r="BC827" s="88">
        <v>0</v>
      </c>
      <c r="BD827" s="88">
        <v>25</v>
      </c>
      <c r="BE827" s="88">
        <v>100</v>
      </c>
      <c r="BF827" s="101">
        <v>2916</v>
      </c>
      <c r="BG827" s="101">
        <v>5109.5</v>
      </c>
      <c r="BH827" s="101">
        <v>2485</v>
      </c>
      <c r="BI827" s="101">
        <v>385</v>
      </c>
      <c r="BJ827" s="101">
        <v>2481.5</v>
      </c>
      <c r="BK827" s="101">
        <v>5351.5</v>
      </c>
      <c r="BL827" s="101" t="s">
        <v>3091</v>
      </c>
      <c r="BM827" s="101" t="s">
        <v>3081</v>
      </c>
    </row>
    <row r="828" spans="1:65">
      <c r="A828" t="s">
        <v>695</v>
      </c>
      <c r="B828">
        <v>20250301</v>
      </c>
      <c r="C828">
        <v>2025</v>
      </c>
      <c r="D828" s="9">
        <v>45717</v>
      </c>
      <c r="E828">
        <v>3</v>
      </c>
      <c r="F828" t="s">
        <v>1083</v>
      </c>
      <c r="G828" t="s">
        <v>400</v>
      </c>
      <c r="H828" t="s">
        <v>1083</v>
      </c>
      <c r="I828" t="s">
        <v>400</v>
      </c>
      <c r="J828">
        <v>1</v>
      </c>
      <c r="K828" t="s">
        <v>9</v>
      </c>
      <c r="L828" t="s">
        <v>2158</v>
      </c>
      <c r="M828" t="s">
        <v>2158</v>
      </c>
      <c r="N828" t="s">
        <v>1820</v>
      </c>
      <c r="O828" t="s">
        <v>3247</v>
      </c>
      <c r="P828" t="s">
        <v>6037</v>
      </c>
      <c r="Q828" t="s">
        <v>6038</v>
      </c>
      <c r="R828" t="s">
        <v>3281</v>
      </c>
      <c r="S828" t="s">
        <v>109</v>
      </c>
      <c r="T828" t="s">
        <v>6046</v>
      </c>
      <c r="U828" s="9" t="s">
        <v>6047</v>
      </c>
      <c r="V828" s="9" t="s">
        <v>3081</v>
      </c>
      <c r="W828" t="s">
        <v>3081</v>
      </c>
      <c r="X828" t="s">
        <v>3081</v>
      </c>
      <c r="Y828" t="s">
        <v>3081</v>
      </c>
      <c r="Z828">
        <v>9</v>
      </c>
      <c r="AA828">
        <v>45108</v>
      </c>
      <c r="AB828">
        <v>39479</v>
      </c>
      <c r="AC828">
        <v>61380002</v>
      </c>
      <c r="AD828" s="9" t="s">
        <v>3084</v>
      </c>
      <c r="AE828" t="s">
        <v>882</v>
      </c>
      <c r="AF828" t="s">
        <v>4127</v>
      </c>
      <c r="AG828" t="s">
        <v>4128</v>
      </c>
      <c r="AH828" t="s">
        <v>401</v>
      </c>
      <c r="AI828" t="s">
        <v>6043</v>
      </c>
      <c r="AJ828">
        <v>25193</v>
      </c>
      <c r="AK828" t="s">
        <v>3088</v>
      </c>
      <c r="AL828" t="s">
        <v>3088</v>
      </c>
      <c r="AM828">
        <v>200013300040361</v>
      </c>
      <c r="AN828">
        <v>1</v>
      </c>
      <c r="AO828" s="88" t="s">
        <v>3089</v>
      </c>
      <c r="AP828" s="88">
        <v>1</v>
      </c>
      <c r="AQ828" s="88" t="s">
        <v>3090</v>
      </c>
      <c r="AR828" s="88">
        <v>362717</v>
      </c>
      <c r="AS828" s="88" t="s">
        <v>6059</v>
      </c>
      <c r="AT828" s="88">
        <v>632</v>
      </c>
      <c r="AU828" s="88">
        <v>100000</v>
      </c>
      <c r="AV828" s="88">
        <v>0</v>
      </c>
      <c r="AW828" s="88">
        <v>0</v>
      </c>
      <c r="AX828" s="88">
        <v>0</v>
      </c>
      <c r="AY828" s="88">
        <v>100000</v>
      </c>
      <c r="AZ828" s="88">
        <v>2870</v>
      </c>
      <c r="BA828" s="88">
        <v>12105.37</v>
      </c>
      <c r="BB828" s="88">
        <v>3040</v>
      </c>
      <c r="BC828" s="88">
        <v>0</v>
      </c>
      <c r="BD828" s="88">
        <v>25</v>
      </c>
      <c r="BE828" s="88">
        <v>50</v>
      </c>
      <c r="BF828" s="101">
        <v>15619.35</v>
      </c>
      <c r="BG828" s="101">
        <v>33709.72</v>
      </c>
      <c r="BH828" s="101">
        <v>7100</v>
      </c>
      <c r="BI828" s="101">
        <v>851.51</v>
      </c>
      <c r="BJ828" s="101">
        <v>7090</v>
      </c>
      <c r="BK828" s="101">
        <v>15041.51</v>
      </c>
      <c r="BL828" s="101" t="s">
        <v>3091</v>
      </c>
      <c r="BM828" s="101" t="s">
        <v>3081</v>
      </c>
    </row>
    <row r="829" spans="1:65">
      <c r="A829" t="s">
        <v>695</v>
      </c>
      <c r="B829">
        <v>20250301</v>
      </c>
      <c r="C829">
        <v>2025</v>
      </c>
      <c r="D829" s="9">
        <v>45717</v>
      </c>
      <c r="E829">
        <v>3</v>
      </c>
      <c r="F829" t="s">
        <v>1046</v>
      </c>
      <c r="G829" t="s">
        <v>226</v>
      </c>
      <c r="H829" t="s">
        <v>1046</v>
      </c>
      <c r="I829" t="s">
        <v>226</v>
      </c>
      <c r="J829">
        <v>1</v>
      </c>
      <c r="K829" t="s">
        <v>9</v>
      </c>
      <c r="L829" t="s">
        <v>2158</v>
      </c>
      <c r="M829" t="s">
        <v>2158</v>
      </c>
      <c r="N829" t="s">
        <v>1820</v>
      </c>
      <c r="O829" t="s">
        <v>3247</v>
      </c>
      <c r="P829" t="s">
        <v>6037</v>
      </c>
      <c r="Q829" t="s">
        <v>6038</v>
      </c>
      <c r="R829" t="s">
        <v>3083</v>
      </c>
      <c r="S829" t="s">
        <v>7</v>
      </c>
      <c r="T829" t="s">
        <v>6039</v>
      </c>
      <c r="U829" s="9" t="s">
        <v>6040</v>
      </c>
      <c r="V829" s="9" t="s">
        <v>6041</v>
      </c>
      <c r="W829" t="s">
        <v>6042</v>
      </c>
      <c r="X829" t="s">
        <v>3081</v>
      </c>
      <c r="Y829" t="s">
        <v>3081</v>
      </c>
      <c r="Z829">
        <v>1</v>
      </c>
      <c r="AA829">
        <v>45597</v>
      </c>
      <c r="AB829">
        <v>45597</v>
      </c>
      <c r="AC829">
        <v>62250095</v>
      </c>
      <c r="AD829" s="9" t="s">
        <v>3084</v>
      </c>
      <c r="AE829" t="s">
        <v>4693</v>
      </c>
      <c r="AF829" t="s">
        <v>4694</v>
      </c>
      <c r="AG829" t="s">
        <v>4166</v>
      </c>
      <c r="AH829" t="s">
        <v>4695</v>
      </c>
      <c r="AI829" t="s">
        <v>6045</v>
      </c>
      <c r="AJ829">
        <v>31071</v>
      </c>
      <c r="AK829" t="s">
        <v>3099</v>
      </c>
      <c r="AL829" t="s">
        <v>3088</v>
      </c>
      <c r="AM829">
        <v>200019607696525</v>
      </c>
      <c r="AN829">
        <v>1</v>
      </c>
      <c r="AO829" s="88" t="s">
        <v>3089</v>
      </c>
      <c r="AP829" s="88">
        <v>1</v>
      </c>
      <c r="AQ829" s="88" t="s">
        <v>3090</v>
      </c>
      <c r="AR829" s="88">
        <v>362717</v>
      </c>
      <c r="AS829" s="88" t="s">
        <v>6059</v>
      </c>
      <c r="AT829" s="88">
        <v>633</v>
      </c>
      <c r="AU829" s="88">
        <v>24000</v>
      </c>
      <c r="AV829" s="88">
        <v>0</v>
      </c>
      <c r="AW829" s="88">
        <v>0</v>
      </c>
      <c r="AX829" s="88">
        <v>0</v>
      </c>
      <c r="AY829" s="88">
        <v>24000</v>
      </c>
      <c r="AZ829" s="88">
        <v>688.8</v>
      </c>
      <c r="BA829" s="88">
        <v>0</v>
      </c>
      <c r="BB829" s="88">
        <v>729.6</v>
      </c>
      <c r="BC829" s="88">
        <v>0</v>
      </c>
      <c r="BD829" s="88">
        <v>25</v>
      </c>
      <c r="BE829" s="88">
        <v>0</v>
      </c>
      <c r="BF829" s="101">
        <v>5866</v>
      </c>
      <c r="BG829" s="101">
        <v>7309.4</v>
      </c>
      <c r="BH829" s="101">
        <v>1704</v>
      </c>
      <c r="BI829" s="101">
        <v>264</v>
      </c>
      <c r="BJ829" s="101">
        <v>1701.6</v>
      </c>
      <c r="BK829" s="101">
        <v>3669.6</v>
      </c>
      <c r="BL829" s="101" t="s">
        <v>3081</v>
      </c>
      <c r="BM829" s="101" t="s">
        <v>3081</v>
      </c>
    </row>
    <row r="830" spans="1:65">
      <c r="A830" t="s">
        <v>695</v>
      </c>
      <c r="B830">
        <v>20250301</v>
      </c>
      <c r="C830">
        <v>2025</v>
      </c>
      <c r="D830" s="9">
        <v>45717</v>
      </c>
      <c r="E830">
        <v>3</v>
      </c>
      <c r="F830" t="s">
        <v>1035</v>
      </c>
      <c r="G830" t="s">
        <v>1199</v>
      </c>
      <c r="H830" t="s">
        <v>1035</v>
      </c>
      <c r="I830" t="s">
        <v>1199</v>
      </c>
      <c r="J830">
        <v>1</v>
      </c>
      <c r="K830" t="s">
        <v>9</v>
      </c>
      <c r="L830" t="s">
        <v>2158</v>
      </c>
      <c r="M830" t="s">
        <v>2158</v>
      </c>
      <c r="N830" t="s">
        <v>1820</v>
      </c>
      <c r="O830" t="s">
        <v>3247</v>
      </c>
      <c r="P830" t="s">
        <v>6037</v>
      </c>
      <c r="Q830" t="s">
        <v>6038</v>
      </c>
      <c r="R830" t="s">
        <v>3096</v>
      </c>
      <c r="S830" t="s">
        <v>295</v>
      </c>
      <c r="T830" t="s">
        <v>6046</v>
      </c>
      <c r="U830" s="9" t="s">
        <v>6047</v>
      </c>
      <c r="V830" s="9" t="s">
        <v>6056</v>
      </c>
      <c r="W830" t="s">
        <v>6057</v>
      </c>
      <c r="X830" t="s">
        <v>3081</v>
      </c>
      <c r="Y830" t="s">
        <v>3081</v>
      </c>
      <c r="Z830">
        <v>8</v>
      </c>
      <c r="AA830">
        <v>45536</v>
      </c>
      <c r="AB830">
        <v>36708</v>
      </c>
      <c r="AC830">
        <v>61485023</v>
      </c>
      <c r="AD830" s="9" t="s">
        <v>3084</v>
      </c>
      <c r="AE830" t="s">
        <v>838</v>
      </c>
      <c r="AF830" t="s">
        <v>3555</v>
      </c>
      <c r="AG830" t="s">
        <v>3556</v>
      </c>
      <c r="AH830" t="s">
        <v>184</v>
      </c>
      <c r="AI830" t="s">
        <v>6045</v>
      </c>
      <c r="AJ830">
        <v>27159</v>
      </c>
      <c r="AK830" t="s">
        <v>3088</v>
      </c>
      <c r="AL830" t="s">
        <v>3095</v>
      </c>
      <c r="AM830">
        <v>200013300043944</v>
      </c>
      <c r="AN830">
        <v>1</v>
      </c>
      <c r="AO830" s="88" t="s">
        <v>3089</v>
      </c>
      <c r="AP830" s="88">
        <v>1</v>
      </c>
      <c r="AQ830" s="88" t="s">
        <v>3090</v>
      </c>
      <c r="AR830" s="88">
        <v>362717</v>
      </c>
      <c r="AS830" s="88" t="s">
        <v>6059</v>
      </c>
      <c r="AT830" s="88">
        <v>635</v>
      </c>
      <c r="AU830" s="88">
        <v>35000</v>
      </c>
      <c r="AV830" s="88">
        <v>0</v>
      </c>
      <c r="AW830" s="88">
        <v>0</v>
      </c>
      <c r="AX830" s="88">
        <v>0</v>
      </c>
      <c r="AY830" s="88">
        <v>35000</v>
      </c>
      <c r="AZ830" s="88">
        <v>1004.5</v>
      </c>
      <c r="BA830" s="88">
        <v>0</v>
      </c>
      <c r="BB830" s="88">
        <v>1064</v>
      </c>
      <c r="BC830" s="88">
        <v>1715.46</v>
      </c>
      <c r="BD830" s="88">
        <v>25</v>
      </c>
      <c r="BE830" s="88">
        <v>140</v>
      </c>
      <c r="BF830" s="101">
        <v>24824.73</v>
      </c>
      <c r="BG830" s="101">
        <v>28773.69</v>
      </c>
      <c r="BH830" s="101">
        <v>2485</v>
      </c>
      <c r="BI830" s="101">
        <v>385</v>
      </c>
      <c r="BJ830" s="101">
        <v>2481.5</v>
      </c>
      <c r="BK830" s="101">
        <v>5351.5</v>
      </c>
      <c r="BL830" s="101" t="s">
        <v>3091</v>
      </c>
      <c r="BM830" s="101" t="s">
        <v>3081</v>
      </c>
    </row>
    <row r="831" spans="1:65">
      <c r="A831" t="s">
        <v>695</v>
      </c>
      <c r="B831">
        <v>20250301</v>
      </c>
      <c r="C831">
        <v>2025</v>
      </c>
      <c r="D831" s="9">
        <v>45717</v>
      </c>
      <c r="E831">
        <v>3</v>
      </c>
      <c r="F831" t="s">
        <v>1072</v>
      </c>
      <c r="G831" t="s">
        <v>199</v>
      </c>
      <c r="H831" t="s">
        <v>1072</v>
      </c>
      <c r="I831" t="s">
        <v>199</v>
      </c>
      <c r="J831">
        <v>1</v>
      </c>
      <c r="K831" t="s">
        <v>9</v>
      </c>
      <c r="L831" t="s">
        <v>2158</v>
      </c>
      <c r="M831" t="s">
        <v>2158</v>
      </c>
      <c r="N831" t="s">
        <v>1820</v>
      </c>
      <c r="O831" t="s">
        <v>3247</v>
      </c>
      <c r="P831" t="s">
        <v>6037</v>
      </c>
      <c r="Q831" t="s">
        <v>6038</v>
      </c>
      <c r="R831" t="s">
        <v>3281</v>
      </c>
      <c r="S831" t="s">
        <v>109</v>
      </c>
      <c r="T831" t="s">
        <v>6046</v>
      </c>
      <c r="U831" s="9" t="s">
        <v>6047</v>
      </c>
      <c r="V831" s="9" t="s">
        <v>3081</v>
      </c>
      <c r="W831" t="s">
        <v>3081</v>
      </c>
      <c r="X831" t="s">
        <v>3081</v>
      </c>
      <c r="Y831" t="s">
        <v>3081</v>
      </c>
      <c r="Z831">
        <v>1</v>
      </c>
      <c r="AA831">
        <v>44105</v>
      </c>
      <c r="AB831">
        <v>44105</v>
      </c>
      <c r="AC831">
        <v>62430020</v>
      </c>
      <c r="AD831" s="9" t="s">
        <v>3084</v>
      </c>
      <c r="AE831" t="s">
        <v>1345</v>
      </c>
      <c r="AF831" t="s">
        <v>5443</v>
      </c>
      <c r="AG831" t="s">
        <v>5444</v>
      </c>
      <c r="AH831" t="s">
        <v>674</v>
      </c>
      <c r="AI831" t="s">
        <v>6043</v>
      </c>
      <c r="AJ831">
        <v>25325</v>
      </c>
      <c r="AK831" t="s">
        <v>3099</v>
      </c>
      <c r="AL831" t="s">
        <v>3088</v>
      </c>
      <c r="AM831">
        <v>200019603095214</v>
      </c>
      <c r="AN831">
        <v>1</v>
      </c>
      <c r="AO831" s="88" t="s">
        <v>3089</v>
      </c>
      <c r="AP831" s="88">
        <v>1</v>
      </c>
      <c r="AQ831" s="88" t="s">
        <v>3090</v>
      </c>
      <c r="AR831" s="88">
        <v>362717</v>
      </c>
      <c r="AS831" s="88" t="s">
        <v>6059</v>
      </c>
      <c r="AT831" s="88">
        <v>651</v>
      </c>
      <c r="AU831" s="88">
        <v>115000</v>
      </c>
      <c r="AV831" s="88">
        <v>0</v>
      </c>
      <c r="AW831" s="88">
        <v>0</v>
      </c>
      <c r="AX831" s="88">
        <v>0</v>
      </c>
      <c r="AY831" s="88">
        <v>115000</v>
      </c>
      <c r="AZ831" s="88">
        <v>3300.5</v>
      </c>
      <c r="BA831" s="88">
        <v>15633.74</v>
      </c>
      <c r="BB831" s="88">
        <v>3496</v>
      </c>
      <c r="BC831" s="88">
        <v>0</v>
      </c>
      <c r="BD831" s="88">
        <v>25</v>
      </c>
      <c r="BE831" s="88">
        <v>0</v>
      </c>
      <c r="BF831" s="101">
        <v>0</v>
      </c>
      <c r="BG831" s="101">
        <v>22455.24</v>
      </c>
      <c r="BH831" s="101">
        <v>8165</v>
      </c>
      <c r="BI831" s="101">
        <v>851.51</v>
      </c>
      <c r="BJ831" s="101">
        <v>8153.5</v>
      </c>
      <c r="BK831" s="101">
        <v>17170.009999999998</v>
      </c>
      <c r="BL831" s="101" t="s">
        <v>3081</v>
      </c>
      <c r="BM831" s="101" t="s">
        <v>3081</v>
      </c>
    </row>
    <row r="832" spans="1:65">
      <c r="A832" t="s">
        <v>695</v>
      </c>
      <c r="B832">
        <v>20250301</v>
      </c>
      <c r="C832">
        <v>2025</v>
      </c>
      <c r="D832" s="9">
        <v>45717</v>
      </c>
      <c r="E832">
        <v>3</v>
      </c>
      <c r="F832" t="s">
        <v>2202</v>
      </c>
      <c r="G832" t="s">
        <v>2201</v>
      </c>
      <c r="H832" t="s">
        <v>2202</v>
      </c>
      <c r="I832" t="s">
        <v>2201</v>
      </c>
      <c r="J832">
        <v>1</v>
      </c>
      <c r="K832" t="s">
        <v>9</v>
      </c>
      <c r="L832" t="s">
        <v>2158</v>
      </c>
      <c r="M832" t="s">
        <v>2158</v>
      </c>
      <c r="N832" t="s">
        <v>1820</v>
      </c>
      <c r="O832" t="s">
        <v>3247</v>
      </c>
      <c r="P832" t="s">
        <v>6037</v>
      </c>
      <c r="Q832" t="s">
        <v>6038</v>
      </c>
      <c r="R832" t="s">
        <v>3330</v>
      </c>
      <c r="S832" t="s">
        <v>45</v>
      </c>
      <c r="T832" t="s">
        <v>6039</v>
      </c>
      <c r="U832" s="9" t="s">
        <v>6040</v>
      </c>
      <c r="V832" s="9" t="s">
        <v>6056</v>
      </c>
      <c r="W832" t="s">
        <v>6057</v>
      </c>
      <c r="X832" t="s">
        <v>3081</v>
      </c>
      <c r="Y832" t="s">
        <v>3081</v>
      </c>
      <c r="Z832">
        <v>3</v>
      </c>
      <c r="AA832">
        <v>45474</v>
      </c>
      <c r="AB832">
        <v>44812</v>
      </c>
      <c r="AC832">
        <v>61470009</v>
      </c>
      <c r="AD832" s="9" t="s">
        <v>3084</v>
      </c>
      <c r="AE832" t="s">
        <v>1863</v>
      </c>
      <c r="AF832" t="s">
        <v>3553</v>
      </c>
      <c r="AG832" t="s">
        <v>3554</v>
      </c>
      <c r="AH832" t="s">
        <v>1849</v>
      </c>
      <c r="AI832" t="s">
        <v>6043</v>
      </c>
      <c r="AJ832">
        <v>33058</v>
      </c>
      <c r="AK832" t="s">
        <v>3099</v>
      </c>
      <c r="AL832" t="s">
        <v>3088</v>
      </c>
      <c r="AM832">
        <v>200019605128265</v>
      </c>
      <c r="AN832">
        <v>1</v>
      </c>
      <c r="AO832" s="88" t="s">
        <v>3089</v>
      </c>
      <c r="AP832" s="88">
        <v>1</v>
      </c>
      <c r="AQ832" s="88" t="s">
        <v>3090</v>
      </c>
      <c r="AR832" s="88">
        <v>362717</v>
      </c>
      <c r="AS832" s="88" t="s">
        <v>6059</v>
      </c>
      <c r="AT832" s="88">
        <v>660</v>
      </c>
      <c r="AU832" s="88">
        <v>35000</v>
      </c>
      <c r="AV832" s="88">
        <v>0</v>
      </c>
      <c r="AW832" s="88">
        <v>0</v>
      </c>
      <c r="AX832" s="88">
        <v>0</v>
      </c>
      <c r="AY832" s="88">
        <v>35000</v>
      </c>
      <c r="AZ832" s="88">
        <v>1004.5</v>
      </c>
      <c r="BA832" s="88">
        <v>0</v>
      </c>
      <c r="BB832" s="88">
        <v>1064</v>
      </c>
      <c r="BC832" s="88">
        <v>0</v>
      </c>
      <c r="BD832" s="88">
        <v>25</v>
      </c>
      <c r="BE832" s="88">
        <v>100</v>
      </c>
      <c r="BF832" s="101">
        <v>0</v>
      </c>
      <c r="BG832" s="101">
        <v>2193.5</v>
      </c>
      <c r="BH832" s="101">
        <v>2485</v>
      </c>
      <c r="BI832" s="101">
        <v>385</v>
      </c>
      <c r="BJ832" s="101">
        <v>2481.5</v>
      </c>
      <c r="BK832" s="101">
        <v>5351.5</v>
      </c>
      <c r="BL832" s="101" t="s">
        <v>3081</v>
      </c>
      <c r="BM832" s="101" t="s">
        <v>3081</v>
      </c>
    </row>
    <row r="833" spans="1:65">
      <c r="A833" t="s">
        <v>695</v>
      </c>
      <c r="B833">
        <v>20250301</v>
      </c>
      <c r="C833">
        <v>2025</v>
      </c>
      <c r="D833" s="9">
        <v>45717</v>
      </c>
      <c r="E833">
        <v>3</v>
      </c>
      <c r="F833" t="s">
        <v>1038</v>
      </c>
      <c r="G833" t="s">
        <v>695</v>
      </c>
      <c r="H833" t="s">
        <v>1038</v>
      </c>
      <c r="I833" t="s">
        <v>695</v>
      </c>
      <c r="J833">
        <v>1</v>
      </c>
      <c r="K833" t="s">
        <v>9</v>
      </c>
      <c r="L833" t="s">
        <v>2158</v>
      </c>
      <c r="M833" t="s">
        <v>2158</v>
      </c>
      <c r="N833" t="s">
        <v>1820</v>
      </c>
      <c r="O833" t="s">
        <v>3247</v>
      </c>
      <c r="P833" t="s">
        <v>6037</v>
      </c>
      <c r="Q833" t="s">
        <v>6038</v>
      </c>
      <c r="R833" t="s">
        <v>3110</v>
      </c>
      <c r="S833" t="s">
        <v>25</v>
      </c>
      <c r="T833" t="s">
        <v>6046</v>
      </c>
      <c r="U833" s="9" t="s">
        <v>6047</v>
      </c>
      <c r="V833" s="9" t="s">
        <v>3081</v>
      </c>
      <c r="W833" t="s">
        <v>3081</v>
      </c>
      <c r="X833" t="s">
        <v>3081</v>
      </c>
      <c r="Y833" t="s">
        <v>3081</v>
      </c>
      <c r="Z833">
        <v>1</v>
      </c>
      <c r="AA833">
        <v>45352</v>
      </c>
      <c r="AB833">
        <v>45352</v>
      </c>
      <c r="AC833">
        <v>62462183</v>
      </c>
      <c r="AD833" s="9" t="s">
        <v>3084</v>
      </c>
      <c r="AE833" t="s">
        <v>2724</v>
      </c>
      <c r="AF833" t="s">
        <v>4340</v>
      </c>
      <c r="AG833" t="s">
        <v>4341</v>
      </c>
      <c r="AH833" t="s">
        <v>2725</v>
      </c>
      <c r="AI833" t="s">
        <v>6045</v>
      </c>
      <c r="AJ833">
        <v>13111</v>
      </c>
      <c r="AK833" t="s">
        <v>3087</v>
      </c>
      <c r="AL833" t="s">
        <v>3088</v>
      </c>
      <c r="AM833">
        <v>200010102048947</v>
      </c>
      <c r="AN833">
        <v>1</v>
      </c>
      <c r="AO833" s="88" t="s">
        <v>3089</v>
      </c>
      <c r="AP833" s="88">
        <v>1</v>
      </c>
      <c r="AQ833" s="88" t="s">
        <v>3090</v>
      </c>
      <c r="AR833" s="88">
        <v>362717</v>
      </c>
      <c r="AS833" s="88" t="s">
        <v>6059</v>
      </c>
      <c r="AT833" s="88">
        <v>663</v>
      </c>
      <c r="AU833" s="88">
        <v>35000</v>
      </c>
      <c r="AV833" s="88">
        <v>0</v>
      </c>
      <c r="AW833" s="88">
        <v>0</v>
      </c>
      <c r="AX833" s="88">
        <v>0</v>
      </c>
      <c r="AY833" s="88">
        <v>35000</v>
      </c>
      <c r="AZ833" s="88">
        <v>1004.5</v>
      </c>
      <c r="BA833" s="88">
        <v>0</v>
      </c>
      <c r="BB833" s="88">
        <v>1064</v>
      </c>
      <c r="BC833" s="88">
        <v>0</v>
      </c>
      <c r="BD833" s="88">
        <v>25</v>
      </c>
      <c r="BE833" s="88">
        <v>0</v>
      </c>
      <c r="BF833" s="101">
        <v>0</v>
      </c>
      <c r="BG833" s="101">
        <v>2093.5</v>
      </c>
      <c r="BH833" s="101">
        <v>2485</v>
      </c>
      <c r="BI833" s="101">
        <v>385</v>
      </c>
      <c r="BJ833" s="101">
        <v>2481.5</v>
      </c>
      <c r="BK833" s="101">
        <v>5351.5</v>
      </c>
      <c r="BL833" s="101" t="s">
        <v>3173</v>
      </c>
      <c r="BM833" s="101" t="s">
        <v>3217</v>
      </c>
    </row>
    <row r="834" spans="1:65">
      <c r="A834" t="s">
        <v>695</v>
      </c>
      <c r="B834">
        <v>20250301</v>
      </c>
      <c r="C834">
        <v>2025</v>
      </c>
      <c r="D834" s="9">
        <v>45717</v>
      </c>
      <c r="E834">
        <v>3</v>
      </c>
      <c r="F834" t="s">
        <v>1048</v>
      </c>
      <c r="G834" t="s">
        <v>388</v>
      </c>
      <c r="H834" t="s">
        <v>1048</v>
      </c>
      <c r="I834" t="s">
        <v>388</v>
      </c>
      <c r="J834">
        <v>1</v>
      </c>
      <c r="K834" t="s">
        <v>9</v>
      </c>
      <c r="L834" t="s">
        <v>2158</v>
      </c>
      <c r="M834" t="s">
        <v>2158</v>
      </c>
      <c r="N834" t="s">
        <v>1820</v>
      </c>
      <c r="O834" t="s">
        <v>3247</v>
      </c>
      <c r="P834" t="s">
        <v>6037</v>
      </c>
      <c r="Q834" t="s">
        <v>6038</v>
      </c>
      <c r="R834" t="s">
        <v>3096</v>
      </c>
      <c r="S834" t="s">
        <v>295</v>
      </c>
      <c r="T834" t="s">
        <v>6046</v>
      </c>
      <c r="U834" s="9" t="s">
        <v>6047</v>
      </c>
      <c r="V834" s="9" t="s">
        <v>6056</v>
      </c>
      <c r="W834" t="s">
        <v>6057</v>
      </c>
      <c r="X834" t="s">
        <v>3081</v>
      </c>
      <c r="Y834" t="s">
        <v>3081</v>
      </c>
      <c r="Z834">
        <v>1</v>
      </c>
      <c r="AA834">
        <v>45078</v>
      </c>
      <c r="AB834">
        <v>45078</v>
      </c>
      <c r="AC834">
        <v>61935150</v>
      </c>
      <c r="AD834" s="9" t="s">
        <v>3084</v>
      </c>
      <c r="AE834" t="s">
        <v>2382</v>
      </c>
      <c r="AF834" t="s">
        <v>3138</v>
      </c>
      <c r="AG834" t="s">
        <v>4139</v>
      </c>
      <c r="AH834" t="s">
        <v>2383</v>
      </c>
      <c r="AI834" t="s">
        <v>6045</v>
      </c>
      <c r="AJ834">
        <v>34411</v>
      </c>
      <c r="AK834" t="s">
        <v>3099</v>
      </c>
      <c r="AL834" t="s">
        <v>3088</v>
      </c>
      <c r="AM834">
        <v>200019605901677</v>
      </c>
      <c r="AN834">
        <v>1</v>
      </c>
      <c r="AO834" s="88" t="s">
        <v>3089</v>
      </c>
      <c r="AP834" s="88">
        <v>1</v>
      </c>
      <c r="AQ834" s="88" t="s">
        <v>3090</v>
      </c>
      <c r="AR834" s="88">
        <v>362717</v>
      </c>
      <c r="AS834" s="88" t="s">
        <v>6059</v>
      </c>
      <c r="AT834" s="88">
        <v>665</v>
      </c>
      <c r="AU834" s="88">
        <v>35000</v>
      </c>
      <c r="AV834" s="88">
        <v>0</v>
      </c>
      <c r="AW834" s="88">
        <v>0</v>
      </c>
      <c r="AX834" s="88">
        <v>0</v>
      </c>
      <c r="AY834" s="88">
        <v>35000</v>
      </c>
      <c r="AZ834" s="88">
        <v>1004.5</v>
      </c>
      <c r="BA834" s="88">
        <v>0</v>
      </c>
      <c r="BB834" s="88">
        <v>1064</v>
      </c>
      <c r="BC834" s="88">
        <v>0</v>
      </c>
      <c r="BD834" s="88">
        <v>25</v>
      </c>
      <c r="BE834" s="88">
        <v>0</v>
      </c>
      <c r="BF834" s="101">
        <v>0</v>
      </c>
      <c r="BG834" s="101">
        <v>2093.5</v>
      </c>
      <c r="BH834" s="101">
        <v>2485</v>
      </c>
      <c r="BI834" s="101">
        <v>385</v>
      </c>
      <c r="BJ834" s="101">
        <v>2481.5</v>
      </c>
      <c r="BK834" s="101">
        <v>5351.5</v>
      </c>
      <c r="BL834" s="101" t="s">
        <v>3081</v>
      </c>
      <c r="BM834" s="101" t="s">
        <v>3081</v>
      </c>
    </row>
    <row r="835" spans="1:65">
      <c r="A835" t="s">
        <v>695</v>
      </c>
      <c r="B835">
        <v>20250301</v>
      </c>
      <c r="C835">
        <v>2025</v>
      </c>
      <c r="D835" s="9">
        <v>45717</v>
      </c>
      <c r="E835">
        <v>3</v>
      </c>
      <c r="F835" t="s">
        <v>2200</v>
      </c>
      <c r="G835" t="s">
        <v>1738</v>
      </c>
      <c r="H835" t="s">
        <v>1038</v>
      </c>
      <c r="I835" t="s">
        <v>695</v>
      </c>
      <c r="J835">
        <v>34</v>
      </c>
      <c r="K835" t="s">
        <v>3256</v>
      </c>
      <c r="L835" t="s">
        <v>2158</v>
      </c>
      <c r="M835" t="s">
        <v>2158</v>
      </c>
      <c r="N835" t="s">
        <v>1820</v>
      </c>
      <c r="O835" t="s">
        <v>3247</v>
      </c>
      <c r="P835" t="s">
        <v>6037</v>
      </c>
      <c r="Q835" t="s">
        <v>6038</v>
      </c>
      <c r="R835" t="s">
        <v>3284</v>
      </c>
      <c r="S835" t="s">
        <v>83</v>
      </c>
      <c r="T835" t="s">
        <v>6046</v>
      </c>
      <c r="U835" s="9" t="s">
        <v>6047</v>
      </c>
      <c r="V835" s="9" t="s">
        <v>6052</v>
      </c>
      <c r="W835" t="s">
        <v>6053</v>
      </c>
      <c r="X835" t="s">
        <v>3081</v>
      </c>
      <c r="Y835" t="s">
        <v>3081</v>
      </c>
      <c r="Z835">
        <v>1</v>
      </c>
      <c r="AA835">
        <v>44896</v>
      </c>
      <c r="AB835">
        <v>44896</v>
      </c>
      <c r="AC835">
        <v>61590004</v>
      </c>
      <c r="AD835" s="9" t="s">
        <v>3084</v>
      </c>
      <c r="AE835" t="s">
        <v>2105</v>
      </c>
      <c r="AF835" t="s">
        <v>4362</v>
      </c>
      <c r="AG835" t="s">
        <v>4363</v>
      </c>
      <c r="AH835" t="s">
        <v>2717</v>
      </c>
      <c r="AI835" t="s">
        <v>6043</v>
      </c>
      <c r="AJ835">
        <v>32831</v>
      </c>
      <c r="AK835" t="s">
        <v>3087</v>
      </c>
      <c r="AL835" t="s">
        <v>3088</v>
      </c>
      <c r="AM835">
        <v>200019605333296</v>
      </c>
      <c r="AN835">
        <v>1</v>
      </c>
      <c r="AO835" s="88" t="s">
        <v>3089</v>
      </c>
      <c r="AP835" s="88">
        <v>1</v>
      </c>
      <c r="AQ835" s="88" t="s">
        <v>3090</v>
      </c>
      <c r="AR835" s="88">
        <v>362717</v>
      </c>
      <c r="AS835" s="88" t="s">
        <v>6059</v>
      </c>
      <c r="AT835" s="88">
        <v>666</v>
      </c>
      <c r="AU835" s="88">
        <v>70000</v>
      </c>
      <c r="AV835" s="88">
        <v>0</v>
      </c>
      <c r="AW835" s="88">
        <v>0</v>
      </c>
      <c r="AX835" s="88">
        <v>0</v>
      </c>
      <c r="AY835" s="88">
        <v>70000</v>
      </c>
      <c r="AZ835" s="88">
        <v>2009</v>
      </c>
      <c r="BA835" s="88">
        <v>5368.48</v>
      </c>
      <c r="BB835" s="88">
        <v>2128</v>
      </c>
      <c r="BC835" s="88">
        <v>0</v>
      </c>
      <c r="BD835" s="88">
        <v>25</v>
      </c>
      <c r="BE835" s="88">
        <v>0</v>
      </c>
      <c r="BF835" s="101">
        <v>0</v>
      </c>
      <c r="BG835" s="101">
        <v>9530.48</v>
      </c>
      <c r="BH835" s="101">
        <v>4970</v>
      </c>
      <c r="BI835" s="101">
        <v>770</v>
      </c>
      <c r="BJ835" s="101">
        <v>4963</v>
      </c>
      <c r="BK835" s="101">
        <v>10703</v>
      </c>
      <c r="BL835" s="101" t="s">
        <v>3173</v>
      </c>
      <c r="BM835" s="101" t="s">
        <v>3217</v>
      </c>
    </row>
    <row r="836" spans="1:65">
      <c r="A836" t="s">
        <v>695</v>
      </c>
      <c r="B836">
        <v>20250301</v>
      </c>
      <c r="C836">
        <v>2025</v>
      </c>
      <c r="D836" s="9">
        <v>45717</v>
      </c>
      <c r="E836">
        <v>3</v>
      </c>
      <c r="F836" t="s">
        <v>1038</v>
      </c>
      <c r="G836" t="s">
        <v>695</v>
      </c>
      <c r="H836" t="s">
        <v>1038</v>
      </c>
      <c r="I836" t="s">
        <v>695</v>
      </c>
      <c r="J836">
        <v>7</v>
      </c>
      <c r="K836" t="s">
        <v>3252</v>
      </c>
      <c r="L836" t="s">
        <v>2158</v>
      </c>
      <c r="M836" t="s">
        <v>2158</v>
      </c>
      <c r="N836" t="s">
        <v>1820</v>
      </c>
      <c r="O836" t="s">
        <v>3247</v>
      </c>
      <c r="P836" t="s">
        <v>6037</v>
      </c>
      <c r="Q836" t="s">
        <v>6038</v>
      </c>
      <c r="R836" t="s">
        <v>3253</v>
      </c>
      <c r="S836" t="s">
        <v>666</v>
      </c>
      <c r="T836" t="s">
        <v>6046</v>
      </c>
      <c r="U836" s="9" t="s">
        <v>6047</v>
      </c>
      <c r="V836" s="9" t="s">
        <v>3081</v>
      </c>
      <c r="W836" t="s">
        <v>3081</v>
      </c>
      <c r="X836" t="s">
        <v>3081</v>
      </c>
      <c r="Y836" t="s">
        <v>3081</v>
      </c>
      <c r="Z836">
        <v>2</v>
      </c>
      <c r="AA836">
        <v>45017</v>
      </c>
      <c r="AB836">
        <v>44075</v>
      </c>
      <c r="AC836">
        <v>62461895</v>
      </c>
      <c r="AD836" s="9" t="s">
        <v>3084</v>
      </c>
      <c r="AE836" t="s">
        <v>2303</v>
      </c>
      <c r="AF836" t="s">
        <v>4055</v>
      </c>
      <c r="AG836" t="s">
        <v>4056</v>
      </c>
      <c r="AH836" t="s">
        <v>2302</v>
      </c>
      <c r="AI836" t="s">
        <v>6045</v>
      </c>
      <c r="AJ836">
        <v>35982</v>
      </c>
      <c r="AK836" t="s">
        <v>3099</v>
      </c>
      <c r="AL836" t="s">
        <v>3088</v>
      </c>
      <c r="AM836">
        <v>200019601919387</v>
      </c>
      <c r="AN836">
        <v>1</v>
      </c>
      <c r="AO836" s="88" t="s">
        <v>3089</v>
      </c>
      <c r="AP836" s="88">
        <v>1</v>
      </c>
      <c r="AQ836" s="88" t="s">
        <v>3090</v>
      </c>
      <c r="AR836" s="88">
        <v>362717</v>
      </c>
      <c r="AS836" s="88" t="s">
        <v>6059</v>
      </c>
      <c r="AT836" s="88">
        <v>670</v>
      </c>
      <c r="AU836" s="88">
        <v>10000</v>
      </c>
      <c r="AV836" s="88">
        <v>0</v>
      </c>
      <c r="AW836" s="88">
        <v>0</v>
      </c>
      <c r="AX836" s="88">
        <v>0</v>
      </c>
      <c r="AY836" s="88">
        <v>10000</v>
      </c>
      <c r="AZ836" s="88">
        <v>0</v>
      </c>
      <c r="BA836" s="88">
        <v>0</v>
      </c>
      <c r="BB836" s="88">
        <v>0</v>
      </c>
      <c r="BC836" s="88">
        <v>0</v>
      </c>
      <c r="BD836" s="88">
        <v>0</v>
      </c>
      <c r="BE836" s="88">
        <v>0</v>
      </c>
      <c r="BF836" s="101">
        <v>0</v>
      </c>
      <c r="BG836" s="101">
        <v>0</v>
      </c>
      <c r="BH836" s="101">
        <v>0</v>
      </c>
      <c r="BI836" s="101">
        <v>0</v>
      </c>
      <c r="BJ836" s="101">
        <v>0</v>
      </c>
      <c r="BK836" s="101">
        <v>0</v>
      </c>
      <c r="BL836" s="101" t="s">
        <v>3081</v>
      </c>
      <c r="BM836" s="101" t="s">
        <v>3081</v>
      </c>
    </row>
    <row r="837" spans="1:65">
      <c r="A837" t="s">
        <v>695</v>
      </c>
      <c r="B837">
        <v>20250301</v>
      </c>
      <c r="C837">
        <v>2025</v>
      </c>
      <c r="D837" s="9">
        <v>45717</v>
      </c>
      <c r="E837">
        <v>3</v>
      </c>
      <c r="F837" t="s">
        <v>1027</v>
      </c>
      <c r="G837" t="s">
        <v>246</v>
      </c>
      <c r="H837" t="s">
        <v>1038</v>
      </c>
      <c r="I837" t="s">
        <v>695</v>
      </c>
      <c r="J837">
        <v>34</v>
      </c>
      <c r="K837" t="s">
        <v>3256</v>
      </c>
      <c r="L837" t="s">
        <v>2158</v>
      </c>
      <c r="M837" t="s">
        <v>2158</v>
      </c>
      <c r="N837" t="s">
        <v>1820</v>
      </c>
      <c r="O837" t="s">
        <v>3247</v>
      </c>
      <c r="P837" t="s">
        <v>6037</v>
      </c>
      <c r="Q837" t="s">
        <v>6038</v>
      </c>
      <c r="R837" t="s">
        <v>3675</v>
      </c>
      <c r="S837" t="s">
        <v>247</v>
      </c>
      <c r="T837" t="s">
        <v>6046</v>
      </c>
      <c r="U837" s="9" t="s">
        <v>6047</v>
      </c>
      <c r="V837" s="9" t="s">
        <v>6052</v>
      </c>
      <c r="W837" t="s">
        <v>6053</v>
      </c>
      <c r="X837" t="s">
        <v>3081</v>
      </c>
      <c r="Y837" t="s">
        <v>3081</v>
      </c>
      <c r="Z837">
        <v>5</v>
      </c>
      <c r="AA837">
        <v>45717</v>
      </c>
      <c r="AB837">
        <v>41821</v>
      </c>
      <c r="AC837">
        <v>62160137</v>
      </c>
      <c r="AD837" s="9" t="s">
        <v>3084</v>
      </c>
      <c r="AE837" t="s">
        <v>6183</v>
      </c>
      <c r="AF837" t="s">
        <v>6184</v>
      </c>
      <c r="AG837" t="s">
        <v>6185</v>
      </c>
      <c r="AH837" t="s">
        <v>6186</v>
      </c>
      <c r="AI837" t="s">
        <v>6043</v>
      </c>
      <c r="AJ837">
        <v>34432</v>
      </c>
      <c r="AK837" t="s">
        <v>3087</v>
      </c>
      <c r="AL837" t="s">
        <v>3088</v>
      </c>
      <c r="AM837">
        <v>200019605671416</v>
      </c>
      <c r="AN837">
        <v>1</v>
      </c>
      <c r="AO837" s="88" t="s">
        <v>3089</v>
      </c>
      <c r="AP837" s="88">
        <v>1</v>
      </c>
      <c r="AQ837" s="88" t="s">
        <v>3090</v>
      </c>
      <c r="AR837" s="88">
        <v>362717</v>
      </c>
      <c r="AS837" s="88" t="s">
        <v>6059</v>
      </c>
      <c r="AT837" s="88">
        <v>673</v>
      </c>
      <c r="AU837" s="88">
        <v>70000</v>
      </c>
      <c r="AV837" s="88">
        <v>0</v>
      </c>
      <c r="AW837" s="88">
        <v>0</v>
      </c>
      <c r="AX837" s="88">
        <v>0</v>
      </c>
      <c r="AY837" s="88">
        <v>70000</v>
      </c>
      <c r="AZ837" s="88">
        <v>2009</v>
      </c>
      <c r="BA837" s="88">
        <v>5368.48</v>
      </c>
      <c r="BB837" s="88">
        <v>2128</v>
      </c>
      <c r="BC837" s="88">
        <v>0</v>
      </c>
      <c r="BD837" s="88">
        <v>25</v>
      </c>
      <c r="BE837" s="88">
        <v>0</v>
      </c>
      <c r="BF837" s="101">
        <v>0</v>
      </c>
      <c r="BG837" s="101">
        <v>9530.48</v>
      </c>
      <c r="BH837" s="101">
        <v>4970</v>
      </c>
      <c r="BI837" s="101">
        <v>770</v>
      </c>
      <c r="BJ837" s="101">
        <v>4963</v>
      </c>
      <c r="BK837" s="101">
        <v>10703</v>
      </c>
      <c r="BL837" s="101" t="s">
        <v>3091</v>
      </c>
      <c r="BM837" s="101" t="s">
        <v>3229</v>
      </c>
    </row>
    <row r="838" spans="1:65">
      <c r="A838" t="s">
        <v>695</v>
      </c>
      <c r="B838">
        <v>20250301</v>
      </c>
      <c r="C838">
        <v>2025</v>
      </c>
      <c r="D838" s="9">
        <v>45717</v>
      </c>
      <c r="E838">
        <v>3</v>
      </c>
      <c r="F838" t="s">
        <v>1038</v>
      </c>
      <c r="G838" t="s">
        <v>695</v>
      </c>
      <c r="H838" t="s">
        <v>1038</v>
      </c>
      <c r="I838" t="s">
        <v>695</v>
      </c>
      <c r="J838">
        <v>7</v>
      </c>
      <c r="K838" t="s">
        <v>3252</v>
      </c>
      <c r="L838" t="s">
        <v>2158</v>
      </c>
      <c r="M838" t="s">
        <v>2158</v>
      </c>
      <c r="N838" t="s">
        <v>1820</v>
      </c>
      <c r="O838" t="s">
        <v>3247</v>
      </c>
      <c r="P838" t="s">
        <v>6037</v>
      </c>
      <c r="Q838" t="s">
        <v>6038</v>
      </c>
      <c r="R838" t="s">
        <v>3253</v>
      </c>
      <c r="S838" t="s">
        <v>666</v>
      </c>
      <c r="T838" t="s">
        <v>6046</v>
      </c>
      <c r="U838" s="9" t="s">
        <v>6047</v>
      </c>
      <c r="V838" s="9" t="s">
        <v>3081</v>
      </c>
      <c r="W838" t="s">
        <v>3081</v>
      </c>
      <c r="X838" t="s">
        <v>3081</v>
      </c>
      <c r="Y838" t="s">
        <v>3081</v>
      </c>
      <c r="Z838">
        <v>3</v>
      </c>
      <c r="AA838">
        <v>45717</v>
      </c>
      <c r="AB838">
        <v>43862</v>
      </c>
      <c r="AC838">
        <v>62462579</v>
      </c>
      <c r="AD838" s="9" t="s">
        <v>3084</v>
      </c>
      <c r="AE838" t="s">
        <v>6187</v>
      </c>
      <c r="AF838" t="s">
        <v>6188</v>
      </c>
      <c r="AG838" t="s">
        <v>6189</v>
      </c>
      <c r="AH838" t="s">
        <v>6190</v>
      </c>
      <c r="AI838" t="s">
        <v>6045</v>
      </c>
      <c r="AJ838">
        <v>35776</v>
      </c>
      <c r="AK838" t="s">
        <v>3099</v>
      </c>
      <c r="AL838" t="s">
        <v>3088</v>
      </c>
      <c r="AM838">
        <v>200019600841981</v>
      </c>
      <c r="AN838">
        <v>1</v>
      </c>
      <c r="AO838" s="88" t="s">
        <v>3089</v>
      </c>
      <c r="AP838" s="88">
        <v>1</v>
      </c>
      <c r="AQ838" s="88" t="s">
        <v>3090</v>
      </c>
      <c r="AR838" s="88">
        <v>362717</v>
      </c>
      <c r="AS838" s="88" t="s">
        <v>6059</v>
      </c>
      <c r="AT838" s="88">
        <v>766</v>
      </c>
      <c r="AU838" s="88">
        <v>10000</v>
      </c>
      <c r="AV838" s="88">
        <v>0</v>
      </c>
      <c r="AW838" s="88">
        <v>0</v>
      </c>
      <c r="AX838" s="88">
        <v>0</v>
      </c>
      <c r="AY838" s="88">
        <v>10000</v>
      </c>
      <c r="AZ838" s="88">
        <v>0</v>
      </c>
      <c r="BA838" s="88">
        <v>0</v>
      </c>
      <c r="BB838" s="88">
        <v>0</v>
      </c>
      <c r="BC838" s="88">
        <v>0</v>
      </c>
      <c r="BD838" s="88">
        <v>0</v>
      </c>
      <c r="BE838" s="88">
        <v>0</v>
      </c>
      <c r="BF838" s="101">
        <v>0</v>
      </c>
      <c r="BG838" s="101">
        <v>0</v>
      </c>
      <c r="BH838" s="101">
        <v>0</v>
      </c>
      <c r="BI838" s="101">
        <v>0</v>
      </c>
      <c r="BJ838" s="101">
        <v>0</v>
      </c>
      <c r="BK838" s="101">
        <v>0</v>
      </c>
      <c r="BL838" s="101" t="s">
        <v>3081</v>
      </c>
      <c r="BM838" s="101" t="s">
        <v>3081</v>
      </c>
    </row>
    <row r="839" spans="1:65">
      <c r="A839" t="s">
        <v>695</v>
      </c>
      <c r="B839">
        <v>20250301</v>
      </c>
      <c r="C839">
        <v>2025</v>
      </c>
      <c r="D839" s="9">
        <v>45717</v>
      </c>
      <c r="E839">
        <v>3</v>
      </c>
      <c r="F839" t="s">
        <v>1038</v>
      </c>
      <c r="G839" t="s">
        <v>695</v>
      </c>
      <c r="H839" t="s">
        <v>1038</v>
      </c>
      <c r="I839" t="s">
        <v>695</v>
      </c>
      <c r="J839">
        <v>7</v>
      </c>
      <c r="K839" t="s">
        <v>3252</v>
      </c>
      <c r="L839" t="s">
        <v>2158</v>
      </c>
      <c r="M839" t="s">
        <v>2158</v>
      </c>
      <c r="N839" t="s">
        <v>1820</v>
      </c>
      <c r="O839" t="s">
        <v>3247</v>
      </c>
      <c r="P839" t="s">
        <v>6037</v>
      </c>
      <c r="Q839" t="s">
        <v>6038</v>
      </c>
      <c r="R839" t="s">
        <v>3253</v>
      </c>
      <c r="S839" t="s">
        <v>666</v>
      </c>
      <c r="T839" t="s">
        <v>6046</v>
      </c>
      <c r="U839" s="9" t="s">
        <v>6047</v>
      </c>
      <c r="V839" s="9" t="s">
        <v>3081</v>
      </c>
      <c r="W839" t="s">
        <v>3081</v>
      </c>
      <c r="X839" t="s">
        <v>3081</v>
      </c>
      <c r="Y839" t="s">
        <v>3081</v>
      </c>
      <c r="Z839">
        <v>1</v>
      </c>
      <c r="AA839">
        <v>45658</v>
      </c>
      <c r="AB839">
        <v>45658</v>
      </c>
      <c r="AC839">
        <v>62462455</v>
      </c>
      <c r="AD839" s="9" t="s">
        <v>3084</v>
      </c>
      <c r="AE839" t="s">
        <v>5852</v>
      </c>
      <c r="AF839" t="s">
        <v>5853</v>
      </c>
      <c r="AG839" t="s">
        <v>5854</v>
      </c>
      <c r="AH839" t="s">
        <v>5855</v>
      </c>
      <c r="AI839" t="s">
        <v>6043</v>
      </c>
      <c r="AJ839">
        <v>36859</v>
      </c>
      <c r="AK839" t="s">
        <v>3087</v>
      </c>
      <c r="AL839" t="s">
        <v>3088</v>
      </c>
      <c r="AM839">
        <v>200019601516844</v>
      </c>
      <c r="AN839">
        <v>1</v>
      </c>
      <c r="AO839" s="88" t="s">
        <v>3089</v>
      </c>
      <c r="AP839" s="88">
        <v>1</v>
      </c>
      <c r="AQ839" s="88" t="s">
        <v>3090</v>
      </c>
      <c r="AR839" s="88">
        <v>362717</v>
      </c>
      <c r="AS839" s="88" t="s">
        <v>6059</v>
      </c>
      <c r="AT839" s="88">
        <v>769</v>
      </c>
      <c r="AU839" s="88">
        <v>10000</v>
      </c>
      <c r="AV839" s="88">
        <v>0</v>
      </c>
      <c r="AW839" s="88">
        <v>0</v>
      </c>
      <c r="AX839" s="88">
        <v>0</v>
      </c>
      <c r="AY839" s="88">
        <v>10000</v>
      </c>
      <c r="AZ839" s="88">
        <v>0</v>
      </c>
      <c r="BA839" s="88">
        <v>0</v>
      </c>
      <c r="BB839" s="88">
        <v>0</v>
      </c>
      <c r="BC839" s="88">
        <v>0</v>
      </c>
      <c r="BD839" s="88">
        <v>0</v>
      </c>
      <c r="BE839" s="88">
        <v>0</v>
      </c>
      <c r="BF839" s="101">
        <v>0</v>
      </c>
      <c r="BG839" s="101">
        <v>0</v>
      </c>
      <c r="BH839" s="101">
        <v>0</v>
      </c>
      <c r="BI839" s="101">
        <v>0</v>
      </c>
      <c r="BJ839" s="101">
        <v>0</v>
      </c>
      <c r="BK839" s="101">
        <v>0</v>
      </c>
      <c r="BL839" s="101" t="s">
        <v>3081</v>
      </c>
      <c r="BM839" s="101" t="s">
        <v>3081</v>
      </c>
    </row>
    <row r="840" spans="1:65">
      <c r="A840" t="s">
        <v>695</v>
      </c>
      <c r="B840">
        <v>20250301</v>
      </c>
      <c r="C840">
        <v>2025</v>
      </c>
      <c r="D840" s="9">
        <v>45717</v>
      </c>
      <c r="E840">
        <v>3</v>
      </c>
      <c r="F840" t="s">
        <v>1069</v>
      </c>
      <c r="G840" t="s">
        <v>612</v>
      </c>
      <c r="H840" t="s">
        <v>1038</v>
      </c>
      <c r="I840" t="s">
        <v>695</v>
      </c>
      <c r="J840">
        <v>34</v>
      </c>
      <c r="K840" t="s">
        <v>3256</v>
      </c>
      <c r="L840" t="s">
        <v>2158</v>
      </c>
      <c r="M840" t="s">
        <v>2158</v>
      </c>
      <c r="N840" t="s">
        <v>1820</v>
      </c>
      <c r="O840" t="s">
        <v>3247</v>
      </c>
      <c r="P840" t="s">
        <v>6037</v>
      </c>
      <c r="Q840" t="s">
        <v>6038</v>
      </c>
      <c r="R840" t="s">
        <v>3218</v>
      </c>
      <c r="S840" t="s">
        <v>48</v>
      </c>
      <c r="T840" t="s">
        <v>6046</v>
      </c>
      <c r="U840" s="9" t="s">
        <v>6047</v>
      </c>
      <c r="V840" s="9" t="s">
        <v>3081</v>
      </c>
      <c r="W840" t="s">
        <v>3081</v>
      </c>
      <c r="X840" t="s">
        <v>3081</v>
      </c>
      <c r="Y840" t="s">
        <v>3081</v>
      </c>
      <c r="Z840">
        <v>7</v>
      </c>
      <c r="AA840">
        <v>45717</v>
      </c>
      <c r="AB840">
        <v>42675</v>
      </c>
      <c r="AC840">
        <v>62385006</v>
      </c>
      <c r="AD840" s="9" t="s">
        <v>3084</v>
      </c>
      <c r="AE840" t="s">
        <v>2401</v>
      </c>
      <c r="AF840" t="s">
        <v>3350</v>
      </c>
      <c r="AG840" t="s">
        <v>3351</v>
      </c>
      <c r="AH840" t="s">
        <v>2402</v>
      </c>
      <c r="AI840" t="s">
        <v>6043</v>
      </c>
      <c r="AJ840">
        <v>28751</v>
      </c>
      <c r="AK840" t="s">
        <v>3099</v>
      </c>
      <c r="AL840" t="s">
        <v>3088</v>
      </c>
      <c r="AM840">
        <v>200010232001133</v>
      </c>
      <c r="AN840">
        <v>1</v>
      </c>
      <c r="AO840" s="88" t="s">
        <v>3089</v>
      </c>
      <c r="AP840" s="88">
        <v>1</v>
      </c>
      <c r="AQ840" s="88" t="s">
        <v>3090</v>
      </c>
      <c r="AR840" s="88">
        <v>362717</v>
      </c>
      <c r="AS840" s="88" t="s">
        <v>6059</v>
      </c>
      <c r="AT840" s="88">
        <v>777</v>
      </c>
      <c r="AU840" s="88">
        <v>170000</v>
      </c>
      <c r="AV840" s="88">
        <v>0</v>
      </c>
      <c r="AW840" s="88">
        <v>0</v>
      </c>
      <c r="AX840" s="88">
        <v>0</v>
      </c>
      <c r="AY840" s="88">
        <v>170000</v>
      </c>
      <c r="AZ840" s="88">
        <v>4879</v>
      </c>
      <c r="BA840" s="88">
        <v>28571.119999999999</v>
      </c>
      <c r="BB840" s="88">
        <v>5168</v>
      </c>
      <c r="BC840" s="88">
        <v>0</v>
      </c>
      <c r="BD840" s="88">
        <v>25</v>
      </c>
      <c r="BE840" s="88">
        <v>0</v>
      </c>
      <c r="BF840" s="101">
        <v>0</v>
      </c>
      <c r="BG840" s="101">
        <v>38643.120000000003</v>
      </c>
      <c r="BH840" s="101">
        <v>12070</v>
      </c>
      <c r="BI840" s="101">
        <v>851.51</v>
      </c>
      <c r="BJ840" s="101">
        <v>12053</v>
      </c>
      <c r="BK840" s="101">
        <v>24974.51</v>
      </c>
      <c r="BL840" s="101" t="s">
        <v>3091</v>
      </c>
      <c r="BM840" s="101" t="s">
        <v>3229</v>
      </c>
    </row>
    <row r="841" spans="1:65">
      <c r="A841" t="s">
        <v>695</v>
      </c>
      <c r="B841">
        <v>20250301</v>
      </c>
      <c r="C841">
        <v>2025</v>
      </c>
      <c r="D841" s="9">
        <v>45717</v>
      </c>
      <c r="E841">
        <v>3</v>
      </c>
      <c r="F841" t="s">
        <v>1058</v>
      </c>
      <c r="G841" t="s">
        <v>1197</v>
      </c>
      <c r="H841" t="s">
        <v>1038</v>
      </c>
      <c r="I841" t="s">
        <v>695</v>
      </c>
      <c r="J841">
        <v>34</v>
      </c>
      <c r="K841" t="s">
        <v>3256</v>
      </c>
      <c r="L841" t="s">
        <v>2158</v>
      </c>
      <c r="M841" t="s">
        <v>2158</v>
      </c>
      <c r="N841" t="s">
        <v>1820</v>
      </c>
      <c r="O841" t="s">
        <v>3247</v>
      </c>
      <c r="P841" t="s">
        <v>6037</v>
      </c>
      <c r="Q841" t="s">
        <v>6038</v>
      </c>
      <c r="R841" t="s">
        <v>6191</v>
      </c>
      <c r="S841" t="s">
        <v>6192</v>
      </c>
      <c r="T841" t="s">
        <v>6046</v>
      </c>
      <c r="U841" s="9" t="s">
        <v>6047</v>
      </c>
      <c r="V841" s="9" t="s">
        <v>6052</v>
      </c>
      <c r="W841" t="s">
        <v>6053</v>
      </c>
      <c r="X841" t="s">
        <v>3081</v>
      </c>
      <c r="Y841" t="s">
        <v>3081</v>
      </c>
      <c r="Z841">
        <v>1</v>
      </c>
      <c r="AA841">
        <v>45717</v>
      </c>
      <c r="AB841">
        <v>45717</v>
      </c>
      <c r="AC841">
        <v>62145063</v>
      </c>
      <c r="AD841" s="9" t="s">
        <v>3084</v>
      </c>
      <c r="AE841" t="s">
        <v>6193</v>
      </c>
      <c r="AF841" t="s">
        <v>6194</v>
      </c>
      <c r="AG841" t="s">
        <v>6195</v>
      </c>
      <c r="AH841" t="s">
        <v>6196</v>
      </c>
      <c r="AI841" t="s">
        <v>6043</v>
      </c>
      <c r="AJ841">
        <v>35856</v>
      </c>
      <c r="AK841" t="s">
        <v>3099</v>
      </c>
      <c r="AL841" t="s">
        <v>3088</v>
      </c>
      <c r="AM841">
        <v>200019608087298</v>
      </c>
      <c r="AN841">
        <v>1</v>
      </c>
      <c r="AO841" s="88" t="s">
        <v>3089</v>
      </c>
      <c r="AP841" s="88">
        <v>1</v>
      </c>
      <c r="AQ841" s="88" t="s">
        <v>3090</v>
      </c>
      <c r="AR841" s="88">
        <v>362717</v>
      </c>
      <c r="AS841" s="88" t="s">
        <v>6059</v>
      </c>
      <c r="AT841" s="88">
        <v>779</v>
      </c>
      <c r="AU841" s="88">
        <v>70000</v>
      </c>
      <c r="AV841" s="88">
        <v>0</v>
      </c>
      <c r="AW841" s="88">
        <v>0</v>
      </c>
      <c r="AX841" s="88">
        <v>0</v>
      </c>
      <c r="AY841" s="88">
        <v>70000</v>
      </c>
      <c r="AZ841" s="88">
        <v>2009</v>
      </c>
      <c r="BA841" s="88">
        <v>5368.48</v>
      </c>
      <c r="BB841" s="88">
        <v>2128</v>
      </c>
      <c r="BC841" s="88">
        <v>0</v>
      </c>
      <c r="BD841" s="88">
        <v>25</v>
      </c>
      <c r="BE841" s="88">
        <v>0</v>
      </c>
      <c r="BF841" s="101">
        <v>0</v>
      </c>
      <c r="BG841" s="101">
        <v>9530.48</v>
      </c>
      <c r="BH841" s="101">
        <v>4970</v>
      </c>
      <c r="BI841" s="101">
        <v>770</v>
      </c>
      <c r="BJ841" s="101">
        <v>4963</v>
      </c>
      <c r="BK841" s="101">
        <v>10703</v>
      </c>
      <c r="BL841" s="101" t="s">
        <v>3081</v>
      </c>
      <c r="BM841" s="101" t="s">
        <v>3081</v>
      </c>
    </row>
    <row r="842" spans="1:65">
      <c r="A842" t="s">
        <v>695</v>
      </c>
      <c r="B842">
        <v>20250301</v>
      </c>
      <c r="C842">
        <v>2025</v>
      </c>
      <c r="D842" s="9">
        <v>45717</v>
      </c>
      <c r="E842">
        <v>3</v>
      </c>
      <c r="F842" t="s">
        <v>1028</v>
      </c>
      <c r="G842" t="s">
        <v>1194</v>
      </c>
      <c r="H842" t="s">
        <v>1028</v>
      </c>
      <c r="I842" t="s">
        <v>1194</v>
      </c>
      <c r="J842">
        <v>1</v>
      </c>
      <c r="K842" t="s">
        <v>9</v>
      </c>
      <c r="L842" t="s">
        <v>2158</v>
      </c>
      <c r="M842" t="s">
        <v>2158</v>
      </c>
      <c r="N842" t="s">
        <v>1820</v>
      </c>
      <c r="O842" t="s">
        <v>3247</v>
      </c>
      <c r="P842" t="s">
        <v>6037</v>
      </c>
      <c r="Q842" t="s">
        <v>6038</v>
      </c>
      <c r="R842" t="s">
        <v>3307</v>
      </c>
      <c r="S842" t="s">
        <v>575</v>
      </c>
      <c r="T842" t="s">
        <v>6066</v>
      </c>
      <c r="U842" s="9" t="s">
        <v>6067</v>
      </c>
      <c r="V842" s="9" t="s">
        <v>6052</v>
      </c>
      <c r="W842" t="s">
        <v>6053</v>
      </c>
      <c r="X842" t="s">
        <v>3081</v>
      </c>
      <c r="Y842" t="s">
        <v>3081</v>
      </c>
      <c r="Z842">
        <v>7</v>
      </c>
      <c r="AA842">
        <v>43617</v>
      </c>
      <c r="AB842">
        <v>40634</v>
      </c>
      <c r="AC842">
        <v>62475061</v>
      </c>
      <c r="AD842" s="9" t="s">
        <v>3084</v>
      </c>
      <c r="AE842" t="s">
        <v>1278</v>
      </c>
      <c r="AF842" t="s">
        <v>3308</v>
      </c>
      <c r="AG842" t="s">
        <v>3309</v>
      </c>
      <c r="AH842" t="s">
        <v>574</v>
      </c>
      <c r="AI842" t="s">
        <v>6043</v>
      </c>
      <c r="AJ842">
        <v>30419</v>
      </c>
      <c r="AK842" t="s">
        <v>3088</v>
      </c>
      <c r="AL842" t="s">
        <v>3088</v>
      </c>
      <c r="AM842">
        <v>200013300144979</v>
      </c>
      <c r="AN842">
        <v>1</v>
      </c>
      <c r="AO842" s="88" t="s">
        <v>3089</v>
      </c>
      <c r="AP842" s="88">
        <v>1</v>
      </c>
      <c r="AQ842" s="88" t="s">
        <v>3090</v>
      </c>
      <c r="AR842" s="88">
        <v>362717</v>
      </c>
      <c r="AS842" s="88" t="s">
        <v>6059</v>
      </c>
      <c r="AT842" s="88">
        <v>707</v>
      </c>
      <c r="AU842" s="88">
        <v>10000</v>
      </c>
      <c r="AV842" s="88">
        <v>0</v>
      </c>
      <c r="AW842" s="88">
        <v>0</v>
      </c>
      <c r="AX842" s="88">
        <v>0</v>
      </c>
      <c r="AY842" s="88">
        <v>10000</v>
      </c>
      <c r="AZ842" s="88">
        <v>287</v>
      </c>
      <c r="BA842" s="88">
        <v>0</v>
      </c>
      <c r="BB842" s="88">
        <v>304</v>
      </c>
      <c r="BC842" s="88">
        <v>0</v>
      </c>
      <c r="BD842" s="88">
        <v>25</v>
      </c>
      <c r="BE842" s="88">
        <v>0</v>
      </c>
      <c r="BF842" s="101">
        <v>0</v>
      </c>
      <c r="BG842" s="101">
        <v>616</v>
      </c>
      <c r="BH842" s="101">
        <v>710</v>
      </c>
      <c r="BI842" s="101">
        <v>110</v>
      </c>
      <c r="BJ842" s="101">
        <v>709</v>
      </c>
      <c r="BK842" s="101">
        <v>1529</v>
      </c>
      <c r="BL842" s="101" t="s">
        <v>3081</v>
      </c>
      <c r="BM842" s="101" t="s">
        <v>3081</v>
      </c>
    </row>
    <row r="843" spans="1:65">
      <c r="A843" t="s">
        <v>695</v>
      </c>
      <c r="B843">
        <v>20250301</v>
      </c>
      <c r="C843">
        <v>2025</v>
      </c>
      <c r="D843" s="9">
        <v>45717</v>
      </c>
      <c r="E843">
        <v>3</v>
      </c>
      <c r="F843" t="s">
        <v>1038</v>
      </c>
      <c r="G843" t="s">
        <v>695</v>
      </c>
      <c r="H843" t="s">
        <v>1038</v>
      </c>
      <c r="I843" t="s">
        <v>695</v>
      </c>
      <c r="J843">
        <v>1</v>
      </c>
      <c r="K843" t="s">
        <v>9</v>
      </c>
      <c r="L843" t="s">
        <v>2158</v>
      </c>
      <c r="M843" t="s">
        <v>2158</v>
      </c>
      <c r="N843" t="s">
        <v>1820</v>
      </c>
      <c r="O843" t="s">
        <v>3247</v>
      </c>
      <c r="P843" t="s">
        <v>6037</v>
      </c>
      <c r="Q843" t="s">
        <v>6038</v>
      </c>
      <c r="R843" t="s">
        <v>3745</v>
      </c>
      <c r="S843" t="s">
        <v>174</v>
      </c>
      <c r="T843" t="s">
        <v>6046</v>
      </c>
      <c r="U843" s="9" t="s">
        <v>6047</v>
      </c>
      <c r="V843" s="9" t="s">
        <v>3081</v>
      </c>
      <c r="W843" t="s">
        <v>3081</v>
      </c>
      <c r="X843" t="s">
        <v>3081</v>
      </c>
      <c r="Y843" t="s">
        <v>3081</v>
      </c>
      <c r="Z843">
        <v>6</v>
      </c>
      <c r="AA843">
        <v>44682</v>
      </c>
      <c r="AB843">
        <v>43252</v>
      </c>
      <c r="AC843">
        <v>62461588</v>
      </c>
      <c r="AD843" s="9" t="s">
        <v>3084</v>
      </c>
      <c r="AE843" t="s">
        <v>819</v>
      </c>
      <c r="AF843" t="s">
        <v>5701</v>
      </c>
      <c r="AG843" t="s">
        <v>5702</v>
      </c>
      <c r="AH843" t="s">
        <v>172</v>
      </c>
      <c r="AI843" t="s">
        <v>6043</v>
      </c>
      <c r="AJ843">
        <v>30420</v>
      </c>
      <c r="AK843" t="s">
        <v>3099</v>
      </c>
      <c r="AL843" t="s">
        <v>3088</v>
      </c>
      <c r="AM843">
        <v>200013200190680</v>
      </c>
      <c r="AN843">
        <v>1</v>
      </c>
      <c r="AO843" s="88" t="s">
        <v>3089</v>
      </c>
      <c r="AP843" s="88">
        <v>1</v>
      </c>
      <c r="AQ843" s="88" t="s">
        <v>3090</v>
      </c>
      <c r="AR843" s="88">
        <v>362717</v>
      </c>
      <c r="AS843" s="88" t="s">
        <v>6059</v>
      </c>
      <c r="AT843" s="88">
        <v>713</v>
      </c>
      <c r="AU843" s="88">
        <v>65000</v>
      </c>
      <c r="AV843" s="88">
        <v>0</v>
      </c>
      <c r="AW843" s="88">
        <v>0</v>
      </c>
      <c r="AX843" s="88">
        <v>0</v>
      </c>
      <c r="AY843" s="88">
        <v>65000</v>
      </c>
      <c r="AZ843" s="88">
        <v>1865.5</v>
      </c>
      <c r="BA843" s="88">
        <v>4084.48</v>
      </c>
      <c r="BB843" s="88">
        <v>1976</v>
      </c>
      <c r="BC843" s="88">
        <v>1715.46</v>
      </c>
      <c r="BD843" s="88">
        <v>25</v>
      </c>
      <c r="BE843" s="88">
        <v>0</v>
      </c>
      <c r="BF843" s="101">
        <v>300</v>
      </c>
      <c r="BG843" s="101">
        <v>9966.44</v>
      </c>
      <c r="BH843" s="101">
        <v>4615</v>
      </c>
      <c r="BI843" s="101">
        <v>715</v>
      </c>
      <c r="BJ843" s="101">
        <v>4608.5</v>
      </c>
      <c r="BK843" s="101">
        <v>9938.5</v>
      </c>
      <c r="BL843" s="101" t="s">
        <v>3229</v>
      </c>
      <c r="BM843" s="101" t="s">
        <v>3280</v>
      </c>
    </row>
    <row r="844" spans="1:65">
      <c r="A844" t="s">
        <v>695</v>
      </c>
      <c r="B844">
        <v>20250301</v>
      </c>
      <c r="C844">
        <v>2025</v>
      </c>
      <c r="D844" s="9">
        <v>45717</v>
      </c>
      <c r="E844">
        <v>3</v>
      </c>
      <c r="F844" t="s">
        <v>1050</v>
      </c>
      <c r="G844" t="s">
        <v>171</v>
      </c>
      <c r="H844" t="s">
        <v>1050</v>
      </c>
      <c r="I844" t="s">
        <v>171</v>
      </c>
      <c r="J844">
        <v>1</v>
      </c>
      <c r="K844" t="s">
        <v>9</v>
      </c>
      <c r="L844" t="s">
        <v>2158</v>
      </c>
      <c r="M844" t="s">
        <v>2158</v>
      </c>
      <c r="N844" t="s">
        <v>1820</v>
      </c>
      <c r="O844" t="s">
        <v>3247</v>
      </c>
      <c r="P844" t="s">
        <v>6037</v>
      </c>
      <c r="Q844" t="s">
        <v>6038</v>
      </c>
      <c r="R844" t="s">
        <v>3083</v>
      </c>
      <c r="S844" t="s">
        <v>7</v>
      </c>
      <c r="T844" t="s">
        <v>6039</v>
      </c>
      <c r="U844" s="9" t="s">
        <v>6040</v>
      </c>
      <c r="V844" s="9" t="s">
        <v>6041</v>
      </c>
      <c r="W844" t="s">
        <v>6042</v>
      </c>
      <c r="X844" t="s">
        <v>3081</v>
      </c>
      <c r="Y844" t="s">
        <v>3081</v>
      </c>
      <c r="Z844">
        <v>3</v>
      </c>
      <c r="AA844">
        <v>43770</v>
      </c>
      <c r="AB844">
        <v>42401</v>
      </c>
      <c r="AC844">
        <v>61980007</v>
      </c>
      <c r="AD844" s="9" t="s">
        <v>3084</v>
      </c>
      <c r="AE844" t="s">
        <v>1366</v>
      </c>
      <c r="AF844" t="s">
        <v>4113</v>
      </c>
      <c r="AG844" t="s">
        <v>4114</v>
      </c>
      <c r="AH844" t="s">
        <v>170</v>
      </c>
      <c r="AI844" t="s">
        <v>6043</v>
      </c>
      <c r="AJ844">
        <v>23051</v>
      </c>
      <c r="AK844" t="s">
        <v>3099</v>
      </c>
      <c r="AL844" t="s">
        <v>3088</v>
      </c>
      <c r="AM844">
        <v>200018300281133</v>
      </c>
      <c r="AN844">
        <v>1</v>
      </c>
      <c r="AO844" s="88" t="s">
        <v>3089</v>
      </c>
      <c r="AP844" s="88">
        <v>1</v>
      </c>
      <c r="AQ844" s="88" t="s">
        <v>3090</v>
      </c>
      <c r="AR844" s="88">
        <v>362717</v>
      </c>
      <c r="AS844" s="88" t="s">
        <v>6059</v>
      </c>
      <c r="AT844" s="88">
        <v>720</v>
      </c>
      <c r="AU844" s="88">
        <v>20000</v>
      </c>
      <c r="AV844" s="88">
        <v>0</v>
      </c>
      <c r="AW844" s="88">
        <v>0</v>
      </c>
      <c r="AX844" s="88">
        <v>0</v>
      </c>
      <c r="AY844" s="88">
        <v>20000</v>
      </c>
      <c r="AZ844" s="88">
        <v>574</v>
      </c>
      <c r="BA844" s="88">
        <v>0</v>
      </c>
      <c r="BB844" s="88">
        <v>608</v>
      </c>
      <c r="BC844" s="88">
        <v>0</v>
      </c>
      <c r="BD844" s="88">
        <v>25</v>
      </c>
      <c r="BE844" s="88">
        <v>100</v>
      </c>
      <c r="BF844" s="101">
        <v>5233.51</v>
      </c>
      <c r="BG844" s="101">
        <v>6540.51</v>
      </c>
      <c r="BH844" s="101">
        <v>1420</v>
      </c>
      <c r="BI844" s="101">
        <v>220</v>
      </c>
      <c r="BJ844" s="101">
        <v>1418</v>
      </c>
      <c r="BK844" s="101">
        <v>3058</v>
      </c>
      <c r="BL844" s="101" t="s">
        <v>3091</v>
      </c>
      <c r="BM844" s="101" t="s">
        <v>3081</v>
      </c>
    </row>
    <row r="845" spans="1:65">
      <c r="A845" t="s">
        <v>695</v>
      </c>
      <c r="B845">
        <v>20250301</v>
      </c>
      <c r="C845">
        <v>2025</v>
      </c>
      <c r="D845" s="9">
        <v>45717</v>
      </c>
      <c r="E845">
        <v>3</v>
      </c>
      <c r="F845" t="s">
        <v>1038</v>
      </c>
      <c r="G845" t="s">
        <v>695</v>
      </c>
      <c r="H845" t="s">
        <v>1038</v>
      </c>
      <c r="I845" t="s">
        <v>695</v>
      </c>
      <c r="J845">
        <v>1</v>
      </c>
      <c r="K845" t="s">
        <v>9</v>
      </c>
      <c r="L845" t="s">
        <v>2158</v>
      </c>
      <c r="M845" t="s">
        <v>2158</v>
      </c>
      <c r="N845" t="s">
        <v>1820</v>
      </c>
      <c r="O845" t="s">
        <v>3247</v>
      </c>
      <c r="P845" t="s">
        <v>6037</v>
      </c>
      <c r="Q845" t="s">
        <v>6038</v>
      </c>
      <c r="R845" t="s">
        <v>5921</v>
      </c>
      <c r="S845" t="s">
        <v>1850</v>
      </c>
      <c r="T845" t="s">
        <v>6046</v>
      </c>
      <c r="U845" s="9" t="s">
        <v>6047</v>
      </c>
      <c r="V845" s="9" t="s">
        <v>6052</v>
      </c>
      <c r="W845" t="s">
        <v>6053</v>
      </c>
      <c r="X845" t="s">
        <v>3081</v>
      </c>
      <c r="Y845" t="s">
        <v>3081</v>
      </c>
      <c r="Z845">
        <v>1</v>
      </c>
      <c r="AA845">
        <v>45689</v>
      </c>
      <c r="AB845">
        <v>45689</v>
      </c>
      <c r="AC845">
        <v>62462515</v>
      </c>
      <c r="AD845" s="9" t="s">
        <v>3084</v>
      </c>
      <c r="AE845" t="s">
        <v>5922</v>
      </c>
      <c r="AF845" t="s">
        <v>4515</v>
      </c>
      <c r="AG845" t="s">
        <v>5923</v>
      </c>
      <c r="AH845" t="s">
        <v>5924</v>
      </c>
      <c r="AI845" t="s">
        <v>6045</v>
      </c>
      <c r="AJ845">
        <v>29358</v>
      </c>
      <c r="AK845" t="s">
        <v>3099</v>
      </c>
      <c r="AL845" t="s">
        <v>3088</v>
      </c>
      <c r="AM845">
        <v>200019605578231</v>
      </c>
      <c r="AN845">
        <v>1</v>
      </c>
      <c r="AO845" s="88" t="s">
        <v>3089</v>
      </c>
      <c r="AP845" s="88">
        <v>1</v>
      </c>
      <c r="AQ845" s="88" t="s">
        <v>3090</v>
      </c>
      <c r="AR845" s="88">
        <v>362717</v>
      </c>
      <c r="AS845" s="88" t="s">
        <v>6059</v>
      </c>
      <c r="AT845" s="88">
        <v>724</v>
      </c>
      <c r="AU845" s="88">
        <v>240000</v>
      </c>
      <c r="AV845" s="88">
        <v>0</v>
      </c>
      <c r="AW845" s="88">
        <v>0</v>
      </c>
      <c r="AX845" s="88">
        <v>0</v>
      </c>
      <c r="AY845" s="88">
        <v>240000</v>
      </c>
      <c r="AZ845" s="88">
        <v>6888</v>
      </c>
      <c r="BA845" s="88">
        <v>45390.080000000002</v>
      </c>
      <c r="BB845" s="88">
        <v>5883.16</v>
      </c>
      <c r="BC845" s="88">
        <v>0</v>
      </c>
      <c r="BD845" s="88">
        <v>25</v>
      </c>
      <c r="BE845" s="88">
        <v>0</v>
      </c>
      <c r="BF845" s="101">
        <v>13471.88</v>
      </c>
      <c r="BG845" s="101">
        <v>71658.12</v>
      </c>
      <c r="BH845" s="101">
        <v>17040</v>
      </c>
      <c r="BI845" s="101">
        <v>851.51</v>
      </c>
      <c r="BJ845" s="101">
        <v>13720.92</v>
      </c>
      <c r="BK845" s="101">
        <v>31612.43</v>
      </c>
      <c r="BL845" s="101" t="s">
        <v>3081</v>
      </c>
      <c r="BM845" s="101" t="s">
        <v>3081</v>
      </c>
    </row>
    <row r="846" spans="1:65">
      <c r="A846" t="s">
        <v>695</v>
      </c>
      <c r="B846">
        <v>20250301</v>
      </c>
      <c r="C846">
        <v>2025</v>
      </c>
      <c r="D846" s="9">
        <v>45717</v>
      </c>
      <c r="E846">
        <v>3</v>
      </c>
      <c r="F846" t="s">
        <v>1048</v>
      </c>
      <c r="G846" t="s">
        <v>388</v>
      </c>
      <c r="H846" t="s">
        <v>1048</v>
      </c>
      <c r="I846" t="s">
        <v>388</v>
      </c>
      <c r="J846">
        <v>1</v>
      </c>
      <c r="K846" t="s">
        <v>9</v>
      </c>
      <c r="L846" t="s">
        <v>2158</v>
      </c>
      <c r="M846" t="s">
        <v>2158</v>
      </c>
      <c r="N846" t="s">
        <v>1820</v>
      </c>
      <c r="O846" t="s">
        <v>3247</v>
      </c>
      <c r="P846" t="s">
        <v>6037</v>
      </c>
      <c r="Q846" t="s">
        <v>6038</v>
      </c>
      <c r="R846" t="s">
        <v>3083</v>
      </c>
      <c r="S846" t="s">
        <v>7</v>
      </c>
      <c r="T846" t="s">
        <v>6039</v>
      </c>
      <c r="U846" s="9" t="s">
        <v>6040</v>
      </c>
      <c r="V846" s="9" t="s">
        <v>6041</v>
      </c>
      <c r="W846" t="s">
        <v>6042</v>
      </c>
      <c r="X846" t="s">
        <v>3081</v>
      </c>
      <c r="Y846" t="s">
        <v>3081</v>
      </c>
      <c r="Z846">
        <v>5</v>
      </c>
      <c r="AA846">
        <v>45474</v>
      </c>
      <c r="AB846">
        <v>39934</v>
      </c>
      <c r="AC846">
        <v>61935003</v>
      </c>
      <c r="AD846" s="9" t="s">
        <v>3084</v>
      </c>
      <c r="AE846" t="s">
        <v>1364</v>
      </c>
      <c r="AF846" t="s">
        <v>3720</v>
      </c>
      <c r="AG846" t="s">
        <v>3721</v>
      </c>
      <c r="AH846" t="s">
        <v>393</v>
      </c>
      <c r="AI846" t="s">
        <v>6043</v>
      </c>
      <c r="AJ846">
        <v>23805</v>
      </c>
      <c r="AK846" t="s">
        <v>3099</v>
      </c>
      <c r="AL846" t="s">
        <v>3088</v>
      </c>
      <c r="AM846">
        <v>200011201676637</v>
      </c>
      <c r="AN846">
        <v>1</v>
      </c>
      <c r="AO846" s="88" t="s">
        <v>3089</v>
      </c>
      <c r="AP846" s="88">
        <v>1</v>
      </c>
      <c r="AQ846" s="88" t="s">
        <v>3090</v>
      </c>
      <c r="AR846" s="88">
        <v>362717</v>
      </c>
      <c r="AS846" s="88" t="s">
        <v>6059</v>
      </c>
      <c r="AT846" s="88">
        <v>730</v>
      </c>
      <c r="AU846" s="88">
        <v>22000</v>
      </c>
      <c r="AV846" s="88">
        <v>0</v>
      </c>
      <c r="AW846" s="88">
        <v>0</v>
      </c>
      <c r="AX846" s="88">
        <v>0</v>
      </c>
      <c r="AY846" s="88">
        <v>22000</v>
      </c>
      <c r="AZ846" s="88">
        <v>631.4</v>
      </c>
      <c r="BA846" s="88">
        <v>0</v>
      </c>
      <c r="BB846" s="88">
        <v>668.8</v>
      </c>
      <c r="BC846" s="88">
        <v>0</v>
      </c>
      <c r="BD846" s="88">
        <v>25</v>
      </c>
      <c r="BE846" s="88">
        <v>0</v>
      </c>
      <c r="BF846" s="101">
        <v>0</v>
      </c>
      <c r="BG846" s="101">
        <v>1325.2</v>
      </c>
      <c r="BH846" s="101">
        <v>1562</v>
      </c>
      <c r="BI846" s="101">
        <v>242</v>
      </c>
      <c r="BJ846" s="101">
        <v>1559.8</v>
      </c>
      <c r="BK846" s="101">
        <v>3363.8</v>
      </c>
      <c r="BL846" s="101" t="s">
        <v>3081</v>
      </c>
      <c r="BM846" s="101" t="s">
        <v>3081</v>
      </c>
    </row>
    <row r="847" spans="1:65">
      <c r="A847" t="s">
        <v>695</v>
      </c>
      <c r="B847">
        <v>20250301</v>
      </c>
      <c r="C847">
        <v>2025</v>
      </c>
      <c r="D847" s="9">
        <v>45717</v>
      </c>
      <c r="E847">
        <v>3</v>
      </c>
      <c r="F847" t="s">
        <v>1059</v>
      </c>
      <c r="G847" t="s">
        <v>1195</v>
      </c>
      <c r="H847" t="s">
        <v>1059</v>
      </c>
      <c r="I847" t="s">
        <v>1195</v>
      </c>
      <c r="J847">
        <v>1</v>
      </c>
      <c r="K847" t="s">
        <v>9</v>
      </c>
      <c r="L847" t="s">
        <v>2158</v>
      </c>
      <c r="M847" t="s">
        <v>2158</v>
      </c>
      <c r="N847" t="s">
        <v>1820</v>
      </c>
      <c r="O847" t="s">
        <v>3247</v>
      </c>
      <c r="P847" t="s">
        <v>6037</v>
      </c>
      <c r="Q847" t="s">
        <v>6038</v>
      </c>
      <c r="R847" t="s">
        <v>3297</v>
      </c>
      <c r="S847" t="s">
        <v>8</v>
      </c>
      <c r="T847" t="s">
        <v>6046</v>
      </c>
      <c r="U847" s="9" t="s">
        <v>6047</v>
      </c>
      <c r="V847" s="9" t="s">
        <v>6056</v>
      </c>
      <c r="W847" t="s">
        <v>6057</v>
      </c>
      <c r="X847" t="s">
        <v>3081</v>
      </c>
      <c r="Y847" t="s">
        <v>3081</v>
      </c>
      <c r="Z847">
        <v>8</v>
      </c>
      <c r="AA847">
        <v>45717</v>
      </c>
      <c r="AB847">
        <v>40756</v>
      </c>
      <c r="AC847">
        <v>61755033</v>
      </c>
      <c r="AD847" s="9" t="s">
        <v>3084</v>
      </c>
      <c r="AE847" t="s">
        <v>1553</v>
      </c>
      <c r="AF847" t="s">
        <v>3578</v>
      </c>
      <c r="AG847" t="s">
        <v>3579</v>
      </c>
      <c r="AH847" t="s">
        <v>257</v>
      </c>
      <c r="AI847" t="s">
        <v>6043</v>
      </c>
      <c r="AJ847">
        <v>24525</v>
      </c>
      <c r="AK847" t="s">
        <v>3087</v>
      </c>
      <c r="AL847" t="s">
        <v>3088</v>
      </c>
      <c r="AM847">
        <v>200013300201663</v>
      </c>
      <c r="AN847">
        <v>1</v>
      </c>
      <c r="AO847" s="88" t="s">
        <v>3089</v>
      </c>
      <c r="AP847" s="88">
        <v>1</v>
      </c>
      <c r="AQ847" s="88" t="s">
        <v>3090</v>
      </c>
      <c r="AR847" s="88">
        <v>362717</v>
      </c>
      <c r="AS847" s="88" t="s">
        <v>6059</v>
      </c>
      <c r="AT847" s="88">
        <v>733</v>
      </c>
      <c r="AU847" s="88">
        <v>35000</v>
      </c>
      <c r="AV847" s="88">
        <v>0</v>
      </c>
      <c r="AW847" s="88">
        <v>0</v>
      </c>
      <c r="AX847" s="88">
        <v>0</v>
      </c>
      <c r="AY847" s="88">
        <v>35000</v>
      </c>
      <c r="AZ847" s="88">
        <v>1004.5</v>
      </c>
      <c r="BA847" s="88">
        <v>0</v>
      </c>
      <c r="BB847" s="88">
        <v>1064</v>
      </c>
      <c r="BC847" s="88">
        <v>1715.46</v>
      </c>
      <c r="BD847" s="88">
        <v>25</v>
      </c>
      <c r="BE847" s="88">
        <v>0</v>
      </c>
      <c r="BF847" s="101">
        <v>7282</v>
      </c>
      <c r="BG847" s="101">
        <v>11090.96</v>
      </c>
      <c r="BH847" s="101">
        <v>2485</v>
      </c>
      <c r="BI847" s="101">
        <v>385</v>
      </c>
      <c r="BJ847" s="101">
        <v>2481.5</v>
      </c>
      <c r="BK847" s="101">
        <v>5351.5</v>
      </c>
      <c r="BL847" s="101" t="s">
        <v>3229</v>
      </c>
      <c r="BM847" s="101" t="s">
        <v>3327</v>
      </c>
    </row>
    <row r="848" spans="1:65">
      <c r="A848" t="s">
        <v>695</v>
      </c>
      <c r="B848">
        <v>20250301</v>
      </c>
      <c r="C848">
        <v>2025</v>
      </c>
      <c r="D848" s="9">
        <v>45717</v>
      </c>
      <c r="E848">
        <v>3</v>
      </c>
      <c r="F848" t="s">
        <v>1045</v>
      </c>
      <c r="G848" t="s">
        <v>1201</v>
      </c>
      <c r="H848" t="s">
        <v>1045</v>
      </c>
      <c r="I848" t="s">
        <v>1201</v>
      </c>
      <c r="J848">
        <v>1</v>
      </c>
      <c r="K848" t="s">
        <v>9</v>
      </c>
      <c r="L848" t="s">
        <v>2158</v>
      </c>
      <c r="M848" t="s">
        <v>2158</v>
      </c>
      <c r="N848" t="s">
        <v>1820</v>
      </c>
      <c r="O848" t="s">
        <v>3247</v>
      </c>
      <c r="P848" t="s">
        <v>6037</v>
      </c>
      <c r="Q848" t="s">
        <v>6038</v>
      </c>
      <c r="R848" t="s">
        <v>3096</v>
      </c>
      <c r="S848" t="s">
        <v>295</v>
      </c>
      <c r="T848" t="s">
        <v>6046</v>
      </c>
      <c r="U848" s="9" t="s">
        <v>6047</v>
      </c>
      <c r="V848" s="9" t="s">
        <v>6056</v>
      </c>
      <c r="W848" t="s">
        <v>6057</v>
      </c>
      <c r="X848" t="s">
        <v>3081</v>
      </c>
      <c r="Y848" t="s">
        <v>3081</v>
      </c>
      <c r="Z848">
        <v>2</v>
      </c>
      <c r="AA848">
        <v>45474</v>
      </c>
      <c r="AB848">
        <v>45108</v>
      </c>
      <c r="AC848">
        <v>61485027</v>
      </c>
      <c r="AD848" s="9" t="s">
        <v>3084</v>
      </c>
      <c r="AE848" t="s">
        <v>2430</v>
      </c>
      <c r="AF848" t="s">
        <v>4342</v>
      </c>
      <c r="AG848" t="s">
        <v>4343</v>
      </c>
      <c r="AH848" t="s">
        <v>2429</v>
      </c>
      <c r="AI848" t="s">
        <v>6043</v>
      </c>
      <c r="AJ848">
        <v>34238</v>
      </c>
      <c r="AK848" t="s">
        <v>3099</v>
      </c>
      <c r="AL848" t="s">
        <v>3088</v>
      </c>
      <c r="AM848">
        <v>200019604000519</v>
      </c>
      <c r="AN848">
        <v>1</v>
      </c>
      <c r="AO848" s="88" t="s">
        <v>3089</v>
      </c>
      <c r="AP848" s="88">
        <v>1</v>
      </c>
      <c r="AQ848" s="88" t="s">
        <v>3090</v>
      </c>
      <c r="AR848" s="88">
        <v>362717</v>
      </c>
      <c r="AS848" s="88" t="s">
        <v>6059</v>
      </c>
      <c r="AT848" s="88">
        <v>736</v>
      </c>
      <c r="AU848" s="88">
        <v>35000</v>
      </c>
      <c r="AV848" s="88">
        <v>0</v>
      </c>
      <c r="AW848" s="88">
        <v>0</v>
      </c>
      <c r="AX848" s="88">
        <v>0</v>
      </c>
      <c r="AY848" s="88">
        <v>35000</v>
      </c>
      <c r="AZ848" s="88">
        <v>1004.5</v>
      </c>
      <c r="BA848" s="88">
        <v>0</v>
      </c>
      <c r="BB848" s="88">
        <v>1064</v>
      </c>
      <c r="BC848" s="88">
        <v>0</v>
      </c>
      <c r="BD848" s="88">
        <v>25</v>
      </c>
      <c r="BE848" s="88">
        <v>0</v>
      </c>
      <c r="BF848" s="101">
        <v>15731.63</v>
      </c>
      <c r="BG848" s="101">
        <v>17825.13</v>
      </c>
      <c r="BH848" s="101">
        <v>2485</v>
      </c>
      <c r="BI848" s="101">
        <v>385</v>
      </c>
      <c r="BJ848" s="101">
        <v>2481.5</v>
      </c>
      <c r="BK848" s="101">
        <v>5351.5</v>
      </c>
      <c r="BL848" s="101" t="s">
        <v>3081</v>
      </c>
      <c r="BM848" s="101" t="s">
        <v>3081</v>
      </c>
    </row>
    <row r="849" spans="1:65">
      <c r="A849" t="s">
        <v>695</v>
      </c>
      <c r="B849">
        <v>20250301</v>
      </c>
      <c r="C849">
        <v>2025</v>
      </c>
      <c r="D849" s="9">
        <v>45717</v>
      </c>
      <c r="E849">
        <v>3</v>
      </c>
      <c r="F849" t="s">
        <v>1036</v>
      </c>
      <c r="G849" t="s">
        <v>1193</v>
      </c>
      <c r="H849" t="s">
        <v>1038</v>
      </c>
      <c r="I849" t="s">
        <v>695</v>
      </c>
      <c r="J849">
        <v>34</v>
      </c>
      <c r="K849" t="s">
        <v>3256</v>
      </c>
      <c r="L849" t="s">
        <v>2158</v>
      </c>
      <c r="M849" t="s">
        <v>2158</v>
      </c>
      <c r="N849" t="s">
        <v>1820</v>
      </c>
      <c r="O849" t="s">
        <v>3247</v>
      </c>
      <c r="P849" t="s">
        <v>6037</v>
      </c>
      <c r="Q849" t="s">
        <v>6038</v>
      </c>
      <c r="R849" t="s">
        <v>3284</v>
      </c>
      <c r="S849" t="s">
        <v>83</v>
      </c>
      <c r="T849" t="s">
        <v>6046</v>
      </c>
      <c r="U849" s="9" t="s">
        <v>6047</v>
      </c>
      <c r="V849" s="9" t="s">
        <v>6052</v>
      </c>
      <c r="W849" t="s">
        <v>6053</v>
      </c>
      <c r="X849" t="s">
        <v>3081</v>
      </c>
      <c r="Y849" t="s">
        <v>3081</v>
      </c>
      <c r="Z849">
        <v>4</v>
      </c>
      <c r="AA849">
        <v>45444</v>
      </c>
      <c r="AB849">
        <v>44440</v>
      </c>
      <c r="AC849">
        <v>62461116</v>
      </c>
      <c r="AD849" s="9" t="s">
        <v>3084</v>
      </c>
      <c r="AE849" t="s">
        <v>1687</v>
      </c>
      <c r="AF849" t="s">
        <v>3704</v>
      </c>
      <c r="AG849" t="s">
        <v>3705</v>
      </c>
      <c r="AH849" t="s">
        <v>1008</v>
      </c>
      <c r="AI849" t="s">
        <v>6045</v>
      </c>
      <c r="AJ849">
        <v>23453</v>
      </c>
      <c r="AK849" t="s">
        <v>3087</v>
      </c>
      <c r="AL849" t="s">
        <v>3088</v>
      </c>
      <c r="AM849">
        <v>200010100869775</v>
      </c>
      <c r="AN849">
        <v>1</v>
      </c>
      <c r="AO849" s="88" t="s">
        <v>3089</v>
      </c>
      <c r="AP849" s="88">
        <v>1</v>
      </c>
      <c r="AQ849" s="88" t="s">
        <v>3090</v>
      </c>
      <c r="AR849" s="88">
        <v>362717</v>
      </c>
      <c r="AS849" s="88" t="s">
        <v>6059</v>
      </c>
      <c r="AT849" s="88">
        <v>740</v>
      </c>
      <c r="AU849" s="88">
        <v>45000</v>
      </c>
      <c r="AV849" s="88">
        <v>0</v>
      </c>
      <c r="AW849" s="88">
        <v>0</v>
      </c>
      <c r="AX849" s="88">
        <v>0</v>
      </c>
      <c r="AY849" s="88">
        <v>45000</v>
      </c>
      <c r="AZ849" s="88">
        <v>1291.5</v>
      </c>
      <c r="BA849" s="88">
        <v>1148.33</v>
      </c>
      <c r="BB849" s="88">
        <v>1368</v>
      </c>
      <c r="BC849" s="88">
        <v>0</v>
      </c>
      <c r="BD849" s="88">
        <v>25</v>
      </c>
      <c r="BE849" s="88">
        <v>0</v>
      </c>
      <c r="BF849" s="101">
        <v>0</v>
      </c>
      <c r="BG849" s="101">
        <v>3832.83</v>
      </c>
      <c r="BH849" s="101">
        <v>3195</v>
      </c>
      <c r="BI849" s="101">
        <v>495</v>
      </c>
      <c r="BJ849" s="101">
        <v>3190.5</v>
      </c>
      <c r="BK849" s="101">
        <v>6880.5</v>
      </c>
      <c r="BL849" s="101" t="s">
        <v>3081</v>
      </c>
      <c r="BM849" s="101" t="s">
        <v>3081</v>
      </c>
    </row>
    <row r="850" spans="1:65">
      <c r="A850" t="s">
        <v>695</v>
      </c>
      <c r="B850">
        <v>20250301</v>
      </c>
      <c r="C850">
        <v>2025</v>
      </c>
      <c r="D850" s="9">
        <v>45717</v>
      </c>
      <c r="E850">
        <v>3</v>
      </c>
      <c r="F850" t="s">
        <v>1059</v>
      </c>
      <c r="G850" t="s">
        <v>1195</v>
      </c>
      <c r="H850" t="s">
        <v>1059</v>
      </c>
      <c r="I850" t="s">
        <v>1195</v>
      </c>
      <c r="J850">
        <v>1</v>
      </c>
      <c r="K850" t="s">
        <v>9</v>
      </c>
      <c r="L850" t="s">
        <v>2158</v>
      </c>
      <c r="M850" t="s">
        <v>2158</v>
      </c>
      <c r="N850" t="s">
        <v>1820</v>
      </c>
      <c r="O850" t="s">
        <v>3247</v>
      </c>
      <c r="P850" t="s">
        <v>6037</v>
      </c>
      <c r="Q850" t="s">
        <v>6038</v>
      </c>
      <c r="R850" t="s">
        <v>3110</v>
      </c>
      <c r="S850" t="s">
        <v>25</v>
      </c>
      <c r="T850" t="s">
        <v>6046</v>
      </c>
      <c r="U850" s="9" t="s">
        <v>6047</v>
      </c>
      <c r="V850" s="9" t="s">
        <v>3081</v>
      </c>
      <c r="W850" t="s">
        <v>3081</v>
      </c>
      <c r="X850" t="s">
        <v>3081</v>
      </c>
      <c r="Y850" t="s">
        <v>3081</v>
      </c>
      <c r="Z850">
        <v>1</v>
      </c>
      <c r="AA850">
        <v>45444</v>
      </c>
      <c r="AB850">
        <v>45444</v>
      </c>
      <c r="AC850">
        <v>61755022</v>
      </c>
      <c r="AD850" s="9" t="s">
        <v>3084</v>
      </c>
      <c r="AE850" t="s">
        <v>2853</v>
      </c>
      <c r="AF850" t="s">
        <v>5597</v>
      </c>
      <c r="AG850" t="s">
        <v>5598</v>
      </c>
      <c r="AH850" t="s">
        <v>2893</v>
      </c>
      <c r="AI850" t="s">
        <v>6043</v>
      </c>
      <c r="AJ850">
        <v>37792</v>
      </c>
      <c r="AK850" t="s">
        <v>3099</v>
      </c>
      <c r="AL850" t="s">
        <v>3088</v>
      </c>
      <c r="AM850">
        <v>200019607165041</v>
      </c>
      <c r="AN850">
        <v>1</v>
      </c>
      <c r="AO850" s="88" t="s">
        <v>3089</v>
      </c>
      <c r="AP850" s="88">
        <v>1</v>
      </c>
      <c r="AQ850" s="88" t="s">
        <v>3090</v>
      </c>
      <c r="AR850" s="88">
        <v>362717</v>
      </c>
      <c r="AS850" s="88" t="s">
        <v>6059</v>
      </c>
      <c r="AT850" s="88">
        <v>857</v>
      </c>
      <c r="AU850" s="88">
        <v>50000</v>
      </c>
      <c r="AV850" s="88">
        <v>0</v>
      </c>
      <c r="AW850" s="88">
        <v>0</v>
      </c>
      <c r="AX850" s="88">
        <v>0</v>
      </c>
      <c r="AY850" s="88">
        <v>50000</v>
      </c>
      <c r="AZ850" s="88">
        <v>1435</v>
      </c>
      <c r="BA850" s="88">
        <v>1854</v>
      </c>
      <c r="BB850" s="88">
        <v>1520</v>
      </c>
      <c r="BC850" s="88">
        <v>0</v>
      </c>
      <c r="BD850" s="88">
        <v>25</v>
      </c>
      <c r="BE850" s="88">
        <v>0</v>
      </c>
      <c r="BF850" s="101">
        <v>10725.38</v>
      </c>
      <c r="BG850" s="101">
        <v>15559.38</v>
      </c>
      <c r="BH850" s="101">
        <v>3550</v>
      </c>
      <c r="BI850" s="101">
        <v>550</v>
      </c>
      <c r="BJ850" s="101">
        <v>3545</v>
      </c>
      <c r="BK850" s="101">
        <v>7645</v>
      </c>
      <c r="BL850" s="101" t="s">
        <v>3081</v>
      </c>
      <c r="BM850" s="101" t="s">
        <v>3081</v>
      </c>
    </row>
    <row r="851" spans="1:65">
      <c r="A851" t="s">
        <v>695</v>
      </c>
      <c r="B851">
        <v>20250301</v>
      </c>
      <c r="C851">
        <v>2025</v>
      </c>
      <c r="D851" s="9">
        <v>45717</v>
      </c>
      <c r="E851">
        <v>3</v>
      </c>
      <c r="F851" t="s">
        <v>1048</v>
      </c>
      <c r="G851" t="s">
        <v>388</v>
      </c>
      <c r="H851" t="s">
        <v>1048</v>
      </c>
      <c r="I851" t="s">
        <v>388</v>
      </c>
      <c r="J851">
        <v>1</v>
      </c>
      <c r="K851" t="s">
        <v>9</v>
      </c>
      <c r="L851" t="s">
        <v>2158</v>
      </c>
      <c r="M851" t="s">
        <v>2158</v>
      </c>
      <c r="N851" t="s">
        <v>1820</v>
      </c>
      <c r="O851" t="s">
        <v>3247</v>
      </c>
      <c r="P851" t="s">
        <v>6037</v>
      </c>
      <c r="Q851" t="s">
        <v>6038</v>
      </c>
      <c r="R851" t="s">
        <v>3273</v>
      </c>
      <c r="S851" t="s">
        <v>163</v>
      </c>
      <c r="T851" t="s">
        <v>6046</v>
      </c>
      <c r="U851" s="9" t="s">
        <v>6047</v>
      </c>
      <c r="V851" s="9" t="s">
        <v>3081</v>
      </c>
      <c r="W851" t="s">
        <v>3081</v>
      </c>
      <c r="X851" t="s">
        <v>3081</v>
      </c>
      <c r="Y851" t="s">
        <v>3081</v>
      </c>
      <c r="Z851">
        <v>4</v>
      </c>
      <c r="AA851">
        <v>45566</v>
      </c>
      <c r="AB851">
        <v>39114</v>
      </c>
      <c r="AC851">
        <v>61935010</v>
      </c>
      <c r="AD851" s="9" t="s">
        <v>3084</v>
      </c>
      <c r="AE851" t="s">
        <v>1431</v>
      </c>
      <c r="AF851" t="s">
        <v>4404</v>
      </c>
      <c r="AG851" t="s">
        <v>4405</v>
      </c>
      <c r="AH851" t="s">
        <v>398</v>
      </c>
      <c r="AI851" t="s">
        <v>6045</v>
      </c>
      <c r="AJ851">
        <v>24449</v>
      </c>
      <c r="AK851" t="s">
        <v>3088</v>
      </c>
      <c r="AL851" t="s">
        <v>3095</v>
      </c>
      <c r="AM851">
        <v>200013300092610</v>
      </c>
      <c r="AN851">
        <v>1</v>
      </c>
      <c r="AO851" s="88" t="s">
        <v>3089</v>
      </c>
      <c r="AP851" s="88">
        <v>1</v>
      </c>
      <c r="AQ851" s="88" t="s">
        <v>3090</v>
      </c>
      <c r="AR851" s="88">
        <v>362717</v>
      </c>
      <c r="AS851" s="88" t="s">
        <v>6059</v>
      </c>
      <c r="AT851" s="88">
        <v>864</v>
      </c>
      <c r="AU851" s="88">
        <v>48000</v>
      </c>
      <c r="AV851" s="88">
        <v>0</v>
      </c>
      <c r="AW851" s="88">
        <v>0</v>
      </c>
      <c r="AX851" s="88">
        <v>0</v>
      </c>
      <c r="AY851" s="88">
        <v>48000</v>
      </c>
      <c r="AZ851" s="88">
        <v>1377.6</v>
      </c>
      <c r="BA851" s="88">
        <v>1571.73</v>
      </c>
      <c r="BB851" s="88">
        <v>1459.2</v>
      </c>
      <c r="BC851" s="88">
        <v>0</v>
      </c>
      <c r="BD851" s="88">
        <v>25</v>
      </c>
      <c r="BE851" s="88">
        <v>0</v>
      </c>
      <c r="BF851" s="101">
        <v>300</v>
      </c>
      <c r="BG851" s="101">
        <v>4733.53</v>
      </c>
      <c r="BH851" s="101">
        <v>3408</v>
      </c>
      <c r="BI851" s="101">
        <v>528</v>
      </c>
      <c r="BJ851" s="101">
        <v>3403.2</v>
      </c>
      <c r="BK851" s="101">
        <v>7339.2</v>
      </c>
      <c r="BL851" s="101" t="s">
        <v>3091</v>
      </c>
      <c r="BM851" s="101" t="s">
        <v>3081</v>
      </c>
    </row>
    <row r="852" spans="1:65">
      <c r="A852" t="s">
        <v>695</v>
      </c>
      <c r="B852">
        <v>20250301</v>
      </c>
      <c r="C852">
        <v>2025</v>
      </c>
      <c r="D852" s="9">
        <v>45717</v>
      </c>
      <c r="E852">
        <v>3</v>
      </c>
      <c r="F852" t="s">
        <v>1038</v>
      </c>
      <c r="G852" t="s">
        <v>695</v>
      </c>
      <c r="H852" t="s">
        <v>1038</v>
      </c>
      <c r="I852" t="s">
        <v>695</v>
      </c>
      <c r="J852">
        <v>7</v>
      </c>
      <c r="K852" t="s">
        <v>3252</v>
      </c>
      <c r="L852" t="s">
        <v>2158</v>
      </c>
      <c r="M852" t="s">
        <v>2158</v>
      </c>
      <c r="N852" t="s">
        <v>1820</v>
      </c>
      <c r="O852" t="s">
        <v>3247</v>
      </c>
      <c r="P852" t="s">
        <v>6037</v>
      </c>
      <c r="Q852" t="s">
        <v>6038</v>
      </c>
      <c r="R852" t="s">
        <v>3253</v>
      </c>
      <c r="S852" t="s">
        <v>666</v>
      </c>
      <c r="T852" t="s">
        <v>6046</v>
      </c>
      <c r="U852" s="9" t="s">
        <v>6047</v>
      </c>
      <c r="V852" s="9" t="s">
        <v>3081</v>
      </c>
      <c r="W852" t="s">
        <v>3081</v>
      </c>
      <c r="X852" t="s">
        <v>3081</v>
      </c>
      <c r="Y852" t="s">
        <v>3081</v>
      </c>
      <c r="Z852">
        <v>1</v>
      </c>
      <c r="AA852">
        <v>45717</v>
      </c>
      <c r="AB852">
        <v>45717</v>
      </c>
      <c r="AC852">
        <v>62462597</v>
      </c>
      <c r="AD852" s="9" t="s">
        <v>3084</v>
      </c>
      <c r="AE852" t="s">
        <v>6197</v>
      </c>
      <c r="AF852" t="s">
        <v>6198</v>
      </c>
      <c r="AG852" t="s">
        <v>6199</v>
      </c>
      <c r="AH852" t="s">
        <v>6200</v>
      </c>
      <c r="AI852" t="s">
        <v>6045</v>
      </c>
      <c r="AJ852">
        <v>34025</v>
      </c>
      <c r="AK852" t="s">
        <v>3099</v>
      </c>
      <c r="AL852" t="s">
        <v>3088</v>
      </c>
      <c r="AM852">
        <v>200012320544977</v>
      </c>
      <c r="AN852">
        <v>1</v>
      </c>
      <c r="AO852" s="88" t="s">
        <v>3089</v>
      </c>
      <c r="AP852" s="88">
        <v>1</v>
      </c>
      <c r="AQ852" s="88" t="s">
        <v>3090</v>
      </c>
      <c r="AR852" s="88">
        <v>362717</v>
      </c>
      <c r="AS852" s="88" t="s">
        <v>6059</v>
      </c>
      <c r="AT852" s="88">
        <v>809</v>
      </c>
      <c r="AU852" s="88">
        <v>45000</v>
      </c>
      <c r="AV852" s="88">
        <v>0</v>
      </c>
      <c r="AW852" s="88">
        <v>0</v>
      </c>
      <c r="AX852" s="88">
        <v>0</v>
      </c>
      <c r="AY852" s="88">
        <v>45000</v>
      </c>
      <c r="AZ852" s="88">
        <v>0</v>
      </c>
      <c r="BA852" s="88">
        <v>1547.25</v>
      </c>
      <c r="BB852" s="88">
        <v>0</v>
      </c>
      <c r="BC852" s="88">
        <v>0</v>
      </c>
      <c r="BD852" s="88">
        <v>0</v>
      </c>
      <c r="BE852" s="88">
        <v>0</v>
      </c>
      <c r="BF852" s="101">
        <v>0</v>
      </c>
      <c r="BG852" s="101">
        <v>1547.25</v>
      </c>
      <c r="BH852" s="101">
        <v>0</v>
      </c>
      <c r="BI852" s="101">
        <v>0</v>
      </c>
      <c r="BJ852" s="101">
        <v>0</v>
      </c>
      <c r="BK852" s="101">
        <v>0</v>
      </c>
      <c r="BL852" s="101" t="s">
        <v>3081</v>
      </c>
      <c r="BM852" s="101" t="s">
        <v>3081</v>
      </c>
    </row>
    <row r="853" spans="1:65">
      <c r="A853" t="s">
        <v>695</v>
      </c>
      <c r="B853">
        <v>20250301</v>
      </c>
      <c r="C853">
        <v>2025</v>
      </c>
      <c r="D853" s="9">
        <v>45717</v>
      </c>
      <c r="E853">
        <v>3</v>
      </c>
      <c r="F853" t="s">
        <v>1058</v>
      </c>
      <c r="G853" t="s">
        <v>1197</v>
      </c>
      <c r="H853" t="s">
        <v>1058</v>
      </c>
      <c r="I853" t="s">
        <v>1197</v>
      </c>
      <c r="J853">
        <v>1</v>
      </c>
      <c r="K853" t="s">
        <v>9</v>
      </c>
      <c r="L853" t="s">
        <v>2158</v>
      </c>
      <c r="M853" t="s">
        <v>2158</v>
      </c>
      <c r="N853" t="s">
        <v>1820</v>
      </c>
      <c r="O853" t="s">
        <v>3247</v>
      </c>
      <c r="P853" t="s">
        <v>6037</v>
      </c>
      <c r="Q853" t="s">
        <v>6038</v>
      </c>
      <c r="R853" t="s">
        <v>3110</v>
      </c>
      <c r="S853" t="s">
        <v>25</v>
      </c>
      <c r="T853" t="s">
        <v>6046</v>
      </c>
      <c r="U853" s="9" t="s">
        <v>6047</v>
      </c>
      <c r="V853" s="9" t="s">
        <v>3081</v>
      </c>
      <c r="W853" t="s">
        <v>3081</v>
      </c>
      <c r="X853" t="s">
        <v>3081</v>
      </c>
      <c r="Y853" t="s">
        <v>3081</v>
      </c>
      <c r="Z853">
        <v>1</v>
      </c>
      <c r="AA853">
        <v>45717</v>
      </c>
      <c r="AB853">
        <v>45717</v>
      </c>
      <c r="AC853">
        <v>62145059</v>
      </c>
      <c r="AD853" s="9" t="s">
        <v>3084</v>
      </c>
      <c r="AE853" t="s">
        <v>6201</v>
      </c>
      <c r="AF853" t="s">
        <v>6202</v>
      </c>
      <c r="AG853" t="s">
        <v>6203</v>
      </c>
      <c r="AH853" t="s">
        <v>6204</v>
      </c>
      <c r="AI853" t="s">
        <v>6043</v>
      </c>
      <c r="AJ853">
        <v>28898</v>
      </c>
      <c r="AK853" t="s">
        <v>3099</v>
      </c>
      <c r="AL853" t="s">
        <v>3088</v>
      </c>
      <c r="AM853">
        <v>200019600983961</v>
      </c>
      <c r="AN853">
        <v>1</v>
      </c>
      <c r="AO853" s="88" t="s">
        <v>3089</v>
      </c>
      <c r="AP853" s="88">
        <v>1</v>
      </c>
      <c r="AQ853" s="88" t="s">
        <v>3090</v>
      </c>
      <c r="AR853" s="88">
        <v>362717</v>
      </c>
      <c r="AS853" s="88" t="s">
        <v>6059</v>
      </c>
      <c r="AT853" s="88">
        <v>810</v>
      </c>
      <c r="AU853" s="88">
        <v>110000</v>
      </c>
      <c r="AV853" s="88">
        <v>0</v>
      </c>
      <c r="AW853" s="88">
        <v>0</v>
      </c>
      <c r="AX853" s="88">
        <v>0</v>
      </c>
      <c r="AY853" s="88">
        <v>110000</v>
      </c>
      <c r="AZ853" s="88">
        <v>3157</v>
      </c>
      <c r="BA853" s="88">
        <v>14457.62</v>
      </c>
      <c r="BB853" s="88">
        <v>3344</v>
      </c>
      <c r="BC853" s="88">
        <v>0</v>
      </c>
      <c r="BD853" s="88">
        <v>25</v>
      </c>
      <c r="BE853" s="88">
        <v>0</v>
      </c>
      <c r="BF853" s="101">
        <v>0</v>
      </c>
      <c r="BG853" s="101">
        <v>20983.62</v>
      </c>
      <c r="BH853" s="101">
        <v>7810</v>
      </c>
      <c r="BI853" s="101">
        <v>851.51</v>
      </c>
      <c r="BJ853" s="101">
        <v>7799</v>
      </c>
      <c r="BK853" s="101">
        <v>16460.509999999998</v>
      </c>
      <c r="BL853" s="101" t="s">
        <v>3081</v>
      </c>
      <c r="BM853" s="101" t="s">
        <v>3081</v>
      </c>
    </row>
    <row r="854" spans="1:65">
      <c r="A854" t="s">
        <v>695</v>
      </c>
      <c r="B854">
        <v>20250301</v>
      </c>
      <c r="C854">
        <v>2025</v>
      </c>
      <c r="D854" s="9">
        <v>45717</v>
      </c>
      <c r="E854">
        <v>3</v>
      </c>
      <c r="F854" t="s">
        <v>1070</v>
      </c>
      <c r="G854" t="s">
        <v>233</v>
      </c>
      <c r="H854" t="s">
        <v>1070</v>
      </c>
      <c r="I854" t="s">
        <v>233</v>
      </c>
      <c r="J854">
        <v>1</v>
      </c>
      <c r="K854" t="s">
        <v>9</v>
      </c>
      <c r="L854" t="s">
        <v>2158</v>
      </c>
      <c r="M854" t="s">
        <v>2158</v>
      </c>
      <c r="N854" t="s">
        <v>1820</v>
      </c>
      <c r="O854" t="s">
        <v>3247</v>
      </c>
      <c r="P854" t="s">
        <v>6037</v>
      </c>
      <c r="Q854" t="s">
        <v>6038</v>
      </c>
      <c r="R854" t="s">
        <v>4406</v>
      </c>
      <c r="S854" t="s">
        <v>219</v>
      </c>
      <c r="T854" t="s">
        <v>6046</v>
      </c>
      <c r="U854" s="9" t="s">
        <v>6047</v>
      </c>
      <c r="V854" s="9" t="s">
        <v>6052</v>
      </c>
      <c r="W854" t="s">
        <v>6053</v>
      </c>
      <c r="X854" t="s">
        <v>3081</v>
      </c>
      <c r="Y854" t="s">
        <v>3081</v>
      </c>
      <c r="Z854">
        <v>9</v>
      </c>
      <c r="AA854">
        <v>45383</v>
      </c>
      <c r="AB854">
        <v>40391</v>
      </c>
      <c r="AC854">
        <v>61785003</v>
      </c>
      <c r="AD854" s="9" t="s">
        <v>3084</v>
      </c>
      <c r="AE854" t="s">
        <v>1388</v>
      </c>
      <c r="AF854" t="s">
        <v>5385</v>
      </c>
      <c r="AG854" t="s">
        <v>5386</v>
      </c>
      <c r="AH854" t="s">
        <v>235</v>
      </c>
      <c r="AI854" t="s">
        <v>6045</v>
      </c>
      <c r="AJ854">
        <v>22771</v>
      </c>
      <c r="AK854" t="s">
        <v>3087</v>
      </c>
      <c r="AL854" t="s">
        <v>3088</v>
      </c>
      <c r="AM854">
        <v>200013300170338</v>
      </c>
      <c r="AN854">
        <v>1</v>
      </c>
      <c r="AO854" s="88" t="s">
        <v>3089</v>
      </c>
      <c r="AP854" s="88">
        <v>1</v>
      </c>
      <c r="AQ854" s="88" t="s">
        <v>3090</v>
      </c>
      <c r="AR854" s="88">
        <v>362717</v>
      </c>
      <c r="AS854" s="88" t="s">
        <v>6059</v>
      </c>
      <c r="AT854" s="88">
        <v>815</v>
      </c>
      <c r="AU854" s="88">
        <v>65000</v>
      </c>
      <c r="AV854" s="88">
        <v>0</v>
      </c>
      <c r="AW854" s="88">
        <v>0</v>
      </c>
      <c r="AX854" s="88">
        <v>0</v>
      </c>
      <c r="AY854" s="88">
        <v>65000</v>
      </c>
      <c r="AZ854" s="88">
        <v>1865.5</v>
      </c>
      <c r="BA854" s="88">
        <v>4084.48</v>
      </c>
      <c r="BB854" s="88">
        <v>1976</v>
      </c>
      <c r="BC854" s="88">
        <v>1715.46</v>
      </c>
      <c r="BD854" s="88">
        <v>25</v>
      </c>
      <c r="BE854" s="88">
        <v>0</v>
      </c>
      <c r="BF854" s="101">
        <v>2516</v>
      </c>
      <c r="BG854" s="101">
        <v>12182.44</v>
      </c>
      <c r="BH854" s="101">
        <v>4615</v>
      </c>
      <c r="BI854" s="101">
        <v>715</v>
      </c>
      <c r="BJ854" s="101">
        <v>4608.5</v>
      </c>
      <c r="BK854" s="101">
        <v>9938.5</v>
      </c>
      <c r="BL854" s="101" t="s">
        <v>3229</v>
      </c>
      <c r="BM854" s="101" t="s">
        <v>3327</v>
      </c>
    </row>
    <row r="855" spans="1:65">
      <c r="A855" t="s">
        <v>695</v>
      </c>
      <c r="B855">
        <v>20250301</v>
      </c>
      <c r="C855">
        <v>2025</v>
      </c>
      <c r="D855" s="9">
        <v>45717</v>
      </c>
      <c r="E855">
        <v>3</v>
      </c>
      <c r="F855" t="s">
        <v>1027</v>
      </c>
      <c r="G855" t="s">
        <v>246</v>
      </c>
      <c r="H855" t="s">
        <v>1027</v>
      </c>
      <c r="I855" t="s">
        <v>246</v>
      </c>
      <c r="J855">
        <v>1</v>
      </c>
      <c r="K855" t="s">
        <v>9</v>
      </c>
      <c r="L855" t="s">
        <v>2158</v>
      </c>
      <c r="M855" t="s">
        <v>2158</v>
      </c>
      <c r="N855" t="s">
        <v>1820</v>
      </c>
      <c r="O855" t="s">
        <v>3247</v>
      </c>
      <c r="P855" t="s">
        <v>6037</v>
      </c>
      <c r="Q855" t="s">
        <v>6038</v>
      </c>
      <c r="R855" t="s">
        <v>3284</v>
      </c>
      <c r="S855" t="s">
        <v>83</v>
      </c>
      <c r="T855" t="s">
        <v>6046</v>
      </c>
      <c r="U855" s="9" t="s">
        <v>6047</v>
      </c>
      <c r="V855" s="9" t="s">
        <v>6052</v>
      </c>
      <c r="W855" t="s">
        <v>6053</v>
      </c>
      <c r="X855" t="s">
        <v>3081</v>
      </c>
      <c r="Y855" t="s">
        <v>3081</v>
      </c>
      <c r="Z855">
        <v>6</v>
      </c>
      <c r="AA855">
        <v>43466</v>
      </c>
      <c r="AB855">
        <v>39539</v>
      </c>
      <c r="AC855">
        <v>62160005</v>
      </c>
      <c r="AD855" s="9" t="s">
        <v>3084</v>
      </c>
      <c r="AE855" t="s">
        <v>865</v>
      </c>
      <c r="AF855" t="s">
        <v>4388</v>
      </c>
      <c r="AG855" t="s">
        <v>4389</v>
      </c>
      <c r="AH855" t="s">
        <v>255</v>
      </c>
      <c r="AI855" t="s">
        <v>6043</v>
      </c>
      <c r="AJ855">
        <v>30616</v>
      </c>
      <c r="AK855" t="s">
        <v>3088</v>
      </c>
      <c r="AL855" t="s">
        <v>3088</v>
      </c>
      <c r="AM855">
        <v>200013300092283</v>
      </c>
      <c r="AN855">
        <v>1</v>
      </c>
      <c r="AO855" s="88" t="s">
        <v>3089</v>
      </c>
      <c r="AP855" s="88">
        <v>1</v>
      </c>
      <c r="AQ855" s="88" t="s">
        <v>3090</v>
      </c>
      <c r="AR855" s="88">
        <v>362717</v>
      </c>
      <c r="AS855" s="88" t="s">
        <v>6059</v>
      </c>
      <c r="AT855" s="88">
        <v>822</v>
      </c>
      <c r="AU855" s="88">
        <v>60000</v>
      </c>
      <c r="AV855" s="88">
        <v>0</v>
      </c>
      <c r="AW855" s="88">
        <v>0</v>
      </c>
      <c r="AX855" s="88">
        <v>0</v>
      </c>
      <c r="AY855" s="88">
        <v>60000</v>
      </c>
      <c r="AZ855" s="88">
        <v>1722</v>
      </c>
      <c r="BA855" s="88">
        <v>3486.68</v>
      </c>
      <c r="BB855" s="88">
        <v>1824</v>
      </c>
      <c r="BC855" s="88">
        <v>0</v>
      </c>
      <c r="BD855" s="88">
        <v>25</v>
      </c>
      <c r="BE855" s="88">
        <v>180</v>
      </c>
      <c r="BF855" s="101">
        <v>701.67</v>
      </c>
      <c r="BG855" s="101">
        <v>7939.35</v>
      </c>
      <c r="BH855" s="101">
        <v>4260</v>
      </c>
      <c r="BI855" s="101">
        <v>660</v>
      </c>
      <c r="BJ855" s="101">
        <v>4254</v>
      </c>
      <c r="BK855" s="101">
        <v>9174</v>
      </c>
      <c r="BL855" s="101" t="s">
        <v>3091</v>
      </c>
      <c r="BM855" s="101" t="s">
        <v>3081</v>
      </c>
    </row>
    <row r="856" spans="1:65">
      <c r="A856" t="s">
        <v>695</v>
      </c>
      <c r="B856">
        <v>20250301</v>
      </c>
      <c r="C856">
        <v>2025</v>
      </c>
      <c r="D856" s="9">
        <v>45717</v>
      </c>
      <c r="E856">
        <v>3</v>
      </c>
      <c r="F856" t="s">
        <v>1038</v>
      </c>
      <c r="G856" t="s">
        <v>695</v>
      </c>
      <c r="H856" t="s">
        <v>1038</v>
      </c>
      <c r="I856" t="s">
        <v>695</v>
      </c>
      <c r="J856">
        <v>7</v>
      </c>
      <c r="K856" t="s">
        <v>3252</v>
      </c>
      <c r="L856" t="s">
        <v>2158</v>
      </c>
      <c r="M856" t="s">
        <v>2158</v>
      </c>
      <c r="N856" t="s">
        <v>1820</v>
      </c>
      <c r="O856" t="s">
        <v>3247</v>
      </c>
      <c r="P856" t="s">
        <v>6037</v>
      </c>
      <c r="Q856" t="s">
        <v>6038</v>
      </c>
      <c r="R856" t="s">
        <v>3253</v>
      </c>
      <c r="S856" t="s">
        <v>666</v>
      </c>
      <c r="T856" t="s">
        <v>6046</v>
      </c>
      <c r="U856" s="9" t="s">
        <v>6047</v>
      </c>
      <c r="V856" s="9" t="s">
        <v>3081</v>
      </c>
      <c r="W856" t="s">
        <v>3081</v>
      </c>
      <c r="X856" t="s">
        <v>3081</v>
      </c>
      <c r="Y856" t="s">
        <v>3081</v>
      </c>
      <c r="Z856">
        <v>1</v>
      </c>
      <c r="AA856">
        <v>45474</v>
      </c>
      <c r="AB856">
        <v>45474</v>
      </c>
      <c r="AC856">
        <v>62462326</v>
      </c>
      <c r="AD856" s="9" t="s">
        <v>3084</v>
      </c>
      <c r="AE856" t="s">
        <v>2922</v>
      </c>
      <c r="AF856" t="s">
        <v>4462</v>
      </c>
      <c r="AG856" t="s">
        <v>4463</v>
      </c>
      <c r="AH856" t="s">
        <v>2923</v>
      </c>
      <c r="AI856" t="s">
        <v>6045</v>
      </c>
      <c r="AJ856">
        <v>32194</v>
      </c>
      <c r="AK856" t="s">
        <v>3099</v>
      </c>
      <c r="AL856" t="s">
        <v>3088</v>
      </c>
      <c r="AM856">
        <v>200015800305530</v>
      </c>
      <c r="AN856">
        <v>1</v>
      </c>
      <c r="AO856" s="88" t="s">
        <v>3089</v>
      </c>
      <c r="AP856" s="88">
        <v>1</v>
      </c>
      <c r="AQ856" s="88" t="s">
        <v>3090</v>
      </c>
      <c r="AR856" s="88">
        <v>362717</v>
      </c>
      <c r="AS856" s="88" t="s">
        <v>6059</v>
      </c>
      <c r="AT856" s="88">
        <v>824</v>
      </c>
      <c r="AU856" s="88">
        <v>10000</v>
      </c>
      <c r="AV856" s="88">
        <v>0</v>
      </c>
      <c r="AW856" s="88">
        <v>0</v>
      </c>
      <c r="AX856" s="88">
        <v>0</v>
      </c>
      <c r="AY856" s="88">
        <v>10000</v>
      </c>
      <c r="AZ856" s="88">
        <v>0</v>
      </c>
      <c r="BA856" s="88">
        <v>0</v>
      </c>
      <c r="BB856" s="88">
        <v>0</v>
      </c>
      <c r="BC856" s="88">
        <v>0</v>
      </c>
      <c r="BD856" s="88">
        <v>0</v>
      </c>
      <c r="BE856" s="88">
        <v>0</v>
      </c>
      <c r="BF856" s="101">
        <v>0</v>
      </c>
      <c r="BG856" s="101">
        <v>0</v>
      </c>
      <c r="BH856" s="101">
        <v>0</v>
      </c>
      <c r="BI856" s="101">
        <v>0</v>
      </c>
      <c r="BJ856" s="101">
        <v>0</v>
      </c>
      <c r="BK856" s="101">
        <v>0</v>
      </c>
      <c r="BL856" s="101" t="s">
        <v>3081</v>
      </c>
      <c r="BM856" s="101" t="s">
        <v>3081</v>
      </c>
    </row>
    <row r="857" spans="1:65">
      <c r="A857" t="s">
        <v>695</v>
      </c>
      <c r="B857">
        <v>20250301</v>
      </c>
      <c r="C857">
        <v>2025</v>
      </c>
      <c r="D857" s="9">
        <v>45717</v>
      </c>
      <c r="E857">
        <v>3</v>
      </c>
      <c r="F857" t="s">
        <v>1038</v>
      </c>
      <c r="G857" t="s">
        <v>695</v>
      </c>
      <c r="H857" t="s">
        <v>1038</v>
      </c>
      <c r="I857" t="s">
        <v>695</v>
      </c>
      <c r="J857">
        <v>34</v>
      </c>
      <c r="K857" t="s">
        <v>3256</v>
      </c>
      <c r="L857" t="s">
        <v>2158</v>
      </c>
      <c r="M857" t="s">
        <v>2158</v>
      </c>
      <c r="N857" t="s">
        <v>1820</v>
      </c>
      <c r="O857" t="s">
        <v>3247</v>
      </c>
      <c r="P857" t="s">
        <v>6037</v>
      </c>
      <c r="Q857" t="s">
        <v>6038</v>
      </c>
      <c r="R857" t="s">
        <v>5276</v>
      </c>
      <c r="S857" t="s">
        <v>1164</v>
      </c>
      <c r="T857" t="s">
        <v>6046</v>
      </c>
      <c r="U857" s="9" t="s">
        <v>6047</v>
      </c>
      <c r="V857" s="9" t="s">
        <v>3081</v>
      </c>
      <c r="W857" t="s">
        <v>3081</v>
      </c>
      <c r="X857" t="s">
        <v>3081</v>
      </c>
      <c r="Y857" t="s">
        <v>3081</v>
      </c>
      <c r="Z857">
        <v>5</v>
      </c>
      <c r="AA857">
        <v>45231</v>
      </c>
      <c r="AB857">
        <v>44197</v>
      </c>
      <c r="AC857">
        <v>62490028</v>
      </c>
      <c r="AD857" s="9" t="s">
        <v>3084</v>
      </c>
      <c r="AE857" t="s">
        <v>1736</v>
      </c>
      <c r="AF857" t="s">
        <v>5277</v>
      </c>
      <c r="AG857" t="s">
        <v>5278</v>
      </c>
      <c r="AH857" t="s">
        <v>725</v>
      </c>
      <c r="AI857" t="s">
        <v>6043</v>
      </c>
      <c r="AJ857">
        <v>30714</v>
      </c>
      <c r="AK857" t="s">
        <v>3099</v>
      </c>
      <c r="AL857" t="s">
        <v>3088</v>
      </c>
      <c r="AM857">
        <v>200019603102654</v>
      </c>
      <c r="AN857">
        <v>1</v>
      </c>
      <c r="AO857" s="88" t="s">
        <v>3089</v>
      </c>
      <c r="AP857" s="88">
        <v>1</v>
      </c>
      <c r="AQ857" s="88" t="s">
        <v>3090</v>
      </c>
      <c r="AR857" s="88">
        <v>362717</v>
      </c>
      <c r="AS857" s="88" t="s">
        <v>6059</v>
      </c>
      <c r="AT857" s="88">
        <v>837</v>
      </c>
      <c r="AU857" s="88">
        <v>170000</v>
      </c>
      <c r="AV857" s="88">
        <v>0</v>
      </c>
      <c r="AW857" s="88">
        <v>0</v>
      </c>
      <c r="AX857" s="88">
        <v>0</v>
      </c>
      <c r="AY857" s="88">
        <v>170000</v>
      </c>
      <c r="AZ857" s="88">
        <v>4879</v>
      </c>
      <c r="BA857" s="88">
        <v>28571.119999999999</v>
      </c>
      <c r="BB857" s="88">
        <v>5168</v>
      </c>
      <c r="BC857" s="88">
        <v>0</v>
      </c>
      <c r="BD857" s="88">
        <v>25</v>
      </c>
      <c r="BE857" s="88">
        <v>0</v>
      </c>
      <c r="BF857" s="101">
        <v>0</v>
      </c>
      <c r="BG857" s="101">
        <v>38643.120000000003</v>
      </c>
      <c r="BH857" s="101">
        <v>12070</v>
      </c>
      <c r="BI857" s="101">
        <v>851.51</v>
      </c>
      <c r="BJ857" s="101">
        <v>12053</v>
      </c>
      <c r="BK857" s="101">
        <v>24974.51</v>
      </c>
      <c r="BL857" s="101" t="s">
        <v>3081</v>
      </c>
      <c r="BM857" s="101" t="s">
        <v>3081</v>
      </c>
    </row>
    <row r="858" spans="1:65">
      <c r="A858" t="s">
        <v>695</v>
      </c>
      <c r="B858">
        <v>20250301</v>
      </c>
      <c r="C858">
        <v>2025</v>
      </c>
      <c r="D858" s="9">
        <v>45717</v>
      </c>
      <c r="E858">
        <v>3</v>
      </c>
      <c r="F858" t="s">
        <v>1038</v>
      </c>
      <c r="G858" t="s">
        <v>695</v>
      </c>
      <c r="H858" t="s">
        <v>1038</v>
      </c>
      <c r="I858" t="s">
        <v>695</v>
      </c>
      <c r="J858">
        <v>7</v>
      </c>
      <c r="K858" t="s">
        <v>3252</v>
      </c>
      <c r="L858" t="s">
        <v>2158</v>
      </c>
      <c r="M858" t="s">
        <v>2158</v>
      </c>
      <c r="N858" t="s">
        <v>1820</v>
      </c>
      <c r="O858" t="s">
        <v>3247</v>
      </c>
      <c r="P858" t="s">
        <v>6037</v>
      </c>
      <c r="Q858" t="s">
        <v>6038</v>
      </c>
      <c r="R858" t="s">
        <v>3253</v>
      </c>
      <c r="S858" t="s">
        <v>666</v>
      </c>
      <c r="T858" t="s">
        <v>6046</v>
      </c>
      <c r="U858" s="9" t="s">
        <v>6047</v>
      </c>
      <c r="V858" s="9" t="s">
        <v>3081</v>
      </c>
      <c r="W858" t="s">
        <v>3081</v>
      </c>
      <c r="X858" t="s">
        <v>3081</v>
      </c>
      <c r="Y858" t="s">
        <v>3081</v>
      </c>
      <c r="Z858">
        <v>1</v>
      </c>
      <c r="AA858">
        <v>45689</v>
      </c>
      <c r="AB858">
        <v>45689</v>
      </c>
      <c r="AC858">
        <v>62462501</v>
      </c>
      <c r="AD858" s="9" t="s">
        <v>3084</v>
      </c>
      <c r="AE858" t="s">
        <v>5955</v>
      </c>
      <c r="AF858" t="s">
        <v>5956</v>
      </c>
      <c r="AG858" t="s">
        <v>5957</v>
      </c>
      <c r="AH858" t="s">
        <v>5958</v>
      </c>
      <c r="AI858" t="s">
        <v>6045</v>
      </c>
      <c r="AJ858">
        <v>30693</v>
      </c>
      <c r="AK858" t="s">
        <v>3099</v>
      </c>
      <c r="AL858" t="s">
        <v>3088</v>
      </c>
      <c r="AM858">
        <v>200012800166452</v>
      </c>
      <c r="AN858">
        <v>1</v>
      </c>
      <c r="AO858" s="88" t="s">
        <v>3089</v>
      </c>
      <c r="AP858" s="88">
        <v>1</v>
      </c>
      <c r="AQ858" s="88" t="s">
        <v>3090</v>
      </c>
      <c r="AR858" s="88">
        <v>362717</v>
      </c>
      <c r="AS858" s="88" t="s">
        <v>6059</v>
      </c>
      <c r="AT858" s="88">
        <v>839</v>
      </c>
      <c r="AU858" s="88">
        <v>10000</v>
      </c>
      <c r="AV858" s="88">
        <v>0</v>
      </c>
      <c r="AW858" s="88">
        <v>0</v>
      </c>
      <c r="AX858" s="88">
        <v>0</v>
      </c>
      <c r="AY858" s="88">
        <v>10000</v>
      </c>
      <c r="AZ858" s="88">
        <v>0</v>
      </c>
      <c r="BA858" s="88">
        <v>0</v>
      </c>
      <c r="BB858" s="88">
        <v>0</v>
      </c>
      <c r="BC858" s="88">
        <v>0</v>
      </c>
      <c r="BD858" s="88">
        <v>0</v>
      </c>
      <c r="BE858" s="88">
        <v>0</v>
      </c>
      <c r="BF858" s="101">
        <v>0</v>
      </c>
      <c r="BG858" s="101">
        <v>0</v>
      </c>
      <c r="BH858" s="101">
        <v>0</v>
      </c>
      <c r="BI858" s="101">
        <v>0</v>
      </c>
      <c r="BJ858" s="101">
        <v>0</v>
      </c>
      <c r="BK858" s="101">
        <v>0</v>
      </c>
      <c r="BL858" s="101" t="s">
        <v>3081</v>
      </c>
      <c r="BM858" s="101" t="s">
        <v>3081</v>
      </c>
    </row>
    <row r="859" spans="1:65">
      <c r="A859" t="s">
        <v>695</v>
      </c>
      <c r="B859">
        <v>20250301</v>
      </c>
      <c r="C859">
        <v>2025</v>
      </c>
      <c r="D859" s="9">
        <v>45717</v>
      </c>
      <c r="E859">
        <v>3</v>
      </c>
      <c r="F859" t="s">
        <v>1028</v>
      </c>
      <c r="G859" t="s">
        <v>1194</v>
      </c>
      <c r="H859" t="s">
        <v>1028</v>
      </c>
      <c r="I859" t="s">
        <v>1194</v>
      </c>
      <c r="J859">
        <v>1</v>
      </c>
      <c r="K859" t="s">
        <v>9</v>
      </c>
      <c r="L859" t="s">
        <v>2158</v>
      </c>
      <c r="M859" t="s">
        <v>2158</v>
      </c>
      <c r="N859" t="s">
        <v>1820</v>
      </c>
      <c r="O859" t="s">
        <v>3247</v>
      </c>
      <c r="P859" t="s">
        <v>6037</v>
      </c>
      <c r="Q859" t="s">
        <v>6038</v>
      </c>
      <c r="R859" t="s">
        <v>3096</v>
      </c>
      <c r="S859" t="s">
        <v>295</v>
      </c>
      <c r="T859" t="s">
        <v>6046</v>
      </c>
      <c r="U859" s="9" t="s">
        <v>6047</v>
      </c>
      <c r="V859" s="9" t="s">
        <v>6056</v>
      </c>
      <c r="W859" t="s">
        <v>6057</v>
      </c>
      <c r="X859" t="s">
        <v>3081</v>
      </c>
      <c r="Y859" t="s">
        <v>3081</v>
      </c>
      <c r="Z859">
        <v>3</v>
      </c>
      <c r="AA859">
        <v>45047</v>
      </c>
      <c r="AB859">
        <v>38991</v>
      </c>
      <c r="AC859">
        <v>62475190</v>
      </c>
      <c r="AD859" s="9" t="s">
        <v>3084</v>
      </c>
      <c r="AE859" t="s">
        <v>2315</v>
      </c>
      <c r="AF859" t="s">
        <v>4319</v>
      </c>
      <c r="AG859" t="s">
        <v>4320</v>
      </c>
      <c r="AH859" t="s">
        <v>2314</v>
      </c>
      <c r="AI859" t="s">
        <v>6043</v>
      </c>
      <c r="AJ859">
        <v>29084</v>
      </c>
      <c r="AK859" t="s">
        <v>3099</v>
      </c>
      <c r="AL859" t="s">
        <v>3088</v>
      </c>
      <c r="AM859">
        <v>200019604248809</v>
      </c>
      <c r="AN859">
        <v>1</v>
      </c>
      <c r="AO859" s="88" t="s">
        <v>3089</v>
      </c>
      <c r="AP859" s="88">
        <v>1</v>
      </c>
      <c r="AQ859" s="88" t="s">
        <v>3090</v>
      </c>
      <c r="AR859" s="88">
        <v>363097</v>
      </c>
      <c r="AS859" s="88" t="s">
        <v>6091</v>
      </c>
      <c r="AT859" s="88">
        <v>15</v>
      </c>
      <c r="AU859" s="88">
        <v>35000</v>
      </c>
      <c r="AV859" s="88">
        <v>0</v>
      </c>
      <c r="AW859" s="88">
        <v>0</v>
      </c>
      <c r="AX859" s="88">
        <v>35000</v>
      </c>
      <c r="AY859" s="88">
        <v>70000</v>
      </c>
      <c r="AZ859" s="88">
        <v>1004.5</v>
      </c>
      <c r="BA859" s="88">
        <v>5368.48</v>
      </c>
      <c r="BB859" s="88">
        <v>1064</v>
      </c>
      <c r="BC859" s="88">
        <v>0</v>
      </c>
      <c r="BD859" s="88">
        <v>0</v>
      </c>
      <c r="BE859" s="88">
        <v>0</v>
      </c>
      <c r="BF859" s="101">
        <v>0</v>
      </c>
      <c r="BG859" s="101">
        <v>7436.98</v>
      </c>
      <c r="BH859" s="101">
        <v>2485</v>
      </c>
      <c r="BI859" s="101">
        <v>385</v>
      </c>
      <c r="BJ859" s="101">
        <v>2481.5</v>
      </c>
      <c r="BK859" s="101">
        <v>5351.5</v>
      </c>
      <c r="BL859" s="101" t="s">
        <v>3091</v>
      </c>
      <c r="BM859" s="101" t="s">
        <v>3081</v>
      </c>
    </row>
    <row r="860" spans="1:65">
      <c r="A860" t="s">
        <v>695</v>
      </c>
      <c r="B860">
        <v>20250301</v>
      </c>
      <c r="C860">
        <v>2025</v>
      </c>
      <c r="D860" s="9">
        <v>45717</v>
      </c>
      <c r="E860">
        <v>3</v>
      </c>
      <c r="F860" t="s">
        <v>1028</v>
      </c>
      <c r="G860" t="s">
        <v>1194</v>
      </c>
      <c r="H860" t="s">
        <v>1028</v>
      </c>
      <c r="I860" t="s">
        <v>1194</v>
      </c>
      <c r="J860">
        <v>1</v>
      </c>
      <c r="K860" t="s">
        <v>9</v>
      </c>
      <c r="L860" t="s">
        <v>2158</v>
      </c>
      <c r="M860" t="s">
        <v>2158</v>
      </c>
      <c r="N860" t="s">
        <v>1820</v>
      </c>
      <c r="O860" t="s">
        <v>3247</v>
      </c>
      <c r="P860" t="s">
        <v>6037</v>
      </c>
      <c r="Q860" t="s">
        <v>6038</v>
      </c>
      <c r="R860" t="s">
        <v>3297</v>
      </c>
      <c r="S860" t="s">
        <v>8</v>
      </c>
      <c r="T860" t="s">
        <v>6046</v>
      </c>
      <c r="U860" s="9" t="s">
        <v>6047</v>
      </c>
      <c r="V860" s="9" t="s">
        <v>6056</v>
      </c>
      <c r="W860" t="s">
        <v>6057</v>
      </c>
      <c r="X860" t="s">
        <v>3081</v>
      </c>
      <c r="Y860" t="s">
        <v>3081</v>
      </c>
      <c r="Z860">
        <v>3</v>
      </c>
      <c r="AA860">
        <v>45108</v>
      </c>
      <c r="AB860">
        <v>44287</v>
      </c>
      <c r="AC860">
        <v>62475166</v>
      </c>
      <c r="AD860" s="9" t="s">
        <v>3084</v>
      </c>
      <c r="AE860" t="s">
        <v>1407</v>
      </c>
      <c r="AF860" t="s">
        <v>3551</v>
      </c>
      <c r="AG860" t="s">
        <v>3552</v>
      </c>
      <c r="AH860" t="s">
        <v>765</v>
      </c>
      <c r="AI860" t="s">
        <v>6043</v>
      </c>
      <c r="AJ860">
        <v>33956</v>
      </c>
      <c r="AK860" t="s">
        <v>3099</v>
      </c>
      <c r="AL860" t="s">
        <v>3088</v>
      </c>
      <c r="AM860">
        <v>200019603568713</v>
      </c>
      <c r="AN860">
        <v>1</v>
      </c>
      <c r="AO860" s="88" t="s">
        <v>3089</v>
      </c>
      <c r="AP860" s="88">
        <v>1</v>
      </c>
      <c r="AQ860" s="88" t="s">
        <v>3090</v>
      </c>
      <c r="AR860" s="88">
        <v>363097</v>
      </c>
      <c r="AS860" s="88" t="s">
        <v>6091</v>
      </c>
      <c r="AT860" s="88">
        <v>18</v>
      </c>
      <c r="AU860" s="88">
        <v>35000</v>
      </c>
      <c r="AV860" s="88">
        <v>0</v>
      </c>
      <c r="AW860" s="88">
        <v>0</v>
      </c>
      <c r="AX860" s="88">
        <v>35000</v>
      </c>
      <c r="AY860" s="88">
        <v>70000</v>
      </c>
      <c r="AZ860" s="88">
        <v>1004.5</v>
      </c>
      <c r="BA860" s="88">
        <v>5368.48</v>
      </c>
      <c r="BB860" s="88">
        <v>1064</v>
      </c>
      <c r="BC860" s="88">
        <v>0</v>
      </c>
      <c r="BD860" s="88">
        <v>0</v>
      </c>
      <c r="BE860" s="88">
        <v>0</v>
      </c>
      <c r="BF860" s="101">
        <v>0</v>
      </c>
      <c r="BG860" s="101">
        <v>7436.98</v>
      </c>
      <c r="BH860" s="101">
        <v>2485</v>
      </c>
      <c r="BI860" s="101">
        <v>385</v>
      </c>
      <c r="BJ860" s="101">
        <v>2481.5</v>
      </c>
      <c r="BK860" s="101">
        <v>5351.5</v>
      </c>
      <c r="BL860" s="101" t="s">
        <v>3081</v>
      </c>
      <c r="BM860" s="101" t="s">
        <v>3081</v>
      </c>
    </row>
    <row r="861" spans="1:65">
      <c r="A861" t="s">
        <v>695</v>
      </c>
      <c r="B861">
        <v>20250301</v>
      </c>
      <c r="C861">
        <v>2025</v>
      </c>
      <c r="D861" s="9">
        <v>45717</v>
      </c>
      <c r="E861">
        <v>3</v>
      </c>
      <c r="F861" t="s">
        <v>1045</v>
      </c>
      <c r="G861" t="s">
        <v>1201</v>
      </c>
      <c r="H861" t="s">
        <v>1045</v>
      </c>
      <c r="I861" t="s">
        <v>1201</v>
      </c>
      <c r="J861">
        <v>1</v>
      </c>
      <c r="K861" t="s">
        <v>9</v>
      </c>
      <c r="L861" t="s">
        <v>2158</v>
      </c>
      <c r="M861" t="s">
        <v>2158</v>
      </c>
      <c r="N861" t="s">
        <v>1820</v>
      </c>
      <c r="O861" t="s">
        <v>3247</v>
      </c>
      <c r="P861" t="s">
        <v>6037</v>
      </c>
      <c r="Q861" t="s">
        <v>6038</v>
      </c>
      <c r="R861" t="s">
        <v>3113</v>
      </c>
      <c r="S861" t="s">
        <v>35</v>
      </c>
      <c r="T861" t="s">
        <v>6039</v>
      </c>
      <c r="U861" s="9" t="s">
        <v>6040</v>
      </c>
      <c r="V861" s="9" t="s">
        <v>6041</v>
      </c>
      <c r="W861" t="s">
        <v>6042</v>
      </c>
      <c r="X861" t="s">
        <v>3081</v>
      </c>
      <c r="Y861" t="s">
        <v>3081</v>
      </c>
      <c r="Z861">
        <v>4</v>
      </c>
      <c r="AA861">
        <v>45474</v>
      </c>
      <c r="AB861">
        <v>39814</v>
      </c>
      <c r="AC861">
        <v>61485006</v>
      </c>
      <c r="AD861" s="9" t="s">
        <v>3084</v>
      </c>
      <c r="AE861" t="s">
        <v>1432</v>
      </c>
      <c r="AF861" t="s">
        <v>5633</v>
      </c>
      <c r="AG861" t="s">
        <v>5634</v>
      </c>
      <c r="AH861" t="s">
        <v>187</v>
      </c>
      <c r="AI861" t="s">
        <v>6045</v>
      </c>
      <c r="AJ861">
        <v>29797</v>
      </c>
      <c r="AK861" t="s">
        <v>3099</v>
      </c>
      <c r="AL861" t="s">
        <v>3088</v>
      </c>
      <c r="AM861">
        <v>200013300146676</v>
      </c>
      <c r="AN861">
        <v>1</v>
      </c>
      <c r="AO861" s="88" t="s">
        <v>3089</v>
      </c>
      <c r="AP861" s="88">
        <v>1</v>
      </c>
      <c r="AQ861" s="88" t="s">
        <v>3090</v>
      </c>
      <c r="AR861" s="88">
        <v>363127</v>
      </c>
      <c r="AS861" s="88" t="s">
        <v>6092</v>
      </c>
      <c r="AT861" s="88">
        <v>3</v>
      </c>
      <c r="AU861" s="88">
        <v>0</v>
      </c>
      <c r="AV861" s="88">
        <v>0</v>
      </c>
      <c r="AW861" s="88">
        <v>0</v>
      </c>
      <c r="AX861" s="88">
        <v>2500</v>
      </c>
      <c r="AY861" s="88">
        <v>2500</v>
      </c>
      <c r="AZ861" s="88">
        <v>0</v>
      </c>
      <c r="BA861" s="88">
        <v>0</v>
      </c>
      <c r="BB861" s="88">
        <v>0</v>
      </c>
      <c r="BC861" s="88">
        <v>0</v>
      </c>
      <c r="BD861" s="88">
        <v>0</v>
      </c>
      <c r="BE861" s="88">
        <v>0</v>
      </c>
      <c r="BF861" s="101">
        <v>0</v>
      </c>
      <c r="BG861" s="101">
        <v>0</v>
      </c>
      <c r="BH861" s="101">
        <v>0</v>
      </c>
      <c r="BI861" s="101">
        <v>0</v>
      </c>
      <c r="BJ861" s="101">
        <v>0</v>
      </c>
      <c r="BK861" s="101">
        <v>0</v>
      </c>
      <c r="BL861" s="101" t="s">
        <v>3081</v>
      </c>
      <c r="BM861" s="101" t="s">
        <v>3081</v>
      </c>
    </row>
    <row r="862" spans="1:65">
      <c r="A862" t="s">
        <v>695</v>
      </c>
      <c r="B862">
        <v>20250301</v>
      </c>
      <c r="C862">
        <v>2025</v>
      </c>
      <c r="D862" s="9">
        <v>45717</v>
      </c>
      <c r="E862">
        <v>3</v>
      </c>
      <c r="F862" t="s">
        <v>1035</v>
      </c>
      <c r="G862" t="s">
        <v>1199</v>
      </c>
      <c r="H862" t="s">
        <v>1035</v>
      </c>
      <c r="I862" t="s">
        <v>1199</v>
      </c>
      <c r="J862">
        <v>1</v>
      </c>
      <c r="K862" t="s">
        <v>9</v>
      </c>
      <c r="L862" t="s">
        <v>2158</v>
      </c>
      <c r="M862" t="s">
        <v>2158</v>
      </c>
      <c r="N862" t="s">
        <v>1820</v>
      </c>
      <c r="O862" t="s">
        <v>3247</v>
      </c>
      <c r="P862" t="s">
        <v>6037</v>
      </c>
      <c r="Q862" t="s">
        <v>6038</v>
      </c>
      <c r="R862" t="s">
        <v>3096</v>
      </c>
      <c r="S862" t="s">
        <v>295</v>
      </c>
      <c r="T862" t="s">
        <v>6046</v>
      </c>
      <c r="U862" s="9" t="s">
        <v>6047</v>
      </c>
      <c r="V862" s="9" t="s">
        <v>6056</v>
      </c>
      <c r="W862" t="s">
        <v>6057</v>
      </c>
      <c r="X862" t="s">
        <v>3081</v>
      </c>
      <c r="Y862" t="s">
        <v>3081</v>
      </c>
      <c r="Z862">
        <v>8</v>
      </c>
      <c r="AA862">
        <v>45536</v>
      </c>
      <c r="AB862">
        <v>36708</v>
      </c>
      <c r="AC862">
        <v>61485023</v>
      </c>
      <c r="AD862" s="9" t="s">
        <v>3084</v>
      </c>
      <c r="AE862" t="s">
        <v>838</v>
      </c>
      <c r="AF862" t="s">
        <v>3555</v>
      </c>
      <c r="AG862" t="s">
        <v>3556</v>
      </c>
      <c r="AH862" t="s">
        <v>184</v>
      </c>
      <c r="AI862" t="s">
        <v>6045</v>
      </c>
      <c r="AJ862">
        <v>27159</v>
      </c>
      <c r="AK862" t="s">
        <v>3088</v>
      </c>
      <c r="AL862" t="s">
        <v>3095</v>
      </c>
      <c r="AM862">
        <v>200013300043944</v>
      </c>
      <c r="AN862">
        <v>1</v>
      </c>
      <c r="AO862" s="88" t="s">
        <v>3089</v>
      </c>
      <c r="AP862" s="88">
        <v>1</v>
      </c>
      <c r="AQ862" s="88" t="s">
        <v>3090</v>
      </c>
      <c r="AR862" s="88">
        <v>363127</v>
      </c>
      <c r="AS862" s="88" t="s">
        <v>6092</v>
      </c>
      <c r="AT862" s="88">
        <v>4</v>
      </c>
      <c r="AU862" s="88">
        <v>0</v>
      </c>
      <c r="AV862" s="88">
        <v>0</v>
      </c>
      <c r="AW862" s="88">
        <v>0</v>
      </c>
      <c r="AX862" s="88">
        <v>2500</v>
      </c>
      <c r="AY862" s="88">
        <v>2500</v>
      </c>
      <c r="AZ862" s="88">
        <v>0</v>
      </c>
      <c r="BA862" s="88">
        <v>0</v>
      </c>
      <c r="BB862" s="88">
        <v>0</v>
      </c>
      <c r="BC862" s="88">
        <v>0</v>
      </c>
      <c r="BD862" s="88">
        <v>0</v>
      </c>
      <c r="BE862" s="88">
        <v>0</v>
      </c>
      <c r="BF862" s="101">
        <v>0</v>
      </c>
      <c r="BG862" s="101">
        <v>0</v>
      </c>
      <c r="BH862" s="101">
        <v>0</v>
      </c>
      <c r="BI862" s="101">
        <v>0</v>
      </c>
      <c r="BJ862" s="101">
        <v>0</v>
      </c>
      <c r="BK862" s="101">
        <v>0</v>
      </c>
      <c r="BL862" s="101" t="s">
        <v>3091</v>
      </c>
      <c r="BM862" s="101" t="s">
        <v>3081</v>
      </c>
    </row>
    <row r="863" spans="1:65">
      <c r="A863" t="s">
        <v>695</v>
      </c>
      <c r="B863">
        <v>20250301</v>
      </c>
      <c r="C863">
        <v>2025</v>
      </c>
      <c r="D863" s="9">
        <v>45717</v>
      </c>
      <c r="E863">
        <v>3</v>
      </c>
      <c r="F863" t="s">
        <v>1030</v>
      </c>
      <c r="G863" t="s">
        <v>420</v>
      </c>
      <c r="H863" t="s">
        <v>1030</v>
      </c>
      <c r="I863" t="s">
        <v>420</v>
      </c>
      <c r="J863">
        <v>1</v>
      </c>
      <c r="K863" t="s">
        <v>9</v>
      </c>
      <c r="L863" t="s">
        <v>2158</v>
      </c>
      <c r="M863" t="s">
        <v>2158</v>
      </c>
      <c r="N863" t="s">
        <v>1820</v>
      </c>
      <c r="O863" t="s">
        <v>3247</v>
      </c>
      <c r="P863" t="s">
        <v>6037</v>
      </c>
      <c r="Q863" t="s">
        <v>6038</v>
      </c>
      <c r="R863" t="s">
        <v>3367</v>
      </c>
      <c r="S863" t="s">
        <v>719</v>
      </c>
      <c r="T863" t="s">
        <v>6039</v>
      </c>
      <c r="U863" s="9" t="s">
        <v>6040</v>
      </c>
      <c r="V863" s="9" t="s">
        <v>6056</v>
      </c>
      <c r="W863" t="s">
        <v>6057</v>
      </c>
      <c r="X863" t="s">
        <v>3081</v>
      </c>
      <c r="Y863" t="s">
        <v>3081</v>
      </c>
      <c r="Z863">
        <v>1</v>
      </c>
      <c r="AA863">
        <v>45078</v>
      </c>
      <c r="AB863">
        <v>45078</v>
      </c>
      <c r="AC863">
        <v>62040071</v>
      </c>
      <c r="AD863" s="9" t="s">
        <v>3084</v>
      </c>
      <c r="AE863" t="s">
        <v>2375</v>
      </c>
      <c r="AF863" t="s">
        <v>3793</v>
      </c>
      <c r="AG863" t="s">
        <v>4092</v>
      </c>
      <c r="AH863" t="s">
        <v>2376</v>
      </c>
      <c r="AI863" t="s">
        <v>6045</v>
      </c>
      <c r="AJ863">
        <v>23583</v>
      </c>
      <c r="AK863" t="s">
        <v>3099</v>
      </c>
      <c r="AL863" t="s">
        <v>3088</v>
      </c>
      <c r="AM863">
        <v>200019600287577</v>
      </c>
      <c r="AN863">
        <v>1</v>
      </c>
      <c r="AO863" s="88" t="s">
        <v>3089</v>
      </c>
      <c r="AP863" s="88">
        <v>1</v>
      </c>
      <c r="AQ863" s="88" t="s">
        <v>3090</v>
      </c>
      <c r="AR863" s="88">
        <v>363133</v>
      </c>
      <c r="AS863" s="88" t="s">
        <v>6093</v>
      </c>
      <c r="AT863" s="88">
        <v>9</v>
      </c>
      <c r="AU863" s="88">
        <v>0</v>
      </c>
      <c r="AV863" s="88">
        <v>0</v>
      </c>
      <c r="AW863" s="88">
        <v>0</v>
      </c>
      <c r="AX863" s="88">
        <v>5321</v>
      </c>
      <c r="AY863" s="88">
        <v>5321</v>
      </c>
      <c r="AZ863" s="88">
        <v>0</v>
      </c>
      <c r="BA863" s="88">
        <v>0</v>
      </c>
      <c r="BB863" s="88">
        <v>0</v>
      </c>
      <c r="BC863" s="88">
        <v>0</v>
      </c>
      <c r="BD863" s="88">
        <v>0</v>
      </c>
      <c r="BE863" s="88">
        <v>0</v>
      </c>
      <c r="BF863" s="101">
        <v>0</v>
      </c>
      <c r="BG863" s="101">
        <v>0</v>
      </c>
      <c r="BH863" s="101">
        <v>0</v>
      </c>
      <c r="BI863" s="101">
        <v>0</v>
      </c>
      <c r="BJ863" s="101">
        <v>0</v>
      </c>
      <c r="BK863" s="101">
        <v>0</v>
      </c>
      <c r="BL863" s="101" t="s">
        <v>3081</v>
      </c>
      <c r="BM863" s="101" t="s">
        <v>3081</v>
      </c>
    </row>
    <row r="864" spans="1:65">
      <c r="A864" t="s">
        <v>695</v>
      </c>
      <c r="B864">
        <v>20250301</v>
      </c>
      <c r="C864">
        <v>2025</v>
      </c>
      <c r="D864" s="9">
        <v>45717</v>
      </c>
      <c r="E864">
        <v>3</v>
      </c>
      <c r="F864" t="s">
        <v>1030</v>
      </c>
      <c r="G864" t="s">
        <v>420</v>
      </c>
      <c r="H864" t="s">
        <v>1030</v>
      </c>
      <c r="I864" t="s">
        <v>420</v>
      </c>
      <c r="J864">
        <v>1</v>
      </c>
      <c r="K864" t="s">
        <v>9</v>
      </c>
      <c r="L864" t="s">
        <v>2158</v>
      </c>
      <c r="M864" t="s">
        <v>2158</v>
      </c>
      <c r="N864" t="s">
        <v>1820</v>
      </c>
      <c r="O864" t="s">
        <v>3247</v>
      </c>
      <c r="P864" t="s">
        <v>6037</v>
      </c>
      <c r="Q864" t="s">
        <v>6038</v>
      </c>
      <c r="R864" t="s">
        <v>3137</v>
      </c>
      <c r="S864" t="s">
        <v>426</v>
      </c>
      <c r="T864" t="s">
        <v>6039</v>
      </c>
      <c r="U864" s="9" t="s">
        <v>6040</v>
      </c>
      <c r="V864" s="9" t="s">
        <v>6041</v>
      </c>
      <c r="W864" t="s">
        <v>6042</v>
      </c>
      <c r="X864" t="s">
        <v>3081</v>
      </c>
      <c r="Y864" t="s">
        <v>3081</v>
      </c>
      <c r="Z864">
        <v>2</v>
      </c>
      <c r="AA864">
        <v>45352</v>
      </c>
      <c r="AB864">
        <v>44896</v>
      </c>
      <c r="AC864">
        <v>62040084</v>
      </c>
      <c r="AD864" s="9" t="s">
        <v>3084</v>
      </c>
      <c r="AE864" t="s">
        <v>1935</v>
      </c>
      <c r="AF864" t="s">
        <v>4158</v>
      </c>
      <c r="AG864" t="s">
        <v>4159</v>
      </c>
      <c r="AH864" t="s">
        <v>1934</v>
      </c>
      <c r="AI864" t="s">
        <v>6045</v>
      </c>
      <c r="AJ864">
        <v>24873</v>
      </c>
      <c r="AK864" t="s">
        <v>3087</v>
      </c>
      <c r="AL864" t="s">
        <v>3088</v>
      </c>
      <c r="AM864">
        <v>200019605388565</v>
      </c>
      <c r="AN864">
        <v>1</v>
      </c>
      <c r="AO864" s="88" t="s">
        <v>3089</v>
      </c>
      <c r="AP864" s="88">
        <v>1</v>
      </c>
      <c r="AQ864" s="88" t="s">
        <v>3090</v>
      </c>
      <c r="AR864" s="88">
        <v>363133</v>
      </c>
      <c r="AS864" s="88" t="s">
        <v>6093</v>
      </c>
      <c r="AT864" s="88">
        <v>11</v>
      </c>
      <c r="AU864" s="88">
        <v>0</v>
      </c>
      <c r="AV864" s="88">
        <v>0</v>
      </c>
      <c r="AW864" s="88">
        <v>0</v>
      </c>
      <c r="AX864" s="88">
        <v>2563</v>
      </c>
      <c r="AY864" s="88">
        <v>2563</v>
      </c>
      <c r="AZ864" s="88">
        <v>0</v>
      </c>
      <c r="BA864" s="88">
        <v>0</v>
      </c>
      <c r="BB864" s="88">
        <v>0</v>
      </c>
      <c r="BC864" s="88">
        <v>0</v>
      </c>
      <c r="BD864" s="88">
        <v>0</v>
      </c>
      <c r="BE864" s="88">
        <v>0</v>
      </c>
      <c r="BF864" s="101">
        <v>0</v>
      </c>
      <c r="BG864" s="101">
        <v>0</v>
      </c>
      <c r="BH864" s="101">
        <v>0</v>
      </c>
      <c r="BI864" s="101">
        <v>0</v>
      </c>
      <c r="BJ864" s="101">
        <v>0</v>
      </c>
      <c r="BK864" s="101">
        <v>0</v>
      </c>
      <c r="BL864" s="101" t="s">
        <v>3081</v>
      </c>
      <c r="BM864" s="101" t="s">
        <v>3081</v>
      </c>
    </row>
    <row r="865" spans="1:65">
      <c r="A865" t="s">
        <v>695</v>
      </c>
      <c r="B865">
        <v>20250301</v>
      </c>
      <c r="C865">
        <v>2025</v>
      </c>
      <c r="D865" s="9">
        <v>45717</v>
      </c>
      <c r="E865">
        <v>3</v>
      </c>
      <c r="F865" t="s">
        <v>1030</v>
      </c>
      <c r="G865" t="s">
        <v>420</v>
      </c>
      <c r="H865" t="s">
        <v>1030</v>
      </c>
      <c r="I865" t="s">
        <v>420</v>
      </c>
      <c r="J865">
        <v>1</v>
      </c>
      <c r="K865" t="s">
        <v>9</v>
      </c>
      <c r="L865" t="s">
        <v>2158</v>
      </c>
      <c r="M865" t="s">
        <v>2158</v>
      </c>
      <c r="N865" t="s">
        <v>1820</v>
      </c>
      <c r="O865" t="s">
        <v>3247</v>
      </c>
      <c r="P865" t="s">
        <v>6037</v>
      </c>
      <c r="Q865" t="s">
        <v>6038</v>
      </c>
      <c r="R865" t="s">
        <v>3367</v>
      </c>
      <c r="S865" t="s">
        <v>719</v>
      </c>
      <c r="T865" t="s">
        <v>6039</v>
      </c>
      <c r="U865" s="9" t="s">
        <v>6040</v>
      </c>
      <c r="V865" s="9" t="s">
        <v>6056</v>
      </c>
      <c r="W865" t="s">
        <v>6057</v>
      </c>
      <c r="X865" t="s">
        <v>3081</v>
      </c>
      <c r="Y865" t="s">
        <v>3081</v>
      </c>
      <c r="Z865">
        <v>2</v>
      </c>
      <c r="AA865">
        <v>45383</v>
      </c>
      <c r="AB865">
        <v>45078</v>
      </c>
      <c r="AC865">
        <v>62040075</v>
      </c>
      <c r="AD865" s="9" t="s">
        <v>3084</v>
      </c>
      <c r="AE865" t="s">
        <v>2380</v>
      </c>
      <c r="AF865" t="s">
        <v>5651</v>
      </c>
      <c r="AG865" t="s">
        <v>4323</v>
      </c>
      <c r="AH865" t="s">
        <v>2381</v>
      </c>
      <c r="AI865" t="s">
        <v>6045</v>
      </c>
      <c r="AJ865">
        <v>27653</v>
      </c>
      <c r="AK865" t="s">
        <v>3099</v>
      </c>
      <c r="AL865" t="s">
        <v>3088</v>
      </c>
      <c r="AM865">
        <v>200019604672577</v>
      </c>
      <c r="AN865">
        <v>1</v>
      </c>
      <c r="AO865" s="88" t="s">
        <v>3089</v>
      </c>
      <c r="AP865" s="88">
        <v>1</v>
      </c>
      <c r="AQ865" s="88" t="s">
        <v>3090</v>
      </c>
      <c r="AR865" s="88">
        <v>363133</v>
      </c>
      <c r="AS865" s="88" t="s">
        <v>6093</v>
      </c>
      <c r="AT865" s="88">
        <v>15</v>
      </c>
      <c r="AU865" s="88">
        <v>0</v>
      </c>
      <c r="AV865" s="88">
        <v>0</v>
      </c>
      <c r="AW865" s="88">
        <v>0</v>
      </c>
      <c r="AX865" s="88">
        <v>1096</v>
      </c>
      <c r="AY865" s="88">
        <v>1096</v>
      </c>
      <c r="AZ865" s="88">
        <v>0</v>
      </c>
      <c r="BA865" s="88">
        <v>0</v>
      </c>
      <c r="BB865" s="88">
        <v>0</v>
      </c>
      <c r="BC865" s="88">
        <v>0</v>
      </c>
      <c r="BD865" s="88">
        <v>0</v>
      </c>
      <c r="BE865" s="88">
        <v>0</v>
      </c>
      <c r="BF865" s="101">
        <v>0</v>
      </c>
      <c r="BG865" s="101">
        <v>0</v>
      </c>
      <c r="BH865" s="101">
        <v>0</v>
      </c>
      <c r="BI865" s="101">
        <v>0</v>
      </c>
      <c r="BJ865" s="101">
        <v>0</v>
      </c>
      <c r="BK865" s="101">
        <v>0</v>
      </c>
      <c r="BL865" s="101" t="s">
        <v>3081</v>
      </c>
      <c r="BM865" s="101" t="s">
        <v>3081</v>
      </c>
    </row>
    <row r="866" spans="1:65">
      <c r="A866" t="s">
        <v>695</v>
      </c>
      <c r="B866">
        <v>20250301</v>
      </c>
      <c r="C866">
        <v>2025</v>
      </c>
      <c r="D866" s="9">
        <v>45717</v>
      </c>
      <c r="E866">
        <v>3</v>
      </c>
      <c r="F866" t="s">
        <v>1046</v>
      </c>
      <c r="G866" t="s">
        <v>226</v>
      </c>
      <c r="H866" t="s">
        <v>1046</v>
      </c>
      <c r="I866" t="s">
        <v>226</v>
      </c>
      <c r="J866">
        <v>1</v>
      </c>
      <c r="K866" t="s">
        <v>9</v>
      </c>
      <c r="L866" t="s">
        <v>2158</v>
      </c>
      <c r="M866" t="s">
        <v>2158</v>
      </c>
      <c r="N866" t="s">
        <v>1820</v>
      </c>
      <c r="O866" t="s">
        <v>3247</v>
      </c>
      <c r="P866" t="s">
        <v>6037</v>
      </c>
      <c r="Q866" t="s">
        <v>6038</v>
      </c>
      <c r="R866" t="s">
        <v>3185</v>
      </c>
      <c r="S866" t="s">
        <v>307</v>
      </c>
      <c r="T866" t="s">
        <v>6039</v>
      </c>
      <c r="U866" s="9" t="s">
        <v>6040</v>
      </c>
      <c r="V866" s="9" t="s">
        <v>6041</v>
      </c>
      <c r="W866" t="s">
        <v>6042</v>
      </c>
      <c r="X866" t="s">
        <v>3081</v>
      </c>
      <c r="Y866" t="s">
        <v>3081</v>
      </c>
      <c r="Z866">
        <v>1</v>
      </c>
      <c r="AA866">
        <v>45108</v>
      </c>
      <c r="AB866">
        <v>45108</v>
      </c>
      <c r="AC866">
        <v>62250078</v>
      </c>
      <c r="AD866" s="9" t="s">
        <v>3084</v>
      </c>
      <c r="AE866" t="s">
        <v>2419</v>
      </c>
      <c r="AF866" t="s">
        <v>4480</v>
      </c>
      <c r="AG866" t="s">
        <v>4481</v>
      </c>
      <c r="AH866" t="s">
        <v>2418</v>
      </c>
      <c r="AI866" t="s">
        <v>6045</v>
      </c>
      <c r="AJ866">
        <v>35077</v>
      </c>
      <c r="AK866" t="s">
        <v>3099</v>
      </c>
      <c r="AL866" t="s">
        <v>3088</v>
      </c>
      <c r="AM866">
        <v>200019606032411</v>
      </c>
      <c r="AN866">
        <v>1</v>
      </c>
      <c r="AO866" s="88" t="s">
        <v>3089</v>
      </c>
      <c r="AP866" s="88">
        <v>1</v>
      </c>
      <c r="AQ866" s="88" t="s">
        <v>3090</v>
      </c>
      <c r="AR866" s="88">
        <v>363133</v>
      </c>
      <c r="AS866" s="88" t="s">
        <v>6093</v>
      </c>
      <c r="AT866" s="88">
        <v>16</v>
      </c>
      <c r="AU866" s="88">
        <v>0</v>
      </c>
      <c r="AV866" s="88">
        <v>0</v>
      </c>
      <c r="AW866" s="88">
        <v>0</v>
      </c>
      <c r="AX866" s="88">
        <v>381</v>
      </c>
      <c r="AY866" s="88">
        <v>381</v>
      </c>
      <c r="AZ866" s="88">
        <v>0</v>
      </c>
      <c r="BA866" s="88">
        <v>0</v>
      </c>
      <c r="BB866" s="88">
        <v>0</v>
      </c>
      <c r="BC866" s="88">
        <v>0</v>
      </c>
      <c r="BD866" s="88">
        <v>0</v>
      </c>
      <c r="BE866" s="88">
        <v>0</v>
      </c>
      <c r="BF866" s="101">
        <v>0</v>
      </c>
      <c r="BG866" s="101">
        <v>0</v>
      </c>
      <c r="BH866" s="101">
        <v>0</v>
      </c>
      <c r="BI866" s="101">
        <v>0</v>
      </c>
      <c r="BJ866" s="101">
        <v>0</v>
      </c>
      <c r="BK866" s="101">
        <v>0</v>
      </c>
      <c r="BL866" s="101" t="s">
        <v>3081</v>
      </c>
      <c r="BM866" s="101" t="s">
        <v>3081</v>
      </c>
    </row>
    <row r="867" spans="1:65">
      <c r="A867" t="s">
        <v>695</v>
      </c>
      <c r="B867">
        <v>20250301</v>
      </c>
      <c r="C867">
        <v>2025</v>
      </c>
      <c r="D867" s="9">
        <v>45717</v>
      </c>
      <c r="E867">
        <v>3</v>
      </c>
      <c r="F867" t="s">
        <v>1079</v>
      </c>
      <c r="G867" t="s">
        <v>403</v>
      </c>
      <c r="H867" t="s">
        <v>1079</v>
      </c>
      <c r="I867" t="s">
        <v>403</v>
      </c>
      <c r="J867">
        <v>1</v>
      </c>
      <c r="K867" t="s">
        <v>9</v>
      </c>
      <c r="L867" t="s">
        <v>2158</v>
      </c>
      <c r="M867" t="s">
        <v>2158</v>
      </c>
      <c r="N867" t="s">
        <v>1820</v>
      </c>
      <c r="O867" t="s">
        <v>3247</v>
      </c>
      <c r="P867" t="s">
        <v>6037</v>
      </c>
      <c r="Q867" t="s">
        <v>6038</v>
      </c>
      <c r="R867" t="s">
        <v>3469</v>
      </c>
      <c r="S867" t="s">
        <v>405</v>
      </c>
      <c r="T867" t="s">
        <v>6039</v>
      </c>
      <c r="U867" s="9" t="s">
        <v>6040</v>
      </c>
      <c r="V867" s="9" t="s">
        <v>6048</v>
      </c>
      <c r="W867" t="s">
        <v>6049</v>
      </c>
      <c r="X867" t="s">
        <v>3081</v>
      </c>
      <c r="Y867" t="s">
        <v>3081</v>
      </c>
      <c r="Z867">
        <v>6</v>
      </c>
      <c r="AA867">
        <v>45597</v>
      </c>
      <c r="AB867">
        <v>38261</v>
      </c>
      <c r="AC867">
        <v>61515003</v>
      </c>
      <c r="AD867" s="9" t="s">
        <v>3084</v>
      </c>
      <c r="AE867" t="s">
        <v>1304</v>
      </c>
      <c r="AF867" t="s">
        <v>3261</v>
      </c>
      <c r="AG867" t="s">
        <v>4679</v>
      </c>
      <c r="AH867" t="s">
        <v>404</v>
      </c>
      <c r="AI867" t="s">
        <v>6045</v>
      </c>
      <c r="AJ867">
        <v>25853</v>
      </c>
      <c r="AK867" t="s">
        <v>3088</v>
      </c>
      <c r="AL867" t="s">
        <v>3095</v>
      </c>
      <c r="AM867">
        <v>200013300047089</v>
      </c>
      <c r="AN867">
        <v>1</v>
      </c>
      <c r="AO867" s="88" t="s">
        <v>3089</v>
      </c>
      <c r="AP867" s="88">
        <v>1</v>
      </c>
      <c r="AQ867" s="88" t="s">
        <v>3090</v>
      </c>
      <c r="AR867" s="88">
        <v>363133</v>
      </c>
      <c r="AS867" s="88" t="s">
        <v>6093</v>
      </c>
      <c r="AT867" s="88">
        <v>25</v>
      </c>
      <c r="AU867" s="88">
        <v>0</v>
      </c>
      <c r="AV867" s="88">
        <v>0</v>
      </c>
      <c r="AW867" s="88">
        <v>0</v>
      </c>
      <c r="AX867" s="88">
        <v>720</v>
      </c>
      <c r="AY867" s="88">
        <v>720</v>
      </c>
      <c r="AZ867" s="88">
        <v>0</v>
      </c>
      <c r="BA867" s="88">
        <v>108</v>
      </c>
      <c r="BB867" s="88">
        <v>0</v>
      </c>
      <c r="BC867" s="88">
        <v>0</v>
      </c>
      <c r="BD867" s="88">
        <v>0</v>
      </c>
      <c r="BE867" s="88">
        <v>0</v>
      </c>
      <c r="BF867" s="101">
        <v>0</v>
      </c>
      <c r="BG867" s="101">
        <v>108</v>
      </c>
      <c r="BH867" s="101">
        <v>0</v>
      </c>
      <c r="BI867" s="101">
        <v>0</v>
      </c>
      <c r="BJ867" s="101">
        <v>0</v>
      </c>
      <c r="BK867" s="101">
        <v>0</v>
      </c>
      <c r="BL867" s="101" t="s">
        <v>3091</v>
      </c>
      <c r="BM867" s="101" t="s">
        <v>3081</v>
      </c>
    </row>
    <row r="868" spans="1:65">
      <c r="A868" t="s">
        <v>695</v>
      </c>
      <c r="B868">
        <v>20250301</v>
      </c>
      <c r="C868">
        <v>2025</v>
      </c>
      <c r="D868" s="9">
        <v>45717</v>
      </c>
      <c r="E868">
        <v>3</v>
      </c>
      <c r="F868" t="s">
        <v>1030</v>
      </c>
      <c r="G868" t="s">
        <v>420</v>
      </c>
      <c r="H868" t="s">
        <v>1030</v>
      </c>
      <c r="I868" t="s">
        <v>420</v>
      </c>
      <c r="J868">
        <v>1</v>
      </c>
      <c r="K868" t="s">
        <v>9</v>
      </c>
      <c r="L868" t="s">
        <v>2158</v>
      </c>
      <c r="M868" t="s">
        <v>2158</v>
      </c>
      <c r="N868" t="s">
        <v>1820</v>
      </c>
      <c r="O868" t="s">
        <v>3247</v>
      </c>
      <c r="P868" t="s">
        <v>6037</v>
      </c>
      <c r="Q868" t="s">
        <v>6038</v>
      </c>
      <c r="R868" t="s">
        <v>3214</v>
      </c>
      <c r="S868" t="s">
        <v>111</v>
      </c>
      <c r="T868" t="s">
        <v>6039</v>
      </c>
      <c r="U868" s="9" t="s">
        <v>6040</v>
      </c>
      <c r="V868" s="9" t="s">
        <v>6041</v>
      </c>
      <c r="W868" t="s">
        <v>6042</v>
      </c>
      <c r="X868" t="s">
        <v>3081</v>
      </c>
      <c r="Y868" t="s">
        <v>3081</v>
      </c>
      <c r="Z868">
        <v>3</v>
      </c>
      <c r="AA868">
        <v>43770</v>
      </c>
      <c r="AB868">
        <v>42675</v>
      </c>
      <c r="AC868">
        <v>62040010</v>
      </c>
      <c r="AD868" s="9" t="s">
        <v>3084</v>
      </c>
      <c r="AE868" t="s">
        <v>1376</v>
      </c>
      <c r="AF868" t="s">
        <v>4547</v>
      </c>
      <c r="AG868" t="s">
        <v>4666</v>
      </c>
      <c r="AH868" t="s">
        <v>427</v>
      </c>
      <c r="AI868" t="s">
        <v>6045</v>
      </c>
      <c r="AJ868">
        <v>29210</v>
      </c>
      <c r="AK868" t="s">
        <v>3645</v>
      </c>
      <c r="AL868" t="s">
        <v>3088</v>
      </c>
      <c r="AM868">
        <v>200018300329590</v>
      </c>
      <c r="AN868">
        <v>1</v>
      </c>
      <c r="AO868" s="88" t="s">
        <v>3089</v>
      </c>
      <c r="AP868" s="88">
        <v>1</v>
      </c>
      <c r="AQ868" s="88" t="s">
        <v>3090</v>
      </c>
      <c r="AR868" s="88">
        <v>363133</v>
      </c>
      <c r="AS868" s="88" t="s">
        <v>6093</v>
      </c>
      <c r="AT868" s="88">
        <v>27</v>
      </c>
      <c r="AU868" s="88">
        <v>0</v>
      </c>
      <c r="AV868" s="88">
        <v>0</v>
      </c>
      <c r="AW868" s="88">
        <v>0</v>
      </c>
      <c r="AX868" s="88">
        <v>2547</v>
      </c>
      <c r="AY868" s="88">
        <v>2547</v>
      </c>
      <c r="AZ868" s="88">
        <v>0</v>
      </c>
      <c r="BA868" s="88">
        <v>0</v>
      </c>
      <c r="BB868" s="88">
        <v>0</v>
      </c>
      <c r="BC868" s="88">
        <v>0</v>
      </c>
      <c r="BD868" s="88">
        <v>0</v>
      </c>
      <c r="BE868" s="88">
        <v>0</v>
      </c>
      <c r="BF868" s="101">
        <v>0</v>
      </c>
      <c r="BG868" s="101">
        <v>0</v>
      </c>
      <c r="BH868" s="101">
        <v>0</v>
      </c>
      <c r="BI868" s="101">
        <v>0</v>
      </c>
      <c r="BJ868" s="101">
        <v>0</v>
      </c>
      <c r="BK868" s="101">
        <v>0</v>
      </c>
      <c r="BL868" s="101" t="s">
        <v>3091</v>
      </c>
      <c r="BM868" s="101" t="s">
        <v>3229</v>
      </c>
    </row>
    <row r="869" spans="1:65">
      <c r="A869" t="s">
        <v>695</v>
      </c>
      <c r="B869">
        <v>20250301</v>
      </c>
      <c r="C869">
        <v>2025</v>
      </c>
      <c r="D869" s="9">
        <v>45717</v>
      </c>
      <c r="E869">
        <v>3</v>
      </c>
      <c r="F869" t="s">
        <v>1030</v>
      </c>
      <c r="G869" t="s">
        <v>420</v>
      </c>
      <c r="H869" t="s">
        <v>1030</v>
      </c>
      <c r="I869" t="s">
        <v>420</v>
      </c>
      <c r="J869">
        <v>1</v>
      </c>
      <c r="K869" t="s">
        <v>9</v>
      </c>
      <c r="L869" t="s">
        <v>2158</v>
      </c>
      <c r="M869" t="s">
        <v>2158</v>
      </c>
      <c r="N869" t="s">
        <v>1820</v>
      </c>
      <c r="O869" t="s">
        <v>3247</v>
      </c>
      <c r="P869" t="s">
        <v>6037</v>
      </c>
      <c r="Q869" t="s">
        <v>6038</v>
      </c>
      <c r="R869" t="s">
        <v>3367</v>
      </c>
      <c r="S869" t="s">
        <v>719</v>
      </c>
      <c r="T869" t="s">
        <v>6039</v>
      </c>
      <c r="U869" s="9" t="s">
        <v>6040</v>
      </c>
      <c r="V869" s="9" t="s">
        <v>6056</v>
      </c>
      <c r="W869" t="s">
        <v>6057</v>
      </c>
      <c r="X869" t="s">
        <v>3081</v>
      </c>
      <c r="Y869" t="s">
        <v>3081</v>
      </c>
      <c r="Z869">
        <v>1</v>
      </c>
      <c r="AA869">
        <v>45078</v>
      </c>
      <c r="AB869">
        <v>45078</v>
      </c>
      <c r="AC869">
        <v>62040071</v>
      </c>
      <c r="AD869" s="9" t="s">
        <v>3084</v>
      </c>
      <c r="AE869" t="s">
        <v>2375</v>
      </c>
      <c r="AF869" t="s">
        <v>3793</v>
      </c>
      <c r="AG869" t="s">
        <v>4092</v>
      </c>
      <c r="AH869" t="s">
        <v>2376</v>
      </c>
      <c r="AI869" t="s">
        <v>6045</v>
      </c>
      <c r="AJ869">
        <v>23583</v>
      </c>
      <c r="AK869" t="s">
        <v>3099</v>
      </c>
      <c r="AL869" t="s">
        <v>3088</v>
      </c>
      <c r="AM869">
        <v>200019600287577</v>
      </c>
      <c r="AN869">
        <v>1</v>
      </c>
      <c r="AO869" s="88" t="s">
        <v>3089</v>
      </c>
      <c r="AP869" s="88">
        <v>1</v>
      </c>
      <c r="AQ869" s="88" t="s">
        <v>3090</v>
      </c>
      <c r="AR869" s="88">
        <v>362717</v>
      </c>
      <c r="AS869" s="88" t="s">
        <v>6059</v>
      </c>
      <c r="AT869" s="88">
        <v>868</v>
      </c>
      <c r="AU869" s="88">
        <v>30000</v>
      </c>
      <c r="AV869" s="88">
        <v>0</v>
      </c>
      <c r="AW869" s="88">
        <v>0</v>
      </c>
      <c r="AX869" s="88">
        <v>0</v>
      </c>
      <c r="AY869" s="88">
        <v>30000</v>
      </c>
      <c r="AZ869" s="88">
        <v>861</v>
      </c>
      <c r="BA869" s="88">
        <v>0</v>
      </c>
      <c r="BB869" s="88">
        <v>912</v>
      </c>
      <c r="BC869" s="88">
        <v>0</v>
      </c>
      <c r="BD869" s="88">
        <v>25</v>
      </c>
      <c r="BE869" s="88">
        <v>0</v>
      </c>
      <c r="BF869" s="101">
        <v>10693.43</v>
      </c>
      <c r="BG869" s="101">
        <v>12491.43</v>
      </c>
      <c r="BH869" s="101">
        <v>2130</v>
      </c>
      <c r="BI869" s="101">
        <v>330</v>
      </c>
      <c r="BJ869" s="101">
        <v>2127</v>
      </c>
      <c r="BK869" s="101">
        <v>4587</v>
      </c>
      <c r="BL869" s="101" t="s">
        <v>3081</v>
      </c>
      <c r="BM869" s="101" t="s">
        <v>3081</v>
      </c>
    </row>
    <row r="870" spans="1:65">
      <c r="A870" t="s">
        <v>695</v>
      </c>
      <c r="B870">
        <v>20250301</v>
      </c>
      <c r="C870">
        <v>2025</v>
      </c>
      <c r="D870" s="9">
        <v>45717</v>
      </c>
      <c r="E870">
        <v>3</v>
      </c>
      <c r="F870" t="s">
        <v>1038</v>
      </c>
      <c r="G870" t="s">
        <v>695</v>
      </c>
      <c r="H870" t="s">
        <v>1038</v>
      </c>
      <c r="I870" t="s">
        <v>695</v>
      </c>
      <c r="J870">
        <v>7</v>
      </c>
      <c r="K870" t="s">
        <v>3252</v>
      </c>
      <c r="L870" t="s">
        <v>2158</v>
      </c>
      <c r="M870" t="s">
        <v>2158</v>
      </c>
      <c r="N870" t="s">
        <v>1820</v>
      </c>
      <c r="O870" t="s">
        <v>3247</v>
      </c>
      <c r="P870" t="s">
        <v>6037</v>
      </c>
      <c r="Q870" t="s">
        <v>6038</v>
      </c>
      <c r="R870" t="s">
        <v>3253</v>
      </c>
      <c r="S870" t="s">
        <v>666</v>
      </c>
      <c r="T870" t="s">
        <v>6046</v>
      </c>
      <c r="U870" s="9" t="s">
        <v>6047</v>
      </c>
      <c r="V870" s="9" t="s">
        <v>3081</v>
      </c>
      <c r="W870" t="s">
        <v>3081</v>
      </c>
      <c r="X870" t="s">
        <v>3081</v>
      </c>
      <c r="Y870" t="s">
        <v>3081</v>
      </c>
      <c r="Z870">
        <v>2</v>
      </c>
      <c r="AA870">
        <v>44652</v>
      </c>
      <c r="AB870">
        <v>44531</v>
      </c>
      <c r="AC870">
        <v>62461351</v>
      </c>
      <c r="AD870" s="9" t="s">
        <v>3084</v>
      </c>
      <c r="AE870" t="s">
        <v>1772</v>
      </c>
      <c r="AF870" t="s">
        <v>3997</v>
      </c>
      <c r="AG870" t="s">
        <v>5366</v>
      </c>
      <c r="AH870" t="s">
        <v>1124</v>
      </c>
      <c r="AI870" t="s">
        <v>6045</v>
      </c>
      <c r="AJ870">
        <v>33470</v>
      </c>
      <c r="AK870" t="s">
        <v>3099</v>
      </c>
      <c r="AL870" t="s">
        <v>3088</v>
      </c>
      <c r="AM870">
        <v>200012320500665</v>
      </c>
      <c r="AN870">
        <v>1</v>
      </c>
      <c r="AO870" s="88" t="s">
        <v>3089</v>
      </c>
      <c r="AP870" s="88">
        <v>1</v>
      </c>
      <c r="AQ870" s="88" t="s">
        <v>3090</v>
      </c>
      <c r="AR870" s="88">
        <v>362717</v>
      </c>
      <c r="AS870" s="88" t="s">
        <v>6059</v>
      </c>
      <c r="AT870" s="88">
        <v>870</v>
      </c>
      <c r="AU870" s="88">
        <v>10000</v>
      </c>
      <c r="AV870" s="88">
        <v>0</v>
      </c>
      <c r="AW870" s="88">
        <v>0</v>
      </c>
      <c r="AX870" s="88">
        <v>0</v>
      </c>
      <c r="AY870" s="88">
        <v>10000</v>
      </c>
      <c r="AZ870" s="88">
        <v>0</v>
      </c>
      <c r="BA870" s="88">
        <v>0</v>
      </c>
      <c r="BB870" s="88">
        <v>0</v>
      </c>
      <c r="BC870" s="88">
        <v>0</v>
      </c>
      <c r="BD870" s="88">
        <v>0</v>
      </c>
      <c r="BE870" s="88">
        <v>0</v>
      </c>
      <c r="BF870" s="101">
        <v>0</v>
      </c>
      <c r="BG870" s="101">
        <v>0</v>
      </c>
      <c r="BH870" s="101">
        <v>0</v>
      </c>
      <c r="BI870" s="101">
        <v>0</v>
      </c>
      <c r="BJ870" s="101">
        <v>0</v>
      </c>
      <c r="BK870" s="101">
        <v>0</v>
      </c>
      <c r="BL870" s="101" t="s">
        <v>3081</v>
      </c>
      <c r="BM870" s="101" t="s">
        <v>3081</v>
      </c>
    </row>
    <row r="871" spans="1:65">
      <c r="A871" t="s">
        <v>695</v>
      </c>
      <c r="B871">
        <v>20250301</v>
      </c>
      <c r="C871">
        <v>2025</v>
      </c>
      <c r="D871" s="9">
        <v>45717</v>
      </c>
      <c r="E871">
        <v>3</v>
      </c>
      <c r="F871" t="s">
        <v>1038</v>
      </c>
      <c r="G871" t="s">
        <v>695</v>
      </c>
      <c r="H871" t="s">
        <v>1038</v>
      </c>
      <c r="I871" t="s">
        <v>695</v>
      </c>
      <c r="J871">
        <v>7</v>
      </c>
      <c r="K871" t="s">
        <v>3252</v>
      </c>
      <c r="L871" t="s">
        <v>2158</v>
      </c>
      <c r="M871" t="s">
        <v>2158</v>
      </c>
      <c r="N871" t="s">
        <v>1820</v>
      </c>
      <c r="O871" t="s">
        <v>3247</v>
      </c>
      <c r="P871" t="s">
        <v>6037</v>
      </c>
      <c r="Q871" t="s">
        <v>6038</v>
      </c>
      <c r="R871" t="s">
        <v>3253</v>
      </c>
      <c r="S871" t="s">
        <v>666</v>
      </c>
      <c r="T871" t="s">
        <v>6046</v>
      </c>
      <c r="U871" s="9" t="s">
        <v>6047</v>
      </c>
      <c r="V871" s="9" t="s">
        <v>3081</v>
      </c>
      <c r="W871" t="s">
        <v>3081</v>
      </c>
      <c r="X871" t="s">
        <v>3081</v>
      </c>
      <c r="Y871" t="s">
        <v>3081</v>
      </c>
      <c r="Z871">
        <v>1</v>
      </c>
      <c r="AA871">
        <v>45566</v>
      </c>
      <c r="AB871">
        <v>45566</v>
      </c>
      <c r="AC871">
        <v>62462417</v>
      </c>
      <c r="AD871" s="9" t="s">
        <v>3084</v>
      </c>
      <c r="AE871" t="s">
        <v>3018</v>
      </c>
      <c r="AF871" t="s">
        <v>5685</v>
      </c>
      <c r="AG871" t="s">
        <v>5686</v>
      </c>
      <c r="AH871" t="s">
        <v>3019</v>
      </c>
      <c r="AI871" t="s">
        <v>6043</v>
      </c>
      <c r="AJ871">
        <v>35905</v>
      </c>
      <c r="AK871" t="s">
        <v>3099</v>
      </c>
      <c r="AL871" t="s">
        <v>3088</v>
      </c>
      <c r="AM871">
        <v>200019601073277</v>
      </c>
      <c r="AN871">
        <v>1</v>
      </c>
      <c r="AO871" s="88" t="s">
        <v>3089</v>
      </c>
      <c r="AP871" s="88">
        <v>1</v>
      </c>
      <c r="AQ871" s="88" t="s">
        <v>3090</v>
      </c>
      <c r="AR871" s="88">
        <v>362717</v>
      </c>
      <c r="AS871" s="88" t="s">
        <v>6059</v>
      </c>
      <c r="AT871" s="88">
        <v>874</v>
      </c>
      <c r="AU871" s="88">
        <v>10000</v>
      </c>
      <c r="AV871" s="88">
        <v>0</v>
      </c>
      <c r="AW871" s="88">
        <v>0</v>
      </c>
      <c r="AX871" s="88">
        <v>0</v>
      </c>
      <c r="AY871" s="88">
        <v>10000</v>
      </c>
      <c r="AZ871" s="88">
        <v>0</v>
      </c>
      <c r="BA871" s="88">
        <v>0</v>
      </c>
      <c r="BB871" s="88">
        <v>0</v>
      </c>
      <c r="BC871" s="88">
        <v>0</v>
      </c>
      <c r="BD871" s="88">
        <v>0</v>
      </c>
      <c r="BE871" s="88">
        <v>0</v>
      </c>
      <c r="BF871" s="101">
        <v>0</v>
      </c>
      <c r="BG871" s="101">
        <v>0</v>
      </c>
      <c r="BH871" s="101">
        <v>0</v>
      </c>
      <c r="BI871" s="101">
        <v>0</v>
      </c>
      <c r="BJ871" s="101">
        <v>0</v>
      </c>
      <c r="BK871" s="101">
        <v>0</v>
      </c>
      <c r="BL871" s="101" t="s">
        <v>3081</v>
      </c>
      <c r="BM871" s="101" t="s">
        <v>3081</v>
      </c>
    </row>
    <row r="872" spans="1:65">
      <c r="A872" t="s">
        <v>695</v>
      </c>
      <c r="B872">
        <v>20250301</v>
      </c>
      <c r="C872">
        <v>2025</v>
      </c>
      <c r="D872" s="9">
        <v>45717</v>
      </c>
      <c r="E872">
        <v>3</v>
      </c>
      <c r="F872" t="s">
        <v>1028</v>
      </c>
      <c r="G872" t="s">
        <v>1194</v>
      </c>
      <c r="H872" t="s">
        <v>1028</v>
      </c>
      <c r="I872" t="s">
        <v>1194</v>
      </c>
      <c r="J872">
        <v>1</v>
      </c>
      <c r="K872" t="s">
        <v>9</v>
      </c>
      <c r="L872" t="s">
        <v>2158</v>
      </c>
      <c r="M872" t="s">
        <v>2158</v>
      </c>
      <c r="N872" t="s">
        <v>1820</v>
      </c>
      <c r="O872" t="s">
        <v>3247</v>
      </c>
      <c r="P872" t="s">
        <v>6037</v>
      </c>
      <c r="Q872" t="s">
        <v>6038</v>
      </c>
      <c r="R872" t="s">
        <v>3297</v>
      </c>
      <c r="S872" t="s">
        <v>8</v>
      </c>
      <c r="T872" t="s">
        <v>6046</v>
      </c>
      <c r="U872" s="9" t="s">
        <v>6047</v>
      </c>
      <c r="V872" s="9" t="s">
        <v>6056</v>
      </c>
      <c r="W872" t="s">
        <v>6057</v>
      </c>
      <c r="X872" t="s">
        <v>3081</v>
      </c>
      <c r="Y872" t="s">
        <v>3081</v>
      </c>
      <c r="Z872">
        <v>1</v>
      </c>
      <c r="AA872">
        <v>45413</v>
      </c>
      <c r="AB872">
        <v>45413</v>
      </c>
      <c r="AC872">
        <v>62475214</v>
      </c>
      <c r="AD872" s="9" t="s">
        <v>3084</v>
      </c>
      <c r="AE872" t="s">
        <v>2818</v>
      </c>
      <c r="AF872" t="s">
        <v>4035</v>
      </c>
      <c r="AG872" t="s">
        <v>4036</v>
      </c>
      <c r="AH872" t="s">
        <v>2817</v>
      </c>
      <c r="AI872" t="s">
        <v>6043</v>
      </c>
      <c r="AJ872">
        <v>29392</v>
      </c>
      <c r="AK872" t="s">
        <v>3099</v>
      </c>
      <c r="AL872" t="s">
        <v>3088</v>
      </c>
      <c r="AM872">
        <v>200019607043655</v>
      </c>
      <c r="AN872">
        <v>1</v>
      </c>
      <c r="AO872" s="88" t="s">
        <v>3089</v>
      </c>
      <c r="AP872" s="88">
        <v>1</v>
      </c>
      <c r="AQ872" s="88" t="s">
        <v>3090</v>
      </c>
      <c r="AR872" s="88">
        <v>362717</v>
      </c>
      <c r="AS872" s="88" t="s">
        <v>6059</v>
      </c>
      <c r="AT872" s="88">
        <v>877</v>
      </c>
      <c r="AU872" s="88">
        <v>35000</v>
      </c>
      <c r="AV872" s="88">
        <v>0</v>
      </c>
      <c r="AW872" s="88">
        <v>0</v>
      </c>
      <c r="AX872" s="88">
        <v>0</v>
      </c>
      <c r="AY872" s="88">
        <v>35000</v>
      </c>
      <c r="AZ872" s="88">
        <v>1004.5</v>
      </c>
      <c r="BA872" s="88">
        <v>0</v>
      </c>
      <c r="BB872" s="88">
        <v>1064</v>
      </c>
      <c r="BC872" s="88">
        <v>0</v>
      </c>
      <c r="BD872" s="88">
        <v>25</v>
      </c>
      <c r="BE872" s="88">
        <v>0</v>
      </c>
      <c r="BF872" s="101">
        <v>5566</v>
      </c>
      <c r="BG872" s="101">
        <v>7659.5</v>
      </c>
      <c r="BH872" s="101">
        <v>2485</v>
      </c>
      <c r="BI872" s="101">
        <v>385</v>
      </c>
      <c r="BJ872" s="101">
        <v>2481.5</v>
      </c>
      <c r="BK872" s="101">
        <v>5351.5</v>
      </c>
      <c r="BL872" s="101" t="s">
        <v>3081</v>
      </c>
      <c r="BM872" s="101" t="s">
        <v>3081</v>
      </c>
    </row>
    <row r="873" spans="1:65">
      <c r="A873" t="s">
        <v>695</v>
      </c>
      <c r="B873">
        <v>20250301</v>
      </c>
      <c r="C873">
        <v>2025</v>
      </c>
      <c r="D873" s="9">
        <v>45717</v>
      </c>
      <c r="E873">
        <v>3</v>
      </c>
      <c r="F873" t="s">
        <v>2942</v>
      </c>
      <c r="G873" t="s">
        <v>2943</v>
      </c>
      <c r="H873" t="s">
        <v>1038</v>
      </c>
      <c r="I873" t="s">
        <v>695</v>
      </c>
      <c r="J873">
        <v>34</v>
      </c>
      <c r="K873" t="s">
        <v>3256</v>
      </c>
      <c r="L873" t="s">
        <v>2158</v>
      </c>
      <c r="M873" t="s">
        <v>2158</v>
      </c>
      <c r="N873" t="s">
        <v>1820</v>
      </c>
      <c r="O873" t="s">
        <v>3247</v>
      </c>
      <c r="P873" t="s">
        <v>6037</v>
      </c>
      <c r="Q873" t="s">
        <v>6038</v>
      </c>
      <c r="R873" t="s">
        <v>3281</v>
      </c>
      <c r="S873" t="s">
        <v>109</v>
      </c>
      <c r="T873" t="s">
        <v>6046</v>
      </c>
      <c r="U873" s="9" t="s">
        <v>6047</v>
      </c>
      <c r="V873" s="9" t="s">
        <v>3081</v>
      </c>
      <c r="W873" t="s">
        <v>3081</v>
      </c>
      <c r="X873" t="s">
        <v>3081</v>
      </c>
      <c r="Y873" t="s">
        <v>3081</v>
      </c>
      <c r="Z873">
        <v>8</v>
      </c>
      <c r="AA873">
        <v>45689</v>
      </c>
      <c r="AB873">
        <v>42401</v>
      </c>
      <c r="AC873">
        <v>2</v>
      </c>
      <c r="AD873" s="9" t="s">
        <v>3084</v>
      </c>
      <c r="AE873" t="s">
        <v>5913</v>
      </c>
      <c r="AF873" t="s">
        <v>5914</v>
      </c>
      <c r="AG873" t="s">
        <v>5915</v>
      </c>
      <c r="AH873" t="s">
        <v>5916</v>
      </c>
      <c r="AI873" t="s">
        <v>6043</v>
      </c>
      <c r="AJ873">
        <v>31832</v>
      </c>
      <c r="AK873" t="s">
        <v>3088</v>
      </c>
      <c r="AL873" t="s">
        <v>3088</v>
      </c>
      <c r="AM873">
        <v>200019606111947</v>
      </c>
      <c r="AN873">
        <v>1</v>
      </c>
      <c r="AO873" s="88" t="s">
        <v>3089</v>
      </c>
      <c r="AP873" s="88">
        <v>1</v>
      </c>
      <c r="AQ873" s="88" t="s">
        <v>3090</v>
      </c>
      <c r="AR873" s="88">
        <v>362717</v>
      </c>
      <c r="AS873" s="88" t="s">
        <v>6059</v>
      </c>
      <c r="AT873" s="88">
        <v>885</v>
      </c>
      <c r="AU873" s="88">
        <v>135000</v>
      </c>
      <c r="AV873" s="88">
        <v>0</v>
      </c>
      <c r="AW873" s="88">
        <v>0</v>
      </c>
      <c r="AX873" s="88">
        <v>0</v>
      </c>
      <c r="AY873" s="88">
        <v>135000</v>
      </c>
      <c r="AZ873" s="88">
        <v>3874.5</v>
      </c>
      <c r="BA873" s="88">
        <v>19909.38</v>
      </c>
      <c r="BB873" s="88">
        <v>4104</v>
      </c>
      <c r="BC873" s="88">
        <v>1715.46</v>
      </c>
      <c r="BD873" s="88">
        <v>25</v>
      </c>
      <c r="BE873" s="88">
        <v>0</v>
      </c>
      <c r="BF873" s="101">
        <v>0</v>
      </c>
      <c r="BG873" s="101">
        <v>29628.34</v>
      </c>
      <c r="BH873" s="101">
        <v>9585</v>
      </c>
      <c r="BI873" s="101">
        <v>851.51</v>
      </c>
      <c r="BJ873" s="101">
        <v>9571.5</v>
      </c>
      <c r="BK873" s="101">
        <v>20008.009999999998</v>
      </c>
      <c r="BL873" s="101" t="s">
        <v>3081</v>
      </c>
      <c r="BM873" s="101" t="s">
        <v>3081</v>
      </c>
    </row>
    <row r="874" spans="1:65">
      <c r="A874" t="s">
        <v>695</v>
      </c>
      <c r="B874">
        <v>20250301</v>
      </c>
      <c r="C874">
        <v>2025</v>
      </c>
      <c r="D874" s="9">
        <v>45717</v>
      </c>
      <c r="E874">
        <v>3</v>
      </c>
      <c r="F874" t="s">
        <v>1038</v>
      </c>
      <c r="G874" t="s">
        <v>695</v>
      </c>
      <c r="H874" t="s">
        <v>1038</v>
      </c>
      <c r="I874" t="s">
        <v>695</v>
      </c>
      <c r="J874">
        <v>7</v>
      </c>
      <c r="K874" t="s">
        <v>3252</v>
      </c>
      <c r="L874" t="s">
        <v>2158</v>
      </c>
      <c r="M874" t="s">
        <v>2158</v>
      </c>
      <c r="N874" t="s">
        <v>1820</v>
      </c>
      <c r="O874" t="s">
        <v>3247</v>
      </c>
      <c r="P874" t="s">
        <v>6037</v>
      </c>
      <c r="Q874" t="s">
        <v>6038</v>
      </c>
      <c r="R874" t="s">
        <v>3253</v>
      </c>
      <c r="S874" t="s">
        <v>666</v>
      </c>
      <c r="T874" t="s">
        <v>6046</v>
      </c>
      <c r="U874" s="9" t="s">
        <v>6047</v>
      </c>
      <c r="V874" s="9" t="s">
        <v>3081</v>
      </c>
      <c r="W874" t="s">
        <v>3081</v>
      </c>
      <c r="X874" t="s">
        <v>3081</v>
      </c>
      <c r="Y874" t="s">
        <v>3081</v>
      </c>
      <c r="Z874">
        <v>1</v>
      </c>
      <c r="AA874">
        <v>44958</v>
      </c>
      <c r="AB874">
        <v>44958</v>
      </c>
      <c r="AC874">
        <v>62461810</v>
      </c>
      <c r="AD874" s="9" t="s">
        <v>3084</v>
      </c>
      <c r="AE874" t="s">
        <v>2217</v>
      </c>
      <c r="AF874" t="s">
        <v>3289</v>
      </c>
      <c r="AG874" t="s">
        <v>3290</v>
      </c>
      <c r="AH874" t="s">
        <v>2223</v>
      </c>
      <c r="AI874" t="s">
        <v>6045</v>
      </c>
      <c r="AJ874">
        <v>37047</v>
      </c>
      <c r="AK874" t="s">
        <v>3099</v>
      </c>
      <c r="AL874" t="s">
        <v>3088</v>
      </c>
      <c r="AM874">
        <v>200019604476335</v>
      </c>
      <c r="AN874">
        <v>1</v>
      </c>
      <c r="AO874" s="88" t="s">
        <v>3089</v>
      </c>
      <c r="AP874" s="88">
        <v>1</v>
      </c>
      <c r="AQ874" s="88" t="s">
        <v>3090</v>
      </c>
      <c r="AR874" s="88">
        <v>362717</v>
      </c>
      <c r="AS874" s="88" t="s">
        <v>6059</v>
      </c>
      <c r="AT874" s="88">
        <v>892</v>
      </c>
      <c r="AU874" s="88">
        <v>8000</v>
      </c>
      <c r="AV874" s="88">
        <v>0</v>
      </c>
      <c r="AW874" s="88">
        <v>0</v>
      </c>
      <c r="AX874" s="88">
        <v>0</v>
      </c>
      <c r="AY874" s="88">
        <v>8000</v>
      </c>
      <c r="AZ874" s="88">
        <v>0</v>
      </c>
      <c r="BA874" s="88">
        <v>0</v>
      </c>
      <c r="BB874" s="88">
        <v>0</v>
      </c>
      <c r="BC874" s="88">
        <v>0</v>
      </c>
      <c r="BD874" s="88">
        <v>0</v>
      </c>
      <c r="BE874" s="88">
        <v>0</v>
      </c>
      <c r="BF874" s="101">
        <v>0</v>
      </c>
      <c r="BG874" s="101">
        <v>0</v>
      </c>
      <c r="BH874" s="101">
        <v>0</v>
      </c>
      <c r="BI874" s="101">
        <v>0</v>
      </c>
      <c r="BJ874" s="101">
        <v>0</v>
      </c>
      <c r="BK874" s="101">
        <v>0</v>
      </c>
      <c r="BL874" s="101" t="s">
        <v>3081</v>
      </c>
      <c r="BM874" s="101" t="s">
        <v>3081</v>
      </c>
    </row>
    <row r="875" spans="1:65">
      <c r="A875" t="s">
        <v>695</v>
      </c>
      <c r="B875">
        <v>20250301</v>
      </c>
      <c r="C875">
        <v>2025</v>
      </c>
      <c r="D875" s="9">
        <v>45717</v>
      </c>
      <c r="E875">
        <v>3</v>
      </c>
      <c r="F875" t="s">
        <v>1031</v>
      </c>
      <c r="G875" t="s">
        <v>500</v>
      </c>
      <c r="H875" t="s">
        <v>1038</v>
      </c>
      <c r="I875" t="s">
        <v>695</v>
      </c>
      <c r="J875">
        <v>34</v>
      </c>
      <c r="K875" t="s">
        <v>3256</v>
      </c>
      <c r="L875" t="s">
        <v>2158</v>
      </c>
      <c r="M875" t="s">
        <v>2158</v>
      </c>
      <c r="N875" t="s">
        <v>1820</v>
      </c>
      <c r="O875" t="s">
        <v>3247</v>
      </c>
      <c r="P875" t="s">
        <v>6037</v>
      </c>
      <c r="Q875" t="s">
        <v>6038</v>
      </c>
      <c r="R875" t="s">
        <v>3404</v>
      </c>
      <c r="S875" t="s">
        <v>665</v>
      </c>
      <c r="T875" t="s">
        <v>6046</v>
      </c>
      <c r="U875" s="9" t="s">
        <v>6047</v>
      </c>
      <c r="V875" s="9" t="s">
        <v>3081</v>
      </c>
      <c r="W875" t="s">
        <v>3081</v>
      </c>
      <c r="X875" t="s">
        <v>3081</v>
      </c>
      <c r="Y875" t="s">
        <v>3081</v>
      </c>
      <c r="Z875">
        <v>4</v>
      </c>
      <c r="AA875">
        <v>44562</v>
      </c>
      <c r="AB875">
        <v>38169</v>
      </c>
      <c r="AC875">
        <v>61875103</v>
      </c>
      <c r="AD875" s="9" t="s">
        <v>3084</v>
      </c>
      <c r="AE875" t="s">
        <v>1717</v>
      </c>
      <c r="AF875" t="s">
        <v>3405</v>
      </c>
      <c r="AG875" t="s">
        <v>3406</v>
      </c>
      <c r="AH875" t="s">
        <v>664</v>
      </c>
      <c r="AI875" t="s">
        <v>6045</v>
      </c>
      <c r="AJ875">
        <v>27461</v>
      </c>
      <c r="AK875" t="s">
        <v>3088</v>
      </c>
      <c r="AL875" t="s">
        <v>3095</v>
      </c>
      <c r="AM875">
        <v>200019601338727</v>
      </c>
      <c r="AN875">
        <v>1</v>
      </c>
      <c r="AO875" s="88" t="s">
        <v>3089</v>
      </c>
      <c r="AP875" s="88">
        <v>1</v>
      </c>
      <c r="AQ875" s="88" t="s">
        <v>3090</v>
      </c>
      <c r="AR875" s="88">
        <v>362717</v>
      </c>
      <c r="AS875" s="88" t="s">
        <v>6059</v>
      </c>
      <c r="AT875" s="88">
        <v>894</v>
      </c>
      <c r="AU875" s="88">
        <v>75000</v>
      </c>
      <c r="AV875" s="88">
        <v>0</v>
      </c>
      <c r="AW875" s="88">
        <v>0</v>
      </c>
      <c r="AX875" s="88">
        <v>0</v>
      </c>
      <c r="AY875" s="88">
        <v>75000</v>
      </c>
      <c r="AZ875" s="88">
        <v>2152.5</v>
      </c>
      <c r="BA875" s="88">
        <v>6309.38</v>
      </c>
      <c r="BB875" s="88">
        <v>2280</v>
      </c>
      <c r="BC875" s="88">
        <v>0</v>
      </c>
      <c r="BD875" s="88">
        <v>25</v>
      </c>
      <c r="BE875" s="88">
        <v>0</v>
      </c>
      <c r="BF875" s="101">
        <v>0</v>
      </c>
      <c r="BG875" s="101">
        <v>10766.88</v>
      </c>
      <c r="BH875" s="101">
        <v>5325</v>
      </c>
      <c r="BI875" s="101">
        <v>825</v>
      </c>
      <c r="BJ875" s="101">
        <v>5317.5</v>
      </c>
      <c r="BK875" s="101">
        <v>11467.5</v>
      </c>
      <c r="BL875" s="101" t="s">
        <v>3091</v>
      </c>
      <c r="BM875" s="101" t="s">
        <v>3081</v>
      </c>
    </row>
    <row r="876" spans="1:65">
      <c r="A876" t="s">
        <v>695</v>
      </c>
      <c r="B876">
        <v>20250301</v>
      </c>
      <c r="C876">
        <v>2025</v>
      </c>
      <c r="D876" s="9">
        <v>45717</v>
      </c>
      <c r="E876">
        <v>3</v>
      </c>
      <c r="F876" t="s">
        <v>1045</v>
      </c>
      <c r="G876" t="s">
        <v>1201</v>
      </c>
      <c r="H876" t="s">
        <v>1045</v>
      </c>
      <c r="I876" t="s">
        <v>1201</v>
      </c>
      <c r="J876">
        <v>1</v>
      </c>
      <c r="K876" t="s">
        <v>9</v>
      </c>
      <c r="L876" t="s">
        <v>2158</v>
      </c>
      <c r="M876" t="s">
        <v>2158</v>
      </c>
      <c r="N876" t="s">
        <v>1820</v>
      </c>
      <c r="O876" t="s">
        <v>3247</v>
      </c>
      <c r="P876" t="s">
        <v>6037</v>
      </c>
      <c r="Q876" t="s">
        <v>6038</v>
      </c>
      <c r="R876" t="s">
        <v>3113</v>
      </c>
      <c r="S876" t="s">
        <v>35</v>
      </c>
      <c r="T876" t="s">
        <v>6039</v>
      </c>
      <c r="U876" s="9" t="s">
        <v>6040</v>
      </c>
      <c r="V876" s="9" t="s">
        <v>6041</v>
      </c>
      <c r="W876" t="s">
        <v>6042</v>
      </c>
      <c r="X876" t="s">
        <v>3081</v>
      </c>
      <c r="Y876" t="s">
        <v>3081</v>
      </c>
      <c r="Z876">
        <v>4</v>
      </c>
      <c r="AA876">
        <v>43770</v>
      </c>
      <c r="AB876">
        <v>36794</v>
      </c>
      <c r="AC876">
        <v>61485004</v>
      </c>
      <c r="AD876" s="9" t="s">
        <v>3084</v>
      </c>
      <c r="AE876" t="s">
        <v>880</v>
      </c>
      <c r="AF876" t="s">
        <v>3339</v>
      </c>
      <c r="AG876" t="s">
        <v>4534</v>
      </c>
      <c r="AH876" t="s">
        <v>186</v>
      </c>
      <c r="AI876" t="s">
        <v>6045</v>
      </c>
      <c r="AJ876">
        <v>28527</v>
      </c>
      <c r="AK876" t="s">
        <v>3088</v>
      </c>
      <c r="AL876" t="s">
        <v>3095</v>
      </c>
      <c r="AM876">
        <v>200013300044532</v>
      </c>
      <c r="AN876">
        <v>1</v>
      </c>
      <c r="AO876" s="88" t="s">
        <v>3089</v>
      </c>
      <c r="AP876" s="88">
        <v>1</v>
      </c>
      <c r="AQ876" s="88" t="s">
        <v>3090</v>
      </c>
      <c r="AR876" s="88">
        <v>362717</v>
      </c>
      <c r="AS876" s="88" t="s">
        <v>6059</v>
      </c>
      <c r="AT876" s="88">
        <v>898</v>
      </c>
      <c r="AU876" s="88">
        <v>25000</v>
      </c>
      <c r="AV876" s="88">
        <v>0</v>
      </c>
      <c r="AW876" s="88">
        <v>0</v>
      </c>
      <c r="AX876" s="88">
        <v>0</v>
      </c>
      <c r="AY876" s="88">
        <v>25000</v>
      </c>
      <c r="AZ876" s="88">
        <v>717.5</v>
      </c>
      <c r="BA876" s="88">
        <v>0</v>
      </c>
      <c r="BB876" s="88">
        <v>760</v>
      </c>
      <c r="BC876" s="88">
        <v>0</v>
      </c>
      <c r="BD876" s="88">
        <v>25</v>
      </c>
      <c r="BE876" s="88">
        <v>50</v>
      </c>
      <c r="BF876" s="101">
        <v>19245.8</v>
      </c>
      <c r="BG876" s="101">
        <v>20798.3</v>
      </c>
      <c r="BH876" s="101">
        <v>1775</v>
      </c>
      <c r="BI876" s="101">
        <v>275</v>
      </c>
      <c r="BJ876" s="101">
        <v>1772.5</v>
      </c>
      <c r="BK876" s="101">
        <v>3822.5</v>
      </c>
      <c r="BL876" s="101" t="s">
        <v>3091</v>
      </c>
      <c r="BM876" s="101" t="s">
        <v>3081</v>
      </c>
    </row>
    <row r="877" spans="1:65">
      <c r="A877" t="s">
        <v>695</v>
      </c>
      <c r="B877">
        <v>20250301</v>
      </c>
      <c r="C877">
        <v>2025</v>
      </c>
      <c r="D877" s="9">
        <v>45717</v>
      </c>
      <c r="E877">
        <v>3</v>
      </c>
      <c r="F877" t="s">
        <v>1046</v>
      </c>
      <c r="G877" t="s">
        <v>226</v>
      </c>
      <c r="H877" t="s">
        <v>1046</v>
      </c>
      <c r="I877" t="s">
        <v>226</v>
      </c>
      <c r="J877">
        <v>1</v>
      </c>
      <c r="K877" t="s">
        <v>9</v>
      </c>
      <c r="L877" t="s">
        <v>2158</v>
      </c>
      <c r="M877" t="s">
        <v>2158</v>
      </c>
      <c r="N877" t="s">
        <v>1820</v>
      </c>
      <c r="O877" t="s">
        <v>3247</v>
      </c>
      <c r="P877" t="s">
        <v>6037</v>
      </c>
      <c r="Q877" t="s">
        <v>6038</v>
      </c>
      <c r="R877" t="s">
        <v>3185</v>
      </c>
      <c r="S877" t="s">
        <v>307</v>
      </c>
      <c r="T877" t="s">
        <v>6039</v>
      </c>
      <c r="U877" s="9" t="s">
        <v>6040</v>
      </c>
      <c r="V877" s="9" t="s">
        <v>6041</v>
      </c>
      <c r="W877" t="s">
        <v>6042</v>
      </c>
      <c r="X877" t="s">
        <v>3081</v>
      </c>
      <c r="Y877" t="s">
        <v>3081</v>
      </c>
      <c r="Z877">
        <v>1</v>
      </c>
      <c r="AA877">
        <v>45323</v>
      </c>
      <c r="AB877">
        <v>45323</v>
      </c>
      <c r="AC877">
        <v>62250085</v>
      </c>
      <c r="AD877" s="9" t="s">
        <v>3084</v>
      </c>
      <c r="AE877" t="s">
        <v>2701</v>
      </c>
      <c r="AF877" t="s">
        <v>5309</v>
      </c>
      <c r="AG877" t="s">
        <v>5310</v>
      </c>
      <c r="AH877" t="s">
        <v>2702</v>
      </c>
      <c r="AI877" t="s">
        <v>6045</v>
      </c>
      <c r="AJ877">
        <v>36147</v>
      </c>
      <c r="AK877" t="s">
        <v>3099</v>
      </c>
      <c r="AL877" t="s">
        <v>3088</v>
      </c>
      <c r="AM877">
        <v>200019606751731</v>
      </c>
      <c r="AN877">
        <v>1</v>
      </c>
      <c r="AO877" s="88" t="s">
        <v>3089</v>
      </c>
      <c r="AP877" s="88">
        <v>1</v>
      </c>
      <c r="AQ877" s="88" t="s">
        <v>3090</v>
      </c>
      <c r="AR877" s="88">
        <v>362717</v>
      </c>
      <c r="AS877" s="88" t="s">
        <v>6059</v>
      </c>
      <c r="AT877" s="88">
        <v>899</v>
      </c>
      <c r="AU877" s="88">
        <v>22000</v>
      </c>
      <c r="AV877" s="88">
        <v>0</v>
      </c>
      <c r="AW877" s="88">
        <v>0</v>
      </c>
      <c r="AX877" s="88">
        <v>0</v>
      </c>
      <c r="AY877" s="88">
        <v>22000</v>
      </c>
      <c r="AZ877" s="88">
        <v>631.4</v>
      </c>
      <c r="BA877" s="88">
        <v>0</v>
      </c>
      <c r="BB877" s="88">
        <v>668.8</v>
      </c>
      <c r="BC877" s="88">
        <v>0</v>
      </c>
      <c r="BD877" s="88">
        <v>25</v>
      </c>
      <c r="BE877" s="88">
        <v>0</v>
      </c>
      <c r="BF877" s="101">
        <v>0</v>
      </c>
      <c r="BG877" s="101">
        <v>1325.2</v>
      </c>
      <c r="BH877" s="101">
        <v>1562</v>
      </c>
      <c r="BI877" s="101">
        <v>242</v>
      </c>
      <c r="BJ877" s="101">
        <v>1559.8</v>
      </c>
      <c r="BK877" s="101">
        <v>3363.8</v>
      </c>
      <c r="BL877" s="101" t="s">
        <v>3081</v>
      </c>
      <c r="BM877" s="101" t="s">
        <v>3081</v>
      </c>
    </row>
    <row r="878" spans="1:65">
      <c r="A878" t="s">
        <v>695</v>
      </c>
      <c r="B878">
        <v>20250301</v>
      </c>
      <c r="C878">
        <v>2025</v>
      </c>
      <c r="D878" s="9">
        <v>45717</v>
      </c>
      <c r="E878">
        <v>3</v>
      </c>
      <c r="F878" t="s">
        <v>1043</v>
      </c>
      <c r="G878" t="s">
        <v>60</v>
      </c>
      <c r="H878" t="s">
        <v>1038</v>
      </c>
      <c r="I878" t="s">
        <v>695</v>
      </c>
      <c r="J878">
        <v>34</v>
      </c>
      <c r="K878" t="s">
        <v>3256</v>
      </c>
      <c r="L878" t="s">
        <v>2158</v>
      </c>
      <c r="M878" t="s">
        <v>2158</v>
      </c>
      <c r="N878" t="s">
        <v>1820</v>
      </c>
      <c r="O878" t="s">
        <v>3247</v>
      </c>
      <c r="P878" t="s">
        <v>6037</v>
      </c>
      <c r="Q878" t="s">
        <v>6038</v>
      </c>
      <c r="R878" t="s">
        <v>4110</v>
      </c>
      <c r="S878" t="s">
        <v>93</v>
      </c>
      <c r="T878" t="s">
        <v>6039</v>
      </c>
      <c r="U878" s="9" t="s">
        <v>6040</v>
      </c>
      <c r="V878" s="9" t="s">
        <v>6048</v>
      </c>
      <c r="W878" t="s">
        <v>6049</v>
      </c>
      <c r="X878" t="s">
        <v>3081</v>
      </c>
      <c r="Y878" t="s">
        <v>3081</v>
      </c>
      <c r="Z878">
        <v>4</v>
      </c>
      <c r="AA878">
        <v>44593</v>
      </c>
      <c r="AB878">
        <v>44136</v>
      </c>
      <c r="AC878">
        <v>61950077</v>
      </c>
      <c r="AD878" s="9" t="s">
        <v>3084</v>
      </c>
      <c r="AE878" t="s">
        <v>1678</v>
      </c>
      <c r="AF878" t="s">
        <v>4111</v>
      </c>
      <c r="AG878" t="s">
        <v>4112</v>
      </c>
      <c r="AH878" t="s">
        <v>979</v>
      </c>
      <c r="AI878" t="s">
        <v>6043</v>
      </c>
      <c r="AJ878">
        <v>25506</v>
      </c>
      <c r="AK878" t="s">
        <v>3099</v>
      </c>
      <c r="AL878" t="s">
        <v>3088</v>
      </c>
      <c r="AM878">
        <v>200019603885326</v>
      </c>
      <c r="AN878">
        <v>1</v>
      </c>
      <c r="AO878" s="88" t="s">
        <v>3089</v>
      </c>
      <c r="AP878" s="88">
        <v>1</v>
      </c>
      <c r="AQ878" s="88" t="s">
        <v>3090</v>
      </c>
      <c r="AR878" s="88">
        <v>362717</v>
      </c>
      <c r="AS878" s="88" t="s">
        <v>6059</v>
      </c>
      <c r="AT878" s="88">
        <v>917</v>
      </c>
      <c r="AU878" s="88">
        <v>16500</v>
      </c>
      <c r="AV878" s="88">
        <v>0</v>
      </c>
      <c r="AW878" s="88">
        <v>0</v>
      </c>
      <c r="AX878" s="88">
        <v>0</v>
      </c>
      <c r="AY878" s="88">
        <v>16500</v>
      </c>
      <c r="AZ878" s="88">
        <v>473.55</v>
      </c>
      <c r="BA878" s="88">
        <v>0</v>
      </c>
      <c r="BB878" s="88">
        <v>501.6</v>
      </c>
      <c r="BC878" s="88">
        <v>0</v>
      </c>
      <c r="BD878" s="88">
        <v>25</v>
      </c>
      <c r="BE878" s="88">
        <v>0</v>
      </c>
      <c r="BF878" s="101">
        <v>3808.82</v>
      </c>
      <c r="BG878" s="101">
        <v>4808.97</v>
      </c>
      <c r="BH878" s="101">
        <v>1171.5</v>
      </c>
      <c r="BI878" s="101">
        <v>181.5</v>
      </c>
      <c r="BJ878" s="101">
        <v>1169.8499999999999</v>
      </c>
      <c r="BK878" s="101">
        <v>2522.85</v>
      </c>
      <c r="BL878" s="101" t="s">
        <v>3081</v>
      </c>
      <c r="BM878" s="101" t="s">
        <v>3081</v>
      </c>
    </row>
    <row r="879" spans="1:65">
      <c r="A879" t="s">
        <v>695</v>
      </c>
      <c r="B879">
        <v>20250301</v>
      </c>
      <c r="C879">
        <v>2025</v>
      </c>
      <c r="D879" s="9">
        <v>45717</v>
      </c>
      <c r="E879">
        <v>3</v>
      </c>
      <c r="F879" t="s">
        <v>1048</v>
      </c>
      <c r="G879" t="s">
        <v>388</v>
      </c>
      <c r="H879" t="s">
        <v>1048</v>
      </c>
      <c r="I879" t="s">
        <v>388</v>
      </c>
      <c r="J879">
        <v>1</v>
      </c>
      <c r="K879" t="s">
        <v>9</v>
      </c>
      <c r="L879" t="s">
        <v>2158</v>
      </c>
      <c r="M879" t="s">
        <v>2158</v>
      </c>
      <c r="N879" t="s">
        <v>1820</v>
      </c>
      <c r="O879" t="s">
        <v>3247</v>
      </c>
      <c r="P879" t="s">
        <v>6037</v>
      </c>
      <c r="Q879" t="s">
        <v>6038</v>
      </c>
      <c r="R879" t="s">
        <v>3096</v>
      </c>
      <c r="S879" t="s">
        <v>295</v>
      </c>
      <c r="T879" t="s">
        <v>6046</v>
      </c>
      <c r="U879" s="9" t="s">
        <v>6047</v>
      </c>
      <c r="V879" s="9" t="s">
        <v>6056</v>
      </c>
      <c r="W879" t="s">
        <v>6057</v>
      </c>
      <c r="X879" t="s">
        <v>3081</v>
      </c>
      <c r="Y879" t="s">
        <v>3081</v>
      </c>
      <c r="Z879">
        <v>1</v>
      </c>
      <c r="AA879">
        <v>45170</v>
      </c>
      <c r="AB879">
        <v>45170</v>
      </c>
      <c r="AC879">
        <v>61935157</v>
      </c>
      <c r="AD879" s="9" t="s">
        <v>3084</v>
      </c>
      <c r="AE879" t="s">
        <v>2526</v>
      </c>
      <c r="AF879" t="s">
        <v>5268</v>
      </c>
      <c r="AG879" t="s">
        <v>5269</v>
      </c>
      <c r="AH879" t="s">
        <v>2552</v>
      </c>
      <c r="AI879" t="s">
        <v>6043</v>
      </c>
      <c r="AJ879">
        <v>36025</v>
      </c>
      <c r="AK879" t="s">
        <v>3099</v>
      </c>
      <c r="AL879" t="s">
        <v>3088</v>
      </c>
      <c r="AM879">
        <v>200019600932836</v>
      </c>
      <c r="AN879">
        <v>1</v>
      </c>
      <c r="AO879" s="88" t="s">
        <v>3089</v>
      </c>
      <c r="AP879" s="88">
        <v>1</v>
      </c>
      <c r="AQ879" s="88" t="s">
        <v>3090</v>
      </c>
      <c r="AR879" s="88">
        <v>362717</v>
      </c>
      <c r="AS879" s="88" t="s">
        <v>6059</v>
      </c>
      <c r="AT879" s="88">
        <v>918</v>
      </c>
      <c r="AU879" s="88">
        <v>35000</v>
      </c>
      <c r="AV879" s="88">
        <v>0</v>
      </c>
      <c r="AW879" s="88">
        <v>0</v>
      </c>
      <c r="AX879" s="88">
        <v>0</v>
      </c>
      <c r="AY879" s="88">
        <v>35000</v>
      </c>
      <c r="AZ879" s="88">
        <v>1004.5</v>
      </c>
      <c r="BA879" s="88">
        <v>0</v>
      </c>
      <c r="BB879" s="88">
        <v>1064</v>
      </c>
      <c r="BC879" s="88">
        <v>0</v>
      </c>
      <c r="BD879" s="88">
        <v>25</v>
      </c>
      <c r="BE879" s="88">
        <v>0</v>
      </c>
      <c r="BF879" s="101">
        <v>0</v>
      </c>
      <c r="BG879" s="101">
        <v>2093.5</v>
      </c>
      <c r="BH879" s="101">
        <v>2485</v>
      </c>
      <c r="BI879" s="101">
        <v>385</v>
      </c>
      <c r="BJ879" s="101">
        <v>2481.5</v>
      </c>
      <c r="BK879" s="101">
        <v>5351.5</v>
      </c>
      <c r="BL879" s="101" t="s">
        <v>3081</v>
      </c>
      <c r="BM879" s="101" t="s">
        <v>3081</v>
      </c>
    </row>
    <row r="880" spans="1:65">
      <c r="A880" t="s">
        <v>695</v>
      </c>
      <c r="B880">
        <v>20250301</v>
      </c>
      <c r="C880">
        <v>2025</v>
      </c>
      <c r="D880" s="9">
        <v>45717</v>
      </c>
      <c r="E880">
        <v>3</v>
      </c>
      <c r="F880" t="s">
        <v>1038</v>
      </c>
      <c r="G880" t="s">
        <v>695</v>
      </c>
      <c r="H880" t="s">
        <v>1038</v>
      </c>
      <c r="I880" t="s">
        <v>695</v>
      </c>
      <c r="J880">
        <v>7</v>
      </c>
      <c r="K880" t="s">
        <v>3252</v>
      </c>
      <c r="L880" t="s">
        <v>2158</v>
      </c>
      <c r="M880" t="s">
        <v>2158</v>
      </c>
      <c r="N880" t="s">
        <v>1820</v>
      </c>
      <c r="O880" t="s">
        <v>3247</v>
      </c>
      <c r="P880" t="s">
        <v>6037</v>
      </c>
      <c r="Q880" t="s">
        <v>6038</v>
      </c>
      <c r="R880" t="s">
        <v>3253</v>
      </c>
      <c r="S880" t="s">
        <v>666</v>
      </c>
      <c r="T880" t="s">
        <v>6046</v>
      </c>
      <c r="U880" s="9" t="s">
        <v>6047</v>
      </c>
      <c r="V880" s="9" t="s">
        <v>3081</v>
      </c>
      <c r="W880" t="s">
        <v>3081</v>
      </c>
      <c r="X880" t="s">
        <v>3081</v>
      </c>
      <c r="Y880" t="s">
        <v>3081</v>
      </c>
      <c r="Z880">
        <v>2</v>
      </c>
      <c r="AA880">
        <v>45658</v>
      </c>
      <c r="AB880">
        <v>45108</v>
      </c>
      <c r="AC880">
        <v>62461988</v>
      </c>
      <c r="AD880" s="9" t="s">
        <v>3084</v>
      </c>
      <c r="AE880" t="s">
        <v>2506</v>
      </c>
      <c r="AF880" t="s">
        <v>3699</v>
      </c>
      <c r="AG880" t="s">
        <v>3700</v>
      </c>
      <c r="AH880" t="s">
        <v>2505</v>
      </c>
      <c r="AI880" t="s">
        <v>6045</v>
      </c>
      <c r="AJ880">
        <v>28435</v>
      </c>
      <c r="AK880" t="s">
        <v>3099</v>
      </c>
      <c r="AL880" t="s">
        <v>3088</v>
      </c>
      <c r="AM880">
        <v>200012400961479</v>
      </c>
      <c r="AN880">
        <v>1</v>
      </c>
      <c r="AO880" s="88" t="s">
        <v>3089</v>
      </c>
      <c r="AP880" s="88">
        <v>1</v>
      </c>
      <c r="AQ880" s="88" t="s">
        <v>3090</v>
      </c>
      <c r="AR880" s="88">
        <v>362717</v>
      </c>
      <c r="AS880" s="88" t="s">
        <v>6059</v>
      </c>
      <c r="AT880" s="88">
        <v>920</v>
      </c>
      <c r="AU880" s="88">
        <v>58000</v>
      </c>
      <c r="AV880" s="88">
        <v>0</v>
      </c>
      <c r="AW880" s="88">
        <v>0</v>
      </c>
      <c r="AX880" s="88">
        <v>0</v>
      </c>
      <c r="AY880" s="88">
        <v>58000</v>
      </c>
      <c r="AZ880" s="88">
        <v>0</v>
      </c>
      <c r="BA880" s="88">
        <v>3795.88</v>
      </c>
      <c r="BB880" s="88">
        <v>0</v>
      </c>
      <c r="BC880" s="88">
        <v>0</v>
      </c>
      <c r="BD880" s="88">
        <v>0</v>
      </c>
      <c r="BE880" s="88">
        <v>0</v>
      </c>
      <c r="BF880" s="101">
        <v>0</v>
      </c>
      <c r="BG880" s="101">
        <v>3795.88</v>
      </c>
      <c r="BH880" s="101">
        <v>0</v>
      </c>
      <c r="BI880" s="101">
        <v>0</v>
      </c>
      <c r="BJ880" s="101">
        <v>0</v>
      </c>
      <c r="BK880" s="101">
        <v>0</v>
      </c>
      <c r="BL880" s="101" t="s">
        <v>3081</v>
      </c>
      <c r="BM880" s="101" t="s">
        <v>3081</v>
      </c>
    </row>
    <row r="881" spans="1:65">
      <c r="A881" t="s">
        <v>695</v>
      </c>
      <c r="B881">
        <v>20250301</v>
      </c>
      <c r="C881">
        <v>2025</v>
      </c>
      <c r="D881" s="9">
        <v>45717</v>
      </c>
      <c r="E881">
        <v>3</v>
      </c>
      <c r="F881" t="s">
        <v>1079</v>
      </c>
      <c r="G881" t="s">
        <v>403</v>
      </c>
      <c r="H881" t="s">
        <v>1079</v>
      </c>
      <c r="I881" t="s">
        <v>403</v>
      </c>
      <c r="J881">
        <v>1</v>
      </c>
      <c r="K881" t="s">
        <v>9</v>
      </c>
      <c r="L881" t="s">
        <v>2158</v>
      </c>
      <c r="M881" t="s">
        <v>2158</v>
      </c>
      <c r="N881" t="s">
        <v>1820</v>
      </c>
      <c r="O881" t="s">
        <v>3247</v>
      </c>
      <c r="P881" t="s">
        <v>6037</v>
      </c>
      <c r="Q881" t="s">
        <v>6038</v>
      </c>
      <c r="R881" t="s">
        <v>3127</v>
      </c>
      <c r="S881" t="s">
        <v>23</v>
      </c>
      <c r="T881" t="s">
        <v>6039</v>
      </c>
      <c r="U881" s="9" t="s">
        <v>6040</v>
      </c>
      <c r="V881" s="9" t="s">
        <v>6048</v>
      </c>
      <c r="W881" t="s">
        <v>6049</v>
      </c>
      <c r="X881" t="s">
        <v>3081</v>
      </c>
      <c r="Y881" t="s">
        <v>3081</v>
      </c>
      <c r="Z881">
        <v>2</v>
      </c>
      <c r="AA881">
        <v>45597</v>
      </c>
      <c r="AB881">
        <v>45078</v>
      </c>
      <c r="AC881">
        <v>61515016</v>
      </c>
      <c r="AD881" s="9" t="s">
        <v>3084</v>
      </c>
      <c r="AE881" t="s">
        <v>2369</v>
      </c>
      <c r="AF881" t="s">
        <v>4366</v>
      </c>
      <c r="AG881" t="s">
        <v>4367</v>
      </c>
      <c r="AH881" t="s">
        <v>2370</v>
      </c>
      <c r="AI881" t="s">
        <v>6045</v>
      </c>
      <c r="AJ881">
        <v>34234</v>
      </c>
      <c r="AK881" t="s">
        <v>3099</v>
      </c>
      <c r="AL881" t="s">
        <v>3088</v>
      </c>
      <c r="AM881">
        <v>200019605897337</v>
      </c>
      <c r="AN881">
        <v>1</v>
      </c>
      <c r="AO881" s="88" t="s">
        <v>3089</v>
      </c>
      <c r="AP881" s="88">
        <v>1</v>
      </c>
      <c r="AQ881" s="88" t="s">
        <v>3090</v>
      </c>
      <c r="AR881" s="88">
        <v>362717</v>
      </c>
      <c r="AS881" s="88" t="s">
        <v>6059</v>
      </c>
      <c r="AT881" s="88">
        <v>924</v>
      </c>
      <c r="AU881" s="88">
        <v>45000</v>
      </c>
      <c r="AV881" s="88">
        <v>0</v>
      </c>
      <c r="AW881" s="88">
        <v>0</v>
      </c>
      <c r="AX881" s="88">
        <v>0</v>
      </c>
      <c r="AY881" s="88">
        <v>45000</v>
      </c>
      <c r="AZ881" s="88">
        <v>1291.5</v>
      </c>
      <c r="BA881" s="88">
        <v>1148.33</v>
      </c>
      <c r="BB881" s="88">
        <v>1368</v>
      </c>
      <c r="BC881" s="88">
        <v>0</v>
      </c>
      <c r="BD881" s="88">
        <v>25</v>
      </c>
      <c r="BE881" s="88">
        <v>0</v>
      </c>
      <c r="BF881" s="101">
        <v>0</v>
      </c>
      <c r="BG881" s="101">
        <v>3832.83</v>
      </c>
      <c r="BH881" s="101">
        <v>3195</v>
      </c>
      <c r="BI881" s="101">
        <v>495</v>
      </c>
      <c r="BJ881" s="101">
        <v>3190.5</v>
      </c>
      <c r="BK881" s="101">
        <v>6880.5</v>
      </c>
      <c r="BL881" s="101" t="s">
        <v>3081</v>
      </c>
      <c r="BM881" s="101" t="s">
        <v>3081</v>
      </c>
    </row>
    <row r="882" spans="1:65">
      <c r="A882" t="s">
        <v>695</v>
      </c>
      <c r="B882">
        <v>20250301</v>
      </c>
      <c r="C882">
        <v>2025</v>
      </c>
      <c r="D882" s="9">
        <v>45717</v>
      </c>
      <c r="E882">
        <v>3</v>
      </c>
      <c r="F882" t="s">
        <v>1038</v>
      </c>
      <c r="G882" t="s">
        <v>695</v>
      </c>
      <c r="H882" t="s">
        <v>1038</v>
      </c>
      <c r="I882" t="s">
        <v>695</v>
      </c>
      <c r="J882">
        <v>7</v>
      </c>
      <c r="K882" t="s">
        <v>3252</v>
      </c>
      <c r="L882" t="s">
        <v>2158</v>
      </c>
      <c r="M882" t="s">
        <v>2158</v>
      </c>
      <c r="N882" t="s">
        <v>1820</v>
      </c>
      <c r="O882" t="s">
        <v>3247</v>
      </c>
      <c r="P882" t="s">
        <v>6037</v>
      </c>
      <c r="Q882" t="s">
        <v>6038</v>
      </c>
      <c r="R882" t="s">
        <v>3253</v>
      </c>
      <c r="S882" t="s">
        <v>666</v>
      </c>
      <c r="T882" t="s">
        <v>6046</v>
      </c>
      <c r="U882" s="9" t="s">
        <v>6047</v>
      </c>
      <c r="V882" s="9" t="s">
        <v>3081</v>
      </c>
      <c r="W882" t="s">
        <v>3081</v>
      </c>
      <c r="X882" t="s">
        <v>3081</v>
      </c>
      <c r="Y882" t="s">
        <v>3081</v>
      </c>
      <c r="Z882">
        <v>1</v>
      </c>
      <c r="AA882">
        <v>45717</v>
      </c>
      <c r="AB882">
        <v>45717</v>
      </c>
      <c r="AC882">
        <v>62462601</v>
      </c>
      <c r="AD882" s="9" t="s">
        <v>3084</v>
      </c>
      <c r="AE882" t="s">
        <v>6205</v>
      </c>
      <c r="AF882" t="s">
        <v>6206</v>
      </c>
      <c r="AG882" t="s">
        <v>6207</v>
      </c>
      <c r="AH882" t="s">
        <v>6208</v>
      </c>
      <c r="AI882" t="s">
        <v>6045</v>
      </c>
      <c r="AJ882">
        <v>29247</v>
      </c>
      <c r="AK882" t="s">
        <v>3099</v>
      </c>
      <c r="AL882" t="s">
        <v>3088</v>
      </c>
      <c r="AM882">
        <v>200012320271059</v>
      </c>
      <c r="AN882">
        <v>1</v>
      </c>
      <c r="AO882" s="88" t="s">
        <v>3089</v>
      </c>
      <c r="AP882" s="88">
        <v>1</v>
      </c>
      <c r="AQ882" s="88" t="s">
        <v>3090</v>
      </c>
      <c r="AR882" s="88">
        <v>362717</v>
      </c>
      <c r="AS882" s="88" t="s">
        <v>6059</v>
      </c>
      <c r="AT882" s="88">
        <v>933</v>
      </c>
      <c r="AU882" s="88">
        <v>15000</v>
      </c>
      <c r="AV882" s="88">
        <v>0</v>
      </c>
      <c r="AW882" s="88">
        <v>0</v>
      </c>
      <c r="AX882" s="88">
        <v>0</v>
      </c>
      <c r="AY882" s="88">
        <v>15000</v>
      </c>
      <c r="AZ882" s="88">
        <v>0</v>
      </c>
      <c r="BA882" s="88">
        <v>0</v>
      </c>
      <c r="BB882" s="88">
        <v>0</v>
      </c>
      <c r="BC882" s="88">
        <v>0</v>
      </c>
      <c r="BD882" s="88">
        <v>0</v>
      </c>
      <c r="BE882" s="88">
        <v>0</v>
      </c>
      <c r="BF882" s="101">
        <v>0</v>
      </c>
      <c r="BG882" s="101">
        <v>0</v>
      </c>
      <c r="BH882" s="101">
        <v>0</v>
      </c>
      <c r="BI882" s="101">
        <v>0</v>
      </c>
      <c r="BJ882" s="101">
        <v>0</v>
      </c>
      <c r="BK882" s="101">
        <v>0</v>
      </c>
      <c r="BL882" s="101" t="s">
        <v>3081</v>
      </c>
      <c r="BM882" s="101" t="s">
        <v>3081</v>
      </c>
    </row>
    <row r="883" spans="1:65">
      <c r="A883" t="s">
        <v>695</v>
      </c>
      <c r="B883">
        <v>20250301</v>
      </c>
      <c r="C883">
        <v>2025</v>
      </c>
      <c r="D883" s="9">
        <v>45717</v>
      </c>
      <c r="E883">
        <v>3</v>
      </c>
      <c r="F883" t="s">
        <v>1040</v>
      </c>
      <c r="G883" t="s">
        <v>1190</v>
      </c>
      <c r="H883" t="s">
        <v>1040</v>
      </c>
      <c r="I883" t="s">
        <v>1190</v>
      </c>
      <c r="J883">
        <v>1</v>
      </c>
      <c r="K883" t="s">
        <v>9</v>
      </c>
      <c r="L883" t="s">
        <v>2158</v>
      </c>
      <c r="M883" t="s">
        <v>2158</v>
      </c>
      <c r="N883" t="s">
        <v>1820</v>
      </c>
      <c r="O883" t="s">
        <v>3247</v>
      </c>
      <c r="P883" t="s">
        <v>6037</v>
      </c>
      <c r="Q883" t="s">
        <v>6038</v>
      </c>
      <c r="R883" t="s">
        <v>3388</v>
      </c>
      <c r="S883" t="s">
        <v>1000</v>
      </c>
      <c r="T883" t="s">
        <v>6046</v>
      </c>
      <c r="U883" s="9" t="s">
        <v>6047</v>
      </c>
      <c r="V883" s="9" t="s">
        <v>6052</v>
      </c>
      <c r="W883" t="s">
        <v>6053</v>
      </c>
      <c r="X883" t="s">
        <v>3081</v>
      </c>
      <c r="Y883" t="s">
        <v>3081</v>
      </c>
      <c r="Z883">
        <v>13</v>
      </c>
      <c r="AA883">
        <v>45323</v>
      </c>
      <c r="AB883">
        <v>40909</v>
      </c>
      <c r="AC883">
        <v>61365019</v>
      </c>
      <c r="AD883" s="9" t="s">
        <v>3084</v>
      </c>
      <c r="AE883" t="s">
        <v>985</v>
      </c>
      <c r="AF883" t="s">
        <v>3683</v>
      </c>
      <c r="AG883" t="s">
        <v>3684</v>
      </c>
      <c r="AH883" t="s">
        <v>999</v>
      </c>
      <c r="AI883" t="s">
        <v>6045</v>
      </c>
      <c r="AJ883">
        <v>31282</v>
      </c>
      <c r="AK883" t="s">
        <v>3088</v>
      </c>
      <c r="AL883" t="s">
        <v>3088</v>
      </c>
      <c r="AM883">
        <v>200010131410932</v>
      </c>
      <c r="AN883">
        <v>1</v>
      </c>
      <c r="AO883" s="88" t="s">
        <v>3089</v>
      </c>
      <c r="AP883" s="88">
        <v>1</v>
      </c>
      <c r="AQ883" s="88" t="s">
        <v>3090</v>
      </c>
      <c r="AR883" s="88">
        <v>363079</v>
      </c>
      <c r="AS883" s="88" t="s">
        <v>6094</v>
      </c>
      <c r="AT883" s="88">
        <v>3</v>
      </c>
      <c r="AU883" s="88">
        <v>0</v>
      </c>
      <c r="AV883" s="88">
        <v>0</v>
      </c>
      <c r="AW883" s="88">
        <v>0</v>
      </c>
      <c r="AX883" s="88">
        <v>65000</v>
      </c>
      <c r="AY883" s="88">
        <v>65000</v>
      </c>
      <c r="AZ883" s="88">
        <v>1865.5</v>
      </c>
      <c r="BA883" s="88">
        <v>14884</v>
      </c>
      <c r="BB883" s="88">
        <v>1976</v>
      </c>
      <c r="BC883" s="88">
        <v>0</v>
      </c>
      <c r="BD883" s="88">
        <v>0</v>
      </c>
      <c r="BE883" s="88">
        <v>0</v>
      </c>
      <c r="BF883" s="101">
        <v>0</v>
      </c>
      <c r="BG883" s="101">
        <v>18725.5</v>
      </c>
      <c r="BH883" s="101">
        <v>4615</v>
      </c>
      <c r="BI883" s="101">
        <v>81.510000000000005</v>
      </c>
      <c r="BJ883" s="101">
        <v>4608.5</v>
      </c>
      <c r="BK883" s="101">
        <v>9305.01</v>
      </c>
      <c r="BL883" s="101" t="s">
        <v>3081</v>
      </c>
      <c r="BM883" s="101" t="s">
        <v>3081</v>
      </c>
    </row>
    <row r="884" spans="1:65">
      <c r="A884" t="s">
        <v>695</v>
      </c>
      <c r="B884">
        <v>20250301</v>
      </c>
      <c r="C884">
        <v>2025</v>
      </c>
      <c r="D884" s="9">
        <v>45717</v>
      </c>
      <c r="E884">
        <v>3</v>
      </c>
      <c r="F884" t="s">
        <v>1034</v>
      </c>
      <c r="G884" t="s">
        <v>195</v>
      </c>
      <c r="H884" t="s">
        <v>1034</v>
      </c>
      <c r="I884" t="s">
        <v>195</v>
      </c>
      <c r="J884">
        <v>1</v>
      </c>
      <c r="K884" t="s">
        <v>9</v>
      </c>
      <c r="L884" t="s">
        <v>2158</v>
      </c>
      <c r="M884" t="s">
        <v>2158</v>
      </c>
      <c r="N884" t="s">
        <v>1820</v>
      </c>
      <c r="O884" t="s">
        <v>3247</v>
      </c>
      <c r="P884" t="s">
        <v>6037</v>
      </c>
      <c r="Q884" t="s">
        <v>6038</v>
      </c>
      <c r="R884" t="s">
        <v>3281</v>
      </c>
      <c r="S884" t="s">
        <v>109</v>
      </c>
      <c r="T884" t="s">
        <v>6046</v>
      </c>
      <c r="U884" s="9" t="s">
        <v>6047</v>
      </c>
      <c r="V884" s="9" t="s">
        <v>3081</v>
      </c>
      <c r="W884" t="s">
        <v>3081</v>
      </c>
      <c r="X884" t="s">
        <v>3081</v>
      </c>
      <c r="Y884" t="s">
        <v>3081</v>
      </c>
      <c r="Z884">
        <v>9</v>
      </c>
      <c r="AA884">
        <v>43831</v>
      </c>
      <c r="AB884">
        <v>36770</v>
      </c>
      <c r="AC884">
        <v>61665002</v>
      </c>
      <c r="AD884" s="9" t="s">
        <v>3084</v>
      </c>
      <c r="AE884" t="s">
        <v>849</v>
      </c>
      <c r="AF884" t="s">
        <v>3519</v>
      </c>
      <c r="AG884" t="s">
        <v>3520</v>
      </c>
      <c r="AH884" t="s">
        <v>197</v>
      </c>
      <c r="AI884" t="s">
        <v>6043</v>
      </c>
      <c r="AJ884">
        <v>23652</v>
      </c>
      <c r="AK884" t="s">
        <v>3088</v>
      </c>
      <c r="AL884" t="s">
        <v>3088</v>
      </c>
      <c r="AM884">
        <v>200013300041742</v>
      </c>
      <c r="AN884">
        <v>1</v>
      </c>
      <c r="AO884" s="88" t="s">
        <v>3089</v>
      </c>
      <c r="AP884" s="88">
        <v>1</v>
      </c>
      <c r="AQ884" s="88" t="s">
        <v>3090</v>
      </c>
      <c r="AR884" s="88">
        <v>363079</v>
      </c>
      <c r="AS884" s="88" t="s">
        <v>6094</v>
      </c>
      <c r="AT884" s="88">
        <v>10</v>
      </c>
      <c r="AU884" s="88">
        <v>0</v>
      </c>
      <c r="AV884" s="88">
        <v>0</v>
      </c>
      <c r="AW884" s="88">
        <v>0</v>
      </c>
      <c r="AX884" s="88">
        <v>20000</v>
      </c>
      <c r="AY884" s="88">
        <v>20000</v>
      </c>
      <c r="AZ884" s="88">
        <v>574</v>
      </c>
      <c r="BA884" s="88">
        <v>4704.5</v>
      </c>
      <c r="BB884" s="88">
        <v>608</v>
      </c>
      <c r="BC884" s="88">
        <v>0</v>
      </c>
      <c r="BD884" s="88">
        <v>0</v>
      </c>
      <c r="BE884" s="88">
        <v>0</v>
      </c>
      <c r="BF884" s="101">
        <v>0</v>
      </c>
      <c r="BG884" s="101">
        <v>5886.5</v>
      </c>
      <c r="BH884" s="101">
        <v>1420</v>
      </c>
      <c r="BI884" s="101">
        <v>0</v>
      </c>
      <c r="BJ884" s="101">
        <v>1418</v>
      </c>
      <c r="BK884" s="101">
        <v>2838</v>
      </c>
      <c r="BL884" s="101" t="s">
        <v>3091</v>
      </c>
      <c r="BM884" s="101" t="s">
        <v>3081</v>
      </c>
    </row>
    <row r="885" spans="1:65">
      <c r="A885" t="s">
        <v>695</v>
      </c>
      <c r="B885">
        <v>20250301</v>
      </c>
      <c r="C885">
        <v>2025</v>
      </c>
      <c r="D885" s="9">
        <v>45717</v>
      </c>
      <c r="E885">
        <v>3</v>
      </c>
      <c r="F885" t="s">
        <v>1028</v>
      </c>
      <c r="G885" t="s">
        <v>1194</v>
      </c>
      <c r="H885" t="s">
        <v>1028</v>
      </c>
      <c r="I885" t="s">
        <v>1194</v>
      </c>
      <c r="J885">
        <v>1</v>
      </c>
      <c r="K885" t="s">
        <v>9</v>
      </c>
      <c r="L885" t="s">
        <v>2158</v>
      </c>
      <c r="M885" t="s">
        <v>2158</v>
      </c>
      <c r="N885" t="s">
        <v>1820</v>
      </c>
      <c r="O885" t="s">
        <v>3247</v>
      </c>
      <c r="P885" t="s">
        <v>6037</v>
      </c>
      <c r="Q885" t="s">
        <v>6038</v>
      </c>
      <c r="R885" t="s">
        <v>3297</v>
      </c>
      <c r="S885" t="s">
        <v>8</v>
      </c>
      <c r="T885" t="s">
        <v>6046</v>
      </c>
      <c r="U885" s="9" t="s">
        <v>6047</v>
      </c>
      <c r="V885" s="9" t="s">
        <v>6056</v>
      </c>
      <c r="W885" t="s">
        <v>6057</v>
      </c>
      <c r="X885" t="s">
        <v>3081</v>
      </c>
      <c r="Y885" t="s">
        <v>3081</v>
      </c>
      <c r="Z885">
        <v>10</v>
      </c>
      <c r="AA885">
        <v>45444</v>
      </c>
      <c r="AB885">
        <v>36770</v>
      </c>
      <c r="AC885">
        <v>62475184</v>
      </c>
      <c r="AD885" s="9" t="s">
        <v>3084</v>
      </c>
      <c r="AE885" t="s">
        <v>848</v>
      </c>
      <c r="AF885" t="s">
        <v>4437</v>
      </c>
      <c r="AG885" t="s">
        <v>3170</v>
      </c>
      <c r="AH885" t="s">
        <v>606</v>
      </c>
      <c r="AI885" t="s">
        <v>6043</v>
      </c>
      <c r="AJ885">
        <v>28763</v>
      </c>
      <c r="AK885" t="s">
        <v>3088</v>
      </c>
      <c r="AL885" t="s">
        <v>3088</v>
      </c>
      <c r="AM885">
        <v>200013300049540</v>
      </c>
      <c r="AN885">
        <v>1</v>
      </c>
      <c r="AO885" s="88" t="s">
        <v>3089</v>
      </c>
      <c r="AP885" s="88">
        <v>1</v>
      </c>
      <c r="AQ885" s="88" t="s">
        <v>3090</v>
      </c>
      <c r="AR885" s="88">
        <v>363079</v>
      </c>
      <c r="AS885" s="88" t="s">
        <v>6094</v>
      </c>
      <c r="AT885" s="88">
        <v>12</v>
      </c>
      <c r="AU885" s="88">
        <v>0</v>
      </c>
      <c r="AV885" s="88">
        <v>0</v>
      </c>
      <c r="AW885" s="88">
        <v>0</v>
      </c>
      <c r="AX885" s="88">
        <v>25000</v>
      </c>
      <c r="AY885" s="88">
        <v>25000</v>
      </c>
      <c r="AZ885" s="88">
        <v>717.5</v>
      </c>
      <c r="BA885" s="88">
        <v>4220.1499999999996</v>
      </c>
      <c r="BB885" s="88">
        <v>760</v>
      </c>
      <c r="BC885" s="88">
        <v>0</v>
      </c>
      <c r="BD885" s="88">
        <v>0</v>
      </c>
      <c r="BE885" s="88">
        <v>0</v>
      </c>
      <c r="BF885" s="101">
        <v>0</v>
      </c>
      <c r="BG885" s="101">
        <v>5697.65</v>
      </c>
      <c r="BH885" s="101">
        <v>1775</v>
      </c>
      <c r="BI885" s="101">
        <v>275</v>
      </c>
      <c r="BJ885" s="101">
        <v>1772.5</v>
      </c>
      <c r="BK885" s="101">
        <v>3822.5</v>
      </c>
      <c r="BL885" s="101" t="s">
        <v>3091</v>
      </c>
      <c r="BM885" s="101" t="s">
        <v>3081</v>
      </c>
    </row>
    <row r="886" spans="1:65">
      <c r="A886" t="s">
        <v>695</v>
      </c>
      <c r="B886">
        <v>20250301</v>
      </c>
      <c r="C886">
        <v>2025</v>
      </c>
      <c r="D886" s="9">
        <v>45717</v>
      </c>
      <c r="E886">
        <v>3</v>
      </c>
      <c r="F886" t="s">
        <v>1068</v>
      </c>
      <c r="G886" t="s">
        <v>237</v>
      </c>
      <c r="H886" t="s">
        <v>1068</v>
      </c>
      <c r="I886" t="s">
        <v>237</v>
      </c>
      <c r="J886">
        <v>1</v>
      </c>
      <c r="K886" t="s">
        <v>9</v>
      </c>
      <c r="L886" t="s">
        <v>2158</v>
      </c>
      <c r="M886" t="s">
        <v>2158</v>
      </c>
      <c r="N886" t="s">
        <v>1820</v>
      </c>
      <c r="O886" t="s">
        <v>3247</v>
      </c>
      <c r="P886" t="s">
        <v>6037</v>
      </c>
      <c r="Q886" t="s">
        <v>6038</v>
      </c>
      <c r="R886" t="s">
        <v>4173</v>
      </c>
      <c r="S886" t="s">
        <v>1848</v>
      </c>
      <c r="T886" t="s">
        <v>6046</v>
      </c>
      <c r="U886" s="9" t="s">
        <v>6047</v>
      </c>
      <c r="V886" s="9" t="s">
        <v>6052</v>
      </c>
      <c r="W886" t="s">
        <v>6053</v>
      </c>
      <c r="X886" t="s">
        <v>3081</v>
      </c>
      <c r="Y886" t="s">
        <v>3081</v>
      </c>
      <c r="Z886">
        <v>1</v>
      </c>
      <c r="AA886">
        <v>44805</v>
      </c>
      <c r="AB886">
        <v>44805</v>
      </c>
      <c r="AC886">
        <v>62055010</v>
      </c>
      <c r="AD886" s="9" t="s">
        <v>3084</v>
      </c>
      <c r="AE886" t="s">
        <v>1862</v>
      </c>
      <c r="AF886" t="s">
        <v>4174</v>
      </c>
      <c r="AG886" t="s">
        <v>4175</v>
      </c>
      <c r="AH886" t="s">
        <v>1847</v>
      </c>
      <c r="AI886" t="s">
        <v>6043</v>
      </c>
      <c r="AJ886">
        <v>30369</v>
      </c>
      <c r="AK886" t="s">
        <v>3099</v>
      </c>
      <c r="AL886" t="s">
        <v>3088</v>
      </c>
      <c r="AM886">
        <v>200010302043531</v>
      </c>
      <c r="AN886">
        <v>1</v>
      </c>
      <c r="AO886" s="88" t="s">
        <v>3089</v>
      </c>
      <c r="AP886" s="88">
        <v>1</v>
      </c>
      <c r="AQ886" s="88" t="s">
        <v>3090</v>
      </c>
      <c r="AR886" s="88">
        <v>363079</v>
      </c>
      <c r="AS886" s="88" t="s">
        <v>6094</v>
      </c>
      <c r="AT886" s="88">
        <v>14</v>
      </c>
      <c r="AU886" s="88">
        <v>0</v>
      </c>
      <c r="AV886" s="88">
        <v>0</v>
      </c>
      <c r="AW886" s="88">
        <v>0</v>
      </c>
      <c r="AX886" s="88">
        <v>65000</v>
      </c>
      <c r="AY886" s="88">
        <v>65000</v>
      </c>
      <c r="AZ886" s="88">
        <v>1865.5</v>
      </c>
      <c r="BA886" s="88">
        <v>14969.76</v>
      </c>
      <c r="BB886" s="88">
        <v>1976</v>
      </c>
      <c r="BC886" s="88">
        <v>0</v>
      </c>
      <c r="BD886" s="88">
        <v>0</v>
      </c>
      <c r="BE886" s="88">
        <v>0</v>
      </c>
      <c r="BF886" s="101">
        <v>0</v>
      </c>
      <c r="BG886" s="101">
        <v>18811.259999999998</v>
      </c>
      <c r="BH886" s="101">
        <v>4615</v>
      </c>
      <c r="BI886" s="101">
        <v>81.510000000000005</v>
      </c>
      <c r="BJ886" s="101">
        <v>4608.5</v>
      </c>
      <c r="BK886" s="101">
        <v>9305.01</v>
      </c>
      <c r="BL886" s="101" t="s">
        <v>3173</v>
      </c>
      <c r="BM886" s="101" t="s">
        <v>3217</v>
      </c>
    </row>
    <row r="887" spans="1:65">
      <c r="A887" t="s">
        <v>695</v>
      </c>
      <c r="B887">
        <v>20250301</v>
      </c>
      <c r="C887">
        <v>2025</v>
      </c>
      <c r="D887" s="9">
        <v>45717</v>
      </c>
      <c r="E887">
        <v>3</v>
      </c>
      <c r="F887" t="s">
        <v>1042</v>
      </c>
      <c r="G887" t="s">
        <v>1192</v>
      </c>
      <c r="H887" t="s">
        <v>1042</v>
      </c>
      <c r="I887" t="s">
        <v>1192</v>
      </c>
      <c r="J887">
        <v>1</v>
      </c>
      <c r="K887" t="s">
        <v>9</v>
      </c>
      <c r="L887" t="s">
        <v>2158</v>
      </c>
      <c r="M887" t="s">
        <v>2158</v>
      </c>
      <c r="N887" t="s">
        <v>1823</v>
      </c>
      <c r="O887" t="s">
        <v>3082</v>
      </c>
      <c r="P887" t="s">
        <v>6037</v>
      </c>
      <c r="Q887" t="s">
        <v>6038</v>
      </c>
      <c r="R887" t="s">
        <v>3083</v>
      </c>
      <c r="S887" t="s">
        <v>7</v>
      </c>
      <c r="T887" t="s">
        <v>6039</v>
      </c>
      <c r="U887" s="9" t="s">
        <v>6040</v>
      </c>
      <c r="V887" s="9" t="s">
        <v>6041</v>
      </c>
      <c r="W887" t="s">
        <v>6042</v>
      </c>
      <c r="X887" t="s">
        <v>3081</v>
      </c>
      <c r="Y887" t="s">
        <v>3081</v>
      </c>
      <c r="Z887">
        <v>9</v>
      </c>
      <c r="AA887">
        <v>45566</v>
      </c>
      <c r="AB887">
        <v>38292</v>
      </c>
      <c r="AC887">
        <v>61455088</v>
      </c>
      <c r="AD887" s="9" t="s">
        <v>3084</v>
      </c>
      <c r="AE887" t="s">
        <v>950</v>
      </c>
      <c r="AF887" t="s">
        <v>5486</v>
      </c>
      <c r="AG887" t="s">
        <v>5487</v>
      </c>
      <c r="AH887" t="s">
        <v>413</v>
      </c>
      <c r="AI887" t="s">
        <v>6043</v>
      </c>
      <c r="AJ887">
        <v>25895</v>
      </c>
      <c r="AK887" t="s">
        <v>3088</v>
      </c>
      <c r="AL887" t="s">
        <v>3095</v>
      </c>
      <c r="AM887">
        <v>200013300042505</v>
      </c>
      <c r="AN887">
        <v>1</v>
      </c>
      <c r="AO887" s="88" t="s">
        <v>3089</v>
      </c>
      <c r="AP887" s="88">
        <v>1</v>
      </c>
      <c r="AQ887" s="88" t="s">
        <v>3090</v>
      </c>
      <c r="AR887" s="88">
        <v>362664</v>
      </c>
      <c r="AS887" s="88" t="s">
        <v>6044</v>
      </c>
      <c r="AT887" s="88">
        <v>14</v>
      </c>
      <c r="AU887" s="88">
        <v>24000</v>
      </c>
      <c r="AV887" s="88">
        <v>0</v>
      </c>
      <c r="AW887" s="88">
        <v>0</v>
      </c>
      <c r="AX887" s="88">
        <v>0</v>
      </c>
      <c r="AY887" s="88">
        <v>24000</v>
      </c>
      <c r="AZ887" s="88">
        <v>688.8</v>
      </c>
      <c r="BA887" s="88">
        <v>0</v>
      </c>
      <c r="BB887" s="88">
        <v>729.6</v>
      </c>
      <c r="BC887" s="88">
        <v>0</v>
      </c>
      <c r="BD887" s="88">
        <v>25</v>
      </c>
      <c r="BE887" s="88">
        <v>100</v>
      </c>
      <c r="BF887" s="101">
        <v>11860.84</v>
      </c>
      <c r="BG887" s="101">
        <v>13404.24</v>
      </c>
      <c r="BH887" s="101">
        <v>1704</v>
      </c>
      <c r="BI887" s="101">
        <v>264</v>
      </c>
      <c r="BJ887" s="101">
        <v>1701.6</v>
      </c>
      <c r="BK887" s="101">
        <v>3669.6</v>
      </c>
      <c r="BL887" s="101" t="s">
        <v>3091</v>
      </c>
      <c r="BM887" s="101" t="s">
        <v>3081</v>
      </c>
    </row>
    <row r="888" spans="1:65">
      <c r="A888" t="s">
        <v>695</v>
      </c>
      <c r="B888">
        <v>20250301</v>
      </c>
      <c r="C888">
        <v>2025</v>
      </c>
      <c r="D888" s="9">
        <v>45717</v>
      </c>
      <c r="E888">
        <v>3</v>
      </c>
      <c r="F888" t="s">
        <v>1043</v>
      </c>
      <c r="G888" t="s">
        <v>60</v>
      </c>
      <c r="H888" t="s">
        <v>1043</v>
      </c>
      <c r="I888" t="s">
        <v>60</v>
      </c>
      <c r="J888">
        <v>1</v>
      </c>
      <c r="K888" t="s">
        <v>9</v>
      </c>
      <c r="L888" t="s">
        <v>2158</v>
      </c>
      <c r="M888" t="s">
        <v>2158</v>
      </c>
      <c r="N888" t="s">
        <v>1823</v>
      </c>
      <c r="O888" t="s">
        <v>3082</v>
      </c>
      <c r="P888" t="s">
        <v>6037</v>
      </c>
      <c r="Q888" t="s">
        <v>6038</v>
      </c>
      <c r="R888" t="s">
        <v>3185</v>
      </c>
      <c r="S888" t="s">
        <v>307</v>
      </c>
      <c r="T888" t="s">
        <v>6039</v>
      </c>
      <c r="U888" s="9" t="s">
        <v>6040</v>
      </c>
      <c r="V888" s="9" t="s">
        <v>6041</v>
      </c>
      <c r="W888" t="s">
        <v>6042</v>
      </c>
      <c r="X888" t="s">
        <v>3081</v>
      </c>
      <c r="Y888" t="s">
        <v>3081</v>
      </c>
      <c r="Z888">
        <v>1</v>
      </c>
      <c r="AA888">
        <v>44684</v>
      </c>
      <c r="AB888">
        <v>44684</v>
      </c>
      <c r="AC888">
        <v>61950081</v>
      </c>
      <c r="AD888" s="9" t="s">
        <v>3084</v>
      </c>
      <c r="AE888" t="s">
        <v>1592</v>
      </c>
      <c r="AF888" t="s">
        <v>3186</v>
      </c>
      <c r="AG888" t="s">
        <v>3187</v>
      </c>
      <c r="AH888" t="s">
        <v>1226</v>
      </c>
      <c r="AI888" t="s">
        <v>6045</v>
      </c>
      <c r="AJ888">
        <v>30256</v>
      </c>
      <c r="AK888" t="s">
        <v>3099</v>
      </c>
      <c r="AL888" t="s">
        <v>3088</v>
      </c>
      <c r="AM888">
        <v>200019604748922</v>
      </c>
      <c r="AN888">
        <v>1</v>
      </c>
      <c r="AO888" s="88" t="s">
        <v>3089</v>
      </c>
      <c r="AP888" s="88">
        <v>1</v>
      </c>
      <c r="AQ888" s="88" t="s">
        <v>3090</v>
      </c>
      <c r="AR888" s="88">
        <v>362664</v>
      </c>
      <c r="AS888" s="88" t="s">
        <v>6044</v>
      </c>
      <c r="AT888" s="88">
        <v>21</v>
      </c>
      <c r="AU888" s="88">
        <v>24000</v>
      </c>
      <c r="AV888" s="88">
        <v>0</v>
      </c>
      <c r="AW888" s="88">
        <v>0</v>
      </c>
      <c r="AX888" s="88">
        <v>0</v>
      </c>
      <c r="AY888" s="88">
        <v>24000</v>
      </c>
      <c r="AZ888" s="88">
        <v>688.8</v>
      </c>
      <c r="BA888" s="88">
        <v>0</v>
      </c>
      <c r="BB888" s="88">
        <v>729.6</v>
      </c>
      <c r="BC888" s="88">
        <v>0</v>
      </c>
      <c r="BD888" s="88">
        <v>25</v>
      </c>
      <c r="BE888" s="88">
        <v>0</v>
      </c>
      <c r="BF888" s="101">
        <v>11537.79</v>
      </c>
      <c r="BG888" s="101">
        <v>12981.19</v>
      </c>
      <c r="BH888" s="101">
        <v>1704</v>
      </c>
      <c r="BI888" s="101">
        <v>264</v>
      </c>
      <c r="BJ888" s="101">
        <v>1701.6</v>
      </c>
      <c r="BK888" s="101">
        <v>3669.6</v>
      </c>
      <c r="BL888" s="101" t="s">
        <v>3081</v>
      </c>
      <c r="BM888" s="101" t="s">
        <v>3081</v>
      </c>
    </row>
    <row r="889" spans="1:65">
      <c r="A889" t="s">
        <v>695</v>
      </c>
      <c r="B889">
        <v>20250301</v>
      </c>
      <c r="C889">
        <v>2025</v>
      </c>
      <c r="D889" s="9">
        <v>45717</v>
      </c>
      <c r="E889">
        <v>3</v>
      </c>
      <c r="F889" t="s">
        <v>1031</v>
      </c>
      <c r="G889" t="s">
        <v>500</v>
      </c>
      <c r="H889" t="s">
        <v>1031</v>
      </c>
      <c r="I889" t="s">
        <v>500</v>
      </c>
      <c r="J889">
        <v>1</v>
      </c>
      <c r="K889" t="s">
        <v>9</v>
      </c>
      <c r="L889" t="s">
        <v>2158</v>
      </c>
      <c r="M889" t="s">
        <v>2158</v>
      </c>
      <c r="N889" t="s">
        <v>1823</v>
      </c>
      <c r="O889" t="s">
        <v>3082</v>
      </c>
      <c r="P889" t="s">
        <v>6037</v>
      </c>
      <c r="Q889" t="s">
        <v>6038</v>
      </c>
      <c r="R889" t="s">
        <v>4845</v>
      </c>
      <c r="S889" t="s">
        <v>532</v>
      </c>
      <c r="T889" t="s">
        <v>6039</v>
      </c>
      <c r="U889" s="9" t="s">
        <v>6040</v>
      </c>
      <c r="V889" s="9" t="s">
        <v>6048</v>
      </c>
      <c r="W889" t="s">
        <v>6049</v>
      </c>
      <c r="X889" t="s">
        <v>3081</v>
      </c>
      <c r="Y889" t="s">
        <v>3081</v>
      </c>
      <c r="Z889">
        <v>4</v>
      </c>
      <c r="AA889">
        <v>43466</v>
      </c>
      <c r="AB889">
        <v>39417</v>
      </c>
      <c r="AC889">
        <v>61875038</v>
      </c>
      <c r="AD889" s="9" t="s">
        <v>3084</v>
      </c>
      <c r="AE889" t="s">
        <v>1576</v>
      </c>
      <c r="AF889" t="s">
        <v>4846</v>
      </c>
      <c r="AG889" t="s">
        <v>4847</v>
      </c>
      <c r="AH889" t="s">
        <v>531</v>
      </c>
      <c r="AI889" t="s">
        <v>6045</v>
      </c>
      <c r="AJ889">
        <v>30630</v>
      </c>
      <c r="AK889" t="s">
        <v>3088</v>
      </c>
      <c r="AL889" t="s">
        <v>3095</v>
      </c>
      <c r="AM889">
        <v>200013300113353</v>
      </c>
      <c r="AN889">
        <v>1</v>
      </c>
      <c r="AO889" s="88" t="s">
        <v>3089</v>
      </c>
      <c r="AP889" s="88">
        <v>1</v>
      </c>
      <c r="AQ889" s="88" t="s">
        <v>3090</v>
      </c>
      <c r="AR889" s="88">
        <v>362664</v>
      </c>
      <c r="AS889" s="88" t="s">
        <v>6044</v>
      </c>
      <c r="AT889" s="88">
        <v>27</v>
      </c>
      <c r="AU889" s="88">
        <v>36000</v>
      </c>
      <c r="AV889" s="88">
        <v>0</v>
      </c>
      <c r="AW889" s="88">
        <v>0</v>
      </c>
      <c r="AX889" s="88">
        <v>0</v>
      </c>
      <c r="AY889" s="88">
        <v>36000</v>
      </c>
      <c r="AZ889" s="88">
        <v>1033.2</v>
      </c>
      <c r="BA889" s="88">
        <v>0</v>
      </c>
      <c r="BB889" s="88">
        <v>1094.4000000000001</v>
      </c>
      <c r="BC889" s="88">
        <v>0</v>
      </c>
      <c r="BD889" s="88">
        <v>25</v>
      </c>
      <c r="BE889" s="88">
        <v>0</v>
      </c>
      <c r="BF889" s="101">
        <v>20446.62</v>
      </c>
      <c r="BG889" s="101">
        <v>22599.22</v>
      </c>
      <c r="BH889" s="101">
        <v>2556</v>
      </c>
      <c r="BI889" s="101">
        <v>396</v>
      </c>
      <c r="BJ889" s="101">
        <v>2552.4</v>
      </c>
      <c r="BK889" s="101">
        <v>5504.4</v>
      </c>
      <c r="BL889" s="101" t="s">
        <v>3091</v>
      </c>
      <c r="BM889" s="101" t="s">
        <v>3081</v>
      </c>
    </row>
    <row r="890" spans="1:65">
      <c r="A890" t="s">
        <v>695</v>
      </c>
      <c r="B890">
        <v>20250301</v>
      </c>
      <c r="C890">
        <v>2025</v>
      </c>
      <c r="D890" s="9">
        <v>45717</v>
      </c>
      <c r="E890">
        <v>3</v>
      </c>
      <c r="F890" t="s">
        <v>1074</v>
      </c>
      <c r="G890" t="s">
        <v>323</v>
      </c>
      <c r="H890" t="s">
        <v>1074</v>
      </c>
      <c r="I890" t="s">
        <v>323</v>
      </c>
      <c r="J890">
        <v>1</v>
      </c>
      <c r="K890" t="s">
        <v>9</v>
      </c>
      <c r="L890" t="s">
        <v>2158</v>
      </c>
      <c r="M890" t="s">
        <v>2158</v>
      </c>
      <c r="N890" t="s">
        <v>1823</v>
      </c>
      <c r="O890" t="s">
        <v>3082</v>
      </c>
      <c r="P890" t="s">
        <v>6037</v>
      </c>
      <c r="Q890" t="s">
        <v>6038</v>
      </c>
      <c r="R890" t="s">
        <v>3110</v>
      </c>
      <c r="S890" t="s">
        <v>25</v>
      </c>
      <c r="T890" t="s">
        <v>6046</v>
      </c>
      <c r="U890" s="9" t="s">
        <v>6047</v>
      </c>
      <c r="V890" s="9" t="s">
        <v>3081</v>
      </c>
      <c r="W890" t="s">
        <v>3081</v>
      </c>
      <c r="X890" t="s">
        <v>3081</v>
      </c>
      <c r="Y890" t="s">
        <v>3081</v>
      </c>
      <c r="Z890">
        <v>1</v>
      </c>
      <c r="AA890">
        <v>45717</v>
      </c>
      <c r="AB890">
        <v>45717</v>
      </c>
      <c r="AC890">
        <v>61845034</v>
      </c>
      <c r="AD890" s="9" t="s">
        <v>3084</v>
      </c>
      <c r="AE890" t="s">
        <v>6209</v>
      </c>
      <c r="AF890" t="s">
        <v>6210</v>
      </c>
      <c r="AG890" t="s">
        <v>6211</v>
      </c>
      <c r="AH890" t="s">
        <v>6212</v>
      </c>
      <c r="AI890" t="s">
        <v>6043</v>
      </c>
      <c r="AJ890">
        <v>31590</v>
      </c>
      <c r="AK890" t="s">
        <v>3099</v>
      </c>
      <c r="AL890" t="s">
        <v>3088</v>
      </c>
      <c r="AM890">
        <v>200019601937133</v>
      </c>
      <c r="AN890">
        <v>1</v>
      </c>
      <c r="AO890" s="88" t="s">
        <v>3089</v>
      </c>
      <c r="AP890" s="88">
        <v>1</v>
      </c>
      <c r="AQ890" s="88" t="s">
        <v>3090</v>
      </c>
      <c r="AR890" s="88">
        <v>362664</v>
      </c>
      <c r="AS890" s="88" t="s">
        <v>6044</v>
      </c>
      <c r="AT890" s="88">
        <v>44</v>
      </c>
      <c r="AU890" s="88">
        <v>70000</v>
      </c>
      <c r="AV890" s="88">
        <v>0</v>
      </c>
      <c r="AW890" s="88">
        <v>0</v>
      </c>
      <c r="AX890" s="88">
        <v>0</v>
      </c>
      <c r="AY890" s="88">
        <v>70000</v>
      </c>
      <c r="AZ890" s="88">
        <v>2009</v>
      </c>
      <c r="BA890" s="88">
        <v>5368.48</v>
      </c>
      <c r="BB890" s="88">
        <v>2128</v>
      </c>
      <c r="BC890" s="88">
        <v>0</v>
      </c>
      <c r="BD890" s="88">
        <v>25</v>
      </c>
      <c r="BE890" s="88">
        <v>0</v>
      </c>
      <c r="BF890" s="101">
        <v>0</v>
      </c>
      <c r="BG890" s="101">
        <v>9530.48</v>
      </c>
      <c r="BH890" s="101">
        <v>4970</v>
      </c>
      <c r="BI890" s="101">
        <v>770</v>
      </c>
      <c r="BJ890" s="101">
        <v>4963</v>
      </c>
      <c r="BK890" s="101">
        <v>10703</v>
      </c>
      <c r="BL890" s="101" t="s">
        <v>3081</v>
      </c>
      <c r="BM890" s="101" t="s">
        <v>3081</v>
      </c>
    </row>
    <row r="891" spans="1:65">
      <c r="A891" t="s">
        <v>695</v>
      </c>
      <c r="B891">
        <v>20250301</v>
      </c>
      <c r="C891">
        <v>2025</v>
      </c>
      <c r="D891" s="9">
        <v>45717</v>
      </c>
      <c r="E891">
        <v>3</v>
      </c>
      <c r="F891" t="s">
        <v>1031</v>
      </c>
      <c r="G891" t="s">
        <v>500</v>
      </c>
      <c r="H891" t="s">
        <v>1031</v>
      </c>
      <c r="I891" t="s">
        <v>500</v>
      </c>
      <c r="J891">
        <v>1</v>
      </c>
      <c r="K891" t="s">
        <v>9</v>
      </c>
      <c r="L891" t="s">
        <v>2158</v>
      </c>
      <c r="M891" t="s">
        <v>2158</v>
      </c>
      <c r="N891" t="s">
        <v>1823</v>
      </c>
      <c r="O891" t="s">
        <v>3082</v>
      </c>
      <c r="P891" t="s">
        <v>6037</v>
      </c>
      <c r="Q891" t="s">
        <v>6038</v>
      </c>
      <c r="R891" t="s">
        <v>3116</v>
      </c>
      <c r="S891" t="s">
        <v>16</v>
      </c>
      <c r="T891" t="s">
        <v>6046</v>
      </c>
      <c r="U891" s="9" t="s">
        <v>6047</v>
      </c>
      <c r="V891" s="9" t="s">
        <v>3081</v>
      </c>
      <c r="W891" t="s">
        <v>3081</v>
      </c>
      <c r="X891" t="s">
        <v>3081</v>
      </c>
      <c r="Y891" t="s">
        <v>3081</v>
      </c>
      <c r="Z891">
        <v>5</v>
      </c>
      <c r="AA891">
        <v>45323</v>
      </c>
      <c r="AB891">
        <v>32994</v>
      </c>
      <c r="AC891">
        <v>61875064</v>
      </c>
      <c r="AD891" s="9" t="s">
        <v>3084</v>
      </c>
      <c r="AE891" t="s">
        <v>954</v>
      </c>
      <c r="AF891" t="s">
        <v>3951</v>
      </c>
      <c r="AG891" t="s">
        <v>3373</v>
      </c>
      <c r="AH891" t="s">
        <v>550</v>
      </c>
      <c r="AI891" t="s">
        <v>6045</v>
      </c>
      <c r="AJ891">
        <v>24518</v>
      </c>
      <c r="AK891" t="s">
        <v>3088</v>
      </c>
      <c r="AL891" t="s">
        <v>3095</v>
      </c>
      <c r="AM891">
        <v>200013300042275</v>
      </c>
      <c r="AN891">
        <v>1</v>
      </c>
      <c r="AO891" s="88" t="s">
        <v>3089</v>
      </c>
      <c r="AP891" s="88">
        <v>1</v>
      </c>
      <c r="AQ891" s="88" t="s">
        <v>3090</v>
      </c>
      <c r="AR891" s="88">
        <v>362664</v>
      </c>
      <c r="AS891" s="88" t="s">
        <v>6044</v>
      </c>
      <c r="AT891" s="88">
        <v>72</v>
      </c>
      <c r="AU891" s="88">
        <v>48000</v>
      </c>
      <c r="AV891" s="88">
        <v>0</v>
      </c>
      <c r="AW891" s="88">
        <v>0</v>
      </c>
      <c r="AX891" s="88">
        <v>0</v>
      </c>
      <c r="AY891" s="88">
        <v>48000</v>
      </c>
      <c r="AZ891" s="88">
        <v>1377.6</v>
      </c>
      <c r="BA891" s="88">
        <v>1571.73</v>
      </c>
      <c r="BB891" s="88">
        <v>1459.2</v>
      </c>
      <c r="BC891" s="88">
        <v>0</v>
      </c>
      <c r="BD891" s="88">
        <v>25</v>
      </c>
      <c r="BE891" s="88">
        <v>50</v>
      </c>
      <c r="BF891" s="101">
        <v>32527.37</v>
      </c>
      <c r="BG891" s="101">
        <v>37010.9</v>
      </c>
      <c r="BH891" s="101">
        <v>3408</v>
      </c>
      <c r="BI891" s="101">
        <v>528</v>
      </c>
      <c r="BJ891" s="101">
        <v>3403.2</v>
      </c>
      <c r="BK891" s="101">
        <v>7339.2</v>
      </c>
      <c r="BL891" s="101" t="s">
        <v>3091</v>
      </c>
      <c r="BM891" s="101" t="s">
        <v>3081</v>
      </c>
    </row>
    <row r="892" spans="1:65">
      <c r="A892" t="s">
        <v>695</v>
      </c>
      <c r="B892">
        <v>20250301</v>
      </c>
      <c r="C892">
        <v>2025</v>
      </c>
      <c r="D892" s="9">
        <v>45717</v>
      </c>
      <c r="E892">
        <v>3</v>
      </c>
      <c r="F892" t="s">
        <v>1088</v>
      </c>
      <c r="G892" t="s">
        <v>14</v>
      </c>
      <c r="H892" t="s">
        <v>1088</v>
      </c>
      <c r="I892" t="s">
        <v>14</v>
      </c>
      <c r="J892">
        <v>1</v>
      </c>
      <c r="K892" t="s">
        <v>9</v>
      </c>
      <c r="L892" t="s">
        <v>2158</v>
      </c>
      <c r="M892" t="s">
        <v>2158</v>
      </c>
      <c r="N892" t="s">
        <v>1823</v>
      </c>
      <c r="O892" t="s">
        <v>3082</v>
      </c>
      <c r="P892" t="s">
        <v>6037</v>
      </c>
      <c r="Q892" t="s">
        <v>6038</v>
      </c>
      <c r="R892" t="s">
        <v>3564</v>
      </c>
      <c r="S892" t="s">
        <v>800</v>
      </c>
      <c r="T892" t="s">
        <v>6046</v>
      </c>
      <c r="U892" s="9" t="s">
        <v>6047</v>
      </c>
      <c r="V892" s="9" t="s">
        <v>6048</v>
      </c>
      <c r="W892" t="s">
        <v>6049</v>
      </c>
      <c r="X892" t="s">
        <v>3081</v>
      </c>
      <c r="Y892" t="s">
        <v>3081</v>
      </c>
      <c r="Z892">
        <v>1</v>
      </c>
      <c r="AA892">
        <v>45108</v>
      </c>
      <c r="AB892">
        <v>45108</v>
      </c>
      <c r="AC892">
        <v>62340105</v>
      </c>
      <c r="AD892" s="9" t="s">
        <v>3084</v>
      </c>
      <c r="AE892" t="s">
        <v>2453</v>
      </c>
      <c r="AF892" t="s">
        <v>3565</v>
      </c>
      <c r="AG892" t="s">
        <v>3566</v>
      </c>
      <c r="AH892" t="s">
        <v>2452</v>
      </c>
      <c r="AI892" t="s">
        <v>6045</v>
      </c>
      <c r="AJ892">
        <v>31386</v>
      </c>
      <c r="AK892" t="s">
        <v>3087</v>
      </c>
      <c r="AL892" t="s">
        <v>3088</v>
      </c>
      <c r="AM892">
        <v>200019604939488</v>
      </c>
      <c r="AN892">
        <v>1</v>
      </c>
      <c r="AO892" s="88" t="s">
        <v>3089</v>
      </c>
      <c r="AP892" s="88">
        <v>1</v>
      </c>
      <c r="AQ892" s="88" t="s">
        <v>3090</v>
      </c>
      <c r="AR892" s="88">
        <v>362664</v>
      </c>
      <c r="AS892" s="88" t="s">
        <v>6044</v>
      </c>
      <c r="AT892" s="88">
        <v>74</v>
      </c>
      <c r="AU892" s="88">
        <v>30000</v>
      </c>
      <c r="AV892" s="88">
        <v>0</v>
      </c>
      <c r="AW892" s="88">
        <v>0</v>
      </c>
      <c r="AX892" s="88">
        <v>0</v>
      </c>
      <c r="AY892" s="88">
        <v>30000</v>
      </c>
      <c r="AZ892" s="88">
        <v>861</v>
      </c>
      <c r="BA892" s="88">
        <v>0</v>
      </c>
      <c r="BB892" s="88">
        <v>912</v>
      </c>
      <c r="BC892" s="88">
        <v>0</v>
      </c>
      <c r="BD892" s="88">
        <v>25</v>
      </c>
      <c r="BE892" s="88">
        <v>0</v>
      </c>
      <c r="BF892" s="101">
        <v>0</v>
      </c>
      <c r="BG892" s="101">
        <v>1798</v>
      </c>
      <c r="BH892" s="101">
        <v>2130</v>
      </c>
      <c r="BI892" s="101">
        <v>330</v>
      </c>
      <c r="BJ892" s="101">
        <v>2127</v>
      </c>
      <c r="BK892" s="101">
        <v>4587</v>
      </c>
      <c r="BL892" s="101" t="s">
        <v>3081</v>
      </c>
      <c r="BM892" s="101" t="s">
        <v>3081</v>
      </c>
    </row>
    <row r="893" spans="1:65">
      <c r="A893" t="s">
        <v>695</v>
      </c>
      <c r="B893">
        <v>20250301</v>
      </c>
      <c r="C893">
        <v>2025</v>
      </c>
      <c r="D893" s="9">
        <v>45717</v>
      </c>
      <c r="E893">
        <v>3</v>
      </c>
      <c r="F893" t="s">
        <v>1043</v>
      </c>
      <c r="G893" t="s">
        <v>60</v>
      </c>
      <c r="H893" t="s">
        <v>1043</v>
      </c>
      <c r="I893" t="s">
        <v>60</v>
      </c>
      <c r="J893">
        <v>1</v>
      </c>
      <c r="K893" t="s">
        <v>9</v>
      </c>
      <c r="L893" t="s">
        <v>2158</v>
      </c>
      <c r="M893" t="s">
        <v>2158</v>
      </c>
      <c r="N893" t="s">
        <v>1823</v>
      </c>
      <c r="O893" t="s">
        <v>3082</v>
      </c>
      <c r="P893" t="s">
        <v>6037</v>
      </c>
      <c r="Q893" t="s">
        <v>6038</v>
      </c>
      <c r="R893" t="s">
        <v>5179</v>
      </c>
      <c r="S893" t="s">
        <v>535</v>
      </c>
      <c r="T893" t="s">
        <v>6039</v>
      </c>
      <c r="U893" s="9" t="s">
        <v>6040</v>
      </c>
      <c r="V893" s="9" t="s">
        <v>6041</v>
      </c>
      <c r="W893" t="s">
        <v>6042</v>
      </c>
      <c r="X893" t="s">
        <v>3081</v>
      </c>
      <c r="Y893" t="s">
        <v>3081</v>
      </c>
      <c r="Z893">
        <v>2</v>
      </c>
      <c r="AA893">
        <v>45627</v>
      </c>
      <c r="AB893">
        <v>44166</v>
      </c>
      <c r="AC893">
        <v>61950056</v>
      </c>
      <c r="AD893" s="9" t="s">
        <v>3084</v>
      </c>
      <c r="AE893" t="s">
        <v>1600</v>
      </c>
      <c r="AF893" t="s">
        <v>3576</v>
      </c>
      <c r="AG893" t="s">
        <v>3577</v>
      </c>
      <c r="AH893" t="s">
        <v>740</v>
      </c>
      <c r="AI893" t="s">
        <v>6043</v>
      </c>
      <c r="AJ893">
        <v>30679</v>
      </c>
      <c r="AK893" t="s">
        <v>3099</v>
      </c>
      <c r="AL893" t="s">
        <v>3088</v>
      </c>
      <c r="AM893">
        <v>200019603278249</v>
      </c>
      <c r="AN893">
        <v>1</v>
      </c>
      <c r="AO893" s="88" t="s">
        <v>3089</v>
      </c>
      <c r="AP893" s="88">
        <v>1</v>
      </c>
      <c r="AQ893" s="88" t="s">
        <v>3090</v>
      </c>
      <c r="AR893" s="88">
        <v>362664</v>
      </c>
      <c r="AS893" s="88" t="s">
        <v>6044</v>
      </c>
      <c r="AT893" s="88">
        <v>81</v>
      </c>
      <c r="AU893" s="88">
        <v>30000</v>
      </c>
      <c r="AV893" s="88">
        <v>0</v>
      </c>
      <c r="AW893" s="88">
        <v>0</v>
      </c>
      <c r="AX893" s="88">
        <v>0</v>
      </c>
      <c r="AY893" s="88">
        <v>30000</v>
      </c>
      <c r="AZ893" s="88">
        <v>861</v>
      </c>
      <c r="BA893" s="88">
        <v>0</v>
      </c>
      <c r="BB893" s="88">
        <v>912</v>
      </c>
      <c r="BC893" s="88">
        <v>0</v>
      </c>
      <c r="BD893" s="88">
        <v>25</v>
      </c>
      <c r="BE893" s="88">
        <v>0</v>
      </c>
      <c r="BF893" s="101">
        <v>4731.68</v>
      </c>
      <c r="BG893" s="101">
        <v>6529.68</v>
      </c>
      <c r="BH893" s="101">
        <v>2130</v>
      </c>
      <c r="BI893" s="101">
        <v>330</v>
      </c>
      <c r="BJ893" s="101">
        <v>2127</v>
      </c>
      <c r="BK893" s="101">
        <v>4587</v>
      </c>
      <c r="BL893" s="101" t="s">
        <v>3081</v>
      </c>
      <c r="BM893" s="101" t="s">
        <v>3081</v>
      </c>
    </row>
    <row r="894" spans="1:65">
      <c r="A894" t="s">
        <v>695</v>
      </c>
      <c r="B894">
        <v>20250301</v>
      </c>
      <c r="C894">
        <v>2025</v>
      </c>
      <c r="D894" s="9">
        <v>45717</v>
      </c>
      <c r="E894">
        <v>3</v>
      </c>
      <c r="F894" t="s">
        <v>1031</v>
      </c>
      <c r="G894" t="s">
        <v>500</v>
      </c>
      <c r="H894" t="s">
        <v>1031</v>
      </c>
      <c r="I894" t="s">
        <v>500</v>
      </c>
      <c r="J894">
        <v>1</v>
      </c>
      <c r="K894" t="s">
        <v>9</v>
      </c>
      <c r="L894" t="s">
        <v>2158</v>
      </c>
      <c r="M894" t="s">
        <v>2158</v>
      </c>
      <c r="N894" t="s">
        <v>1823</v>
      </c>
      <c r="O894" t="s">
        <v>3082</v>
      </c>
      <c r="P894" t="s">
        <v>6037</v>
      </c>
      <c r="Q894" t="s">
        <v>6038</v>
      </c>
      <c r="R894" t="s">
        <v>4177</v>
      </c>
      <c r="S894" t="s">
        <v>523</v>
      </c>
      <c r="T894" t="s">
        <v>6046</v>
      </c>
      <c r="U894" s="9" t="s">
        <v>6047</v>
      </c>
      <c r="V894" s="9" t="s">
        <v>6056</v>
      </c>
      <c r="W894" t="s">
        <v>6057</v>
      </c>
      <c r="X894" t="s">
        <v>3081</v>
      </c>
      <c r="Y894" t="s">
        <v>3081</v>
      </c>
      <c r="Z894">
        <v>4</v>
      </c>
      <c r="AA894">
        <v>43466</v>
      </c>
      <c r="AB894">
        <v>32518</v>
      </c>
      <c r="AC894">
        <v>61875031</v>
      </c>
      <c r="AD894" s="9" t="s">
        <v>3084</v>
      </c>
      <c r="AE894" t="s">
        <v>933</v>
      </c>
      <c r="AF894" t="s">
        <v>4178</v>
      </c>
      <c r="AG894" t="s">
        <v>4179</v>
      </c>
      <c r="AH894" t="s">
        <v>522</v>
      </c>
      <c r="AI894" t="s">
        <v>6043</v>
      </c>
      <c r="AJ894">
        <v>26347</v>
      </c>
      <c r="AK894" t="s">
        <v>3088</v>
      </c>
      <c r="AL894" t="s">
        <v>3095</v>
      </c>
      <c r="AM894">
        <v>200013300035169</v>
      </c>
      <c r="AN894">
        <v>1</v>
      </c>
      <c r="AO894" s="88" t="s">
        <v>3089</v>
      </c>
      <c r="AP894" s="88">
        <v>1</v>
      </c>
      <c r="AQ894" s="88" t="s">
        <v>3090</v>
      </c>
      <c r="AR894" s="88">
        <v>362664</v>
      </c>
      <c r="AS894" s="88" t="s">
        <v>6044</v>
      </c>
      <c r="AT894" s="88">
        <v>102</v>
      </c>
      <c r="AU894" s="88">
        <v>60000</v>
      </c>
      <c r="AV894" s="88">
        <v>0</v>
      </c>
      <c r="AW894" s="88">
        <v>0</v>
      </c>
      <c r="AX894" s="88">
        <v>0</v>
      </c>
      <c r="AY894" s="88">
        <v>60000</v>
      </c>
      <c r="AZ894" s="88">
        <v>1722</v>
      </c>
      <c r="BA894" s="88">
        <v>3486.68</v>
      </c>
      <c r="BB894" s="88">
        <v>1824</v>
      </c>
      <c r="BC894" s="88">
        <v>0</v>
      </c>
      <c r="BD894" s="88">
        <v>25</v>
      </c>
      <c r="BE894" s="88">
        <v>50</v>
      </c>
      <c r="BF894" s="101">
        <v>2366</v>
      </c>
      <c r="BG894" s="101">
        <v>9473.68</v>
      </c>
      <c r="BH894" s="101">
        <v>4260</v>
      </c>
      <c r="BI894" s="101">
        <v>660</v>
      </c>
      <c r="BJ894" s="101">
        <v>4254</v>
      </c>
      <c r="BK894" s="101">
        <v>9174</v>
      </c>
      <c r="BL894" s="101" t="s">
        <v>3091</v>
      </c>
      <c r="BM894" s="101" t="s">
        <v>3081</v>
      </c>
    </row>
    <row r="895" spans="1:65">
      <c r="A895" t="s">
        <v>695</v>
      </c>
      <c r="B895">
        <v>20250301</v>
      </c>
      <c r="C895">
        <v>2025</v>
      </c>
      <c r="D895" s="9">
        <v>45717</v>
      </c>
      <c r="E895">
        <v>3</v>
      </c>
      <c r="F895" t="s">
        <v>1031</v>
      </c>
      <c r="G895" t="s">
        <v>500</v>
      </c>
      <c r="H895" t="s">
        <v>1031</v>
      </c>
      <c r="I895" t="s">
        <v>500</v>
      </c>
      <c r="J895">
        <v>1</v>
      </c>
      <c r="K895" t="s">
        <v>9</v>
      </c>
      <c r="L895" t="s">
        <v>2158</v>
      </c>
      <c r="M895" t="s">
        <v>2158</v>
      </c>
      <c r="N895" t="s">
        <v>1823</v>
      </c>
      <c r="O895" t="s">
        <v>3082</v>
      </c>
      <c r="P895" t="s">
        <v>6037</v>
      </c>
      <c r="Q895" t="s">
        <v>6038</v>
      </c>
      <c r="R895" t="s">
        <v>5205</v>
      </c>
      <c r="S895" t="s">
        <v>304</v>
      </c>
      <c r="T895" t="s">
        <v>6039</v>
      </c>
      <c r="U895" s="9" t="s">
        <v>6040</v>
      </c>
      <c r="V895" s="9" t="s">
        <v>6041</v>
      </c>
      <c r="W895" t="s">
        <v>6042</v>
      </c>
      <c r="X895" t="s">
        <v>3081</v>
      </c>
      <c r="Y895" t="s">
        <v>3081</v>
      </c>
      <c r="Z895">
        <v>3</v>
      </c>
      <c r="AA895">
        <v>43466</v>
      </c>
      <c r="AB895">
        <v>37347</v>
      </c>
      <c r="AC895">
        <v>61875035</v>
      </c>
      <c r="AD895" s="9" t="s">
        <v>3084</v>
      </c>
      <c r="AE895" t="s">
        <v>1589</v>
      </c>
      <c r="AF895" t="s">
        <v>3962</v>
      </c>
      <c r="AG895" t="s">
        <v>5206</v>
      </c>
      <c r="AH895" t="s">
        <v>533</v>
      </c>
      <c r="AI895" t="s">
        <v>6045</v>
      </c>
      <c r="AJ895">
        <v>22756</v>
      </c>
      <c r="AK895" t="s">
        <v>3088</v>
      </c>
      <c r="AL895" t="s">
        <v>3095</v>
      </c>
      <c r="AM895">
        <v>200013300040387</v>
      </c>
      <c r="AN895">
        <v>1</v>
      </c>
      <c r="AO895" s="88" t="s">
        <v>3089</v>
      </c>
      <c r="AP895" s="88">
        <v>1</v>
      </c>
      <c r="AQ895" s="88" t="s">
        <v>3090</v>
      </c>
      <c r="AR895" s="88">
        <v>362664</v>
      </c>
      <c r="AS895" s="88" t="s">
        <v>6044</v>
      </c>
      <c r="AT895" s="88">
        <v>113</v>
      </c>
      <c r="AU895" s="88">
        <v>22000</v>
      </c>
      <c r="AV895" s="88">
        <v>0</v>
      </c>
      <c r="AW895" s="88">
        <v>0</v>
      </c>
      <c r="AX895" s="88">
        <v>0</v>
      </c>
      <c r="AY895" s="88">
        <v>22000</v>
      </c>
      <c r="AZ895" s="88">
        <v>631.4</v>
      </c>
      <c r="BA895" s="88">
        <v>0</v>
      </c>
      <c r="BB895" s="88">
        <v>668.8</v>
      </c>
      <c r="BC895" s="88">
        <v>0</v>
      </c>
      <c r="BD895" s="88">
        <v>25</v>
      </c>
      <c r="BE895" s="88">
        <v>50</v>
      </c>
      <c r="BF895" s="101">
        <v>2823.92</v>
      </c>
      <c r="BG895" s="101">
        <v>4199.12</v>
      </c>
      <c r="BH895" s="101">
        <v>1562</v>
      </c>
      <c r="BI895" s="101">
        <v>242</v>
      </c>
      <c r="BJ895" s="101">
        <v>1559.8</v>
      </c>
      <c r="BK895" s="101">
        <v>3363.8</v>
      </c>
      <c r="BL895" s="101" t="s">
        <v>3091</v>
      </c>
      <c r="BM895" s="101" t="s">
        <v>3081</v>
      </c>
    </row>
    <row r="896" spans="1:65">
      <c r="A896" t="s">
        <v>695</v>
      </c>
      <c r="B896">
        <v>20250301</v>
      </c>
      <c r="C896">
        <v>2025</v>
      </c>
      <c r="D896" s="9">
        <v>45717</v>
      </c>
      <c r="E896">
        <v>3</v>
      </c>
      <c r="F896" t="s">
        <v>1049</v>
      </c>
      <c r="G896" t="s">
        <v>89</v>
      </c>
      <c r="H896" t="s">
        <v>1049</v>
      </c>
      <c r="I896" t="s">
        <v>89</v>
      </c>
      <c r="J896">
        <v>1</v>
      </c>
      <c r="K896" t="s">
        <v>9</v>
      </c>
      <c r="L896" t="s">
        <v>2158</v>
      </c>
      <c r="M896" t="s">
        <v>2158</v>
      </c>
      <c r="N896" t="s">
        <v>1823</v>
      </c>
      <c r="O896" t="s">
        <v>3082</v>
      </c>
      <c r="P896" t="s">
        <v>6037</v>
      </c>
      <c r="Q896" t="s">
        <v>6038</v>
      </c>
      <c r="R896" t="s">
        <v>4245</v>
      </c>
      <c r="S896" t="s">
        <v>106</v>
      </c>
      <c r="T896" t="s">
        <v>6046</v>
      </c>
      <c r="U896" s="9" t="s">
        <v>6047</v>
      </c>
      <c r="V896" s="9" t="s">
        <v>3081</v>
      </c>
      <c r="W896" t="s">
        <v>3081</v>
      </c>
      <c r="X896" t="s">
        <v>3081</v>
      </c>
      <c r="Y896" t="s">
        <v>3081</v>
      </c>
      <c r="Z896">
        <v>4</v>
      </c>
      <c r="AA896">
        <v>44896</v>
      </c>
      <c r="AB896">
        <v>32021</v>
      </c>
      <c r="AC896">
        <v>61920005</v>
      </c>
      <c r="AD896" s="9" t="s">
        <v>3084</v>
      </c>
      <c r="AE896" t="s">
        <v>976</v>
      </c>
      <c r="AF896" t="s">
        <v>4246</v>
      </c>
      <c r="AG896" t="s">
        <v>4247</v>
      </c>
      <c r="AH896" t="s">
        <v>105</v>
      </c>
      <c r="AI896" t="s">
        <v>6043</v>
      </c>
      <c r="AJ896">
        <v>24492</v>
      </c>
      <c r="AK896" t="s">
        <v>3088</v>
      </c>
      <c r="AL896" t="s">
        <v>3095</v>
      </c>
      <c r="AM896">
        <v>200013300038111</v>
      </c>
      <c r="AN896">
        <v>1</v>
      </c>
      <c r="AO896" s="88" t="s">
        <v>3089</v>
      </c>
      <c r="AP896" s="88">
        <v>1</v>
      </c>
      <c r="AQ896" s="88" t="s">
        <v>3090</v>
      </c>
      <c r="AR896" s="88">
        <v>362664</v>
      </c>
      <c r="AS896" s="88" t="s">
        <v>6044</v>
      </c>
      <c r="AT896" s="88">
        <v>127</v>
      </c>
      <c r="AU896" s="88">
        <v>25000</v>
      </c>
      <c r="AV896" s="88">
        <v>0</v>
      </c>
      <c r="AW896" s="88">
        <v>0</v>
      </c>
      <c r="AX896" s="88">
        <v>0</v>
      </c>
      <c r="AY896" s="88">
        <v>25000</v>
      </c>
      <c r="AZ896" s="88">
        <v>717.5</v>
      </c>
      <c r="BA896" s="88">
        <v>0</v>
      </c>
      <c r="BB896" s="88">
        <v>760</v>
      </c>
      <c r="BC896" s="88">
        <v>0</v>
      </c>
      <c r="BD896" s="88">
        <v>25</v>
      </c>
      <c r="BE896" s="88">
        <v>50</v>
      </c>
      <c r="BF896" s="101">
        <v>6294.46</v>
      </c>
      <c r="BG896" s="101">
        <v>7846.96</v>
      </c>
      <c r="BH896" s="101">
        <v>1775</v>
      </c>
      <c r="BI896" s="101">
        <v>275</v>
      </c>
      <c r="BJ896" s="101">
        <v>1772.5</v>
      </c>
      <c r="BK896" s="101">
        <v>3822.5</v>
      </c>
      <c r="BL896" s="101" t="s">
        <v>3091</v>
      </c>
      <c r="BM896" s="101" t="s">
        <v>3081</v>
      </c>
    </row>
    <row r="897" spans="1:65">
      <c r="A897" t="s">
        <v>695</v>
      </c>
      <c r="B897">
        <v>20250301</v>
      </c>
      <c r="C897">
        <v>2025</v>
      </c>
      <c r="D897" s="9">
        <v>45717</v>
      </c>
      <c r="E897">
        <v>3</v>
      </c>
      <c r="F897" t="s">
        <v>1088</v>
      </c>
      <c r="G897" t="s">
        <v>14</v>
      </c>
      <c r="H897" t="s">
        <v>1088</v>
      </c>
      <c r="I897" t="s">
        <v>14</v>
      </c>
      <c r="J897">
        <v>1</v>
      </c>
      <c r="K897" t="s">
        <v>9</v>
      </c>
      <c r="L897" t="s">
        <v>2158</v>
      </c>
      <c r="M897" t="s">
        <v>2158</v>
      </c>
      <c r="N897" t="s">
        <v>1823</v>
      </c>
      <c r="O897" t="s">
        <v>3082</v>
      </c>
      <c r="P897" t="s">
        <v>6037</v>
      </c>
      <c r="Q897" t="s">
        <v>6038</v>
      </c>
      <c r="R897" t="s">
        <v>3083</v>
      </c>
      <c r="S897" t="s">
        <v>7</v>
      </c>
      <c r="T897" t="s">
        <v>6039</v>
      </c>
      <c r="U897" s="9" t="s">
        <v>6040</v>
      </c>
      <c r="V897" s="9" t="s">
        <v>6041</v>
      </c>
      <c r="W897" t="s">
        <v>6042</v>
      </c>
      <c r="X897" t="s">
        <v>3081</v>
      </c>
      <c r="Y897" t="s">
        <v>3081</v>
      </c>
      <c r="Z897">
        <v>2</v>
      </c>
      <c r="AA897">
        <v>45352</v>
      </c>
      <c r="AB897">
        <v>44531</v>
      </c>
      <c r="AC897">
        <v>62340079</v>
      </c>
      <c r="AD897" s="9" t="s">
        <v>3084</v>
      </c>
      <c r="AE897" t="s">
        <v>1597</v>
      </c>
      <c r="AF897" t="s">
        <v>5479</v>
      </c>
      <c r="AG897" t="s">
        <v>5480</v>
      </c>
      <c r="AH897" t="s">
        <v>1147</v>
      </c>
      <c r="AI897" t="s">
        <v>6045</v>
      </c>
      <c r="AJ897">
        <v>22869</v>
      </c>
      <c r="AK897" t="s">
        <v>3099</v>
      </c>
      <c r="AL897" t="s">
        <v>3088</v>
      </c>
      <c r="AM897">
        <v>200019604295123</v>
      </c>
      <c r="AN897">
        <v>1</v>
      </c>
      <c r="AO897" s="88" t="s">
        <v>3089</v>
      </c>
      <c r="AP897" s="88">
        <v>1</v>
      </c>
      <c r="AQ897" s="88" t="s">
        <v>3090</v>
      </c>
      <c r="AR897" s="88">
        <v>362664</v>
      </c>
      <c r="AS897" s="88" t="s">
        <v>6044</v>
      </c>
      <c r="AT897" s="88">
        <v>129</v>
      </c>
      <c r="AU897" s="88">
        <v>18000</v>
      </c>
      <c r="AV897" s="88">
        <v>0</v>
      </c>
      <c r="AW897" s="88">
        <v>0</v>
      </c>
      <c r="AX897" s="88">
        <v>0</v>
      </c>
      <c r="AY897" s="88">
        <v>18000</v>
      </c>
      <c r="AZ897" s="88">
        <v>516.6</v>
      </c>
      <c r="BA897" s="88">
        <v>0</v>
      </c>
      <c r="BB897" s="88">
        <v>547.20000000000005</v>
      </c>
      <c r="BC897" s="88">
        <v>0</v>
      </c>
      <c r="BD897" s="88">
        <v>25</v>
      </c>
      <c r="BE897" s="88">
        <v>0</v>
      </c>
      <c r="BF897" s="101">
        <v>0</v>
      </c>
      <c r="BG897" s="101">
        <v>1088.8</v>
      </c>
      <c r="BH897" s="101">
        <v>1278</v>
      </c>
      <c r="BI897" s="101">
        <v>198</v>
      </c>
      <c r="BJ897" s="101">
        <v>1276.2</v>
      </c>
      <c r="BK897" s="101">
        <v>2752.2</v>
      </c>
      <c r="BL897" s="101" t="s">
        <v>3081</v>
      </c>
      <c r="BM897" s="101" t="s">
        <v>3081</v>
      </c>
    </row>
    <row r="898" spans="1:65">
      <c r="A898" t="s">
        <v>695</v>
      </c>
      <c r="B898">
        <v>20250301</v>
      </c>
      <c r="C898">
        <v>2025</v>
      </c>
      <c r="D898" s="9">
        <v>45717</v>
      </c>
      <c r="E898">
        <v>3</v>
      </c>
      <c r="F898" t="s">
        <v>1031</v>
      </c>
      <c r="G898" t="s">
        <v>500</v>
      </c>
      <c r="H898" t="s">
        <v>1031</v>
      </c>
      <c r="I898" t="s">
        <v>500</v>
      </c>
      <c r="J898">
        <v>1</v>
      </c>
      <c r="K898" t="s">
        <v>9</v>
      </c>
      <c r="L898" t="s">
        <v>2158</v>
      </c>
      <c r="M898" t="s">
        <v>2158</v>
      </c>
      <c r="N898" t="s">
        <v>1823</v>
      </c>
      <c r="O898" t="s">
        <v>3082</v>
      </c>
      <c r="P898" t="s">
        <v>6037</v>
      </c>
      <c r="Q898" t="s">
        <v>6038</v>
      </c>
      <c r="R898" t="s">
        <v>3185</v>
      </c>
      <c r="S898" t="s">
        <v>307</v>
      </c>
      <c r="T898" t="s">
        <v>6039</v>
      </c>
      <c r="U898" s="9" t="s">
        <v>6040</v>
      </c>
      <c r="V898" s="9" t="s">
        <v>6041</v>
      </c>
      <c r="W898" t="s">
        <v>6042</v>
      </c>
      <c r="X898" t="s">
        <v>3081</v>
      </c>
      <c r="Y898" t="s">
        <v>3081</v>
      </c>
      <c r="Z898">
        <v>1</v>
      </c>
      <c r="AA898">
        <v>44896</v>
      </c>
      <c r="AB898">
        <v>44896</v>
      </c>
      <c r="AC898">
        <v>61875143</v>
      </c>
      <c r="AD898" s="9" t="s">
        <v>3084</v>
      </c>
      <c r="AE898" t="s">
        <v>1955</v>
      </c>
      <c r="AF898" t="s">
        <v>3641</v>
      </c>
      <c r="AG898" t="s">
        <v>3642</v>
      </c>
      <c r="AH898" t="s">
        <v>1954</v>
      </c>
      <c r="AI898" t="s">
        <v>6045</v>
      </c>
      <c r="AJ898">
        <v>29573</v>
      </c>
      <c r="AK898" t="s">
        <v>3099</v>
      </c>
      <c r="AL898" t="s">
        <v>3088</v>
      </c>
      <c r="AM898">
        <v>200019605394343</v>
      </c>
      <c r="AN898">
        <v>1</v>
      </c>
      <c r="AO898" s="88" t="s">
        <v>3089</v>
      </c>
      <c r="AP898" s="88">
        <v>1</v>
      </c>
      <c r="AQ898" s="88" t="s">
        <v>3090</v>
      </c>
      <c r="AR898" s="88">
        <v>362664</v>
      </c>
      <c r="AS898" s="88" t="s">
        <v>6044</v>
      </c>
      <c r="AT898" s="88">
        <v>202</v>
      </c>
      <c r="AU898" s="88">
        <v>22000</v>
      </c>
      <c r="AV898" s="88">
        <v>0</v>
      </c>
      <c r="AW898" s="88">
        <v>0</v>
      </c>
      <c r="AX898" s="88">
        <v>0</v>
      </c>
      <c r="AY898" s="88">
        <v>22000</v>
      </c>
      <c r="AZ898" s="88">
        <v>631.4</v>
      </c>
      <c r="BA898" s="88">
        <v>0</v>
      </c>
      <c r="BB898" s="88">
        <v>668.8</v>
      </c>
      <c r="BC898" s="88">
        <v>0</v>
      </c>
      <c r="BD898" s="88">
        <v>25</v>
      </c>
      <c r="BE898" s="88">
        <v>0</v>
      </c>
      <c r="BF898" s="101">
        <v>0</v>
      </c>
      <c r="BG898" s="101">
        <v>1325.2</v>
      </c>
      <c r="BH898" s="101">
        <v>1562</v>
      </c>
      <c r="BI898" s="101">
        <v>242</v>
      </c>
      <c r="BJ898" s="101">
        <v>1559.8</v>
      </c>
      <c r="BK898" s="101">
        <v>3363.8</v>
      </c>
      <c r="BL898" s="101" t="s">
        <v>3081</v>
      </c>
      <c r="BM898" s="101" t="s">
        <v>3081</v>
      </c>
    </row>
    <row r="899" spans="1:65">
      <c r="A899" t="s">
        <v>695</v>
      </c>
      <c r="B899">
        <v>20250301</v>
      </c>
      <c r="C899">
        <v>2025</v>
      </c>
      <c r="D899" s="9">
        <v>45717</v>
      </c>
      <c r="E899">
        <v>3</v>
      </c>
      <c r="F899" t="s">
        <v>1042</v>
      </c>
      <c r="G899" t="s">
        <v>1192</v>
      </c>
      <c r="H899" t="s">
        <v>1042</v>
      </c>
      <c r="I899" t="s">
        <v>1192</v>
      </c>
      <c r="J899">
        <v>1</v>
      </c>
      <c r="K899" t="s">
        <v>9</v>
      </c>
      <c r="L899" t="s">
        <v>2158</v>
      </c>
      <c r="M899" t="s">
        <v>2158</v>
      </c>
      <c r="N899" t="s">
        <v>1823</v>
      </c>
      <c r="O899" t="s">
        <v>3082</v>
      </c>
      <c r="P899" t="s">
        <v>6037</v>
      </c>
      <c r="Q899" t="s">
        <v>6038</v>
      </c>
      <c r="R899" t="s">
        <v>3595</v>
      </c>
      <c r="S899" t="s">
        <v>143</v>
      </c>
      <c r="T899" t="s">
        <v>6046</v>
      </c>
      <c r="U899" s="9" t="s">
        <v>6047</v>
      </c>
      <c r="V899" s="9" t="s">
        <v>3081</v>
      </c>
      <c r="W899" t="s">
        <v>3081</v>
      </c>
      <c r="X899" t="s">
        <v>3081</v>
      </c>
      <c r="Y899" t="s">
        <v>3081</v>
      </c>
      <c r="Z899">
        <v>5</v>
      </c>
      <c r="AA899">
        <v>45566</v>
      </c>
      <c r="AB899">
        <v>31710</v>
      </c>
      <c r="AC899">
        <v>61455005</v>
      </c>
      <c r="AD899" s="9" t="s">
        <v>3084</v>
      </c>
      <c r="AE899" t="s">
        <v>1602</v>
      </c>
      <c r="AF899" t="s">
        <v>3596</v>
      </c>
      <c r="AG899" t="s">
        <v>3597</v>
      </c>
      <c r="AH899" t="s">
        <v>142</v>
      </c>
      <c r="AI899" t="s">
        <v>6045</v>
      </c>
      <c r="AJ899">
        <v>21816</v>
      </c>
      <c r="AK899" t="s">
        <v>3088</v>
      </c>
      <c r="AL899" t="s">
        <v>3095</v>
      </c>
      <c r="AM899">
        <v>200013300034704</v>
      </c>
      <c r="AN899">
        <v>1</v>
      </c>
      <c r="AO899" s="88" t="s">
        <v>3089</v>
      </c>
      <c r="AP899" s="88">
        <v>1</v>
      </c>
      <c r="AQ899" s="88" t="s">
        <v>3090</v>
      </c>
      <c r="AR899" s="88">
        <v>362664</v>
      </c>
      <c r="AS899" s="88" t="s">
        <v>6044</v>
      </c>
      <c r="AT899" s="88">
        <v>144</v>
      </c>
      <c r="AU899" s="88">
        <v>30000</v>
      </c>
      <c r="AV899" s="88">
        <v>0</v>
      </c>
      <c r="AW899" s="88">
        <v>0</v>
      </c>
      <c r="AX899" s="88">
        <v>0</v>
      </c>
      <c r="AY899" s="88">
        <v>30000</v>
      </c>
      <c r="AZ899" s="88">
        <v>861</v>
      </c>
      <c r="BA899" s="88">
        <v>0</v>
      </c>
      <c r="BB899" s="88">
        <v>912</v>
      </c>
      <c r="BC899" s="88">
        <v>0</v>
      </c>
      <c r="BD899" s="88">
        <v>25</v>
      </c>
      <c r="BE899" s="88">
        <v>100</v>
      </c>
      <c r="BF899" s="101">
        <v>1249.8</v>
      </c>
      <c r="BG899" s="101">
        <v>3147.8</v>
      </c>
      <c r="BH899" s="101">
        <v>2130</v>
      </c>
      <c r="BI899" s="101">
        <v>330</v>
      </c>
      <c r="BJ899" s="101">
        <v>2127</v>
      </c>
      <c r="BK899" s="101">
        <v>4587</v>
      </c>
      <c r="BL899" s="101" t="s">
        <v>3091</v>
      </c>
      <c r="BM899" s="101" t="s">
        <v>3081</v>
      </c>
    </row>
    <row r="900" spans="1:65">
      <c r="A900" t="s">
        <v>695</v>
      </c>
      <c r="B900">
        <v>20250301</v>
      </c>
      <c r="C900">
        <v>2025</v>
      </c>
      <c r="D900" s="9">
        <v>45717</v>
      </c>
      <c r="E900">
        <v>3</v>
      </c>
      <c r="F900" t="s">
        <v>1031</v>
      </c>
      <c r="G900" t="s">
        <v>500</v>
      </c>
      <c r="H900" t="s">
        <v>1031</v>
      </c>
      <c r="I900" t="s">
        <v>500</v>
      </c>
      <c r="J900">
        <v>1</v>
      </c>
      <c r="K900" t="s">
        <v>9</v>
      </c>
      <c r="L900" t="s">
        <v>2158</v>
      </c>
      <c r="M900" t="s">
        <v>2158</v>
      </c>
      <c r="N900" t="s">
        <v>1823</v>
      </c>
      <c r="O900" t="s">
        <v>3082</v>
      </c>
      <c r="P900" t="s">
        <v>6037</v>
      </c>
      <c r="Q900" t="s">
        <v>6038</v>
      </c>
      <c r="R900" t="s">
        <v>3297</v>
      </c>
      <c r="S900" t="s">
        <v>8</v>
      </c>
      <c r="T900" t="s">
        <v>6046</v>
      </c>
      <c r="U900" s="9" t="s">
        <v>6047</v>
      </c>
      <c r="V900" s="9" t="s">
        <v>6056</v>
      </c>
      <c r="W900" t="s">
        <v>6057</v>
      </c>
      <c r="X900" t="s">
        <v>3081</v>
      </c>
      <c r="Y900" t="s">
        <v>3081</v>
      </c>
      <c r="Z900">
        <v>1</v>
      </c>
      <c r="AA900">
        <v>44317</v>
      </c>
      <c r="AB900">
        <v>44317</v>
      </c>
      <c r="AC900">
        <v>61875102</v>
      </c>
      <c r="AD900" s="9" t="s">
        <v>3084</v>
      </c>
      <c r="AE900" t="s">
        <v>1572</v>
      </c>
      <c r="AF900" t="s">
        <v>5465</v>
      </c>
      <c r="AG900" t="s">
        <v>5466</v>
      </c>
      <c r="AH900" t="s">
        <v>5467</v>
      </c>
      <c r="AI900" t="s">
        <v>6043</v>
      </c>
      <c r="AJ900">
        <v>26868</v>
      </c>
      <c r="AK900" t="s">
        <v>3087</v>
      </c>
      <c r="AL900" t="s">
        <v>3088</v>
      </c>
      <c r="AM900">
        <v>200019603687042</v>
      </c>
      <c r="AN900">
        <v>1</v>
      </c>
      <c r="AO900" s="88" t="s">
        <v>3089</v>
      </c>
      <c r="AP900" s="88">
        <v>1</v>
      </c>
      <c r="AQ900" s="88" t="s">
        <v>3090</v>
      </c>
      <c r="AR900" s="88">
        <v>362664</v>
      </c>
      <c r="AS900" s="88" t="s">
        <v>6044</v>
      </c>
      <c r="AT900" s="88">
        <v>153</v>
      </c>
      <c r="AU900" s="88">
        <v>35000</v>
      </c>
      <c r="AV900" s="88">
        <v>0</v>
      </c>
      <c r="AW900" s="88">
        <v>0</v>
      </c>
      <c r="AX900" s="88">
        <v>0</v>
      </c>
      <c r="AY900" s="88">
        <v>35000</v>
      </c>
      <c r="AZ900" s="88">
        <v>1004.5</v>
      </c>
      <c r="BA900" s="88">
        <v>0</v>
      </c>
      <c r="BB900" s="88">
        <v>1064</v>
      </c>
      <c r="BC900" s="88">
        <v>0</v>
      </c>
      <c r="BD900" s="88">
        <v>25</v>
      </c>
      <c r="BE900" s="88">
        <v>0</v>
      </c>
      <c r="BF900" s="101">
        <v>0</v>
      </c>
      <c r="BG900" s="101">
        <v>2093.5</v>
      </c>
      <c r="BH900" s="101">
        <v>2485</v>
      </c>
      <c r="BI900" s="101">
        <v>385</v>
      </c>
      <c r="BJ900" s="101">
        <v>2481.5</v>
      </c>
      <c r="BK900" s="101">
        <v>5351.5</v>
      </c>
      <c r="BL900" s="101" t="s">
        <v>3081</v>
      </c>
      <c r="BM900" s="101" t="s">
        <v>3081</v>
      </c>
    </row>
    <row r="901" spans="1:65">
      <c r="A901" t="s">
        <v>695</v>
      </c>
      <c r="B901">
        <v>20250301</v>
      </c>
      <c r="C901">
        <v>2025</v>
      </c>
      <c r="D901" s="9">
        <v>45717</v>
      </c>
      <c r="E901">
        <v>3</v>
      </c>
      <c r="F901" t="s">
        <v>1033</v>
      </c>
      <c r="G901" t="s">
        <v>428</v>
      </c>
      <c r="H901" t="s">
        <v>1033</v>
      </c>
      <c r="I901" t="s">
        <v>428</v>
      </c>
      <c r="J901">
        <v>1</v>
      </c>
      <c r="K901" t="s">
        <v>9</v>
      </c>
      <c r="L901" t="s">
        <v>2158</v>
      </c>
      <c r="M901" t="s">
        <v>2158</v>
      </c>
      <c r="N901" t="s">
        <v>1823</v>
      </c>
      <c r="O901" t="s">
        <v>3082</v>
      </c>
      <c r="P901" t="s">
        <v>6037</v>
      </c>
      <c r="Q901" t="s">
        <v>6038</v>
      </c>
      <c r="R901" t="s">
        <v>3116</v>
      </c>
      <c r="S901" t="s">
        <v>16</v>
      </c>
      <c r="T901" t="s">
        <v>6046</v>
      </c>
      <c r="U901" s="9" t="s">
        <v>6047</v>
      </c>
      <c r="V901" s="9" t="s">
        <v>3081</v>
      </c>
      <c r="W901" t="s">
        <v>3081</v>
      </c>
      <c r="X901" t="s">
        <v>3081</v>
      </c>
      <c r="Y901" t="s">
        <v>3081</v>
      </c>
      <c r="Z901">
        <v>5</v>
      </c>
      <c r="AA901">
        <v>45170</v>
      </c>
      <c r="AB901">
        <v>39661</v>
      </c>
      <c r="AC901">
        <v>61815012</v>
      </c>
      <c r="AD901" s="9" t="s">
        <v>3084</v>
      </c>
      <c r="AE901" t="s">
        <v>1644</v>
      </c>
      <c r="AF901" t="s">
        <v>3807</v>
      </c>
      <c r="AG901" t="s">
        <v>4916</v>
      </c>
      <c r="AH901" t="s">
        <v>454</v>
      </c>
      <c r="AI901" t="s">
        <v>6045</v>
      </c>
      <c r="AJ901">
        <v>23054</v>
      </c>
      <c r="AK901" t="s">
        <v>3088</v>
      </c>
      <c r="AL901" t="s">
        <v>3095</v>
      </c>
      <c r="AM901">
        <v>200011201597347</v>
      </c>
      <c r="AN901">
        <v>1</v>
      </c>
      <c r="AO901" s="88" t="s">
        <v>3089</v>
      </c>
      <c r="AP901" s="88">
        <v>1</v>
      </c>
      <c r="AQ901" s="88" t="s">
        <v>3090</v>
      </c>
      <c r="AR901" s="88">
        <v>362664</v>
      </c>
      <c r="AS901" s="88" t="s">
        <v>6044</v>
      </c>
      <c r="AT901" s="88">
        <v>158</v>
      </c>
      <c r="AU901" s="88">
        <v>35000</v>
      </c>
      <c r="AV901" s="88">
        <v>0</v>
      </c>
      <c r="AW901" s="88">
        <v>0</v>
      </c>
      <c r="AX901" s="88">
        <v>0</v>
      </c>
      <c r="AY901" s="88">
        <v>35000</v>
      </c>
      <c r="AZ901" s="88">
        <v>1004.5</v>
      </c>
      <c r="BA901" s="88">
        <v>0</v>
      </c>
      <c r="BB901" s="88">
        <v>1064</v>
      </c>
      <c r="BC901" s="88">
        <v>0</v>
      </c>
      <c r="BD901" s="88">
        <v>25</v>
      </c>
      <c r="BE901" s="88">
        <v>0</v>
      </c>
      <c r="BF901" s="101">
        <v>300</v>
      </c>
      <c r="BG901" s="101">
        <v>2393.5</v>
      </c>
      <c r="BH901" s="101">
        <v>2485</v>
      </c>
      <c r="BI901" s="101">
        <v>385</v>
      </c>
      <c r="BJ901" s="101">
        <v>2481.5</v>
      </c>
      <c r="BK901" s="101">
        <v>5351.5</v>
      </c>
      <c r="BL901" s="101" t="s">
        <v>3091</v>
      </c>
      <c r="BM901" s="101" t="s">
        <v>3081</v>
      </c>
    </row>
    <row r="902" spans="1:65">
      <c r="A902" t="s">
        <v>695</v>
      </c>
      <c r="B902">
        <v>20250301</v>
      </c>
      <c r="C902">
        <v>2025</v>
      </c>
      <c r="D902" s="9">
        <v>45717</v>
      </c>
      <c r="E902">
        <v>3</v>
      </c>
      <c r="F902" t="s">
        <v>1031</v>
      </c>
      <c r="G902" t="s">
        <v>500</v>
      </c>
      <c r="H902" t="s">
        <v>1031</v>
      </c>
      <c r="I902" t="s">
        <v>500</v>
      </c>
      <c r="J902">
        <v>1</v>
      </c>
      <c r="K902" t="s">
        <v>9</v>
      </c>
      <c r="L902" t="s">
        <v>2158</v>
      </c>
      <c r="M902" t="s">
        <v>2158</v>
      </c>
      <c r="N902" t="s">
        <v>1823</v>
      </c>
      <c r="O902" t="s">
        <v>3082</v>
      </c>
      <c r="P902" t="s">
        <v>6037</v>
      </c>
      <c r="Q902" t="s">
        <v>6038</v>
      </c>
      <c r="R902" t="s">
        <v>3083</v>
      </c>
      <c r="S902" t="s">
        <v>7</v>
      </c>
      <c r="T902" t="s">
        <v>6039</v>
      </c>
      <c r="U902" s="9" t="s">
        <v>6040</v>
      </c>
      <c r="V902" s="9" t="s">
        <v>6041</v>
      </c>
      <c r="W902" t="s">
        <v>6042</v>
      </c>
      <c r="X902" t="s">
        <v>3081</v>
      </c>
      <c r="Y902" t="s">
        <v>3081</v>
      </c>
      <c r="Z902">
        <v>4</v>
      </c>
      <c r="AA902">
        <v>43466</v>
      </c>
      <c r="AB902">
        <v>40756</v>
      </c>
      <c r="AC902">
        <v>61875071</v>
      </c>
      <c r="AD902" s="9" t="s">
        <v>3084</v>
      </c>
      <c r="AE902" t="s">
        <v>1546</v>
      </c>
      <c r="AF902" t="s">
        <v>4840</v>
      </c>
      <c r="AG902" t="s">
        <v>4841</v>
      </c>
      <c r="AH902" t="s">
        <v>520</v>
      </c>
      <c r="AI902" t="s">
        <v>6043</v>
      </c>
      <c r="AJ902">
        <v>32015</v>
      </c>
      <c r="AK902" t="s">
        <v>3099</v>
      </c>
      <c r="AL902" t="s">
        <v>3088</v>
      </c>
      <c r="AM902">
        <v>200013300200127</v>
      </c>
      <c r="AN902">
        <v>1</v>
      </c>
      <c r="AO902" s="88" t="s">
        <v>3089</v>
      </c>
      <c r="AP902" s="88">
        <v>1</v>
      </c>
      <c r="AQ902" s="88" t="s">
        <v>3090</v>
      </c>
      <c r="AR902" s="88">
        <v>362664</v>
      </c>
      <c r="AS902" s="88" t="s">
        <v>6044</v>
      </c>
      <c r="AT902" s="88">
        <v>161</v>
      </c>
      <c r="AU902" s="88">
        <v>22000</v>
      </c>
      <c r="AV902" s="88">
        <v>0</v>
      </c>
      <c r="AW902" s="88">
        <v>0</v>
      </c>
      <c r="AX902" s="88">
        <v>0</v>
      </c>
      <c r="AY902" s="88">
        <v>22000</v>
      </c>
      <c r="AZ902" s="88">
        <v>631.4</v>
      </c>
      <c r="BA902" s="88">
        <v>0</v>
      </c>
      <c r="BB902" s="88">
        <v>668.8</v>
      </c>
      <c r="BC902" s="88">
        <v>0</v>
      </c>
      <c r="BD902" s="88">
        <v>25</v>
      </c>
      <c r="BE902" s="88">
        <v>0</v>
      </c>
      <c r="BF902" s="101">
        <v>300</v>
      </c>
      <c r="BG902" s="101">
        <v>1625.2</v>
      </c>
      <c r="BH902" s="101">
        <v>1562</v>
      </c>
      <c r="BI902" s="101">
        <v>242</v>
      </c>
      <c r="BJ902" s="101">
        <v>1559.8</v>
      </c>
      <c r="BK902" s="101">
        <v>3363.8</v>
      </c>
      <c r="BL902" s="101" t="s">
        <v>3081</v>
      </c>
      <c r="BM902" s="101" t="s">
        <v>3081</v>
      </c>
    </row>
    <row r="903" spans="1:65">
      <c r="A903" t="s">
        <v>695</v>
      </c>
      <c r="B903">
        <v>20250301</v>
      </c>
      <c r="C903">
        <v>2025</v>
      </c>
      <c r="D903" s="9">
        <v>45717</v>
      </c>
      <c r="E903">
        <v>3</v>
      </c>
      <c r="F903" t="s">
        <v>1087</v>
      </c>
      <c r="G903" t="s">
        <v>6</v>
      </c>
      <c r="H903" t="s">
        <v>1087</v>
      </c>
      <c r="I903" t="s">
        <v>6</v>
      </c>
      <c r="J903">
        <v>1</v>
      </c>
      <c r="K903" t="s">
        <v>9</v>
      </c>
      <c r="L903" t="s">
        <v>2158</v>
      </c>
      <c r="M903" t="s">
        <v>2158</v>
      </c>
      <c r="N903" t="s">
        <v>1823</v>
      </c>
      <c r="O903" t="s">
        <v>3082</v>
      </c>
      <c r="P903" t="s">
        <v>6037</v>
      </c>
      <c r="Q903" t="s">
        <v>6038</v>
      </c>
      <c r="R903" t="s">
        <v>3140</v>
      </c>
      <c r="S903" t="s">
        <v>491</v>
      </c>
      <c r="T903" t="s">
        <v>6039</v>
      </c>
      <c r="U903" s="9" t="s">
        <v>6040</v>
      </c>
      <c r="V903" s="9" t="s">
        <v>6041</v>
      </c>
      <c r="W903" t="s">
        <v>6042</v>
      </c>
      <c r="X903" t="s">
        <v>3081</v>
      </c>
      <c r="Y903" t="s">
        <v>3081</v>
      </c>
      <c r="Z903">
        <v>1</v>
      </c>
      <c r="AA903">
        <v>45139</v>
      </c>
      <c r="AB903">
        <v>45139</v>
      </c>
      <c r="AC903">
        <v>61560013</v>
      </c>
      <c r="AD903" s="9" t="s">
        <v>3084</v>
      </c>
      <c r="AE903" t="s">
        <v>2519</v>
      </c>
      <c r="AF903" t="s">
        <v>5463</v>
      </c>
      <c r="AG903" t="s">
        <v>5464</v>
      </c>
      <c r="AH903" t="s">
        <v>2518</v>
      </c>
      <c r="AI903" t="s">
        <v>6045</v>
      </c>
      <c r="AJ903">
        <v>33139</v>
      </c>
      <c r="AK903" t="s">
        <v>3099</v>
      </c>
      <c r="AL903" t="s">
        <v>3088</v>
      </c>
      <c r="AM903">
        <v>200019606078600</v>
      </c>
      <c r="AN903">
        <v>1</v>
      </c>
      <c r="AO903" s="88" t="s">
        <v>3089</v>
      </c>
      <c r="AP903" s="88">
        <v>1</v>
      </c>
      <c r="AQ903" s="88" t="s">
        <v>3090</v>
      </c>
      <c r="AR903" s="88">
        <v>362664</v>
      </c>
      <c r="AS903" s="88" t="s">
        <v>6044</v>
      </c>
      <c r="AT903" s="88">
        <v>164</v>
      </c>
      <c r="AU903" s="88">
        <v>25000</v>
      </c>
      <c r="AV903" s="88">
        <v>0</v>
      </c>
      <c r="AW903" s="88">
        <v>0</v>
      </c>
      <c r="AX903" s="88">
        <v>0</v>
      </c>
      <c r="AY903" s="88">
        <v>25000</v>
      </c>
      <c r="AZ903" s="88">
        <v>717.5</v>
      </c>
      <c r="BA903" s="88">
        <v>0</v>
      </c>
      <c r="BB903" s="88">
        <v>760</v>
      </c>
      <c r="BC903" s="88">
        <v>0</v>
      </c>
      <c r="BD903" s="88">
        <v>25</v>
      </c>
      <c r="BE903" s="88">
        <v>0</v>
      </c>
      <c r="BF903" s="101">
        <v>0</v>
      </c>
      <c r="BG903" s="101">
        <v>1502.5</v>
      </c>
      <c r="BH903" s="101">
        <v>1775</v>
      </c>
      <c r="BI903" s="101">
        <v>275</v>
      </c>
      <c r="BJ903" s="101">
        <v>1772.5</v>
      </c>
      <c r="BK903" s="101">
        <v>3822.5</v>
      </c>
      <c r="BL903" s="101" t="s">
        <v>3081</v>
      </c>
      <c r="BM903" s="101" t="s">
        <v>3081</v>
      </c>
    </row>
    <row r="904" spans="1:65">
      <c r="A904" t="s">
        <v>695</v>
      </c>
      <c r="B904">
        <v>20250301</v>
      </c>
      <c r="C904">
        <v>2025</v>
      </c>
      <c r="D904" s="9">
        <v>45717</v>
      </c>
      <c r="E904">
        <v>3</v>
      </c>
      <c r="F904" t="s">
        <v>1042</v>
      </c>
      <c r="G904" t="s">
        <v>1192</v>
      </c>
      <c r="H904" t="s">
        <v>1042</v>
      </c>
      <c r="I904" t="s">
        <v>1192</v>
      </c>
      <c r="J904">
        <v>1</v>
      </c>
      <c r="K904" t="s">
        <v>9</v>
      </c>
      <c r="L904" t="s">
        <v>2158</v>
      </c>
      <c r="M904" t="s">
        <v>2158</v>
      </c>
      <c r="N904" t="s">
        <v>1823</v>
      </c>
      <c r="O904" t="s">
        <v>3082</v>
      </c>
      <c r="P904" t="s">
        <v>6037</v>
      </c>
      <c r="Q904" t="s">
        <v>6038</v>
      </c>
      <c r="R904" t="s">
        <v>3149</v>
      </c>
      <c r="S904" t="s">
        <v>134</v>
      </c>
      <c r="T904" t="s">
        <v>6046</v>
      </c>
      <c r="U904" s="9" t="s">
        <v>6047</v>
      </c>
      <c r="V904" s="9" t="s">
        <v>3081</v>
      </c>
      <c r="W904" t="s">
        <v>3081</v>
      </c>
      <c r="X904" t="s">
        <v>3081</v>
      </c>
      <c r="Y904" t="s">
        <v>3081</v>
      </c>
      <c r="Z904">
        <v>2</v>
      </c>
      <c r="AA904">
        <v>43466</v>
      </c>
      <c r="AB904">
        <v>38292</v>
      </c>
      <c r="AC904">
        <v>61455010</v>
      </c>
      <c r="AD904" s="9" t="s">
        <v>3084</v>
      </c>
      <c r="AE904" t="s">
        <v>1599</v>
      </c>
      <c r="AF904" t="s">
        <v>3150</v>
      </c>
      <c r="AG904" t="s">
        <v>3151</v>
      </c>
      <c r="AH904" t="s">
        <v>141</v>
      </c>
      <c r="AI904" t="s">
        <v>6045</v>
      </c>
      <c r="AJ904">
        <v>29078</v>
      </c>
      <c r="AK904" t="s">
        <v>3088</v>
      </c>
      <c r="AL904" t="s">
        <v>3095</v>
      </c>
      <c r="AM904">
        <v>200013300049935</v>
      </c>
      <c r="AN904">
        <v>1</v>
      </c>
      <c r="AO904" s="88" t="s">
        <v>3089</v>
      </c>
      <c r="AP904" s="88">
        <v>1</v>
      </c>
      <c r="AQ904" s="88" t="s">
        <v>3090</v>
      </c>
      <c r="AR904" s="88">
        <v>362664</v>
      </c>
      <c r="AS904" s="88" t="s">
        <v>6044</v>
      </c>
      <c r="AT904" s="88">
        <v>165</v>
      </c>
      <c r="AU904" s="88">
        <v>10000</v>
      </c>
      <c r="AV904" s="88">
        <v>0</v>
      </c>
      <c r="AW904" s="88">
        <v>0</v>
      </c>
      <c r="AX904" s="88">
        <v>0</v>
      </c>
      <c r="AY904" s="88">
        <v>10000</v>
      </c>
      <c r="AZ904" s="88">
        <v>287</v>
      </c>
      <c r="BA904" s="88">
        <v>0</v>
      </c>
      <c r="BB904" s="88">
        <v>304</v>
      </c>
      <c r="BC904" s="88">
        <v>0</v>
      </c>
      <c r="BD904" s="88">
        <v>25</v>
      </c>
      <c r="BE904" s="88">
        <v>100</v>
      </c>
      <c r="BF904" s="101">
        <v>300</v>
      </c>
      <c r="BG904" s="101">
        <v>1016</v>
      </c>
      <c r="BH904" s="101">
        <v>710</v>
      </c>
      <c r="BI904" s="101">
        <v>110</v>
      </c>
      <c r="BJ904" s="101">
        <v>709</v>
      </c>
      <c r="BK904" s="101">
        <v>1529</v>
      </c>
      <c r="BL904" s="101" t="s">
        <v>3091</v>
      </c>
      <c r="BM904" s="101" t="s">
        <v>3081</v>
      </c>
    </row>
    <row r="905" spans="1:65">
      <c r="A905" t="s">
        <v>695</v>
      </c>
      <c r="B905">
        <v>20250301</v>
      </c>
      <c r="C905">
        <v>2025</v>
      </c>
      <c r="D905" s="9">
        <v>45717</v>
      </c>
      <c r="E905">
        <v>3</v>
      </c>
      <c r="F905" t="s">
        <v>1033</v>
      </c>
      <c r="G905" t="s">
        <v>428</v>
      </c>
      <c r="H905" t="s">
        <v>1033</v>
      </c>
      <c r="I905" t="s">
        <v>428</v>
      </c>
      <c r="J905">
        <v>1</v>
      </c>
      <c r="K905" t="s">
        <v>9</v>
      </c>
      <c r="L905" t="s">
        <v>2158</v>
      </c>
      <c r="M905" t="s">
        <v>2158</v>
      </c>
      <c r="N905" t="s">
        <v>1823</v>
      </c>
      <c r="O905" t="s">
        <v>3082</v>
      </c>
      <c r="P905" t="s">
        <v>6037</v>
      </c>
      <c r="Q905" t="s">
        <v>6038</v>
      </c>
      <c r="R905" t="s">
        <v>3260</v>
      </c>
      <c r="S905" t="s">
        <v>107</v>
      </c>
      <c r="T905" t="s">
        <v>6046</v>
      </c>
      <c r="U905" s="9" t="s">
        <v>6047</v>
      </c>
      <c r="V905" s="9" t="s">
        <v>3081</v>
      </c>
      <c r="W905" t="s">
        <v>3081</v>
      </c>
      <c r="X905" t="s">
        <v>3081</v>
      </c>
      <c r="Y905" t="s">
        <v>3081</v>
      </c>
      <c r="Z905">
        <v>4</v>
      </c>
      <c r="AA905">
        <v>45566</v>
      </c>
      <c r="AB905">
        <v>40603</v>
      </c>
      <c r="AC905">
        <v>61815030</v>
      </c>
      <c r="AD905" s="9" t="s">
        <v>3084</v>
      </c>
      <c r="AE905" t="s">
        <v>1535</v>
      </c>
      <c r="AF905" t="s">
        <v>3587</v>
      </c>
      <c r="AG905" t="s">
        <v>3588</v>
      </c>
      <c r="AH905" t="s">
        <v>434</v>
      </c>
      <c r="AI905" t="s">
        <v>6045</v>
      </c>
      <c r="AJ905">
        <v>22662</v>
      </c>
      <c r="AK905" t="s">
        <v>3099</v>
      </c>
      <c r="AL905" t="s">
        <v>3095</v>
      </c>
      <c r="AM905">
        <v>200019602596105</v>
      </c>
      <c r="AN905">
        <v>1</v>
      </c>
      <c r="AO905" s="88" t="s">
        <v>3089</v>
      </c>
      <c r="AP905" s="88">
        <v>1</v>
      </c>
      <c r="AQ905" s="88" t="s">
        <v>3090</v>
      </c>
      <c r="AR905" s="88">
        <v>362664</v>
      </c>
      <c r="AS905" s="88" t="s">
        <v>6044</v>
      </c>
      <c r="AT905" s="88">
        <v>166</v>
      </c>
      <c r="AU905" s="88">
        <v>24000</v>
      </c>
      <c r="AV905" s="88">
        <v>0</v>
      </c>
      <c r="AW905" s="88">
        <v>0</v>
      </c>
      <c r="AX905" s="88">
        <v>0</v>
      </c>
      <c r="AY905" s="88">
        <v>24000</v>
      </c>
      <c r="AZ905" s="88">
        <v>688.8</v>
      </c>
      <c r="BA905" s="88">
        <v>0</v>
      </c>
      <c r="BB905" s="88">
        <v>729.6</v>
      </c>
      <c r="BC905" s="88">
        <v>0</v>
      </c>
      <c r="BD905" s="88">
        <v>25</v>
      </c>
      <c r="BE905" s="88">
        <v>0</v>
      </c>
      <c r="BF905" s="101">
        <v>300</v>
      </c>
      <c r="BG905" s="101">
        <v>1743.4</v>
      </c>
      <c r="BH905" s="101">
        <v>1704</v>
      </c>
      <c r="BI905" s="101">
        <v>264</v>
      </c>
      <c r="BJ905" s="101">
        <v>1701.6</v>
      </c>
      <c r="BK905" s="101">
        <v>3669.6</v>
      </c>
      <c r="BL905" s="101" t="s">
        <v>3091</v>
      </c>
      <c r="BM905" s="101" t="s">
        <v>3081</v>
      </c>
    </row>
    <row r="906" spans="1:65">
      <c r="A906" t="s">
        <v>695</v>
      </c>
      <c r="B906">
        <v>20250301</v>
      </c>
      <c r="C906">
        <v>2025</v>
      </c>
      <c r="D906" s="9">
        <v>45717</v>
      </c>
      <c r="E906">
        <v>3</v>
      </c>
      <c r="F906" t="s">
        <v>1086</v>
      </c>
      <c r="G906" t="s">
        <v>809</v>
      </c>
      <c r="H906" t="s">
        <v>1086</v>
      </c>
      <c r="I906" t="s">
        <v>809</v>
      </c>
      <c r="J906">
        <v>1</v>
      </c>
      <c r="K906" t="s">
        <v>9</v>
      </c>
      <c r="L906" t="s">
        <v>2158</v>
      </c>
      <c r="M906" t="s">
        <v>2158</v>
      </c>
      <c r="N906" t="s">
        <v>1823</v>
      </c>
      <c r="O906" t="s">
        <v>3082</v>
      </c>
      <c r="P906" t="s">
        <v>6037</v>
      </c>
      <c r="Q906" t="s">
        <v>6038</v>
      </c>
      <c r="R906" t="s">
        <v>3260</v>
      </c>
      <c r="S906" t="s">
        <v>107</v>
      </c>
      <c r="T906" t="s">
        <v>6046</v>
      </c>
      <c r="U906" s="9" t="s">
        <v>6047</v>
      </c>
      <c r="V906" s="9" t="s">
        <v>3081</v>
      </c>
      <c r="W906" t="s">
        <v>3081</v>
      </c>
      <c r="X906" t="s">
        <v>3081</v>
      </c>
      <c r="Y906" t="s">
        <v>3081</v>
      </c>
      <c r="Z906">
        <v>1</v>
      </c>
      <c r="AA906">
        <v>44378</v>
      </c>
      <c r="AB906">
        <v>44378</v>
      </c>
      <c r="AC906">
        <v>62355006</v>
      </c>
      <c r="AD906" s="9" t="s">
        <v>3084</v>
      </c>
      <c r="AE906" t="s">
        <v>1601</v>
      </c>
      <c r="AF906" t="s">
        <v>4902</v>
      </c>
      <c r="AG906" t="s">
        <v>4903</v>
      </c>
      <c r="AH906" t="s">
        <v>810</v>
      </c>
      <c r="AI906" t="s">
        <v>6045</v>
      </c>
      <c r="AJ906">
        <v>28873</v>
      </c>
      <c r="AK906" t="s">
        <v>3099</v>
      </c>
      <c r="AL906" t="s">
        <v>3088</v>
      </c>
      <c r="AM906">
        <v>200019603855945</v>
      </c>
      <c r="AN906">
        <v>1</v>
      </c>
      <c r="AO906" s="88" t="s">
        <v>3089</v>
      </c>
      <c r="AP906" s="88">
        <v>1</v>
      </c>
      <c r="AQ906" s="88" t="s">
        <v>3090</v>
      </c>
      <c r="AR906" s="88">
        <v>362664</v>
      </c>
      <c r="AS906" s="88" t="s">
        <v>6044</v>
      </c>
      <c r="AT906" s="88">
        <v>175</v>
      </c>
      <c r="AU906" s="88">
        <v>10000</v>
      </c>
      <c r="AV906" s="88">
        <v>0</v>
      </c>
      <c r="AW906" s="88">
        <v>0</v>
      </c>
      <c r="AX906" s="88">
        <v>0</v>
      </c>
      <c r="AY906" s="88">
        <v>10000</v>
      </c>
      <c r="AZ906" s="88">
        <v>287</v>
      </c>
      <c r="BA906" s="88">
        <v>0</v>
      </c>
      <c r="BB906" s="88">
        <v>304</v>
      </c>
      <c r="BC906" s="88">
        <v>0</v>
      </c>
      <c r="BD906" s="88">
        <v>25</v>
      </c>
      <c r="BE906" s="88">
        <v>0</v>
      </c>
      <c r="BF906" s="101">
        <v>0</v>
      </c>
      <c r="BG906" s="101">
        <v>616</v>
      </c>
      <c r="BH906" s="101">
        <v>710</v>
      </c>
      <c r="BI906" s="101">
        <v>110</v>
      </c>
      <c r="BJ906" s="101">
        <v>709</v>
      </c>
      <c r="BK906" s="101">
        <v>1529</v>
      </c>
      <c r="BL906" s="101" t="s">
        <v>3081</v>
      </c>
      <c r="BM906" s="101" t="s">
        <v>3081</v>
      </c>
    </row>
    <row r="907" spans="1:65">
      <c r="A907" t="s">
        <v>695</v>
      </c>
      <c r="B907">
        <v>20250301</v>
      </c>
      <c r="C907">
        <v>2025</v>
      </c>
      <c r="D907" s="9">
        <v>45717</v>
      </c>
      <c r="E907">
        <v>3</v>
      </c>
      <c r="F907" t="s">
        <v>1031</v>
      </c>
      <c r="G907" t="s">
        <v>500</v>
      </c>
      <c r="H907" t="s">
        <v>1031</v>
      </c>
      <c r="I907" t="s">
        <v>500</v>
      </c>
      <c r="J907">
        <v>1</v>
      </c>
      <c r="K907" t="s">
        <v>9</v>
      </c>
      <c r="L907" t="s">
        <v>2158</v>
      </c>
      <c r="M907" t="s">
        <v>2158</v>
      </c>
      <c r="N907" t="s">
        <v>1823</v>
      </c>
      <c r="O907" t="s">
        <v>3082</v>
      </c>
      <c r="P907" t="s">
        <v>6037</v>
      </c>
      <c r="Q907" t="s">
        <v>6038</v>
      </c>
      <c r="R907" t="s">
        <v>3193</v>
      </c>
      <c r="S907" t="s">
        <v>20</v>
      </c>
      <c r="T907" t="s">
        <v>6039</v>
      </c>
      <c r="U907" s="9" t="s">
        <v>6040</v>
      </c>
      <c r="V907" s="9" t="s">
        <v>6041</v>
      </c>
      <c r="W907" t="s">
        <v>6042</v>
      </c>
      <c r="X907" t="s">
        <v>3081</v>
      </c>
      <c r="Y907" t="s">
        <v>3081</v>
      </c>
      <c r="Z907">
        <v>2</v>
      </c>
      <c r="AA907">
        <v>44287</v>
      </c>
      <c r="AB907">
        <v>37803</v>
      </c>
      <c r="AC907">
        <v>61875100</v>
      </c>
      <c r="AD907" s="9" t="s">
        <v>3084</v>
      </c>
      <c r="AE907" t="s">
        <v>1538</v>
      </c>
      <c r="AF907" t="s">
        <v>3600</v>
      </c>
      <c r="AG907" t="s">
        <v>3601</v>
      </c>
      <c r="AH907" t="s">
        <v>781</v>
      </c>
      <c r="AI907" t="s">
        <v>6045</v>
      </c>
      <c r="AJ907">
        <v>29024</v>
      </c>
      <c r="AK907" t="s">
        <v>3088</v>
      </c>
      <c r="AL907" t="s">
        <v>3095</v>
      </c>
      <c r="AM907">
        <v>200019603522066</v>
      </c>
      <c r="AN907">
        <v>1</v>
      </c>
      <c r="AO907" s="88" t="s">
        <v>3089</v>
      </c>
      <c r="AP907" s="88">
        <v>1</v>
      </c>
      <c r="AQ907" s="88" t="s">
        <v>3090</v>
      </c>
      <c r="AR907" s="88">
        <v>362664</v>
      </c>
      <c r="AS907" s="88" t="s">
        <v>6044</v>
      </c>
      <c r="AT907" s="88">
        <v>179</v>
      </c>
      <c r="AU907" s="88">
        <v>20000</v>
      </c>
      <c r="AV907" s="88">
        <v>0</v>
      </c>
      <c r="AW907" s="88">
        <v>0</v>
      </c>
      <c r="AX907" s="88">
        <v>0</v>
      </c>
      <c r="AY907" s="88">
        <v>20000</v>
      </c>
      <c r="AZ907" s="88">
        <v>574</v>
      </c>
      <c r="BA907" s="88">
        <v>0</v>
      </c>
      <c r="BB907" s="88">
        <v>608</v>
      </c>
      <c r="BC907" s="88">
        <v>0</v>
      </c>
      <c r="BD907" s="88">
        <v>25</v>
      </c>
      <c r="BE907" s="88">
        <v>0</v>
      </c>
      <c r="BF907" s="101">
        <v>1566</v>
      </c>
      <c r="BG907" s="101">
        <v>2773</v>
      </c>
      <c r="BH907" s="101">
        <v>1420</v>
      </c>
      <c r="BI907" s="101">
        <v>220</v>
      </c>
      <c r="BJ907" s="101">
        <v>1418</v>
      </c>
      <c r="BK907" s="101">
        <v>3058</v>
      </c>
      <c r="BL907" s="101" t="s">
        <v>3091</v>
      </c>
      <c r="BM907" s="101" t="s">
        <v>3081</v>
      </c>
    </row>
    <row r="908" spans="1:65">
      <c r="A908" t="s">
        <v>695</v>
      </c>
      <c r="B908">
        <v>20250301</v>
      </c>
      <c r="C908">
        <v>2025</v>
      </c>
      <c r="D908" s="9">
        <v>45717</v>
      </c>
      <c r="E908">
        <v>3</v>
      </c>
      <c r="F908" t="s">
        <v>1033</v>
      </c>
      <c r="G908" t="s">
        <v>428</v>
      </c>
      <c r="H908" t="s">
        <v>1033</v>
      </c>
      <c r="I908" t="s">
        <v>428</v>
      </c>
      <c r="J908">
        <v>1</v>
      </c>
      <c r="K908" t="s">
        <v>9</v>
      </c>
      <c r="L908" t="s">
        <v>2158</v>
      </c>
      <c r="M908" t="s">
        <v>2158</v>
      </c>
      <c r="N908" t="s">
        <v>1823</v>
      </c>
      <c r="O908" t="s">
        <v>3082</v>
      </c>
      <c r="P908" t="s">
        <v>6037</v>
      </c>
      <c r="Q908" t="s">
        <v>6038</v>
      </c>
      <c r="R908" t="s">
        <v>3083</v>
      </c>
      <c r="S908" t="s">
        <v>7</v>
      </c>
      <c r="T908" t="s">
        <v>6039</v>
      </c>
      <c r="U908" s="9" t="s">
        <v>6040</v>
      </c>
      <c r="V908" s="9" t="s">
        <v>6041</v>
      </c>
      <c r="W908" t="s">
        <v>6042</v>
      </c>
      <c r="X908" t="s">
        <v>3081</v>
      </c>
      <c r="Y908" t="s">
        <v>3081</v>
      </c>
      <c r="Z908">
        <v>4</v>
      </c>
      <c r="AA908">
        <v>45566</v>
      </c>
      <c r="AB908">
        <v>41030</v>
      </c>
      <c r="AC908">
        <v>61815054</v>
      </c>
      <c r="AD908" s="9" t="s">
        <v>3084</v>
      </c>
      <c r="AE908" t="s">
        <v>1559</v>
      </c>
      <c r="AF908" t="s">
        <v>3934</v>
      </c>
      <c r="AG908" t="s">
        <v>3935</v>
      </c>
      <c r="AH908" t="s">
        <v>436</v>
      </c>
      <c r="AI908" t="s">
        <v>6043</v>
      </c>
      <c r="AJ908">
        <v>23655</v>
      </c>
      <c r="AK908" t="s">
        <v>3099</v>
      </c>
      <c r="AL908" t="s">
        <v>3088</v>
      </c>
      <c r="AM908">
        <v>200011240145509</v>
      </c>
      <c r="AN908">
        <v>1</v>
      </c>
      <c r="AO908" s="88" t="s">
        <v>3089</v>
      </c>
      <c r="AP908" s="88">
        <v>1</v>
      </c>
      <c r="AQ908" s="88" t="s">
        <v>3090</v>
      </c>
      <c r="AR908" s="88">
        <v>362664</v>
      </c>
      <c r="AS908" s="88" t="s">
        <v>6044</v>
      </c>
      <c r="AT908" s="88">
        <v>298</v>
      </c>
      <c r="AU908" s="88">
        <v>24000</v>
      </c>
      <c r="AV908" s="88">
        <v>0</v>
      </c>
      <c r="AW908" s="88">
        <v>0</v>
      </c>
      <c r="AX908" s="88">
        <v>0</v>
      </c>
      <c r="AY908" s="88">
        <v>24000</v>
      </c>
      <c r="AZ908" s="88">
        <v>688.8</v>
      </c>
      <c r="BA908" s="88">
        <v>0</v>
      </c>
      <c r="BB908" s="88">
        <v>729.6</v>
      </c>
      <c r="BC908" s="88">
        <v>0</v>
      </c>
      <c r="BD908" s="88">
        <v>25</v>
      </c>
      <c r="BE908" s="88">
        <v>0</v>
      </c>
      <c r="BF908" s="101">
        <v>0</v>
      </c>
      <c r="BG908" s="101">
        <v>1443.4</v>
      </c>
      <c r="BH908" s="101">
        <v>1704</v>
      </c>
      <c r="BI908" s="101">
        <v>264</v>
      </c>
      <c r="BJ908" s="101">
        <v>1701.6</v>
      </c>
      <c r="BK908" s="101">
        <v>3669.6</v>
      </c>
      <c r="BL908" s="101" t="s">
        <v>3081</v>
      </c>
      <c r="BM908" s="101" t="s">
        <v>3081</v>
      </c>
    </row>
    <row r="909" spans="1:65">
      <c r="A909" t="s">
        <v>695</v>
      </c>
      <c r="B909">
        <v>20250301</v>
      </c>
      <c r="C909">
        <v>2025</v>
      </c>
      <c r="D909" s="9">
        <v>45717</v>
      </c>
      <c r="E909">
        <v>3</v>
      </c>
      <c r="F909" t="s">
        <v>1031</v>
      </c>
      <c r="G909" t="s">
        <v>500</v>
      </c>
      <c r="H909" t="s">
        <v>1031</v>
      </c>
      <c r="I909" t="s">
        <v>500</v>
      </c>
      <c r="J909">
        <v>1</v>
      </c>
      <c r="K909" t="s">
        <v>9</v>
      </c>
      <c r="L909" t="s">
        <v>2158</v>
      </c>
      <c r="M909" t="s">
        <v>2158</v>
      </c>
      <c r="N909" t="s">
        <v>1823</v>
      </c>
      <c r="O909" t="s">
        <v>3082</v>
      </c>
      <c r="P909" t="s">
        <v>6037</v>
      </c>
      <c r="Q909" t="s">
        <v>6038</v>
      </c>
      <c r="R909" t="s">
        <v>3193</v>
      </c>
      <c r="S909" t="s">
        <v>20</v>
      </c>
      <c r="T909" t="s">
        <v>6039</v>
      </c>
      <c r="U909" s="9" t="s">
        <v>6040</v>
      </c>
      <c r="V909" s="9" t="s">
        <v>6041</v>
      </c>
      <c r="W909" t="s">
        <v>6042</v>
      </c>
      <c r="X909" t="s">
        <v>3081</v>
      </c>
      <c r="Y909" t="s">
        <v>3081</v>
      </c>
      <c r="Z909">
        <v>3</v>
      </c>
      <c r="AA909">
        <v>43466</v>
      </c>
      <c r="AB909">
        <v>42401</v>
      </c>
      <c r="AC909">
        <v>61875077</v>
      </c>
      <c r="AD909" s="9" t="s">
        <v>3084</v>
      </c>
      <c r="AE909" t="s">
        <v>1580</v>
      </c>
      <c r="AF909" t="s">
        <v>3310</v>
      </c>
      <c r="AG909" t="s">
        <v>3926</v>
      </c>
      <c r="AH909" t="s">
        <v>3927</v>
      </c>
      <c r="AI909" t="s">
        <v>6045</v>
      </c>
      <c r="AJ909">
        <v>28359</v>
      </c>
      <c r="AK909" t="s">
        <v>3099</v>
      </c>
      <c r="AL909" t="s">
        <v>3088</v>
      </c>
      <c r="AM909">
        <v>200018300281489</v>
      </c>
      <c r="AN909">
        <v>1</v>
      </c>
      <c r="AO909" s="88" t="s">
        <v>3089</v>
      </c>
      <c r="AP909" s="88">
        <v>1</v>
      </c>
      <c r="AQ909" s="88" t="s">
        <v>3090</v>
      </c>
      <c r="AR909" s="88">
        <v>362664</v>
      </c>
      <c r="AS909" s="88" t="s">
        <v>6044</v>
      </c>
      <c r="AT909" s="88">
        <v>306</v>
      </c>
      <c r="AU909" s="88">
        <v>22000</v>
      </c>
      <c r="AV909" s="88">
        <v>0</v>
      </c>
      <c r="AW909" s="88">
        <v>0</v>
      </c>
      <c r="AX909" s="88">
        <v>0</v>
      </c>
      <c r="AY909" s="88">
        <v>22000</v>
      </c>
      <c r="AZ909" s="88">
        <v>631.4</v>
      </c>
      <c r="BA909" s="88">
        <v>0</v>
      </c>
      <c r="BB909" s="88">
        <v>668.8</v>
      </c>
      <c r="BC909" s="88">
        <v>0</v>
      </c>
      <c r="BD909" s="88">
        <v>25</v>
      </c>
      <c r="BE909" s="88">
        <v>0</v>
      </c>
      <c r="BF909" s="101">
        <v>10066</v>
      </c>
      <c r="BG909" s="101">
        <v>11391.2</v>
      </c>
      <c r="BH909" s="101">
        <v>1562</v>
      </c>
      <c r="BI909" s="101">
        <v>242</v>
      </c>
      <c r="BJ909" s="101">
        <v>1559.8</v>
      </c>
      <c r="BK909" s="101">
        <v>3363.8</v>
      </c>
      <c r="BL909" s="101" t="s">
        <v>3229</v>
      </c>
      <c r="BM909" s="101" t="s">
        <v>3327</v>
      </c>
    </row>
    <row r="910" spans="1:65">
      <c r="A910" t="s">
        <v>695</v>
      </c>
      <c r="B910">
        <v>20250301</v>
      </c>
      <c r="C910">
        <v>2025</v>
      </c>
      <c r="D910" s="9">
        <v>45717</v>
      </c>
      <c r="E910">
        <v>3</v>
      </c>
      <c r="F910" t="s">
        <v>1043</v>
      </c>
      <c r="G910" t="s">
        <v>60</v>
      </c>
      <c r="H910" t="s">
        <v>1043</v>
      </c>
      <c r="I910" t="s">
        <v>60</v>
      </c>
      <c r="J910">
        <v>1</v>
      </c>
      <c r="K910" t="s">
        <v>9</v>
      </c>
      <c r="L910" t="s">
        <v>2158</v>
      </c>
      <c r="M910" t="s">
        <v>2158</v>
      </c>
      <c r="N910" t="s">
        <v>1823</v>
      </c>
      <c r="O910" t="s">
        <v>3082</v>
      </c>
      <c r="P910" t="s">
        <v>6037</v>
      </c>
      <c r="Q910" t="s">
        <v>6038</v>
      </c>
      <c r="R910" t="s">
        <v>3284</v>
      </c>
      <c r="S910" t="s">
        <v>83</v>
      </c>
      <c r="T910" t="s">
        <v>6046</v>
      </c>
      <c r="U910" s="9" t="s">
        <v>6047</v>
      </c>
      <c r="V910" s="9" t="s">
        <v>6052</v>
      </c>
      <c r="W910" t="s">
        <v>6053</v>
      </c>
      <c r="X910" t="s">
        <v>3081</v>
      </c>
      <c r="Y910" t="s">
        <v>3081</v>
      </c>
      <c r="Z910">
        <v>7</v>
      </c>
      <c r="AA910">
        <v>45352</v>
      </c>
      <c r="AB910">
        <v>41214</v>
      </c>
      <c r="AC910">
        <v>61950016</v>
      </c>
      <c r="AD910" s="9" t="s">
        <v>3084</v>
      </c>
      <c r="AE910" t="s">
        <v>967</v>
      </c>
      <c r="AF910" t="s">
        <v>4876</v>
      </c>
      <c r="AG910" t="s">
        <v>4877</v>
      </c>
      <c r="AH910" t="s">
        <v>82</v>
      </c>
      <c r="AI910" t="s">
        <v>6043</v>
      </c>
      <c r="AJ910">
        <v>23417</v>
      </c>
      <c r="AK910" t="s">
        <v>3099</v>
      </c>
      <c r="AL910" t="s">
        <v>3088</v>
      </c>
      <c r="AM910">
        <v>200013300220534</v>
      </c>
      <c r="AN910">
        <v>1</v>
      </c>
      <c r="AO910" s="88" t="s">
        <v>3089</v>
      </c>
      <c r="AP910" s="88">
        <v>1</v>
      </c>
      <c r="AQ910" s="88" t="s">
        <v>3090</v>
      </c>
      <c r="AR910" s="88">
        <v>362664</v>
      </c>
      <c r="AS910" s="88" t="s">
        <v>6044</v>
      </c>
      <c r="AT910" s="88">
        <v>228</v>
      </c>
      <c r="AU910" s="88">
        <v>70000</v>
      </c>
      <c r="AV910" s="88">
        <v>0</v>
      </c>
      <c r="AW910" s="88">
        <v>0</v>
      </c>
      <c r="AX910" s="88">
        <v>0</v>
      </c>
      <c r="AY910" s="88">
        <v>70000</v>
      </c>
      <c r="AZ910" s="88">
        <v>2009</v>
      </c>
      <c r="BA910" s="88">
        <v>5368.48</v>
      </c>
      <c r="BB910" s="88">
        <v>2128</v>
      </c>
      <c r="BC910" s="88">
        <v>0</v>
      </c>
      <c r="BD910" s="88">
        <v>25</v>
      </c>
      <c r="BE910" s="88">
        <v>0</v>
      </c>
      <c r="BF910" s="101">
        <v>37073.279999999999</v>
      </c>
      <c r="BG910" s="101">
        <v>46603.76</v>
      </c>
      <c r="BH910" s="101">
        <v>4970</v>
      </c>
      <c r="BI910" s="101">
        <v>770</v>
      </c>
      <c r="BJ910" s="101">
        <v>4963</v>
      </c>
      <c r="BK910" s="101">
        <v>10703</v>
      </c>
      <c r="BL910" s="101" t="s">
        <v>3173</v>
      </c>
      <c r="BM910" s="101" t="s">
        <v>3174</v>
      </c>
    </row>
    <row r="911" spans="1:65">
      <c r="A911" t="s">
        <v>695</v>
      </c>
      <c r="B911">
        <v>20250301</v>
      </c>
      <c r="C911">
        <v>2025</v>
      </c>
      <c r="D911" s="9">
        <v>45717</v>
      </c>
      <c r="E911">
        <v>3</v>
      </c>
      <c r="F911" t="s">
        <v>1031</v>
      </c>
      <c r="G911" t="s">
        <v>500</v>
      </c>
      <c r="H911" t="s">
        <v>1031</v>
      </c>
      <c r="I911" t="s">
        <v>500</v>
      </c>
      <c r="J911">
        <v>1</v>
      </c>
      <c r="K911" t="s">
        <v>9</v>
      </c>
      <c r="L911" t="s">
        <v>2158</v>
      </c>
      <c r="M911" t="s">
        <v>2158</v>
      </c>
      <c r="N911" t="s">
        <v>1823</v>
      </c>
      <c r="O911" t="s">
        <v>3082</v>
      </c>
      <c r="P911" t="s">
        <v>6037</v>
      </c>
      <c r="Q911" t="s">
        <v>6038</v>
      </c>
      <c r="R911" t="s">
        <v>3573</v>
      </c>
      <c r="S911" t="s">
        <v>68</v>
      </c>
      <c r="T911" t="s">
        <v>6039</v>
      </c>
      <c r="U911" s="9" t="s">
        <v>6040</v>
      </c>
      <c r="V911" s="9" t="s">
        <v>6056</v>
      </c>
      <c r="W911" t="s">
        <v>6057</v>
      </c>
      <c r="X911" t="s">
        <v>3081</v>
      </c>
      <c r="Y911" t="s">
        <v>3081</v>
      </c>
      <c r="Z911">
        <v>5</v>
      </c>
      <c r="AA911">
        <v>43466</v>
      </c>
      <c r="AB911">
        <v>38961</v>
      </c>
      <c r="AC911">
        <v>61875023</v>
      </c>
      <c r="AD911" s="9" t="s">
        <v>3084</v>
      </c>
      <c r="AE911" t="s">
        <v>953</v>
      </c>
      <c r="AF911" t="s">
        <v>4912</v>
      </c>
      <c r="AG911" t="s">
        <v>4913</v>
      </c>
      <c r="AH911" t="s">
        <v>548</v>
      </c>
      <c r="AI911" t="s">
        <v>6043</v>
      </c>
      <c r="AJ911">
        <v>25119</v>
      </c>
      <c r="AK911" t="s">
        <v>3088</v>
      </c>
      <c r="AL911" t="s">
        <v>3088</v>
      </c>
      <c r="AM911">
        <v>200013300063607</v>
      </c>
      <c r="AN911">
        <v>1</v>
      </c>
      <c r="AO911" s="88" t="s">
        <v>3089</v>
      </c>
      <c r="AP911" s="88">
        <v>1</v>
      </c>
      <c r="AQ911" s="88" t="s">
        <v>3090</v>
      </c>
      <c r="AR911" s="88">
        <v>362664</v>
      </c>
      <c r="AS911" s="88" t="s">
        <v>6044</v>
      </c>
      <c r="AT911" s="88">
        <v>230</v>
      </c>
      <c r="AU911" s="88">
        <v>27300</v>
      </c>
      <c r="AV911" s="88">
        <v>0</v>
      </c>
      <c r="AW911" s="88">
        <v>0</v>
      </c>
      <c r="AX911" s="88">
        <v>0</v>
      </c>
      <c r="AY911" s="88">
        <v>27300</v>
      </c>
      <c r="AZ911" s="88">
        <v>783.51</v>
      </c>
      <c r="BA911" s="88">
        <v>0</v>
      </c>
      <c r="BB911" s="88">
        <v>829.92</v>
      </c>
      <c r="BC911" s="88">
        <v>1715.46</v>
      </c>
      <c r="BD911" s="88">
        <v>25</v>
      </c>
      <c r="BE911" s="88">
        <v>50</v>
      </c>
      <c r="BF911" s="101">
        <v>2866</v>
      </c>
      <c r="BG911" s="101">
        <v>6269.89</v>
      </c>
      <c r="BH911" s="101">
        <v>1938.3</v>
      </c>
      <c r="BI911" s="101">
        <v>300.3</v>
      </c>
      <c r="BJ911" s="101">
        <v>1935.57</v>
      </c>
      <c r="BK911" s="101">
        <v>4174.17</v>
      </c>
      <c r="BL911" s="101" t="s">
        <v>3091</v>
      </c>
      <c r="BM911" s="101" t="s">
        <v>3081</v>
      </c>
    </row>
    <row r="912" spans="1:65">
      <c r="A912" t="s">
        <v>695</v>
      </c>
      <c r="B912">
        <v>20250301</v>
      </c>
      <c r="C912">
        <v>2025</v>
      </c>
      <c r="D912" s="9">
        <v>45717</v>
      </c>
      <c r="E912">
        <v>3</v>
      </c>
      <c r="F912" t="s">
        <v>1049</v>
      </c>
      <c r="G912" t="s">
        <v>89</v>
      </c>
      <c r="H912" t="s">
        <v>1049</v>
      </c>
      <c r="I912" t="s">
        <v>89</v>
      </c>
      <c r="J912">
        <v>1</v>
      </c>
      <c r="K912" t="s">
        <v>9</v>
      </c>
      <c r="L912" t="s">
        <v>2158</v>
      </c>
      <c r="M912" t="s">
        <v>2158</v>
      </c>
      <c r="N912" t="s">
        <v>1823</v>
      </c>
      <c r="O912" t="s">
        <v>3082</v>
      </c>
      <c r="P912" t="s">
        <v>6037</v>
      </c>
      <c r="Q912" t="s">
        <v>6038</v>
      </c>
      <c r="R912" t="s">
        <v>3124</v>
      </c>
      <c r="S912" t="s">
        <v>96</v>
      </c>
      <c r="T912" t="s">
        <v>6039</v>
      </c>
      <c r="U912" s="9" t="s">
        <v>6040</v>
      </c>
      <c r="V912" s="9" t="s">
        <v>6048</v>
      </c>
      <c r="W912" t="s">
        <v>6049</v>
      </c>
      <c r="X912" t="s">
        <v>3081</v>
      </c>
      <c r="Y912" t="s">
        <v>3081</v>
      </c>
      <c r="Z912">
        <v>4</v>
      </c>
      <c r="AA912">
        <v>44743</v>
      </c>
      <c r="AB912">
        <v>27571</v>
      </c>
      <c r="AC912">
        <v>61920030</v>
      </c>
      <c r="AD912" s="9" t="s">
        <v>3084</v>
      </c>
      <c r="AE912" t="s">
        <v>971</v>
      </c>
      <c r="AF912" t="s">
        <v>3125</v>
      </c>
      <c r="AG912" t="s">
        <v>3126</v>
      </c>
      <c r="AH912" t="s">
        <v>95</v>
      </c>
      <c r="AI912" t="s">
        <v>6045</v>
      </c>
      <c r="AJ912">
        <v>28029</v>
      </c>
      <c r="AK912" t="s">
        <v>3088</v>
      </c>
      <c r="AL912" t="s">
        <v>3095</v>
      </c>
      <c r="AM912">
        <v>200013300042880</v>
      </c>
      <c r="AN912">
        <v>1</v>
      </c>
      <c r="AO912" s="88" t="s">
        <v>3089</v>
      </c>
      <c r="AP912" s="88">
        <v>1</v>
      </c>
      <c r="AQ912" s="88" t="s">
        <v>3090</v>
      </c>
      <c r="AR912" s="88">
        <v>362664</v>
      </c>
      <c r="AS912" s="88" t="s">
        <v>6044</v>
      </c>
      <c r="AT912" s="88">
        <v>232</v>
      </c>
      <c r="AU912" s="88">
        <v>30000</v>
      </c>
      <c r="AV912" s="88">
        <v>0</v>
      </c>
      <c r="AW912" s="88">
        <v>0</v>
      </c>
      <c r="AX912" s="88">
        <v>0</v>
      </c>
      <c r="AY912" s="88">
        <v>30000</v>
      </c>
      <c r="AZ912" s="88">
        <v>861</v>
      </c>
      <c r="BA912" s="88">
        <v>0</v>
      </c>
      <c r="BB912" s="88">
        <v>912</v>
      </c>
      <c r="BC912" s="88">
        <v>0</v>
      </c>
      <c r="BD912" s="88">
        <v>25</v>
      </c>
      <c r="BE912" s="88">
        <v>50</v>
      </c>
      <c r="BF912" s="101">
        <v>3566</v>
      </c>
      <c r="BG912" s="101">
        <v>5414</v>
      </c>
      <c r="BH912" s="101">
        <v>2130</v>
      </c>
      <c r="BI912" s="101">
        <v>330</v>
      </c>
      <c r="BJ912" s="101">
        <v>2127</v>
      </c>
      <c r="BK912" s="101">
        <v>4587</v>
      </c>
      <c r="BL912" s="101" t="s">
        <v>3091</v>
      </c>
      <c r="BM912" s="101" t="s">
        <v>3081</v>
      </c>
    </row>
    <row r="913" spans="1:65">
      <c r="A913" t="s">
        <v>695</v>
      </c>
      <c r="B913">
        <v>20250301</v>
      </c>
      <c r="C913">
        <v>2025</v>
      </c>
      <c r="D913" s="9">
        <v>45717</v>
      </c>
      <c r="E913">
        <v>3</v>
      </c>
      <c r="F913" t="s">
        <v>1043</v>
      </c>
      <c r="G913" t="s">
        <v>60</v>
      </c>
      <c r="H913" t="s">
        <v>1043</v>
      </c>
      <c r="I913" t="s">
        <v>60</v>
      </c>
      <c r="J913">
        <v>1</v>
      </c>
      <c r="K913" t="s">
        <v>9</v>
      </c>
      <c r="L913" t="s">
        <v>2158</v>
      </c>
      <c r="M913" t="s">
        <v>2158</v>
      </c>
      <c r="N913" t="s">
        <v>1823</v>
      </c>
      <c r="O913" t="s">
        <v>3082</v>
      </c>
      <c r="P913" t="s">
        <v>6037</v>
      </c>
      <c r="Q913" t="s">
        <v>6038</v>
      </c>
      <c r="R913" t="s">
        <v>3083</v>
      </c>
      <c r="S913" t="s">
        <v>7</v>
      </c>
      <c r="T913" t="s">
        <v>6039</v>
      </c>
      <c r="U913" s="9" t="s">
        <v>6040</v>
      </c>
      <c r="V913" s="9" t="s">
        <v>6041</v>
      </c>
      <c r="W913" t="s">
        <v>6042</v>
      </c>
      <c r="X913" t="s">
        <v>3081</v>
      </c>
      <c r="Y913" t="s">
        <v>3081</v>
      </c>
      <c r="Z913">
        <v>1</v>
      </c>
      <c r="AA913">
        <v>45597</v>
      </c>
      <c r="AB913">
        <v>45597</v>
      </c>
      <c r="AC913">
        <v>61950143</v>
      </c>
      <c r="AD913" s="9" t="s">
        <v>3084</v>
      </c>
      <c r="AE913" t="s">
        <v>4252</v>
      </c>
      <c r="AF913" t="s">
        <v>4253</v>
      </c>
      <c r="AG913" t="s">
        <v>4254</v>
      </c>
      <c r="AH913" t="s">
        <v>4255</v>
      </c>
      <c r="AI913" t="s">
        <v>6043</v>
      </c>
      <c r="AJ913">
        <v>28246</v>
      </c>
      <c r="AK913" t="s">
        <v>3099</v>
      </c>
      <c r="AL913" t="s">
        <v>3088</v>
      </c>
      <c r="AM913">
        <v>200019607696522</v>
      </c>
      <c r="AN913">
        <v>1</v>
      </c>
      <c r="AO913" s="88" t="s">
        <v>3089</v>
      </c>
      <c r="AP913" s="88">
        <v>1</v>
      </c>
      <c r="AQ913" s="88" t="s">
        <v>3090</v>
      </c>
      <c r="AR913" s="88">
        <v>362664</v>
      </c>
      <c r="AS913" s="88" t="s">
        <v>6044</v>
      </c>
      <c r="AT913" s="88">
        <v>234</v>
      </c>
      <c r="AU913" s="88">
        <v>24000</v>
      </c>
      <c r="AV913" s="88">
        <v>0</v>
      </c>
      <c r="AW913" s="88">
        <v>0</v>
      </c>
      <c r="AX913" s="88">
        <v>0</v>
      </c>
      <c r="AY913" s="88">
        <v>24000</v>
      </c>
      <c r="AZ913" s="88">
        <v>688.8</v>
      </c>
      <c r="BA913" s="88">
        <v>0</v>
      </c>
      <c r="BB913" s="88">
        <v>729.6</v>
      </c>
      <c r="BC913" s="88">
        <v>0</v>
      </c>
      <c r="BD913" s="88">
        <v>25</v>
      </c>
      <c r="BE913" s="88">
        <v>0</v>
      </c>
      <c r="BF913" s="101">
        <v>3066</v>
      </c>
      <c r="BG913" s="101">
        <v>4509.3999999999996</v>
      </c>
      <c r="BH913" s="101">
        <v>1704</v>
      </c>
      <c r="BI913" s="101">
        <v>264</v>
      </c>
      <c r="BJ913" s="101">
        <v>1701.6</v>
      </c>
      <c r="BK913" s="101">
        <v>3669.6</v>
      </c>
      <c r="BL913" s="101" t="s">
        <v>3081</v>
      </c>
      <c r="BM913" s="101" t="s">
        <v>3081</v>
      </c>
    </row>
    <row r="914" spans="1:65">
      <c r="A914" t="s">
        <v>695</v>
      </c>
      <c r="B914">
        <v>20250301</v>
      </c>
      <c r="C914">
        <v>2025</v>
      </c>
      <c r="D914" s="9">
        <v>45717</v>
      </c>
      <c r="E914">
        <v>3</v>
      </c>
      <c r="F914" t="s">
        <v>1088</v>
      </c>
      <c r="G914" t="s">
        <v>14</v>
      </c>
      <c r="H914" t="s">
        <v>1088</v>
      </c>
      <c r="I914" t="s">
        <v>14</v>
      </c>
      <c r="J914">
        <v>1</v>
      </c>
      <c r="K914" t="s">
        <v>9</v>
      </c>
      <c r="L914" t="s">
        <v>2158</v>
      </c>
      <c r="M914" t="s">
        <v>2158</v>
      </c>
      <c r="N914" t="s">
        <v>1823</v>
      </c>
      <c r="O914" t="s">
        <v>3082</v>
      </c>
      <c r="P914" t="s">
        <v>6037</v>
      </c>
      <c r="Q914" t="s">
        <v>6038</v>
      </c>
      <c r="R914" t="s">
        <v>4770</v>
      </c>
      <c r="S914" t="s">
        <v>56</v>
      </c>
      <c r="T914" t="s">
        <v>6039</v>
      </c>
      <c r="U914" s="9" t="s">
        <v>6040</v>
      </c>
      <c r="V914" s="9" t="s">
        <v>6052</v>
      </c>
      <c r="W914" t="s">
        <v>6053</v>
      </c>
      <c r="X914" t="s">
        <v>3081</v>
      </c>
      <c r="Y914" t="s">
        <v>3081</v>
      </c>
      <c r="Z914">
        <v>1</v>
      </c>
      <c r="AA914">
        <v>44866</v>
      </c>
      <c r="AB914">
        <v>44866</v>
      </c>
      <c r="AC914">
        <v>62340091</v>
      </c>
      <c r="AD914" s="9" t="s">
        <v>3084</v>
      </c>
      <c r="AE914" t="s">
        <v>1906</v>
      </c>
      <c r="AF914" t="s">
        <v>5505</v>
      </c>
      <c r="AG914" t="s">
        <v>5506</v>
      </c>
      <c r="AH914" t="s">
        <v>1905</v>
      </c>
      <c r="AI914" t="s">
        <v>6043</v>
      </c>
      <c r="AJ914">
        <v>27915</v>
      </c>
      <c r="AK914" t="s">
        <v>3087</v>
      </c>
      <c r="AL914" t="s">
        <v>3088</v>
      </c>
      <c r="AM914">
        <v>200019604313616</v>
      </c>
      <c r="AN914">
        <v>1</v>
      </c>
      <c r="AO914" s="88" t="s">
        <v>3089</v>
      </c>
      <c r="AP914" s="88">
        <v>1</v>
      </c>
      <c r="AQ914" s="88" t="s">
        <v>3090</v>
      </c>
      <c r="AR914" s="88">
        <v>362664</v>
      </c>
      <c r="AS914" s="88" t="s">
        <v>6044</v>
      </c>
      <c r="AT914" s="88">
        <v>235</v>
      </c>
      <c r="AU914" s="88">
        <v>10000</v>
      </c>
      <c r="AV914" s="88">
        <v>0</v>
      </c>
      <c r="AW914" s="88">
        <v>0</v>
      </c>
      <c r="AX914" s="88">
        <v>0</v>
      </c>
      <c r="AY914" s="88">
        <v>10000</v>
      </c>
      <c r="AZ914" s="88">
        <v>287</v>
      </c>
      <c r="BA914" s="88">
        <v>0</v>
      </c>
      <c r="BB914" s="88">
        <v>304</v>
      </c>
      <c r="BC914" s="88">
        <v>0</v>
      </c>
      <c r="BD914" s="88">
        <v>25</v>
      </c>
      <c r="BE914" s="88">
        <v>0</v>
      </c>
      <c r="BF914" s="101">
        <v>0</v>
      </c>
      <c r="BG914" s="101">
        <v>616</v>
      </c>
      <c r="BH914" s="101">
        <v>710</v>
      </c>
      <c r="BI914" s="101">
        <v>110</v>
      </c>
      <c r="BJ914" s="101">
        <v>709</v>
      </c>
      <c r="BK914" s="101">
        <v>1529</v>
      </c>
      <c r="BL914" s="101" t="s">
        <v>3081</v>
      </c>
      <c r="BM914" s="101" t="s">
        <v>3081</v>
      </c>
    </row>
    <row r="915" spans="1:65">
      <c r="A915" t="s">
        <v>695</v>
      </c>
      <c r="B915">
        <v>20250301</v>
      </c>
      <c r="C915">
        <v>2025</v>
      </c>
      <c r="D915" s="9">
        <v>45717</v>
      </c>
      <c r="E915">
        <v>3</v>
      </c>
      <c r="F915" t="s">
        <v>1031</v>
      </c>
      <c r="G915" t="s">
        <v>500</v>
      </c>
      <c r="H915" t="s">
        <v>1031</v>
      </c>
      <c r="I915" t="s">
        <v>500</v>
      </c>
      <c r="J915">
        <v>1</v>
      </c>
      <c r="K915" t="s">
        <v>9</v>
      </c>
      <c r="L915" t="s">
        <v>2158</v>
      </c>
      <c r="M915" t="s">
        <v>2158</v>
      </c>
      <c r="N915" t="s">
        <v>1823</v>
      </c>
      <c r="O915" t="s">
        <v>3082</v>
      </c>
      <c r="P915" t="s">
        <v>6037</v>
      </c>
      <c r="Q915" t="s">
        <v>6038</v>
      </c>
      <c r="R915" t="s">
        <v>3573</v>
      </c>
      <c r="S915" t="s">
        <v>68</v>
      </c>
      <c r="T915" t="s">
        <v>6039</v>
      </c>
      <c r="U915" s="9" t="s">
        <v>6040</v>
      </c>
      <c r="V915" s="9" t="s">
        <v>6056</v>
      </c>
      <c r="W915" t="s">
        <v>6057</v>
      </c>
      <c r="X915" t="s">
        <v>3081</v>
      </c>
      <c r="Y915" t="s">
        <v>3081</v>
      </c>
      <c r="Z915">
        <v>7</v>
      </c>
      <c r="AA915">
        <v>43466</v>
      </c>
      <c r="AB915">
        <v>36773</v>
      </c>
      <c r="AC915">
        <v>61875009</v>
      </c>
      <c r="AD915" s="9" t="s">
        <v>3084</v>
      </c>
      <c r="AE915" t="s">
        <v>942</v>
      </c>
      <c r="AF915" t="s">
        <v>4549</v>
      </c>
      <c r="AG915" t="s">
        <v>4550</v>
      </c>
      <c r="AH915" t="s">
        <v>541</v>
      </c>
      <c r="AI915" t="s">
        <v>6043</v>
      </c>
      <c r="AJ915">
        <v>20802</v>
      </c>
      <c r="AK915" t="s">
        <v>3088</v>
      </c>
      <c r="AL915" t="s">
        <v>3095</v>
      </c>
      <c r="AM915">
        <v>200013300034212</v>
      </c>
      <c r="AN915">
        <v>1</v>
      </c>
      <c r="AO915" s="88" t="s">
        <v>3089</v>
      </c>
      <c r="AP915" s="88">
        <v>1</v>
      </c>
      <c r="AQ915" s="88" t="s">
        <v>3090</v>
      </c>
      <c r="AR915" s="88">
        <v>362664</v>
      </c>
      <c r="AS915" s="88" t="s">
        <v>6044</v>
      </c>
      <c r="AT915" s="88">
        <v>243</v>
      </c>
      <c r="AU915" s="88">
        <v>35000</v>
      </c>
      <c r="AV915" s="88">
        <v>0</v>
      </c>
      <c r="AW915" s="88">
        <v>0</v>
      </c>
      <c r="AX915" s="88">
        <v>0</v>
      </c>
      <c r="AY915" s="88">
        <v>35000</v>
      </c>
      <c r="AZ915" s="88">
        <v>1004.5</v>
      </c>
      <c r="BA915" s="88">
        <v>0</v>
      </c>
      <c r="BB915" s="88">
        <v>1064</v>
      </c>
      <c r="BC915" s="88">
        <v>0</v>
      </c>
      <c r="BD915" s="88">
        <v>25</v>
      </c>
      <c r="BE915" s="88">
        <v>50</v>
      </c>
      <c r="BF915" s="101">
        <v>300</v>
      </c>
      <c r="BG915" s="101">
        <v>2443.5</v>
      </c>
      <c r="BH915" s="101">
        <v>2485</v>
      </c>
      <c r="BI915" s="101">
        <v>385</v>
      </c>
      <c r="BJ915" s="101">
        <v>2481.5</v>
      </c>
      <c r="BK915" s="101">
        <v>5351.5</v>
      </c>
      <c r="BL915" s="101" t="s">
        <v>3091</v>
      </c>
      <c r="BM915" s="101" t="s">
        <v>3081</v>
      </c>
    </row>
    <row r="916" spans="1:65">
      <c r="A916" t="s">
        <v>695</v>
      </c>
      <c r="B916">
        <v>20250301</v>
      </c>
      <c r="C916">
        <v>2025</v>
      </c>
      <c r="D916" s="9">
        <v>45717</v>
      </c>
      <c r="E916">
        <v>3</v>
      </c>
      <c r="F916" t="s">
        <v>1031</v>
      </c>
      <c r="G916" t="s">
        <v>500</v>
      </c>
      <c r="H916" t="s">
        <v>1031</v>
      </c>
      <c r="I916" t="s">
        <v>500</v>
      </c>
      <c r="J916">
        <v>1</v>
      </c>
      <c r="K916" t="s">
        <v>9</v>
      </c>
      <c r="L916" t="s">
        <v>2158</v>
      </c>
      <c r="M916" t="s">
        <v>2158</v>
      </c>
      <c r="N916" t="s">
        <v>1823</v>
      </c>
      <c r="O916" t="s">
        <v>3082</v>
      </c>
      <c r="P916" t="s">
        <v>6037</v>
      </c>
      <c r="Q916" t="s">
        <v>6038</v>
      </c>
      <c r="R916" t="s">
        <v>3083</v>
      </c>
      <c r="S916" t="s">
        <v>7</v>
      </c>
      <c r="T916" t="s">
        <v>6039</v>
      </c>
      <c r="U916" s="9" t="s">
        <v>6040</v>
      </c>
      <c r="V916" s="9" t="s">
        <v>6041</v>
      </c>
      <c r="W916" t="s">
        <v>6042</v>
      </c>
      <c r="X916" t="s">
        <v>3081</v>
      </c>
      <c r="Y916" t="s">
        <v>3081</v>
      </c>
      <c r="Z916">
        <v>4</v>
      </c>
      <c r="AA916">
        <v>43466</v>
      </c>
      <c r="AB916">
        <v>37286</v>
      </c>
      <c r="AC916">
        <v>61875047</v>
      </c>
      <c r="AD916" s="9" t="s">
        <v>3084</v>
      </c>
      <c r="AE916" t="s">
        <v>927</v>
      </c>
      <c r="AF916" t="s">
        <v>3634</v>
      </c>
      <c r="AG916" t="s">
        <v>3635</v>
      </c>
      <c r="AH916" t="s">
        <v>513</v>
      </c>
      <c r="AI916" t="s">
        <v>6043</v>
      </c>
      <c r="AJ916">
        <v>24235</v>
      </c>
      <c r="AK916" t="s">
        <v>3088</v>
      </c>
      <c r="AL916" t="s">
        <v>3095</v>
      </c>
      <c r="AM916">
        <v>200013300041344</v>
      </c>
      <c r="AN916">
        <v>1</v>
      </c>
      <c r="AO916" s="88" t="s">
        <v>3089</v>
      </c>
      <c r="AP916" s="88">
        <v>1</v>
      </c>
      <c r="AQ916" s="88" t="s">
        <v>3090</v>
      </c>
      <c r="AR916" s="88">
        <v>362664</v>
      </c>
      <c r="AS916" s="88" t="s">
        <v>6044</v>
      </c>
      <c r="AT916" s="88">
        <v>245</v>
      </c>
      <c r="AU916" s="88">
        <v>22000</v>
      </c>
      <c r="AV916" s="88">
        <v>0</v>
      </c>
      <c r="AW916" s="88">
        <v>0</v>
      </c>
      <c r="AX916" s="88">
        <v>0</v>
      </c>
      <c r="AY916" s="88">
        <v>22000</v>
      </c>
      <c r="AZ916" s="88">
        <v>631.4</v>
      </c>
      <c r="BA916" s="88">
        <v>0</v>
      </c>
      <c r="BB916" s="88">
        <v>668.8</v>
      </c>
      <c r="BC916" s="88">
        <v>0</v>
      </c>
      <c r="BD916" s="88">
        <v>25</v>
      </c>
      <c r="BE916" s="88">
        <v>50</v>
      </c>
      <c r="BF916" s="101">
        <v>13339.87</v>
      </c>
      <c r="BG916" s="101">
        <v>14715.07</v>
      </c>
      <c r="BH916" s="101">
        <v>1562</v>
      </c>
      <c r="BI916" s="101">
        <v>242</v>
      </c>
      <c r="BJ916" s="101">
        <v>1559.8</v>
      </c>
      <c r="BK916" s="101">
        <v>3363.8</v>
      </c>
      <c r="BL916" s="101" t="s">
        <v>3091</v>
      </c>
      <c r="BM916" s="101" t="s">
        <v>3081</v>
      </c>
    </row>
    <row r="917" spans="1:65">
      <c r="A917" t="s">
        <v>695</v>
      </c>
      <c r="B917">
        <v>20250301</v>
      </c>
      <c r="C917">
        <v>2025</v>
      </c>
      <c r="D917" s="9">
        <v>45717</v>
      </c>
      <c r="E917">
        <v>3</v>
      </c>
      <c r="F917" t="s">
        <v>1074</v>
      </c>
      <c r="G917" t="s">
        <v>323</v>
      </c>
      <c r="H917" t="s">
        <v>1074</v>
      </c>
      <c r="I917" t="s">
        <v>323</v>
      </c>
      <c r="J917">
        <v>1</v>
      </c>
      <c r="K917" t="s">
        <v>9</v>
      </c>
      <c r="L917" t="s">
        <v>2158</v>
      </c>
      <c r="M917" t="s">
        <v>2158</v>
      </c>
      <c r="N917" t="s">
        <v>1823</v>
      </c>
      <c r="O917" t="s">
        <v>3082</v>
      </c>
      <c r="P917" t="s">
        <v>6037</v>
      </c>
      <c r="Q917" t="s">
        <v>6038</v>
      </c>
      <c r="R917" t="s">
        <v>3281</v>
      </c>
      <c r="S917" t="s">
        <v>109</v>
      </c>
      <c r="T917" t="s">
        <v>6046</v>
      </c>
      <c r="U917" s="9" t="s">
        <v>6047</v>
      </c>
      <c r="V917" s="9" t="s">
        <v>3081</v>
      </c>
      <c r="W917" t="s">
        <v>3081</v>
      </c>
      <c r="X917" t="s">
        <v>3081</v>
      </c>
      <c r="Y917" t="s">
        <v>3081</v>
      </c>
      <c r="Z917">
        <v>3</v>
      </c>
      <c r="AA917">
        <v>44896</v>
      </c>
      <c r="AB917">
        <v>39479</v>
      </c>
      <c r="AC917">
        <v>61845006</v>
      </c>
      <c r="AD917" s="9" t="s">
        <v>3084</v>
      </c>
      <c r="AE917" t="s">
        <v>1638</v>
      </c>
      <c r="AF917" t="s">
        <v>3910</v>
      </c>
      <c r="AG917" t="s">
        <v>3911</v>
      </c>
      <c r="AH917" t="s">
        <v>326</v>
      </c>
      <c r="AI917" t="s">
        <v>6045</v>
      </c>
      <c r="AJ917">
        <v>21693</v>
      </c>
      <c r="AK917" t="s">
        <v>3088</v>
      </c>
      <c r="AL917" t="s">
        <v>3095</v>
      </c>
      <c r="AM917">
        <v>200012320231507</v>
      </c>
      <c r="AN917">
        <v>1</v>
      </c>
      <c r="AO917" s="88" t="s">
        <v>3089</v>
      </c>
      <c r="AP917" s="88">
        <v>1</v>
      </c>
      <c r="AQ917" s="88" t="s">
        <v>3090</v>
      </c>
      <c r="AR917" s="88">
        <v>362664</v>
      </c>
      <c r="AS917" s="88" t="s">
        <v>6044</v>
      </c>
      <c r="AT917" s="88">
        <v>246</v>
      </c>
      <c r="AU917" s="88">
        <v>35000</v>
      </c>
      <c r="AV917" s="88">
        <v>0</v>
      </c>
      <c r="AW917" s="88">
        <v>0</v>
      </c>
      <c r="AX917" s="88">
        <v>0</v>
      </c>
      <c r="AY917" s="88">
        <v>35000</v>
      </c>
      <c r="AZ917" s="88">
        <v>1004.5</v>
      </c>
      <c r="BA917" s="88">
        <v>0</v>
      </c>
      <c r="BB917" s="88">
        <v>1064</v>
      </c>
      <c r="BC917" s="88">
        <v>0</v>
      </c>
      <c r="BD917" s="88">
        <v>25</v>
      </c>
      <c r="BE917" s="88">
        <v>50</v>
      </c>
      <c r="BF917" s="101">
        <v>0</v>
      </c>
      <c r="BG917" s="101">
        <v>2143.5</v>
      </c>
      <c r="BH917" s="101">
        <v>2485</v>
      </c>
      <c r="BI917" s="101">
        <v>385</v>
      </c>
      <c r="BJ917" s="101">
        <v>2481.5</v>
      </c>
      <c r="BK917" s="101">
        <v>5351.5</v>
      </c>
      <c r="BL917" s="101" t="s">
        <v>3091</v>
      </c>
      <c r="BM917" s="101" t="s">
        <v>3081</v>
      </c>
    </row>
    <row r="918" spans="1:65">
      <c r="A918" t="s">
        <v>695</v>
      </c>
      <c r="B918">
        <v>20250301</v>
      </c>
      <c r="C918">
        <v>2025</v>
      </c>
      <c r="D918" s="9">
        <v>45717</v>
      </c>
      <c r="E918">
        <v>3</v>
      </c>
      <c r="F918" t="s">
        <v>1081</v>
      </c>
      <c r="G918" t="s">
        <v>283</v>
      </c>
      <c r="H918" t="s">
        <v>1081</v>
      </c>
      <c r="I918" t="s">
        <v>283</v>
      </c>
      <c r="J918">
        <v>1</v>
      </c>
      <c r="K918" t="s">
        <v>9</v>
      </c>
      <c r="L918" t="s">
        <v>2158</v>
      </c>
      <c r="M918" t="s">
        <v>2158</v>
      </c>
      <c r="N918" t="s">
        <v>1823</v>
      </c>
      <c r="O918" t="s">
        <v>3082</v>
      </c>
      <c r="P918" t="s">
        <v>6037</v>
      </c>
      <c r="Q918" t="s">
        <v>6038</v>
      </c>
      <c r="R918" t="s">
        <v>3627</v>
      </c>
      <c r="S918" t="s">
        <v>254</v>
      </c>
      <c r="T918" t="s">
        <v>6046</v>
      </c>
      <c r="U918" s="9" t="s">
        <v>6047</v>
      </c>
      <c r="V918" s="9" t="s">
        <v>6052</v>
      </c>
      <c r="W918" t="s">
        <v>6053</v>
      </c>
      <c r="X918" t="s">
        <v>3081</v>
      </c>
      <c r="Y918" t="s">
        <v>3081</v>
      </c>
      <c r="Z918">
        <v>6</v>
      </c>
      <c r="AA918">
        <v>44470</v>
      </c>
      <c r="AB918">
        <v>43101</v>
      </c>
      <c r="AC918">
        <v>61965024</v>
      </c>
      <c r="AD918" s="9" t="s">
        <v>3084</v>
      </c>
      <c r="AE918" t="s">
        <v>1611</v>
      </c>
      <c r="AF918" t="s">
        <v>3161</v>
      </c>
      <c r="AG918" t="s">
        <v>3628</v>
      </c>
      <c r="AH918" t="s">
        <v>3629</v>
      </c>
      <c r="AI918" t="s">
        <v>6043</v>
      </c>
      <c r="AJ918">
        <v>23706</v>
      </c>
      <c r="AK918" t="s">
        <v>3088</v>
      </c>
      <c r="AL918" t="s">
        <v>3088</v>
      </c>
      <c r="AM918">
        <v>200019600409418</v>
      </c>
      <c r="AN918">
        <v>1</v>
      </c>
      <c r="AO918" s="88" t="s">
        <v>3089</v>
      </c>
      <c r="AP918" s="88">
        <v>1</v>
      </c>
      <c r="AQ918" s="88" t="s">
        <v>3090</v>
      </c>
      <c r="AR918" s="88">
        <v>362664</v>
      </c>
      <c r="AS918" s="88" t="s">
        <v>6044</v>
      </c>
      <c r="AT918" s="88">
        <v>266</v>
      </c>
      <c r="AU918" s="88">
        <v>115000</v>
      </c>
      <c r="AV918" s="88">
        <v>0</v>
      </c>
      <c r="AW918" s="88">
        <v>0</v>
      </c>
      <c r="AX918" s="88">
        <v>0</v>
      </c>
      <c r="AY918" s="88">
        <v>115000</v>
      </c>
      <c r="AZ918" s="88">
        <v>3300.5</v>
      </c>
      <c r="BA918" s="88">
        <v>14776.01</v>
      </c>
      <c r="BB918" s="88">
        <v>3496</v>
      </c>
      <c r="BC918" s="88">
        <v>3430.92</v>
      </c>
      <c r="BD918" s="88">
        <v>25</v>
      </c>
      <c r="BE918" s="88">
        <v>0</v>
      </c>
      <c r="BF918" s="101">
        <v>0</v>
      </c>
      <c r="BG918" s="101">
        <v>25028.43</v>
      </c>
      <c r="BH918" s="101">
        <v>8165</v>
      </c>
      <c r="BI918" s="101">
        <v>851.51</v>
      </c>
      <c r="BJ918" s="101">
        <v>8153.5</v>
      </c>
      <c r="BK918" s="101">
        <v>17170.009999999998</v>
      </c>
      <c r="BL918" s="101" t="s">
        <v>3081</v>
      </c>
      <c r="BM918" s="101" t="s">
        <v>3081</v>
      </c>
    </row>
    <row r="919" spans="1:65">
      <c r="A919" t="s">
        <v>695</v>
      </c>
      <c r="B919">
        <v>20250301</v>
      </c>
      <c r="C919">
        <v>2025</v>
      </c>
      <c r="D919" s="9">
        <v>45717</v>
      </c>
      <c r="E919">
        <v>3</v>
      </c>
      <c r="F919" t="s">
        <v>1042</v>
      </c>
      <c r="G919" t="s">
        <v>1192</v>
      </c>
      <c r="H919" t="s">
        <v>1042</v>
      </c>
      <c r="I919" t="s">
        <v>1192</v>
      </c>
      <c r="J919">
        <v>1</v>
      </c>
      <c r="K919" t="s">
        <v>9</v>
      </c>
      <c r="L919" t="s">
        <v>2158</v>
      </c>
      <c r="M919" t="s">
        <v>2158</v>
      </c>
      <c r="N919" t="s">
        <v>1823</v>
      </c>
      <c r="O919" t="s">
        <v>3082</v>
      </c>
      <c r="P919" t="s">
        <v>6037</v>
      </c>
      <c r="Q919" t="s">
        <v>6038</v>
      </c>
      <c r="R919" t="s">
        <v>3945</v>
      </c>
      <c r="S919" t="s">
        <v>122</v>
      </c>
      <c r="T919" t="s">
        <v>6039</v>
      </c>
      <c r="U919" s="9" t="s">
        <v>6040</v>
      </c>
      <c r="V919" s="9" t="s">
        <v>6048</v>
      </c>
      <c r="W919" t="s">
        <v>6049</v>
      </c>
      <c r="X919" t="s">
        <v>3081</v>
      </c>
      <c r="Y919" t="s">
        <v>3081</v>
      </c>
      <c r="Z919">
        <v>4</v>
      </c>
      <c r="AA919">
        <v>45566</v>
      </c>
      <c r="AB919">
        <v>37043</v>
      </c>
      <c r="AC919">
        <v>61455014</v>
      </c>
      <c r="AD919" s="9" t="s">
        <v>3084</v>
      </c>
      <c r="AE919" t="s">
        <v>1577</v>
      </c>
      <c r="AF919" t="s">
        <v>4583</v>
      </c>
      <c r="AG919" t="s">
        <v>4584</v>
      </c>
      <c r="AH919" t="s">
        <v>137</v>
      </c>
      <c r="AI919" t="s">
        <v>6045</v>
      </c>
      <c r="AJ919">
        <v>24810</v>
      </c>
      <c r="AK919" t="s">
        <v>3088</v>
      </c>
      <c r="AL919" t="s">
        <v>3095</v>
      </c>
      <c r="AM919">
        <v>200013300041739</v>
      </c>
      <c r="AN919">
        <v>1</v>
      </c>
      <c r="AO919" s="88" t="s">
        <v>3089</v>
      </c>
      <c r="AP919" s="88">
        <v>1</v>
      </c>
      <c r="AQ919" s="88" t="s">
        <v>3090</v>
      </c>
      <c r="AR919" s="88">
        <v>362664</v>
      </c>
      <c r="AS919" s="88" t="s">
        <v>6044</v>
      </c>
      <c r="AT919" s="88">
        <v>272</v>
      </c>
      <c r="AU919" s="88">
        <v>35000</v>
      </c>
      <c r="AV919" s="88">
        <v>0</v>
      </c>
      <c r="AW919" s="88">
        <v>0</v>
      </c>
      <c r="AX919" s="88">
        <v>0</v>
      </c>
      <c r="AY919" s="88">
        <v>35000</v>
      </c>
      <c r="AZ919" s="88">
        <v>1004.5</v>
      </c>
      <c r="BA919" s="88">
        <v>0</v>
      </c>
      <c r="BB919" s="88">
        <v>1064</v>
      </c>
      <c r="BC919" s="88">
        <v>0</v>
      </c>
      <c r="BD919" s="88">
        <v>25</v>
      </c>
      <c r="BE919" s="88">
        <v>180</v>
      </c>
      <c r="BF919" s="101">
        <v>500</v>
      </c>
      <c r="BG919" s="101">
        <v>2773.5</v>
      </c>
      <c r="BH919" s="101">
        <v>2485</v>
      </c>
      <c r="BI919" s="101">
        <v>385</v>
      </c>
      <c r="BJ919" s="101">
        <v>2481.5</v>
      </c>
      <c r="BK919" s="101">
        <v>5351.5</v>
      </c>
      <c r="BL919" s="101" t="s">
        <v>3091</v>
      </c>
      <c r="BM919" s="101" t="s">
        <v>3081</v>
      </c>
    </row>
    <row r="920" spans="1:65">
      <c r="A920" t="s">
        <v>695</v>
      </c>
      <c r="B920">
        <v>20250301</v>
      </c>
      <c r="C920">
        <v>2025</v>
      </c>
      <c r="D920" s="9">
        <v>45717</v>
      </c>
      <c r="E920">
        <v>3</v>
      </c>
      <c r="F920" t="s">
        <v>1088</v>
      </c>
      <c r="G920" t="s">
        <v>14</v>
      </c>
      <c r="H920" t="s">
        <v>1088</v>
      </c>
      <c r="I920" t="s">
        <v>14</v>
      </c>
      <c r="J920">
        <v>1</v>
      </c>
      <c r="K920" t="s">
        <v>9</v>
      </c>
      <c r="L920" t="s">
        <v>2158</v>
      </c>
      <c r="M920" t="s">
        <v>2158</v>
      </c>
      <c r="N920" t="s">
        <v>1823</v>
      </c>
      <c r="O920" t="s">
        <v>3082</v>
      </c>
      <c r="P920" t="s">
        <v>6037</v>
      </c>
      <c r="Q920" t="s">
        <v>6038</v>
      </c>
      <c r="R920" t="s">
        <v>3083</v>
      </c>
      <c r="S920" t="s">
        <v>7</v>
      </c>
      <c r="T920" t="s">
        <v>6039</v>
      </c>
      <c r="U920" s="9" t="s">
        <v>6040</v>
      </c>
      <c r="V920" s="9" t="s">
        <v>6041</v>
      </c>
      <c r="W920" t="s">
        <v>6042</v>
      </c>
      <c r="X920" t="s">
        <v>3081</v>
      </c>
      <c r="Y920" t="s">
        <v>3081</v>
      </c>
      <c r="Z920">
        <v>4</v>
      </c>
      <c r="AA920">
        <v>45352</v>
      </c>
      <c r="AB920">
        <v>38930</v>
      </c>
      <c r="AC920">
        <v>62340012</v>
      </c>
      <c r="AD920" s="9" t="s">
        <v>3084</v>
      </c>
      <c r="AE920" t="s">
        <v>1610</v>
      </c>
      <c r="AF920" t="s">
        <v>5149</v>
      </c>
      <c r="AG920" t="s">
        <v>5150</v>
      </c>
      <c r="AH920" t="s">
        <v>46</v>
      </c>
      <c r="AI920" t="s">
        <v>6043</v>
      </c>
      <c r="AJ920">
        <v>21442</v>
      </c>
      <c r="AK920" t="s">
        <v>3088</v>
      </c>
      <c r="AL920" t="s">
        <v>3095</v>
      </c>
      <c r="AM920">
        <v>200011201321665</v>
      </c>
      <c r="AN920">
        <v>1</v>
      </c>
      <c r="AO920" s="88" t="s">
        <v>3089</v>
      </c>
      <c r="AP920" s="88">
        <v>1</v>
      </c>
      <c r="AQ920" s="88" t="s">
        <v>3090</v>
      </c>
      <c r="AR920" s="88">
        <v>362664</v>
      </c>
      <c r="AS920" s="88" t="s">
        <v>6044</v>
      </c>
      <c r="AT920" s="88">
        <v>273</v>
      </c>
      <c r="AU920" s="88">
        <v>18000</v>
      </c>
      <c r="AV920" s="88">
        <v>0</v>
      </c>
      <c r="AW920" s="88">
        <v>0</v>
      </c>
      <c r="AX920" s="88">
        <v>0</v>
      </c>
      <c r="AY920" s="88">
        <v>18000</v>
      </c>
      <c r="AZ920" s="88">
        <v>516.6</v>
      </c>
      <c r="BA920" s="88">
        <v>0</v>
      </c>
      <c r="BB920" s="88">
        <v>547.20000000000005</v>
      </c>
      <c r="BC920" s="88">
        <v>0</v>
      </c>
      <c r="BD920" s="88">
        <v>25</v>
      </c>
      <c r="BE920" s="88">
        <v>50</v>
      </c>
      <c r="BF920" s="101">
        <v>0</v>
      </c>
      <c r="BG920" s="101">
        <v>1138.8</v>
      </c>
      <c r="BH920" s="101">
        <v>1278</v>
      </c>
      <c r="BI920" s="101">
        <v>198</v>
      </c>
      <c r="BJ920" s="101">
        <v>1276.2</v>
      </c>
      <c r="BK920" s="101">
        <v>2752.2</v>
      </c>
      <c r="BL920" s="101" t="s">
        <v>3091</v>
      </c>
      <c r="BM920" s="101" t="s">
        <v>3081</v>
      </c>
    </row>
    <row r="921" spans="1:65">
      <c r="A921" t="s">
        <v>695</v>
      </c>
      <c r="B921">
        <v>20250301</v>
      </c>
      <c r="C921">
        <v>2025</v>
      </c>
      <c r="D921" s="9">
        <v>45717</v>
      </c>
      <c r="E921">
        <v>3</v>
      </c>
      <c r="F921" t="s">
        <v>1031</v>
      </c>
      <c r="G921" t="s">
        <v>500</v>
      </c>
      <c r="H921" t="s">
        <v>1031</v>
      </c>
      <c r="I921" t="s">
        <v>500</v>
      </c>
      <c r="J921">
        <v>1</v>
      </c>
      <c r="K921" t="s">
        <v>9</v>
      </c>
      <c r="L921" t="s">
        <v>2158</v>
      </c>
      <c r="M921" t="s">
        <v>2158</v>
      </c>
      <c r="N921" t="s">
        <v>1823</v>
      </c>
      <c r="O921" t="s">
        <v>3082</v>
      </c>
      <c r="P921" t="s">
        <v>6037</v>
      </c>
      <c r="Q921" t="s">
        <v>6038</v>
      </c>
      <c r="R921" t="s">
        <v>3193</v>
      </c>
      <c r="S921" t="s">
        <v>20</v>
      </c>
      <c r="T921" t="s">
        <v>6039</v>
      </c>
      <c r="U921" s="9" t="s">
        <v>6040</v>
      </c>
      <c r="V921" s="9" t="s">
        <v>6041</v>
      </c>
      <c r="W921" t="s">
        <v>6042</v>
      </c>
      <c r="X921" t="s">
        <v>3081</v>
      </c>
      <c r="Y921" t="s">
        <v>3081</v>
      </c>
      <c r="Z921">
        <v>1</v>
      </c>
      <c r="AA921">
        <v>44593</v>
      </c>
      <c r="AB921">
        <v>44593</v>
      </c>
      <c r="AC921">
        <v>61875112</v>
      </c>
      <c r="AD921" s="9" t="s">
        <v>3084</v>
      </c>
      <c r="AE921" t="s">
        <v>1634</v>
      </c>
      <c r="AF921" t="s">
        <v>3607</v>
      </c>
      <c r="AG921" t="s">
        <v>3608</v>
      </c>
      <c r="AH921" t="s">
        <v>1184</v>
      </c>
      <c r="AI921" t="s">
        <v>6045</v>
      </c>
      <c r="AJ921">
        <v>31926</v>
      </c>
      <c r="AK921" t="s">
        <v>3099</v>
      </c>
      <c r="AL921" t="s">
        <v>3088</v>
      </c>
      <c r="AM921">
        <v>200019601375247</v>
      </c>
      <c r="AN921">
        <v>1</v>
      </c>
      <c r="AO921" s="88" t="s">
        <v>3089</v>
      </c>
      <c r="AP921" s="88">
        <v>1</v>
      </c>
      <c r="AQ921" s="88" t="s">
        <v>3090</v>
      </c>
      <c r="AR921" s="88">
        <v>362664</v>
      </c>
      <c r="AS921" s="88" t="s">
        <v>6044</v>
      </c>
      <c r="AT921" s="88">
        <v>275</v>
      </c>
      <c r="AU921" s="88">
        <v>22000</v>
      </c>
      <c r="AV921" s="88">
        <v>0</v>
      </c>
      <c r="AW921" s="88">
        <v>0</v>
      </c>
      <c r="AX921" s="88">
        <v>0</v>
      </c>
      <c r="AY921" s="88">
        <v>22000</v>
      </c>
      <c r="AZ921" s="88">
        <v>631.4</v>
      </c>
      <c r="BA921" s="88">
        <v>0</v>
      </c>
      <c r="BB921" s="88">
        <v>668.8</v>
      </c>
      <c r="BC921" s="88">
        <v>0</v>
      </c>
      <c r="BD921" s="88">
        <v>25</v>
      </c>
      <c r="BE921" s="88">
        <v>0</v>
      </c>
      <c r="BF921" s="101">
        <v>1566</v>
      </c>
      <c r="BG921" s="101">
        <v>2891.2</v>
      </c>
      <c r="BH921" s="101">
        <v>1562</v>
      </c>
      <c r="BI921" s="101">
        <v>242</v>
      </c>
      <c r="BJ921" s="101">
        <v>1559.8</v>
      </c>
      <c r="BK921" s="101">
        <v>3363.8</v>
      </c>
      <c r="BL921" s="101" t="s">
        <v>3081</v>
      </c>
      <c r="BM921" s="101" t="s">
        <v>3081</v>
      </c>
    </row>
    <row r="922" spans="1:65">
      <c r="A922" t="s">
        <v>695</v>
      </c>
      <c r="B922">
        <v>20250301</v>
      </c>
      <c r="C922">
        <v>2025</v>
      </c>
      <c r="D922" s="9">
        <v>45717</v>
      </c>
      <c r="E922">
        <v>3</v>
      </c>
      <c r="F922" t="s">
        <v>1031</v>
      </c>
      <c r="G922" t="s">
        <v>500</v>
      </c>
      <c r="H922" t="s">
        <v>1031</v>
      </c>
      <c r="I922" t="s">
        <v>500</v>
      </c>
      <c r="J922">
        <v>1</v>
      </c>
      <c r="K922" t="s">
        <v>9</v>
      </c>
      <c r="L922" t="s">
        <v>2158</v>
      </c>
      <c r="M922" t="s">
        <v>2158</v>
      </c>
      <c r="N922" t="s">
        <v>1823</v>
      </c>
      <c r="O922" t="s">
        <v>3082</v>
      </c>
      <c r="P922" t="s">
        <v>6037</v>
      </c>
      <c r="Q922" t="s">
        <v>6038</v>
      </c>
      <c r="R922" t="s">
        <v>5182</v>
      </c>
      <c r="S922" t="s">
        <v>504</v>
      </c>
      <c r="T922" t="s">
        <v>6046</v>
      </c>
      <c r="U922" s="9" t="s">
        <v>6047</v>
      </c>
      <c r="V922" s="9" t="s">
        <v>6052</v>
      </c>
      <c r="W922" t="s">
        <v>6053</v>
      </c>
      <c r="X922" t="s">
        <v>3081</v>
      </c>
      <c r="Y922" t="s">
        <v>3081</v>
      </c>
      <c r="Z922">
        <v>4</v>
      </c>
      <c r="AA922">
        <v>43466</v>
      </c>
      <c r="AB922">
        <v>35536</v>
      </c>
      <c r="AC922">
        <v>61875049</v>
      </c>
      <c r="AD922" s="9" t="s">
        <v>3084</v>
      </c>
      <c r="AE922" t="s">
        <v>920</v>
      </c>
      <c r="AF922" t="s">
        <v>5183</v>
      </c>
      <c r="AG922" t="s">
        <v>5184</v>
      </c>
      <c r="AH922" t="s">
        <v>503</v>
      </c>
      <c r="AI922" t="s">
        <v>6045</v>
      </c>
      <c r="AJ922">
        <v>28222</v>
      </c>
      <c r="AK922" t="s">
        <v>3088</v>
      </c>
      <c r="AL922" t="s">
        <v>3095</v>
      </c>
      <c r="AM922">
        <v>200013300043876</v>
      </c>
      <c r="AN922">
        <v>1</v>
      </c>
      <c r="AO922" s="88" t="s">
        <v>3089</v>
      </c>
      <c r="AP922" s="88">
        <v>1</v>
      </c>
      <c r="AQ922" s="88" t="s">
        <v>3090</v>
      </c>
      <c r="AR922" s="88">
        <v>362664</v>
      </c>
      <c r="AS922" s="88" t="s">
        <v>6044</v>
      </c>
      <c r="AT922" s="88">
        <v>277</v>
      </c>
      <c r="AU922" s="88">
        <v>75000</v>
      </c>
      <c r="AV922" s="88">
        <v>0</v>
      </c>
      <c r="AW922" s="88">
        <v>0</v>
      </c>
      <c r="AX922" s="88">
        <v>0</v>
      </c>
      <c r="AY922" s="88">
        <v>75000</v>
      </c>
      <c r="AZ922" s="88">
        <v>2152.5</v>
      </c>
      <c r="BA922" s="88">
        <v>5623.19</v>
      </c>
      <c r="BB922" s="88">
        <v>2280</v>
      </c>
      <c r="BC922" s="88">
        <v>3430.92</v>
      </c>
      <c r="BD922" s="88">
        <v>25</v>
      </c>
      <c r="BE922" s="88">
        <v>50</v>
      </c>
      <c r="BF922" s="101">
        <v>6816</v>
      </c>
      <c r="BG922" s="101">
        <v>20377.61</v>
      </c>
      <c r="BH922" s="101">
        <v>5325</v>
      </c>
      <c r="BI922" s="101">
        <v>825</v>
      </c>
      <c r="BJ922" s="101">
        <v>5317.5</v>
      </c>
      <c r="BK922" s="101">
        <v>11467.5</v>
      </c>
      <c r="BL922" s="101" t="s">
        <v>3091</v>
      </c>
      <c r="BM922" s="101" t="s">
        <v>3081</v>
      </c>
    </row>
    <row r="923" spans="1:65">
      <c r="A923" t="s">
        <v>695</v>
      </c>
      <c r="B923">
        <v>20250301</v>
      </c>
      <c r="C923">
        <v>2025</v>
      </c>
      <c r="D923" s="9">
        <v>45717</v>
      </c>
      <c r="E923">
        <v>3</v>
      </c>
      <c r="F923" t="s">
        <v>1031</v>
      </c>
      <c r="G923" t="s">
        <v>500</v>
      </c>
      <c r="H923" t="s">
        <v>1031</v>
      </c>
      <c r="I923" t="s">
        <v>500</v>
      </c>
      <c r="J923">
        <v>1</v>
      </c>
      <c r="K923" t="s">
        <v>9</v>
      </c>
      <c r="L923" t="s">
        <v>2158</v>
      </c>
      <c r="M923" t="s">
        <v>2158</v>
      </c>
      <c r="N923" t="s">
        <v>1823</v>
      </c>
      <c r="O923" t="s">
        <v>3082</v>
      </c>
      <c r="P923" t="s">
        <v>6037</v>
      </c>
      <c r="Q923" t="s">
        <v>6038</v>
      </c>
      <c r="R923" t="s">
        <v>4577</v>
      </c>
      <c r="S923" t="s">
        <v>470</v>
      </c>
      <c r="T923" t="s">
        <v>6039</v>
      </c>
      <c r="U923" s="9" t="s">
        <v>6040</v>
      </c>
      <c r="V923" s="9" t="s">
        <v>6056</v>
      </c>
      <c r="W923" t="s">
        <v>6057</v>
      </c>
      <c r="X923" t="s">
        <v>3081</v>
      </c>
      <c r="Y923" t="s">
        <v>3081</v>
      </c>
      <c r="Z923">
        <v>4</v>
      </c>
      <c r="AA923">
        <v>43466</v>
      </c>
      <c r="AB923">
        <v>35358</v>
      </c>
      <c r="AC923">
        <v>61875004</v>
      </c>
      <c r="AD923" s="9" t="s">
        <v>3084</v>
      </c>
      <c r="AE923" t="s">
        <v>1523</v>
      </c>
      <c r="AF923" t="s">
        <v>4578</v>
      </c>
      <c r="AG923" t="s">
        <v>4579</v>
      </c>
      <c r="AH923" t="s">
        <v>509</v>
      </c>
      <c r="AI923" t="s">
        <v>6043</v>
      </c>
      <c r="AJ923">
        <v>22158</v>
      </c>
      <c r="AK923" t="s">
        <v>3088</v>
      </c>
      <c r="AL923" t="s">
        <v>3095</v>
      </c>
      <c r="AM923">
        <v>200013300033954</v>
      </c>
      <c r="AN923">
        <v>1</v>
      </c>
      <c r="AO923" s="88" t="s">
        <v>3089</v>
      </c>
      <c r="AP923" s="88">
        <v>1</v>
      </c>
      <c r="AQ923" s="88" t="s">
        <v>3090</v>
      </c>
      <c r="AR923" s="88">
        <v>362664</v>
      </c>
      <c r="AS923" s="88" t="s">
        <v>6044</v>
      </c>
      <c r="AT923" s="88">
        <v>279</v>
      </c>
      <c r="AU923" s="88">
        <v>35000</v>
      </c>
      <c r="AV923" s="88">
        <v>0</v>
      </c>
      <c r="AW923" s="88">
        <v>0</v>
      </c>
      <c r="AX923" s="88">
        <v>0</v>
      </c>
      <c r="AY923" s="88">
        <v>35000</v>
      </c>
      <c r="AZ923" s="88">
        <v>1004.5</v>
      </c>
      <c r="BA923" s="88">
        <v>0</v>
      </c>
      <c r="BB923" s="88">
        <v>1064</v>
      </c>
      <c r="BC923" s="88">
        <v>0</v>
      </c>
      <c r="BD923" s="88">
        <v>25</v>
      </c>
      <c r="BE923" s="88">
        <v>50</v>
      </c>
      <c r="BF923" s="101">
        <v>11433.96</v>
      </c>
      <c r="BG923" s="101">
        <v>13577.46</v>
      </c>
      <c r="BH923" s="101">
        <v>2485</v>
      </c>
      <c r="BI923" s="101">
        <v>385</v>
      </c>
      <c r="BJ923" s="101">
        <v>2481.5</v>
      </c>
      <c r="BK923" s="101">
        <v>5351.5</v>
      </c>
      <c r="BL923" s="101" t="s">
        <v>3091</v>
      </c>
      <c r="BM923" s="101" t="s">
        <v>3081</v>
      </c>
    </row>
    <row r="924" spans="1:65">
      <c r="A924" t="s">
        <v>695</v>
      </c>
      <c r="B924">
        <v>20250301</v>
      </c>
      <c r="C924">
        <v>2025</v>
      </c>
      <c r="D924" s="9">
        <v>45717</v>
      </c>
      <c r="E924">
        <v>3</v>
      </c>
      <c r="F924" t="s">
        <v>1088</v>
      </c>
      <c r="G924" t="s">
        <v>14</v>
      </c>
      <c r="H924" t="s">
        <v>1088</v>
      </c>
      <c r="I924" t="s">
        <v>14</v>
      </c>
      <c r="J924">
        <v>1</v>
      </c>
      <c r="K924" t="s">
        <v>9</v>
      </c>
      <c r="L924" t="s">
        <v>2158</v>
      </c>
      <c r="M924" t="s">
        <v>2158</v>
      </c>
      <c r="N924" t="s">
        <v>1823</v>
      </c>
      <c r="O924" t="s">
        <v>3082</v>
      </c>
      <c r="P924" t="s">
        <v>6037</v>
      </c>
      <c r="Q924" t="s">
        <v>6038</v>
      </c>
      <c r="R924" t="s">
        <v>3110</v>
      </c>
      <c r="S924" t="s">
        <v>25</v>
      </c>
      <c r="T924" t="s">
        <v>6046</v>
      </c>
      <c r="U924" s="9" t="s">
        <v>6047</v>
      </c>
      <c r="V924" s="9" t="s">
        <v>3081</v>
      </c>
      <c r="W924" t="s">
        <v>3081</v>
      </c>
      <c r="X924" t="s">
        <v>3081</v>
      </c>
      <c r="Y924" t="s">
        <v>3081</v>
      </c>
      <c r="Z924">
        <v>3</v>
      </c>
      <c r="AA924">
        <v>45108</v>
      </c>
      <c r="AB924">
        <v>38322</v>
      </c>
      <c r="AC924">
        <v>62340049</v>
      </c>
      <c r="AD924" s="9" t="s">
        <v>3084</v>
      </c>
      <c r="AE924" t="s">
        <v>1563</v>
      </c>
      <c r="AF924" t="s">
        <v>4264</v>
      </c>
      <c r="AG924" t="s">
        <v>4265</v>
      </c>
      <c r="AH924" t="s">
        <v>24</v>
      </c>
      <c r="AI924" t="s">
        <v>6045</v>
      </c>
      <c r="AJ924">
        <v>23232</v>
      </c>
      <c r="AK924" t="s">
        <v>3088</v>
      </c>
      <c r="AL924" t="s">
        <v>3095</v>
      </c>
      <c r="AM924">
        <v>200011250029531</v>
      </c>
      <c r="AN924">
        <v>1</v>
      </c>
      <c r="AO924" s="88" t="s">
        <v>3089</v>
      </c>
      <c r="AP924" s="88">
        <v>1</v>
      </c>
      <c r="AQ924" s="88" t="s">
        <v>3090</v>
      </c>
      <c r="AR924" s="88">
        <v>362664</v>
      </c>
      <c r="AS924" s="88" t="s">
        <v>6044</v>
      </c>
      <c r="AT924" s="88">
        <v>285</v>
      </c>
      <c r="AU924" s="88">
        <v>35000</v>
      </c>
      <c r="AV924" s="88">
        <v>0</v>
      </c>
      <c r="AW924" s="88">
        <v>0</v>
      </c>
      <c r="AX924" s="88">
        <v>0</v>
      </c>
      <c r="AY924" s="88">
        <v>35000</v>
      </c>
      <c r="AZ924" s="88">
        <v>1004.5</v>
      </c>
      <c r="BA924" s="88">
        <v>0</v>
      </c>
      <c r="BB924" s="88">
        <v>1064</v>
      </c>
      <c r="BC924" s="88">
        <v>0</v>
      </c>
      <c r="BD924" s="88">
        <v>25</v>
      </c>
      <c r="BE924" s="88">
        <v>100</v>
      </c>
      <c r="BF924" s="101">
        <v>600</v>
      </c>
      <c r="BG924" s="101">
        <v>2793.5</v>
      </c>
      <c r="BH924" s="101">
        <v>2485</v>
      </c>
      <c r="BI924" s="101">
        <v>385</v>
      </c>
      <c r="BJ924" s="101">
        <v>2481.5</v>
      </c>
      <c r="BK924" s="101">
        <v>5351.5</v>
      </c>
      <c r="BL924" s="101" t="s">
        <v>3091</v>
      </c>
      <c r="BM924" s="101" t="s">
        <v>3081</v>
      </c>
    </row>
    <row r="925" spans="1:65">
      <c r="A925" t="s">
        <v>695</v>
      </c>
      <c r="B925">
        <v>20250301</v>
      </c>
      <c r="C925">
        <v>2025</v>
      </c>
      <c r="D925" s="9">
        <v>45717</v>
      </c>
      <c r="E925">
        <v>3</v>
      </c>
      <c r="F925" t="s">
        <v>1043</v>
      </c>
      <c r="G925" t="s">
        <v>60</v>
      </c>
      <c r="H925" t="s">
        <v>1043</v>
      </c>
      <c r="I925" t="s">
        <v>60</v>
      </c>
      <c r="J925">
        <v>1</v>
      </c>
      <c r="K925" t="s">
        <v>9</v>
      </c>
      <c r="L925" t="s">
        <v>2158</v>
      </c>
      <c r="M925" t="s">
        <v>2158</v>
      </c>
      <c r="N925" t="s">
        <v>1823</v>
      </c>
      <c r="O925" t="s">
        <v>3082</v>
      </c>
      <c r="P925" t="s">
        <v>6037</v>
      </c>
      <c r="Q925" t="s">
        <v>6038</v>
      </c>
      <c r="R925" t="s">
        <v>5151</v>
      </c>
      <c r="S925" t="s">
        <v>85</v>
      </c>
      <c r="T925" t="s">
        <v>6039</v>
      </c>
      <c r="U925" s="9" t="s">
        <v>6040</v>
      </c>
      <c r="V925" s="9" t="s">
        <v>6048</v>
      </c>
      <c r="W925" t="s">
        <v>6049</v>
      </c>
      <c r="X925" t="s">
        <v>3081</v>
      </c>
      <c r="Y925" t="s">
        <v>3081</v>
      </c>
      <c r="Z925">
        <v>4</v>
      </c>
      <c r="AA925">
        <v>43586</v>
      </c>
      <c r="AB925">
        <v>41579</v>
      </c>
      <c r="AC925">
        <v>61950015</v>
      </c>
      <c r="AD925" s="9" t="s">
        <v>3084</v>
      </c>
      <c r="AE925" t="s">
        <v>1636</v>
      </c>
      <c r="AF925" t="s">
        <v>5152</v>
      </c>
      <c r="AG925" t="s">
        <v>5153</v>
      </c>
      <c r="AH925" t="s">
        <v>84</v>
      </c>
      <c r="AI925" t="s">
        <v>6045</v>
      </c>
      <c r="AJ925">
        <v>29306</v>
      </c>
      <c r="AK925" t="s">
        <v>3099</v>
      </c>
      <c r="AL925" t="s">
        <v>3088</v>
      </c>
      <c r="AM925">
        <v>200018300011235</v>
      </c>
      <c r="AN925">
        <v>1</v>
      </c>
      <c r="AO925" s="88" t="s">
        <v>3089</v>
      </c>
      <c r="AP925" s="88">
        <v>1</v>
      </c>
      <c r="AQ925" s="88" t="s">
        <v>3090</v>
      </c>
      <c r="AR925" s="88">
        <v>362664</v>
      </c>
      <c r="AS925" s="88" t="s">
        <v>6044</v>
      </c>
      <c r="AT925" s="88">
        <v>286</v>
      </c>
      <c r="AU925" s="88">
        <v>16500</v>
      </c>
      <c r="AV925" s="88">
        <v>0</v>
      </c>
      <c r="AW925" s="88">
        <v>0</v>
      </c>
      <c r="AX925" s="88">
        <v>0</v>
      </c>
      <c r="AY925" s="88">
        <v>16500</v>
      </c>
      <c r="AZ925" s="88">
        <v>473.55</v>
      </c>
      <c r="BA925" s="88">
        <v>0</v>
      </c>
      <c r="BB925" s="88">
        <v>501.6</v>
      </c>
      <c r="BC925" s="88">
        <v>0</v>
      </c>
      <c r="BD925" s="88">
        <v>25</v>
      </c>
      <c r="BE925" s="88">
        <v>0</v>
      </c>
      <c r="BF925" s="101">
        <v>0</v>
      </c>
      <c r="BG925" s="101">
        <v>1000.15</v>
      </c>
      <c r="BH925" s="101">
        <v>1171.5</v>
      </c>
      <c r="BI925" s="101">
        <v>181.5</v>
      </c>
      <c r="BJ925" s="101">
        <v>1169.8499999999999</v>
      </c>
      <c r="BK925" s="101">
        <v>2522.85</v>
      </c>
      <c r="BL925" s="101" t="s">
        <v>3229</v>
      </c>
      <c r="BM925" s="101" t="s">
        <v>3327</v>
      </c>
    </row>
    <row r="926" spans="1:65">
      <c r="A926" t="s">
        <v>695</v>
      </c>
      <c r="B926">
        <v>20250301</v>
      </c>
      <c r="C926">
        <v>2025</v>
      </c>
      <c r="D926" s="9">
        <v>45717</v>
      </c>
      <c r="E926">
        <v>3</v>
      </c>
      <c r="F926" t="s">
        <v>1036</v>
      </c>
      <c r="G926" t="s">
        <v>1193</v>
      </c>
      <c r="H926" t="s">
        <v>1036</v>
      </c>
      <c r="I926" t="s">
        <v>1193</v>
      </c>
      <c r="J926">
        <v>1</v>
      </c>
      <c r="K926" t="s">
        <v>9</v>
      </c>
      <c r="L926" t="s">
        <v>2158</v>
      </c>
      <c r="M926" t="s">
        <v>2158</v>
      </c>
      <c r="N926" t="s">
        <v>1833</v>
      </c>
      <c r="O926" t="s">
        <v>3175</v>
      </c>
      <c r="P926" t="s">
        <v>6037</v>
      </c>
      <c r="Q926" t="s">
        <v>6038</v>
      </c>
      <c r="R926" t="s">
        <v>3185</v>
      </c>
      <c r="S926" t="s">
        <v>307</v>
      </c>
      <c r="T926" t="s">
        <v>6039</v>
      </c>
      <c r="U926" s="9" t="s">
        <v>6040</v>
      </c>
      <c r="V926" s="9" t="s">
        <v>6041</v>
      </c>
      <c r="W926" t="s">
        <v>6042</v>
      </c>
      <c r="X926" t="s">
        <v>3081</v>
      </c>
      <c r="Y926" t="s">
        <v>3081</v>
      </c>
      <c r="Z926">
        <v>1</v>
      </c>
      <c r="AA926">
        <v>45108</v>
      </c>
      <c r="AB926">
        <v>45108</v>
      </c>
      <c r="AC926">
        <v>61575236</v>
      </c>
      <c r="AD926" s="9" t="s">
        <v>3084</v>
      </c>
      <c r="AE926" t="s">
        <v>2445</v>
      </c>
      <c r="AF926" t="s">
        <v>3748</v>
      </c>
      <c r="AG926" t="s">
        <v>5255</v>
      </c>
      <c r="AH926" t="s">
        <v>2444</v>
      </c>
      <c r="AI926" t="s">
        <v>6045</v>
      </c>
      <c r="AJ926">
        <v>24063</v>
      </c>
      <c r="AK926" t="s">
        <v>3099</v>
      </c>
      <c r="AL926" t="s">
        <v>3088</v>
      </c>
      <c r="AM926">
        <v>200019606020833</v>
      </c>
      <c r="AN926">
        <v>1</v>
      </c>
      <c r="AO926" s="88" t="s">
        <v>3089</v>
      </c>
      <c r="AP926" s="88">
        <v>1</v>
      </c>
      <c r="AQ926" s="88" t="s">
        <v>3090</v>
      </c>
      <c r="AR926" s="88">
        <v>362666</v>
      </c>
      <c r="AS926" s="88" t="s">
        <v>6058</v>
      </c>
      <c r="AT926" s="88">
        <v>51</v>
      </c>
      <c r="AU926" s="88">
        <v>22000</v>
      </c>
      <c r="AV926" s="88">
        <v>0</v>
      </c>
      <c r="AW926" s="88">
        <v>0</v>
      </c>
      <c r="AX926" s="88">
        <v>0</v>
      </c>
      <c r="AY926" s="88">
        <v>22000</v>
      </c>
      <c r="AZ926" s="88">
        <v>631.4</v>
      </c>
      <c r="BA926" s="88">
        <v>0</v>
      </c>
      <c r="BB926" s="88">
        <v>668.8</v>
      </c>
      <c r="BC926" s="88">
        <v>0</v>
      </c>
      <c r="BD926" s="88">
        <v>25</v>
      </c>
      <c r="BE926" s="88">
        <v>0</v>
      </c>
      <c r="BF926" s="101">
        <v>7722.25</v>
      </c>
      <c r="BG926" s="101">
        <v>9047.4500000000007</v>
      </c>
      <c r="BH926" s="101">
        <v>1562</v>
      </c>
      <c r="BI926" s="101">
        <v>242</v>
      </c>
      <c r="BJ926" s="101">
        <v>1559.8</v>
      </c>
      <c r="BK926" s="101">
        <v>3363.8</v>
      </c>
      <c r="BL926" s="101" t="s">
        <v>3173</v>
      </c>
      <c r="BM926" s="101" t="s">
        <v>3217</v>
      </c>
    </row>
    <row r="927" spans="1:65">
      <c r="A927" t="s">
        <v>695</v>
      </c>
      <c r="B927">
        <v>20250301</v>
      </c>
      <c r="C927">
        <v>2025</v>
      </c>
      <c r="D927" s="9">
        <v>45717</v>
      </c>
      <c r="E927">
        <v>3</v>
      </c>
      <c r="F927" t="s">
        <v>1036</v>
      </c>
      <c r="G927" t="s">
        <v>1193</v>
      </c>
      <c r="H927" t="s">
        <v>1036</v>
      </c>
      <c r="I927" t="s">
        <v>1193</v>
      </c>
      <c r="J927">
        <v>1</v>
      </c>
      <c r="K927" t="s">
        <v>9</v>
      </c>
      <c r="L927" t="s">
        <v>2158</v>
      </c>
      <c r="M927" t="s">
        <v>2158</v>
      </c>
      <c r="N927" t="s">
        <v>1833</v>
      </c>
      <c r="O927" t="s">
        <v>3175</v>
      </c>
      <c r="P927" t="s">
        <v>6037</v>
      </c>
      <c r="Q927" t="s">
        <v>6038</v>
      </c>
      <c r="R927" t="s">
        <v>3096</v>
      </c>
      <c r="S927" t="s">
        <v>295</v>
      </c>
      <c r="T927" t="s">
        <v>6046</v>
      </c>
      <c r="U927" s="9" t="s">
        <v>6047</v>
      </c>
      <c r="V927" s="9" t="s">
        <v>6056</v>
      </c>
      <c r="W927" t="s">
        <v>6057</v>
      </c>
      <c r="X927" t="s">
        <v>3081</v>
      </c>
      <c r="Y927" t="s">
        <v>3081</v>
      </c>
      <c r="Z927">
        <v>1</v>
      </c>
      <c r="AA927">
        <v>44531</v>
      </c>
      <c r="AB927">
        <v>44531</v>
      </c>
      <c r="AC927">
        <v>61575182</v>
      </c>
      <c r="AD927" s="9" t="s">
        <v>3084</v>
      </c>
      <c r="AE927" t="s">
        <v>1449</v>
      </c>
      <c r="AF927" t="s">
        <v>4231</v>
      </c>
      <c r="AG927" t="s">
        <v>4232</v>
      </c>
      <c r="AH927" t="s">
        <v>1131</v>
      </c>
      <c r="AI927" t="s">
        <v>6045</v>
      </c>
      <c r="AJ927">
        <v>34116</v>
      </c>
      <c r="AK927" t="s">
        <v>3099</v>
      </c>
      <c r="AL927" t="s">
        <v>3088</v>
      </c>
      <c r="AM927">
        <v>200019602911458</v>
      </c>
      <c r="AN927">
        <v>1</v>
      </c>
      <c r="AO927" s="88" t="s">
        <v>3089</v>
      </c>
      <c r="AP927" s="88">
        <v>1</v>
      </c>
      <c r="AQ927" s="88" t="s">
        <v>3090</v>
      </c>
      <c r="AR927" s="88">
        <v>362666</v>
      </c>
      <c r="AS927" s="88" t="s">
        <v>6058</v>
      </c>
      <c r="AT927" s="88">
        <v>52</v>
      </c>
      <c r="AU927" s="88">
        <v>35000</v>
      </c>
      <c r="AV927" s="88">
        <v>0</v>
      </c>
      <c r="AW927" s="88">
        <v>0</v>
      </c>
      <c r="AX927" s="88">
        <v>0</v>
      </c>
      <c r="AY927" s="88">
        <v>35000</v>
      </c>
      <c r="AZ927" s="88">
        <v>1004.5</v>
      </c>
      <c r="BA927" s="88">
        <v>0</v>
      </c>
      <c r="BB927" s="88">
        <v>1064</v>
      </c>
      <c r="BC927" s="88">
        <v>0</v>
      </c>
      <c r="BD927" s="88">
        <v>25</v>
      </c>
      <c r="BE927" s="88">
        <v>0</v>
      </c>
      <c r="BF927" s="101">
        <v>908.34</v>
      </c>
      <c r="BG927" s="101">
        <v>3001.84</v>
      </c>
      <c r="BH927" s="101">
        <v>2485</v>
      </c>
      <c r="BI927" s="101">
        <v>385</v>
      </c>
      <c r="BJ927" s="101">
        <v>2481.5</v>
      </c>
      <c r="BK927" s="101">
        <v>5351.5</v>
      </c>
      <c r="BL927" s="101" t="s">
        <v>3173</v>
      </c>
      <c r="BM927" s="101" t="s">
        <v>3217</v>
      </c>
    </row>
    <row r="928" spans="1:65">
      <c r="A928" t="s">
        <v>695</v>
      </c>
      <c r="B928">
        <v>20250301</v>
      </c>
      <c r="C928">
        <v>2025</v>
      </c>
      <c r="D928" s="9">
        <v>45717</v>
      </c>
      <c r="E928">
        <v>3</v>
      </c>
      <c r="F928" t="s">
        <v>1041</v>
      </c>
      <c r="G928" t="s">
        <v>1191</v>
      </c>
      <c r="H928" t="s">
        <v>1041</v>
      </c>
      <c r="I928" t="s">
        <v>1191</v>
      </c>
      <c r="J928">
        <v>1</v>
      </c>
      <c r="K928" t="s">
        <v>9</v>
      </c>
      <c r="L928" t="s">
        <v>2158</v>
      </c>
      <c r="M928" t="s">
        <v>2158</v>
      </c>
      <c r="N928" t="s">
        <v>1833</v>
      </c>
      <c r="O928" t="s">
        <v>3175</v>
      </c>
      <c r="P928" t="s">
        <v>6037</v>
      </c>
      <c r="Q928" t="s">
        <v>6038</v>
      </c>
      <c r="R928" t="s">
        <v>3357</v>
      </c>
      <c r="S928" t="s">
        <v>1931</v>
      </c>
      <c r="T928" t="s">
        <v>6046</v>
      </c>
      <c r="U928" s="9" t="s">
        <v>6047</v>
      </c>
      <c r="V928" s="9" t="s">
        <v>6056</v>
      </c>
      <c r="W928" t="s">
        <v>6057</v>
      </c>
      <c r="X928" t="s">
        <v>3081</v>
      </c>
      <c r="Y928" t="s">
        <v>3081</v>
      </c>
      <c r="Z928">
        <v>1</v>
      </c>
      <c r="AA928">
        <v>45474</v>
      </c>
      <c r="AB928">
        <v>45474</v>
      </c>
      <c r="AC928">
        <v>61905027</v>
      </c>
      <c r="AD928" s="9" t="s">
        <v>3084</v>
      </c>
      <c r="AE928" t="s">
        <v>2862</v>
      </c>
      <c r="AF928" t="s">
        <v>4291</v>
      </c>
      <c r="AG928" t="s">
        <v>4292</v>
      </c>
      <c r="AH928" t="s">
        <v>2908</v>
      </c>
      <c r="AI928" t="s">
        <v>6045</v>
      </c>
      <c r="AJ928">
        <v>31866</v>
      </c>
      <c r="AK928" t="s">
        <v>3099</v>
      </c>
      <c r="AL928" t="s">
        <v>3088</v>
      </c>
      <c r="AM928">
        <v>200019607268905</v>
      </c>
      <c r="AN928">
        <v>1</v>
      </c>
      <c r="AO928" s="88" t="s">
        <v>3089</v>
      </c>
      <c r="AP928" s="88">
        <v>1</v>
      </c>
      <c r="AQ928" s="88" t="s">
        <v>3090</v>
      </c>
      <c r="AR928" s="88">
        <v>362666</v>
      </c>
      <c r="AS928" s="88" t="s">
        <v>6058</v>
      </c>
      <c r="AT928" s="88">
        <v>66</v>
      </c>
      <c r="AU928" s="88">
        <v>35000</v>
      </c>
      <c r="AV928" s="88">
        <v>0</v>
      </c>
      <c r="AW928" s="88">
        <v>0</v>
      </c>
      <c r="AX928" s="88">
        <v>0</v>
      </c>
      <c r="AY928" s="88">
        <v>35000</v>
      </c>
      <c r="AZ928" s="88">
        <v>1004.5</v>
      </c>
      <c r="BA928" s="88">
        <v>0</v>
      </c>
      <c r="BB928" s="88">
        <v>1064</v>
      </c>
      <c r="BC928" s="88">
        <v>0</v>
      </c>
      <c r="BD928" s="88">
        <v>25</v>
      </c>
      <c r="BE928" s="88">
        <v>0</v>
      </c>
      <c r="BF928" s="101">
        <v>0</v>
      </c>
      <c r="BG928" s="101">
        <v>2093.5</v>
      </c>
      <c r="BH928" s="101">
        <v>2485</v>
      </c>
      <c r="BI928" s="101">
        <v>385</v>
      </c>
      <c r="BJ928" s="101">
        <v>2481.5</v>
      </c>
      <c r="BK928" s="101">
        <v>5351.5</v>
      </c>
      <c r="BL928" s="101" t="s">
        <v>3081</v>
      </c>
      <c r="BM928" s="101" t="s">
        <v>3081</v>
      </c>
    </row>
    <row r="929" spans="1:65">
      <c r="A929" t="s">
        <v>695</v>
      </c>
      <c r="B929">
        <v>20250301</v>
      </c>
      <c r="C929">
        <v>2025</v>
      </c>
      <c r="D929" s="9">
        <v>45717</v>
      </c>
      <c r="E929">
        <v>3</v>
      </c>
      <c r="F929" t="s">
        <v>1036</v>
      </c>
      <c r="G929" t="s">
        <v>1193</v>
      </c>
      <c r="H929" t="s">
        <v>1036</v>
      </c>
      <c r="I929" t="s">
        <v>1193</v>
      </c>
      <c r="J929">
        <v>1</v>
      </c>
      <c r="K929" t="s">
        <v>9</v>
      </c>
      <c r="L929" t="s">
        <v>2158</v>
      </c>
      <c r="M929" t="s">
        <v>2158</v>
      </c>
      <c r="N929" t="s">
        <v>1833</v>
      </c>
      <c r="O929" t="s">
        <v>3175</v>
      </c>
      <c r="P929" t="s">
        <v>6037</v>
      </c>
      <c r="Q929" t="s">
        <v>6038</v>
      </c>
      <c r="R929" t="s">
        <v>4620</v>
      </c>
      <c r="S929" t="s">
        <v>380</v>
      </c>
      <c r="T929" t="s">
        <v>6046</v>
      </c>
      <c r="U929" s="9" t="s">
        <v>6047</v>
      </c>
      <c r="V929" s="9" t="s">
        <v>6052</v>
      </c>
      <c r="W929" t="s">
        <v>6053</v>
      </c>
      <c r="X929" t="s">
        <v>3081</v>
      </c>
      <c r="Y929" t="s">
        <v>3081</v>
      </c>
      <c r="Z929">
        <v>5</v>
      </c>
      <c r="AA929">
        <v>45597</v>
      </c>
      <c r="AB929">
        <v>38353</v>
      </c>
      <c r="AC929">
        <v>61575041</v>
      </c>
      <c r="AD929" s="9" t="s">
        <v>3084</v>
      </c>
      <c r="AE929" t="s">
        <v>898</v>
      </c>
      <c r="AF929" t="s">
        <v>4647</v>
      </c>
      <c r="AG929" t="s">
        <v>4648</v>
      </c>
      <c r="AH929" t="s">
        <v>348</v>
      </c>
      <c r="AI929" t="s">
        <v>6045</v>
      </c>
      <c r="AJ929">
        <v>20105</v>
      </c>
      <c r="AK929" t="s">
        <v>3088</v>
      </c>
      <c r="AL929" t="s">
        <v>3088</v>
      </c>
      <c r="AM929">
        <v>200013300033158</v>
      </c>
      <c r="AN929">
        <v>1</v>
      </c>
      <c r="AO929" s="88" t="s">
        <v>3089</v>
      </c>
      <c r="AP929" s="88">
        <v>1</v>
      </c>
      <c r="AQ929" s="88" t="s">
        <v>3090</v>
      </c>
      <c r="AR929" s="88">
        <v>362666</v>
      </c>
      <c r="AS929" s="88" t="s">
        <v>6058</v>
      </c>
      <c r="AT929" s="88">
        <v>5</v>
      </c>
      <c r="AU929" s="88">
        <v>60000</v>
      </c>
      <c r="AV929" s="88">
        <v>0</v>
      </c>
      <c r="AW929" s="88">
        <v>0</v>
      </c>
      <c r="AX929" s="88">
        <v>0</v>
      </c>
      <c r="AY929" s="88">
        <v>60000</v>
      </c>
      <c r="AZ929" s="88">
        <v>1722</v>
      </c>
      <c r="BA929" s="88">
        <v>3486.68</v>
      </c>
      <c r="BB929" s="88">
        <v>1824</v>
      </c>
      <c r="BC929" s="88">
        <v>0</v>
      </c>
      <c r="BD929" s="88">
        <v>25</v>
      </c>
      <c r="BE929" s="88">
        <v>50</v>
      </c>
      <c r="BF929" s="101">
        <v>2364</v>
      </c>
      <c r="BG929" s="101">
        <v>9471.68</v>
      </c>
      <c r="BH929" s="101">
        <v>4260</v>
      </c>
      <c r="BI929" s="101">
        <v>660</v>
      </c>
      <c r="BJ929" s="101">
        <v>4254</v>
      </c>
      <c r="BK929" s="101">
        <v>9174</v>
      </c>
      <c r="BL929" s="101" t="s">
        <v>3091</v>
      </c>
      <c r="BM929" s="101" t="s">
        <v>3081</v>
      </c>
    </row>
    <row r="930" spans="1:65">
      <c r="A930" t="s">
        <v>695</v>
      </c>
      <c r="B930">
        <v>20250301</v>
      </c>
      <c r="C930">
        <v>2025</v>
      </c>
      <c r="D930" s="9">
        <v>45717</v>
      </c>
      <c r="E930">
        <v>3</v>
      </c>
      <c r="F930" t="s">
        <v>1032</v>
      </c>
      <c r="G930" t="s">
        <v>1200</v>
      </c>
      <c r="H930" t="s">
        <v>1032</v>
      </c>
      <c r="I930" t="s">
        <v>1200</v>
      </c>
      <c r="J930">
        <v>1</v>
      </c>
      <c r="K930" t="s">
        <v>9</v>
      </c>
      <c r="L930" t="s">
        <v>2158</v>
      </c>
      <c r="M930" t="s">
        <v>2158</v>
      </c>
      <c r="N930" t="s">
        <v>1833</v>
      </c>
      <c r="O930" t="s">
        <v>3175</v>
      </c>
      <c r="P930" t="s">
        <v>6037</v>
      </c>
      <c r="Q930" t="s">
        <v>6038</v>
      </c>
      <c r="R930" t="s">
        <v>3096</v>
      </c>
      <c r="S930" t="s">
        <v>295</v>
      </c>
      <c r="T930" t="s">
        <v>6046</v>
      </c>
      <c r="U930" s="9" t="s">
        <v>6047</v>
      </c>
      <c r="V930" s="9" t="s">
        <v>6056</v>
      </c>
      <c r="W930" t="s">
        <v>6057</v>
      </c>
      <c r="X930" t="s">
        <v>3081</v>
      </c>
      <c r="Y930" t="s">
        <v>3081</v>
      </c>
      <c r="Z930">
        <v>1</v>
      </c>
      <c r="AA930">
        <v>45474</v>
      </c>
      <c r="AB930">
        <v>45474</v>
      </c>
      <c r="AC930">
        <v>61890044</v>
      </c>
      <c r="AD930" s="9" t="s">
        <v>3084</v>
      </c>
      <c r="AE930" t="s">
        <v>2887</v>
      </c>
      <c r="AF930" t="s">
        <v>3970</v>
      </c>
      <c r="AG930" t="s">
        <v>3971</v>
      </c>
      <c r="AH930" t="s">
        <v>2888</v>
      </c>
      <c r="AI930" t="s">
        <v>6043</v>
      </c>
      <c r="AJ930">
        <v>36369</v>
      </c>
      <c r="AK930" t="s">
        <v>3099</v>
      </c>
      <c r="AL930" t="s">
        <v>3088</v>
      </c>
      <c r="AM930">
        <v>200019607283270</v>
      </c>
      <c r="AN930">
        <v>1</v>
      </c>
      <c r="AO930" s="88" t="s">
        <v>3089</v>
      </c>
      <c r="AP930" s="88">
        <v>1</v>
      </c>
      <c r="AQ930" s="88" t="s">
        <v>3090</v>
      </c>
      <c r="AR930" s="88">
        <v>362666</v>
      </c>
      <c r="AS930" s="88" t="s">
        <v>6058</v>
      </c>
      <c r="AT930" s="88">
        <v>10</v>
      </c>
      <c r="AU930" s="88">
        <v>30000</v>
      </c>
      <c r="AV930" s="88">
        <v>0</v>
      </c>
      <c r="AW930" s="88">
        <v>0</v>
      </c>
      <c r="AX930" s="88">
        <v>0</v>
      </c>
      <c r="AY930" s="88">
        <v>30000</v>
      </c>
      <c r="AZ930" s="88">
        <v>861</v>
      </c>
      <c r="BA930" s="88">
        <v>0</v>
      </c>
      <c r="BB930" s="88">
        <v>912</v>
      </c>
      <c r="BC930" s="88">
        <v>0</v>
      </c>
      <c r="BD930" s="88">
        <v>25</v>
      </c>
      <c r="BE930" s="88">
        <v>0</v>
      </c>
      <c r="BF930" s="101">
        <v>0</v>
      </c>
      <c r="BG930" s="101">
        <v>1798</v>
      </c>
      <c r="BH930" s="101">
        <v>2130</v>
      </c>
      <c r="BI930" s="101">
        <v>330</v>
      </c>
      <c r="BJ930" s="101">
        <v>2127</v>
      </c>
      <c r="BK930" s="101">
        <v>4587</v>
      </c>
      <c r="BL930" s="101" t="s">
        <v>3081</v>
      </c>
      <c r="BM930" s="101" t="s">
        <v>3081</v>
      </c>
    </row>
    <row r="931" spans="1:65">
      <c r="A931" t="s">
        <v>695</v>
      </c>
      <c r="B931">
        <v>20250301</v>
      </c>
      <c r="C931">
        <v>2025</v>
      </c>
      <c r="D931" s="9">
        <v>45717</v>
      </c>
      <c r="E931">
        <v>3</v>
      </c>
      <c r="F931" t="s">
        <v>1036</v>
      </c>
      <c r="G931" t="s">
        <v>1193</v>
      </c>
      <c r="H931" t="s">
        <v>1036</v>
      </c>
      <c r="I931" t="s">
        <v>1193</v>
      </c>
      <c r="J931">
        <v>1</v>
      </c>
      <c r="K931" t="s">
        <v>9</v>
      </c>
      <c r="L931" t="s">
        <v>2158</v>
      </c>
      <c r="M931" t="s">
        <v>2158</v>
      </c>
      <c r="N931" t="s">
        <v>1833</v>
      </c>
      <c r="O931" t="s">
        <v>3175</v>
      </c>
      <c r="P931" t="s">
        <v>6037</v>
      </c>
      <c r="Q931" t="s">
        <v>6038</v>
      </c>
      <c r="R931" t="s">
        <v>3083</v>
      </c>
      <c r="S931" t="s">
        <v>7</v>
      </c>
      <c r="T931" t="s">
        <v>6039</v>
      </c>
      <c r="U931" s="9" t="s">
        <v>6040</v>
      </c>
      <c r="V931" s="9" t="s">
        <v>6041</v>
      </c>
      <c r="W931" t="s">
        <v>6042</v>
      </c>
      <c r="X931" t="s">
        <v>3081</v>
      </c>
      <c r="Y931" t="s">
        <v>3081</v>
      </c>
      <c r="Z931">
        <v>1</v>
      </c>
      <c r="AA931">
        <v>44287</v>
      </c>
      <c r="AB931">
        <v>44287</v>
      </c>
      <c r="AC931">
        <v>61575131</v>
      </c>
      <c r="AD931" s="9" t="s">
        <v>3084</v>
      </c>
      <c r="AE931" t="s">
        <v>1443</v>
      </c>
      <c r="AF931" t="s">
        <v>4941</v>
      </c>
      <c r="AG931" t="s">
        <v>4942</v>
      </c>
      <c r="AH931" t="s">
        <v>767</v>
      </c>
      <c r="AI931" t="s">
        <v>6043</v>
      </c>
      <c r="AJ931">
        <v>30814</v>
      </c>
      <c r="AK931" t="s">
        <v>3099</v>
      </c>
      <c r="AL931" t="s">
        <v>3088</v>
      </c>
      <c r="AM931">
        <v>200019603522059</v>
      </c>
      <c r="AN931">
        <v>1</v>
      </c>
      <c r="AO931" s="88" t="s">
        <v>3089</v>
      </c>
      <c r="AP931" s="88">
        <v>1</v>
      </c>
      <c r="AQ931" s="88" t="s">
        <v>3090</v>
      </c>
      <c r="AR931" s="88">
        <v>362666</v>
      </c>
      <c r="AS931" s="88" t="s">
        <v>6058</v>
      </c>
      <c r="AT931" s="88">
        <v>17</v>
      </c>
      <c r="AU931" s="88">
        <v>20000</v>
      </c>
      <c r="AV931" s="88">
        <v>0</v>
      </c>
      <c r="AW931" s="88">
        <v>0</v>
      </c>
      <c r="AX931" s="88">
        <v>0</v>
      </c>
      <c r="AY931" s="88">
        <v>20000</v>
      </c>
      <c r="AZ931" s="88">
        <v>574</v>
      </c>
      <c r="BA931" s="88">
        <v>0</v>
      </c>
      <c r="BB931" s="88">
        <v>608</v>
      </c>
      <c r="BC931" s="88">
        <v>0</v>
      </c>
      <c r="BD931" s="88">
        <v>25</v>
      </c>
      <c r="BE931" s="88">
        <v>0</v>
      </c>
      <c r="BF931" s="101">
        <v>1866</v>
      </c>
      <c r="BG931" s="101">
        <v>3073</v>
      </c>
      <c r="BH931" s="101">
        <v>1420</v>
      </c>
      <c r="BI931" s="101">
        <v>220</v>
      </c>
      <c r="BJ931" s="101">
        <v>1418</v>
      </c>
      <c r="BK931" s="101">
        <v>3058</v>
      </c>
      <c r="BL931" s="101" t="s">
        <v>3081</v>
      </c>
      <c r="BM931" s="101" t="s">
        <v>3081</v>
      </c>
    </row>
    <row r="932" spans="1:65">
      <c r="A932" t="s">
        <v>695</v>
      </c>
      <c r="B932">
        <v>20250301</v>
      </c>
      <c r="C932">
        <v>2025</v>
      </c>
      <c r="D932" s="9">
        <v>45717</v>
      </c>
      <c r="E932">
        <v>3</v>
      </c>
      <c r="F932" t="s">
        <v>1036</v>
      </c>
      <c r="G932" t="s">
        <v>1193</v>
      </c>
      <c r="H932" t="s">
        <v>1036</v>
      </c>
      <c r="I932" t="s">
        <v>1193</v>
      </c>
      <c r="J932">
        <v>1</v>
      </c>
      <c r="K932" t="s">
        <v>9</v>
      </c>
      <c r="L932" t="s">
        <v>2158</v>
      </c>
      <c r="M932" t="s">
        <v>2158</v>
      </c>
      <c r="N932" t="s">
        <v>1833</v>
      </c>
      <c r="O932" t="s">
        <v>3175</v>
      </c>
      <c r="P932" t="s">
        <v>6037</v>
      </c>
      <c r="Q932" t="s">
        <v>6038</v>
      </c>
      <c r="R932" t="s">
        <v>3110</v>
      </c>
      <c r="S932" t="s">
        <v>25</v>
      </c>
      <c r="T932" t="s">
        <v>6046</v>
      </c>
      <c r="U932" s="9" t="s">
        <v>6047</v>
      </c>
      <c r="V932" s="9" t="s">
        <v>3081</v>
      </c>
      <c r="W932" t="s">
        <v>3081</v>
      </c>
      <c r="X932" t="s">
        <v>3081</v>
      </c>
      <c r="Y932" t="s">
        <v>3081</v>
      </c>
      <c r="Z932">
        <v>4</v>
      </c>
      <c r="AA932">
        <v>44774</v>
      </c>
      <c r="AB932">
        <v>39630</v>
      </c>
      <c r="AC932">
        <v>61575021</v>
      </c>
      <c r="AD932" s="9" t="s">
        <v>3084</v>
      </c>
      <c r="AE932" t="s">
        <v>1486</v>
      </c>
      <c r="AF932" t="s">
        <v>4643</v>
      </c>
      <c r="AG932" t="s">
        <v>4644</v>
      </c>
      <c r="AH932" t="s">
        <v>1838</v>
      </c>
      <c r="AI932" t="s">
        <v>6043</v>
      </c>
      <c r="AJ932">
        <v>21033</v>
      </c>
      <c r="AK932" t="s">
        <v>3088</v>
      </c>
      <c r="AL932" t="s">
        <v>3088</v>
      </c>
      <c r="AM932">
        <v>200019600409686</v>
      </c>
      <c r="AN932">
        <v>1</v>
      </c>
      <c r="AO932" s="88" t="s">
        <v>3089</v>
      </c>
      <c r="AP932" s="88">
        <v>1</v>
      </c>
      <c r="AQ932" s="88" t="s">
        <v>3090</v>
      </c>
      <c r="AR932" s="88">
        <v>362666</v>
      </c>
      <c r="AS932" s="88" t="s">
        <v>6058</v>
      </c>
      <c r="AT932" s="88">
        <v>18</v>
      </c>
      <c r="AU932" s="88">
        <v>90000</v>
      </c>
      <c r="AV932" s="88">
        <v>0</v>
      </c>
      <c r="AW932" s="88">
        <v>0</v>
      </c>
      <c r="AX932" s="88">
        <v>0</v>
      </c>
      <c r="AY932" s="88">
        <v>90000</v>
      </c>
      <c r="AZ932" s="88">
        <v>2583</v>
      </c>
      <c r="BA932" s="88">
        <v>9753.1200000000008</v>
      </c>
      <c r="BB932" s="88">
        <v>2736</v>
      </c>
      <c r="BC932" s="88">
        <v>0</v>
      </c>
      <c r="BD932" s="88">
        <v>25</v>
      </c>
      <c r="BE932" s="88">
        <v>0</v>
      </c>
      <c r="BF932" s="101">
        <v>0</v>
      </c>
      <c r="BG932" s="101">
        <v>15097.12</v>
      </c>
      <c r="BH932" s="101">
        <v>6390</v>
      </c>
      <c r="BI932" s="101">
        <v>851.51</v>
      </c>
      <c r="BJ932" s="101">
        <v>6381</v>
      </c>
      <c r="BK932" s="101">
        <v>13622.51</v>
      </c>
      <c r="BL932" s="101" t="s">
        <v>3091</v>
      </c>
      <c r="BM932" s="101" t="s">
        <v>3081</v>
      </c>
    </row>
    <row r="933" spans="1:65">
      <c r="A933" t="s">
        <v>695</v>
      </c>
      <c r="B933">
        <v>20250301</v>
      </c>
      <c r="C933">
        <v>2025</v>
      </c>
      <c r="D933" s="9">
        <v>45717</v>
      </c>
      <c r="E933">
        <v>3</v>
      </c>
      <c r="F933" t="s">
        <v>1036</v>
      </c>
      <c r="G933" t="s">
        <v>1193</v>
      </c>
      <c r="H933" t="s">
        <v>1036</v>
      </c>
      <c r="I933" t="s">
        <v>1193</v>
      </c>
      <c r="J933">
        <v>1</v>
      </c>
      <c r="K933" t="s">
        <v>9</v>
      </c>
      <c r="L933" t="s">
        <v>2158</v>
      </c>
      <c r="M933" t="s">
        <v>2158</v>
      </c>
      <c r="N933" t="s">
        <v>1833</v>
      </c>
      <c r="O933" t="s">
        <v>3175</v>
      </c>
      <c r="P933" t="s">
        <v>6037</v>
      </c>
      <c r="Q933" t="s">
        <v>6038</v>
      </c>
      <c r="R933" t="s">
        <v>3604</v>
      </c>
      <c r="S933" t="s">
        <v>54</v>
      </c>
      <c r="T933" t="s">
        <v>6046</v>
      </c>
      <c r="U933" s="9" t="s">
        <v>6047</v>
      </c>
      <c r="V933" s="9" t="s">
        <v>3081</v>
      </c>
      <c r="W933" t="s">
        <v>3081</v>
      </c>
      <c r="X933" t="s">
        <v>3081</v>
      </c>
      <c r="Y933" t="s">
        <v>3081</v>
      </c>
      <c r="Z933">
        <v>1</v>
      </c>
      <c r="AA933">
        <v>44287</v>
      </c>
      <c r="AB933">
        <v>44287</v>
      </c>
      <c r="AC933">
        <v>61575127</v>
      </c>
      <c r="AD933" s="9" t="s">
        <v>3084</v>
      </c>
      <c r="AE933" t="s">
        <v>1453</v>
      </c>
      <c r="AF933" t="s">
        <v>5483</v>
      </c>
      <c r="AG933" t="s">
        <v>5536</v>
      </c>
      <c r="AH933" t="s">
        <v>772</v>
      </c>
      <c r="AI933" t="s">
        <v>6045</v>
      </c>
      <c r="AJ933">
        <v>33047</v>
      </c>
      <c r="AK933" t="s">
        <v>3099</v>
      </c>
      <c r="AL933" t="s">
        <v>3088</v>
      </c>
      <c r="AM933">
        <v>200019603522065</v>
      </c>
      <c r="AN933">
        <v>1</v>
      </c>
      <c r="AO933" s="88" t="s">
        <v>3089</v>
      </c>
      <c r="AP933" s="88">
        <v>1</v>
      </c>
      <c r="AQ933" s="88" t="s">
        <v>3090</v>
      </c>
      <c r="AR933" s="88">
        <v>362666</v>
      </c>
      <c r="AS933" s="88" t="s">
        <v>6058</v>
      </c>
      <c r="AT933" s="88">
        <v>34</v>
      </c>
      <c r="AU933" s="88">
        <v>30000</v>
      </c>
      <c r="AV933" s="88">
        <v>0</v>
      </c>
      <c r="AW933" s="88">
        <v>0</v>
      </c>
      <c r="AX933" s="88">
        <v>0</v>
      </c>
      <c r="AY933" s="88">
        <v>30000</v>
      </c>
      <c r="AZ933" s="88">
        <v>861</v>
      </c>
      <c r="BA933" s="88">
        <v>0</v>
      </c>
      <c r="BB933" s="88">
        <v>912</v>
      </c>
      <c r="BC933" s="88">
        <v>0</v>
      </c>
      <c r="BD933" s="88">
        <v>25</v>
      </c>
      <c r="BE933" s="88">
        <v>0</v>
      </c>
      <c r="BF933" s="101">
        <v>0</v>
      </c>
      <c r="BG933" s="101">
        <v>1798</v>
      </c>
      <c r="BH933" s="101">
        <v>2130</v>
      </c>
      <c r="BI933" s="101">
        <v>330</v>
      </c>
      <c r="BJ933" s="101">
        <v>2127</v>
      </c>
      <c r="BK933" s="101">
        <v>4587</v>
      </c>
      <c r="BL933" s="101" t="s">
        <v>3081</v>
      </c>
      <c r="BM933" s="101" t="s">
        <v>3081</v>
      </c>
    </row>
    <row r="934" spans="1:65">
      <c r="A934" t="s">
        <v>695</v>
      </c>
      <c r="B934">
        <v>20250301</v>
      </c>
      <c r="C934">
        <v>2025</v>
      </c>
      <c r="D934" s="9">
        <v>45717</v>
      </c>
      <c r="E934">
        <v>3</v>
      </c>
      <c r="F934" t="s">
        <v>1072</v>
      </c>
      <c r="G934" t="s">
        <v>199</v>
      </c>
      <c r="H934" t="s">
        <v>1072</v>
      </c>
      <c r="I934" t="s">
        <v>199</v>
      </c>
      <c r="J934">
        <v>1</v>
      </c>
      <c r="K934" t="s">
        <v>9</v>
      </c>
      <c r="L934" t="s">
        <v>2158</v>
      </c>
      <c r="M934" t="s">
        <v>2158</v>
      </c>
      <c r="N934" t="s">
        <v>1820</v>
      </c>
      <c r="O934" t="s">
        <v>3247</v>
      </c>
      <c r="P934" t="s">
        <v>6037</v>
      </c>
      <c r="Q934" t="s">
        <v>6038</v>
      </c>
      <c r="R934" t="s">
        <v>3096</v>
      </c>
      <c r="S934" t="s">
        <v>295</v>
      </c>
      <c r="T934" t="s">
        <v>6046</v>
      </c>
      <c r="U934" s="9" t="s">
        <v>6047</v>
      </c>
      <c r="V934" s="9" t="s">
        <v>6056</v>
      </c>
      <c r="W934" t="s">
        <v>6057</v>
      </c>
      <c r="X934" t="s">
        <v>3081</v>
      </c>
      <c r="Y934" t="s">
        <v>3081</v>
      </c>
      <c r="Z934">
        <v>1</v>
      </c>
      <c r="AA934">
        <v>45200</v>
      </c>
      <c r="AB934">
        <v>45200</v>
      </c>
      <c r="AC934">
        <v>62430031</v>
      </c>
      <c r="AD934" s="9" t="s">
        <v>3084</v>
      </c>
      <c r="AE934" t="s">
        <v>2599</v>
      </c>
      <c r="AF934" t="s">
        <v>5708</v>
      </c>
      <c r="AG934" t="s">
        <v>5709</v>
      </c>
      <c r="AH934" t="s">
        <v>2600</v>
      </c>
      <c r="AI934" t="s">
        <v>6043</v>
      </c>
      <c r="AJ934">
        <v>36314</v>
      </c>
      <c r="AK934" t="s">
        <v>3087</v>
      </c>
      <c r="AL934" t="s">
        <v>3088</v>
      </c>
      <c r="AM934">
        <v>200019603292595</v>
      </c>
      <c r="AN934">
        <v>1</v>
      </c>
      <c r="AO934" s="88" t="s">
        <v>3089</v>
      </c>
      <c r="AP934" s="88">
        <v>1</v>
      </c>
      <c r="AQ934" s="88" t="s">
        <v>3090</v>
      </c>
      <c r="AR934" s="88">
        <v>362717</v>
      </c>
      <c r="AS934" s="88" t="s">
        <v>6059</v>
      </c>
      <c r="AT934" s="88">
        <v>32</v>
      </c>
      <c r="AU934" s="88">
        <v>30000</v>
      </c>
      <c r="AV934" s="88">
        <v>0</v>
      </c>
      <c r="AW934" s="88">
        <v>0</v>
      </c>
      <c r="AX934" s="88">
        <v>0</v>
      </c>
      <c r="AY934" s="88">
        <v>30000</v>
      </c>
      <c r="AZ934" s="88">
        <v>861</v>
      </c>
      <c r="BA934" s="88">
        <v>0</v>
      </c>
      <c r="BB934" s="88">
        <v>912</v>
      </c>
      <c r="BC934" s="88">
        <v>0</v>
      </c>
      <c r="BD934" s="88">
        <v>25</v>
      </c>
      <c r="BE934" s="88">
        <v>0</v>
      </c>
      <c r="BF934" s="101">
        <v>10067.73</v>
      </c>
      <c r="BG934" s="101">
        <v>11865.73</v>
      </c>
      <c r="BH934" s="101">
        <v>2130</v>
      </c>
      <c r="BI934" s="101">
        <v>330</v>
      </c>
      <c r="BJ934" s="101">
        <v>2127</v>
      </c>
      <c r="BK934" s="101">
        <v>4587</v>
      </c>
      <c r="BL934" s="101" t="s">
        <v>3081</v>
      </c>
      <c r="BM934" s="101" t="s">
        <v>3081</v>
      </c>
    </row>
    <row r="935" spans="1:65">
      <c r="A935" t="s">
        <v>695</v>
      </c>
      <c r="B935">
        <v>20250301</v>
      </c>
      <c r="C935">
        <v>2025</v>
      </c>
      <c r="D935" s="9">
        <v>45717</v>
      </c>
      <c r="E935">
        <v>3</v>
      </c>
      <c r="F935" t="s">
        <v>1036</v>
      </c>
      <c r="G935" t="s">
        <v>1193</v>
      </c>
      <c r="H935" t="s">
        <v>1036</v>
      </c>
      <c r="I935" t="s">
        <v>1193</v>
      </c>
      <c r="J935">
        <v>1</v>
      </c>
      <c r="K935" t="s">
        <v>9</v>
      </c>
      <c r="L935" t="s">
        <v>2158</v>
      </c>
      <c r="M935" t="s">
        <v>2158</v>
      </c>
      <c r="N935" t="s">
        <v>1833</v>
      </c>
      <c r="O935" t="s">
        <v>3175</v>
      </c>
      <c r="P935" t="s">
        <v>6037</v>
      </c>
      <c r="Q935" t="s">
        <v>6038</v>
      </c>
      <c r="R935" t="s">
        <v>3083</v>
      </c>
      <c r="S935" t="s">
        <v>7</v>
      </c>
      <c r="T935" t="s">
        <v>6039</v>
      </c>
      <c r="U935" s="9" t="s">
        <v>6040</v>
      </c>
      <c r="V935" s="9" t="s">
        <v>6041</v>
      </c>
      <c r="W935" t="s">
        <v>6042</v>
      </c>
      <c r="X935" t="s">
        <v>3081</v>
      </c>
      <c r="Y935" t="s">
        <v>3081</v>
      </c>
      <c r="Z935">
        <v>1</v>
      </c>
      <c r="AA935">
        <v>45474</v>
      </c>
      <c r="AB935">
        <v>45474</v>
      </c>
      <c r="AC935">
        <v>61575262</v>
      </c>
      <c r="AD935" s="9" t="s">
        <v>3084</v>
      </c>
      <c r="AE935" t="s">
        <v>2884</v>
      </c>
      <c r="AF935" t="s">
        <v>4937</v>
      </c>
      <c r="AG935" t="s">
        <v>4938</v>
      </c>
      <c r="AH935" t="s">
        <v>2886</v>
      </c>
      <c r="AI935" t="s">
        <v>6043</v>
      </c>
      <c r="AJ935">
        <v>28377</v>
      </c>
      <c r="AK935" t="s">
        <v>3099</v>
      </c>
      <c r="AL935" t="s">
        <v>3088</v>
      </c>
      <c r="AM935">
        <v>200019607276638</v>
      </c>
      <c r="AN935">
        <v>1</v>
      </c>
      <c r="AO935" s="88" t="s">
        <v>3089</v>
      </c>
      <c r="AP935" s="88">
        <v>1</v>
      </c>
      <c r="AQ935" s="88" t="s">
        <v>3090</v>
      </c>
      <c r="AR935" s="88">
        <v>362666</v>
      </c>
      <c r="AS935" s="88" t="s">
        <v>6058</v>
      </c>
      <c r="AT935" s="88">
        <v>73</v>
      </c>
      <c r="AU935" s="88">
        <v>18000</v>
      </c>
      <c r="AV935" s="88">
        <v>0</v>
      </c>
      <c r="AW935" s="88">
        <v>0</v>
      </c>
      <c r="AX935" s="88">
        <v>0</v>
      </c>
      <c r="AY935" s="88">
        <v>18000</v>
      </c>
      <c r="AZ935" s="88">
        <v>516.6</v>
      </c>
      <c r="BA935" s="88">
        <v>0</v>
      </c>
      <c r="BB935" s="88">
        <v>547.20000000000005</v>
      </c>
      <c r="BC935" s="88">
        <v>0</v>
      </c>
      <c r="BD935" s="88">
        <v>25</v>
      </c>
      <c r="BE935" s="88">
        <v>0</v>
      </c>
      <c r="BF935" s="101">
        <v>2326</v>
      </c>
      <c r="BG935" s="101">
        <v>3414.8</v>
      </c>
      <c r="BH935" s="101">
        <v>1278</v>
      </c>
      <c r="BI935" s="101">
        <v>198</v>
      </c>
      <c r="BJ935" s="101">
        <v>1276.2</v>
      </c>
      <c r="BK935" s="101">
        <v>2752.2</v>
      </c>
      <c r="BL935" s="101" t="s">
        <v>3081</v>
      </c>
      <c r="BM935" s="101" t="s">
        <v>3081</v>
      </c>
    </row>
    <row r="936" spans="1:65">
      <c r="A936" t="s">
        <v>695</v>
      </c>
      <c r="B936">
        <v>20250301</v>
      </c>
      <c r="C936">
        <v>2025</v>
      </c>
      <c r="D936" s="9">
        <v>45717</v>
      </c>
      <c r="E936">
        <v>3</v>
      </c>
      <c r="F936" t="s">
        <v>1036</v>
      </c>
      <c r="G936" t="s">
        <v>1193</v>
      </c>
      <c r="H936" t="s">
        <v>1036</v>
      </c>
      <c r="I936" t="s">
        <v>1193</v>
      </c>
      <c r="J936">
        <v>1</v>
      </c>
      <c r="K936" t="s">
        <v>9</v>
      </c>
      <c r="L936" t="s">
        <v>2158</v>
      </c>
      <c r="M936" t="s">
        <v>2158</v>
      </c>
      <c r="N936" t="s">
        <v>1833</v>
      </c>
      <c r="O936" t="s">
        <v>3175</v>
      </c>
      <c r="P936" t="s">
        <v>6037</v>
      </c>
      <c r="Q936" t="s">
        <v>6038</v>
      </c>
      <c r="R936" t="s">
        <v>5258</v>
      </c>
      <c r="S936" t="s">
        <v>343</v>
      </c>
      <c r="T936" t="s">
        <v>6046</v>
      </c>
      <c r="U936" s="9" t="s">
        <v>6047</v>
      </c>
      <c r="V936" s="9" t="s">
        <v>6056</v>
      </c>
      <c r="W936" t="s">
        <v>6057</v>
      </c>
      <c r="X936" t="s">
        <v>3081</v>
      </c>
      <c r="Y936" t="s">
        <v>3081</v>
      </c>
      <c r="Z936">
        <v>4</v>
      </c>
      <c r="AA936">
        <v>45292</v>
      </c>
      <c r="AB936">
        <v>32909</v>
      </c>
      <c r="AC936">
        <v>61575242</v>
      </c>
      <c r="AD936" s="9" t="s">
        <v>3084</v>
      </c>
      <c r="AE936" t="s">
        <v>909</v>
      </c>
      <c r="AF936" t="s">
        <v>5259</v>
      </c>
      <c r="AG936" t="s">
        <v>5260</v>
      </c>
      <c r="AH936" t="s">
        <v>492</v>
      </c>
      <c r="AI936" t="s">
        <v>6043</v>
      </c>
      <c r="AJ936">
        <v>25081</v>
      </c>
      <c r="AK936" t="s">
        <v>3088</v>
      </c>
      <c r="AL936" t="s">
        <v>3095</v>
      </c>
      <c r="AM936">
        <v>200013300040455</v>
      </c>
      <c r="AN936">
        <v>1</v>
      </c>
      <c r="AO936" s="88" t="s">
        <v>3089</v>
      </c>
      <c r="AP936" s="88">
        <v>1</v>
      </c>
      <c r="AQ936" s="88" t="s">
        <v>3090</v>
      </c>
      <c r="AR936" s="88">
        <v>362666</v>
      </c>
      <c r="AS936" s="88" t="s">
        <v>6058</v>
      </c>
      <c r="AT936" s="88">
        <v>77</v>
      </c>
      <c r="AU936" s="88">
        <v>26250</v>
      </c>
      <c r="AV936" s="88">
        <v>0</v>
      </c>
      <c r="AW936" s="88">
        <v>0</v>
      </c>
      <c r="AX936" s="88">
        <v>0</v>
      </c>
      <c r="AY936" s="88">
        <v>26250</v>
      </c>
      <c r="AZ936" s="88">
        <v>753.38</v>
      </c>
      <c r="BA936" s="88">
        <v>0</v>
      </c>
      <c r="BB936" s="88">
        <v>798</v>
      </c>
      <c r="BC936" s="88">
        <v>0</v>
      </c>
      <c r="BD936" s="88">
        <v>25</v>
      </c>
      <c r="BE936" s="88">
        <v>50</v>
      </c>
      <c r="BF936" s="101">
        <v>0</v>
      </c>
      <c r="BG936" s="101">
        <v>1626.38</v>
      </c>
      <c r="BH936" s="101">
        <v>1863.75</v>
      </c>
      <c r="BI936" s="101">
        <v>288.75</v>
      </c>
      <c r="BJ936" s="101">
        <v>1861.13</v>
      </c>
      <c r="BK936" s="101">
        <v>4013.63</v>
      </c>
      <c r="BL936" s="101" t="s">
        <v>3091</v>
      </c>
      <c r="BM936" s="101" t="s">
        <v>3081</v>
      </c>
    </row>
    <row r="937" spans="1:65">
      <c r="A937" t="s">
        <v>695</v>
      </c>
      <c r="B937">
        <v>20250301</v>
      </c>
      <c r="C937">
        <v>2025</v>
      </c>
      <c r="D937" s="9">
        <v>45717</v>
      </c>
      <c r="E937">
        <v>3</v>
      </c>
      <c r="F937" t="s">
        <v>1036</v>
      </c>
      <c r="G937" t="s">
        <v>1193</v>
      </c>
      <c r="H937" t="s">
        <v>1036</v>
      </c>
      <c r="I937" t="s">
        <v>1193</v>
      </c>
      <c r="J937">
        <v>1</v>
      </c>
      <c r="K937" t="s">
        <v>9</v>
      </c>
      <c r="L937" t="s">
        <v>2158</v>
      </c>
      <c r="M937" t="s">
        <v>2158</v>
      </c>
      <c r="N937" t="s">
        <v>1833</v>
      </c>
      <c r="O937" t="s">
        <v>3175</v>
      </c>
      <c r="P937" t="s">
        <v>6037</v>
      </c>
      <c r="Q937" t="s">
        <v>6038</v>
      </c>
      <c r="R937" t="s">
        <v>3185</v>
      </c>
      <c r="S937" t="s">
        <v>307</v>
      </c>
      <c r="T937" t="s">
        <v>6039</v>
      </c>
      <c r="U937" s="9" t="s">
        <v>6040</v>
      </c>
      <c r="V937" s="9" t="s">
        <v>6041</v>
      </c>
      <c r="W937" t="s">
        <v>6042</v>
      </c>
      <c r="X937" t="s">
        <v>3081</v>
      </c>
      <c r="Y937" t="s">
        <v>3081</v>
      </c>
      <c r="Z937">
        <v>1</v>
      </c>
      <c r="AA937">
        <v>45383</v>
      </c>
      <c r="AB937">
        <v>45383</v>
      </c>
      <c r="AC937">
        <v>61575246</v>
      </c>
      <c r="AD937" s="9" t="s">
        <v>3084</v>
      </c>
      <c r="AE937" t="s">
        <v>2762</v>
      </c>
      <c r="AF937" t="s">
        <v>5511</v>
      </c>
      <c r="AG937" t="s">
        <v>5512</v>
      </c>
      <c r="AH937" t="s">
        <v>2795</v>
      </c>
      <c r="AI937" t="s">
        <v>6045</v>
      </c>
      <c r="AJ937">
        <v>38376</v>
      </c>
      <c r="AK937" t="s">
        <v>3099</v>
      </c>
      <c r="AL937" t="s">
        <v>3088</v>
      </c>
      <c r="AM937">
        <v>200019606915440</v>
      </c>
      <c r="AN937">
        <v>1</v>
      </c>
      <c r="AO937" s="88" t="s">
        <v>3089</v>
      </c>
      <c r="AP937" s="88">
        <v>1</v>
      </c>
      <c r="AQ937" s="88" t="s">
        <v>3090</v>
      </c>
      <c r="AR937" s="88">
        <v>362666</v>
      </c>
      <c r="AS937" s="88" t="s">
        <v>6058</v>
      </c>
      <c r="AT937" s="88">
        <v>81</v>
      </c>
      <c r="AU937" s="88">
        <v>22000</v>
      </c>
      <c r="AV937" s="88">
        <v>0</v>
      </c>
      <c r="AW937" s="88">
        <v>0</v>
      </c>
      <c r="AX937" s="88">
        <v>0</v>
      </c>
      <c r="AY937" s="88">
        <v>22000</v>
      </c>
      <c r="AZ937" s="88">
        <v>631.4</v>
      </c>
      <c r="BA937" s="88">
        <v>0</v>
      </c>
      <c r="BB937" s="88">
        <v>668.8</v>
      </c>
      <c r="BC937" s="88">
        <v>0</v>
      </c>
      <c r="BD937" s="88">
        <v>25</v>
      </c>
      <c r="BE937" s="88">
        <v>0</v>
      </c>
      <c r="BF937" s="101">
        <v>0</v>
      </c>
      <c r="BG937" s="101">
        <v>1325.2</v>
      </c>
      <c r="BH937" s="101">
        <v>1562</v>
      </c>
      <c r="BI937" s="101">
        <v>242</v>
      </c>
      <c r="BJ937" s="101">
        <v>1559.8</v>
      </c>
      <c r="BK937" s="101">
        <v>3363.8</v>
      </c>
      <c r="BL937" s="101" t="s">
        <v>3081</v>
      </c>
      <c r="BM937" s="101" t="s">
        <v>3081</v>
      </c>
    </row>
    <row r="938" spans="1:65">
      <c r="A938" t="s">
        <v>695</v>
      </c>
      <c r="B938">
        <v>20250301</v>
      </c>
      <c r="C938">
        <v>2025</v>
      </c>
      <c r="D938" s="9">
        <v>45717</v>
      </c>
      <c r="E938">
        <v>3</v>
      </c>
      <c r="F938" t="s">
        <v>1036</v>
      </c>
      <c r="G938" t="s">
        <v>1193</v>
      </c>
      <c r="H938" t="s">
        <v>1036</v>
      </c>
      <c r="I938" t="s">
        <v>1193</v>
      </c>
      <c r="J938">
        <v>1</v>
      </c>
      <c r="K938" t="s">
        <v>9</v>
      </c>
      <c r="L938" t="s">
        <v>2158</v>
      </c>
      <c r="M938" t="s">
        <v>2158</v>
      </c>
      <c r="N938" t="s">
        <v>1833</v>
      </c>
      <c r="O938" t="s">
        <v>3175</v>
      </c>
      <c r="P938" t="s">
        <v>6037</v>
      </c>
      <c r="Q938" t="s">
        <v>6038</v>
      </c>
      <c r="R938" t="s">
        <v>3193</v>
      </c>
      <c r="S938" t="s">
        <v>20</v>
      </c>
      <c r="T938" t="s">
        <v>6039</v>
      </c>
      <c r="U938" s="9" t="s">
        <v>6040</v>
      </c>
      <c r="V938" s="9" t="s">
        <v>6041</v>
      </c>
      <c r="W938" t="s">
        <v>6042</v>
      </c>
      <c r="X938" t="s">
        <v>3081</v>
      </c>
      <c r="Y938" t="s">
        <v>3081</v>
      </c>
      <c r="Z938">
        <v>3</v>
      </c>
      <c r="AA938">
        <v>45474</v>
      </c>
      <c r="AB938">
        <v>42401</v>
      </c>
      <c r="AC938">
        <v>61575085</v>
      </c>
      <c r="AD938" s="9" t="s">
        <v>3084</v>
      </c>
      <c r="AE938" t="s">
        <v>1460</v>
      </c>
      <c r="AF938" t="s">
        <v>3953</v>
      </c>
      <c r="AG938" t="s">
        <v>3954</v>
      </c>
      <c r="AH938" t="s">
        <v>356</v>
      </c>
      <c r="AI938" t="s">
        <v>6045</v>
      </c>
      <c r="AJ938">
        <v>24031</v>
      </c>
      <c r="AK938" t="s">
        <v>3099</v>
      </c>
      <c r="AL938" t="s">
        <v>3088</v>
      </c>
      <c r="AM938">
        <v>200018300281162</v>
      </c>
      <c r="AN938">
        <v>1</v>
      </c>
      <c r="AO938" s="88" t="s">
        <v>3089</v>
      </c>
      <c r="AP938" s="88">
        <v>1</v>
      </c>
      <c r="AQ938" s="88" t="s">
        <v>3090</v>
      </c>
      <c r="AR938" s="88">
        <v>362666</v>
      </c>
      <c r="AS938" s="88" t="s">
        <v>6058</v>
      </c>
      <c r="AT938" s="88">
        <v>93</v>
      </c>
      <c r="AU938" s="88">
        <v>24000</v>
      </c>
      <c r="AV938" s="88">
        <v>0</v>
      </c>
      <c r="AW938" s="88">
        <v>0</v>
      </c>
      <c r="AX938" s="88">
        <v>0</v>
      </c>
      <c r="AY938" s="88">
        <v>24000</v>
      </c>
      <c r="AZ938" s="88">
        <v>688.8</v>
      </c>
      <c r="BA938" s="88">
        <v>0</v>
      </c>
      <c r="BB938" s="88">
        <v>729.6</v>
      </c>
      <c r="BC938" s="88">
        <v>0</v>
      </c>
      <c r="BD938" s="88">
        <v>25</v>
      </c>
      <c r="BE938" s="88">
        <v>0</v>
      </c>
      <c r="BF938" s="101">
        <v>18024</v>
      </c>
      <c r="BG938" s="101">
        <v>19467.400000000001</v>
      </c>
      <c r="BH938" s="101">
        <v>1704</v>
      </c>
      <c r="BI938" s="101">
        <v>264</v>
      </c>
      <c r="BJ938" s="101">
        <v>1701.6</v>
      </c>
      <c r="BK938" s="101">
        <v>3669.6</v>
      </c>
      <c r="BL938" s="101" t="s">
        <v>3229</v>
      </c>
      <c r="BM938" s="101" t="s">
        <v>3952</v>
      </c>
    </row>
    <row r="939" spans="1:65">
      <c r="A939" t="s">
        <v>695</v>
      </c>
      <c r="B939">
        <v>20250301</v>
      </c>
      <c r="C939">
        <v>2025</v>
      </c>
      <c r="D939" s="9">
        <v>45717</v>
      </c>
      <c r="E939">
        <v>3</v>
      </c>
      <c r="F939" t="s">
        <v>1036</v>
      </c>
      <c r="G939" t="s">
        <v>1193</v>
      </c>
      <c r="H939" t="s">
        <v>1036</v>
      </c>
      <c r="I939" t="s">
        <v>1193</v>
      </c>
      <c r="J939">
        <v>1</v>
      </c>
      <c r="K939" t="s">
        <v>9</v>
      </c>
      <c r="L939" t="s">
        <v>2158</v>
      </c>
      <c r="M939" t="s">
        <v>2158</v>
      </c>
      <c r="N939" t="s">
        <v>1833</v>
      </c>
      <c r="O939" t="s">
        <v>3175</v>
      </c>
      <c r="P939" t="s">
        <v>6037</v>
      </c>
      <c r="Q939" t="s">
        <v>6038</v>
      </c>
      <c r="R939" t="s">
        <v>3096</v>
      </c>
      <c r="S939" t="s">
        <v>295</v>
      </c>
      <c r="T939" t="s">
        <v>6046</v>
      </c>
      <c r="U939" s="9" t="s">
        <v>6047</v>
      </c>
      <c r="V939" s="9" t="s">
        <v>6056</v>
      </c>
      <c r="W939" t="s">
        <v>6057</v>
      </c>
      <c r="X939" t="s">
        <v>3081</v>
      </c>
      <c r="Y939" t="s">
        <v>3081</v>
      </c>
      <c r="Z939">
        <v>2</v>
      </c>
      <c r="AA939">
        <v>45505</v>
      </c>
      <c r="AB939">
        <v>45047</v>
      </c>
      <c r="AC939">
        <v>61575225</v>
      </c>
      <c r="AD939" s="9" t="s">
        <v>3084</v>
      </c>
      <c r="AE939" t="s">
        <v>2333</v>
      </c>
      <c r="AF939" t="s">
        <v>3176</v>
      </c>
      <c r="AG939" t="s">
        <v>3177</v>
      </c>
      <c r="AH939" t="s">
        <v>2332</v>
      </c>
      <c r="AI939" t="s">
        <v>6043</v>
      </c>
      <c r="AJ939">
        <v>31814</v>
      </c>
      <c r="AK939" t="s">
        <v>3099</v>
      </c>
      <c r="AL939" t="s">
        <v>3088</v>
      </c>
      <c r="AM939">
        <v>200019605796904</v>
      </c>
      <c r="AN939">
        <v>1</v>
      </c>
      <c r="AO939" s="88" t="s">
        <v>3089</v>
      </c>
      <c r="AP939" s="88">
        <v>1</v>
      </c>
      <c r="AQ939" s="88" t="s">
        <v>3090</v>
      </c>
      <c r="AR939" s="88">
        <v>362666</v>
      </c>
      <c r="AS939" s="88" t="s">
        <v>6058</v>
      </c>
      <c r="AT939" s="88">
        <v>95</v>
      </c>
      <c r="AU939" s="88">
        <v>35000</v>
      </c>
      <c r="AV939" s="88">
        <v>0</v>
      </c>
      <c r="AW939" s="88">
        <v>0</v>
      </c>
      <c r="AX939" s="88">
        <v>0</v>
      </c>
      <c r="AY939" s="88">
        <v>35000</v>
      </c>
      <c r="AZ939" s="88">
        <v>1004.5</v>
      </c>
      <c r="BA939" s="88">
        <v>0</v>
      </c>
      <c r="BB939" s="88">
        <v>1064</v>
      </c>
      <c r="BC939" s="88">
        <v>0</v>
      </c>
      <c r="BD939" s="88">
        <v>25</v>
      </c>
      <c r="BE939" s="88">
        <v>0</v>
      </c>
      <c r="BF939" s="101">
        <v>3066</v>
      </c>
      <c r="BG939" s="101">
        <v>5159.5</v>
      </c>
      <c r="BH939" s="101">
        <v>2485</v>
      </c>
      <c r="BI939" s="101">
        <v>385</v>
      </c>
      <c r="BJ939" s="101">
        <v>2481.5</v>
      </c>
      <c r="BK939" s="101">
        <v>5351.5</v>
      </c>
      <c r="BL939" s="101" t="s">
        <v>3173</v>
      </c>
      <c r="BM939" s="101" t="s">
        <v>3174</v>
      </c>
    </row>
    <row r="940" spans="1:65">
      <c r="A940" t="s">
        <v>695</v>
      </c>
      <c r="B940">
        <v>20250301</v>
      </c>
      <c r="C940">
        <v>2025</v>
      </c>
      <c r="D940" s="9">
        <v>45717</v>
      </c>
      <c r="E940">
        <v>3</v>
      </c>
      <c r="F940" t="s">
        <v>1036</v>
      </c>
      <c r="G940" t="s">
        <v>1193</v>
      </c>
      <c r="H940" t="s">
        <v>1036</v>
      </c>
      <c r="I940" t="s">
        <v>1193</v>
      </c>
      <c r="J940">
        <v>1</v>
      </c>
      <c r="K940" t="s">
        <v>9</v>
      </c>
      <c r="L940" t="s">
        <v>2158</v>
      </c>
      <c r="M940" t="s">
        <v>2158</v>
      </c>
      <c r="N940" t="s">
        <v>1833</v>
      </c>
      <c r="O940" t="s">
        <v>3175</v>
      </c>
      <c r="P940" t="s">
        <v>6037</v>
      </c>
      <c r="Q940" t="s">
        <v>6038</v>
      </c>
      <c r="R940" t="s">
        <v>3083</v>
      </c>
      <c r="S940" t="s">
        <v>7</v>
      </c>
      <c r="T940" t="s">
        <v>6039</v>
      </c>
      <c r="U940" s="9" t="s">
        <v>6040</v>
      </c>
      <c r="V940" s="9" t="s">
        <v>6041</v>
      </c>
      <c r="W940" t="s">
        <v>6042</v>
      </c>
      <c r="X940" t="s">
        <v>3081</v>
      </c>
      <c r="Y940" t="s">
        <v>3081</v>
      </c>
      <c r="Z940">
        <v>6</v>
      </c>
      <c r="AA940">
        <v>45413</v>
      </c>
      <c r="AB940">
        <v>39114</v>
      </c>
      <c r="AC940">
        <v>61575040</v>
      </c>
      <c r="AD940" s="9" t="s">
        <v>3084</v>
      </c>
      <c r="AE940" t="s">
        <v>1475</v>
      </c>
      <c r="AF940" t="s">
        <v>4243</v>
      </c>
      <c r="AG940" t="s">
        <v>4244</v>
      </c>
      <c r="AH940" t="s">
        <v>369</v>
      </c>
      <c r="AI940" t="s">
        <v>6043</v>
      </c>
      <c r="AJ940">
        <v>24577</v>
      </c>
      <c r="AK940" t="s">
        <v>3088</v>
      </c>
      <c r="AL940" t="s">
        <v>3095</v>
      </c>
      <c r="AM940">
        <v>200013300092212</v>
      </c>
      <c r="AN940">
        <v>1</v>
      </c>
      <c r="AO940" s="88" t="s">
        <v>3089</v>
      </c>
      <c r="AP940" s="88">
        <v>1</v>
      </c>
      <c r="AQ940" s="88" t="s">
        <v>3090</v>
      </c>
      <c r="AR940" s="88">
        <v>362666</v>
      </c>
      <c r="AS940" s="88" t="s">
        <v>6058</v>
      </c>
      <c r="AT940" s="88">
        <v>99</v>
      </c>
      <c r="AU940" s="88">
        <v>24000</v>
      </c>
      <c r="AV940" s="88">
        <v>0</v>
      </c>
      <c r="AW940" s="88">
        <v>0</v>
      </c>
      <c r="AX940" s="88">
        <v>0</v>
      </c>
      <c r="AY940" s="88">
        <v>24000</v>
      </c>
      <c r="AZ940" s="88">
        <v>688.8</v>
      </c>
      <c r="BA940" s="88">
        <v>0</v>
      </c>
      <c r="BB940" s="88">
        <v>729.6</v>
      </c>
      <c r="BC940" s="88">
        <v>0</v>
      </c>
      <c r="BD940" s="88">
        <v>25</v>
      </c>
      <c r="BE940" s="88">
        <v>0</v>
      </c>
      <c r="BF940" s="101">
        <v>12938.74</v>
      </c>
      <c r="BG940" s="101">
        <v>14382.14</v>
      </c>
      <c r="BH940" s="101">
        <v>1704</v>
      </c>
      <c r="BI940" s="101">
        <v>264</v>
      </c>
      <c r="BJ940" s="101">
        <v>1701.6</v>
      </c>
      <c r="BK940" s="101">
        <v>3669.6</v>
      </c>
      <c r="BL940" s="101" t="s">
        <v>3091</v>
      </c>
      <c r="BM940" s="101" t="s">
        <v>3081</v>
      </c>
    </row>
    <row r="941" spans="1:65">
      <c r="A941" t="s">
        <v>695</v>
      </c>
      <c r="B941">
        <v>20250301</v>
      </c>
      <c r="C941">
        <v>2025</v>
      </c>
      <c r="D941" s="9">
        <v>45717</v>
      </c>
      <c r="E941">
        <v>3</v>
      </c>
      <c r="F941" t="s">
        <v>1036</v>
      </c>
      <c r="G941" t="s">
        <v>1193</v>
      </c>
      <c r="H941" t="s">
        <v>1036</v>
      </c>
      <c r="I941" t="s">
        <v>1193</v>
      </c>
      <c r="J941">
        <v>1</v>
      </c>
      <c r="K941" t="s">
        <v>9</v>
      </c>
      <c r="L941" t="s">
        <v>2158</v>
      </c>
      <c r="M941" t="s">
        <v>2158</v>
      </c>
      <c r="N941" t="s">
        <v>1833</v>
      </c>
      <c r="O941" t="s">
        <v>3175</v>
      </c>
      <c r="P941" t="s">
        <v>6037</v>
      </c>
      <c r="Q941" t="s">
        <v>6038</v>
      </c>
      <c r="R941" t="s">
        <v>3193</v>
      </c>
      <c r="S941" t="s">
        <v>20</v>
      </c>
      <c r="T941" t="s">
        <v>6039</v>
      </c>
      <c r="U941" s="9" t="s">
        <v>6040</v>
      </c>
      <c r="V941" s="9" t="s">
        <v>6041</v>
      </c>
      <c r="W941" t="s">
        <v>6042</v>
      </c>
      <c r="X941" t="s">
        <v>3081</v>
      </c>
      <c r="Y941" t="s">
        <v>3081</v>
      </c>
      <c r="Z941">
        <v>2</v>
      </c>
      <c r="AA941">
        <v>45474</v>
      </c>
      <c r="AB941">
        <v>45078</v>
      </c>
      <c r="AC941">
        <v>61575227</v>
      </c>
      <c r="AD941" s="9" t="s">
        <v>3084</v>
      </c>
      <c r="AE941" t="s">
        <v>2384</v>
      </c>
      <c r="AF941" t="s">
        <v>5442</v>
      </c>
      <c r="AG941" t="s">
        <v>5531</v>
      </c>
      <c r="AH941" t="s">
        <v>2385</v>
      </c>
      <c r="AI941" t="s">
        <v>6045</v>
      </c>
      <c r="AJ941">
        <v>23660</v>
      </c>
      <c r="AK941" t="s">
        <v>3099</v>
      </c>
      <c r="AL941" t="s">
        <v>3088</v>
      </c>
      <c r="AM941">
        <v>200019604939496</v>
      </c>
      <c r="AN941">
        <v>1</v>
      </c>
      <c r="AO941" s="88" t="s">
        <v>3089</v>
      </c>
      <c r="AP941" s="88">
        <v>1</v>
      </c>
      <c r="AQ941" s="88" t="s">
        <v>3090</v>
      </c>
      <c r="AR941" s="88">
        <v>362666</v>
      </c>
      <c r="AS941" s="88" t="s">
        <v>6058</v>
      </c>
      <c r="AT941" s="88">
        <v>102</v>
      </c>
      <c r="AU941" s="88">
        <v>24000</v>
      </c>
      <c r="AV941" s="88">
        <v>0</v>
      </c>
      <c r="AW941" s="88">
        <v>0</v>
      </c>
      <c r="AX941" s="88">
        <v>0</v>
      </c>
      <c r="AY941" s="88">
        <v>24000</v>
      </c>
      <c r="AZ941" s="88">
        <v>688.8</v>
      </c>
      <c r="BA941" s="88">
        <v>0</v>
      </c>
      <c r="BB941" s="88">
        <v>729.6</v>
      </c>
      <c r="BC941" s="88">
        <v>0</v>
      </c>
      <c r="BD941" s="88">
        <v>25</v>
      </c>
      <c r="BE941" s="88">
        <v>0</v>
      </c>
      <c r="BF941" s="101">
        <v>0</v>
      </c>
      <c r="BG941" s="101">
        <v>1443.4</v>
      </c>
      <c r="BH941" s="101">
        <v>1704</v>
      </c>
      <c r="BI941" s="101">
        <v>264</v>
      </c>
      <c r="BJ941" s="101">
        <v>1701.6</v>
      </c>
      <c r="BK941" s="101">
        <v>3669.6</v>
      </c>
      <c r="BL941" s="101" t="s">
        <v>3081</v>
      </c>
      <c r="BM941" s="101" t="s">
        <v>3081</v>
      </c>
    </row>
    <row r="942" spans="1:65">
      <c r="A942" t="s">
        <v>695</v>
      </c>
      <c r="B942">
        <v>20250301</v>
      </c>
      <c r="C942">
        <v>2025</v>
      </c>
      <c r="D942" s="9">
        <v>45717</v>
      </c>
      <c r="E942">
        <v>3</v>
      </c>
      <c r="F942" t="s">
        <v>1036</v>
      </c>
      <c r="G942" t="s">
        <v>1193</v>
      </c>
      <c r="H942" t="s">
        <v>1036</v>
      </c>
      <c r="I942" t="s">
        <v>1193</v>
      </c>
      <c r="J942">
        <v>1</v>
      </c>
      <c r="K942" t="s">
        <v>9</v>
      </c>
      <c r="L942" t="s">
        <v>2158</v>
      </c>
      <c r="M942" t="s">
        <v>2158</v>
      </c>
      <c r="N942" t="s">
        <v>1833</v>
      </c>
      <c r="O942" t="s">
        <v>3175</v>
      </c>
      <c r="P942" t="s">
        <v>6037</v>
      </c>
      <c r="Q942" t="s">
        <v>6038</v>
      </c>
      <c r="R942" t="s">
        <v>3297</v>
      </c>
      <c r="S942" t="s">
        <v>8</v>
      </c>
      <c r="T942" t="s">
        <v>6046</v>
      </c>
      <c r="U942" s="9" t="s">
        <v>6047</v>
      </c>
      <c r="V942" s="9" t="s">
        <v>6056</v>
      </c>
      <c r="W942" t="s">
        <v>6057</v>
      </c>
      <c r="X942" t="s">
        <v>3081</v>
      </c>
      <c r="Y942" t="s">
        <v>3081</v>
      </c>
      <c r="Z942">
        <v>5</v>
      </c>
      <c r="AA942">
        <v>45474</v>
      </c>
      <c r="AB942">
        <v>39722</v>
      </c>
      <c r="AC942">
        <v>61575019</v>
      </c>
      <c r="AD942" s="9" t="s">
        <v>3084</v>
      </c>
      <c r="AE942" t="s">
        <v>1477</v>
      </c>
      <c r="AF942" t="s">
        <v>4945</v>
      </c>
      <c r="AG942" t="s">
        <v>4946</v>
      </c>
      <c r="AH942" t="s">
        <v>370</v>
      </c>
      <c r="AI942" t="s">
        <v>6043</v>
      </c>
      <c r="AJ942">
        <v>28700</v>
      </c>
      <c r="AK942" t="s">
        <v>3088</v>
      </c>
      <c r="AL942" t="s">
        <v>3095</v>
      </c>
      <c r="AM942">
        <v>200013300140957</v>
      </c>
      <c r="AN942">
        <v>1</v>
      </c>
      <c r="AO942" s="88" t="s">
        <v>3089</v>
      </c>
      <c r="AP942" s="88">
        <v>1</v>
      </c>
      <c r="AQ942" s="88" t="s">
        <v>3090</v>
      </c>
      <c r="AR942" s="88">
        <v>362666</v>
      </c>
      <c r="AS942" s="88" t="s">
        <v>6058</v>
      </c>
      <c r="AT942" s="88">
        <v>108</v>
      </c>
      <c r="AU942" s="88">
        <v>35000</v>
      </c>
      <c r="AV942" s="88">
        <v>0</v>
      </c>
      <c r="AW942" s="88">
        <v>0</v>
      </c>
      <c r="AX942" s="88">
        <v>0</v>
      </c>
      <c r="AY942" s="88">
        <v>35000</v>
      </c>
      <c r="AZ942" s="88">
        <v>1004.5</v>
      </c>
      <c r="BA942" s="88">
        <v>0</v>
      </c>
      <c r="BB942" s="88">
        <v>1064</v>
      </c>
      <c r="BC942" s="88">
        <v>0</v>
      </c>
      <c r="BD942" s="88">
        <v>25</v>
      </c>
      <c r="BE942" s="88">
        <v>0</v>
      </c>
      <c r="BF942" s="101">
        <v>300</v>
      </c>
      <c r="BG942" s="101">
        <v>2393.5</v>
      </c>
      <c r="BH942" s="101">
        <v>2485</v>
      </c>
      <c r="BI942" s="101">
        <v>385</v>
      </c>
      <c r="BJ942" s="101">
        <v>2481.5</v>
      </c>
      <c r="BK942" s="101">
        <v>5351.5</v>
      </c>
      <c r="BL942" s="101" t="s">
        <v>3091</v>
      </c>
      <c r="BM942" s="101" t="s">
        <v>3081</v>
      </c>
    </row>
    <row r="943" spans="1:65">
      <c r="A943" t="s">
        <v>695</v>
      </c>
      <c r="B943">
        <v>20250301</v>
      </c>
      <c r="C943">
        <v>2025</v>
      </c>
      <c r="D943" s="9">
        <v>45717</v>
      </c>
      <c r="E943">
        <v>3</v>
      </c>
      <c r="F943" t="s">
        <v>1036</v>
      </c>
      <c r="G943" t="s">
        <v>1193</v>
      </c>
      <c r="H943" t="s">
        <v>1038</v>
      </c>
      <c r="I943" t="s">
        <v>695</v>
      </c>
      <c r="J943">
        <v>34</v>
      </c>
      <c r="K943" t="s">
        <v>3256</v>
      </c>
      <c r="L943" t="s">
        <v>2158</v>
      </c>
      <c r="M943" t="s">
        <v>2158</v>
      </c>
      <c r="N943" t="s">
        <v>1820</v>
      </c>
      <c r="O943" t="s">
        <v>3247</v>
      </c>
      <c r="P943" t="s">
        <v>6037</v>
      </c>
      <c r="Q943" t="s">
        <v>6038</v>
      </c>
      <c r="R943" t="s">
        <v>3523</v>
      </c>
      <c r="S943" t="s">
        <v>1111</v>
      </c>
      <c r="T943" t="s">
        <v>6046</v>
      </c>
      <c r="U943" s="9" t="s">
        <v>6047</v>
      </c>
      <c r="V943" s="9" t="s">
        <v>3081</v>
      </c>
      <c r="W943" t="s">
        <v>3081</v>
      </c>
      <c r="X943" t="s">
        <v>3081</v>
      </c>
      <c r="Y943" t="s">
        <v>3081</v>
      </c>
      <c r="Z943">
        <v>2</v>
      </c>
      <c r="AA943">
        <v>45108</v>
      </c>
      <c r="AB943">
        <v>44896</v>
      </c>
      <c r="AC943">
        <v>61575201</v>
      </c>
      <c r="AD943" s="9" t="s">
        <v>3084</v>
      </c>
      <c r="AE943" t="s">
        <v>1970</v>
      </c>
      <c r="AF943" t="s">
        <v>5027</v>
      </c>
      <c r="AG943" t="s">
        <v>5028</v>
      </c>
      <c r="AH943" t="s">
        <v>1969</v>
      </c>
      <c r="AI943" t="s">
        <v>6043</v>
      </c>
      <c r="AJ943">
        <v>35754</v>
      </c>
      <c r="AK943" t="s">
        <v>3099</v>
      </c>
      <c r="AL943" t="s">
        <v>3088</v>
      </c>
      <c r="AM943">
        <v>200019604844032</v>
      </c>
      <c r="AN943">
        <v>1</v>
      </c>
      <c r="AO943" s="88" t="s">
        <v>3089</v>
      </c>
      <c r="AP943" s="88">
        <v>1</v>
      </c>
      <c r="AQ943" s="88" t="s">
        <v>3090</v>
      </c>
      <c r="AR943" s="88">
        <v>362717</v>
      </c>
      <c r="AS943" s="88" t="s">
        <v>6059</v>
      </c>
      <c r="AT943" s="88">
        <v>12</v>
      </c>
      <c r="AU943" s="88">
        <v>42000</v>
      </c>
      <c r="AV943" s="88">
        <v>0</v>
      </c>
      <c r="AW943" s="88">
        <v>0</v>
      </c>
      <c r="AX943" s="88">
        <v>0</v>
      </c>
      <c r="AY943" s="88">
        <v>42000</v>
      </c>
      <c r="AZ943" s="88">
        <v>1205.4000000000001</v>
      </c>
      <c r="BA943" s="88">
        <v>724.92</v>
      </c>
      <c r="BB943" s="88">
        <v>1276.8</v>
      </c>
      <c r="BC943" s="88">
        <v>0</v>
      </c>
      <c r="BD943" s="88">
        <v>25</v>
      </c>
      <c r="BE943" s="88">
        <v>0</v>
      </c>
      <c r="BF943" s="101">
        <v>428.47</v>
      </c>
      <c r="BG943" s="101">
        <v>3660.59</v>
      </c>
      <c r="BH943" s="101">
        <v>2982</v>
      </c>
      <c r="BI943" s="101">
        <v>462</v>
      </c>
      <c r="BJ943" s="101">
        <v>2977.8</v>
      </c>
      <c r="BK943" s="101">
        <v>6421.8</v>
      </c>
      <c r="BL943" s="101" t="s">
        <v>3173</v>
      </c>
      <c r="BM943" s="101" t="s">
        <v>3217</v>
      </c>
    </row>
    <row r="944" spans="1:65">
      <c r="A944" t="s">
        <v>695</v>
      </c>
      <c r="B944">
        <v>20250301</v>
      </c>
      <c r="C944">
        <v>2025</v>
      </c>
      <c r="D944" s="9">
        <v>45717</v>
      </c>
      <c r="E944">
        <v>3</v>
      </c>
      <c r="F944" t="s">
        <v>1071</v>
      </c>
      <c r="G944" t="s">
        <v>160</v>
      </c>
      <c r="H944" t="s">
        <v>1071</v>
      </c>
      <c r="I944" t="s">
        <v>160</v>
      </c>
      <c r="J944">
        <v>1</v>
      </c>
      <c r="K944" t="s">
        <v>9</v>
      </c>
      <c r="L944" t="s">
        <v>2158</v>
      </c>
      <c r="M944" t="s">
        <v>2158</v>
      </c>
      <c r="N944" t="s">
        <v>1820</v>
      </c>
      <c r="O944" t="s">
        <v>3247</v>
      </c>
      <c r="P944" t="s">
        <v>6037</v>
      </c>
      <c r="Q944" t="s">
        <v>6038</v>
      </c>
      <c r="R944" t="s">
        <v>4658</v>
      </c>
      <c r="S944" t="s">
        <v>169</v>
      </c>
      <c r="T944" t="s">
        <v>6046</v>
      </c>
      <c r="U944" s="9" t="s">
        <v>6047</v>
      </c>
      <c r="V944" s="9" t="s">
        <v>3081</v>
      </c>
      <c r="W944" t="s">
        <v>3081</v>
      </c>
      <c r="X944" t="s">
        <v>3081</v>
      </c>
      <c r="Y944" t="s">
        <v>3081</v>
      </c>
      <c r="Z944">
        <v>8</v>
      </c>
      <c r="AA944">
        <v>45170</v>
      </c>
      <c r="AB944">
        <v>38261</v>
      </c>
      <c r="AC944">
        <v>62370031</v>
      </c>
      <c r="AD944" s="9" t="s">
        <v>3084</v>
      </c>
      <c r="AE944" t="s">
        <v>1657</v>
      </c>
      <c r="AF944" t="s">
        <v>4659</v>
      </c>
      <c r="AG944" t="s">
        <v>4660</v>
      </c>
      <c r="AH944" t="s">
        <v>168</v>
      </c>
      <c r="AI944" t="s">
        <v>6043</v>
      </c>
      <c r="AJ944">
        <v>24027</v>
      </c>
      <c r="AK944" t="s">
        <v>3088</v>
      </c>
      <c r="AL944" t="s">
        <v>3088</v>
      </c>
      <c r="AM944">
        <v>200013300048318</v>
      </c>
      <c r="AN944">
        <v>1</v>
      </c>
      <c r="AO944" s="88" t="s">
        <v>3089</v>
      </c>
      <c r="AP944" s="88">
        <v>1</v>
      </c>
      <c r="AQ944" s="88" t="s">
        <v>3090</v>
      </c>
      <c r="AR944" s="88">
        <v>362717</v>
      </c>
      <c r="AS944" s="88" t="s">
        <v>6059</v>
      </c>
      <c r="AT944" s="88">
        <v>28</v>
      </c>
      <c r="AU944" s="88">
        <v>40000</v>
      </c>
      <c r="AV944" s="88">
        <v>0</v>
      </c>
      <c r="AW944" s="88">
        <v>0</v>
      </c>
      <c r="AX944" s="88">
        <v>0</v>
      </c>
      <c r="AY944" s="88">
        <v>40000</v>
      </c>
      <c r="AZ944" s="88">
        <v>1148</v>
      </c>
      <c r="BA944" s="88">
        <v>442.65</v>
      </c>
      <c r="BB944" s="88">
        <v>1216</v>
      </c>
      <c r="BC944" s="88">
        <v>0</v>
      </c>
      <c r="BD944" s="88">
        <v>25</v>
      </c>
      <c r="BE944" s="88">
        <v>100</v>
      </c>
      <c r="BF944" s="101">
        <v>6237.48</v>
      </c>
      <c r="BG944" s="101">
        <v>9169.1299999999992</v>
      </c>
      <c r="BH944" s="101">
        <v>2840</v>
      </c>
      <c r="BI944" s="101">
        <v>440</v>
      </c>
      <c r="BJ944" s="101">
        <v>2836</v>
      </c>
      <c r="BK944" s="101">
        <v>6116</v>
      </c>
      <c r="BL944" s="101" t="s">
        <v>3091</v>
      </c>
      <c r="BM944" s="101" t="s">
        <v>3081</v>
      </c>
    </row>
    <row r="945" spans="1:65">
      <c r="A945" t="s">
        <v>695</v>
      </c>
      <c r="B945">
        <v>20250301</v>
      </c>
      <c r="C945">
        <v>2025</v>
      </c>
      <c r="D945" s="9">
        <v>45717</v>
      </c>
      <c r="E945">
        <v>3</v>
      </c>
      <c r="F945" t="s">
        <v>1038</v>
      </c>
      <c r="G945" t="s">
        <v>695</v>
      </c>
      <c r="H945" t="s">
        <v>1038</v>
      </c>
      <c r="I945" t="s">
        <v>695</v>
      </c>
      <c r="J945">
        <v>1</v>
      </c>
      <c r="K945" t="s">
        <v>9</v>
      </c>
      <c r="L945" t="s">
        <v>2158</v>
      </c>
      <c r="M945" t="s">
        <v>2158</v>
      </c>
      <c r="N945" t="s">
        <v>1820</v>
      </c>
      <c r="O945" t="s">
        <v>3247</v>
      </c>
      <c r="P945" t="s">
        <v>6037</v>
      </c>
      <c r="Q945" t="s">
        <v>6038</v>
      </c>
      <c r="R945" t="s">
        <v>3218</v>
      </c>
      <c r="S945" t="s">
        <v>48</v>
      </c>
      <c r="T945" t="s">
        <v>6046</v>
      </c>
      <c r="U945" s="9" t="s">
        <v>6047</v>
      </c>
      <c r="V945" s="9" t="s">
        <v>3081</v>
      </c>
      <c r="W945" t="s">
        <v>3081</v>
      </c>
      <c r="X945" t="s">
        <v>3081</v>
      </c>
      <c r="Y945" t="s">
        <v>3081</v>
      </c>
      <c r="Z945">
        <v>4</v>
      </c>
      <c r="AA945">
        <v>44958</v>
      </c>
      <c r="AB945">
        <v>42675</v>
      </c>
      <c r="AC945">
        <v>62461800</v>
      </c>
      <c r="AD945" s="9" t="s">
        <v>3084</v>
      </c>
      <c r="AE945" t="s">
        <v>1508</v>
      </c>
      <c r="AF945" t="s">
        <v>5679</v>
      </c>
      <c r="AG945" t="s">
        <v>5680</v>
      </c>
      <c r="AH945" t="s">
        <v>188</v>
      </c>
      <c r="AI945" t="s">
        <v>6045</v>
      </c>
      <c r="AJ945">
        <v>21647</v>
      </c>
      <c r="AK945" t="s">
        <v>3099</v>
      </c>
      <c r="AL945" t="s">
        <v>3088</v>
      </c>
      <c r="AM945">
        <v>200018300329370</v>
      </c>
      <c r="AN945">
        <v>1</v>
      </c>
      <c r="AO945" s="88" t="s">
        <v>3089</v>
      </c>
      <c r="AP945" s="88">
        <v>1</v>
      </c>
      <c r="AQ945" s="88" t="s">
        <v>3090</v>
      </c>
      <c r="AR945" s="88">
        <v>362717</v>
      </c>
      <c r="AS945" s="88" t="s">
        <v>6059</v>
      </c>
      <c r="AT945" s="88">
        <v>31</v>
      </c>
      <c r="AU945" s="88">
        <v>115000</v>
      </c>
      <c r="AV945" s="88">
        <v>0</v>
      </c>
      <c r="AW945" s="88">
        <v>0</v>
      </c>
      <c r="AX945" s="88">
        <v>0</v>
      </c>
      <c r="AY945" s="88">
        <v>115000</v>
      </c>
      <c r="AZ945" s="88">
        <v>3300.5</v>
      </c>
      <c r="BA945" s="88">
        <v>15633.74</v>
      </c>
      <c r="BB945" s="88">
        <v>3496</v>
      </c>
      <c r="BC945" s="88">
        <v>0</v>
      </c>
      <c r="BD945" s="88">
        <v>25</v>
      </c>
      <c r="BE945" s="88">
        <v>0</v>
      </c>
      <c r="BF945" s="101">
        <v>21858.92</v>
      </c>
      <c r="BG945" s="101">
        <v>44314.16</v>
      </c>
      <c r="BH945" s="101">
        <v>8165</v>
      </c>
      <c r="BI945" s="101">
        <v>851.51</v>
      </c>
      <c r="BJ945" s="101">
        <v>8153.5</v>
      </c>
      <c r="BK945" s="101">
        <v>17170.009999999998</v>
      </c>
      <c r="BL945" s="101" t="s">
        <v>3091</v>
      </c>
      <c r="BM945" s="101" t="s">
        <v>3229</v>
      </c>
    </row>
    <row r="946" spans="1:65">
      <c r="A946" t="s">
        <v>695</v>
      </c>
      <c r="B946">
        <v>20250301</v>
      </c>
      <c r="C946">
        <v>2025</v>
      </c>
      <c r="D946" s="9">
        <v>45717</v>
      </c>
      <c r="E946">
        <v>3</v>
      </c>
      <c r="F946" t="s">
        <v>1027</v>
      </c>
      <c r="G946" t="s">
        <v>246</v>
      </c>
      <c r="H946" t="s">
        <v>1027</v>
      </c>
      <c r="I946" t="s">
        <v>246</v>
      </c>
      <c r="J946">
        <v>1</v>
      </c>
      <c r="K946" t="s">
        <v>9</v>
      </c>
      <c r="L946" t="s">
        <v>2158</v>
      </c>
      <c r="M946" t="s">
        <v>2158</v>
      </c>
      <c r="N946" t="s">
        <v>1820</v>
      </c>
      <c r="O946" t="s">
        <v>3247</v>
      </c>
      <c r="P946" t="s">
        <v>6037</v>
      </c>
      <c r="Q946" t="s">
        <v>6038</v>
      </c>
      <c r="R946" t="s">
        <v>3395</v>
      </c>
      <c r="S946" t="s">
        <v>249</v>
      </c>
      <c r="T946" t="s">
        <v>6046</v>
      </c>
      <c r="U946" s="9" t="s">
        <v>6047</v>
      </c>
      <c r="V946" s="9" t="s">
        <v>6048</v>
      </c>
      <c r="W946" t="s">
        <v>6049</v>
      </c>
      <c r="X946" t="s">
        <v>3081</v>
      </c>
      <c r="Y946" t="s">
        <v>3081</v>
      </c>
      <c r="Z946">
        <v>4</v>
      </c>
      <c r="AA946">
        <v>43466</v>
      </c>
      <c r="AB946">
        <v>38384</v>
      </c>
      <c r="AC946">
        <v>62160003</v>
      </c>
      <c r="AD946" s="9" t="s">
        <v>3084</v>
      </c>
      <c r="AE946" t="s">
        <v>832</v>
      </c>
      <c r="AF946" t="s">
        <v>3866</v>
      </c>
      <c r="AG946" t="s">
        <v>3867</v>
      </c>
      <c r="AH946" t="s">
        <v>252</v>
      </c>
      <c r="AI946" t="s">
        <v>6045</v>
      </c>
      <c r="AJ946">
        <v>25819</v>
      </c>
      <c r="AK946" t="s">
        <v>3088</v>
      </c>
      <c r="AL946" t="s">
        <v>3088</v>
      </c>
      <c r="AM946">
        <v>200013300029586</v>
      </c>
      <c r="AN946">
        <v>1</v>
      </c>
      <c r="AO946" s="88" t="s">
        <v>3089</v>
      </c>
      <c r="AP946" s="88">
        <v>1</v>
      </c>
      <c r="AQ946" s="88" t="s">
        <v>3090</v>
      </c>
      <c r="AR946" s="88">
        <v>362717</v>
      </c>
      <c r="AS946" s="88" t="s">
        <v>6059</v>
      </c>
      <c r="AT946" s="88">
        <v>101</v>
      </c>
      <c r="AU946" s="88">
        <v>65000</v>
      </c>
      <c r="AV946" s="88">
        <v>0</v>
      </c>
      <c r="AW946" s="88">
        <v>0</v>
      </c>
      <c r="AX946" s="88">
        <v>0</v>
      </c>
      <c r="AY946" s="88">
        <v>65000</v>
      </c>
      <c r="AZ946" s="88">
        <v>1865.5</v>
      </c>
      <c r="BA946" s="88">
        <v>4427.58</v>
      </c>
      <c r="BB946" s="88">
        <v>1976</v>
      </c>
      <c r="BC946" s="88">
        <v>0</v>
      </c>
      <c r="BD946" s="88">
        <v>25</v>
      </c>
      <c r="BE946" s="88">
        <v>50</v>
      </c>
      <c r="BF946" s="101">
        <v>45243.77</v>
      </c>
      <c r="BG946" s="101">
        <v>53587.85</v>
      </c>
      <c r="BH946" s="101">
        <v>4615</v>
      </c>
      <c r="BI946" s="101">
        <v>715</v>
      </c>
      <c r="BJ946" s="101">
        <v>4608.5</v>
      </c>
      <c r="BK946" s="101">
        <v>9938.5</v>
      </c>
      <c r="BL946" s="101" t="s">
        <v>3091</v>
      </c>
      <c r="BM946" s="101" t="s">
        <v>3081</v>
      </c>
    </row>
    <row r="947" spans="1:65">
      <c r="A947" t="s">
        <v>695</v>
      </c>
      <c r="B947">
        <v>20250301</v>
      </c>
      <c r="C947">
        <v>2025</v>
      </c>
      <c r="D947" s="9">
        <v>45717</v>
      </c>
      <c r="E947">
        <v>3</v>
      </c>
      <c r="F947" t="s">
        <v>1038</v>
      </c>
      <c r="G947" t="s">
        <v>695</v>
      </c>
      <c r="H947" t="s">
        <v>1038</v>
      </c>
      <c r="I947" t="s">
        <v>695</v>
      </c>
      <c r="J947">
        <v>1</v>
      </c>
      <c r="K947" t="s">
        <v>9</v>
      </c>
      <c r="L947" t="s">
        <v>2158</v>
      </c>
      <c r="M947" t="s">
        <v>2158</v>
      </c>
      <c r="N947" t="s">
        <v>1820</v>
      </c>
      <c r="O947" t="s">
        <v>3247</v>
      </c>
      <c r="P947" t="s">
        <v>6037</v>
      </c>
      <c r="Q947" t="s">
        <v>6038</v>
      </c>
      <c r="R947" t="s">
        <v>3130</v>
      </c>
      <c r="S947" t="s">
        <v>990</v>
      </c>
      <c r="T947" t="s">
        <v>6039</v>
      </c>
      <c r="U947" s="9" t="s">
        <v>6040</v>
      </c>
      <c r="V947" s="9" t="s">
        <v>6041</v>
      </c>
      <c r="W947" t="s">
        <v>6042</v>
      </c>
      <c r="X947" t="s">
        <v>3081</v>
      </c>
      <c r="Y947" t="s">
        <v>3081</v>
      </c>
      <c r="Z947">
        <v>1</v>
      </c>
      <c r="AA947">
        <v>45689</v>
      </c>
      <c r="AB947">
        <v>45689</v>
      </c>
      <c r="AC947">
        <v>62462540</v>
      </c>
      <c r="AD947" s="9" t="s">
        <v>3084</v>
      </c>
      <c r="AE947" t="s">
        <v>5971</v>
      </c>
      <c r="AF947" t="s">
        <v>4613</v>
      </c>
      <c r="AG947" t="s">
        <v>5972</v>
      </c>
      <c r="AH947" t="s">
        <v>5973</v>
      </c>
      <c r="AI947" t="s">
        <v>6045</v>
      </c>
      <c r="AJ947">
        <v>31477</v>
      </c>
      <c r="AK947" t="s">
        <v>3099</v>
      </c>
      <c r="AL947" t="s">
        <v>3088</v>
      </c>
      <c r="AM947">
        <v>200019604219480</v>
      </c>
      <c r="AN947">
        <v>1</v>
      </c>
      <c r="AO947" s="88" t="s">
        <v>3089</v>
      </c>
      <c r="AP947" s="88">
        <v>1</v>
      </c>
      <c r="AQ947" s="88" t="s">
        <v>3090</v>
      </c>
      <c r="AR947" s="88">
        <v>362717</v>
      </c>
      <c r="AS947" s="88" t="s">
        <v>6059</v>
      </c>
      <c r="AT947" s="88">
        <v>111</v>
      </c>
      <c r="AU947" s="88">
        <v>30000</v>
      </c>
      <c r="AV947" s="88">
        <v>0</v>
      </c>
      <c r="AW947" s="88">
        <v>0</v>
      </c>
      <c r="AX947" s="88">
        <v>0</v>
      </c>
      <c r="AY947" s="88">
        <v>30000</v>
      </c>
      <c r="AZ947" s="88">
        <v>861</v>
      </c>
      <c r="BA947" s="88">
        <v>0</v>
      </c>
      <c r="BB947" s="88">
        <v>912</v>
      </c>
      <c r="BC947" s="88">
        <v>0</v>
      </c>
      <c r="BD947" s="88">
        <v>25</v>
      </c>
      <c r="BE947" s="88">
        <v>0</v>
      </c>
      <c r="BF947" s="101">
        <v>0</v>
      </c>
      <c r="BG947" s="101">
        <v>1798</v>
      </c>
      <c r="BH947" s="101">
        <v>2130</v>
      </c>
      <c r="BI947" s="101">
        <v>330</v>
      </c>
      <c r="BJ947" s="101">
        <v>2127</v>
      </c>
      <c r="BK947" s="101">
        <v>4587</v>
      </c>
      <c r="BL947" s="101" t="s">
        <v>3081</v>
      </c>
      <c r="BM947" s="101" t="s">
        <v>3081</v>
      </c>
    </row>
    <row r="948" spans="1:65">
      <c r="A948" t="s">
        <v>695</v>
      </c>
      <c r="B948">
        <v>20250301</v>
      </c>
      <c r="C948">
        <v>2025</v>
      </c>
      <c r="D948" s="9">
        <v>45717</v>
      </c>
      <c r="E948">
        <v>3</v>
      </c>
      <c r="F948" t="s">
        <v>1038</v>
      </c>
      <c r="G948" t="s">
        <v>695</v>
      </c>
      <c r="H948" t="s">
        <v>1038</v>
      </c>
      <c r="I948" t="s">
        <v>695</v>
      </c>
      <c r="J948">
        <v>7</v>
      </c>
      <c r="K948" t="s">
        <v>3252</v>
      </c>
      <c r="L948" t="s">
        <v>2158</v>
      </c>
      <c r="M948" t="s">
        <v>2158</v>
      </c>
      <c r="N948" t="s">
        <v>1820</v>
      </c>
      <c r="O948" t="s">
        <v>3247</v>
      </c>
      <c r="P948" t="s">
        <v>6037</v>
      </c>
      <c r="Q948" t="s">
        <v>6038</v>
      </c>
      <c r="R948" t="s">
        <v>3253</v>
      </c>
      <c r="S948" t="s">
        <v>666</v>
      </c>
      <c r="T948" t="s">
        <v>6046</v>
      </c>
      <c r="U948" s="9" t="s">
        <v>6047</v>
      </c>
      <c r="V948" s="9" t="s">
        <v>3081</v>
      </c>
      <c r="W948" t="s">
        <v>3081</v>
      </c>
      <c r="X948" t="s">
        <v>3081</v>
      </c>
      <c r="Y948" t="s">
        <v>3081</v>
      </c>
      <c r="Z948">
        <v>1</v>
      </c>
      <c r="AA948">
        <v>45200</v>
      </c>
      <c r="AB948">
        <v>45200</v>
      </c>
      <c r="AC948">
        <v>62462059</v>
      </c>
      <c r="AD948" s="9" t="s">
        <v>3084</v>
      </c>
      <c r="AE948" t="s">
        <v>2607</v>
      </c>
      <c r="AF948" t="s">
        <v>4736</v>
      </c>
      <c r="AG948" t="s">
        <v>4737</v>
      </c>
      <c r="AH948" t="s">
        <v>2608</v>
      </c>
      <c r="AI948" t="s">
        <v>6045</v>
      </c>
      <c r="AJ948">
        <v>33288</v>
      </c>
      <c r="AK948" t="s">
        <v>3099</v>
      </c>
      <c r="AL948" t="s">
        <v>3088</v>
      </c>
      <c r="AM948">
        <v>200012320668963</v>
      </c>
      <c r="AN948">
        <v>1</v>
      </c>
      <c r="AO948" s="88" t="s">
        <v>3089</v>
      </c>
      <c r="AP948" s="88">
        <v>1</v>
      </c>
      <c r="AQ948" s="88" t="s">
        <v>3090</v>
      </c>
      <c r="AR948" s="88">
        <v>362717</v>
      </c>
      <c r="AS948" s="88" t="s">
        <v>6059</v>
      </c>
      <c r="AT948" s="88">
        <v>116</v>
      </c>
      <c r="AU948" s="88">
        <v>10000</v>
      </c>
      <c r="AV948" s="88">
        <v>0</v>
      </c>
      <c r="AW948" s="88">
        <v>0</v>
      </c>
      <c r="AX948" s="88">
        <v>0</v>
      </c>
      <c r="AY948" s="88">
        <v>10000</v>
      </c>
      <c r="AZ948" s="88">
        <v>0</v>
      </c>
      <c r="BA948" s="88">
        <v>0</v>
      </c>
      <c r="BB948" s="88">
        <v>0</v>
      </c>
      <c r="BC948" s="88">
        <v>0</v>
      </c>
      <c r="BD948" s="88">
        <v>0</v>
      </c>
      <c r="BE948" s="88">
        <v>0</v>
      </c>
      <c r="BF948" s="101">
        <v>0</v>
      </c>
      <c r="BG948" s="101">
        <v>0</v>
      </c>
      <c r="BH948" s="101">
        <v>0</v>
      </c>
      <c r="BI948" s="101">
        <v>0</v>
      </c>
      <c r="BJ948" s="101">
        <v>0</v>
      </c>
      <c r="BK948" s="101">
        <v>0</v>
      </c>
      <c r="BL948" s="101" t="s">
        <v>3081</v>
      </c>
      <c r="BM948" s="101" t="s">
        <v>3081</v>
      </c>
    </row>
    <row r="949" spans="1:65">
      <c r="A949" t="s">
        <v>695</v>
      </c>
      <c r="B949">
        <v>20250301</v>
      </c>
      <c r="C949">
        <v>2025</v>
      </c>
      <c r="D949" s="9">
        <v>45717</v>
      </c>
      <c r="E949">
        <v>3</v>
      </c>
      <c r="F949" t="s">
        <v>1027</v>
      </c>
      <c r="G949" t="s">
        <v>246</v>
      </c>
      <c r="H949" t="s">
        <v>1027</v>
      </c>
      <c r="I949" t="s">
        <v>246</v>
      </c>
      <c r="J949">
        <v>1</v>
      </c>
      <c r="K949" t="s">
        <v>9</v>
      </c>
      <c r="L949" t="s">
        <v>2158</v>
      </c>
      <c r="M949" t="s">
        <v>2158</v>
      </c>
      <c r="N949" t="s">
        <v>1820</v>
      </c>
      <c r="O949" t="s">
        <v>3247</v>
      </c>
      <c r="P949" t="s">
        <v>6037</v>
      </c>
      <c r="Q949" t="s">
        <v>6038</v>
      </c>
      <c r="R949" t="s">
        <v>3302</v>
      </c>
      <c r="S949" t="s">
        <v>251</v>
      </c>
      <c r="T949" t="s">
        <v>6046</v>
      </c>
      <c r="U949" s="9" t="s">
        <v>6047</v>
      </c>
      <c r="V949" s="9" t="s">
        <v>6048</v>
      </c>
      <c r="W949" t="s">
        <v>6049</v>
      </c>
      <c r="X949" t="s">
        <v>3081</v>
      </c>
      <c r="Y949" t="s">
        <v>3081</v>
      </c>
      <c r="Z949">
        <v>4</v>
      </c>
      <c r="AA949">
        <v>45627</v>
      </c>
      <c r="AB949">
        <v>38231</v>
      </c>
      <c r="AC949">
        <v>62160006</v>
      </c>
      <c r="AD949" s="9" t="s">
        <v>3084</v>
      </c>
      <c r="AE949" t="s">
        <v>1280</v>
      </c>
      <c r="AF949" t="s">
        <v>4338</v>
      </c>
      <c r="AG949" t="s">
        <v>4339</v>
      </c>
      <c r="AH949" t="s">
        <v>250</v>
      </c>
      <c r="AI949" t="s">
        <v>6045</v>
      </c>
      <c r="AJ949">
        <v>19353</v>
      </c>
      <c r="AK949" t="s">
        <v>3088</v>
      </c>
      <c r="AL949" t="s">
        <v>3095</v>
      </c>
      <c r="AM949">
        <v>200013300035282</v>
      </c>
      <c r="AN949">
        <v>1</v>
      </c>
      <c r="AO949" s="88" t="s">
        <v>3089</v>
      </c>
      <c r="AP949" s="88">
        <v>1</v>
      </c>
      <c r="AQ949" s="88" t="s">
        <v>3090</v>
      </c>
      <c r="AR949" s="88">
        <v>362717</v>
      </c>
      <c r="AS949" s="88" t="s">
        <v>6059</v>
      </c>
      <c r="AT949" s="88">
        <v>48</v>
      </c>
      <c r="AU949" s="88">
        <v>48000</v>
      </c>
      <c r="AV949" s="88">
        <v>0</v>
      </c>
      <c r="AW949" s="88">
        <v>0</v>
      </c>
      <c r="AX949" s="88">
        <v>0</v>
      </c>
      <c r="AY949" s="88">
        <v>48000</v>
      </c>
      <c r="AZ949" s="88">
        <v>1377.6</v>
      </c>
      <c r="BA949" s="88">
        <v>1571.73</v>
      </c>
      <c r="BB949" s="88">
        <v>1459.2</v>
      </c>
      <c r="BC949" s="88">
        <v>0</v>
      </c>
      <c r="BD949" s="88">
        <v>25</v>
      </c>
      <c r="BE949" s="88">
        <v>50</v>
      </c>
      <c r="BF949" s="101">
        <v>0</v>
      </c>
      <c r="BG949" s="101">
        <v>4483.53</v>
      </c>
      <c r="BH949" s="101">
        <v>3408</v>
      </c>
      <c r="BI949" s="101">
        <v>528</v>
      </c>
      <c r="BJ949" s="101">
        <v>3403.2</v>
      </c>
      <c r="BK949" s="101">
        <v>7339.2</v>
      </c>
      <c r="BL949" s="101" t="s">
        <v>3091</v>
      </c>
      <c r="BM949" s="101" t="s">
        <v>3081</v>
      </c>
    </row>
    <row r="950" spans="1:65">
      <c r="A950" t="s">
        <v>695</v>
      </c>
      <c r="B950">
        <v>20250301</v>
      </c>
      <c r="C950">
        <v>2025</v>
      </c>
      <c r="D950" s="9">
        <v>45717</v>
      </c>
      <c r="E950">
        <v>3</v>
      </c>
      <c r="F950" t="s">
        <v>1038</v>
      </c>
      <c r="G950" t="s">
        <v>695</v>
      </c>
      <c r="H950" t="s">
        <v>1038</v>
      </c>
      <c r="I950" t="s">
        <v>695</v>
      </c>
      <c r="J950">
        <v>7</v>
      </c>
      <c r="K950" t="s">
        <v>3252</v>
      </c>
      <c r="L950" t="s">
        <v>2158</v>
      </c>
      <c r="M950" t="s">
        <v>2158</v>
      </c>
      <c r="N950" t="s">
        <v>1820</v>
      </c>
      <c r="O950" t="s">
        <v>3247</v>
      </c>
      <c r="P950" t="s">
        <v>6037</v>
      </c>
      <c r="Q950" t="s">
        <v>6038</v>
      </c>
      <c r="R950" t="s">
        <v>3253</v>
      </c>
      <c r="S950" t="s">
        <v>666</v>
      </c>
      <c r="T950" t="s">
        <v>6046</v>
      </c>
      <c r="U950" s="9" t="s">
        <v>6047</v>
      </c>
      <c r="V950" s="9" t="s">
        <v>3081</v>
      </c>
      <c r="W950" t="s">
        <v>3081</v>
      </c>
      <c r="X950" t="s">
        <v>3081</v>
      </c>
      <c r="Y950" t="s">
        <v>3081</v>
      </c>
      <c r="Z950">
        <v>2</v>
      </c>
      <c r="AA950">
        <v>45658</v>
      </c>
      <c r="AB950">
        <v>45352</v>
      </c>
      <c r="AC950">
        <v>62462171</v>
      </c>
      <c r="AD950" s="9" t="s">
        <v>3084</v>
      </c>
      <c r="AE950" t="s">
        <v>2739</v>
      </c>
      <c r="AF950" t="s">
        <v>5324</v>
      </c>
      <c r="AG950" t="s">
        <v>5325</v>
      </c>
      <c r="AH950" t="s">
        <v>2740</v>
      </c>
      <c r="AI950" t="s">
        <v>6045</v>
      </c>
      <c r="AJ950">
        <v>28804</v>
      </c>
      <c r="AK950" t="s">
        <v>3099</v>
      </c>
      <c r="AL950" t="s">
        <v>3088</v>
      </c>
      <c r="AM950">
        <v>200012800157775</v>
      </c>
      <c r="AN950">
        <v>1</v>
      </c>
      <c r="AO950" s="88" t="s">
        <v>3089</v>
      </c>
      <c r="AP950" s="88">
        <v>1</v>
      </c>
      <c r="AQ950" s="88" t="s">
        <v>3090</v>
      </c>
      <c r="AR950" s="88">
        <v>362717</v>
      </c>
      <c r="AS950" s="88" t="s">
        <v>6059</v>
      </c>
      <c r="AT950" s="88">
        <v>62</v>
      </c>
      <c r="AU950" s="88">
        <v>20000</v>
      </c>
      <c r="AV950" s="88">
        <v>0</v>
      </c>
      <c r="AW950" s="88">
        <v>0</v>
      </c>
      <c r="AX950" s="88">
        <v>0</v>
      </c>
      <c r="AY950" s="88">
        <v>20000</v>
      </c>
      <c r="AZ950" s="88">
        <v>0</v>
      </c>
      <c r="BA950" s="88">
        <v>0</v>
      </c>
      <c r="BB950" s="88">
        <v>0</v>
      </c>
      <c r="BC950" s="88">
        <v>0</v>
      </c>
      <c r="BD950" s="88">
        <v>0</v>
      </c>
      <c r="BE950" s="88">
        <v>0</v>
      </c>
      <c r="BF950" s="101">
        <v>0</v>
      </c>
      <c r="BG950" s="101">
        <v>0</v>
      </c>
      <c r="BH950" s="101">
        <v>0</v>
      </c>
      <c r="BI950" s="101">
        <v>0</v>
      </c>
      <c r="BJ950" s="101">
        <v>0</v>
      </c>
      <c r="BK950" s="101">
        <v>0</v>
      </c>
      <c r="BL950" s="101" t="s">
        <v>3081</v>
      </c>
      <c r="BM950" s="101" t="s">
        <v>3081</v>
      </c>
    </row>
    <row r="951" spans="1:65">
      <c r="A951" t="s">
        <v>695</v>
      </c>
      <c r="B951">
        <v>20250301</v>
      </c>
      <c r="C951">
        <v>2025</v>
      </c>
      <c r="D951" s="9">
        <v>45717</v>
      </c>
      <c r="E951">
        <v>3</v>
      </c>
      <c r="F951" t="s">
        <v>1070</v>
      </c>
      <c r="G951" t="s">
        <v>233</v>
      </c>
      <c r="H951" t="s">
        <v>1038</v>
      </c>
      <c r="I951" t="s">
        <v>695</v>
      </c>
      <c r="J951">
        <v>34</v>
      </c>
      <c r="K951" t="s">
        <v>3256</v>
      </c>
      <c r="L951" t="s">
        <v>2158</v>
      </c>
      <c r="M951" t="s">
        <v>2158</v>
      </c>
      <c r="N951" t="s">
        <v>1820</v>
      </c>
      <c r="O951" t="s">
        <v>3247</v>
      </c>
      <c r="P951" t="s">
        <v>6037</v>
      </c>
      <c r="Q951" t="s">
        <v>6038</v>
      </c>
      <c r="R951" t="s">
        <v>3284</v>
      </c>
      <c r="S951" t="s">
        <v>83</v>
      </c>
      <c r="T951" t="s">
        <v>6046</v>
      </c>
      <c r="U951" s="9" t="s">
        <v>6047</v>
      </c>
      <c r="V951" s="9" t="s">
        <v>6052</v>
      </c>
      <c r="W951" t="s">
        <v>6053</v>
      </c>
      <c r="X951" t="s">
        <v>3081</v>
      </c>
      <c r="Y951" t="s">
        <v>3081</v>
      </c>
      <c r="Z951">
        <v>2</v>
      </c>
      <c r="AA951">
        <v>44531</v>
      </c>
      <c r="AB951">
        <v>44124</v>
      </c>
      <c r="AC951">
        <v>61785004</v>
      </c>
      <c r="AD951" s="9" t="s">
        <v>3084</v>
      </c>
      <c r="AE951" t="s">
        <v>1732</v>
      </c>
      <c r="AF951" t="s">
        <v>5408</v>
      </c>
      <c r="AG951" t="s">
        <v>5409</v>
      </c>
      <c r="AH951" t="s">
        <v>1174</v>
      </c>
      <c r="AI951" t="s">
        <v>6043</v>
      </c>
      <c r="AJ951">
        <v>26164</v>
      </c>
      <c r="AK951" t="s">
        <v>3087</v>
      </c>
      <c r="AL951" t="s">
        <v>3088</v>
      </c>
      <c r="AM951">
        <v>9603203667</v>
      </c>
      <c r="AN951">
        <v>1</v>
      </c>
      <c r="AO951" s="88" t="s">
        <v>3089</v>
      </c>
      <c r="AP951" s="88">
        <v>1</v>
      </c>
      <c r="AQ951" s="88" t="s">
        <v>3090</v>
      </c>
      <c r="AR951" s="88">
        <v>362717</v>
      </c>
      <c r="AS951" s="88" t="s">
        <v>6059</v>
      </c>
      <c r="AT951" s="88">
        <v>64</v>
      </c>
      <c r="AU951" s="88">
        <v>70000</v>
      </c>
      <c r="AV951" s="88">
        <v>0</v>
      </c>
      <c r="AW951" s="88">
        <v>0</v>
      </c>
      <c r="AX951" s="88">
        <v>0</v>
      </c>
      <c r="AY951" s="88">
        <v>70000</v>
      </c>
      <c r="AZ951" s="88">
        <v>2009</v>
      </c>
      <c r="BA951" s="88">
        <v>5368.48</v>
      </c>
      <c r="BB951" s="88">
        <v>2128</v>
      </c>
      <c r="BC951" s="88">
        <v>0</v>
      </c>
      <c r="BD951" s="88">
        <v>25</v>
      </c>
      <c r="BE951" s="88">
        <v>0</v>
      </c>
      <c r="BF951" s="101">
        <v>9177.01</v>
      </c>
      <c r="BG951" s="101">
        <v>18707.490000000002</v>
      </c>
      <c r="BH951" s="101">
        <v>4970</v>
      </c>
      <c r="BI951" s="101">
        <v>770</v>
      </c>
      <c r="BJ951" s="101">
        <v>4963</v>
      </c>
      <c r="BK951" s="101">
        <v>10703</v>
      </c>
      <c r="BL951" s="101" t="s">
        <v>3081</v>
      </c>
      <c r="BM951" s="101" t="s">
        <v>3081</v>
      </c>
    </row>
    <row r="952" spans="1:65">
      <c r="A952" t="s">
        <v>695</v>
      </c>
      <c r="B952">
        <v>20250301</v>
      </c>
      <c r="C952">
        <v>2025</v>
      </c>
      <c r="D952" s="9">
        <v>45717</v>
      </c>
      <c r="E952">
        <v>3</v>
      </c>
      <c r="F952" t="s">
        <v>1027</v>
      </c>
      <c r="G952" t="s">
        <v>246</v>
      </c>
      <c r="H952" t="s">
        <v>1038</v>
      </c>
      <c r="I952" t="s">
        <v>695</v>
      </c>
      <c r="J952">
        <v>34</v>
      </c>
      <c r="K952" t="s">
        <v>3256</v>
      </c>
      <c r="L952" t="s">
        <v>2158</v>
      </c>
      <c r="M952" t="s">
        <v>2158</v>
      </c>
      <c r="N952" t="s">
        <v>1820</v>
      </c>
      <c r="O952" t="s">
        <v>3247</v>
      </c>
      <c r="P952" t="s">
        <v>6037</v>
      </c>
      <c r="Q952" t="s">
        <v>6038</v>
      </c>
      <c r="R952" t="s">
        <v>4429</v>
      </c>
      <c r="S952" t="s">
        <v>2634</v>
      </c>
      <c r="T952" t="s">
        <v>6046</v>
      </c>
      <c r="U952" s="9" t="s">
        <v>6047</v>
      </c>
      <c r="V952" s="9" t="s">
        <v>6052</v>
      </c>
      <c r="W952" t="s">
        <v>6053</v>
      </c>
      <c r="X952" t="s">
        <v>3081</v>
      </c>
      <c r="Y952" t="s">
        <v>3081</v>
      </c>
      <c r="Z952">
        <v>2</v>
      </c>
      <c r="AA952">
        <v>45231</v>
      </c>
      <c r="AB952">
        <v>43563</v>
      </c>
      <c r="AC952">
        <v>62160122</v>
      </c>
      <c r="AD952" s="9" t="s">
        <v>3084</v>
      </c>
      <c r="AE952" t="s">
        <v>2633</v>
      </c>
      <c r="AF952" t="s">
        <v>4466</v>
      </c>
      <c r="AG952" t="s">
        <v>4467</v>
      </c>
      <c r="AH952" t="s">
        <v>2632</v>
      </c>
      <c r="AI952" t="s">
        <v>6043</v>
      </c>
      <c r="AJ952">
        <v>34511</v>
      </c>
      <c r="AK952" t="s">
        <v>3099</v>
      </c>
      <c r="AL952" t="s">
        <v>3088</v>
      </c>
      <c r="AM952">
        <v>200019601708395</v>
      </c>
      <c r="AN952">
        <v>1</v>
      </c>
      <c r="AO952" s="88" t="s">
        <v>3089</v>
      </c>
      <c r="AP952" s="88">
        <v>1</v>
      </c>
      <c r="AQ952" s="88" t="s">
        <v>3090</v>
      </c>
      <c r="AR952" s="88">
        <v>362717</v>
      </c>
      <c r="AS952" s="88" t="s">
        <v>6059</v>
      </c>
      <c r="AT952" s="88">
        <v>73</v>
      </c>
      <c r="AU952" s="88">
        <v>55000</v>
      </c>
      <c r="AV952" s="88">
        <v>0</v>
      </c>
      <c r="AW952" s="88">
        <v>0</v>
      </c>
      <c r="AX952" s="88">
        <v>0</v>
      </c>
      <c r="AY952" s="88">
        <v>55000</v>
      </c>
      <c r="AZ952" s="88">
        <v>1578.5</v>
      </c>
      <c r="BA952" s="88">
        <v>2559.6799999999998</v>
      </c>
      <c r="BB952" s="88">
        <v>1672</v>
      </c>
      <c r="BC952" s="88">
        <v>0</v>
      </c>
      <c r="BD952" s="88">
        <v>25</v>
      </c>
      <c r="BE952" s="88">
        <v>0</v>
      </c>
      <c r="BF952" s="101">
        <v>0</v>
      </c>
      <c r="BG952" s="101">
        <v>5835.18</v>
      </c>
      <c r="BH952" s="101">
        <v>3905</v>
      </c>
      <c r="BI952" s="101">
        <v>605</v>
      </c>
      <c r="BJ952" s="101">
        <v>3899.5</v>
      </c>
      <c r="BK952" s="101">
        <v>8409.5</v>
      </c>
      <c r="BL952" s="101" t="s">
        <v>3081</v>
      </c>
      <c r="BM952" s="101" t="s">
        <v>3081</v>
      </c>
    </row>
    <row r="953" spans="1:65">
      <c r="A953" t="s">
        <v>695</v>
      </c>
      <c r="B953">
        <v>20250301</v>
      </c>
      <c r="C953">
        <v>2025</v>
      </c>
      <c r="D953" s="9">
        <v>45717</v>
      </c>
      <c r="E953">
        <v>3</v>
      </c>
      <c r="F953" t="s">
        <v>1048</v>
      </c>
      <c r="G953" t="s">
        <v>388</v>
      </c>
      <c r="H953" t="s">
        <v>1038</v>
      </c>
      <c r="I953" t="s">
        <v>695</v>
      </c>
      <c r="J953">
        <v>34</v>
      </c>
      <c r="K953" t="s">
        <v>3256</v>
      </c>
      <c r="L953" t="s">
        <v>2158</v>
      </c>
      <c r="M953" t="s">
        <v>2158</v>
      </c>
      <c r="N953" t="s">
        <v>1820</v>
      </c>
      <c r="O953" t="s">
        <v>3247</v>
      </c>
      <c r="P953" t="s">
        <v>6037</v>
      </c>
      <c r="Q953" t="s">
        <v>6038</v>
      </c>
      <c r="R953" t="s">
        <v>3273</v>
      </c>
      <c r="S953" t="s">
        <v>163</v>
      </c>
      <c r="T953" t="s">
        <v>6046</v>
      </c>
      <c r="U953" s="9" t="s">
        <v>6047</v>
      </c>
      <c r="V953" s="9" t="s">
        <v>3081</v>
      </c>
      <c r="W953" t="s">
        <v>3081</v>
      </c>
      <c r="X953" t="s">
        <v>3081</v>
      </c>
      <c r="Y953" t="s">
        <v>3081</v>
      </c>
      <c r="Z953">
        <v>1</v>
      </c>
      <c r="AA953">
        <v>44896</v>
      </c>
      <c r="AB953">
        <v>44896</v>
      </c>
      <c r="AC953">
        <v>61935132</v>
      </c>
      <c r="AD953" s="9" t="s">
        <v>3084</v>
      </c>
      <c r="AE953" t="s">
        <v>2113</v>
      </c>
      <c r="AF953" t="s">
        <v>5080</v>
      </c>
      <c r="AG953" t="s">
        <v>5081</v>
      </c>
      <c r="AH953" t="s">
        <v>2112</v>
      </c>
      <c r="AI953" t="s">
        <v>6045</v>
      </c>
      <c r="AJ953">
        <v>27754</v>
      </c>
      <c r="AK953" t="s">
        <v>3099</v>
      </c>
      <c r="AL953" t="s">
        <v>3088</v>
      </c>
      <c r="AM953">
        <v>200019603465512</v>
      </c>
      <c r="AN953">
        <v>1</v>
      </c>
      <c r="AO953" s="88" t="s">
        <v>3089</v>
      </c>
      <c r="AP953" s="88">
        <v>1</v>
      </c>
      <c r="AQ953" s="88" t="s">
        <v>3090</v>
      </c>
      <c r="AR953" s="88">
        <v>362717</v>
      </c>
      <c r="AS953" s="88" t="s">
        <v>6059</v>
      </c>
      <c r="AT953" s="88">
        <v>77</v>
      </c>
      <c r="AU953" s="88">
        <v>30000</v>
      </c>
      <c r="AV953" s="88">
        <v>0</v>
      </c>
      <c r="AW953" s="88">
        <v>0</v>
      </c>
      <c r="AX953" s="88">
        <v>0</v>
      </c>
      <c r="AY953" s="88">
        <v>30000</v>
      </c>
      <c r="AZ953" s="88">
        <v>861</v>
      </c>
      <c r="BA953" s="88">
        <v>0</v>
      </c>
      <c r="BB953" s="88">
        <v>912</v>
      </c>
      <c r="BC953" s="88">
        <v>0</v>
      </c>
      <c r="BD953" s="88">
        <v>25</v>
      </c>
      <c r="BE953" s="88">
        <v>0</v>
      </c>
      <c r="BF953" s="101">
        <v>0</v>
      </c>
      <c r="BG953" s="101">
        <v>1798</v>
      </c>
      <c r="BH953" s="101">
        <v>2130</v>
      </c>
      <c r="BI953" s="101">
        <v>330</v>
      </c>
      <c r="BJ953" s="101">
        <v>2127</v>
      </c>
      <c r="BK953" s="101">
        <v>4587</v>
      </c>
      <c r="BL953" s="101" t="s">
        <v>3081</v>
      </c>
      <c r="BM953" s="101" t="s">
        <v>3081</v>
      </c>
    </row>
    <row r="954" spans="1:65">
      <c r="A954" t="s">
        <v>695</v>
      </c>
      <c r="B954">
        <v>20250301</v>
      </c>
      <c r="C954">
        <v>2025</v>
      </c>
      <c r="D954" s="9">
        <v>45717</v>
      </c>
      <c r="E954">
        <v>3</v>
      </c>
      <c r="F954" t="s">
        <v>1054</v>
      </c>
      <c r="G954" t="s">
        <v>215</v>
      </c>
      <c r="H954" t="s">
        <v>1054</v>
      </c>
      <c r="I954" t="s">
        <v>215</v>
      </c>
      <c r="J954">
        <v>1</v>
      </c>
      <c r="K954" t="s">
        <v>9</v>
      </c>
      <c r="L954" t="s">
        <v>2158</v>
      </c>
      <c r="M954" t="s">
        <v>2158</v>
      </c>
      <c r="N954" t="s">
        <v>1820</v>
      </c>
      <c r="O954" t="s">
        <v>3247</v>
      </c>
      <c r="P954" t="s">
        <v>6037</v>
      </c>
      <c r="Q954" t="s">
        <v>6038</v>
      </c>
      <c r="R954" t="s">
        <v>3589</v>
      </c>
      <c r="S954" t="s">
        <v>668</v>
      </c>
      <c r="T954" t="s">
        <v>6046</v>
      </c>
      <c r="U954" s="9" t="s">
        <v>6047</v>
      </c>
      <c r="V954" s="9" t="s">
        <v>6048</v>
      </c>
      <c r="W954" t="s">
        <v>6049</v>
      </c>
      <c r="X954" t="s">
        <v>3081</v>
      </c>
      <c r="Y954" t="s">
        <v>3081</v>
      </c>
      <c r="Z954">
        <v>2</v>
      </c>
      <c r="AA954">
        <v>45200</v>
      </c>
      <c r="AB954">
        <v>44986</v>
      </c>
      <c r="AC954">
        <v>62490045</v>
      </c>
      <c r="AD954" s="9" t="s">
        <v>3084</v>
      </c>
      <c r="AE954" t="s">
        <v>2239</v>
      </c>
      <c r="AF954" t="s">
        <v>3685</v>
      </c>
      <c r="AG954" t="s">
        <v>3686</v>
      </c>
      <c r="AH954" t="s">
        <v>2238</v>
      </c>
      <c r="AI954" t="s">
        <v>6043</v>
      </c>
      <c r="AJ954">
        <v>29859</v>
      </c>
      <c r="AK954" t="s">
        <v>3099</v>
      </c>
      <c r="AL954" t="s">
        <v>3088</v>
      </c>
      <c r="AM954">
        <v>200019605266907</v>
      </c>
      <c r="AN954">
        <v>1</v>
      </c>
      <c r="AO954" s="88" t="s">
        <v>3089</v>
      </c>
      <c r="AP954" s="88">
        <v>1</v>
      </c>
      <c r="AQ954" s="88" t="s">
        <v>3090</v>
      </c>
      <c r="AR954" s="88">
        <v>362717</v>
      </c>
      <c r="AS954" s="88" t="s">
        <v>6059</v>
      </c>
      <c r="AT954" s="88">
        <v>80</v>
      </c>
      <c r="AU954" s="88">
        <v>48000</v>
      </c>
      <c r="AV954" s="88">
        <v>0</v>
      </c>
      <c r="AW954" s="88">
        <v>0</v>
      </c>
      <c r="AX954" s="88">
        <v>0</v>
      </c>
      <c r="AY954" s="88">
        <v>48000</v>
      </c>
      <c r="AZ954" s="88">
        <v>1377.6</v>
      </c>
      <c r="BA954" s="88">
        <v>1314.41</v>
      </c>
      <c r="BB954" s="88">
        <v>1459.2</v>
      </c>
      <c r="BC954" s="88">
        <v>1715.46</v>
      </c>
      <c r="BD954" s="88">
        <v>25</v>
      </c>
      <c r="BE954" s="88">
        <v>0</v>
      </c>
      <c r="BF954" s="101">
        <v>33436.11</v>
      </c>
      <c r="BG954" s="101">
        <v>39327.78</v>
      </c>
      <c r="BH954" s="101">
        <v>3408</v>
      </c>
      <c r="BI954" s="101">
        <v>528</v>
      </c>
      <c r="BJ954" s="101">
        <v>3403.2</v>
      </c>
      <c r="BK954" s="101">
        <v>7339.2</v>
      </c>
      <c r="BL954" s="101" t="s">
        <v>3081</v>
      </c>
      <c r="BM954" s="101" t="s">
        <v>3081</v>
      </c>
    </row>
    <row r="955" spans="1:65">
      <c r="A955" t="s">
        <v>695</v>
      </c>
      <c r="B955">
        <v>20250301</v>
      </c>
      <c r="C955">
        <v>2025</v>
      </c>
      <c r="D955" s="9">
        <v>45717</v>
      </c>
      <c r="E955">
        <v>3</v>
      </c>
      <c r="F955" t="s">
        <v>1038</v>
      </c>
      <c r="G955" t="s">
        <v>695</v>
      </c>
      <c r="H955" t="s">
        <v>1038</v>
      </c>
      <c r="I955" t="s">
        <v>695</v>
      </c>
      <c r="J955">
        <v>1</v>
      </c>
      <c r="K955" t="s">
        <v>9</v>
      </c>
      <c r="L955" t="s">
        <v>2158</v>
      </c>
      <c r="M955" t="s">
        <v>2158</v>
      </c>
      <c r="N955" t="s">
        <v>1820</v>
      </c>
      <c r="O955" t="s">
        <v>3247</v>
      </c>
      <c r="P955" t="s">
        <v>6037</v>
      </c>
      <c r="Q955" t="s">
        <v>6038</v>
      </c>
      <c r="R955" t="s">
        <v>3130</v>
      </c>
      <c r="S955" t="s">
        <v>990</v>
      </c>
      <c r="T955" t="s">
        <v>6039</v>
      </c>
      <c r="U955" s="9" t="s">
        <v>6040</v>
      </c>
      <c r="V955" s="9" t="s">
        <v>6041</v>
      </c>
      <c r="W955" t="s">
        <v>6042</v>
      </c>
      <c r="X955" t="s">
        <v>3081</v>
      </c>
      <c r="Y955" t="s">
        <v>3081</v>
      </c>
      <c r="Z955">
        <v>1</v>
      </c>
      <c r="AA955">
        <v>44839</v>
      </c>
      <c r="AB955">
        <v>44839</v>
      </c>
      <c r="AC955">
        <v>62461677</v>
      </c>
      <c r="AD955" s="9" t="s">
        <v>3084</v>
      </c>
      <c r="AE955" t="s">
        <v>1896</v>
      </c>
      <c r="AF955" t="s">
        <v>4162</v>
      </c>
      <c r="AG955" t="s">
        <v>4976</v>
      </c>
      <c r="AH955" t="s">
        <v>1882</v>
      </c>
      <c r="AI955" t="s">
        <v>6045</v>
      </c>
      <c r="AJ955">
        <v>29517</v>
      </c>
      <c r="AK955" t="s">
        <v>3099</v>
      </c>
      <c r="AL955" t="s">
        <v>3088</v>
      </c>
      <c r="AM955">
        <v>200019605213143</v>
      </c>
      <c r="AN955">
        <v>1</v>
      </c>
      <c r="AO955" s="88" t="s">
        <v>3089</v>
      </c>
      <c r="AP955" s="88">
        <v>1</v>
      </c>
      <c r="AQ955" s="88" t="s">
        <v>3090</v>
      </c>
      <c r="AR955" s="88">
        <v>362717</v>
      </c>
      <c r="AS955" s="88" t="s">
        <v>6059</v>
      </c>
      <c r="AT955" s="88">
        <v>91</v>
      </c>
      <c r="AU955" s="88">
        <v>24000</v>
      </c>
      <c r="AV955" s="88">
        <v>0</v>
      </c>
      <c r="AW955" s="88">
        <v>0</v>
      </c>
      <c r="AX955" s="88">
        <v>0</v>
      </c>
      <c r="AY955" s="88">
        <v>24000</v>
      </c>
      <c r="AZ955" s="88">
        <v>688.8</v>
      </c>
      <c r="BA955" s="88">
        <v>0</v>
      </c>
      <c r="BB955" s="88">
        <v>729.6</v>
      </c>
      <c r="BC955" s="88">
        <v>0</v>
      </c>
      <c r="BD955" s="88">
        <v>25</v>
      </c>
      <c r="BE955" s="88">
        <v>0</v>
      </c>
      <c r="BF955" s="101">
        <v>7106.16</v>
      </c>
      <c r="BG955" s="101">
        <v>8549.56</v>
      </c>
      <c r="BH955" s="101">
        <v>1704</v>
      </c>
      <c r="BI955" s="101">
        <v>264</v>
      </c>
      <c r="BJ955" s="101">
        <v>1701.6</v>
      </c>
      <c r="BK955" s="101">
        <v>3669.6</v>
      </c>
      <c r="BL955" s="101" t="s">
        <v>3081</v>
      </c>
      <c r="BM955" s="101" t="s">
        <v>3081</v>
      </c>
    </row>
    <row r="956" spans="1:65">
      <c r="A956" t="s">
        <v>695</v>
      </c>
      <c r="B956">
        <v>20250301</v>
      </c>
      <c r="C956">
        <v>2025</v>
      </c>
      <c r="D956" s="9">
        <v>45717</v>
      </c>
      <c r="E956">
        <v>3</v>
      </c>
      <c r="F956" t="s">
        <v>1035</v>
      </c>
      <c r="G956" t="s">
        <v>1199</v>
      </c>
      <c r="H956" t="s">
        <v>1038</v>
      </c>
      <c r="I956" t="s">
        <v>695</v>
      </c>
      <c r="J956">
        <v>34</v>
      </c>
      <c r="K956" t="s">
        <v>3256</v>
      </c>
      <c r="L956" t="s">
        <v>2158</v>
      </c>
      <c r="M956" t="s">
        <v>2158</v>
      </c>
      <c r="N956" t="s">
        <v>1820</v>
      </c>
      <c r="O956" t="s">
        <v>3247</v>
      </c>
      <c r="P956" t="s">
        <v>6037</v>
      </c>
      <c r="Q956" t="s">
        <v>6038</v>
      </c>
      <c r="R956" t="s">
        <v>3273</v>
      </c>
      <c r="S956" t="s">
        <v>163</v>
      </c>
      <c r="T956" t="s">
        <v>6046</v>
      </c>
      <c r="U956" s="9" t="s">
        <v>6047</v>
      </c>
      <c r="V956" s="9" t="s">
        <v>3081</v>
      </c>
      <c r="W956" t="s">
        <v>3081</v>
      </c>
      <c r="X956" t="s">
        <v>3081</v>
      </c>
      <c r="Y956" t="s">
        <v>3081</v>
      </c>
      <c r="Z956">
        <v>1</v>
      </c>
      <c r="AA956">
        <v>44896</v>
      </c>
      <c r="AB956">
        <v>44896</v>
      </c>
      <c r="AC956">
        <v>61395027</v>
      </c>
      <c r="AD956" s="9" t="s">
        <v>3084</v>
      </c>
      <c r="AE956" t="s">
        <v>1991</v>
      </c>
      <c r="AF956" t="s">
        <v>3726</v>
      </c>
      <c r="AG956" t="s">
        <v>3727</v>
      </c>
      <c r="AH956" t="s">
        <v>1990</v>
      </c>
      <c r="AI956" t="s">
        <v>6045</v>
      </c>
      <c r="AJ956">
        <v>19207</v>
      </c>
      <c r="AK956" t="s">
        <v>3099</v>
      </c>
      <c r="AL956" t="s">
        <v>3088</v>
      </c>
      <c r="AM956">
        <v>200010101791088</v>
      </c>
      <c r="AN956">
        <v>1</v>
      </c>
      <c r="AO956" s="88" t="s">
        <v>3089</v>
      </c>
      <c r="AP956" s="88">
        <v>1</v>
      </c>
      <c r="AQ956" s="88" t="s">
        <v>3090</v>
      </c>
      <c r="AR956" s="88">
        <v>362717</v>
      </c>
      <c r="AS956" s="88" t="s">
        <v>6059</v>
      </c>
      <c r="AT956" s="88">
        <v>92</v>
      </c>
      <c r="AU956" s="88">
        <v>35000</v>
      </c>
      <c r="AV956" s="88">
        <v>0</v>
      </c>
      <c r="AW956" s="88">
        <v>0</v>
      </c>
      <c r="AX956" s="88">
        <v>0</v>
      </c>
      <c r="AY956" s="88">
        <v>35000</v>
      </c>
      <c r="AZ956" s="88">
        <v>1004.5</v>
      </c>
      <c r="BA956" s="88">
        <v>0</v>
      </c>
      <c r="BB956" s="88">
        <v>1064</v>
      </c>
      <c r="BC956" s="88">
        <v>0</v>
      </c>
      <c r="BD956" s="88">
        <v>25</v>
      </c>
      <c r="BE956" s="88">
        <v>0</v>
      </c>
      <c r="BF956" s="101">
        <v>0</v>
      </c>
      <c r="BG956" s="101">
        <v>2093.5</v>
      </c>
      <c r="BH956" s="101">
        <v>2485</v>
      </c>
      <c r="BI956" s="101">
        <v>385</v>
      </c>
      <c r="BJ956" s="101">
        <v>2481.5</v>
      </c>
      <c r="BK956" s="101">
        <v>5351.5</v>
      </c>
      <c r="BL956" s="101" t="s">
        <v>3081</v>
      </c>
      <c r="BM956" s="101" t="s">
        <v>3081</v>
      </c>
    </row>
    <row r="957" spans="1:65">
      <c r="A957" t="s">
        <v>695</v>
      </c>
      <c r="B957">
        <v>20250301</v>
      </c>
      <c r="C957">
        <v>2025</v>
      </c>
      <c r="D957" s="9">
        <v>45717</v>
      </c>
      <c r="E957">
        <v>3</v>
      </c>
      <c r="F957" t="s">
        <v>1027</v>
      </c>
      <c r="G957" t="s">
        <v>246</v>
      </c>
      <c r="H957" t="s">
        <v>1027</v>
      </c>
      <c r="I957" t="s">
        <v>246</v>
      </c>
      <c r="J957">
        <v>1</v>
      </c>
      <c r="K957" t="s">
        <v>9</v>
      </c>
      <c r="L957" t="s">
        <v>2158</v>
      </c>
      <c r="M957" t="s">
        <v>2158</v>
      </c>
      <c r="N957" t="s">
        <v>1820</v>
      </c>
      <c r="O957" t="s">
        <v>3247</v>
      </c>
      <c r="P957" t="s">
        <v>6037</v>
      </c>
      <c r="Q957" t="s">
        <v>6038</v>
      </c>
      <c r="R957" t="s">
        <v>3395</v>
      </c>
      <c r="S957" t="s">
        <v>249</v>
      </c>
      <c r="T957" t="s">
        <v>6046</v>
      </c>
      <c r="U957" s="9" t="s">
        <v>6047</v>
      </c>
      <c r="V957" s="9" t="s">
        <v>6048</v>
      </c>
      <c r="W957" t="s">
        <v>6049</v>
      </c>
      <c r="X957" t="s">
        <v>3081</v>
      </c>
      <c r="Y957" t="s">
        <v>3081</v>
      </c>
      <c r="Z957">
        <v>2</v>
      </c>
      <c r="AA957">
        <v>45200</v>
      </c>
      <c r="AB957">
        <v>44298</v>
      </c>
      <c r="AC957">
        <v>62160121</v>
      </c>
      <c r="AD957" s="9" t="s">
        <v>3084</v>
      </c>
      <c r="AE957" t="s">
        <v>2591</v>
      </c>
      <c r="AF957" t="s">
        <v>4372</v>
      </c>
      <c r="AG957" t="s">
        <v>4373</v>
      </c>
      <c r="AH957" t="s">
        <v>2592</v>
      </c>
      <c r="AI957" t="s">
        <v>6045</v>
      </c>
      <c r="AJ957">
        <v>34592</v>
      </c>
      <c r="AK957" t="s">
        <v>3099</v>
      </c>
      <c r="AL957" t="s">
        <v>3088</v>
      </c>
      <c r="AM957">
        <v>200013610042819</v>
      </c>
      <c r="AN957">
        <v>1</v>
      </c>
      <c r="AO957" s="88" t="s">
        <v>3089</v>
      </c>
      <c r="AP957" s="88">
        <v>1</v>
      </c>
      <c r="AQ957" s="88" t="s">
        <v>3090</v>
      </c>
      <c r="AR957" s="88">
        <v>362717</v>
      </c>
      <c r="AS957" s="88" t="s">
        <v>6059</v>
      </c>
      <c r="AT957" s="88">
        <v>203</v>
      </c>
      <c r="AU957" s="88">
        <v>45000</v>
      </c>
      <c r="AV957" s="88">
        <v>0</v>
      </c>
      <c r="AW957" s="88">
        <v>0</v>
      </c>
      <c r="AX957" s="88">
        <v>0</v>
      </c>
      <c r="AY957" s="88">
        <v>45000</v>
      </c>
      <c r="AZ957" s="88">
        <v>1291.5</v>
      </c>
      <c r="BA957" s="88">
        <v>1148.33</v>
      </c>
      <c r="BB957" s="88">
        <v>1368</v>
      </c>
      <c r="BC957" s="88">
        <v>0</v>
      </c>
      <c r="BD957" s="88">
        <v>25</v>
      </c>
      <c r="BE957" s="88">
        <v>0</v>
      </c>
      <c r="BF957" s="101">
        <v>0</v>
      </c>
      <c r="BG957" s="101">
        <v>3832.83</v>
      </c>
      <c r="BH957" s="101">
        <v>3195</v>
      </c>
      <c r="BI957" s="101">
        <v>495</v>
      </c>
      <c r="BJ957" s="101">
        <v>3190.5</v>
      </c>
      <c r="BK957" s="101">
        <v>6880.5</v>
      </c>
      <c r="BL957" s="101" t="s">
        <v>3081</v>
      </c>
      <c r="BM957" s="101" t="s">
        <v>3081</v>
      </c>
    </row>
    <row r="958" spans="1:65">
      <c r="A958" t="s">
        <v>695</v>
      </c>
      <c r="B958">
        <v>20250301</v>
      </c>
      <c r="C958">
        <v>2025</v>
      </c>
      <c r="D958" s="9">
        <v>45717</v>
      </c>
      <c r="E958">
        <v>3</v>
      </c>
      <c r="F958" t="s">
        <v>1031</v>
      </c>
      <c r="G958" t="s">
        <v>500</v>
      </c>
      <c r="H958" t="s">
        <v>1038</v>
      </c>
      <c r="I958" t="s">
        <v>695</v>
      </c>
      <c r="J958">
        <v>34</v>
      </c>
      <c r="K958" t="s">
        <v>3256</v>
      </c>
      <c r="L958" t="s">
        <v>2158</v>
      </c>
      <c r="M958" t="s">
        <v>2158</v>
      </c>
      <c r="N958" t="s">
        <v>1820</v>
      </c>
      <c r="O958" t="s">
        <v>3247</v>
      </c>
      <c r="P958" t="s">
        <v>6037</v>
      </c>
      <c r="Q958" t="s">
        <v>6038</v>
      </c>
      <c r="R958" t="s">
        <v>3449</v>
      </c>
      <c r="S958" t="s">
        <v>1980</v>
      </c>
      <c r="T958" t="s">
        <v>6046</v>
      </c>
      <c r="U958" s="9" t="s">
        <v>6047</v>
      </c>
      <c r="V958" s="9" t="s">
        <v>6048</v>
      </c>
      <c r="W958" t="s">
        <v>6049</v>
      </c>
      <c r="X958" t="s">
        <v>3081</v>
      </c>
      <c r="Y958" t="s">
        <v>3081</v>
      </c>
      <c r="Z958">
        <v>1</v>
      </c>
      <c r="AA958">
        <v>44896</v>
      </c>
      <c r="AB958">
        <v>44896</v>
      </c>
      <c r="AC958">
        <v>61875134</v>
      </c>
      <c r="AD958" s="9" t="s">
        <v>3084</v>
      </c>
      <c r="AE958" t="s">
        <v>1979</v>
      </c>
      <c r="AF958" t="s">
        <v>3450</v>
      </c>
      <c r="AG958" t="s">
        <v>3451</v>
      </c>
      <c r="AH958" t="s">
        <v>1978</v>
      </c>
      <c r="AI958" t="s">
        <v>6043</v>
      </c>
      <c r="AJ958">
        <v>34904</v>
      </c>
      <c r="AK958" t="s">
        <v>3099</v>
      </c>
      <c r="AL958" t="s">
        <v>3088</v>
      </c>
      <c r="AM958">
        <v>200019605322560</v>
      </c>
      <c r="AN958">
        <v>1</v>
      </c>
      <c r="AO958" s="88" t="s">
        <v>3089</v>
      </c>
      <c r="AP958" s="88">
        <v>1</v>
      </c>
      <c r="AQ958" s="88" t="s">
        <v>3090</v>
      </c>
      <c r="AR958" s="88">
        <v>362717</v>
      </c>
      <c r="AS958" s="88" t="s">
        <v>6059</v>
      </c>
      <c r="AT958" s="88">
        <v>205</v>
      </c>
      <c r="AU958" s="88">
        <v>36000</v>
      </c>
      <c r="AV958" s="88">
        <v>0</v>
      </c>
      <c r="AW958" s="88">
        <v>0</v>
      </c>
      <c r="AX958" s="88">
        <v>0</v>
      </c>
      <c r="AY958" s="88">
        <v>36000</v>
      </c>
      <c r="AZ958" s="88">
        <v>1033.2</v>
      </c>
      <c r="BA958" s="88">
        <v>0</v>
      </c>
      <c r="BB958" s="88">
        <v>1094.4000000000001</v>
      </c>
      <c r="BC958" s="88">
        <v>0</v>
      </c>
      <c r="BD958" s="88">
        <v>25</v>
      </c>
      <c r="BE958" s="88">
        <v>0</v>
      </c>
      <c r="BF958" s="101">
        <v>2066</v>
      </c>
      <c r="BG958" s="101">
        <v>4218.6000000000004</v>
      </c>
      <c r="BH958" s="101">
        <v>2556</v>
      </c>
      <c r="BI958" s="101">
        <v>396</v>
      </c>
      <c r="BJ958" s="101">
        <v>2552.4</v>
      </c>
      <c r="BK958" s="101">
        <v>5504.4</v>
      </c>
      <c r="BL958" s="101" t="s">
        <v>3081</v>
      </c>
      <c r="BM958" s="101" t="s">
        <v>3081</v>
      </c>
    </row>
    <row r="959" spans="1:65">
      <c r="A959" t="s">
        <v>695</v>
      </c>
      <c r="B959">
        <v>20250301</v>
      </c>
      <c r="C959">
        <v>2025</v>
      </c>
      <c r="D959" s="9">
        <v>45717</v>
      </c>
      <c r="E959">
        <v>3</v>
      </c>
      <c r="F959" t="s">
        <v>1062</v>
      </c>
      <c r="G959" t="s">
        <v>482</v>
      </c>
      <c r="H959" t="s">
        <v>1038</v>
      </c>
      <c r="I959" t="s">
        <v>695</v>
      </c>
      <c r="J959">
        <v>34</v>
      </c>
      <c r="K959" t="s">
        <v>3256</v>
      </c>
      <c r="L959" t="s">
        <v>2158</v>
      </c>
      <c r="M959" t="s">
        <v>2158</v>
      </c>
      <c r="N959" t="s">
        <v>1820</v>
      </c>
      <c r="O959" t="s">
        <v>3247</v>
      </c>
      <c r="P959" t="s">
        <v>6037</v>
      </c>
      <c r="Q959" t="s">
        <v>6038</v>
      </c>
      <c r="R959" t="s">
        <v>5050</v>
      </c>
      <c r="S959" t="s">
        <v>2581</v>
      </c>
      <c r="T959" t="s">
        <v>6046</v>
      </c>
      <c r="U959" s="9" t="s">
        <v>6047</v>
      </c>
      <c r="V959" s="9" t="s">
        <v>6048</v>
      </c>
      <c r="W959" t="s">
        <v>6049</v>
      </c>
      <c r="X959" t="s">
        <v>3081</v>
      </c>
      <c r="Y959" t="s">
        <v>3081</v>
      </c>
      <c r="Z959">
        <v>1</v>
      </c>
      <c r="AA959">
        <v>44896</v>
      </c>
      <c r="AB959">
        <v>44896</v>
      </c>
      <c r="AC959">
        <v>61440010</v>
      </c>
      <c r="AD959" s="9" t="s">
        <v>3084</v>
      </c>
      <c r="AE959" t="s">
        <v>2080</v>
      </c>
      <c r="AF959" t="s">
        <v>5051</v>
      </c>
      <c r="AG959" t="s">
        <v>5052</v>
      </c>
      <c r="AH959" t="s">
        <v>2079</v>
      </c>
      <c r="AI959" t="s">
        <v>6043</v>
      </c>
      <c r="AJ959">
        <v>28327</v>
      </c>
      <c r="AK959" t="s">
        <v>3099</v>
      </c>
      <c r="AL959" t="s">
        <v>3088</v>
      </c>
      <c r="AM959">
        <v>200019605388570</v>
      </c>
      <c r="AN959">
        <v>1</v>
      </c>
      <c r="AO959" s="88" t="s">
        <v>3089</v>
      </c>
      <c r="AP959" s="88">
        <v>1</v>
      </c>
      <c r="AQ959" s="88" t="s">
        <v>3090</v>
      </c>
      <c r="AR959" s="88">
        <v>362717</v>
      </c>
      <c r="AS959" s="88" t="s">
        <v>6059</v>
      </c>
      <c r="AT959" s="88">
        <v>120</v>
      </c>
      <c r="AU959" s="88">
        <v>45000</v>
      </c>
      <c r="AV959" s="88">
        <v>0</v>
      </c>
      <c r="AW959" s="88">
        <v>0</v>
      </c>
      <c r="AX959" s="88">
        <v>0</v>
      </c>
      <c r="AY959" s="88">
        <v>45000</v>
      </c>
      <c r="AZ959" s="88">
        <v>1291.5</v>
      </c>
      <c r="BA959" s="88">
        <v>1148.33</v>
      </c>
      <c r="BB959" s="88">
        <v>1368</v>
      </c>
      <c r="BC959" s="88">
        <v>0</v>
      </c>
      <c r="BD959" s="88">
        <v>25</v>
      </c>
      <c r="BE959" s="88">
        <v>0</v>
      </c>
      <c r="BF959" s="101">
        <v>0</v>
      </c>
      <c r="BG959" s="101">
        <v>3832.83</v>
      </c>
      <c r="BH959" s="101">
        <v>3195</v>
      </c>
      <c r="BI959" s="101">
        <v>495</v>
      </c>
      <c r="BJ959" s="101">
        <v>3190.5</v>
      </c>
      <c r="BK959" s="101">
        <v>6880.5</v>
      </c>
      <c r="BL959" s="101" t="s">
        <v>3173</v>
      </c>
      <c r="BM959" s="101" t="s">
        <v>3217</v>
      </c>
    </row>
    <row r="960" spans="1:65">
      <c r="A960" t="s">
        <v>695</v>
      </c>
      <c r="B960">
        <v>20250301</v>
      </c>
      <c r="C960">
        <v>2025</v>
      </c>
      <c r="D960" s="9">
        <v>45717</v>
      </c>
      <c r="E960">
        <v>3</v>
      </c>
      <c r="F960" t="s">
        <v>1078</v>
      </c>
      <c r="G960" t="s">
        <v>157</v>
      </c>
      <c r="H960" t="s">
        <v>1078</v>
      </c>
      <c r="I960" t="s">
        <v>157</v>
      </c>
      <c r="J960">
        <v>1</v>
      </c>
      <c r="K960" t="s">
        <v>9</v>
      </c>
      <c r="L960" t="s">
        <v>2158</v>
      </c>
      <c r="M960" t="s">
        <v>2158</v>
      </c>
      <c r="N960" t="s">
        <v>1820</v>
      </c>
      <c r="O960" t="s">
        <v>3247</v>
      </c>
      <c r="P960" t="s">
        <v>6037</v>
      </c>
      <c r="Q960" t="s">
        <v>6038</v>
      </c>
      <c r="R960" t="s">
        <v>3297</v>
      </c>
      <c r="S960" t="s">
        <v>8</v>
      </c>
      <c r="T960" t="s">
        <v>6046</v>
      </c>
      <c r="U960" s="9" t="s">
        <v>6047</v>
      </c>
      <c r="V960" s="9" t="s">
        <v>6056</v>
      </c>
      <c r="W960" t="s">
        <v>6057</v>
      </c>
      <c r="X960" t="s">
        <v>3081</v>
      </c>
      <c r="Y960" t="s">
        <v>3081</v>
      </c>
      <c r="Z960">
        <v>2</v>
      </c>
      <c r="AA960">
        <v>45352</v>
      </c>
      <c r="AB960">
        <v>44896</v>
      </c>
      <c r="AC960">
        <v>62205011</v>
      </c>
      <c r="AD960" s="9" t="s">
        <v>3084</v>
      </c>
      <c r="AE960" t="s">
        <v>1930</v>
      </c>
      <c r="AF960" t="s">
        <v>3439</v>
      </c>
      <c r="AG960" t="s">
        <v>3440</v>
      </c>
      <c r="AH960" t="s">
        <v>1929</v>
      </c>
      <c r="AI960" t="s">
        <v>6043</v>
      </c>
      <c r="AJ960">
        <v>35048</v>
      </c>
      <c r="AK960" t="s">
        <v>3099</v>
      </c>
      <c r="AL960" t="s">
        <v>3088</v>
      </c>
      <c r="AM960">
        <v>200019605395380</v>
      </c>
      <c r="AN960">
        <v>1</v>
      </c>
      <c r="AO960" s="88" t="s">
        <v>3089</v>
      </c>
      <c r="AP960" s="88">
        <v>1</v>
      </c>
      <c r="AQ960" s="88" t="s">
        <v>3090</v>
      </c>
      <c r="AR960" s="88">
        <v>362717</v>
      </c>
      <c r="AS960" s="88" t="s">
        <v>6059</v>
      </c>
      <c r="AT960" s="88">
        <v>127</v>
      </c>
      <c r="AU960" s="88">
        <v>35000</v>
      </c>
      <c r="AV960" s="88">
        <v>0</v>
      </c>
      <c r="AW960" s="88">
        <v>0</v>
      </c>
      <c r="AX960" s="88">
        <v>0</v>
      </c>
      <c r="AY960" s="88">
        <v>35000</v>
      </c>
      <c r="AZ960" s="88">
        <v>1004.5</v>
      </c>
      <c r="BA960" s="88">
        <v>0</v>
      </c>
      <c r="BB960" s="88">
        <v>1064</v>
      </c>
      <c r="BC960" s="88">
        <v>0</v>
      </c>
      <c r="BD960" s="88">
        <v>25</v>
      </c>
      <c r="BE960" s="88">
        <v>0</v>
      </c>
      <c r="BF960" s="101">
        <v>0</v>
      </c>
      <c r="BG960" s="101">
        <v>2093.5</v>
      </c>
      <c r="BH960" s="101">
        <v>2485</v>
      </c>
      <c r="BI960" s="101">
        <v>385</v>
      </c>
      <c r="BJ960" s="101">
        <v>2481.5</v>
      </c>
      <c r="BK960" s="101">
        <v>5351.5</v>
      </c>
      <c r="BL960" s="101" t="s">
        <v>3081</v>
      </c>
      <c r="BM960" s="101" t="s">
        <v>3081</v>
      </c>
    </row>
    <row r="961" spans="1:65">
      <c r="A961" t="s">
        <v>695</v>
      </c>
      <c r="B961">
        <v>20250301</v>
      </c>
      <c r="C961">
        <v>2025</v>
      </c>
      <c r="D961" s="9">
        <v>45717</v>
      </c>
      <c r="E961">
        <v>3</v>
      </c>
      <c r="F961" t="s">
        <v>1059</v>
      </c>
      <c r="G961" t="s">
        <v>1195</v>
      </c>
      <c r="H961" t="s">
        <v>1059</v>
      </c>
      <c r="I961" t="s">
        <v>1195</v>
      </c>
      <c r="J961">
        <v>1</v>
      </c>
      <c r="K961" t="s">
        <v>9</v>
      </c>
      <c r="L961" t="s">
        <v>2158</v>
      </c>
      <c r="M961" t="s">
        <v>2158</v>
      </c>
      <c r="N961" t="s">
        <v>1820</v>
      </c>
      <c r="O961" t="s">
        <v>3247</v>
      </c>
      <c r="P961" t="s">
        <v>6037</v>
      </c>
      <c r="Q961" t="s">
        <v>6038</v>
      </c>
      <c r="R961" t="s">
        <v>3708</v>
      </c>
      <c r="S961" t="s">
        <v>585</v>
      </c>
      <c r="T961" t="s">
        <v>6046</v>
      </c>
      <c r="U961" s="9" t="s">
        <v>6047</v>
      </c>
      <c r="V961" s="9" t="s">
        <v>3081</v>
      </c>
      <c r="W961" t="s">
        <v>3081</v>
      </c>
      <c r="X961" t="s">
        <v>3081</v>
      </c>
      <c r="Y961" t="s">
        <v>3081</v>
      </c>
      <c r="Z961">
        <v>4</v>
      </c>
      <c r="AA961">
        <v>45689</v>
      </c>
      <c r="AB961">
        <v>39479</v>
      </c>
      <c r="AC961">
        <v>61755025</v>
      </c>
      <c r="AD961" s="9" t="s">
        <v>3084</v>
      </c>
      <c r="AE961" t="s">
        <v>5909</v>
      </c>
      <c r="AF961" t="s">
        <v>5910</v>
      </c>
      <c r="AG961" t="s">
        <v>5911</v>
      </c>
      <c r="AH961" t="s">
        <v>5912</v>
      </c>
      <c r="AI961" t="s">
        <v>6045</v>
      </c>
      <c r="AJ961">
        <v>21332</v>
      </c>
      <c r="AK961" t="s">
        <v>3088</v>
      </c>
      <c r="AL961" t="s">
        <v>3095</v>
      </c>
      <c r="AM961">
        <v>200019603095219</v>
      </c>
      <c r="AN961">
        <v>1</v>
      </c>
      <c r="AO961" s="88" t="s">
        <v>3089</v>
      </c>
      <c r="AP961" s="88">
        <v>1</v>
      </c>
      <c r="AQ961" s="88" t="s">
        <v>3090</v>
      </c>
      <c r="AR961" s="88">
        <v>362717</v>
      </c>
      <c r="AS961" s="88" t="s">
        <v>6059</v>
      </c>
      <c r="AT961" s="88">
        <v>130</v>
      </c>
      <c r="AU961" s="88">
        <v>260000</v>
      </c>
      <c r="AV961" s="88">
        <v>0</v>
      </c>
      <c r="AW961" s="88">
        <v>0</v>
      </c>
      <c r="AX961" s="88">
        <v>0</v>
      </c>
      <c r="AY961" s="88">
        <v>260000</v>
      </c>
      <c r="AZ961" s="88">
        <v>7462</v>
      </c>
      <c r="BA961" s="88">
        <v>50246.58</v>
      </c>
      <c r="BB961" s="88">
        <v>5883.16</v>
      </c>
      <c r="BC961" s="88">
        <v>0</v>
      </c>
      <c r="BD961" s="88">
        <v>25</v>
      </c>
      <c r="BE961" s="88">
        <v>0</v>
      </c>
      <c r="BF961" s="101">
        <v>9417.36</v>
      </c>
      <c r="BG961" s="101">
        <v>73034.100000000006</v>
      </c>
      <c r="BH961" s="101">
        <v>18460</v>
      </c>
      <c r="BI961" s="101">
        <v>851.51</v>
      </c>
      <c r="BJ961" s="101">
        <v>13720.92</v>
      </c>
      <c r="BK961" s="101">
        <v>33032.43</v>
      </c>
      <c r="BL961" s="101" t="s">
        <v>3091</v>
      </c>
      <c r="BM961" s="101" t="s">
        <v>3081</v>
      </c>
    </row>
    <row r="962" spans="1:65">
      <c r="A962" t="s">
        <v>695</v>
      </c>
      <c r="B962">
        <v>20250301</v>
      </c>
      <c r="C962">
        <v>2025</v>
      </c>
      <c r="D962" s="9">
        <v>45717</v>
      </c>
      <c r="E962">
        <v>3</v>
      </c>
      <c r="F962" t="s">
        <v>1068</v>
      </c>
      <c r="G962" t="s">
        <v>237</v>
      </c>
      <c r="H962" t="s">
        <v>1068</v>
      </c>
      <c r="I962" t="s">
        <v>237</v>
      </c>
      <c r="J962">
        <v>1</v>
      </c>
      <c r="K962" t="s">
        <v>9</v>
      </c>
      <c r="L962" t="s">
        <v>2158</v>
      </c>
      <c r="M962" t="s">
        <v>2158</v>
      </c>
      <c r="N962" t="s">
        <v>1820</v>
      </c>
      <c r="O962" t="s">
        <v>3247</v>
      </c>
      <c r="P962" t="s">
        <v>6037</v>
      </c>
      <c r="Q962" t="s">
        <v>6038</v>
      </c>
      <c r="R962" t="s">
        <v>4406</v>
      </c>
      <c r="S962" t="s">
        <v>219</v>
      </c>
      <c r="T962" t="s">
        <v>6046</v>
      </c>
      <c r="U962" s="9" t="s">
        <v>6047</v>
      </c>
      <c r="V962" s="9" t="s">
        <v>6052</v>
      </c>
      <c r="W962" t="s">
        <v>6053</v>
      </c>
      <c r="X962" t="s">
        <v>3081</v>
      </c>
      <c r="Y962" t="s">
        <v>3081</v>
      </c>
      <c r="Z962">
        <v>7</v>
      </c>
      <c r="AA962">
        <v>43466</v>
      </c>
      <c r="AB962">
        <v>37316</v>
      </c>
      <c r="AC962">
        <v>62055003</v>
      </c>
      <c r="AD962" s="9" t="s">
        <v>3084</v>
      </c>
      <c r="AE962" t="s">
        <v>854</v>
      </c>
      <c r="AF962" t="s">
        <v>5144</v>
      </c>
      <c r="AG962" t="s">
        <v>5145</v>
      </c>
      <c r="AH962" t="s">
        <v>238</v>
      </c>
      <c r="AI962" t="s">
        <v>6043</v>
      </c>
      <c r="AJ962">
        <v>22187</v>
      </c>
      <c r="AK962" t="s">
        <v>3088</v>
      </c>
      <c r="AL962" t="s">
        <v>3088</v>
      </c>
      <c r="AM962">
        <v>200013300032065</v>
      </c>
      <c r="AN962">
        <v>1</v>
      </c>
      <c r="AO962" s="88" t="s">
        <v>3089</v>
      </c>
      <c r="AP962" s="88">
        <v>1</v>
      </c>
      <c r="AQ962" s="88" t="s">
        <v>3090</v>
      </c>
      <c r="AR962" s="88">
        <v>362717</v>
      </c>
      <c r="AS962" s="88" t="s">
        <v>6059</v>
      </c>
      <c r="AT962" s="88">
        <v>143</v>
      </c>
      <c r="AU962" s="88">
        <v>65000</v>
      </c>
      <c r="AV962" s="88">
        <v>0</v>
      </c>
      <c r="AW962" s="88">
        <v>0</v>
      </c>
      <c r="AX962" s="88">
        <v>0</v>
      </c>
      <c r="AY962" s="88">
        <v>65000</v>
      </c>
      <c r="AZ962" s="88">
        <v>1865.5</v>
      </c>
      <c r="BA962" s="88">
        <v>4427.58</v>
      </c>
      <c r="BB962" s="88">
        <v>1976</v>
      </c>
      <c r="BC962" s="88">
        <v>0</v>
      </c>
      <c r="BD962" s="88">
        <v>25</v>
      </c>
      <c r="BE962" s="88">
        <v>50</v>
      </c>
      <c r="BF962" s="101">
        <v>31841.14</v>
      </c>
      <c r="BG962" s="101">
        <v>40185.22</v>
      </c>
      <c r="BH962" s="101">
        <v>4615</v>
      </c>
      <c r="BI962" s="101">
        <v>715</v>
      </c>
      <c r="BJ962" s="101">
        <v>4608.5</v>
      </c>
      <c r="BK962" s="101">
        <v>9938.5</v>
      </c>
      <c r="BL962" s="101" t="s">
        <v>3091</v>
      </c>
      <c r="BM962" s="101" t="s">
        <v>3081</v>
      </c>
    </row>
    <row r="963" spans="1:65">
      <c r="A963" t="s">
        <v>695</v>
      </c>
      <c r="B963">
        <v>20250301</v>
      </c>
      <c r="C963">
        <v>2025</v>
      </c>
      <c r="D963" s="9">
        <v>45717</v>
      </c>
      <c r="E963">
        <v>3</v>
      </c>
      <c r="F963" t="s">
        <v>1038</v>
      </c>
      <c r="G963" t="s">
        <v>695</v>
      </c>
      <c r="H963" t="s">
        <v>1038</v>
      </c>
      <c r="I963" t="s">
        <v>695</v>
      </c>
      <c r="J963">
        <v>1</v>
      </c>
      <c r="K963" t="s">
        <v>9</v>
      </c>
      <c r="L963" t="s">
        <v>2158</v>
      </c>
      <c r="M963" t="s">
        <v>2158</v>
      </c>
      <c r="N963" t="s">
        <v>1820</v>
      </c>
      <c r="O963" t="s">
        <v>3247</v>
      </c>
      <c r="P963" t="s">
        <v>6037</v>
      </c>
      <c r="Q963" t="s">
        <v>6038</v>
      </c>
      <c r="R963" t="s">
        <v>3083</v>
      </c>
      <c r="S963" t="s">
        <v>7</v>
      </c>
      <c r="T963" t="s">
        <v>6039</v>
      </c>
      <c r="U963" s="9" t="s">
        <v>6040</v>
      </c>
      <c r="V963" s="9" t="s">
        <v>6041</v>
      </c>
      <c r="W963" t="s">
        <v>6042</v>
      </c>
      <c r="X963" t="s">
        <v>3081</v>
      </c>
      <c r="Y963" t="s">
        <v>3081</v>
      </c>
      <c r="Z963">
        <v>1</v>
      </c>
      <c r="AA963">
        <v>45352</v>
      </c>
      <c r="AB963">
        <v>45352</v>
      </c>
      <c r="AC963">
        <v>62462191</v>
      </c>
      <c r="AD963" s="9" t="s">
        <v>3084</v>
      </c>
      <c r="AE963" t="s">
        <v>2718</v>
      </c>
      <c r="AF963" t="s">
        <v>5110</v>
      </c>
      <c r="AG963" t="s">
        <v>5712</v>
      </c>
      <c r="AH963" t="s">
        <v>2719</v>
      </c>
      <c r="AI963" t="s">
        <v>6045</v>
      </c>
      <c r="AJ963">
        <v>30377</v>
      </c>
      <c r="AK963" t="s">
        <v>3099</v>
      </c>
      <c r="AL963" t="s">
        <v>3088</v>
      </c>
      <c r="AM963">
        <v>200011630570310</v>
      </c>
      <c r="AN963">
        <v>1</v>
      </c>
      <c r="AO963" s="88" t="s">
        <v>3089</v>
      </c>
      <c r="AP963" s="88">
        <v>1</v>
      </c>
      <c r="AQ963" s="88" t="s">
        <v>3090</v>
      </c>
      <c r="AR963" s="88">
        <v>362717</v>
      </c>
      <c r="AS963" s="88" t="s">
        <v>6059</v>
      </c>
      <c r="AT963" s="88">
        <v>148</v>
      </c>
      <c r="AU963" s="88">
        <v>18000</v>
      </c>
      <c r="AV963" s="88">
        <v>0</v>
      </c>
      <c r="AW963" s="88">
        <v>0</v>
      </c>
      <c r="AX963" s="88">
        <v>0</v>
      </c>
      <c r="AY963" s="88">
        <v>18000</v>
      </c>
      <c r="AZ963" s="88">
        <v>516.6</v>
      </c>
      <c r="BA963" s="88">
        <v>0</v>
      </c>
      <c r="BB963" s="88">
        <v>547.20000000000005</v>
      </c>
      <c r="BC963" s="88">
        <v>0</v>
      </c>
      <c r="BD963" s="88">
        <v>25</v>
      </c>
      <c r="BE963" s="88">
        <v>0</v>
      </c>
      <c r="BF963" s="101">
        <v>1554.69</v>
      </c>
      <c r="BG963" s="101">
        <v>2643.49</v>
      </c>
      <c r="BH963" s="101">
        <v>1278</v>
      </c>
      <c r="BI963" s="101">
        <v>198</v>
      </c>
      <c r="BJ963" s="101">
        <v>1276.2</v>
      </c>
      <c r="BK963" s="101">
        <v>2752.2</v>
      </c>
      <c r="BL963" s="101" t="s">
        <v>3173</v>
      </c>
      <c r="BM963" s="101" t="s">
        <v>3217</v>
      </c>
    </row>
    <row r="964" spans="1:65">
      <c r="A964" t="s">
        <v>695</v>
      </c>
      <c r="B964">
        <v>20250301</v>
      </c>
      <c r="C964">
        <v>2025</v>
      </c>
      <c r="D964" s="9">
        <v>45717</v>
      </c>
      <c r="E964">
        <v>3</v>
      </c>
      <c r="F964" t="s">
        <v>1069</v>
      </c>
      <c r="G964" t="s">
        <v>612</v>
      </c>
      <c r="H964" t="s">
        <v>1069</v>
      </c>
      <c r="I964" t="s">
        <v>612</v>
      </c>
      <c r="J964">
        <v>1</v>
      </c>
      <c r="K964" t="s">
        <v>9</v>
      </c>
      <c r="L964" t="s">
        <v>2158</v>
      </c>
      <c r="M964" t="s">
        <v>2158</v>
      </c>
      <c r="N964" t="s">
        <v>1820</v>
      </c>
      <c r="O964" t="s">
        <v>3247</v>
      </c>
      <c r="P964" t="s">
        <v>6037</v>
      </c>
      <c r="Q964" t="s">
        <v>6038</v>
      </c>
      <c r="R964" t="s">
        <v>3708</v>
      </c>
      <c r="S964" t="s">
        <v>585</v>
      </c>
      <c r="T964" t="s">
        <v>6046</v>
      </c>
      <c r="U964" s="9" t="s">
        <v>6047</v>
      </c>
      <c r="V964" s="9" t="s">
        <v>3081</v>
      </c>
      <c r="W964" t="s">
        <v>3081</v>
      </c>
      <c r="X964" t="s">
        <v>3081</v>
      </c>
      <c r="Y964" t="s">
        <v>3081</v>
      </c>
      <c r="Z964">
        <v>2</v>
      </c>
      <c r="AA964">
        <v>45047</v>
      </c>
      <c r="AB964">
        <v>44075</v>
      </c>
      <c r="AC964">
        <v>62115043</v>
      </c>
      <c r="AD964" s="9" t="s">
        <v>3084</v>
      </c>
      <c r="AE964" t="s">
        <v>1435</v>
      </c>
      <c r="AF964" t="s">
        <v>5717</v>
      </c>
      <c r="AG964" t="s">
        <v>5718</v>
      </c>
      <c r="AH964" t="s">
        <v>639</v>
      </c>
      <c r="AI964" t="s">
        <v>6045</v>
      </c>
      <c r="AJ964">
        <v>20902</v>
      </c>
      <c r="AK964" t="s">
        <v>3087</v>
      </c>
      <c r="AL964" t="s">
        <v>3088</v>
      </c>
      <c r="AM964">
        <v>200019603018353</v>
      </c>
      <c r="AN964">
        <v>1</v>
      </c>
      <c r="AO964" s="88" t="s">
        <v>3089</v>
      </c>
      <c r="AP964" s="88">
        <v>1</v>
      </c>
      <c r="AQ964" s="88" t="s">
        <v>3090</v>
      </c>
      <c r="AR964" s="88">
        <v>362717</v>
      </c>
      <c r="AS964" s="88" t="s">
        <v>6059</v>
      </c>
      <c r="AT964" s="88">
        <v>154</v>
      </c>
      <c r="AU964" s="88">
        <v>260000</v>
      </c>
      <c r="AV964" s="88">
        <v>0</v>
      </c>
      <c r="AW964" s="88">
        <v>0</v>
      </c>
      <c r="AX964" s="88">
        <v>0</v>
      </c>
      <c r="AY964" s="88">
        <v>260000</v>
      </c>
      <c r="AZ964" s="88">
        <v>7462</v>
      </c>
      <c r="BA964" s="88">
        <v>50246.58</v>
      </c>
      <c r="BB964" s="88">
        <v>5883.16</v>
      </c>
      <c r="BC964" s="88">
        <v>0</v>
      </c>
      <c r="BD964" s="88">
        <v>25</v>
      </c>
      <c r="BE964" s="88">
        <v>0</v>
      </c>
      <c r="BF964" s="101">
        <v>4000</v>
      </c>
      <c r="BG964" s="101">
        <v>67616.740000000005</v>
      </c>
      <c r="BH964" s="101">
        <v>18460</v>
      </c>
      <c r="BI964" s="101">
        <v>851.51</v>
      </c>
      <c r="BJ964" s="101">
        <v>13720.92</v>
      </c>
      <c r="BK964" s="101">
        <v>33032.43</v>
      </c>
      <c r="BL964" s="101" t="s">
        <v>3081</v>
      </c>
      <c r="BM964" s="101" t="s">
        <v>3081</v>
      </c>
    </row>
    <row r="965" spans="1:65">
      <c r="A965" t="s">
        <v>695</v>
      </c>
      <c r="B965">
        <v>20250301</v>
      </c>
      <c r="C965">
        <v>2025</v>
      </c>
      <c r="D965" s="9">
        <v>45717</v>
      </c>
      <c r="E965">
        <v>3</v>
      </c>
      <c r="F965" t="s">
        <v>1027</v>
      </c>
      <c r="G965" t="s">
        <v>246</v>
      </c>
      <c r="H965" t="s">
        <v>1038</v>
      </c>
      <c r="I965" t="s">
        <v>695</v>
      </c>
      <c r="J965">
        <v>34</v>
      </c>
      <c r="K965" t="s">
        <v>3256</v>
      </c>
      <c r="L965" t="s">
        <v>2158</v>
      </c>
      <c r="M965" t="s">
        <v>2158</v>
      </c>
      <c r="N965" t="s">
        <v>1820</v>
      </c>
      <c r="O965" t="s">
        <v>3247</v>
      </c>
      <c r="P965" t="s">
        <v>6037</v>
      </c>
      <c r="Q965" t="s">
        <v>6038</v>
      </c>
      <c r="R965" t="s">
        <v>4043</v>
      </c>
      <c r="S965" t="s">
        <v>1101</v>
      </c>
      <c r="T965" t="s">
        <v>6046</v>
      </c>
      <c r="U965" s="9" t="s">
        <v>6047</v>
      </c>
      <c r="V965" s="9" t="s">
        <v>6052</v>
      </c>
      <c r="W965" t="s">
        <v>6053</v>
      </c>
      <c r="X965" t="s">
        <v>3081</v>
      </c>
      <c r="Y965" t="s">
        <v>3081</v>
      </c>
      <c r="Z965">
        <v>2</v>
      </c>
      <c r="AA965">
        <v>44562</v>
      </c>
      <c r="AB965">
        <v>44531</v>
      </c>
      <c r="AC965">
        <v>62160077</v>
      </c>
      <c r="AD965" s="9" t="s">
        <v>3084</v>
      </c>
      <c r="AE965" t="s">
        <v>1724</v>
      </c>
      <c r="AF965" t="s">
        <v>4434</v>
      </c>
      <c r="AG965" t="s">
        <v>4435</v>
      </c>
      <c r="AH965" t="s">
        <v>1100</v>
      </c>
      <c r="AI965" t="s">
        <v>6045</v>
      </c>
      <c r="AJ965">
        <v>26956</v>
      </c>
      <c r="AK965" t="s">
        <v>3099</v>
      </c>
      <c r="AL965" t="s">
        <v>3088</v>
      </c>
      <c r="AM965">
        <v>200019603709399</v>
      </c>
      <c r="AN965">
        <v>1</v>
      </c>
      <c r="AO965" s="88" t="s">
        <v>3089</v>
      </c>
      <c r="AP965" s="88">
        <v>1</v>
      </c>
      <c r="AQ965" s="88" t="s">
        <v>3090</v>
      </c>
      <c r="AR965" s="88">
        <v>362717</v>
      </c>
      <c r="AS965" s="88" t="s">
        <v>6059</v>
      </c>
      <c r="AT965" s="88">
        <v>168</v>
      </c>
      <c r="AU965" s="88">
        <v>70000</v>
      </c>
      <c r="AV965" s="88">
        <v>0</v>
      </c>
      <c r="AW965" s="88">
        <v>0</v>
      </c>
      <c r="AX965" s="88">
        <v>0</v>
      </c>
      <c r="AY965" s="88">
        <v>70000</v>
      </c>
      <c r="AZ965" s="88">
        <v>2009</v>
      </c>
      <c r="BA965" s="88">
        <v>5368.48</v>
      </c>
      <c r="BB965" s="88">
        <v>2128</v>
      </c>
      <c r="BC965" s="88">
        <v>0</v>
      </c>
      <c r="BD965" s="88">
        <v>25</v>
      </c>
      <c r="BE965" s="88">
        <v>0</v>
      </c>
      <c r="BF965" s="101">
        <v>0</v>
      </c>
      <c r="BG965" s="101">
        <v>9530.48</v>
      </c>
      <c r="BH965" s="101">
        <v>4970</v>
      </c>
      <c r="BI965" s="101">
        <v>770</v>
      </c>
      <c r="BJ965" s="101">
        <v>4963</v>
      </c>
      <c r="BK965" s="101">
        <v>10703</v>
      </c>
      <c r="BL965" s="101" t="s">
        <v>3081</v>
      </c>
      <c r="BM965" s="101" t="s">
        <v>3081</v>
      </c>
    </row>
    <row r="966" spans="1:65">
      <c r="A966" t="s">
        <v>695</v>
      </c>
      <c r="B966">
        <v>20250301</v>
      </c>
      <c r="C966">
        <v>2025</v>
      </c>
      <c r="D966" s="9">
        <v>45717</v>
      </c>
      <c r="E966">
        <v>3</v>
      </c>
      <c r="F966" t="s">
        <v>1038</v>
      </c>
      <c r="G966" t="s">
        <v>695</v>
      </c>
      <c r="H966" t="s">
        <v>1038</v>
      </c>
      <c r="I966" t="s">
        <v>695</v>
      </c>
      <c r="J966">
        <v>1</v>
      </c>
      <c r="K966" t="s">
        <v>9</v>
      </c>
      <c r="L966" t="s">
        <v>2158</v>
      </c>
      <c r="M966" t="s">
        <v>2158</v>
      </c>
      <c r="N966" t="s">
        <v>1820</v>
      </c>
      <c r="O966" t="s">
        <v>3247</v>
      </c>
      <c r="P966" t="s">
        <v>6037</v>
      </c>
      <c r="Q966" t="s">
        <v>6038</v>
      </c>
      <c r="R966" t="s">
        <v>3096</v>
      </c>
      <c r="S966" t="s">
        <v>295</v>
      </c>
      <c r="T966" t="s">
        <v>6046</v>
      </c>
      <c r="U966" s="9" t="s">
        <v>6047</v>
      </c>
      <c r="V966" s="9" t="s">
        <v>6056</v>
      </c>
      <c r="W966" t="s">
        <v>6057</v>
      </c>
      <c r="X966" t="s">
        <v>3081</v>
      </c>
      <c r="Y966" t="s">
        <v>3081</v>
      </c>
      <c r="Z966">
        <v>2</v>
      </c>
      <c r="AA966">
        <v>45566</v>
      </c>
      <c r="AB966">
        <v>44287</v>
      </c>
      <c r="AC966">
        <v>62461011</v>
      </c>
      <c r="AD966" s="9" t="s">
        <v>3084</v>
      </c>
      <c r="AE966" t="s">
        <v>1239</v>
      </c>
      <c r="AF966" t="s">
        <v>3417</v>
      </c>
      <c r="AG966" t="s">
        <v>3418</v>
      </c>
      <c r="AH966" t="s">
        <v>761</v>
      </c>
      <c r="AI966" t="s">
        <v>6045</v>
      </c>
      <c r="AJ966">
        <v>37401</v>
      </c>
      <c r="AK966" t="s">
        <v>3099</v>
      </c>
      <c r="AL966" t="s">
        <v>3088</v>
      </c>
      <c r="AM966">
        <v>200019603522067</v>
      </c>
      <c r="AN966">
        <v>1</v>
      </c>
      <c r="AO966" s="88" t="s">
        <v>3089</v>
      </c>
      <c r="AP966" s="88">
        <v>1</v>
      </c>
      <c r="AQ966" s="88" t="s">
        <v>3090</v>
      </c>
      <c r="AR966" s="88">
        <v>362717</v>
      </c>
      <c r="AS966" s="88" t="s">
        <v>6059</v>
      </c>
      <c r="AT966" s="88">
        <v>171</v>
      </c>
      <c r="AU966" s="88">
        <v>35000</v>
      </c>
      <c r="AV966" s="88">
        <v>0</v>
      </c>
      <c r="AW966" s="88">
        <v>0</v>
      </c>
      <c r="AX966" s="88">
        <v>0</v>
      </c>
      <c r="AY966" s="88">
        <v>35000</v>
      </c>
      <c r="AZ966" s="88">
        <v>1004.5</v>
      </c>
      <c r="BA966" s="88">
        <v>0</v>
      </c>
      <c r="BB966" s="88">
        <v>1064</v>
      </c>
      <c r="BC966" s="88">
        <v>0</v>
      </c>
      <c r="BD966" s="88">
        <v>25</v>
      </c>
      <c r="BE966" s="88">
        <v>0</v>
      </c>
      <c r="BF966" s="101">
        <v>0</v>
      </c>
      <c r="BG966" s="101">
        <v>2093.5</v>
      </c>
      <c r="BH966" s="101">
        <v>2485</v>
      </c>
      <c r="BI966" s="101">
        <v>385</v>
      </c>
      <c r="BJ966" s="101">
        <v>2481.5</v>
      </c>
      <c r="BK966" s="101">
        <v>5351.5</v>
      </c>
      <c r="BL966" s="101" t="s">
        <v>3081</v>
      </c>
      <c r="BM966" s="101" t="s">
        <v>3081</v>
      </c>
    </row>
    <row r="967" spans="1:65">
      <c r="A967" t="s">
        <v>695</v>
      </c>
      <c r="B967">
        <v>20250301</v>
      </c>
      <c r="C967">
        <v>2025</v>
      </c>
      <c r="D967" s="9">
        <v>45717</v>
      </c>
      <c r="E967">
        <v>3</v>
      </c>
      <c r="F967" t="s">
        <v>1078</v>
      </c>
      <c r="G967" t="s">
        <v>157</v>
      </c>
      <c r="H967" t="s">
        <v>1038</v>
      </c>
      <c r="I967" t="s">
        <v>695</v>
      </c>
      <c r="J967">
        <v>1</v>
      </c>
      <c r="K967" t="s">
        <v>9</v>
      </c>
      <c r="L967" t="s">
        <v>2158</v>
      </c>
      <c r="M967" t="s">
        <v>2158</v>
      </c>
      <c r="N967" t="s">
        <v>1820</v>
      </c>
      <c r="O967" t="s">
        <v>3247</v>
      </c>
      <c r="P967" t="s">
        <v>6037</v>
      </c>
      <c r="Q967" t="s">
        <v>6038</v>
      </c>
      <c r="R967" t="s">
        <v>3096</v>
      </c>
      <c r="S967" t="s">
        <v>295</v>
      </c>
      <c r="T967" t="s">
        <v>6046</v>
      </c>
      <c r="U967" s="9" t="s">
        <v>6047</v>
      </c>
      <c r="V967" s="9" t="s">
        <v>6056</v>
      </c>
      <c r="W967" t="s">
        <v>6057</v>
      </c>
      <c r="X967" t="s">
        <v>3081</v>
      </c>
      <c r="Y967" t="s">
        <v>3081</v>
      </c>
      <c r="Z967">
        <v>2</v>
      </c>
      <c r="AA967">
        <v>45292</v>
      </c>
      <c r="AB967">
        <v>45108</v>
      </c>
      <c r="AC967">
        <v>62205009</v>
      </c>
      <c r="AD967" s="9" t="s">
        <v>3084</v>
      </c>
      <c r="AE967" t="s">
        <v>2502</v>
      </c>
      <c r="AF967" t="s">
        <v>3774</v>
      </c>
      <c r="AG967" t="s">
        <v>3775</v>
      </c>
      <c r="AH967" t="s">
        <v>2501</v>
      </c>
      <c r="AI967" t="s">
        <v>6045</v>
      </c>
      <c r="AJ967">
        <v>35059</v>
      </c>
      <c r="AK967" t="s">
        <v>3099</v>
      </c>
      <c r="AL967" t="s">
        <v>3088</v>
      </c>
      <c r="AM967">
        <v>200019606013051</v>
      </c>
      <c r="AN967">
        <v>1</v>
      </c>
      <c r="AO967" s="88" t="s">
        <v>3089</v>
      </c>
      <c r="AP967" s="88">
        <v>1</v>
      </c>
      <c r="AQ967" s="88" t="s">
        <v>3090</v>
      </c>
      <c r="AR967" s="88">
        <v>362717</v>
      </c>
      <c r="AS967" s="88" t="s">
        <v>6059</v>
      </c>
      <c r="AT967" s="88">
        <v>173</v>
      </c>
      <c r="AU967" s="88">
        <v>90000</v>
      </c>
      <c r="AV967" s="88">
        <v>0</v>
      </c>
      <c r="AW967" s="88">
        <v>0</v>
      </c>
      <c r="AX967" s="88">
        <v>0</v>
      </c>
      <c r="AY967" s="88">
        <v>90000</v>
      </c>
      <c r="AZ967" s="88">
        <v>2583</v>
      </c>
      <c r="BA967" s="88">
        <v>0</v>
      </c>
      <c r="BB967" s="88">
        <v>2736</v>
      </c>
      <c r="BC967" s="88">
        <v>0</v>
      </c>
      <c r="BD967" s="88">
        <v>75</v>
      </c>
      <c r="BE967" s="88">
        <v>0</v>
      </c>
      <c r="BF967" s="101">
        <v>16080</v>
      </c>
      <c r="BG967" s="101">
        <v>21474</v>
      </c>
      <c r="BH967" s="101">
        <v>6390</v>
      </c>
      <c r="BI967" s="101">
        <v>990</v>
      </c>
      <c r="BJ967" s="101">
        <v>6381</v>
      </c>
      <c r="BK967" s="101">
        <v>13761</v>
      </c>
      <c r="BL967" s="101" t="s">
        <v>3081</v>
      </c>
      <c r="BM967" s="101" t="s">
        <v>3081</v>
      </c>
    </row>
    <row r="968" spans="1:65">
      <c r="A968" t="s">
        <v>695</v>
      </c>
      <c r="B968">
        <v>20250301</v>
      </c>
      <c r="C968">
        <v>2025</v>
      </c>
      <c r="D968" s="9">
        <v>45717</v>
      </c>
      <c r="E968">
        <v>3</v>
      </c>
      <c r="F968" t="s">
        <v>1048</v>
      </c>
      <c r="G968" t="s">
        <v>388</v>
      </c>
      <c r="H968" t="s">
        <v>1038</v>
      </c>
      <c r="I968" t="s">
        <v>695</v>
      </c>
      <c r="J968">
        <v>34</v>
      </c>
      <c r="K968" t="s">
        <v>3256</v>
      </c>
      <c r="L968" t="s">
        <v>2158</v>
      </c>
      <c r="M968" t="s">
        <v>2158</v>
      </c>
      <c r="N968" t="s">
        <v>1820</v>
      </c>
      <c r="O968" t="s">
        <v>3247</v>
      </c>
      <c r="P968" t="s">
        <v>6037</v>
      </c>
      <c r="Q968" t="s">
        <v>6038</v>
      </c>
      <c r="R968" t="s">
        <v>3266</v>
      </c>
      <c r="S968" t="s">
        <v>266</v>
      </c>
      <c r="T968" t="s">
        <v>6046</v>
      </c>
      <c r="U968" s="9" t="s">
        <v>6047</v>
      </c>
      <c r="V968" s="9" t="s">
        <v>3081</v>
      </c>
      <c r="W968" t="s">
        <v>3081</v>
      </c>
      <c r="X968" t="s">
        <v>3081</v>
      </c>
      <c r="Y968" t="s">
        <v>3081</v>
      </c>
      <c r="Z968">
        <v>1</v>
      </c>
      <c r="AA968">
        <v>44896</v>
      </c>
      <c r="AB968">
        <v>44896</v>
      </c>
      <c r="AC968">
        <v>61935130</v>
      </c>
      <c r="AD968" s="9" t="s">
        <v>3084</v>
      </c>
      <c r="AE968" t="s">
        <v>2088</v>
      </c>
      <c r="AF968" t="s">
        <v>3681</v>
      </c>
      <c r="AG968" t="s">
        <v>3682</v>
      </c>
      <c r="AH968" t="s">
        <v>2087</v>
      </c>
      <c r="AI968" t="s">
        <v>6043</v>
      </c>
      <c r="AJ968">
        <v>22884</v>
      </c>
      <c r="AK968" t="s">
        <v>3087</v>
      </c>
      <c r="AL968" t="s">
        <v>3088</v>
      </c>
      <c r="AM968">
        <v>200019603335633</v>
      </c>
      <c r="AN968">
        <v>1</v>
      </c>
      <c r="AO968" s="88" t="s">
        <v>3089</v>
      </c>
      <c r="AP968" s="88">
        <v>1</v>
      </c>
      <c r="AQ968" s="88" t="s">
        <v>3090</v>
      </c>
      <c r="AR968" s="88">
        <v>362717</v>
      </c>
      <c r="AS968" s="88" t="s">
        <v>6059</v>
      </c>
      <c r="AT968" s="88">
        <v>189</v>
      </c>
      <c r="AU968" s="88">
        <v>35000</v>
      </c>
      <c r="AV968" s="88">
        <v>0</v>
      </c>
      <c r="AW968" s="88">
        <v>0</v>
      </c>
      <c r="AX968" s="88">
        <v>0</v>
      </c>
      <c r="AY968" s="88">
        <v>35000</v>
      </c>
      <c r="AZ968" s="88">
        <v>1004.5</v>
      </c>
      <c r="BA968" s="88">
        <v>0</v>
      </c>
      <c r="BB968" s="88">
        <v>1064</v>
      </c>
      <c r="BC968" s="88">
        <v>0</v>
      </c>
      <c r="BD968" s="88">
        <v>25</v>
      </c>
      <c r="BE968" s="88">
        <v>0</v>
      </c>
      <c r="BF968" s="101">
        <v>0</v>
      </c>
      <c r="BG968" s="101">
        <v>2093.5</v>
      </c>
      <c r="BH968" s="101">
        <v>2485</v>
      </c>
      <c r="BI968" s="101">
        <v>385</v>
      </c>
      <c r="BJ968" s="101">
        <v>2481.5</v>
      </c>
      <c r="BK968" s="101">
        <v>5351.5</v>
      </c>
      <c r="BL968" s="101" t="s">
        <v>3081</v>
      </c>
      <c r="BM968" s="101" t="s">
        <v>3081</v>
      </c>
    </row>
    <row r="969" spans="1:65">
      <c r="A969" t="s">
        <v>695</v>
      </c>
      <c r="B969">
        <v>20250301</v>
      </c>
      <c r="C969">
        <v>2025</v>
      </c>
      <c r="D969" s="9">
        <v>45717</v>
      </c>
      <c r="E969">
        <v>3</v>
      </c>
      <c r="F969" t="s">
        <v>2672</v>
      </c>
      <c r="G969" t="s">
        <v>2689</v>
      </c>
      <c r="H969" t="s">
        <v>1038</v>
      </c>
      <c r="I969" t="s">
        <v>695</v>
      </c>
      <c r="J969">
        <v>34</v>
      </c>
      <c r="K969" t="s">
        <v>3256</v>
      </c>
      <c r="L969" t="s">
        <v>2158</v>
      </c>
      <c r="M969" t="s">
        <v>2158</v>
      </c>
      <c r="N969" t="s">
        <v>1820</v>
      </c>
      <c r="O969" t="s">
        <v>3247</v>
      </c>
      <c r="P969" t="s">
        <v>6037</v>
      </c>
      <c r="Q969" t="s">
        <v>6038</v>
      </c>
      <c r="R969" t="s">
        <v>4307</v>
      </c>
      <c r="S969" t="s">
        <v>2580</v>
      </c>
      <c r="T969" t="s">
        <v>6046</v>
      </c>
      <c r="U969" s="9" t="s">
        <v>6047</v>
      </c>
      <c r="V969" s="9" t="s">
        <v>6052</v>
      </c>
      <c r="W969" t="s">
        <v>6053</v>
      </c>
      <c r="X969" t="s">
        <v>3081</v>
      </c>
      <c r="Y969" t="s">
        <v>3081</v>
      </c>
      <c r="Z969">
        <v>7</v>
      </c>
      <c r="AA969">
        <v>45413</v>
      </c>
      <c r="AB969">
        <v>38261</v>
      </c>
      <c r="AC969">
        <v>62310055</v>
      </c>
      <c r="AD969" s="9" t="s">
        <v>3084</v>
      </c>
      <c r="AE969" t="s">
        <v>2588</v>
      </c>
      <c r="AF969" t="s">
        <v>4308</v>
      </c>
      <c r="AG969" t="s">
        <v>4309</v>
      </c>
      <c r="AH969" t="s">
        <v>4310</v>
      </c>
      <c r="AI969" t="s">
        <v>6043</v>
      </c>
      <c r="AJ969">
        <v>29775</v>
      </c>
      <c r="AK969" t="s">
        <v>3099</v>
      </c>
      <c r="AL969" t="s">
        <v>3088</v>
      </c>
      <c r="AM969">
        <v>200019606302586</v>
      </c>
      <c r="AN969">
        <v>1</v>
      </c>
      <c r="AO969" s="88" t="s">
        <v>3089</v>
      </c>
      <c r="AP969" s="88">
        <v>1</v>
      </c>
      <c r="AQ969" s="88" t="s">
        <v>3090</v>
      </c>
      <c r="AR969" s="88">
        <v>362717</v>
      </c>
      <c r="AS969" s="88" t="s">
        <v>6059</v>
      </c>
      <c r="AT969" s="88">
        <v>271</v>
      </c>
      <c r="AU969" s="88">
        <v>70000</v>
      </c>
      <c r="AV969" s="88">
        <v>0</v>
      </c>
      <c r="AW969" s="88">
        <v>0</v>
      </c>
      <c r="AX969" s="88">
        <v>0</v>
      </c>
      <c r="AY969" s="88">
        <v>70000</v>
      </c>
      <c r="AZ969" s="88">
        <v>2009</v>
      </c>
      <c r="BA969" s="88">
        <v>5368.48</v>
      </c>
      <c r="BB969" s="88">
        <v>2128</v>
      </c>
      <c r="BC969" s="88">
        <v>0</v>
      </c>
      <c r="BD969" s="88">
        <v>25</v>
      </c>
      <c r="BE969" s="88">
        <v>0</v>
      </c>
      <c r="BF969" s="101">
        <v>2166</v>
      </c>
      <c r="BG969" s="101">
        <v>11696.48</v>
      </c>
      <c r="BH969" s="101">
        <v>4970</v>
      </c>
      <c r="BI969" s="101">
        <v>770</v>
      </c>
      <c r="BJ969" s="101">
        <v>4963</v>
      </c>
      <c r="BK969" s="101">
        <v>10703</v>
      </c>
      <c r="BL969" s="101" t="s">
        <v>3173</v>
      </c>
      <c r="BM969" s="101" t="s">
        <v>3217</v>
      </c>
    </row>
    <row r="970" spans="1:65">
      <c r="A970" t="s">
        <v>695</v>
      </c>
      <c r="B970">
        <v>20250301</v>
      </c>
      <c r="C970">
        <v>2025</v>
      </c>
      <c r="D970" s="9">
        <v>45717</v>
      </c>
      <c r="E970">
        <v>3</v>
      </c>
      <c r="F970" t="s">
        <v>1038</v>
      </c>
      <c r="G970" t="s">
        <v>695</v>
      </c>
      <c r="H970" t="s">
        <v>1038</v>
      </c>
      <c r="I970" t="s">
        <v>695</v>
      </c>
      <c r="J970">
        <v>1</v>
      </c>
      <c r="K970" t="s">
        <v>9</v>
      </c>
      <c r="L970" t="s">
        <v>2158</v>
      </c>
      <c r="M970" t="s">
        <v>2158</v>
      </c>
      <c r="N970" t="s">
        <v>1820</v>
      </c>
      <c r="O970" t="s">
        <v>3247</v>
      </c>
      <c r="P970" t="s">
        <v>6037</v>
      </c>
      <c r="Q970" t="s">
        <v>6038</v>
      </c>
      <c r="R970" t="s">
        <v>3624</v>
      </c>
      <c r="S970" t="s">
        <v>212</v>
      </c>
      <c r="T970" t="s">
        <v>6046</v>
      </c>
      <c r="U970" s="9" t="s">
        <v>6047</v>
      </c>
      <c r="V970" s="9" t="s">
        <v>6056</v>
      </c>
      <c r="W970" t="s">
        <v>6057</v>
      </c>
      <c r="X970" t="s">
        <v>3081</v>
      </c>
      <c r="Y970" t="s">
        <v>3081</v>
      </c>
      <c r="Z970">
        <v>6</v>
      </c>
      <c r="AA970">
        <v>44896</v>
      </c>
      <c r="AB970">
        <v>38292</v>
      </c>
      <c r="AC970">
        <v>62461127</v>
      </c>
      <c r="AD970" s="9" t="s">
        <v>3084</v>
      </c>
      <c r="AE970" t="s">
        <v>1402</v>
      </c>
      <c r="AF970" t="s">
        <v>5705</v>
      </c>
      <c r="AG970" t="s">
        <v>5706</v>
      </c>
      <c r="AH970" t="s">
        <v>607</v>
      </c>
      <c r="AI970" t="s">
        <v>6045</v>
      </c>
      <c r="AJ970">
        <v>31087</v>
      </c>
      <c r="AK970" t="s">
        <v>3088</v>
      </c>
      <c r="AL970" t="s">
        <v>3095</v>
      </c>
      <c r="AM970">
        <v>200013300047351</v>
      </c>
      <c r="AN970">
        <v>1</v>
      </c>
      <c r="AO970" s="88" t="s">
        <v>3089</v>
      </c>
      <c r="AP970" s="88">
        <v>1</v>
      </c>
      <c r="AQ970" s="88" t="s">
        <v>3090</v>
      </c>
      <c r="AR970" s="88">
        <v>362717</v>
      </c>
      <c r="AS970" s="88" t="s">
        <v>6059</v>
      </c>
      <c r="AT970" s="88">
        <v>277</v>
      </c>
      <c r="AU970" s="88">
        <v>25000</v>
      </c>
      <c r="AV970" s="88">
        <v>0</v>
      </c>
      <c r="AW970" s="88">
        <v>0</v>
      </c>
      <c r="AX970" s="88">
        <v>0</v>
      </c>
      <c r="AY970" s="88">
        <v>25000</v>
      </c>
      <c r="AZ970" s="88">
        <v>717.5</v>
      </c>
      <c r="BA970" s="88">
        <v>0</v>
      </c>
      <c r="BB970" s="88">
        <v>760</v>
      </c>
      <c r="BC970" s="88">
        <v>0</v>
      </c>
      <c r="BD970" s="88">
        <v>25</v>
      </c>
      <c r="BE970" s="88">
        <v>0</v>
      </c>
      <c r="BF970" s="101">
        <v>2948</v>
      </c>
      <c r="BG970" s="101">
        <v>4450.5</v>
      </c>
      <c r="BH970" s="101">
        <v>1775</v>
      </c>
      <c r="BI970" s="101">
        <v>275</v>
      </c>
      <c r="BJ970" s="101">
        <v>1772.5</v>
      </c>
      <c r="BK970" s="101">
        <v>3822.5</v>
      </c>
      <c r="BL970" s="101" t="s">
        <v>3091</v>
      </c>
      <c r="BM970" s="101" t="s">
        <v>3081</v>
      </c>
    </row>
    <row r="971" spans="1:65">
      <c r="A971" t="s">
        <v>695</v>
      </c>
      <c r="B971">
        <v>20250301</v>
      </c>
      <c r="C971">
        <v>2025</v>
      </c>
      <c r="D971" s="9">
        <v>45717</v>
      </c>
      <c r="E971">
        <v>3</v>
      </c>
      <c r="F971" t="s">
        <v>1027</v>
      </c>
      <c r="G971" t="s">
        <v>246</v>
      </c>
      <c r="H971" t="s">
        <v>1027</v>
      </c>
      <c r="I971" t="s">
        <v>246</v>
      </c>
      <c r="J971">
        <v>1</v>
      </c>
      <c r="K971" t="s">
        <v>9</v>
      </c>
      <c r="L971" t="s">
        <v>2158</v>
      </c>
      <c r="M971" t="s">
        <v>2158</v>
      </c>
      <c r="N971" t="s">
        <v>1820</v>
      </c>
      <c r="O971" t="s">
        <v>3247</v>
      </c>
      <c r="P971" t="s">
        <v>6037</v>
      </c>
      <c r="Q971" t="s">
        <v>6038</v>
      </c>
      <c r="R971" t="s">
        <v>3302</v>
      </c>
      <c r="S971" t="s">
        <v>251</v>
      </c>
      <c r="T971" t="s">
        <v>6046</v>
      </c>
      <c r="U971" s="9" t="s">
        <v>6047</v>
      </c>
      <c r="V971" s="9" t="s">
        <v>6048</v>
      </c>
      <c r="W971" t="s">
        <v>6049</v>
      </c>
      <c r="X971" t="s">
        <v>3081</v>
      </c>
      <c r="Y971" t="s">
        <v>3081</v>
      </c>
      <c r="Z971">
        <v>2</v>
      </c>
      <c r="AA971">
        <v>45261</v>
      </c>
      <c r="AB971">
        <v>44504</v>
      </c>
      <c r="AC971">
        <v>62160081</v>
      </c>
      <c r="AD971" s="9" t="s">
        <v>3084</v>
      </c>
      <c r="AE971" t="s">
        <v>1323</v>
      </c>
      <c r="AF971" t="s">
        <v>3303</v>
      </c>
      <c r="AG971" t="s">
        <v>3304</v>
      </c>
      <c r="AH971" t="s">
        <v>1139</v>
      </c>
      <c r="AI971" t="s">
        <v>6045</v>
      </c>
      <c r="AJ971">
        <v>35761</v>
      </c>
      <c r="AK971" t="s">
        <v>3099</v>
      </c>
      <c r="AL971" t="s">
        <v>3088</v>
      </c>
      <c r="AM971">
        <v>200019604313565</v>
      </c>
      <c r="AN971">
        <v>1</v>
      </c>
      <c r="AO971" s="88" t="s">
        <v>3089</v>
      </c>
      <c r="AP971" s="88">
        <v>1</v>
      </c>
      <c r="AQ971" s="88" t="s">
        <v>3090</v>
      </c>
      <c r="AR971" s="88">
        <v>362717</v>
      </c>
      <c r="AS971" s="88" t="s">
        <v>6059</v>
      </c>
      <c r="AT971" s="88">
        <v>278</v>
      </c>
      <c r="AU971" s="88">
        <v>16000</v>
      </c>
      <c r="AV971" s="88">
        <v>0</v>
      </c>
      <c r="AW971" s="88">
        <v>0</v>
      </c>
      <c r="AX971" s="88">
        <v>0</v>
      </c>
      <c r="AY971" s="88">
        <v>16000</v>
      </c>
      <c r="AZ971" s="88">
        <v>459.2</v>
      </c>
      <c r="BA971" s="88">
        <v>0</v>
      </c>
      <c r="BB971" s="88">
        <v>486.4</v>
      </c>
      <c r="BC971" s="88">
        <v>0</v>
      </c>
      <c r="BD971" s="88">
        <v>25</v>
      </c>
      <c r="BE971" s="88">
        <v>0</v>
      </c>
      <c r="BF971" s="101">
        <v>0</v>
      </c>
      <c r="BG971" s="101">
        <v>970.6</v>
      </c>
      <c r="BH971" s="101">
        <v>1136</v>
      </c>
      <c r="BI971" s="101">
        <v>176</v>
      </c>
      <c r="BJ971" s="101">
        <v>1134.4000000000001</v>
      </c>
      <c r="BK971" s="101">
        <v>2446.4</v>
      </c>
      <c r="BL971" s="101" t="s">
        <v>3081</v>
      </c>
      <c r="BM971" s="101" t="s">
        <v>3081</v>
      </c>
    </row>
    <row r="972" spans="1:65">
      <c r="A972" t="s">
        <v>695</v>
      </c>
      <c r="B972">
        <v>20250301</v>
      </c>
      <c r="C972">
        <v>2025</v>
      </c>
      <c r="D972" s="9">
        <v>45717</v>
      </c>
      <c r="E972">
        <v>3</v>
      </c>
      <c r="F972" t="s">
        <v>1038</v>
      </c>
      <c r="G972" t="s">
        <v>695</v>
      </c>
      <c r="H972" t="s">
        <v>1038</v>
      </c>
      <c r="I972" t="s">
        <v>695</v>
      </c>
      <c r="J972">
        <v>1</v>
      </c>
      <c r="K972" t="s">
        <v>9</v>
      </c>
      <c r="L972" t="s">
        <v>2158</v>
      </c>
      <c r="M972" t="s">
        <v>2158</v>
      </c>
      <c r="N972" t="s">
        <v>1820</v>
      </c>
      <c r="O972" t="s">
        <v>3247</v>
      </c>
      <c r="P972" t="s">
        <v>6037</v>
      </c>
      <c r="Q972" t="s">
        <v>6038</v>
      </c>
      <c r="R972" t="s">
        <v>4436</v>
      </c>
      <c r="S972" t="s">
        <v>309</v>
      </c>
      <c r="T972" t="s">
        <v>6046</v>
      </c>
      <c r="U972" s="9" t="s">
        <v>6047</v>
      </c>
      <c r="V972" s="9" t="s">
        <v>6052</v>
      </c>
      <c r="W972" t="s">
        <v>6053</v>
      </c>
      <c r="X972" t="s">
        <v>3081</v>
      </c>
      <c r="Y972" t="s">
        <v>3081</v>
      </c>
      <c r="Z972">
        <v>9</v>
      </c>
      <c r="AA972">
        <v>44470</v>
      </c>
      <c r="AB972">
        <v>37561</v>
      </c>
      <c r="AC972">
        <v>62461142</v>
      </c>
      <c r="AD972" s="9" t="s">
        <v>3084</v>
      </c>
      <c r="AE972" t="s">
        <v>904</v>
      </c>
      <c r="AF972" t="s">
        <v>5566</v>
      </c>
      <c r="AG972" t="s">
        <v>5567</v>
      </c>
      <c r="AH972" t="s">
        <v>308</v>
      </c>
      <c r="AI972" t="s">
        <v>6043</v>
      </c>
      <c r="AJ972">
        <v>27740</v>
      </c>
      <c r="AK972" t="s">
        <v>3088</v>
      </c>
      <c r="AL972" t="s">
        <v>3095</v>
      </c>
      <c r="AM972">
        <v>200013300042754</v>
      </c>
      <c r="AN972">
        <v>1</v>
      </c>
      <c r="AO972" s="88" t="s">
        <v>3089</v>
      </c>
      <c r="AP972" s="88">
        <v>1</v>
      </c>
      <c r="AQ972" s="88" t="s">
        <v>3090</v>
      </c>
      <c r="AR972" s="88">
        <v>362717</v>
      </c>
      <c r="AS972" s="88" t="s">
        <v>6059</v>
      </c>
      <c r="AT972" s="88">
        <v>281</v>
      </c>
      <c r="AU972" s="88">
        <v>50000</v>
      </c>
      <c r="AV972" s="88">
        <v>0</v>
      </c>
      <c r="AW972" s="88">
        <v>0</v>
      </c>
      <c r="AX972" s="88">
        <v>0</v>
      </c>
      <c r="AY972" s="88">
        <v>50000</v>
      </c>
      <c r="AZ972" s="88">
        <v>1435</v>
      </c>
      <c r="BA972" s="88">
        <v>1596.68</v>
      </c>
      <c r="BB972" s="88">
        <v>1520</v>
      </c>
      <c r="BC972" s="88">
        <v>1715.46</v>
      </c>
      <c r="BD972" s="88">
        <v>25</v>
      </c>
      <c r="BE972" s="88">
        <v>75</v>
      </c>
      <c r="BF972" s="101">
        <v>41681.43</v>
      </c>
      <c r="BG972" s="101">
        <v>48048.57</v>
      </c>
      <c r="BH972" s="101">
        <v>3550</v>
      </c>
      <c r="BI972" s="101">
        <v>550</v>
      </c>
      <c r="BJ972" s="101">
        <v>3545</v>
      </c>
      <c r="BK972" s="101">
        <v>7645</v>
      </c>
      <c r="BL972" s="101" t="s">
        <v>3091</v>
      </c>
      <c r="BM972" s="101" t="s">
        <v>3081</v>
      </c>
    </row>
    <row r="973" spans="1:65">
      <c r="A973" t="s">
        <v>695</v>
      </c>
      <c r="B973">
        <v>20250301</v>
      </c>
      <c r="C973">
        <v>2025</v>
      </c>
      <c r="D973" s="9">
        <v>45717</v>
      </c>
      <c r="E973">
        <v>3</v>
      </c>
      <c r="F973" t="s">
        <v>1067</v>
      </c>
      <c r="G973" t="s">
        <v>407</v>
      </c>
      <c r="H973" t="s">
        <v>1067</v>
      </c>
      <c r="I973" t="s">
        <v>407</v>
      </c>
      <c r="J973">
        <v>1</v>
      </c>
      <c r="K973" t="s">
        <v>9</v>
      </c>
      <c r="L973" t="s">
        <v>2158</v>
      </c>
      <c r="M973" t="s">
        <v>2158</v>
      </c>
      <c r="N973" t="s">
        <v>1820</v>
      </c>
      <c r="O973" t="s">
        <v>3247</v>
      </c>
      <c r="P973" t="s">
        <v>6037</v>
      </c>
      <c r="Q973" t="s">
        <v>6038</v>
      </c>
      <c r="R973" t="s">
        <v>3083</v>
      </c>
      <c r="S973" t="s">
        <v>7</v>
      </c>
      <c r="T973" t="s">
        <v>6039</v>
      </c>
      <c r="U973" s="9" t="s">
        <v>6040</v>
      </c>
      <c r="V973" s="9" t="s">
        <v>6041</v>
      </c>
      <c r="W973" t="s">
        <v>6042</v>
      </c>
      <c r="X973" t="s">
        <v>3081</v>
      </c>
      <c r="Y973" t="s">
        <v>3081</v>
      </c>
      <c r="Z973">
        <v>6</v>
      </c>
      <c r="AA973">
        <v>45413</v>
      </c>
      <c r="AB973">
        <v>40817</v>
      </c>
      <c r="AC973">
        <v>61710067</v>
      </c>
      <c r="AD973" s="9" t="s">
        <v>3084</v>
      </c>
      <c r="AE973" t="s">
        <v>2352</v>
      </c>
      <c r="AF973" t="s">
        <v>5333</v>
      </c>
      <c r="AG973" t="s">
        <v>3800</v>
      </c>
      <c r="AH973" t="s">
        <v>2351</v>
      </c>
      <c r="AI973" t="s">
        <v>6043</v>
      </c>
      <c r="AJ973">
        <v>30313</v>
      </c>
      <c r="AK973" t="s">
        <v>3088</v>
      </c>
      <c r="AL973" t="s">
        <v>3088</v>
      </c>
      <c r="AM973">
        <v>200019605901667</v>
      </c>
      <c r="AN973">
        <v>1</v>
      </c>
      <c r="AO973" s="88" t="s">
        <v>3089</v>
      </c>
      <c r="AP973" s="88">
        <v>1</v>
      </c>
      <c r="AQ973" s="88" t="s">
        <v>3090</v>
      </c>
      <c r="AR973" s="88">
        <v>362717</v>
      </c>
      <c r="AS973" s="88" t="s">
        <v>6059</v>
      </c>
      <c r="AT973" s="88">
        <v>208</v>
      </c>
      <c r="AU973" s="88">
        <v>24000</v>
      </c>
      <c r="AV973" s="88">
        <v>0</v>
      </c>
      <c r="AW973" s="88">
        <v>0</v>
      </c>
      <c r="AX973" s="88">
        <v>0</v>
      </c>
      <c r="AY973" s="88">
        <v>24000</v>
      </c>
      <c r="AZ973" s="88">
        <v>688.8</v>
      </c>
      <c r="BA973" s="88">
        <v>0</v>
      </c>
      <c r="BB973" s="88">
        <v>729.6</v>
      </c>
      <c r="BC973" s="88">
        <v>0</v>
      </c>
      <c r="BD973" s="88">
        <v>25</v>
      </c>
      <c r="BE973" s="88">
        <v>0</v>
      </c>
      <c r="BF973" s="101">
        <v>2506</v>
      </c>
      <c r="BG973" s="101">
        <v>3949.4</v>
      </c>
      <c r="BH973" s="101">
        <v>1704</v>
      </c>
      <c r="BI973" s="101">
        <v>264</v>
      </c>
      <c r="BJ973" s="101">
        <v>1701.6</v>
      </c>
      <c r="BK973" s="101">
        <v>3669.6</v>
      </c>
      <c r="BL973" s="101" t="s">
        <v>3081</v>
      </c>
      <c r="BM973" s="101" t="s">
        <v>3081</v>
      </c>
    </row>
    <row r="974" spans="1:65">
      <c r="A974" t="s">
        <v>695</v>
      </c>
      <c r="B974">
        <v>20250301</v>
      </c>
      <c r="C974">
        <v>2025</v>
      </c>
      <c r="D974" s="9">
        <v>45717</v>
      </c>
      <c r="E974">
        <v>3</v>
      </c>
      <c r="F974" t="s">
        <v>1038</v>
      </c>
      <c r="G974" t="s">
        <v>695</v>
      </c>
      <c r="H974" t="s">
        <v>1038</v>
      </c>
      <c r="I974" t="s">
        <v>695</v>
      </c>
      <c r="J974">
        <v>1</v>
      </c>
      <c r="K974" t="s">
        <v>9</v>
      </c>
      <c r="L974" t="s">
        <v>2158</v>
      </c>
      <c r="M974" t="s">
        <v>2158</v>
      </c>
      <c r="N974" t="s">
        <v>1820</v>
      </c>
      <c r="O974" t="s">
        <v>3247</v>
      </c>
      <c r="P974" t="s">
        <v>6037</v>
      </c>
      <c r="Q974" t="s">
        <v>6038</v>
      </c>
      <c r="R974" t="s">
        <v>3297</v>
      </c>
      <c r="S974" t="s">
        <v>8</v>
      </c>
      <c r="T974" t="s">
        <v>6046</v>
      </c>
      <c r="U974" s="9" t="s">
        <v>6047</v>
      </c>
      <c r="V974" s="9" t="s">
        <v>6056</v>
      </c>
      <c r="W974" t="s">
        <v>6057</v>
      </c>
      <c r="X974" t="s">
        <v>3081</v>
      </c>
      <c r="Y974" t="s">
        <v>3081</v>
      </c>
      <c r="Z974">
        <v>2</v>
      </c>
      <c r="AA974">
        <v>44896</v>
      </c>
      <c r="AB974">
        <v>44440</v>
      </c>
      <c r="AC974">
        <v>62461111</v>
      </c>
      <c r="AD974" s="9" t="s">
        <v>3084</v>
      </c>
      <c r="AE974" t="s">
        <v>1238</v>
      </c>
      <c r="AF974" t="s">
        <v>4010</v>
      </c>
      <c r="AG974" t="s">
        <v>4011</v>
      </c>
      <c r="AH974" t="s">
        <v>994</v>
      </c>
      <c r="AI974" t="s">
        <v>6043</v>
      </c>
      <c r="AJ974">
        <v>35771</v>
      </c>
      <c r="AK974" t="s">
        <v>3099</v>
      </c>
      <c r="AL974" t="s">
        <v>3088</v>
      </c>
      <c r="AM974">
        <v>200019602445859</v>
      </c>
      <c r="AN974">
        <v>1</v>
      </c>
      <c r="AO974" s="88" t="s">
        <v>3089</v>
      </c>
      <c r="AP974" s="88">
        <v>1</v>
      </c>
      <c r="AQ974" s="88" t="s">
        <v>3090</v>
      </c>
      <c r="AR974" s="88">
        <v>362717</v>
      </c>
      <c r="AS974" s="88" t="s">
        <v>6059</v>
      </c>
      <c r="AT974" s="88">
        <v>216</v>
      </c>
      <c r="AU974" s="88">
        <v>90000</v>
      </c>
      <c r="AV974" s="88">
        <v>0</v>
      </c>
      <c r="AW974" s="88">
        <v>0</v>
      </c>
      <c r="AX974" s="88">
        <v>0</v>
      </c>
      <c r="AY974" s="88">
        <v>90000</v>
      </c>
      <c r="AZ974" s="88">
        <v>2583</v>
      </c>
      <c r="BA974" s="88">
        <v>9324.25</v>
      </c>
      <c r="BB974" s="88">
        <v>2736</v>
      </c>
      <c r="BC974" s="88">
        <v>1715.46</v>
      </c>
      <c r="BD974" s="88">
        <v>25</v>
      </c>
      <c r="BE974" s="88">
        <v>0</v>
      </c>
      <c r="BF974" s="101">
        <v>11630.17</v>
      </c>
      <c r="BG974" s="101">
        <v>28013.88</v>
      </c>
      <c r="BH974" s="101">
        <v>6390</v>
      </c>
      <c r="BI974" s="101">
        <v>851.51</v>
      </c>
      <c r="BJ974" s="101">
        <v>6381</v>
      </c>
      <c r="BK974" s="101">
        <v>13622.51</v>
      </c>
      <c r="BL974" s="101" t="s">
        <v>3081</v>
      </c>
      <c r="BM974" s="101" t="s">
        <v>3081</v>
      </c>
    </row>
    <row r="975" spans="1:65">
      <c r="A975" t="s">
        <v>695</v>
      </c>
      <c r="B975">
        <v>20250301</v>
      </c>
      <c r="C975">
        <v>2025</v>
      </c>
      <c r="D975" s="9">
        <v>45717</v>
      </c>
      <c r="E975">
        <v>3</v>
      </c>
      <c r="F975" t="s">
        <v>1038</v>
      </c>
      <c r="G975" t="s">
        <v>695</v>
      </c>
      <c r="H975" t="s">
        <v>1038</v>
      </c>
      <c r="I975" t="s">
        <v>695</v>
      </c>
      <c r="J975">
        <v>1</v>
      </c>
      <c r="K975" t="s">
        <v>9</v>
      </c>
      <c r="L975" t="s">
        <v>2158</v>
      </c>
      <c r="M975" t="s">
        <v>2158</v>
      </c>
      <c r="N975" t="s">
        <v>1820</v>
      </c>
      <c r="O975" t="s">
        <v>3247</v>
      </c>
      <c r="P975" t="s">
        <v>6037</v>
      </c>
      <c r="Q975" t="s">
        <v>6038</v>
      </c>
      <c r="R975" t="s">
        <v>4314</v>
      </c>
      <c r="S975" t="s">
        <v>1874</v>
      </c>
      <c r="T975" t="s">
        <v>6046</v>
      </c>
      <c r="U975" s="9" t="s">
        <v>6047</v>
      </c>
      <c r="V975" s="9" t="s">
        <v>6052</v>
      </c>
      <c r="W975" t="s">
        <v>6053</v>
      </c>
      <c r="X975" t="s">
        <v>3081</v>
      </c>
      <c r="Y975" t="s">
        <v>3081</v>
      </c>
      <c r="Z975">
        <v>4</v>
      </c>
      <c r="AA975">
        <v>45536</v>
      </c>
      <c r="AB975">
        <v>44986</v>
      </c>
      <c r="AC975">
        <v>62462351</v>
      </c>
      <c r="AD975" s="9" t="s">
        <v>3084</v>
      </c>
      <c r="AE975" t="s">
        <v>2245</v>
      </c>
      <c r="AF975" t="s">
        <v>4315</v>
      </c>
      <c r="AG975" t="s">
        <v>4316</v>
      </c>
      <c r="AH975" t="s">
        <v>2244</v>
      </c>
      <c r="AI975" t="s">
        <v>6043</v>
      </c>
      <c r="AJ975">
        <v>36911</v>
      </c>
      <c r="AK975" t="s">
        <v>3099</v>
      </c>
      <c r="AL975" t="s">
        <v>3088</v>
      </c>
      <c r="AM975">
        <v>200019605628357</v>
      </c>
      <c r="AN975">
        <v>1</v>
      </c>
      <c r="AO975" s="88" t="s">
        <v>3089</v>
      </c>
      <c r="AP975" s="88">
        <v>1</v>
      </c>
      <c r="AQ975" s="88" t="s">
        <v>3090</v>
      </c>
      <c r="AR975" s="88">
        <v>362717</v>
      </c>
      <c r="AS975" s="88" t="s">
        <v>6059</v>
      </c>
      <c r="AT975" s="88">
        <v>219</v>
      </c>
      <c r="AU975" s="88">
        <v>130000</v>
      </c>
      <c r="AV975" s="88">
        <v>0</v>
      </c>
      <c r="AW975" s="88">
        <v>0</v>
      </c>
      <c r="AX975" s="88">
        <v>0</v>
      </c>
      <c r="AY975" s="88">
        <v>130000</v>
      </c>
      <c r="AZ975" s="88">
        <v>3731</v>
      </c>
      <c r="BA975" s="88">
        <v>8855.16</v>
      </c>
      <c r="BB975" s="88">
        <v>3952</v>
      </c>
      <c r="BC975" s="88">
        <v>0</v>
      </c>
      <c r="BD975" s="88">
        <v>50</v>
      </c>
      <c r="BE975" s="88">
        <v>0</v>
      </c>
      <c r="BF975" s="101">
        <v>4032</v>
      </c>
      <c r="BG975" s="101">
        <v>20620.16</v>
      </c>
      <c r="BH975" s="101">
        <v>9230</v>
      </c>
      <c r="BI975" s="101">
        <v>1430</v>
      </c>
      <c r="BJ975" s="101">
        <v>9217</v>
      </c>
      <c r="BK975" s="101">
        <v>19877</v>
      </c>
      <c r="BL975" s="101" t="s">
        <v>3081</v>
      </c>
      <c r="BM975" s="101" t="s">
        <v>3081</v>
      </c>
    </row>
    <row r="976" spans="1:65">
      <c r="A976" t="s">
        <v>695</v>
      </c>
      <c r="B976">
        <v>20250301</v>
      </c>
      <c r="C976">
        <v>2025</v>
      </c>
      <c r="D976" s="9">
        <v>45717</v>
      </c>
      <c r="E976">
        <v>3</v>
      </c>
      <c r="F976" t="s">
        <v>1048</v>
      </c>
      <c r="G976" t="s">
        <v>388</v>
      </c>
      <c r="H976" t="s">
        <v>1038</v>
      </c>
      <c r="I976" t="s">
        <v>695</v>
      </c>
      <c r="J976">
        <v>34</v>
      </c>
      <c r="K976" t="s">
        <v>3256</v>
      </c>
      <c r="L976" t="s">
        <v>2158</v>
      </c>
      <c r="M976" t="s">
        <v>2158</v>
      </c>
      <c r="N976" t="s">
        <v>1820</v>
      </c>
      <c r="O976" t="s">
        <v>3247</v>
      </c>
      <c r="P976" t="s">
        <v>6037</v>
      </c>
      <c r="Q976" t="s">
        <v>6038</v>
      </c>
      <c r="R976" t="s">
        <v>3273</v>
      </c>
      <c r="S976" t="s">
        <v>163</v>
      </c>
      <c r="T976" t="s">
        <v>6046</v>
      </c>
      <c r="U976" s="9" t="s">
        <v>6047</v>
      </c>
      <c r="V976" s="9" t="s">
        <v>3081</v>
      </c>
      <c r="W976" t="s">
        <v>3081</v>
      </c>
      <c r="X976" t="s">
        <v>3081</v>
      </c>
      <c r="Y976" t="s">
        <v>3081</v>
      </c>
      <c r="Z976">
        <v>2</v>
      </c>
      <c r="AA976">
        <v>45627</v>
      </c>
      <c r="AB976">
        <v>44531</v>
      </c>
      <c r="AC976">
        <v>61935117</v>
      </c>
      <c r="AD976" s="9" t="s">
        <v>3084</v>
      </c>
      <c r="AE976" t="s">
        <v>1696</v>
      </c>
      <c r="AF976" t="s">
        <v>4280</v>
      </c>
      <c r="AG976" t="s">
        <v>4498</v>
      </c>
      <c r="AH976" t="s">
        <v>1160</v>
      </c>
      <c r="AI976" t="s">
        <v>6043</v>
      </c>
      <c r="AJ976">
        <v>29091</v>
      </c>
      <c r="AK976" t="s">
        <v>3099</v>
      </c>
      <c r="AL976" t="s">
        <v>3088</v>
      </c>
      <c r="AM976">
        <v>200019604295141</v>
      </c>
      <c r="AN976">
        <v>1</v>
      </c>
      <c r="AO976" s="88" t="s">
        <v>3089</v>
      </c>
      <c r="AP976" s="88">
        <v>1</v>
      </c>
      <c r="AQ976" s="88" t="s">
        <v>3090</v>
      </c>
      <c r="AR976" s="88">
        <v>362717</v>
      </c>
      <c r="AS976" s="88" t="s">
        <v>6059</v>
      </c>
      <c r="AT976" s="88">
        <v>231</v>
      </c>
      <c r="AU976" s="88">
        <v>48000</v>
      </c>
      <c r="AV976" s="88">
        <v>0</v>
      </c>
      <c r="AW976" s="88">
        <v>0</v>
      </c>
      <c r="AX976" s="88">
        <v>0</v>
      </c>
      <c r="AY976" s="88">
        <v>48000</v>
      </c>
      <c r="AZ976" s="88">
        <v>1377.6</v>
      </c>
      <c r="BA976" s="88">
        <v>1571.73</v>
      </c>
      <c r="BB976" s="88">
        <v>1459.2</v>
      </c>
      <c r="BC976" s="88">
        <v>0</v>
      </c>
      <c r="BD976" s="88">
        <v>25</v>
      </c>
      <c r="BE976" s="88">
        <v>0</v>
      </c>
      <c r="BF976" s="101">
        <v>0</v>
      </c>
      <c r="BG976" s="101">
        <v>4433.53</v>
      </c>
      <c r="BH976" s="101">
        <v>3408</v>
      </c>
      <c r="BI976" s="101">
        <v>528</v>
      </c>
      <c r="BJ976" s="101">
        <v>3403.2</v>
      </c>
      <c r="BK976" s="101">
        <v>7339.2</v>
      </c>
      <c r="BL976" s="101" t="s">
        <v>3081</v>
      </c>
      <c r="BM976" s="101" t="s">
        <v>3081</v>
      </c>
    </row>
    <row r="977" spans="1:65">
      <c r="A977" t="s">
        <v>695</v>
      </c>
      <c r="B977">
        <v>20250301</v>
      </c>
      <c r="C977">
        <v>2025</v>
      </c>
      <c r="D977" s="9">
        <v>45717</v>
      </c>
      <c r="E977">
        <v>3</v>
      </c>
      <c r="F977" t="s">
        <v>1070</v>
      </c>
      <c r="G977" t="s">
        <v>233</v>
      </c>
      <c r="H977" t="s">
        <v>1070</v>
      </c>
      <c r="I977" t="s">
        <v>233</v>
      </c>
      <c r="J977">
        <v>1</v>
      </c>
      <c r="K977" t="s">
        <v>9</v>
      </c>
      <c r="L977" t="s">
        <v>2158</v>
      </c>
      <c r="M977" t="s">
        <v>2158</v>
      </c>
      <c r="N977" t="s">
        <v>1820</v>
      </c>
      <c r="O977" t="s">
        <v>3247</v>
      </c>
      <c r="P977" t="s">
        <v>6037</v>
      </c>
      <c r="Q977" t="s">
        <v>6038</v>
      </c>
      <c r="R977" t="s">
        <v>3096</v>
      </c>
      <c r="S977" t="s">
        <v>295</v>
      </c>
      <c r="T977" t="s">
        <v>6046</v>
      </c>
      <c r="U977" s="9" t="s">
        <v>6047</v>
      </c>
      <c r="V977" s="9" t="s">
        <v>6056</v>
      </c>
      <c r="W977" t="s">
        <v>6057</v>
      </c>
      <c r="X977" t="s">
        <v>3081</v>
      </c>
      <c r="Y977" t="s">
        <v>3081</v>
      </c>
      <c r="Z977">
        <v>3</v>
      </c>
      <c r="AA977">
        <v>44896</v>
      </c>
      <c r="AB977">
        <v>42675</v>
      </c>
      <c r="AC977">
        <v>61785007</v>
      </c>
      <c r="AD977" s="9" t="s">
        <v>3084</v>
      </c>
      <c r="AE977" t="s">
        <v>1926</v>
      </c>
      <c r="AF977" t="s">
        <v>4797</v>
      </c>
      <c r="AG977" t="s">
        <v>4798</v>
      </c>
      <c r="AH977" t="s">
        <v>1925</v>
      </c>
      <c r="AI977" t="s">
        <v>6043</v>
      </c>
      <c r="AJ977">
        <v>29879</v>
      </c>
      <c r="AK977" t="s">
        <v>3099</v>
      </c>
      <c r="AL977" t="s">
        <v>3088</v>
      </c>
      <c r="AM977">
        <v>200010330930361</v>
      </c>
      <c r="AN977">
        <v>1</v>
      </c>
      <c r="AO977" s="88" t="s">
        <v>3089</v>
      </c>
      <c r="AP977" s="88">
        <v>1</v>
      </c>
      <c r="AQ977" s="88" t="s">
        <v>3090</v>
      </c>
      <c r="AR977" s="88">
        <v>362717</v>
      </c>
      <c r="AS977" s="88" t="s">
        <v>6059</v>
      </c>
      <c r="AT977" s="88">
        <v>234</v>
      </c>
      <c r="AU977" s="88">
        <v>35000</v>
      </c>
      <c r="AV977" s="88">
        <v>0</v>
      </c>
      <c r="AW977" s="88">
        <v>0</v>
      </c>
      <c r="AX977" s="88">
        <v>0</v>
      </c>
      <c r="AY977" s="88">
        <v>35000</v>
      </c>
      <c r="AZ977" s="88">
        <v>1004.5</v>
      </c>
      <c r="BA977" s="88">
        <v>0</v>
      </c>
      <c r="BB977" s="88">
        <v>1064</v>
      </c>
      <c r="BC977" s="88">
        <v>0</v>
      </c>
      <c r="BD977" s="88">
        <v>25</v>
      </c>
      <c r="BE977" s="88">
        <v>0</v>
      </c>
      <c r="BF977" s="101">
        <v>8141</v>
      </c>
      <c r="BG977" s="101">
        <v>10234.5</v>
      </c>
      <c r="BH977" s="101">
        <v>2485</v>
      </c>
      <c r="BI977" s="101">
        <v>385</v>
      </c>
      <c r="BJ977" s="101">
        <v>2481.5</v>
      </c>
      <c r="BK977" s="101">
        <v>5351.5</v>
      </c>
      <c r="BL977" s="101" t="s">
        <v>3091</v>
      </c>
      <c r="BM977" s="101" t="s">
        <v>3081</v>
      </c>
    </row>
    <row r="978" spans="1:65">
      <c r="A978" t="s">
        <v>695</v>
      </c>
      <c r="B978">
        <v>20250301</v>
      </c>
      <c r="C978">
        <v>2025</v>
      </c>
      <c r="D978" s="9">
        <v>45717</v>
      </c>
      <c r="E978">
        <v>3</v>
      </c>
      <c r="F978" t="s">
        <v>1036</v>
      </c>
      <c r="G978" t="s">
        <v>1193</v>
      </c>
      <c r="H978" t="s">
        <v>1038</v>
      </c>
      <c r="I978" t="s">
        <v>695</v>
      </c>
      <c r="J978">
        <v>34</v>
      </c>
      <c r="K978" t="s">
        <v>3256</v>
      </c>
      <c r="L978" t="s">
        <v>2158</v>
      </c>
      <c r="M978" t="s">
        <v>2158</v>
      </c>
      <c r="N978" t="s">
        <v>1820</v>
      </c>
      <c r="O978" t="s">
        <v>3247</v>
      </c>
      <c r="P978" t="s">
        <v>6037</v>
      </c>
      <c r="Q978" t="s">
        <v>6038</v>
      </c>
      <c r="R978" t="s">
        <v>3523</v>
      </c>
      <c r="S978" t="s">
        <v>1111</v>
      </c>
      <c r="T978" t="s">
        <v>6046</v>
      </c>
      <c r="U978" s="9" t="s">
        <v>6047</v>
      </c>
      <c r="V978" s="9" t="s">
        <v>3081</v>
      </c>
      <c r="W978" t="s">
        <v>3081</v>
      </c>
      <c r="X978" t="s">
        <v>3081</v>
      </c>
      <c r="Y978" t="s">
        <v>3081</v>
      </c>
      <c r="Z978">
        <v>2</v>
      </c>
      <c r="AA978">
        <v>45078</v>
      </c>
      <c r="AB978">
        <v>44896</v>
      </c>
      <c r="AC978">
        <v>61575210</v>
      </c>
      <c r="AD978" s="9" t="s">
        <v>3084</v>
      </c>
      <c r="AE978" t="s">
        <v>1989</v>
      </c>
      <c r="AF978" t="s">
        <v>5410</v>
      </c>
      <c r="AG978" t="s">
        <v>5411</v>
      </c>
      <c r="AH978" t="s">
        <v>1988</v>
      </c>
      <c r="AI978" t="s">
        <v>6045</v>
      </c>
      <c r="AJ978">
        <v>34220</v>
      </c>
      <c r="AK978" t="s">
        <v>3099</v>
      </c>
      <c r="AL978" t="s">
        <v>3088</v>
      </c>
      <c r="AM978">
        <v>200019605322551</v>
      </c>
      <c r="AN978">
        <v>1</v>
      </c>
      <c r="AO978" s="88" t="s">
        <v>3089</v>
      </c>
      <c r="AP978" s="88">
        <v>1</v>
      </c>
      <c r="AQ978" s="88" t="s">
        <v>3090</v>
      </c>
      <c r="AR978" s="88">
        <v>362717</v>
      </c>
      <c r="AS978" s="88" t="s">
        <v>6059</v>
      </c>
      <c r="AT978" s="88">
        <v>237</v>
      </c>
      <c r="AU978" s="88">
        <v>42000</v>
      </c>
      <c r="AV978" s="88">
        <v>0</v>
      </c>
      <c r="AW978" s="88">
        <v>0</v>
      </c>
      <c r="AX978" s="88">
        <v>0</v>
      </c>
      <c r="AY978" s="88">
        <v>42000</v>
      </c>
      <c r="AZ978" s="88">
        <v>1205.4000000000001</v>
      </c>
      <c r="BA978" s="88">
        <v>724.92</v>
      </c>
      <c r="BB978" s="88">
        <v>1276.8</v>
      </c>
      <c r="BC978" s="88">
        <v>0</v>
      </c>
      <c r="BD978" s="88">
        <v>25</v>
      </c>
      <c r="BE978" s="88">
        <v>0</v>
      </c>
      <c r="BF978" s="101">
        <v>0</v>
      </c>
      <c r="BG978" s="101">
        <v>3232.12</v>
      </c>
      <c r="BH978" s="101">
        <v>2982</v>
      </c>
      <c r="BI978" s="101">
        <v>462</v>
      </c>
      <c r="BJ978" s="101">
        <v>2977.8</v>
      </c>
      <c r="BK978" s="101">
        <v>6421.8</v>
      </c>
      <c r="BL978" s="101" t="s">
        <v>3173</v>
      </c>
      <c r="BM978" s="101" t="s">
        <v>3217</v>
      </c>
    </row>
    <row r="979" spans="1:65">
      <c r="A979" t="s">
        <v>695</v>
      </c>
      <c r="B979">
        <v>20250301</v>
      </c>
      <c r="C979">
        <v>2025</v>
      </c>
      <c r="D979" s="9">
        <v>45717</v>
      </c>
      <c r="E979">
        <v>3</v>
      </c>
      <c r="F979" t="s">
        <v>2656</v>
      </c>
      <c r="G979" t="s">
        <v>2657</v>
      </c>
      <c r="H979" t="s">
        <v>1038</v>
      </c>
      <c r="I979" t="s">
        <v>695</v>
      </c>
      <c r="J979">
        <v>34</v>
      </c>
      <c r="K979" t="s">
        <v>3256</v>
      </c>
      <c r="L979" t="s">
        <v>2158</v>
      </c>
      <c r="M979" t="s">
        <v>2158</v>
      </c>
      <c r="N979" t="s">
        <v>1820</v>
      </c>
      <c r="O979" t="s">
        <v>3247</v>
      </c>
      <c r="P979" t="s">
        <v>6037</v>
      </c>
      <c r="Q979" t="s">
        <v>6038</v>
      </c>
      <c r="R979" t="s">
        <v>3281</v>
      </c>
      <c r="S979" t="s">
        <v>109</v>
      </c>
      <c r="T979" t="s">
        <v>6046</v>
      </c>
      <c r="U979" s="9" t="s">
        <v>6047</v>
      </c>
      <c r="V979" s="9" t="s">
        <v>3081</v>
      </c>
      <c r="W979" t="s">
        <v>3081</v>
      </c>
      <c r="X979" t="s">
        <v>3081</v>
      </c>
      <c r="Y979" t="s">
        <v>3081</v>
      </c>
      <c r="Z979">
        <v>1</v>
      </c>
      <c r="AA979">
        <v>45717</v>
      </c>
      <c r="AB979">
        <v>45717</v>
      </c>
      <c r="AC979">
        <v>61860009</v>
      </c>
      <c r="AD979" s="9" t="s">
        <v>3084</v>
      </c>
      <c r="AE979" t="s">
        <v>6213</v>
      </c>
      <c r="AF979" t="s">
        <v>6214</v>
      </c>
      <c r="AG979" t="s">
        <v>6215</v>
      </c>
      <c r="AH979" t="s">
        <v>6216</v>
      </c>
      <c r="AI979" t="s">
        <v>6043</v>
      </c>
      <c r="AJ979">
        <v>30008</v>
      </c>
      <c r="AK979" t="s">
        <v>3099</v>
      </c>
      <c r="AL979" t="s">
        <v>3088</v>
      </c>
      <c r="AM979">
        <v>200012470175304</v>
      </c>
      <c r="AN979">
        <v>1</v>
      </c>
      <c r="AO979" s="88" t="s">
        <v>3089</v>
      </c>
      <c r="AP979" s="88">
        <v>1</v>
      </c>
      <c r="AQ979" s="88" t="s">
        <v>3090</v>
      </c>
      <c r="AR979" s="88">
        <v>362717</v>
      </c>
      <c r="AS979" s="88" t="s">
        <v>6059</v>
      </c>
      <c r="AT979" s="88">
        <v>240</v>
      </c>
      <c r="AU979" s="88">
        <v>150000</v>
      </c>
      <c r="AV979" s="88">
        <v>0</v>
      </c>
      <c r="AW979" s="88">
        <v>0</v>
      </c>
      <c r="AX979" s="88">
        <v>0</v>
      </c>
      <c r="AY979" s="88">
        <v>150000</v>
      </c>
      <c r="AZ979" s="88">
        <v>4305</v>
      </c>
      <c r="BA979" s="88">
        <v>23866.62</v>
      </c>
      <c r="BB979" s="88">
        <v>4560</v>
      </c>
      <c r="BC979" s="88">
        <v>0</v>
      </c>
      <c r="BD979" s="88">
        <v>25</v>
      </c>
      <c r="BE979" s="88">
        <v>0</v>
      </c>
      <c r="BF979" s="101">
        <v>0</v>
      </c>
      <c r="BG979" s="101">
        <v>32756.62</v>
      </c>
      <c r="BH979" s="101">
        <v>10650</v>
      </c>
      <c r="BI979" s="101">
        <v>851.51</v>
      </c>
      <c r="BJ979" s="101">
        <v>10635</v>
      </c>
      <c r="BK979" s="101">
        <v>22136.51</v>
      </c>
      <c r="BL979" s="101" t="s">
        <v>3081</v>
      </c>
      <c r="BM979" s="101" t="s">
        <v>3081</v>
      </c>
    </row>
    <row r="980" spans="1:65">
      <c r="A980" t="s">
        <v>695</v>
      </c>
      <c r="B980">
        <v>20250301</v>
      </c>
      <c r="C980">
        <v>2025</v>
      </c>
      <c r="D980" s="9">
        <v>45717</v>
      </c>
      <c r="E980">
        <v>3</v>
      </c>
      <c r="F980" t="s">
        <v>1046</v>
      </c>
      <c r="G980" t="s">
        <v>226</v>
      </c>
      <c r="H980" t="s">
        <v>1046</v>
      </c>
      <c r="I980" t="s">
        <v>226</v>
      </c>
      <c r="J980">
        <v>1</v>
      </c>
      <c r="K980" t="s">
        <v>9</v>
      </c>
      <c r="L980" t="s">
        <v>2158</v>
      </c>
      <c r="M980" t="s">
        <v>2158</v>
      </c>
      <c r="N980" t="s">
        <v>1820</v>
      </c>
      <c r="O980" t="s">
        <v>3247</v>
      </c>
      <c r="P980" t="s">
        <v>6037</v>
      </c>
      <c r="Q980" t="s">
        <v>6038</v>
      </c>
      <c r="R980" t="s">
        <v>4469</v>
      </c>
      <c r="S980" t="s">
        <v>140</v>
      </c>
      <c r="T980" t="s">
        <v>6046</v>
      </c>
      <c r="U980" s="9" t="s">
        <v>6047</v>
      </c>
      <c r="V980" s="9" t="s">
        <v>6056</v>
      </c>
      <c r="W980" t="s">
        <v>6057</v>
      </c>
      <c r="X980" t="s">
        <v>3081</v>
      </c>
      <c r="Y980" t="s">
        <v>3081</v>
      </c>
      <c r="Z980">
        <v>2</v>
      </c>
      <c r="AA980">
        <v>45108</v>
      </c>
      <c r="AB980">
        <v>44166</v>
      </c>
      <c r="AC980">
        <v>62250015</v>
      </c>
      <c r="AD980" s="9" t="s">
        <v>3084</v>
      </c>
      <c r="AE980" t="s">
        <v>1362</v>
      </c>
      <c r="AF980" t="s">
        <v>4470</v>
      </c>
      <c r="AG980" t="s">
        <v>4471</v>
      </c>
      <c r="AH980" t="s">
        <v>754</v>
      </c>
      <c r="AI980" t="s">
        <v>6043</v>
      </c>
      <c r="AJ980">
        <v>32455</v>
      </c>
      <c r="AK980" t="s">
        <v>3099</v>
      </c>
      <c r="AL980" t="s">
        <v>3088</v>
      </c>
      <c r="AM980">
        <v>200019603292593</v>
      </c>
      <c r="AN980">
        <v>1</v>
      </c>
      <c r="AO980" s="88" t="s">
        <v>3089</v>
      </c>
      <c r="AP980" s="88">
        <v>1</v>
      </c>
      <c r="AQ980" s="88" t="s">
        <v>3090</v>
      </c>
      <c r="AR980" s="88">
        <v>362717</v>
      </c>
      <c r="AS980" s="88" t="s">
        <v>6059</v>
      </c>
      <c r="AT980" s="88">
        <v>243</v>
      </c>
      <c r="AU980" s="88">
        <v>35000</v>
      </c>
      <c r="AV980" s="88">
        <v>0</v>
      </c>
      <c r="AW980" s="88">
        <v>0</v>
      </c>
      <c r="AX980" s="88">
        <v>0</v>
      </c>
      <c r="AY980" s="88">
        <v>35000</v>
      </c>
      <c r="AZ980" s="88">
        <v>1004.5</v>
      </c>
      <c r="BA980" s="88">
        <v>0</v>
      </c>
      <c r="BB980" s="88">
        <v>1064</v>
      </c>
      <c r="BC980" s="88">
        <v>0</v>
      </c>
      <c r="BD980" s="88">
        <v>25</v>
      </c>
      <c r="BE980" s="88">
        <v>0</v>
      </c>
      <c r="BF980" s="101">
        <v>0</v>
      </c>
      <c r="BG980" s="101">
        <v>2093.5</v>
      </c>
      <c r="BH980" s="101">
        <v>2485</v>
      </c>
      <c r="BI980" s="101">
        <v>385</v>
      </c>
      <c r="BJ980" s="101">
        <v>2481.5</v>
      </c>
      <c r="BK980" s="101">
        <v>5351.5</v>
      </c>
      <c r="BL980" s="101" t="s">
        <v>3081</v>
      </c>
      <c r="BM980" s="101" t="s">
        <v>3081</v>
      </c>
    </row>
    <row r="981" spans="1:65">
      <c r="A981" t="s">
        <v>695</v>
      </c>
      <c r="B981">
        <v>20250301</v>
      </c>
      <c r="C981">
        <v>2025</v>
      </c>
      <c r="D981" s="9">
        <v>45717</v>
      </c>
      <c r="E981">
        <v>3</v>
      </c>
      <c r="F981" t="s">
        <v>1038</v>
      </c>
      <c r="G981" t="s">
        <v>695</v>
      </c>
      <c r="H981" t="s">
        <v>1038</v>
      </c>
      <c r="I981" t="s">
        <v>695</v>
      </c>
      <c r="J981">
        <v>7</v>
      </c>
      <c r="K981" t="s">
        <v>3252</v>
      </c>
      <c r="L981" t="s">
        <v>2158</v>
      </c>
      <c r="M981" t="s">
        <v>2158</v>
      </c>
      <c r="N981" t="s">
        <v>1820</v>
      </c>
      <c r="O981" t="s">
        <v>3247</v>
      </c>
      <c r="P981" t="s">
        <v>6037</v>
      </c>
      <c r="Q981" t="s">
        <v>6038</v>
      </c>
      <c r="R981" t="s">
        <v>3253</v>
      </c>
      <c r="S981" t="s">
        <v>666</v>
      </c>
      <c r="T981" t="s">
        <v>6046</v>
      </c>
      <c r="U981" s="9" t="s">
        <v>6047</v>
      </c>
      <c r="V981" s="9" t="s">
        <v>3081</v>
      </c>
      <c r="W981" t="s">
        <v>3081</v>
      </c>
      <c r="X981" t="s">
        <v>3081</v>
      </c>
      <c r="Y981" t="s">
        <v>3081</v>
      </c>
      <c r="Z981">
        <v>2</v>
      </c>
      <c r="AA981">
        <v>45200</v>
      </c>
      <c r="AB981">
        <v>44409</v>
      </c>
      <c r="AC981">
        <v>62462063</v>
      </c>
      <c r="AD981" s="9" t="s">
        <v>3084</v>
      </c>
      <c r="AE981" t="s">
        <v>2595</v>
      </c>
      <c r="AF981" t="s">
        <v>5612</v>
      </c>
      <c r="AG981" t="s">
        <v>5613</v>
      </c>
      <c r="AH981" t="s">
        <v>2596</v>
      </c>
      <c r="AI981" t="s">
        <v>6045</v>
      </c>
      <c r="AJ981">
        <v>36071</v>
      </c>
      <c r="AK981" t="s">
        <v>3099</v>
      </c>
      <c r="AL981" t="s">
        <v>3088</v>
      </c>
      <c r="AM981">
        <v>200019602252378</v>
      </c>
      <c r="AN981">
        <v>1</v>
      </c>
      <c r="AO981" s="88" t="s">
        <v>3089</v>
      </c>
      <c r="AP981" s="88">
        <v>1</v>
      </c>
      <c r="AQ981" s="88" t="s">
        <v>3090</v>
      </c>
      <c r="AR981" s="88">
        <v>362717</v>
      </c>
      <c r="AS981" s="88" t="s">
        <v>6059</v>
      </c>
      <c r="AT981" s="88">
        <v>245</v>
      </c>
      <c r="AU981" s="88">
        <v>10000</v>
      </c>
      <c r="AV981" s="88">
        <v>0</v>
      </c>
      <c r="AW981" s="88">
        <v>0</v>
      </c>
      <c r="AX981" s="88">
        <v>0</v>
      </c>
      <c r="AY981" s="88">
        <v>10000</v>
      </c>
      <c r="AZ981" s="88">
        <v>0</v>
      </c>
      <c r="BA981" s="88">
        <v>0</v>
      </c>
      <c r="BB981" s="88">
        <v>0</v>
      </c>
      <c r="BC981" s="88">
        <v>0</v>
      </c>
      <c r="BD981" s="88">
        <v>0</v>
      </c>
      <c r="BE981" s="88">
        <v>0</v>
      </c>
      <c r="BF981" s="101">
        <v>0</v>
      </c>
      <c r="BG981" s="101">
        <v>0</v>
      </c>
      <c r="BH981" s="101">
        <v>0</v>
      </c>
      <c r="BI981" s="101">
        <v>0</v>
      </c>
      <c r="BJ981" s="101">
        <v>0</v>
      </c>
      <c r="BK981" s="101">
        <v>0</v>
      </c>
      <c r="BL981" s="101" t="s">
        <v>3081</v>
      </c>
      <c r="BM981" s="101" t="s">
        <v>3081</v>
      </c>
    </row>
    <row r="982" spans="1:65">
      <c r="A982" t="s">
        <v>695</v>
      </c>
      <c r="B982">
        <v>20250301</v>
      </c>
      <c r="C982">
        <v>2025</v>
      </c>
      <c r="D982" s="9">
        <v>45717</v>
      </c>
      <c r="E982">
        <v>3</v>
      </c>
      <c r="F982" t="s">
        <v>1027</v>
      </c>
      <c r="G982" t="s">
        <v>246</v>
      </c>
      <c r="H982" t="s">
        <v>1027</v>
      </c>
      <c r="I982" t="s">
        <v>246</v>
      </c>
      <c r="J982">
        <v>1</v>
      </c>
      <c r="K982" t="s">
        <v>9</v>
      </c>
      <c r="L982" t="s">
        <v>2158</v>
      </c>
      <c r="M982" t="s">
        <v>2158</v>
      </c>
      <c r="N982" t="s">
        <v>1820</v>
      </c>
      <c r="O982" t="s">
        <v>3247</v>
      </c>
      <c r="P982" t="s">
        <v>6037</v>
      </c>
      <c r="Q982" t="s">
        <v>6038</v>
      </c>
      <c r="R982" t="s">
        <v>3783</v>
      </c>
      <c r="S982" t="s">
        <v>755</v>
      </c>
      <c r="T982" t="s">
        <v>6046</v>
      </c>
      <c r="U982" s="9" t="s">
        <v>6047</v>
      </c>
      <c r="V982" s="9" t="s">
        <v>3081</v>
      </c>
      <c r="W982" t="s">
        <v>3081</v>
      </c>
      <c r="X982" t="s">
        <v>3081</v>
      </c>
      <c r="Y982" t="s">
        <v>3081</v>
      </c>
      <c r="Z982">
        <v>2</v>
      </c>
      <c r="AA982">
        <v>44896</v>
      </c>
      <c r="AB982">
        <v>44197</v>
      </c>
      <c r="AC982">
        <v>62160057</v>
      </c>
      <c r="AD982" s="9" t="s">
        <v>3084</v>
      </c>
      <c r="AE982" t="s">
        <v>1305</v>
      </c>
      <c r="AF982" t="s">
        <v>3784</v>
      </c>
      <c r="AG982" t="s">
        <v>3785</v>
      </c>
      <c r="AH982" t="s">
        <v>756</v>
      </c>
      <c r="AI982" t="s">
        <v>6045</v>
      </c>
      <c r="AJ982">
        <v>31502</v>
      </c>
      <c r="AK982" t="s">
        <v>3099</v>
      </c>
      <c r="AL982" t="s">
        <v>3088</v>
      </c>
      <c r="AM982">
        <v>200019603292601</v>
      </c>
      <c r="AN982">
        <v>1</v>
      </c>
      <c r="AO982" s="88" t="s">
        <v>3089</v>
      </c>
      <c r="AP982" s="88">
        <v>1</v>
      </c>
      <c r="AQ982" s="88" t="s">
        <v>3090</v>
      </c>
      <c r="AR982" s="88">
        <v>362717</v>
      </c>
      <c r="AS982" s="88" t="s">
        <v>6059</v>
      </c>
      <c r="AT982" s="88">
        <v>247</v>
      </c>
      <c r="AU982" s="88">
        <v>45000</v>
      </c>
      <c r="AV982" s="88">
        <v>0</v>
      </c>
      <c r="AW982" s="88">
        <v>0</v>
      </c>
      <c r="AX982" s="88">
        <v>0</v>
      </c>
      <c r="AY982" s="88">
        <v>45000</v>
      </c>
      <c r="AZ982" s="88">
        <v>1291.5</v>
      </c>
      <c r="BA982" s="88">
        <v>1148.33</v>
      </c>
      <c r="BB982" s="88">
        <v>1368</v>
      </c>
      <c r="BC982" s="88">
        <v>0</v>
      </c>
      <c r="BD982" s="88">
        <v>25</v>
      </c>
      <c r="BE982" s="88">
        <v>0</v>
      </c>
      <c r="BF982" s="101">
        <v>0</v>
      </c>
      <c r="BG982" s="101">
        <v>3832.83</v>
      </c>
      <c r="BH982" s="101">
        <v>3195</v>
      </c>
      <c r="BI982" s="101">
        <v>495</v>
      </c>
      <c r="BJ982" s="101">
        <v>3190.5</v>
      </c>
      <c r="BK982" s="101">
        <v>6880.5</v>
      </c>
      <c r="BL982" s="101" t="s">
        <v>3081</v>
      </c>
      <c r="BM982" s="101" t="s">
        <v>3081</v>
      </c>
    </row>
    <row r="983" spans="1:65">
      <c r="A983" t="s">
        <v>695</v>
      </c>
      <c r="B983">
        <v>20250301</v>
      </c>
      <c r="C983">
        <v>2025</v>
      </c>
      <c r="D983" s="9">
        <v>45717</v>
      </c>
      <c r="E983">
        <v>3</v>
      </c>
      <c r="F983" t="s">
        <v>1038</v>
      </c>
      <c r="G983" t="s">
        <v>695</v>
      </c>
      <c r="H983" t="s">
        <v>1038</v>
      </c>
      <c r="I983" t="s">
        <v>695</v>
      </c>
      <c r="J983">
        <v>7</v>
      </c>
      <c r="K983" t="s">
        <v>3252</v>
      </c>
      <c r="L983" t="s">
        <v>2158</v>
      </c>
      <c r="M983" t="s">
        <v>2158</v>
      </c>
      <c r="N983" t="s">
        <v>1820</v>
      </c>
      <c r="O983" t="s">
        <v>3247</v>
      </c>
      <c r="P983" t="s">
        <v>6037</v>
      </c>
      <c r="Q983" t="s">
        <v>6038</v>
      </c>
      <c r="R983" t="s">
        <v>3253</v>
      </c>
      <c r="S983" t="s">
        <v>666</v>
      </c>
      <c r="T983" t="s">
        <v>6046</v>
      </c>
      <c r="U983" s="9" t="s">
        <v>6047</v>
      </c>
      <c r="V983" s="9" t="s">
        <v>3081</v>
      </c>
      <c r="W983" t="s">
        <v>3081</v>
      </c>
      <c r="X983" t="s">
        <v>3081</v>
      </c>
      <c r="Y983" t="s">
        <v>3081</v>
      </c>
      <c r="Z983">
        <v>1</v>
      </c>
      <c r="AA983">
        <v>45717</v>
      </c>
      <c r="AB983">
        <v>45717</v>
      </c>
      <c r="AC983">
        <v>62462585</v>
      </c>
      <c r="AD983" s="9" t="s">
        <v>3084</v>
      </c>
      <c r="AE983" t="s">
        <v>6217</v>
      </c>
      <c r="AF983" t="s">
        <v>6218</v>
      </c>
      <c r="AG983" t="s">
        <v>6219</v>
      </c>
      <c r="AH983" t="s">
        <v>6220</v>
      </c>
      <c r="AI983" t="s">
        <v>6045</v>
      </c>
      <c r="AJ983">
        <v>31995</v>
      </c>
      <c r="AK983" t="s">
        <v>3099</v>
      </c>
      <c r="AL983" t="s">
        <v>3088</v>
      </c>
      <c r="AM983">
        <v>200012320349415</v>
      </c>
      <c r="AN983">
        <v>1</v>
      </c>
      <c r="AO983" s="88" t="s">
        <v>3089</v>
      </c>
      <c r="AP983" s="88">
        <v>1</v>
      </c>
      <c r="AQ983" s="88" t="s">
        <v>3090</v>
      </c>
      <c r="AR983" s="88">
        <v>362717</v>
      </c>
      <c r="AS983" s="88" t="s">
        <v>6059</v>
      </c>
      <c r="AT983" s="88">
        <v>248</v>
      </c>
      <c r="AU983" s="88">
        <v>30000</v>
      </c>
      <c r="AV983" s="88">
        <v>0</v>
      </c>
      <c r="AW983" s="88">
        <v>0</v>
      </c>
      <c r="AX983" s="88">
        <v>0</v>
      </c>
      <c r="AY983" s="88">
        <v>30000</v>
      </c>
      <c r="AZ983" s="88">
        <v>0</v>
      </c>
      <c r="BA983" s="88">
        <v>0</v>
      </c>
      <c r="BB983" s="88">
        <v>0</v>
      </c>
      <c r="BC983" s="88">
        <v>0</v>
      </c>
      <c r="BD983" s="88">
        <v>0</v>
      </c>
      <c r="BE983" s="88">
        <v>0</v>
      </c>
      <c r="BF983" s="101">
        <v>0</v>
      </c>
      <c r="BG983" s="101">
        <v>0</v>
      </c>
      <c r="BH983" s="101">
        <v>0</v>
      </c>
      <c r="BI983" s="101">
        <v>0</v>
      </c>
      <c r="BJ983" s="101">
        <v>0</v>
      </c>
      <c r="BK983" s="101">
        <v>0</v>
      </c>
      <c r="BL983" s="101" t="s">
        <v>3081</v>
      </c>
      <c r="BM983" s="101" t="s">
        <v>3081</v>
      </c>
    </row>
    <row r="984" spans="1:65">
      <c r="A984" t="s">
        <v>695</v>
      </c>
      <c r="B984">
        <v>20250301</v>
      </c>
      <c r="C984">
        <v>2025</v>
      </c>
      <c r="D984" s="9">
        <v>45717</v>
      </c>
      <c r="E984">
        <v>3</v>
      </c>
      <c r="F984" t="s">
        <v>1033</v>
      </c>
      <c r="G984" t="s">
        <v>428</v>
      </c>
      <c r="H984" t="s">
        <v>1038</v>
      </c>
      <c r="I984" t="s">
        <v>695</v>
      </c>
      <c r="J984">
        <v>34</v>
      </c>
      <c r="K984" t="s">
        <v>3256</v>
      </c>
      <c r="L984" t="s">
        <v>2158</v>
      </c>
      <c r="M984" t="s">
        <v>2158</v>
      </c>
      <c r="N984" t="s">
        <v>1820</v>
      </c>
      <c r="O984" t="s">
        <v>3247</v>
      </c>
      <c r="P984" t="s">
        <v>6037</v>
      </c>
      <c r="Q984" t="s">
        <v>6038</v>
      </c>
      <c r="R984" t="s">
        <v>3218</v>
      </c>
      <c r="S984" t="s">
        <v>48</v>
      </c>
      <c r="T984" t="s">
        <v>6046</v>
      </c>
      <c r="U984" s="9" t="s">
        <v>6047</v>
      </c>
      <c r="V984" s="9" t="s">
        <v>3081</v>
      </c>
      <c r="W984" t="s">
        <v>3081</v>
      </c>
      <c r="X984" t="s">
        <v>3081</v>
      </c>
      <c r="Y984" t="s">
        <v>3081</v>
      </c>
      <c r="Z984">
        <v>1</v>
      </c>
      <c r="AA984">
        <v>44958</v>
      </c>
      <c r="AB984">
        <v>44958</v>
      </c>
      <c r="AC984">
        <v>61815129</v>
      </c>
      <c r="AD984" s="9" t="s">
        <v>3084</v>
      </c>
      <c r="AE984" t="s">
        <v>2214</v>
      </c>
      <c r="AF984" t="s">
        <v>5648</v>
      </c>
      <c r="AG984" t="s">
        <v>5649</v>
      </c>
      <c r="AH984" t="s">
        <v>2225</v>
      </c>
      <c r="AI984" t="s">
        <v>6043</v>
      </c>
      <c r="AJ984">
        <v>22631</v>
      </c>
      <c r="AK984" t="s">
        <v>3087</v>
      </c>
      <c r="AL984" t="s">
        <v>3088</v>
      </c>
      <c r="AM984">
        <v>200019605475510</v>
      </c>
      <c r="AN984">
        <v>1</v>
      </c>
      <c r="AO984" s="88" t="s">
        <v>3089</v>
      </c>
      <c r="AP984" s="88">
        <v>1</v>
      </c>
      <c r="AQ984" s="88" t="s">
        <v>3090</v>
      </c>
      <c r="AR984" s="88">
        <v>362717</v>
      </c>
      <c r="AS984" s="88" t="s">
        <v>6059</v>
      </c>
      <c r="AT984" s="88">
        <v>249</v>
      </c>
      <c r="AU984" s="88">
        <v>180000</v>
      </c>
      <c r="AV984" s="88">
        <v>0</v>
      </c>
      <c r="AW984" s="88">
        <v>0</v>
      </c>
      <c r="AX984" s="88">
        <v>0</v>
      </c>
      <c r="AY984" s="88">
        <v>180000</v>
      </c>
      <c r="AZ984" s="88">
        <v>5166</v>
      </c>
      <c r="BA984" s="88">
        <v>30923.37</v>
      </c>
      <c r="BB984" s="88">
        <v>5472</v>
      </c>
      <c r="BC984" s="88">
        <v>0</v>
      </c>
      <c r="BD984" s="88">
        <v>25</v>
      </c>
      <c r="BE984" s="88">
        <v>0</v>
      </c>
      <c r="BF984" s="101">
        <v>1000</v>
      </c>
      <c r="BG984" s="101">
        <v>42586.37</v>
      </c>
      <c r="BH984" s="101">
        <v>12780</v>
      </c>
      <c r="BI984" s="101">
        <v>851.51</v>
      </c>
      <c r="BJ984" s="101">
        <v>12762</v>
      </c>
      <c r="BK984" s="101">
        <v>26393.51</v>
      </c>
      <c r="BL984" s="101" t="s">
        <v>3173</v>
      </c>
      <c r="BM984" s="101" t="s">
        <v>3217</v>
      </c>
    </row>
    <row r="985" spans="1:65">
      <c r="A985" t="s">
        <v>695</v>
      </c>
      <c r="B985">
        <v>20250301</v>
      </c>
      <c r="C985">
        <v>2025</v>
      </c>
      <c r="D985" s="9">
        <v>45717</v>
      </c>
      <c r="E985">
        <v>3</v>
      </c>
      <c r="F985" t="s">
        <v>2660</v>
      </c>
      <c r="G985" t="s">
        <v>2661</v>
      </c>
      <c r="H985" t="s">
        <v>2660</v>
      </c>
      <c r="I985" t="s">
        <v>2661</v>
      </c>
      <c r="J985">
        <v>36</v>
      </c>
      <c r="K985" t="s">
        <v>3251</v>
      </c>
      <c r="L985" t="s">
        <v>2158</v>
      </c>
      <c r="M985" t="s">
        <v>2158</v>
      </c>
      <c r="N985" t="s">
        <v>1820</v>
      </c>
      <c r="O985" t="s">
        <v>3247</v>
      </c>
      <c r="P985" t="s">
        <v>6037</v>
      </c>
      <c r="Q985" t="s">
        <v>6038</v>
      </c>
      <c r="R985" t="s">
        <v>4966</v>
      </c>
      <c r="S985" t="s">
        <v>4967</v>
      </c>
      <c r="T985" t="s">
        <v>6046</v>
      </c>
      <c r="U985" s="9" t="s">
        <v>6047</v>
      </c>
      <c r="V985" s="9" t="s">
        <v>6052</v>
      </c>
      <c r="W985" t="s">
        <v>6053</v>
      </c>
      <c r="X985" t="s">
        <v>3081</v>
      </c>
      <c r="Y985" t="s">
        <v>3081</v>
      </c>
      <c r="Z985">
        <v>2</v>
      </c>
      <c r="AA985">
        <v>45658</v>
      </c>
      <c r="AB985">
        <v>45566</v>
      </c>
      <c r="AC985">
        <v>61530029</v>
      </c>
      <c r="AD985" s="9" t="s">
        <v>3084</v>
      </c>
      <c r="AE985" t="s">
        <v>4968</v>
      </c>
      <c r="AF985" t="s">
        <v>4969</v>
      </c>
      <c r="AG985" t="s">
        <v>4970</v>
      </c>
      <c r="AH985" t="s">
        <v>4971</v>
      </c>
      <c r="AI985" t="s">
        <v>6045</v>
      </c>
      <c r="AJ985">
        <v>36511</v>
      </c>
      <c r="AK985" t="s">
        <v>3099</v>
      </c>
      <c r="AL985" t="s">
        <v>3088</v>
      </c>
      <c r="AM985">
        <v>200019607618776</v>
      </c>
      <c r="AN985">
        <v>1</v>
      </c>
      <c r="AO985" s="88" t="s">
        <v>3089</v>
      </c>
      <c r="AP985" s="88">
        <v>1</v>
      </c>
      <c r="AQ985" s="88" t="s">
        <v>3090</v>
      </c>
      <c r="AR985" s="88">
        <v>362717</v>
      </c>
      <c r="AS985" s="88" t="s">
        <v>6059</v>
      </c>
      <c r="AT985" s="88">
        <v>251</v>
      </c>
      <c r="AU985" s="88">
        <v>80000</v>
      </c>
      <c r="AV985" s="88">
        <v>0</v>
      </c>
      <c r="AW985" s="88">
        <v>0</v>
      </c>
      <c r="AX985" s="88">
        <v>0</v>
      </c>
      <c r="AY985" s="88">
        <v>80000</v>
      </c>
      <c r="AZ985" s="88">
        <v>2296</v>
      </c>
      <c r="BA985" s="88">
        <v>7400.87</v>
      </c>
      <c r="BB985" s="88">
        <v>2432</v>
      </c>
      <c r="BC985" s="88">
        <v>0</v>
      </c>
      <c r="BD985" s="88">
        <v>25</v>
      </c>
      <c r="BE985" s="88">
        <v>0</v>
      </c>
      <c r="BF985" s="101">
        <v>0</v>
      </c>
      <c r="BG985" s="101">
        <v>12153.87</v>
      </c>
      <c r="BH985" s="101">
        <v>5680</v>
      </c>
      <c r="BI985" s="101">
        <v>851.51</v>
      </c>
      <c r="BJ985" s="101">
        <v>5672</v>
      </c>
      <c r="BK985" s="101">
        <v>12203.51</v>
      </c>
      <c r="BL985" s="101" t="s">
        <v>3081</v>
      </c>
      <c r="BM985" s="101" t="s">
        <v>3081</v>
      </c>
    </row>
    <row r="986" spans="1:65">
      <c r="A986" t="s">
        <v>695</v>
      </c>
      <c r="B986">
        <v>20250301</v>
      </c>
      <c r="C986">
        <v>2025</v>
      </c>
      <c r="D986" s="9">
        <v>45717</v>
      </c>
      <c r="E986">
        <v>3</v>
      </c>
      <c r="F986" t="s">
        <v>1037</v>
      </c>
      <c r="G986" t="s">
        <v>271</v>
      </c>
      <c r="H986" t="s">
        <v>1037</v>
      </c>
      <c r="I986" t="s">
        <v>271</v>
      </c>
      <c r="J986">
        <v>1</v>
      </c>
      <c r="K986" t="s">
        <v>9</v>
      </c>
      <c r="L986" t="s">
        <v>2158</v>
      </c>
      <c r="M986" t="s">
        <v>2158</v>
      </c>
      <c r="N986" t="s">
        <v>1820</v>
      </c>
      <c r="O986" t="s">
        <v>3247</v>
      </c>
      <c r="P986" t="s">
        <v>6037</v>
      </c>
      <c r="Q986" t="s">
        <v>6038</v>
      </c>
      <c r="R986" t="s">
        <v>4314</v>
      </c>
      <c r="S986" t="s">
        <v>1874</v>
      </c>
      <c r="T986" t="s">
        <v>6046</v>
      </c>
      <c r="U986" s="9" t="s">
        <v>6047</v>
      </c>
      <c r="V986" s="9" t="s">
        <v>6052</v>
      </c>
      <c r="W986" t="s">
        <v>6053</v>
      </c>
      <c r="X986" t="s">
        <v>3081</v>
      </c>
      <c r="Y986" t="s">
        <v>3081</v>
      </c>
      <c r="Z986">
        <v>7</v>
      </c>
      <c r="AA986">
        <v>45627</v>
      </c>
      <c r="AB986">
        <v>43983</v>
      </c>
      <c r="AC986">
        <v>61635019</v>
      </c>
      <c r="AD986" s="9" t="s">
        <v>3084</v>
      </c>
      <c r="AE986" t="s">
        <v>1451</v>
      </c>
      <c r="AF986" t="s">
        <v>4409</v>
      </c>
      <c r="AG986" t="s">
        <v>4410</v>
      </c>
      <c r="AH986" t="s">
        <v>661</v>
      </c>
      <c r="AI986" t="s">
        <v>6045</v>
      </c>
      <c r="AJ986">
        <v>33862</v>
      </c>
      <c r="AK986" t="s">
        <v>3099</v>
      </c>
      <c r="AL986" t="s">
        <v>3088</v>
      </c>
      <c r="AM986">
        <v>200019601872824</v>
      </c>
      <c r="AN986">
        <v>1</v>
      </c>
      <c r="AO986" s="88" t="s">
        <v>3089</v>
      </c>
      <c r="AP986" s="88">
        <v>1</v>
      </c>
      <c r="AQ986" s="88" t="s">
        <v>3090</v>
      </c>
      <c r="AR986" s="88">
        <v>362717</v>
      </c>
      <c r="AS986" s="88" t="s">
        <v>6059</v>
      </c>
      <c r="AT986" s="88">
        <v>259</v>
      </c>
      <c r="AU986" s="88">
        <v>210000</v>
      </c>
      <c r="AV986" s="88">
        <v>0</v>
      </c>
      <c r="AW986" s="88">
        <v>0</v>
      </c>
      <c r="AX986" s="88">
        <v>0</v>
      </c>
      <c r="AY986" s="88">
        <v>210000</v>
      </c>
      <c r="AZ986" s="88">
        <v>6027</v>
      </c>
      <c r="BA986" s="88">
        <v>15076.14</v>
      </c>
      <c r="BB986" s="88">
        <v>6384</v>
      </c>
      <c r="BC986" s="88">
        <v>5146.38</v>
      </c>
      <c r="BD986" s="88">
        <v>75</v>
      </c>
      <c r="BE986" s="88">
        <v>0</v>
      </c>
      <c r="BF986" s="101">
        <v>0</v>
      </c>
      <c r="BG986" s="101">
        <v>32708.52</v>
      </c>
      <c r="BH986" s="101">
        <v>14910</v>
      </c>
      <c r="BI986" s="101">
        <v>2310</v>
      </c>
      <c r="BJ986" s="101">
        <v>14889</v>
      </c>
      <c r="BK986" s="101">
        <v>32109</v>
      </c>
      <c r="BL986" s="101" t="s">
        <v>3173</v>
      </c>
      <c r="BM986" s="101" t="s">
        <v>3217</v>
      </c>
    </row>
    <row r="987" spans="1:65">
      <c r="A987" t="s">
        <v>695</v>
      </c>
      <c r="B987">
        <v>20250301</v>
      </c>
      <c r="C987">
        <v>2025</v>
      </c>
      <c r="D987" s="9">
        <v>45717</v>
      </c>
      <c r="E987">
        <v>3</v>
      </c>
      <c r="F987" t="s">
        <v>1059</v>
      </c>
      <c r="G987" t="s">
        <v>1195</v>
      </c>
      <c r="H987" t="s">
        <v>1038</v>
      </c>
      <c r="I987" t="s">
        <v>695</v>
      </c>
      <c r="J987">
        <v>34</v>
      </c>
      <c r="K987" t="s">
        <v>3256</v>
      </c>
      <c r="L987" t="s">
        <v>2158</v>
      </c>
      <c r="M987" t="s">
        <v>2158</v>
      </c>
      <c r="N987" t="s">
        <v>1820</v>
      </c>
      <c r="O987" t="s">
        <v>3247</v>
      </c>
      <c r="P987" t="s">
        <v>6037</v>
      </c>
      <c r="Q987" t="s">
        <v>6038</v>
      </c>
      <c r="R987" t="s">
        <v>3769</v>
      </c>
      <c r="S987" t="s">
        <v>595</v>
      </c>
      <c r="T987" t="s">
        <v>6046</v>
      </c>
      <c r="U987" s="9" t="s">
        <v>6047</v>
      </c>
      <c r="V987" s="9" t="s">
        <v>3081</v>
      </c>
      <c r="W987" t="s">
        <v>3081</v>
      </c>
      <c r="X987" t="s">
        <v>3081</v>
      </c>
      <c r="Y987" t="s">
        <v>3081</v>
      </c>
      <c r="Z987">
        <v>1</v>
      </c>
      <c r="AA987">
        <v>45717</v>
      </c>
      <c r="AB987">
        <v>45717</v>
      </c>
      <c r="AC987">
        <v>61755034</v>
      </c>
      <c r="AD987" s="9" t="s">
        <v>3084</v>
      </c>
      <c r="AE987" t="s">
        <v>6221</v>
      </c>
      <c r="AF987" t="s">
        <v>6222</v>
      </c>
      <c r="AG987" t="s">
        <v>6223</v>
      </c>
      <c r="AH987" t="s">
        <v>6224</v>
      </c>
      <c r="AI987" t="s">
        <v>6043</v>
      </c>
      <c r="AJ987">
        <v>36367</v>
      </c>
      <c r="AK987" t="s">
        <v>3099</v>
      </c>
      <c r="AL987" t="s">
        <v>3088</v>
      </c>
      <c r="AM987">
        <v>200019605352971</v>
      </c>
      <c r="AN987">
        <v>1</v>
      </c>
      <c r="AO987" s="88" t="s">
        <v>3089</v>
      </c>
      <c r="AP987" s="88">
        <v>1</v>
      </c>
      <c r="AQ987" s="88" t="s">
        <v>3090</v>
      </c>
      <c r="AR987" s="88">
        <v>362717</v>
      </c>
      <c r="AS987" s="88" t="s">
        <v>6059</v>
      </c>
      <c r="AT987" s="88">
        <v>262</v>
      </c>
      <c r="AU987" s="88">
        <v>40000</v>
      </c>
      <c r="AV987" s="88">
        <v>0</v>
      </c>
      <c r="AW987" s="88">
        <v>0</v>
      </c>
      <c r="AX987" s="88">
        <v>0</v>
      </c>
      <c r="AY987" s="88">
        <v>40000</v>
      </c>
      <c r="AZ987" s="88">
        <v>1148</v>
      </c>
      <c r="BA987" s="88">
        <v>442.65</v>
      </c>
      <c r="BB987" s="88">
        <v>1216</v>
      </c>
      <c r="BC987" s="88">
        <v>0</v>
      </c>
      <c r="BD987" s="88">
        <v>25</v>
      </c>
      <c r="BE987" s="88">
        <v>0</v>
      </c>
      <c r="BF987" s="101">
        <v>0</v>
      </c>
      <c r="BG987" s="101">
        <v>2831.65</v>
      </c>
      <c r="BH987" s="101">
        <v>2840</v>
      </c>
      <c r="BI987" s="101">
        <v>440</v>
      </c>
      <c r="BJ987" s="101">
        <v>2836</v>
      </c>
      <c r="BK987" s="101">
        <v>6116</v>
      </c>
      <c r="BL987" s="101" t="s">
        <v>3081</v>
      </c>
      <c r="BM987" s="101" t="s">
        <v>3081</v>
      </c>
    </row>
    <row r="988" spans="1:65">
      <c r="A988" t="s">
        <v>695</v>
      </c>
      <c r="B988">
        <v>20250301</v>
      </c>
      <c r="C988">
        <v>2025</v>
      </c>
      <c r="D988" s="9">
        <v>45717</v>
      </c>
      <c r="E988">
        <v>3</v>
      </c>
      <c r="F988" t="s">
        <v>1048</v>
      </c>
      <c r="G988" t="s">
        <v>388</v>
      </c>
      <c r="H988" t="s">
        <v>1038</v>
      </c>
      <c r="I988" t="s">
        <v>695</v>
      </c>
      <c r="J988">
        <v>34</v>
      </c>
      <c r="K988" t="s">
        <v>3256</v>
      </c>
      <c r="L988" t="s">
        <v>2158</v>
      </c>
      <c r="M988" t="s">
        <v>2158</v>
      </c>
      <c r="N988" t="s">
        <v>1820</v>
      </c>
      <c r="O988" t="s">
        <v>3247</v>
      </c>
      <c r="P988" t="s">
        <v>6037</v>
      </c>
      <c r="Q988" t="s">
        <v>6038</v>
      </c>
      <c r="R988" t="s">
        <v>4661</v>
      </c>
      <c r="S988" t="s">
        <v>1015</v>
      </c>
      <c r="T988" t="s">
        <v>6046</v>
      </c>
      <c r="U988" s="9" t="s">
        <v>6047</v>
      </c>
      <c r="V988" s="9" t="s">
        <v>6054</v>
      </c>
      <c r="W988" t="s">
        <v>6055</v>
      </c>
      <c r="X988" t="s">
        <v>3081</v>
      </c>
      <c r="Y988" t="s">
        <v>3081</v>
      </c>
      <c r="Z988">
        <v>4</v>
      </c>
      <c r="AA988">
        <v>45383</v>
      </c>
      <c r="AB988">
        <v>44411</v>
      </c>
      <c r="AC988">
        <v>62475174</v>
      </c>
      <c r="AD988" s="9" t="s">
        <v>3084</v>
      </c>
      <c r="AE988" t="s">
        <v>1975</v>
      </c>
      <c r="AF988" t="s">
        <v>4662</v>
      </c>
      <c r="AG988" t="s">
        <v>3947</v>
      </c>
      <c r="AH988" t="s">
        <v>1974</v>
      </c>
      <c r="AI988" t="s">
        <v>6045</v>
      </c>
      <c r="AJ988">
        <v>30252</v>
      </c>
      <c r="AK988" t="s">
        <v>3099</v>
      </c>
      <c r="AL988" t="s">
        <v>3088</v>
      </c>
      <c r="AM988">
        <v>200019605392287</v>
      </c>
      <c r="AN988">
        <v>1</v>
      </c>
      <c r="AO988" s="88" t="s">
        <v>3089</v>
      </c>
      <c r="AP988" s="88">
        <v>1</v>
      </c>
      <c r="AQ988" s="88" t="s">
        <v>3090</v>
      </c>
      <c r="AR988" s="88">
        <v>362717</v>
      </c>
      <c r="AS988" s="88" t="s">
        <v>6059</v>
      </c>
      <c r="AT988" s="88">
        <v>370</v>
      </c>
      <c r="AU988" s="88">
        <v>110000</v>
      </c>
      <c r="AV988" s="88">
        <v>0</v>
      </c>
      <c r="AW988" s="88">
        <v>0</v>
      </c>
      <c r="AX988" s="88">
        <v>0</v>
      </c>
      <c r="AY988" s="88">
        <v>110000</v>
      </c>
      <c r="AZ988" s="88">
        <v>3157</v>
      </c>
      <c r="BA988" s="88">
        <v>14457.62</v>
      </c>
      <c r="BB988" s="88">
        <v>3344</v>
      </c>
      <c r="BC988" s="88">
        <v>0</v>
      </c>
      <c r="BD988" s="88">
        <v>25</v>
      </c>
      <c r="BE988" s="88">
        <v>0</v>
      </c>
      <c r="BF988" s="101">
        <v>0</v>
      </c>
      <c r="BG988" s="101">
        <v>20983.62</v>
      </c>
      <c r="BH988" s="101">
        <v>7810</v>
      </c>
      <c r="BI988" s="101">
        <v>851.51</v>
      </c>
      <c r="BJ988" s="101">
        <v>7799</v>
      </c>
      <c r="BK988" s="101">
        <v>16460.509999999998</v>
      </c>
      <c r="BL988" s="101" t="s">
        <v>3081</v>
      </c>
      <c r="BM988" s="101" t="s">
        <v>3081</v>
      </c>
    </row>
    <row r="989" spans="1:65">
      <c r="A989" t="s">
        <v>695</v>
      </c>
      <c r="B989">
        <v>20250301</v>
      </c>
      <c r="C989">
        <v>2025</v>
      </c>
      <c r="D989" s="9">
        <v>45717</v>
      </c>
      <c r="E989">
        <v>3</v>
      </c>
      <c r="F989" t="s">
        <v>1069</v>
      </c>
      <c r="G989" t="s">
        <v>612</v>
      </c>
      <c r="H989" t="s">
        <v>1069</v>
      </c>
      <c r="I989" t="s">
        <v>612</v>
      </c>
      <c r="J989">
        <v>1</v>
      </c>
      <c r="K989" t="s">
        <v>9</v>
      </c>
      <c r="L989" t="s">
        <v>2158</v>
      </c>
      <c r="M989" t="s">
        <v>2158</v>
      </c>
      <c r="N989" t="s">
        <v>1820</v>
      </c>
      <c r="O989" t="s">
        <v>3247</v>
      </c>
      <c r="P989" t="s">
        <v>6037</v>
      </c>
      <c r="Q989" t="s">
        <v>6038</v>
      </c>
      <c r="R989" t="s">
        <v>4048</v>
      </c>
      <c r="S989" t="s">
        <v>306</v>
      </c>
      <c r="T989" t="s">
        <v>6046</v>
      </c>
      <c r="U989" s="9" t="s">
        <v>6047</v>
      </c>
      <c r="V989" s="9" t="s">
        <v>6052</v>
      </c>
      <c r="W989" t="s">
        <v>6053</v>
      </c>
      <c r="X989" t="s">
        <v>3081</v>
      </c>
      <c r="Y989" t="s">
        <v>3081</v>
      </c>
      <c r="Z989">
        <v>6</v>
      </c>
      <c r="AA989">
        <v>43586</v>
      </c>
      <c r="AB989">
        <v>32143</v>
      </c>
      <c r="AC989">
        <v>62115033</v>
      </c>
      <c r="AD989" s="9" t="s">
        <v>3084</v>
      </c>
      <c r="AE989" t="s">
        <v>1360</v>
      </c>
      <c r="AF989" t="s">
        <v>3429</v>
      </c>
      <c r="AG989" t="s">
        <v>4144</v>
      </c>
      <c r="AH989" t="s">
        <v>626</v>
      </c>
      <c r="AI989" t="s">
        <v>6045</v>
      </c>
      <c r="AJ989">
        <v>19109</v>
      </c>
      <c r="AK989" t="s">
        <v>3088</v>
      </c>
      <c r="AL989" t="s">
        <v>3095</v>
      </c>
      <c r="AM989">
        <v>200013300035127</v>
      </c>
      <c r="AN989">
        <v>1</v>
      </c>
      <c r="AO989" s="88" t="s">
        <v>3089</v>
      </c>
      <c r="AP989" s="88">
        <v>1</v>
      </c>
      <c r="AQ989" s="88" t="s">
        <v>3090</v>
      </c>
      <c r="AR989" s="88">
        <v>362717</v>
      </c>
      <c r="AS989" s="88" t="s">
        <v>6059</v>
      </c>
      <c r="AT989" s="88">
        <v>372</v>
      </c>
      <c r="AU989" s="88">
        <v>45000</v>
      </c>
      <c r="AV989" s="88">
        <v>0</v>
      </c>
      <c r="AW989" s="88">
        <v>0</v>
      </c>
      <c r="AX989" s="88">
        <v>0</v>
      </c>
      <c r="AY989" s="88">
        <v>45000</v>
      </c>
      <c r="AZ989" s="88">
        <v>1291.5</v>
      </c>
      <c r="BA989" s="88">
        <v>1148.33</v>
      </c>
      <c r="BB989" s="88">
        <v>1368</v>
      </c>
      <c r="BC989" s="88">
        <v>0</v>
      </c>
      <c r="BD989" s="88">
        <v>25</v>
      </c>
      <c r="BE989" s="88">
        <v>100</v>
      </c>
      <c r="BF989" s="101">
        <v>2736</v>
      </c>
      <c r="BG989" s="101">
        <v>6668.83</v>
      </c>
      <c r="BH989" s="101">
        <v>3195</v>
      </c>
      <c r="BI989" s="101">
        <v>495</v>
      </c>
      <c r="BJ989" s="101">
        <v>3190.5</v>
      </c>
      <c r="BK989" s="101">
        <v>6880.5</v>
      </c>
      <c r="BL989" s="101" t="s">
        <v>3091</v>
      </c>
      <c r="BM989" s="101" t="s">
        <v>3081</v>
      </c>
    </row>
    <row r="990" spans="1:65">
      <c r="A990" t="s">
        <v>695</v>
      </c>
      <c r="B990">
        <v>20250301</v>
      </c>
      <c r="C990">
        <v>2025</v>
      </c>
      <c r="D990" s="9">
        <v>45717</v>
      </c>
      <c r="E990">
        <v>3</v>
      </c>
      <c r="F990" t="s">
        <v>1065</v>
      </c>
      <c r="G990" t="s">
        <v>189</v>
      </c>
      <c r="H990" t="s">
        <v>1038</v>
      </c>
      <c r="I990" t="s">
        <v>695</v>
      </c>
      <c r="J990">
        <v>34</v>
      </c>
      <c r="K990" t="s">
        <v>3256</v>
      </c>
      <c r="L990" t="s">
        <v>2158</v>
      </c>
      <c r="M990" t="s">
        <v>2158</v>
      </c>
      <c r="N990" t="s">
        <v>1820</v>
      </c>
      <c r="O990" t="s">
        <v>3247</v>
      </c>
      <c r="P990" t="s">
        <v>6037</v>
      </c>
      <c r="Q990" t="s">
        <v>6038</v>
      </c>
      <c r="R990" t="s">
        <v>3266</v>
      </c>
      <c r="S990" t="s">
        <v>266</v>
      </c>
      <c r="T990" t="s">
        <v>6046</v>
      </c>
      <c r="U990" s="9" t="s">
        <v>6047</v>
      </c>
      <c r="V990" s="9" t="s">
        <v>3081</v>
      </c>
      <c r="W990" t="s">
        <v>3081</v>
      </c>
      <c r="X990" t="s">
        <v>3081</v>
      </c>
      <c r="Y990" t="s">
        <v>3081</v>
      </c>
      <c r="Z990">
        <v>1</v>
      </c>
      <c r="AA990">
        <v>45383</v>
      </c>
      <c r="AB990">
        <v>45383</v>
      </c>
      <c r="AC990">
        <v>61995016</v>
      </c>
      <c r="AD990" s="9" t="s">
        <v>3084</v>
      </c>
      <c r="AE990" t="s">
        <v>2775</v>
      </c>
      <c r="AF990" t="s">
        <v>3980</v>
      </c>
      <c r="AG990" t="s">
        <v>3981</v>
      </c>
      <c r="AH990" t="s">
        <v>2808</v>
      </c>
      <c r="AI990" t="s">
        <v>6043</v>
      </c>
      <c r="AJ990">
        <v>35009</v>
      </c>
      <c r="AK990" t="s">
        <v>3099</v>
      </c>
      <c r="AL990" t="s">
        <v>3088</v>
      </c>
      <c r="AM990">
        <v>200019606917492</v>
      </c>
      <c r="AN990">
        <v>1</v>
      </c>
      <c r="AO990" s="88" t="s">
        <v>3089</v>
      </c>
      <c r="AP990" s="88">
        <v>1</v>
      </c>
      <c r="AQ990" s="88" t="s">
        <v>3090</v>
      </c>
      <c r="AR990" s="88">
        <v>362717</v>
      </c>
      <c r="AS990" s="88" t="s">
        <v>6059</v>
      </c>
      <c r="AT990" s="88">
        <v>291</v>
      </c>
      <c r="AU990" s="88">
        <v>50000</v>
      </c>
      <c r="AV990" s="88">
        <v>0</v>
      </c>
      <c r="AW990" s="88">
        <v>0</v>
      </c>
      <c r="AX990" s="88">
        <v>0</v>
      </c>
      <c r="AY990" s="88">
        <v>50000</v>
      </c>
      <c r="AZ990" s="88">
        <v>1435</v>
      </c>
      <c r="BA990" s="88">
        <v>1854</v>
      </c>
      <c r="BB990" s="88">
        <v>1520</v>
      </c>
      <c r="BC990" s="88">
        <v>0</v>
      </c>
      <c r="BD990" s="88">
        <v>25</v>
      </c>
      <c r="BE990" s="88">
        <v>0</v>
      </c>
      <c r="BF990" s="101">
        <v>0</v>
      </c>
      <c r="BG990" s="101">
        <v>4834</v>
      </c>
      <c r="BH990" s="101">
        <v>3550</v>
      </c>
      <c r="BI990" s="101">
        <v>550</v>
      </c>
      <c r="BJ990" s="101">
        <v>3545</v>
      </c>
      <c r="BK990" s="101">
        <v>7645</v>
      </c>
      <c r="BL990" s="101" t="s">
        <v>3081</v>
      </c>
      <c r="BM990" s="101" t="s">
        <v>3081</v>
      </c>
    </row>
    <row r="991" spans="1:65">
      <c r="A991" t="s">
        <v>695</v>
      </c>
      <c r="B991">
        <v>20250301</v>
      </c>
      <c r="C991">
        <v>2025</v>
      </c>
      <c r="D991" s="9">
        <v>45717</v>
      </c>
      <c r="E991">
        <v>3</v>
      </c>
      <c r="F991" t="s">
        <v>1038</v>
      </c>
      <c r="G991" t="s">
        <v>695</v>
      </c>
      <c r="H991" t="s">
        <v>1038</v>
      </c>
      <c r="I991" t="s">
        <v>695</v>
      </c>
      <c r="J991">
        <v>5</v>
      </c>
      <c r="K991" t="s">
        <v>1784</v>
      </c>
      <c r="L991" t="s">
        <v>2158</v>
      </c>
      <c r="M991" t="s">
        <v>2158</v>
      </c>
      <c r="N991" t="s">
        <v>1820</v>
      </c>
      <c r="O991" t="s">
        <v>3247</v>
      </c>
      <c r="P991" t="s">
        <v>6037</v>
      </c>
      <c r="Q991" t="s">
        <v>6038</v>
      </c>
      <c r="R991" t="s">
        <v>3750</v>
      </c>
      <c r="S991" t="s">
        <v>652</v>
      </c>
      <c r="T991" t="s">
        <v>6046</v>
      </c>
      <c r="U991" s="9" t="s">
        <v>6047</v>
      </c>
      <c r="V991" s="9" t="s">
        <v>6056</v>
      </c>
      <c r="W991" t="s">
        <v>6057</v>
      </c>
      <c r="X991" t="s">
        <v>3081</v>
      </c>
      <c r="Y991" t="s">
        <v>3081</v>
      </c>
      <c r="Z991">
        <v>3</v>
      </c>
      <c r="AA991">
        <v>43466</v>
      </c>
      <c r="AB991">
        <v>33449</v>
      </c>
      <c r="AC991">
        <v>164937</v>
      </c>
      <c r="AD991" s="9" t="s">
        <v>3084</v>
      </c>
      <c r="AE991" t="s">
        <v>1744</v>
      </c>
      <c r="AF991" t="s">
        <v>3751</v>
      </c>
      <c r="AG991" t="s">
        <v>3752</v>
      </c>
      <c r="AH991" t="s">
        <v>651</v>
      </c>
      <c r="AI991" t="s">
        <v>6043</v>
      </c>
      <c r="AJ991">
        <v>25244</v>
      </c>
      <c r="AK991" t="s">
        <v>3088</v>
      </c>
      <c r="AL991" t="s">
        <v>3095</v>
      </c>
      <c r="AM991">
        <v>200013300042657</v>
      </c>
      <c r="AN991">
        <v>1</v>
      </c>
      <c r="AO991" s="88" t="s">
        <v>3089</v>
      </c>
      <c r="AP991" s="88">
        <v>1</v>
      </c>
      <c r="AQ991" s="88" t="s">
        <v>3090</v>
      </c>
      <c r="AR991" s="88">
        <v>362717</v>
      </c>
      <c r="AS991" s="88" t="s">
        <v>6059</v>
      </c>
      <c r="AT991" s="88">
        <v>302</v>
      </c>
      <c r="AU991" s="88">
        <v>10000</v>
      </c>
      <c r="AV991" s="88">
        <v>0</v>
      </c>
      <c r="AW991" s="88">
        <v>0</v>
      </c>
      <c r="AX991" s="88">
        <v>0</v>
      </c>
      <c r="AY991" s="88">
        <v>10000</v>
      </c>
      <c r="AZ991" s="88">
        <v>287</v>
      </c>
      <c r="BA991" s="88">
        <v>0</v>
      </c>
      <c r="BB991" s="88">
        <v>304</v>
      </c>
      <c r="BC991" s="88">
        <v>0</v>
      </c>
      <c r="BD991" s="88">
        <v>25</v>
      </c>
      <c r="BE991" s="88">
        <v>50</v>
      </c>
      <c r="BF991" s="101">
        <v>300</v>
      </c>
      <c r="BG991" s="101">
        <v>966</v>
      </c>
      <c r="BH991" s="101">
        <v>710</v>
      </c>
      <c r="BI991" s="101">
        <v>110</v>
      </c>
      <c r="BJ991" s="101">
        <v>709</v>
      </c>
      <c r="BK991" s="101">
        <v>1529</v>
      </c>
      <c r="BL991" s="101" t="s">
        <v>3091</v>
      </c>
      <c r="BM991" s="101" t="s">
        <v>3081</v>
      </c>
    </row>
    <row r="992" spans="1:65">
      <c r="A992" t="s">
        <v>695</v>
      </c>
      <c r="B992">
        <v>20250301</v>
      </c>
      <c r="C992">
        <v>2025</v>
      </c>
      <c r="D992" s="9">
        <v>45717</v>
      </c>
      <c r="E992">
        <v>3</v>
      </c>
      <c r="F992" t="s">
        <v>1056</v>
      </c>
      <c r="G992" t="s">
        <v>694</v>
      </c>
      <c r="H992" t="s">
        <v>1038</v>
      </c>
      <c r="I992" t="s">
        <v>695</v>
      </c>
      <c r="J992">
        <v>34</v>
      </c>
      <c r="K992" t="s">
        <v>3256</v>
      </c>
      <c r="L992" t="s">
        <v>2158</v>
      </c>
      <c r="M992" t="s">
        <v>2158</v>
      </c>
      <c r="N992" t="s">
        <v>1820</v>
      </c>
      <c r="O992" t="s">
        <v>3247</v>
      </c>
      <c r="P992" t="s">
        <v>6037</v>
      </c>
      <c r="Q992" t="s">
        <v>6038</v>
      </c>
      <c r="R992" t="s">
        <v>3314</v>
      </c>
      <c r="S992" t="s">
        <v>728</v>
      </c>
      <c r="T992" t="s">
        <v>6046</v>
      </c>
      <c r="U992" s="9" t="s">
        <v>6047</v>
      </c>
      <c r="V992" s="9" t="s">
        <v>6054</v>
      </c>
      <c r="W992" t="s">
        <v>6055</v>
      </c>
      <c r="X992" t="s">
        <v>3081</v>
      </c>
      <c r="Y992" t="s">
        <v>3081</v>
      </c>
      <c r="Z992">
        <v>2</v>
      </c>
      <c r="AA992">
        <v>45474</v>
      </c>
      <c r="AB992">
        <v>44896</v>
      </c>
      <c r="AC992">
        <v>61800076</v>
      </c>
      <c r="AD992" s="9" t="s">
        <v>3084</v>
      </c>
      <c r="AE992" t="s">
        <v>2007</v>
      </c>
      <c r="AF992" t="s">
        <v>4675</v>
      </c>
      <c r="AG992" t="s">
        <v>4676</v>
      </c>
      <c r="AH992" t="s">
        <v>2006</v>
      </c>
      <c r="AI992" t="s">
        <v>6043</v>
      </c>
      <c r="AJ992">
        <v>30449</v>
      </c>
      <c r="AK992" t="s">
        <v>3099</v>
      </c>
      <c r="AL992" t="s">
        <v>3088</v>
      </c>
      <c r="AM992">
        <v>200019603157106</v>
      </c>
      <c r="AN992">
        <v>1</v>
      </c>
      <c r="AO992" s="88" t="s">
        <v>3089</v>
      </c>
      <c r="AP992" s="88">
        <v>1</v>
      </c>
      <c r="AQ992" s="88" t="s">
        <v>3090</v>
      </c>
      <c r="AR992" s="88">
        <v>362717</v>
      </c>
      <c r="AS992" s="88" t="s">
        <v>6059</v>
      </c>
      <c r="AT992" s="88">
        <v>305</v>
      </c>
      <c r="AU992" s="88">
        <v>70000</v>
      </c>
      <c r="AV992" s="88">
        <v>0</v>
      </c>
      <c r="AW992" s="88">
        <v>0</v>
      </c>
      <c r="AX992" s="88">
        <v>0</v>
      </c>
      <c r="AY992" s="88">
        <v>70000</v>
      </c>
      <c r="AZ992" s="88">
        <v>2009</v>
      </c>
      <c r="BA992" s="88">
        <v>5368.48</v>
      </c>
      <c r="BB992" s="88">
        <v>2128</v>
      </c>
      <c r="BC992" s="88">
        <v>0</v>
      </c>
      <c r="BD992" s="88">
        <v>25</v>
      </c>
      <c r="BE992" s="88">
        <v>0</v>
      </c>
      <c r="BF992" s="101">
        <v>0</v>
      </c>
      <c r="BG992" s="101">
        <v>9530.48</v>
      </c>
      <c r="BH992" s="101">
        <v>4970</v>
      </c>
      <c r="BI992" s="101">
        <v>770</v>
      </c>
      <c r="BJ992" s="101">
        <v>4963</v>
      </c>
      <c r="BK992" s="101">
        <v>10703</v>
      </c>
      <c r="BL992" s="101" t="s">
        <v>3081</v>
      </c>
      <c r="BM992" s="101" t="s">
        <v>3081</v>
      </c>
    </row>
    <row r="993" spans="1:65">
      <c r="A993" t="s">
        <v>695</v>
      </c>
      <c r="B993">
        <v>20250301</v>
      </c>
      <c r="C993">
        <v>2025</v>
      </c>
      <c r="D993" s="9">
        <v>45717</v>
      </c>
      <c r="E993">
        <v>3</v>
      </c>
      <c r="F993" t="s">
        <v>1038</v>
      </c>
      <c r="G993" t="s">
        <v>695</v>
      </c>
      <c r="H993" t="s">
        <v>1038</v>
      </c>
      <c r="I993" t="s">
        <v>695</v>
      </c>
      <c r="J993">
        <v>7</v>
      </c>
      <c r="K993" t="s">
        <v>3252</v>
      </c>
      <c r="L993" t="s">
        <v>2158</v>
      </c>
      <c r="M993" t="s">
        <v>2158</v>
      </c>
      <c r="N993" t="s">
        <v>1820</v>
      </c>
      <c r="O993" t="s">
        <v>3247</v>
      </c>
      <c r="P993" t="s">
        <v>6037</v>
      </c>
      <c r="Q993" t="s">
        <v>6038</v>
      </c>
      <c r="R993" t="s">
        <v>3253</v>
      </c>
      <c r="S993" t="s">
        <v>666</v>
      </c>
      <c r="T993" t="s">
        <v>6046</v>
      </c>
      <c r="U993" s="9" t="s">
        <v>6047</v>
      </c>
      <c r="V993" s="9" t="s">
        <v>3081</v>
      </c>
      <c r="W993" t="s">
        <v>3081</v>
      </c>
      <c r="X993" t="s">
        <v>3081</v>
      </c>
      <c r="Y993" t="s">
        <v>3081</v>
      </c>
      <c r="Z993">
        <v>1</v>
      </c>
      <c r="AA993">
        <v>45047</v>
      </c>
      <c r="AB993">
        <v>45047</v>
      </c>
      <c r="AC993">
        <v>62461924</v>
      </c>
      <c r="AD993" s="9" t="s">
        <v>3084</v>
      </c>
      <c r="AE993" t="s">
        <v>2348</v>
      </c>
      <c r="AF993" t="s">
        <v>4683</v>
      </c>
      <c r="AG993" t="s">
        <v>4684</v>
      </c>
      <c r="AH993" t="s">
        <v>2347</v>
      </c>
      <c r="AI993" t="s">
        <v>6045</v>
      </c>
      <c r="AJ993">
        <v>31843</v>
      </c>
      <c r="AK993" t="s">
        <v>3087</v>
      </c>
      <c r="AL993" t="s">
        <v>3088</v>
      </c>
      <c r="AM993">
        <v>200012320765264</v>
      </c>
      <c r="AN993">
        <v>1</v>
      </c>
      <c r="AO993" s="88" t="s">
        <v>3089</v>
      </c>
      <c r="AP993" s="88">
        <v>1</v>
      </c>
      <c r="AQ993" s="88" t="s">
        <v>3090</v>
      </c>
      <c r="AR993" s="88">
        <v>362717</v>
      </c>
      <c r="AS993" s="88" t="s">
        <v>6059</v>
      </c>
      <c r="AT993" s="88">
        <v>309</v>
      </c>
      <c r="AU993" s="88">
        <v>10000</v>
      </c>
      <c r="AV993" s="88">
        <v>0</v>
      </c>
      <c r="AW993" s="88">
        <v>0</v>
      </c>
      <c r="AX993" s="88">
        <v>0</v>
      </c>
      <c r="AY993" s="88">
        <v>10000</v>
      </c>
      <c r="AZ993" s="88">
        <v>0</v>
      </c>
      <c r="BA993" s="88">
        <v>0</v>
      </c>
      <c r="BB993" s="88">
        <v>0</v>
      </c>
      <c r="BC993" s="88">
        <v>0</v>
      </c>
      <c r="BD993" s="88">
        <v>0</v>
      </c>
      <c r="BE993" s="88">
        <v>0</v>
      </c>
      <c r="BF993" s="101">
        <v>0</v>
      </c>
      <c r="BG993" s="101">
        <v>0</v>
      </c>
      <c r="BH993" s="101">
        <v>0</v>
      </c>
      <c r="BI993" s="101">
        <v>0</v>
      </c>
      <c r="BJ993" s="101">
        <v>0</v>
      </c>
      <c r="BK993" s="101">
        <v>0</v>
      </c>
      <c r="BL993" s="101" t="s">
        <v>3081</v>
      </c>
      <c r="BM993" s="101" t="s">
        <v>3081</v>
      </c>
    </row>
    <row r="994" spans="1:65">
      <c r="A994" t="s">
        <v>695</v>
      </c>
      <c r="B994">
        <v>20250301</v>
      </c>
      <c r="C994">
        <v>2025</v>
      </c>
      <c r="D994" s="9">
        <v>45717</v>
      </c>
      <c r="E994">
        <v>3</v>
      </c>
      <c r="F994" t="s">
        <v>1045</v>
      </c>
      <c r="G994" t="s">
        <v>1201</v>
      </c>
      <c r="H994" t="s">
        <v>1045</v>
      </c>
      <c r="I994" t="s">
        <v>1201</v>
      </c>
      <c r="J994">
        <v>1</v>
      </c>
      <c r="K994" t="s">
        <v>9</v>
      </c>
      <c r="L994" t="s">
        <v>2158</v>
      </c>
      <c r="M994" t="s">
        <v>2158</v>
      </c>
      <c r="N994" t="s">
        <v>1820</v>
      </c>
      <c r="O994" t="s">
        <v>3247</v>
      </c>
      <c r="P994" t="s">
        <v>6037</v>
      </c>
      <c r="Q994" t="s">
        <v>6038</v>
      </c>
      <c r="R994" t="s">
        <v>3096</v>
      </c>
      <c r="S994" t="s">
        <v>295</v>
      </c>
      <c r="T994" t="s">
        <v>6046</v>
      </c>
      <c r="U994" s="9" t="s">
        <v>6047</v>
      </c>
      <c r="V994" s="9" t="s">
        <v>6056</v>
      </c>
      <c r="W994" t="s">
        <v>6057</v>
      </c>
      <c r="X994" t="s">
        <v>3081</v>
      </c>
      <c r="Y994" t="s">
        <v>3081</v>
      </c>
      <c r="Z994">
        <v>3</v>
      </c>
      <c r="AA994">
        <v>45352</v>
      </c>
      <c r="AB994">
        <v>42826</v>
      </c>
      <c r="AC994">
        <v>61485020</v>
      </c>
      <c r="AD994" s="9" t="s">
        <v>3084</v>
      </c>
      <c r="AE994" t="s">
        <v>2229</v>
      </c>
      <c r="AF994" t="s">
        <v>4358</v>
      </c>
      <c r="AG994" t="s">
        <v>4359</v>
      </c>
      <c r="AH994" t="s">
        <v>2228</v>
      </c>
      <c r="AI994" t="s">
        <v>6045</v>
      </c>
      <c r="AJ994">
        <v>33865</v>
      </c>
      <c r="AK994" t="s">
        <v>3099</v>
      </c>
      <c r="AL994" t="s">
        <v>3088</v>
      </c>
      <c r="AM994">
        <v>200019605628352</v>
      </c>
      <c r="AN994">
        <v>1</v>
      </c>
      <c r="AO994" s="88" t="s">
        <v>3089</v>
      </c>
      <c r="AP994" s="88">
        <v>1</v>
      </c>
      <c r="AQ994" s="88" t="s">
        <v>3090</v>
      </c>
      <c r="AR994" s="88">
        <v>362717</v>
      </c>
      <c r="AS994" s="88" t="s">
        <v>6059</v>
      </c>
      <c r="AT994" s="88">
        <v>310</v>
      </c>
      <c r="AU994" s="88">
        <v>35000</v>
      </c>
      <c r="AV994" s="88">
        <v>0</v>
      </c>
      <c r="AW994" s="88">
        <v>0</v>
      </c>
      <c r="AX994" s="88">
        <v>0</v>
      </c>
      <c r="AY994" s="88">
        <v>35000</v>
      </c>
      <c r="AZ994" s="88">
        <v>1004.5</v>
      </c>
      <c r="BA994" s="88">
        <v>0</v>
      </c>
      <c r="BB994" s="88">
        <v>1064</v>
      </c>
      <c r="BC994" s="88">
        <v>1715.46</v>
      </c>
      <c r="BD994" s="88">
        <v>25</v>
      </c>
      <c r="BE994" s="88">
        <v>0</v>
      </c>
      <c r="BF994" s="101">
        <v>1816.68</v>
      </c>
      <c r="BG994" s="101">
        <v>5625.64</v>
      </c>
      <c r="BH994" s="101">
        <v>2485</v>
      </c>
      <c r="BI994" s="101">
        <v>385</v>
      </c>
      <c r="BJ994" s="101">
        <v>2481.5</v>
      </c>
      <c r="BK994" s="101">
        <v>5351.5</v>
      </c>
      <c r="BL994" s="101" t="s">
        <v>3081</v>
      </c>
      <c r="BM994" s="101" t="s">
        <v>3081</v>
      </c>
    </row>
    <row r="995" spans="1:65">
      <c r="A995" t="s">
        <v>695</v>
      </c>
      <c r="B995">
        <v>20250301</v>
      </c>
      <c r="C995">
        <v>2025</v>
      </c>
      <c r="D995" s="9">
        <v>45717</v>
      </c>
      <c r="E995">
        <v>3</v>
      </c>
      <c r="F995" t="s">
        <v>1027</v>
      </c>
      <c r="G995" t="s">
        <v>246</v>
      </c>
      <c r="H995" t="s">
        <v>1027</v>
      </c>
      <c r="I995" t="s">
        <v>246</v>
      </c>
      <c r="J995">
        <v>1</v>
      </c>
      <c r="K995" t="s">
        <v>9</v>
      </c>
      <c r="L995" t="s">
        <v>2158</v>
      </c>
      <c r="M995" t="s">
        <v>2158</v>
      </c>
      <c r="N995" t="s">
        <v>1820</v>
      </c>
      <c r="O995" t="s">
        <v>3247</v>
      </c>
      <c r="P995" t="s">
        <v>6037</v>
      </c>
      <c r="Q995" t="s">
        <v>6038</v>
      </c>
      <c r="R995" t="s">
        <v>3302</v>
      </c>
      <c r="S995" t="s">
        <v>251</v>
      </c>
      <c r="T995" t="s">
        <v>6046</v>
      </c>
      <c r="U995" s="9" t="s">
        <v>6047</v>
      </c>
      <c r="V995" s="9" t="s">
        <v>6048</v>
      </c>
      <c r="W995" t="s">
        <v>6049</v>
      </c>
      <c r="X995" t="s">
        <v>3081</v>
      </c>
      <c r="Y995" t="s">
        <v>3081</v>
      </c>
      <c r="Z995">
        <v>1</v>
      </c>
      <c r="AA995">
        <v>45717</v>
      </c>
      <c r="AB995">
        <v>45717</v>
      </c>
      <c r="AC995">
        <v>62160135</v>
      </c>
      <c r="AD995" s="9" t="s">
        <v>3084</v>
      </c>
      <c r="AE995" t="s">
        <v>6225</v>
      </c>
      <c r="AF995" t="s">
        <v>6226</v>
      </c>
      <c r="AG995" t="s">
        <v>6227</v>
      </c>
      <c r="AH995" t="s">
        <v>6228</v>
      </c>
      <c r="AI995" t="s">
        <v>6045</v>
      </c>
      <c r="AJ995">
        <v>36582</v>
      </c>
      <c r="AK995" t="s">
        <v>3099</v>
      </c>
      <c r="AL995" t="s">
        <v>3088</v>
      </c>
      <c r="AM995">
        <v>200019605578226</v>
      </c>
      <c r="AN995">
        <v>1</v>
      </c>
      <c r="AO995" s="88" t="s">
        <v>3089</v>
      </c>
      <c r="AP995" s="88">
        <v>1</v>
      </c>
      <c r="AQ995" s="88" t="s">
        <v>3090</v>
      </c>
      <c r="AR995" s="88">
        <v>362717</v>
      </c>
      <c r="AS995" s="88" t="s">
        <v>6059</v>
      </c>
      <c r="AT995" s="88">
        <v>314</v>
      </c>
      <c r="AU995" s="88">
        <v>45000</v>
      </c>
      <c r="AV995" s="88">
        <v>0</v>
      </c>
      <c r="AW995" s="88">
        <v>0</v>
      </c>
      <c r="AX995" s="88">
        <v>0</v>
      </c>
      <c r="AY995" s="88">
        <v>45000</v>
      </c>
      <c r="AZ995" s="88">
        <v>1291.5</v>
      </c>
      <c r="BA995" s="88">
        <v>1148.33</v>
      </c>
      <c r="BB995" s="88">
        <v>1368</v>
      </c>
      <c r="BC995" s="88">
        <v>0</v>
      </c>
      <c r="BD995" s="88">
        <v>25</v>
      </c>
      <c r="BE995" s="88">
        <v>0</v>
      </c>
      <c r="BF995" s="101">
        <v>0</v>
      </c>
      <c r="BG995" s="101">
        <v>3832.83</v>
      </c>
      <c r="BH995" s="101">
        <v>3195</v>
      </c>
      <c r="BI995" s="101">
        <v>495</v>
      </c>
      <c r="BJ995" s="101">
        <v>3190.5</v>
      </c>
      <c r="BK995" s="101">
        <v>6880.5</v>
      </c>
      <c r="BL995" s="101" t="s">
        <v>3081</v>
      </c>
      <c r="BM995" s="101" t="s">
        <v>3081</v>
      </c>
    </row>
    <row r="996" spans="1:65">
      <c r="A996" t="s">
        <v>695</v>
      </c>
      <c r="B996">
        <v>20250301</v>
      </c>
      <c r="C996">
        <v>2025</v>
      </c>
      <c r="D996" s="9">
        <v>45717</v>
      </c>
      <c r="E996">
        <v>3</v>
      </c>
      <c r="F996" t="s">
        <v>1038</v>
      </c>
      <c r="G996" t="s">
        <v>695</v>
      </c>
      <c r="H996" t="s">
        <v>1038</v>
      </c>
      <c r="I996" t="s">
        <v>695</v>
      </c>
      <c r="J996">
        <v>7</v>
      </c>
      <c r="K996" t="s">
        <v>3252</v>
      </c>
      <c r="L996" t="s">
        <v>2158</v>
      </c>
      <c r="M996" t="s">
        <v>2158</v>
      </c>
      <c r="N996" t="s">
        <v>1820</v>
      </c>
      <c r="O996" t="s">
        <v>3247</v>
      </c>
      <c r="P996" t="s">
        <v>6037</v>
      </c>
      <c r="Q996" t="s">
        <v>6038</v>
      </c>
      <c r="R996" t="s">
        <v>3253</v>
      </c>
      <c r="S996" t="s">
        <v>666</v>
      </c>
      <c r="T996" t="s">
        <v>6046</v>
      </c>
      <c r="U996" s="9" t="s">
        <v>6047</v>
      </c>
      <c r="V996" s="9" t="s">
        <v>3081</v>
      </c>
      <c r="W996" t="s">
        <v>3081</v>
      </c>
      <c r="X996" t="s">
        <v>3081</v>
      </c>
      <c r="Y996" t="s">
        <v>3081</v>
      </c>
      <c r="Z996">
        <v>2</v>
      </c>
      <c r="AA996">
        <v>45170</v>
      </c>
      <c r="AB996">
        <v>43983</v>
      </c>
      <c r="AC996">
        <v>62462015</v>
      </c>
      <c r="AD996" s="9" t="s">
        <v>3084</v>
      </c>
      <c r="AE996" t="s">
        <v>2548</v>
      </c>
      <c r="AF996" t="s">
        <v>5349</v>
      </c>
      <c r="AG996" t="s">
        <v>5350</v>
      </c>
      <c r="AH996" t="s">
        <v>2574</v>
      </c>
      <c r="AI996" t="s">
        <v>6045</v>
      </c>
      <c r="AJ996">
        <v>34029</v>
      </c>
      <c r="AK996" t="s">
        <v>3099</v>
      </c>
      <c r="AL996" t="s">
        <v>3088</v>
      </c>
      <c r="AM996">
        <v>200012800397629</v>
      </c>
      <c r="AN996">
        <v>1</v>
      </c>
      <c r="AO996" s="88" t="s">
        <v>3089</v>
      </c>
      <c r="AP996" s="88">
        <v>1</v>
      </c>
      <c r="AQ996" s="88" t="s">
        <v>3090</v>
      </c>
      <c r="AR996" s="88">
        <v>362717</v>
      </c>
      <c r="AS996" s="88" t="s">
        <v>6059</v>
      </c>
      <c r="AT996" s="88">
        <v>315</v>
      </c>
      <c r="AU996" s="88">
        <v>10000</v>
      </c>
      <c r="AV996" s="88">
        <v>0</v>
      </c>
      <c r="AW996" s="88">
        <v>0</v>
      </c>
      <c r="AX996" s="88">
        <v>0</v>
      </c>
      <c r="AY996" s="88">
        <v>10000</v>
      </c>
      <c r="AZ996" s="88">
        <v>0</v>
      </c>
      <c r="BA996" s="88">
        <v>0</v>
      </c>
      <c r="BB996" s="88">
        <v>0</v>
      </c>
      <c r="BC996" s="88">
        <v>0</v>
      </c>
      <c r="BD996" s="88">
        <v>0</v>
      </c>
      <c r="BE996" s="88">
        <v>0</v>
      </c>
      <c r="BF996" s="101">
        <v>0</v>
      </c>
      <c r="BG996" s="101">
        <v>0</v>
      </c>
      <c r="BH996" s="101">
        <v>0</v>
      </c>
      <c r="BI996" s="101">
        <v>0</v>
      </c>
      <c r="BJ996" s="101">
        <v>0</v>
      </c>
      <c r="BK996" s="101">
        <v>0</v>
      </c>
      <c r="BL996" s="101" t="s">
        <v>3081</v>
      </c>
      <c r="BM996" s="101" t="s">
        <v>3081</v>
      </c>
    </row>
    <row r="997" spans="1:65">
      <c r="A997" t="s">
        <v>695</v>
      </c>
      <c r="B997">
        <v>20250301</v>
      </c>
      <c r="C997">
        <v>2025</v>
      </c>
      <c r="D997" s="9">
        <v>45717</v>
      </c>
      <c r="E997">
        <v>3</v>
      </c>
      <c r="F997" t="s">
        <v>1067</v>
      </c>
      <c r="G997" t="s">
        <v>407</v>
      </c>
      <c r="H997" t="s">
        <v>1067</v>
      </c>
      <c r="I997" t="s">
        <v>407</v>
      </c>
      <c r="J997">
        <v>1</v>
      </c>
      <c r="K997" t="s">
        <v>9</v>
      </c>
      <c r="L997" t="s">
        <v>2158</v>
      </c>
      <c r="M997" t="s">
        <v>2158</v>
      </c>
      <c r="N997" t="s">
        <v>1820</v>
      </c>
      <c r="O997" t="s">
        <v>3247</v>
      </c>
      <c r="P997" t="s">
        <v>6037</v>
      </c>
      <c r="Q997" t="s">
        <v>6038</v>
      </c>
      <c r="R997" t="s">
        <v>3083</v>
      </c>
      <c r="S997" t="s">
        <v>7</v>
      </c>
      <c r="T997" t="s">
        <v>6039</v>
      </c>
      <c r="U997" s="9" t="s">
        <v>6040</v>
      </c>
      <c r="V997" s="9" t="s">
        <v>6041</v>
      </c>
      <c r="W997" t="s">
        <v>6042</v>
      </c>
      <c r="X997" t="s">
        <v>3081</v>
      </c>
      <c r="Y997" t="s">
        <v>3081</v>
      </c>
      <c r="Z997">
        <v>2</v>
      </c>
      <c r="AA997">
        <v>45292</v>
      </c>
      <c r="AB997">
        <v>44378</v>
      </c>
      <c r="AC997">
        <v>61710046</v>
      </c>
      <c r="AD997" s="9" t="s">
        <v>3084</v>
      </c>
      <c r="AE997" t="s">
        <v>1430</v>
      </c>
      <c r="AF997" t="s">
        <v>4483</v>
      </c>
      <c r="AG997" t="s">
        <v>4484</v>
      </c>
      <c r="AH997" t="s">
        <v>805</v>
      </c>
      <c r="AI997" t="s">
        <v>6043</v>
      </c>
      <c r="AJ997">
        <v>28062</v>
      </c>
      <c r="AK997" t="s">
        <v>3099</v>
      </c>
      <c r="AL997" t="s">
        <v>3088</v>
      </c>
      <c r="AM997">
        <v>200019603790443</v>
      </c>
      <c r="AN997">
        <v>1</v>
      </c>
      <c r="AO997" s="88" t="s">
        <v>3089</v>
      </c>
      <c r="AP997" s="88">
        <v>1</v>
      </c>
      <c r="AQ997" s="88" t="s">
        <v>3090</v>
      </c>
      <c r="AR997" s="88">
        <v>362717</v>
      </c>
      <c r="AS997" s="88" t="s">
        <v>6059</v>
      </c>
      <c r="AT997" s="88">
        <v>320</v>
      </c>
      <c r="AU997" s="88">
        <v>24000</v>
      </c>
      <c r="AV997" s="88">
        <v>0</v>
      </c>
      <c r="AW997" s="88">
        <v>0</v>
      </c>
      <c r="AX997" s="88">
        <v>0</v>
      </c>
      <c r="AY997" s="88">
        <v>24000</v>
      </c>
      <c r="AZ997" s="88">
        <v>688.8</v>
      </c>
      <c r="BA997" s="88">
        <v>0</v>
      </c>
      <c r="BB997" s="88">
        <v>729.6</v>
      </c>
      <c r="BC997" s="88">
        <v>0</v>
      </c>
      <c r="BD997" s="88">
        <v>25</v>
      </c>
      <c r="BE997" s="88">
        <v>0</v>
      </c>
      <c r="BF997" s="101">
        <v>7973.5</v>
      </c>
      <c r="BG997" s="101">
        <v>9416.9</v>
      </c>
      <c r="BH997" s="101">
        <v>1704</v>
      </c>
      <c r="BI997" s="101">
        <v>264</v>
      </c>
      <c r="BJ997" s="101">
        <v>1701.6</v>
      </c>
      <c r="BK997" s="101">
        <v>3669.6</v>
      </c>
      <c r="BL997" s="101" t="s">
        <v>3081</v>
      </c>
      <c r="BM997" s="101" t="s">
        <v>3081</v>
      </c>
    </row>
    <row r="998" spans="1:65">
      <c r="A998" t="s">
        <v>695</v>
      </c>
      <c r="B998">
        <v>20250301</v>
      </c>
      <c r="C998">
        <v>2025</v>
      </c>
      <c r="D998" s="9">
        <v>45717</v>
      </c>
      <c r="E998">
        <v>3</v>
      </c>
      <c r="F998" t="s">
        <v>1068</v>
      </c>
      <c r="G998" t="s">
        <v>237</v>
      </c>
      <c r="H998" t="s">
        <v>1068</v>
      </c>
      <c r="I998" t="s">
        <v>237</v>
      </c>
      <c r="J998">
        <v>1</v>
      </c>
      <c r="K998" t="s">
        <v>9</v>
      </c>
      <c r="L998" t="s">
        <v>2158</v>
      </c>
      <c r="M998" t="s">
        <v>2158</v>
      </c>
      <c r="N998" t="s">
        <v>1820</v>
      </c>
      <c r="O998" t="s">
        <v>3247</v>
      </c>
      <c r="P998" t="s">
        <v>6037</v>
      </c>
      <c r="Q998" t="s">
        <v>6038</v>
      </c>
      <c r="R998" t="s">
        <v>4173</v>
      </c>
      <c r="S998" t="s">
        <v>1848</v>
      </c>
      <c r="T998" t="s">
        <v>6046</v>
      </c>
      <c r="U998" s="9" t="s">
        <v>6047</v>
      </c>
      <c r="V998" s="9" t="s">
        <v>6052</v>
      </c>
      <c r="W998" t="s">
        <v>6053</v>
      </c>
      <c r="X998" t="s">
        <v>3081</v>
      </c>
      <c r="Y998" t="s">
        <v>3081</v>
      </c>
      <c r="Z998">
        <v>1</v>
      </c>
      <c r="AA998">
        <v>44805</v>
      </c>
      <c r="AB998">
        <v>44805</v>
      </c>
      <c r="AC998">
        <v>62055010</v>
      </c>
      <c r="AD998" s="9" t="s">
        <v>3084</v>
      </c>
      <c r="AE998" t="s">
        <v>1862</v>
      </c>
      <c r="AF998" t="s">
        <v>4174</v>
      </c>
      <c r="AG998" t="s">
        <v>4175</v>
      </c>
      <c r="AH998" t="s">
        <v>1847</v>
      </c>
      <c r="AI998" t="s">
        <v>6043</v>
      </c>
      <c r="AJ998">
        <v>30369</v>
      </c>
      <c r="AK998" t="s">
        <v>3099</v>
      </c>
      <c r="AL998" t="s">
        <v>3088</v>
      </c>
      <c r="AM998">
        <v>200010302043531</v>
      </c>
      <c r="AN998">
        <v>1</v>
      </c>
      <c r="AO998" s="88" t="s">
        <v>3089</v>
      </c>
      <c r="AP998" s="88">
        <v>1</v>
      </c>
      <c r="AQ998" s="88" t="s">
        <v>3090</v>
      </c>
      <c r="AR998" s="88">
        <v>362717</v>
      </c>
      <c r="AS998" s="88" t="s">
        <v>6059</v>
      </c>
      <c r="AT998" s="88">
        <v>325</v>
      </c>
      <c r="AU998" s="88">
        <v>70000</v>
      </c>
      <c r="AV998" s="88">
        <v>0</v>
      </c>
      <c r="AW998" s="88">
        <v>0</v>
      </c>
      <c r="AX998" s="88">
        <v>0</v>
      </c>
      <c r="AY998" s="88">
        <v>70000</v>
      </c>
      <c r="AZ998" s="88">
        <v>2009</v>
      </c>
      <c r="BA998" s="88">
        <v>5368.48</v>
      </c>
      <c r="BB998" s="88">
        <v>2128</v>
      </c>
      <c r="BC998" s="88">
        <v>0</v>
      </c>
      <c r="BD998" s="88">
        <v>25</v>
      </c>
      <c r="BE998" s="88">
        <v>0</v>
      </c>
      <c r="BF998" s="101">
        <v>11852.19</v>
      </c>
      <c r="BG998" s="101">
        <v>21382.67</v>
      </c>
      <c r="BH998" s="101">
        <v>4970</v>
      </c>
      <c r="BI998" s="101">
        <v>770</v>
      </c>
      <c r="BJ998" s="101">
        <v>4963</v>
      </c>
      <c r="BK998" s="101">
        <v>10703</v>
      </c>
      <c r="BL998" s="101" t="s">
        <v>3173</v>
      </c>
      <c r="BM998" s="101" t="s">
        <v>3217</v>
      </c>
    </row>
    <row r="999" spans="1:65">
      <c r="A999" t="s">
        <v>695</v>
      </c>
      <c r="B999">
        <v>20250301</v>
      </c>
      <c r="C999">
        <v>2025</v>
      </c>
      <c r="D999" s="9">
        <v>45717</v>
      </c>
      <c r="E999">
        <v>3</v>
      </c>
      <c r="F999" t="s">
        <v>1038</v>
      </c>
      <c r="G999" t="s">
        <v>695</v>
      </c>
      <c r="H999" t="s">
        <v>1038</v>
      </c>
      <c r="I999" t="s">
        <v>695</v>
      </c>
      <c r="J999">
        <v>7</v>
      </c>
      <c r="K999" t="s">
        <v>3252</v>
      </c>
      <c r="L999" t="s">
        <v>2158</v>
      </c>
      <c r="M999" t="s">
        <v>2158</v>
      </c>
      <c r="N999" t="s">
        <v>1820</v>
      </c>
      <c r="O999" t="s">
        <v>3247</v>
      </c>
      <c r="P999" t="s">
        <v>6037</v>
      </c>
      <c r="Q999" t="s">
        <v>6038</v>
      </c>
      <c r="R999" t="s">
        <v>3253</v>
      </c>
      <c r="S999" t="s">
        <v>666</v>
      </c>
      <c r="T999" t="s">
        <v>6046</v>
      </c>
      <c r="U999" s="9" t="s">
        <v>6047</v>
      </c>
      <c r="V999" s="9" t="s">
        <v>3081</v>
      </c>
      <c r="W999" t="s">
        <v>3081</v>
      </c>
      <c r="X999" t="s">
        <v>3081</v>
      </c>
      <c r="Y999" t="s">
        <v>3081</v>
      </c>
      <c r="Z999">
        <v>2</v>
      </c>
      <c r="AA999">
        <v>45658</v>
      </c>
      <c r="AB999">
        <v>44774</v>
      </c>
      <c r="AC999">
        <v>62462457</v>
      </c>
      <c r="AD999" s="9" t="s">
        <v>3084</v>
      </c>
      <c r="AE999" t="s">
        <v>5893</v>
      </c>
      <c r="AF999" t="s">
        <v>5894</v>
      </c>
      <c r="AG999" t="s">
        <v>5895</v>
      </c>
      <c r="AH999" t="s">
        <v>5896</v>
      </c>
      <c r="AI999" t="s">
        <v>6043</v>
      </c>
      <c r="AJ999">
        <v>32896</v>
      </c>
      <c r="AK999" t="s">
        <v>3099</v>
      </c>
      <c r="AL999" t="s">
        <v>3088</v>
      </c>
      <c r="AM999">
        <v>200015800307156</v>
      </c>
      <c r="AN999">
        <v>1</v>
      </c>
      <c r="AO999" s="88" t="s">
        <v>3089</v>
      </c>
      <c r="AP999" s="88">
        <v>1</v>
      </c>
      <c r="AQ999" s="88" t="s">
        <v>3090</v>
      </c>
      <c r="AR999" s="88">
        <v>362717</v>
      </c>
      <c r="AS999" s="88" t="s">
        <v>6059</v>
      </c>
      <c r="AT999" s="88">
        <v>343</v>
      </c>
      <c r="AU999" s="88">
        <v>10000</v>
      </c>
      <c r="AV999" s="88">
        <v>0</v>
      </c>
      <c r="AW999" s="88">
        <v>0</v>
      </c>
      <c r="AX999" s="88">
        <v>0</v>
      </c>
      <c r="AY999" s="88">
        <v>10000</v>
      </c>
      <c r="AZ999" s="88">
        <v>0</v>
      </c>
      <c r="BA999" s="88">
        <v>0</v>
      </c>
      <c r="BB999" s="88">
        <v>0</v>
      </c>
      <c r="BC999" s="88">
        <v>0</v>
      </c>
      <c r="BD999" s="88">
        <v>0</v>
      </c>
      <c r="BE999" s="88">
        <v>0</v>
      </c>
      <c r="BF999" s="101">
        <v>0</v>
      </c>
      <c r="BG999" s="101">
        <v>0</v>
      </c>
      <c r="BH999" s="101">
        <v>0</v>
      </c>
      <c r="BI999" s="101">
        <v>0</v>
      </c>
      <c r="BJ999" s="101">
        <v>0</v>
      </c>
      <c r="BK999" s="101">
        <v>0</v>
      </c>
      <c r="BL999" s="101" t="s">
        <v>3081</v>
      </c>
      <c r="BM999" s="101" t="s">
        <v>3081</v>
      </c>
    </row>
    <row r="1000" spans="1:65">
      <c r="A1000" t="s">
        <v>695</v>
      </c>
      <c r="B1000">
        <v>20250301</v>
      </c>
      <c r="C1000">
        <v>2025</v>
      </c>
      <c r="D1000" s="9">
        <v>45717</v>
      </c>
      <c r="E1000">
        <v>3</v>
      </c>
      <c r="F1000" t="s">
        <v>1045</v>
      </c>
      <c r="G1000" t="s">
        <v>1201</v>
      </c>
      <c r="H1000" t="s">
        <v>1045</v>
      </c>
      <c r="I1000" t="s">
        <v>1201</v>
      </c>
      <c r="J1000">
        <v>1</v>
      </c>
      <c r="K1000" t="s">
        <v>9</v>
      </c>
      <c r="L1000" t="s">
        <v>2158</v>
      </c>
      <c r="M1000" t="s">
        <v>2158</v>
      </c>
      <c r="N1000" t="s">
        <v>1820</v>
      </c>
      <c r="O1000" t="s">
        <v>3247</v>
      </c>
      <c r="P1000" t="s">
        <v>6037</v>
      </c>
      <c r="Q1000" t="s">
        <v>6038</v>
      </c>
      <c r="R1000" t="s">
        <v>3113</v>
      </c>
      <c r="S1000" t="s">
        <v>35</v>
      </c>
      <c r="T1000" t="s">
        <v>6039</v>
      </c>
      <c r="U1000" s="9" t="s">
        <v>6040</v>
      </c>
      <c r="V1000" s="9" t="s">
        <v>6041</v>
      </c>
      <c r="W1000" t="s">
        <v>6042</v>
      </c>
      <c r="X1000" t="s">
        <v>3081</v>
      </c>
      <c r="Y1000" t="s">
        <v>3081</v>
      </c>
      <c r="Z1000">
        <v>4</v>
      </c>
      <c r="AA1000">
        <v>45474</v>
      </c>
      <c r="AB1000">
        <v>39295</v>
      </c>
      <c r="AC1000">
        <v>61485005</v>
      </c>
      <c r="AD1000" s="9" t="s">
        <v>3084</v>
      </c>
      <c r="AE1000" t="s">
        <v>1293</v>
      </c>
      <c r="AF1000" t="s">
        <v>4104</v>
      </c>
      <c r="AG1000" t="s">
        <v>4535</v>
      </c>
      <c r="AH1000" t="s">
        <v>183</v>
      </c>
      <c r="AI1000" t="s">
        <v>6045</v>
      </c>
      <c r="AJ1000">
        <v>30166</v>
      </c>
      <c r="AK1000" t="s">
        <v>3088</v>
      </c>
      <c r="AL1000" t="s">
        <v>3095</v>
      </c>
      <c r="AM1000">
        <v>200013300103499</v>
      </c>
      <c r="AN1000">
        <v>1</v>
      </c>
      <c r="AO1000" s="88" t="s">
        <v>3089</v>
      </c>
      <c r="AP1000" s="88">
        <v>1</v>
      </c>
      <c r="AQ1000" s="88" t="s">
        <v>3090</v>
      </c>
      <c r="AR1000" s="88">
        <v>362717</v>
      </c>
      <c r="AS1000" s="88" t="s">
        <v>6059</v>
      </c>
      <c r="AT1000" s="88">
        <v>358</v>
      </c>
      <c r="AU1000" s="88">
        <v>24000</v>
      </c>
      <c r="AV1000" s="88">
        <v>0</v>
      </c>
      <c r="AW1000" s="88">
        <v>0</v>
      </c>
      <c r="AX1000" s="88">
        <v>0</v>
      </c>
      <c r="AY1000" s="88">
        <v>24000</v>
      </c>
      <c r="AZ1000" s="88">
        <v>688.8</v>
      </c>
      <c r="BA1000" s="88">
        <v>0</v>
      </c>
      <c r="BB1000" s="88">
        <v>729.6</v>
      </c>
      <c r="BC1000" s="88">
        <v>0</v>
      </c>
      <c r="BD1000" s="88">
        <v>25</v>
      </c>
      <c r="BE1000" s="88">
        <v>0</v>
      </c>
      <c r="BF1000" s="101">
        <v>16089.4</v>
      </c>
      <c r="BG1000" s="101">
        <v>17532.8</v>
      </c>
      <c r="BH1000" s="101">
        <v>1704</v>
      </c>
      <c r="BI1000" s="101">
        <v>264</v>
      </c>
      <c r="BJ1000" s="101">
        <v>1701.6</v>
      </c>
      <c r="BK1000" s="101">
        <v>3669.6</v>
      </c>
      <c r="BL1000" s="101" t="s">
        <v>3091</v>
      </c>
      <c r="BM1000" s="101" t="s">
        <v>3081</v>
      </c>
    </row>
    <row r="1001" spans="1:65">
      <c r="A1001" t="s">
        <v>695</v>
      </c>
      <c r="B1001">
        <v>20250301</v>
      </c>
      <c r="C1001">
        <v>2025</v>
      </c>
      <c r="D1001" s="9">
        <v>45717</v>
      </c>
      <c r="E1001">
        <v>3</v>
      </c>
      <c r="F1001" t="s">
        <v>2199</v>
      </c>
      <c r="G1001" t="s">
        <v>2198</v>
      </c>
      <c r="H1001" t="s">
        <v>1038</v>
      </c>
      <c r="I1001" t="s">
        <v>695</v>
      </c>
      <c r="J1001">
        <v>34</v>
      </c>
      <c r="K1001" t="s">
        <v>3256</v>
      </c>
      <c r="L1001" t="s">
        <v>2158</v>
      </c>
      <c r="M1001" t="s">
        <v>2158</v>
      </c>
      <c r="N1001" t="s">
        <v>1820</v>
      </c>
      <c r="O1001" t="s">
        <v>3247</v>
      </c>
      <c r="P1001" t="s">
        <v>6037</v>
      </c>
      <c r="Q1001" t="s">
        <v>6038</v>
      </c>
      <c r="R1001" t="s">
        <v>3388</v>
      </c>
      <c r="S1001" t="s">
        <v>1000</v>
      </c>
      <c r="T1001" t="s">
        <v>6046</v>
      </c>
      <c r="U1001" s="9" t="s">
        <v>6047</v>
      </c>
      <c r="V1001" s="9" t="s">
        <v>6052</v>
      </c>
      <c r="W1001" t="s">
        <v>6053</v>
      </c>
      <c r="X1001" t="s">
        <v>3081</v>
      </c>
      <c r="Y1001" t="s">
        <v>3081</v>
      </c>
      <c r="Z1001">
        <v>4</v>
      </c>
      <c r="AA1001">
        <v>45261</v>
      </c>
      <c r="AB1001">
        <v>44896</v>
      </c>
      <c r="AC1001">
        <v>61770002</v>
      </c>
      <c r="AD1001" s="9" t="s">
        <v>3084</v>
      </c>
      <c r="AE1001" t="s">
        <v>1973</v>
      </c>
      <c r="AF1001" t="s">
        <v>3389</v>
      </c>
      <c r="AG1001" t="s">
        <v>3390</v>
      </c>
      <c r="AH1001" t="s">
        <v>1972</v>
      </c>
      <c r="AI1001" t="s">
        <v>6043</v>
      </c>
      <c r="AJ1001">
        <v>36066</v>
      </c>
      <c r="AK1001" t="s">
        <v>3099</v>
      </c>
      <c r="AL1001" t="s">
        <v>3088</v>
      </c>
      <c r="AM1001">
        <v>200019605388572</v>
      </c>
      <c r="AN1001">
        <v>1</v>
      </c>
      <c r="AO1001" s="88" t="s">
        <v>3089</v>
      </c>
      <c r="AP1001" s="88">
        <v>1</v>
      </c>
      <c r="AQ1001" s="88" t="s">
        <v>3090</v>
      </c>
      <c r="AR1001" s="88">
        <v>362717</v>
      </c>
      <c r="AS1001" s="88" t="s">
        <v>6059</v>
      </c>
      <c r="AT1001" s="88">
        <v>359</v>
      </c>
      <c r="AU1001" s="88">
        <v>70000</v>
      </c>
      <c r="AV1001" s="88">
        <v>0</v>
      </c>
      <c r="AW1001" s="88">
        <v>0</v>
      </c>
      <c r="AX1001" s="88">
        <v>0</v>
      </c>
      <c r="AY1001" s="88">
        <v>70000</v>
      </c>
      <c r="AZ1001" s="88">
        <v>2009</v>
      </c>
      <c r="BA1001" s="88">
        <v>5368.48</v>
      </c>
      <c r="BB1001" s="88">
        <v>2128</v>
      </c>
      <c r="BC1001" s="88">
        <v>0</v>
      </c>
      <c r="BD1001" s="88">
        <v>25</v>
      </c>
      <c r="BE1001" s="88">
        <v>0</v>
      </c>
      <c r="BF1001" s="101">
        <v>0</v>
      </c>
      <c r="BG1001" s="101">
        <v>9530.48</v>
      </c>
      <c r="BH1001" s="101">
        <v>4970</v>
      </c>
      <c r="BI1001" s="101">
        <v>770</v>
      </c>
      <c r="BJ1001" s="101">
        <v>4963</v>
      </c>
      <c r="BK1001" s="101">
        <v>10703</v>
      </c>
      <c r="BL1001" s="101" t="s">
        <v>3081</v>
      </c>
      <c r="BM1001" s="101" t="s">
        <v>3081</v>
      </c>
    </row>
    <row r="1002" spans="1:65">
      <c r="A1002" t="s">
        <v>695</v>
      </c>
      <c r="B1002">
        <v>20250301</v>
      </c>
      <c r="C1002">
        <v>2025</v>
      </c>
      <c r="D1002" s="9">
        <v>45717</v>
      </c>
      <c r="E1002">
        <v>3</v>
      </c>
      <c r="F1002" t="s">
        <v>1079</v>
      </c>
      <c r="G1002" t="s">
        <v>403</v>
      </c>
      <c r="H1002" t="s">
        <v>1079</v>
      </c>
      <c r="I1002" t="s">
        <v>403</v>
      </c>
      <c r="J1002">
        <v>1</v>
      </c>
      <c r="K1002" t="s">
        <v>9</v>
      </c>
      <c r="L1002" t="s">
        <v>2158</v>
      </c>
      <c r="M1002" t="s">
        <v>2158</v>
      </c>
      <c r="N1002" t="s">
        <v>1820</v>
      </c>
      <c r="O1002" t="s">
        <v>3247</v>
      </c>
      <c r="P1002" t="s">
        <v>6037</v>
      </c>
      <c r="Q1002" t="s">
        <v>6038</v>
      </c>
      <c r="R1002" t="s">
        <v>3689</v>
      </c>
      <c r="S1002" t="s">
        <v>100</v>
      </c>
      <c r="T1002" t="s">
        <v>6046</v>
      </c>
      <c r="U1002" s="9" t="s">
        <v>6047</v>
      </c>
      <c r="V1002" s="9" t="s">
        <v>3081</v>
      </c>
      <c r="W1002" t="s">
        <v>3081</v>
      </c>
      <c r="X1002" t="s">
        <v>3081</v>
      </c>
      <c r="Y1002" t="s">
        <v>3081</v>
      </c>
      <c r="Z1002">
        <v>2</v>
      </c>
      <c r="AA1002">
        <v>45170</v>
      </c>
      <c r="AB1002">
        <v>44713</v>
      </c>
      <c r="AC1002">
        <v>61515012</v>
      </c>
      <c r="AD1002" s="9" t="s">
        <v>3084</v>
      </c>
      <c r="AE1002" t="s">
        <v>1289</v>
      </c>
      <c r="AF1002" t="s">
        <v>3690</v>
      </c>
      <c r="AG1002" t="s">
        <v>3691</v>
      </c>
      <c r="AH1002" t="s">
        <v>1288</v>
      </c>
      <c r="AI1002" t="s">
        <v>6045</v>
      </c>
      <c r="AJ1002">
        <v>31019</v>
      </c>
      <c r="AK1002" t="s">
        <v>3099</v>
      </c>
      <c r="AL1002" t="s">
        <v>3088</v>
      </c>
      <c r="AM1002">
        <v>200019604844020</v>
      </c>
      <c r="AN1002">
        <v>1</v>
      </c>
      <c r="AO1002" s="88" t="s">
        <v>3089</v>
      </c>
      <c r="AP1002" s="88">
        <v>1</v>
      </c>
      <c r="AQ1002" s="88" t="s">
        <v>3090</v>
      </c>
      <c r="AR1002" s="88">
        <v>362717</v>
      </c>
      <c r="AS1002" s="88" t="s">
        <v>6059</v>
      </c>
      <c r="AT1002" s="88">
        <v>441</v>
      </c>
      <c r="AU1002" s="88">
        <v>45000</v>
      </c>
      <c r="AV1002" s="88">
        <v>0</v>
      </c>
      <c r="AW1002" s="88">
        <v>0</v>
      </c>
      <c r="AX1002" s="88">
        <v>0</v>
      </c>
      <c r="AY1002" s="88">
        <v>45000</v>
      </c>
      <c r="AZ1002" s="88">
        <v>1291.5</v>
      </c>
      <c r="BA1002" s="88">
        <v>1148.33</v>
      </c>
      <c r="BB1002" s="88">
        <v>1368</v>
      </c>
      <c r="BC1002" s="88">
        <v>0</v>
      </c>
      <c r="BD1002" s="88">
        <v>25</v>
      </c>
      <c r="BE1002" s="88">
        <v>0</v>
      </c>
      <c r="BF1002" s="101">
        <v>10912.77</v>
      </c>
      <c r="BG1002" s="101">
        <v>14745.6</v>
      </c>
      <c r="BH1002" s="101">
        <v>3195</v>
      </c>
      <c r="BI1002" s="101">
        <v>495</v>
      </c>
      <c r="BJ1002" s="101">
        <v>3190.5</v>
      </c>
      <c r="BK1002" s="101">
        <v>6880.5</v>
      </c>
      <c r="BL1002" s="101" t="s">
        <v>3081</v>
      </c>
      <c r="BM1002" s="101" t="s">
        <v>3081</v>
      </c>
    </row>
    <row r="1003" spans="1:65">
      <c r="A1003" t="s">
        <v>695</v>
      </c>
      <c r="B1003">
        <v>20250301</v>
      </c>
      <c r="C1003">
        <v>2025</v>
      </c>
      <c r="D1003" s="9">
        <v>45717</v>
      </c>
      <c r="E1003">
        <v>3</v>
      </c>
      <c r="F1003" t="s">
        <v>1028</v>
      </c>
      <c r="G1003" t="s">
        <v>1194</v>
      </c>
      <c r="H1003" t="s">
        <v>1038</v>
      </c>
      <c r="I1003" t="s">
        <v>695</v>
      </c>
      <c r="J1003">
        <v>34</v>
      </c>
      <c r="K1003" t="s">
        <v>3256</v>
      </c>
      <c r="L1003" t="s">
        <v>2158</v>
      </c>
      <c r="M1003" t="s">
        <v>2158</v>
      </c>
      <c r="N1003" t="s">
        <v>1820</v>
      </c>
      <c r="O1003" t="s">
        <v>3247</v>
      </c>
      <c r="P1003" t="s">
        <v>6037</v>
      </c>
      <c r="Q1003" t="s">
        <v>6038</v>
      </c>
      <c r="R1003" t="s">
        <v>3263</v>
      </c>
      <c r="S1003" t="s">
        <v>62</v>
      </c>
      <c r="T1003" t="s">
        <v>6066</v>
      </c>
      <c r="U1003" s="9" t="s">
        <v>6067</v>
      </c>
      <c r="V1003" s="9" t="s">
        <v>6052</v>
      </c>
      <c r="W1003" t="s">
        <v>6053</v>
      </c>
      <c r="X1003" t="s">
        <v>3081</v>
      </c>
      <c r="Y1003" t="s">
        <v>3081</v>
      </c>
      <c r="Z1003">
        <v>4</v>
      </c>
      <c r="AA1003">
        <v>44896</v>
      </c>
      <c r="AB1003">
        <v>41640</v>
      </c>
      <c r="AC1003">
        <v>62475158</v>
      </c>
      <c r="AD1003" s="9" t="s">
        <v>3084</v>
      </c>
      <c r="AE1003" t="s">
        <v>2036</v>
      </c>
      <c r="AF1003" t="s">
        <v>4440</v>
      </c>
      <c r="AG1003" t="s">
        <v>4441</v>
      </c>
      <c r="AH1003" t="s">
        <v>2035</v>
      </c>
      <c r="AI1003" t="s">
        <v>6045</v>
      </c>
      <c r="AJ1003">
        <v>33759</v>
      </c>
      <c r="AK1003" t="s">
        <v>3099</v>
      </c>
      <c r="AL1003" t="s">
        <v>3095</v>
      </c>
      <c r="AM1003">
        <v>200019600696047</v>
      </c>
      <c r="AN1003">
        <v>1</v>
      </c>
      <c r="AO1003" s="88" t="s">
        <v>3089</v>
      </c>
      <c r="AP1003" s="88">
        <v>1</v>
      </c>
      <c r="AQ1003" s="88" t="s">
        <v>3090</v>
      </c>
      <c r="AR1003" s="88">
        <v>362717</v>
      </c>
      <c r="AS1003" s="88" t="s">
        <v>6059</v>
      </c>
      <c r="AT1003" s="88">
        <v>444</v>
      </c>
      <c r="AU1003" s="88">
        <v>16500</v>
      </c>
      <c r="AV1003" s="88">
        <v>0</v>
      </c>
      <c r="AW1003" s="88">
        <v>0</v>
      </c>
      <c r="AX1003" s="88">
        <v>0</v>
      </c>
      <c r="AY1003" s="88">
        <v>16500</v>
      </c>
      <c r="AZ1003" s="88">
        <v>473.55</v>
      </c>
      <c r="BA1003" s="88">
        <v>0</v>
      </c>
      <c r="BB1003" s="88">
        <v>501.6</v>
      </c>
      <c r="BC1003" s="88">
        <v>0</v>
      </c>
      <c r="BD1003" s="88">
        <v>25</v>
      </c>
      <c r="BE1003" s="88">
        <v>0</v>
      </c>
      <c r="BF1003" s="101">
        <v>0</v>
      </c>
      <c r="BG1003" s="101">
        <v>1000.15</v>
      </c>
      <c r="BH1003" s="101">
        <v>1171.5</v>
      </c>
      <c r="BI1003" s="101">
        <v>181.5</v>
      </c>
      <c r="BJ1003" s="101">
        <v>1169.8499999999999</v>
      </c>
      <c r="BK1003" s="101">
        <v>2522.85</v>
      </c>
      <c r="BL1003" s="101" t="s">
        <v>3081</v>
      </c>
      <c r="BM1003" s="101" t="s">
        <v>3081</v>
      </c>
    </row>
    <row r="1004" spans="1:65">
      <c r="A1004" t="s">
        <v>695</v>
      </c>
      <c r="B1004">
        <v>20250301</v>
      </c>
      <c r="C1004">
        <v>2025</v>
      </c>
      <c r="D1004" s="9">
        <v>45717</v>
      </c>
      <c r="E1004">
        <v>3</v>
      </c>
      <c r="F1004" t="s">
        <v>1038</v>
      </c>
      <c r="G1004" t="s">
        <v>695</v>
      </c>
      <c r="H1004" t="s">
        <v>1038</v>
      </c>
      <c r="I1004" t="s">
        <v>695</v>
      </c>
      <c r="J1004">
        <v>7</v>
      </c>
      <c r="K1004" t="s">
        <v>3252</v>
      </c>
      <c r="L1004" t="s">
        <v>2158</v>
      </c>
      <c r="M1004" t="s">
        <v>2158</v>
      </c>
      <c r="N1004" t="s">
        <v>1820</v>
      </c>
      <c r="O1004" t="s">
        <v>3247</v>
      </c>
      <c r="P1004" t="s">
        <v>6037</v>
      </c>
      <c r="Q1004" t="s">
        <v>6038</v>
      </c>
      <c r="R1004" t="s">
        <v>3253</v>
      </c>
      <c r="S1004" t="s">
        <v>666</v>
      </c>
      <c r="T1004" t="s">
        <v>6046</v>
      </c>
      <c r="U1004" s="9" t="s">
        <v>6047</v>
      </c>
      <c r="V1004" s="9" t="s">
        <v>3081</v>
      </c>
      <c r="W1004" t="s">
        <v>3081</v>
      </c>
      <c r="X1004" t="s">
        <v>3081</v>
      </c>
      <c r="Y1004" t="s">
        <v>3081</v>
      </c>
      <c r="Z1004">
        <v>3</v>
      </c>
      <c r="AA1004">
        <v>44652</v>
      </c>
      <c r="AB1004">
        <v>43132</v>
      </c>
      <c r="AC1004">
        <v>62460931</v>
      </c>
      <c r="AD1004" s="9" t="s">
        <v>3084</v>
      </c>
      <c r="AE1004" t="s">
        <v>1777</v>
      </c>
      <c r="AF1004" t="s">
        <v>4005</v>
      </c>
      <c r="AG1004" t="s">
        <v>5059</v>
      </c>
      <c r="AH1004" t="s">
        <v>721</v>
      </c>
      <c r="AI1004" t="s">
        <v>6045</v>
      </c>
      <c r="AJ1004">
        <v>33815</v>
      </c>
      <c r="AK1004" t="s">
        <v>3099</v>
      </c>
      <c r="AL1004" t="s">
        <v>3088</v>
      </c>
      <c r="AM1004">
        <v>200012320495330</v>
      </c>
      <c r="AN1004">
        <v>1</v>
      </c>
      <c r="AO1004" s="88" t="s">
        <v>3089</v>
      </c>
      <c r="AP1004" s="88">
        <v>1</v>
      </c>
      <c r="AQ1004" s="88" t="s">
        <v>3090</v>
      </c>
      <c r="AR1004" s="88">
        <v>362717</v>
      </c>
      <c r="AS1004" s="88" t="s">
        <v>6059</v>
      </c>
      <c r="AT1004" s="88">
        <v>449</v>
      </c>
      <c r="AU1004" s="88">
        <v>10000</v>
      </c>
      <c r="AV1004" s="88">
        <v>0</v>
      </c>
      <c r="AW1004" s="88">
        <v>0</v>
      </c>
      <c r="AX1004" s="88">
        <v>0</v>
      </c>
      <c r="AY1004" s="88">
        <v>10000</v>
      </c>
      <c r="AZ1004" s="88">
        <v>0</v>
      </c>
      <c r="BA1004" s="88">
        <v>0</v>
      </c>
      <c r="BB1004" s="88">
        <v>0</v>
      </c>
      <c r="BC1004" s="88">
        <v>0</v>
      </c>
      <c r="BD1004" s="88">
        <v>0</v>
      </c>
      <c r="BE1004" s="88">
        <v>0</v>
      </c>
      <c r="BF1004" s="101">
        <v>0</v>
      </c>
      <c r="BG1004" s="101">
        <v>0</v>
      </c>
      <c r="BH1004" s="101">
        <v>0</v>
      </c>
      <c r="BI1004" s="101">
        <v>0</v>
      </c>
      <c r="BJ1004" s="101">
        <v>0</v>
      </c>
      <c r="BK1004" s="101">
        <v>0</v>
      </c>
      <c r="BL1004" s="101" t="s">
        <v>3081</v>
      </c>
      <c r="BM1004" s="101" t="s">
        <v>3081</v>
      </c>
    </row>
    <row r="1005" spans="1:65">
      <c r="A1005" t="s">
        <v>695</v>
      </c>
      <c r="B1005">
        <v>20250301</v>
      </c>
      <c r="C1005">
        <v>2025</v>
      </c>
      <c r="D1005" s="9">
        <v>45717</v>
      </c>
      <c r="E1005">
        <v>3</v>
      </c>
      <c r="F1005" t="s">
        <v>1048</v>
      </c>
      <c r="G1005" t="s">
        <v>388</v>
      </c>
      <c r="H1005" t="s">
        <v>1038</v>
      </c>
      <c r="I1005" t="s">
        <v>695</v>
      </c>
      <c r="J1005">
        <v>34</v>
      </c>
      <c r="K1005" t="s">
        <v>3256</v>
      </c>
      <c r="L1005" t="s">
        <v>2158</v>
      </c>
      <c r="M1005" t="s">
        <v>2158</v>
      </c>
      <c r="N1005" t="s">
        <v>1820</v>
      </c>
      <c r="O1005" t="s">
        <v>3247</v>
      </c>
      <c r="P1005" t="s">
        <v>6037</v>
      </c>
      <c r="Q1005" t="s">
        <v>6038</v>
      </c>
      <c r="R1005" t="s">
        <v>3273</v>
      </c>
      <c r="S1005" t="s">
        <v>163</v>
      </c>
      <c r="T1005" t="s">
        <v>6046</v>
      </c>
      <c r="U1005" s="9" t="s">
        <v>6047</v>
      </c>
      <c r="V1005" s="9" t="s">
        <v>3081</v>
      </c>
      <c r="W1005" t="s">
        <v>3081</v>
      </c>
      <c r="X1005" t="s">
        <v>3081</v>
      </c>
      <c r="Y1005" t="s">
        <v>3081</v>
      </c>
      <c r="Z1005">
        <v>1</v>
      </c>
      <c r="AA1005">
        <v>44896</v>
      </c>
      <c r="AB1005">
        <v>44896</v>
      </c>
      <c r="AC1005">
        <v>61935136</v>
      </c>
      <c r="AD1005" s="9" t="s">
        <v>3084</v>
      </c>
      <c r="AE1005" t="s">
        <v>2142</v>
      </c>
      <c r="AF1005" t="s">
        <v>5038</v>
      </c>
      <c r="AG1005" t="s">
        <v>5039</v>
      </c>
      <c r="AH1005" t="s">
        <v>2141</v>
      </c>
      <c r="AI1005" t="s">
        <v>6045</v>
      </c>
      <c r="AJ1005">
        <v>27443</v>
      </c>
      <c r="AK1005" t="s">
        <v>3099</v>
      </c>
      <c r="AL1005" t="s">
        <v>3088</v>
      </c>
      <c r="AM1005">
        <v>200019603292613</v>
      </c>
      <c r="AN1005">
        <v>1</v>
      </c>
      <c r="AO1005" s="88" t="s">
        <v>3089</v>
      </c>
      <c r="AP1005" s="88">
        <v>1</v>
      </c>
      <c r="AQ1005" s="88" t="s">
        <v>3090</v>
      </c>
      <c r="AR1005" s="88">
        <v>362717</v>
      </c>
      <c r="AS1005" s="88" t="s">
        <v>6059</v>
      </c>
      <c r="AT1005" s="88">
        <v>378</v>
      </c>
      <c r="AU1005" s="88">
        <v>26250</v>
      </c>
      <c r="AV1005" s="88">
        <v>0</v>
      </c>
      <c r="AW1005" s="88">
        <v>0</v>
      </c>
      <c r="AX1005" s="88">
        <v>0</v>
      </c>
      <c r="AY1005" s="88">
        <v>26250</v>
      </c>
      <c r="AZ1005" s="88">
        <v>753.38</v>
      </c>
      <c r="BA1005" s="88">
        <v>0</v>
      </c>
      <c r="BB1005" s="88">
        <v>798</v>
      </c>
      <c r="BC1005" s="88">
        <v>0</v>
      </c>
      <c r="BD1005" s="88">
        <v>25</v>
      </c>
      <c r="BE1005" s="88">
        <v>0</v>
      </c>
      <c r="BF1005" s="101">
        <v>0</v>
      </c>
      <c r="BG1005" s="101">
        <v>1576.38</v>
      </c>
      <c r="BH1005" s="101">
        <v>1863.75</v>
      </c>
      <c r="BI1005" s="101">
        <v>288.75</v>
      </c>
      <c r="BJ1005" s="101">
        <v>1861.13</v>
      </c>
      <c r="BK1005" s="101">
        <v>4013.63</v>
      </c>
      <c r="BL1005" s="101" t="s">
        <v>3081</v>
      </c>
      <c r="BM1005" s="101" t="s">
        <v>3081</v>
      </c>
    </row>
    <row r="1006" spans="1:65">
      <c r="A1006" t="s">
        <v>695</v>
      </c>
      <c r="B1006">
        <v>20250301</v>
      </c>
      <c r="C1006">
        <v>2025</v>
      </c>
      <c r="D1006" s="9">
        <v>45717</v>
      </c>
      <c r="E1006">
        <v>3</v>
      </c>
      <c r="F1006" t="s">
        <v>1038</v>
      </c>
      <c r="G1006" t="s">
        <v>695</v>
      </c>
      <c r="H1006" t="s">
        <v>1038</v>
      </c>
      <c r="I1006" t="s">
        <v>695</v>
      </c>
      <c r="J1006">
        <v>7</v>
      </c>
      <c r="K1006" t="s">
        <v>3252</v>
      </c>
      <c r="L1006" t="s">
        <v>2158</v>
      </c>
      <c r="M1006" t="s">
        <v>2158</v>
      </c>
      <c r="N1006" t="s">
        <v>1820</v>
      </c>
      <c r="O1006" t="s">
        <v>3247</v>
      </c>
      <c r="P1006" t="s">
        <v>6037</v>
      </c>
      <c r="Q1006" t="s">
        <v>6038</v>
      </c>
      <c r="R1006" t="s">
        <v>3253</v>
      </c>
      <c r="S1006" t="s">
        <v>666</v>
      </c>
      <c r="T1006" t="s">
        <v>6046</v>
      </c>
      <c r="U1006" s="9" t="s">
        <v>6047</v>
      </c>
      <c r="V1006" s="9" t="s">
        <v>3081</v>
      </c>
      <c r="W1006" t="s">
        <v>3081</v>
      </c>
      <c r="X1006" t="s">
        <v>3081</v>
      </c>
      <c r="Y1006" t="s">
        <v>3081</v>
      </c>
      <c r="Z1006">
        <v>2</v>
      </c>
      <c r="AA1006">
        <v>44487</v>
      </c>
      <c r="AB1006">
        <v>41183</v>
      </c>
      <c r="AC1006">
        <v>62461150</v>
      </c>
      <c r="AD1006" s="9" t="s">
        <v>3084</v>
      </c>
      <c r="AE1006" t="s">
        <v>1754</v>
      </c>
      <c r="AF1006" t="s">
        <v>5675</v>
      </c>
      <c r="AG1006" t="s">
        <v>5676</v>
      </c>
      <c r="AH1006" t="s">
        <v>5677</v>
      </c>
      <c r="AI1006" t="s">
        <v>6045</v>
      </c>
      <c r="AJ1006">
        <v>32697</v>
      </c>
      <c r="AK1006" t="s">
        <v>3099</v>
      </c>
      <c r="AL1006" t="s">
        <v>3088</v>
      </c>
      <c r="AM1006">
        <v>200012320482327</v>
      </c>
      <c r="AN1006">
        <v>1</v>
      </c>
      <c r="AO1006" s="88" t="s">
        <v>3089</v>
      </c>
      <c r="AP1006" s="88">
        <v>1</v>
      </c>
      <c r="AQ1006" s="88" t="s">
        <v>3090</v>
      </c>
      <c r="AR1006" s="88">
        <v>362717</v>
      </c>
      <c r="AS1006" s="88" t="s">
        <v>6059</v>
      </c>
      <c r="AT1006" s="88">
        <v>386</v>
      </c>
      <c r="AU1006" s="88">
        <v>45000</v>
      </c>
      <c r="AV1006" s="88">
        <v>0</v>
      </c>
      <c r="AW1006" s="88">
        <v>0</v>
      </c>
      <c r="AX1006" s="88">
        <v>0</v>
      </c>
      <c r="AY1006" s="88">
        <v>45000</v>
      </c>
      <c r="AZ1006" s="88">
        <v>0</v>
      </c>
      <c r="BA1006" s="88">
        <v>1547.25</v>
      </c>
      <c r="BB1006" s="88">
        <v>0</v>
      </c>
      <c r="BC1006" s="88">
        <v>0</v>
      </c>
      <c r="BD1006" s="88">
        <v>0</v>
      </c>
      <c r="BE1006" s="88">
        <v>0</v>
      </c>
      <c r="BF1006" s="101">
        <v>0</v>
      </c>
      <c r="BG1006" s="101">
        <v>1547.25</v>
      </c>
      <c r="BH1006" s="101">
        <v>0</v>
      </c>
      <c r="BI1006" s="101">
        <v>0</v>
      </c>
      <c r="BJ1006" s="101">
        <v>0</v>
      </c>
      <c r="BK1006" s="101">
        <v>0</v>
      </c>
      <c r="BL1006" s="101" t="s">
        <v>3081</v>
      </c>
      <c r="BM1006" s="101" t="s">
        <v>3081</v>
      </c>
    </row>
    <row r="1007" spans="1:65">
      <c r="A1007" t="s">
        <v>695</v>
      </c>
      <c r="B1007">
        <v>20250301</v>
      </c>
      <c r="C1007">
        <v>2025</v>
      </c>
      <c r="D1007" s="9">
        <v>45717</v>
      </c>
      <c r="E1007">
        <v>3</v>
      </c>
      <c r="F1007" t="s">
        <v>1047</v>
      </c>
      <c r="G1007" t="s">
        <v>265</v>
      </c>
      <c r="H1007" t="s">
        <v>1038</v>
      </c>
      <c r="I1007" t="s">
        <v>695</v>
      </c>
      <c r="J1007">
        <v>34</v>
      </c>
      <c r="K1007" t="s">
        <v>3256</v>
      </c>
      <c r="L1007" t="s">
        <v>2158</v>
      </c>
      <c r="M1007" t="s">
        <v>2158</v>
      </c>
      <c r="N1007" t="s">
        <v>1820</v>
      </c>
      <c r="O1007" t="s">
        <v>3247</v>
      </c>
      <c r="P1007" t="s">
        <v>6037</v>
      </c>
      <c r="Q1007" t="s">
        <v>6038</v>
      </c>
      <c r="R1007" t="s">
        <v>3218</v>
      </c>
      <c r="S1007" t="s">
        <v>48</v>
      </c>
      <c r="T1007" t="s">
        <v>6046</v>
      </c>
      <c r="U1007" s="9" t="s">
        <v>6047</v>
      </c>
      <c r="V1007" s="9" t="s">
        <v>3081</v>
      </c>
      <c r="W1007" t="s">
        <v>3081</v>
      </c>
      <c r="X1007" t="s">
        <v>3081</v>
      </c>
      <c r="Y1007" t="s">
        <v>3081</v>
      </c>
      <c r="Z1007">
        <v>1</v>
      </c>
      <c r="AA1007">
        <v>45078</v>
      </c>
      <c r="AB1007">
        <v>45078</v>
      </c>
      <c r="AC1007">
        <v>62100030</v>
      </c>
      <c r="AD1007" s="9" t="s">
        <v>3084</v>
      </c>
      <c r="AE1007" t="s">
        <v>2486</v>
      </c>
      <c r="AF1007" t="s">
        <v>4815</v>
      </c>
      <c r="AG1007" t="s">
        <v>4816</v>
      </c>
      <c r="AH1007" t="s">
        <v>2485</v>
      </c>
      <c r="AI1007" t="s">
        <v>6045</v>
      </c>
      <c r="AJ1007">
        <v>22445</v>
      </c>
      <c r="AK1007" t="s">
        <v>3099</v>
      </c>
      <c r="AL1007" t="s">
        <v>3088</v>
      </c>
      <c r="AM1007">
        <v>200019604810290</v>
      </c>
      <c r="AN1007">
        <v>1</v>
      </c>
      <c r="AO1007" s="88" t="s">
        <v>3089</v>
      </c>
      <c r="AP1007" s="88">
        <v>1</v>
      </c>
      <c r="AQ1007" s="88" t="s">
        <v>3090</v>
      </c>
      <c r="AR1007" s="88">
        <v>362717</v>
      </c>
      <c r="AS1007" s="88" t="s">
        <v>6059</v>
      </c>
      <c r="AT1007" s="88">
        <v>407</v>
      </c>
      <c r="AU1007" s="88">
        <v>140000</v>
      </c>
      <c r="AV1007" s="88">
        <v>0</v>
      </c>
      <c r="AW1007" s="88">
        <v>0</v>
      </c>
      <c r="AX1007" s="88">
        <v>0</v>
      </c>
      <c r="AY1007" s="88">
        <v>140000</v>
      </c>
      <c r="AZ1007" s="88">
        <v>4018</v>
      </c>
      <c r="BA1007" s="88">
        <v>21514.37</v>
      </c>
      <c r="BB1007" s="88">
        <v>4256</v>
      </c>
      <c r="BC1007" s="88">
        <v>0</v>
      </c>
      <c r="BD1007" s="88">
        <v>25</v>
      </c>
      <c r="BE1007" s="88">
        <v>0</v>
      </c>
      <c r="BF1007" s="101">
        <v>10066</v>
      </c>
      <c r="BG1007" s="101">
        <v>39879.370000000003</v>
      </c>
      <c r="BH1007" s="101">
        <v>9940</v>
      </c>
      <c r="BI1007" s="101">
        <v>851.51</v>
      </c>
      <c r="BJ1007" s="101">
        <v>9926</v>
      </c>
      <c r="BK1007" s="101">
        <v>20717.509999999998</v>
      </c>
      <c r="BL1007" s="101" t="s">
        <v>3081</v>
      </c>
      <c r="BM1007" s="101" t="s">
        <v>3081</v>
      </c>
    </row>
    <row r="1008" spans="1:65">
      <c r="A1008" t="s">
        <v>695</v>
      </c>
      <c r="B1008">
        <v>20250301</v>
      </c>
      <c r="C1008">
        <v>2025</v>
      </c>
      <c r="D1008" s="9">
        <v>45717</v>
      </c>
      <c r="E1008">
        <v>3</v>
      </c>
      <c r="F1008" t="s">
        <v>1046</v>
      </c>
      <c r="G1008" t="s">
        <v>226</v>
      </c>
      <c r="H1008" t="s">
        <v>1046</v>
      </c>
      <c r="I1008" t="s">
        <v>226</v>
      </c>
      <c r="J1008">
        <v>1</v>
      </c>
      <c r="K1008" t="s">
        <v>9</v>
      </c>
      <c r="L1008" t="s">
        <v>2158</v>
      </c>
      <c r="M1008" t="s">
        <v>2158</v>
      </c>
      <c r="N1008" t="s">
        <v>1820</v>
      </c>
      <c r="O1008" t="s">
        <v>3247</v>
      </c>
      <c r="P1008" t="s">
        <v>6037</v>
      </c>
      <c r="Q1008" t="s">
        <v>6038</v>
      </c>
      <c r="R1008" t="s">
        <v>3127</v>
      </c>
      <c r="S1008" t="s">
        <v>23</v>
      </c>
      <c r="T1008" t="s">
        <v>6039</v>
      </c>
      <c r="U1008" s="9" t="s">
        <v>6040</v>
      </c>
      <c r="V1008" s="9" t="s">
        <v>6048</v>
      </c>
      <c r="W1008" t="s">
        <v>6049</v>
      </c>
      <c r="X1008" t="s">
        <v>3081</v>
      </c>
      <c r="Y1008" t="s">
        <v>3081</v>
      </c>
      <c r="Z1008">
        <v>2</v>
      </c>
      <c r="AA1008">
        <v>45352</v>
      </c>
      <c r="AB1008">
        <v>44812</v>
      </c>
      <c r="AC1008">
        <v>62250040</v>
      </c>
      <c r="AD1008" s="9" t="s">
        <v>3084</v>
      </c>
      <c r="AE1008" t="s">
        <v>1861</v>
      </c>
      <c r="AF1008" t="s">
        <v>5067</v>
      </c>
      <c r="AG1008" t="s">
        <v>5068</v>
      </c>
      <c r="AH1008" t="s">
        <v>1846</v>
      </c>
      <c r="AI1008" t="s">
        <v>6045</v>
      </c>
      <c r="AJ1008">
        <v>32007</v>
      </c>
      <c r="AK1008" t="s">
        <v>3099</v>
      </c>
      <c r="AL1008" t="s">
        <v>3088</v>
      </c>
      <c r="AM1008">
        <v>200019605128261</v>
      </c>
      <c r="AN1008">
        <v>1</v>
      </c>
      <c r="AO1008" s="88" t="s">
        <v>3089</v>
      </c>
      <c r="AP1008" s="88">
        <v>1</v>
      </c>
      <c r="AQ1008" s="88" t="s">
        <v>3090</v>
      </c>
      <c r="AR1008" s="88">
        <v>362717</v>
      </c>
      <c r="AS1008" s="88" t="s">
        <v>6059</v>
      </c>
      <c r="AT1008" s="88">
        <v>415</v>
      </c>
      <c r="AU1008" s="88">
        <v>45000</v>
      </c>
      <c r="AV1008" s="88">
        <v>0</v>
      </c>
      <c r="AW1008" s="88">
        <v>0</v>
      </c>
      <c r="AX1008" s="88">
        <v>0</v>
      </c>
      <c r="AY1008" s="88">
        <v>45000</v>
      </c>
      <c r="AZ1008" s="88">
        <v>1291.5</v>
      </c>
      <c r="BA1008" s="88">
        <v>1148.33</v>
      </c>
      <c r="BB1008" s="88">
        <v>1368</v>
      </c>
      <c r="BC1008" s="88">
        <v>0</v>
      </c>
      <c r="BD1008" s="88">
        <v>25</v>
      </c>
      <c r="BE1008" s="88">
        <v>0</v>
      </c>
      <c r="BF1008" s="101">
        <v>26019.52</v>
      </c>
      <c r="BG1008" s="101">
        <v>29852.35</v>
      </c>
      <c r="BH1008" s="101">
        <v>3195</v>
      </c>
      <c r="BI1008" s="101">
        <v>495</v>
      </c>
      <c r="BJ1008" s="101">
        <v>3190.5</v>
      </c>
      <c r="BK1008" s="101">
        <v>6880.5</v>
      </c>
      <c r="BL1008" s="101" t="s">
        <v>3081</v>
      </c>
      <c r="BM1008" s="101" t="s">
        <v>3081</v>
      </c>
    </row>
    <row r="1009" spans="1:65">
      <c r="A1009" t="s">
        <v>695</v>
      </c>
      <c r="B1009">
        <v>20250301</v>
      </c>
      <c r="C1009">
        <v>2025</v>
      </c>
      <c r="D1009" s="9">
        <v>45717</v>
      </c>
      <c r="E1009">
        <v>3</v>
      </c>
      <c r="F1009" t="s">
        <v>1069</v>
      </c>
      <c r="G1009" t="s">
        <v>612</v>
      </c>
      <c r="H1009" t="s">
        <v>1069</v>
      </c>
      <c r="I1009" t="s">
        <v>612</v>
      </c>
      <c r="J1009">
        <v>1</v>
      </c>
      <c r="K1009" t="s">
        <v>9</v>
      </c>
      <c r="L1009" t="s">
        <v>2158</v>
      </c>
      <c r="M1009" t="s">
        <v>2158</v>
      </c>
      <c r="N1009" t="s">
        <v>1820</v>
      </c>
      <c r="O1009" t="s">
        <v>3247</v>
      </c>
      <c r="P1009" t="s">
        <v>6037</v>
      </c>
      <c r="Q1009" t="s">
        <v>6038</v>
      </c>
      <c r="R1009" t="s">
        <v>5053</v>
      </c>
      <c r="S1009" t="s">
        <v>1827</v>
      </c>
      <c r="T1009" t="s">
        <v>6046</v>
      </c>
      <c r="U1009" s="9" t="s">
        <v>6047</v>
      </c>
      <c r="V1009" s="9" t="s">
        <v>6052</v>
      </c>
      <c r="W1009" t="s">
        <v>6053</v>
      </c>
      <c r="X1009" t="s">
        <v>3081</v>
      </c>
      <c r="Y1009" t="s">
        <v>3081</v>
      </c>
      <c r="Z1009">
        <v>8</v>
      </c>
      <c r="AA1009">
        <v>45413</v>
      </c>
      <c r="AB1009">
        <v>41183</v>
      </c>
      <c r="AC1009">
        <v>62115060</v>
      </c>
      <c r="AD1009" s="9" t="s">
        <v>3084</v>
      </c>
      <c r="AE1009" t="s">
        <v>830</v>
      </c>
      <c r="AF1009" t="s">
        <v>5054</v>
      </c>
      <c r="AG1009" t="s">
        <v>5055</v>
      </c>
      <c r="AH1009" t="s">
        <v>5056</v>
      </c>
      <c r="AI1009" t="s">
        <v>6043</v>
      </c>
      <c r="AJ1009">
        <v>25052</v>
      </c>
      <c r="AK1009" t="s">
        <v>3099</v>
      </c>
      <c r="AL1009" t="s">
        <v>3088</v>
      </c>
      <c r="AM1009">
        <v>200013300216153</v>
      </c>
      <c r="AN1009">
        <v>1</v>
      </c>
      <c r="AO1009" s="88" t="s">
        <v>3089</v>
      </c>
      <c r="AP1009" s="88">
        <v>1</v>
      </c>
      <c r="AQ1009" s="88" t="s">
        <v>3090</v>
      </c>
      <c r="AR1009" s="88">
        <v>362717</v>
      </c>
      <c r="AS1009" s="88" t="s">
        <v>6059</v>
      </c>
      <c r="AT1009" s="88">
        <v>417</v>
      </c>
      <c r="AU1009" s="88">
        <v>70000</v>
      </c>
      <c r="AV1009" s="88">
        <v>0</v>
      </c>
      <c r="AW1009" s="88">
        <v>0</v>
      </c>
      <c r="AX1009" s="88">
        <v>0</v>
      </c>
      <c r="AY1009" s="88">
        <v>70000</v>
      </c>
      <c r="AZ1009" s="88">
        <v>2009</v>
      </c>
      <c r="BA1009" s="88">
        <v>5368.48</v>
      </c>
      <c r="BB1009" s="88">
        <v>2128</v>
      </c>
      <c r="BC1009" s="88">
        <v>0</v>
      </c>
      <c r="BD1009" s="88">
        <v>25</v>
      </c>
      <c r="BE1009" s="88">
        <v>100</v>
      </c>
      <c r="BF1009" s="101">
        <v>23389.759999999998</v>
      </c>
      <c r="BG1009" s="101">
        <v>33020.239999999998</v>
      </c>
      <c r="BH1009" s="101">
        <v>4970</v>
      </c>
      <c r="BI1009" s="101">
        <v>770</v>
      </c>
      <c r="BJ1009" s="101">
        <v>4963</v>
      </c>
      <c r="BK1009" s="101">
        <v>10703</v>
      </c>
      <c r="BL1009" s="101" t="s">
        <v>3229</v>
      </c>
      <c r="BM1009" s="101" t="s">
        <v>3327</v>
      </c>
    </row>
    <row r="1010" spans="1:65">
      <c r="A1010" t="s">
        <v>695</v>
      </c>
      <c r="B1010">
        <v>20250301</v>
      </c>
      <c r="C1010">
        <v>2025</v>
      </c>
      <c r="D1010" s="9">
        <v>45717</v>
      </c>
      <c r="E1010">
        <v>3</v>
      </c>
      <c r="F1010" t="s">
        <v>1030</v>
      </c>
      <c r="G1010" t="s">
        <v>420</v>
      </c>
      <c r="H1010" t="s">
        <v>1030</v>
      </c>
      <c r="I1010" t="s">
        <v>420</v>
      </c>
      <c r="J1010">
        <v>1</v>
      </c>
      <c r="K1010" t="s">
        <v>9</v>
      </c>
      <c r="L1010" t="s">
        <v>2158</v>
      </c>
      <c r="M1010" t="s">
        <v>2158</v>
      </c>
      <c r="N1010" t="s">
        <v>1820</v>
      </c>
      <c r="O1010" t="s">
        <v>3247</v>
      </c>
      <c r="P1010" t="s">
        <v>6037</v>
      </c>
      <c r="Q1010" t="s">
        <v>6038</v>
      </c>
      <c r="R1010" t="s">
        <v>3214</v>
      </c>
      <c r="S1010" t="s">
        <v>111</v>
      </c>
      <c r="T1010" t="s">
        <v>6039</v>
      </c>
      <c r="U1010" s="9" t="s">
        <v>6040</v>
      </c>
      <c r="V1010" s="9" t="s">
        <v>6041</v>
      </c>
      <c r="W1010" t="s">
        <v>6042</v>
      </c>
      <c r="X1010" t="s">
        <v>3081</v>
      </c>
      <c r="Y1010" t="s">
        <v>3081</v>
      </c>
      <c r="Z1010">
        <v>1</v>
      </c>
      <c r="AA1010">
        <v>45200</v>
      </c>
      <c r="AB1010">
        <v>45200</v>
      </c>
      <c r="AC1010">
        <v>62040081</v>
      </c>
      <c r="AD1010" s="9" t="s">
        <v>3084</v>
      </c>
      <c r="AE1010" t="s">
        <v>2597</v>
      </c>
      <c r="AF1010" t="s">
        <v>4360</v>
      </c>
      <c r="AG1010" t="s">
        <v>4361</v>
      </c>
      <c r="AH1010" t="s">
        <v>2598</v>
      </c>
      <c r="AI1010" t="s">
        <v>6045</v>
      </c>
      <c r="AJ1010">
        <v>31681</v>
      </c>
      <c r="AK1010" t="s">
        <v>3099</v>
      </c>
      <c r="AL1010" t="s">
        <v>3088</v>
      </c>
      <c r="AM1010">
        <v>200019606296489</v>
      </c>
      <c r="AN1010">
        <v>1</v>
      </c>
      <c r="AO1010" s="88" t="s">
        <v>3089</v>
      </c>
      <c r="AP1010" s="88">
        <v>1</v>
      </c>
      <c r="AQ1010" s="88" t="s">
        <v>3090</v>
      </c>
      <c r="AR1010" s="88">
        <v>362717</v>
      </c>
      <c r="AS1010" s="88" t="s">
        <v>6059</v>
      </c>
      <c r="AT1010" s="88">
        <v>426</v>
      </c>
      <c r="AU1010" s="88">
        <v>24000</v>
      </c>
      <c r="AV1010" s="88">
        <v>0</v>
      </c>
      <c r="AW1010" s="88">
        <v>0</v>
      </c>
      <c r="AX1010" s="88">
        <v>0</v>
      </c>
      <c r="AY1010" s="88">
        <v>24000</v>
      </c>
      <c r="AZ1010" s="88">
        <v>688.8</v>
      </c>
      <c r="BA1010" s="88">
        <v>0</v>
      </c>
      <c r="BB1010" s="88">
        <v>729.6</v>
      </c>
      <c r="BC1010" s="88">
        <v>0</v>
      </c>
      <c r="BD1010" s="88">
        <v>25</v>
      </c>
      <c r="BE1010" s="88">
        <v>0</v>
      </c>
      <c r="BF1010" s="101">
        <v>17972.29</v>
      </c>
      <c r="BG1010" s="101">
        <v>19415.689999999999</v>
      </c>
      <c r="BH1010" s="101">
        <v>1704</v>
      </c>
      <c r="BI1010" s="101">
        <v>264</v>
      </c>
      <c r="BJ1010" s="101">
        <v>1701.6</v>
      </c>
      <c r="BK1010" s="101">
        <v>3669.6</v>
      </c>
      <c r="BL1010" s="101" t="s">
        <v>3081</v>
      </c>
      <c r="BM1010" s="101" t="s">
        <v>3081</v>
      </c>
    </row>
    <row r="1011" spans="1:65">
      <c r="A1011" t="s">
        <v>695</v>
      </c>
      <c r="B1011">
        <v>20250301</v>
      </c>
      <c r="C1011">
        <v>2025</v>
      </c>
      <c r="D1011" s="9">
        <v>45717</v>
      </c>
      <c r="E1011">
        <v>3</v>
      </c>
      <c r="F1011" t="s">
        <v>1038</v>
      </c>
      <c r="G1011" t="s">
        <v>695</v>
      </c>
      <c r="H1011" t="s">
        <v>1038</v>
      </c>
      <c r="I1011" t="s">
        <v>695</v>
      </c>
      <c r="J1011">
        <v>7</v>
      </c>
      <c r="K1011" t="s">
        <v>3252</v>
      </c>
      <c r="L1011" t="s">
        <v>2158</v>
      </c>
      <c r="M1011" t="s">
        <v>2158</v>
      </c>
      <c r="N1011" t="s">
        <v>1820</v>
      </c>
      <c r="O1011" t="s">
        <v>3247</v>
      </c>
      <c r="P1011" t="s">
        <v>6037</v>
      </c>
      <c r="Q1011" t="s">
        <v>6038</v>
      </c>
      <c r="R1011" t="s">
        <v>3253</v>
      </c>
      <c r="S1011" t="s">
        <v>666</v>
      </c>
      <c r="T1011" t="s">
        <v>6046</v>
      </c>
      <c r="U1011" s="9" t="s">
        <v>6047</v>
      </c>
      <c r="V1011" s="9" t="s">
        <v>3081</v>
      </c>
      <c r="W1011" t="s">
        <v>3081</v>
      </c>
      <c r="X1011" t="s">
        <v>3081</v>
      </c>
      <c r="Y1011" t="s">
        <v>3081</v>
      </c>
      <c r="Z1011">
        <v>3</v>
      </c>
      <c r="AA1011">
        <v>45717</v>
      </c>
      <c r="AB1011">
        <v>42005</v>
      </c>
      <c r="AC1011">
        <v>62462575</v>
      </c>
      <c r="AD1011" s="9" t="s">
        <v>3084</v>
      </c>
      <c r="AE1011" t="s">
        <v>6229</v>
      </c>
      <c r="AF1011" t="s">
        <v>6230</v>
      </c>
      <c r="AG1011" t="s">
        <v>6231</v>
      </c>
      <c r="AH1011" t="s">
        <v>6232</v>
      </c>
      <c r="AI1011" t="s">
        <v>6045</v>
      </c>
      <c r="AJ1011">
        <v>33173</v>
      </c>
      <c r="AK1011" t="s">
        <v>3088</v>
      </c>
      <c r="AL1011" t="s">
        <v>3088</v>
      </c>
      <c r="AM1011">
        <v>200012320413422</v>
      </c>
      <c r="AN1011">
        <v>1</v>
      </c>
      <c r="AO1011" s="88" t="s">
        <v>3089</v>
      </c>
      <c r="AP1011" s="88">
        <v>1</v>
      </c>
      <c r="AQ1011" s="88" t="s">
        <v>3090</v>
      </c>
      <c r="AR1011" s="88">
        <v>362717</v>
      </c>
      <c r="AS1011" s="88" t="s">
        <v>6059</v>
      </c>
      <c r="AT1011" s="88">
        <v>527</v>
      </c>
      <c r="AU1011" s="88">
        <v>15000</v>
      </c>
      <c r="AV1011" s="88">
        <v>0</v>
      </c>
      <c r="AW1011" s="88">
        <v>0</v>
      </c>
      <c r="AX1011" s="88">
        <v>0</v>
      </c>
      <c r="AY1011" s="88">
        <v>15000</v>
      </c>
      <c r="AZ1011" s="88">
        <v>0</v>
      </c>
      <c r="BA1011" s="88">
        <v>0</v>
      </c>
      <c r="BB1011" s="88">
        <v>0</v>
      </c>
      <c r="BC1011" s="88">
        <v>0</v>
      </c>
      <c r="BD1011" s="88">
        <v>0</v>
      </c>
      <c r="BE1011" s="88">
        <v>0</v>
      </c>
      <c r="BF1011" s="101">
        <v>0</v>
      </c>
      <c r="BG1011" s="101">
        <v>0</v>
      </c>
      <c r="BH1011" s="101">
        <v>0</v>
      </c>
      <c r="BI1011" s="101">
        <v>0</v>
      </c>
      <c r="BJ1011" s="101">
        <v>0</v>
      </c>
      <c r="BK1011" s="101">
        <v>0</v>
      </c>
      <c r="BL1011" s="101" t="s">
        <v>3081</v>
      </c>
      <c r="BM1011" s="101" t="s">
        <v>3081</v>
      </c>
    </row>
    <row r="1012" spans="1:65">
      <c r="A1012" t="s">
        <v>695</v>
      </c>
      <c r="B1012">
        <v>20250301</v>
      </c>
      <c r="C1012">
        <v>2025</v>
      </c>
      <c r="D1012" s="9">
        <v>45717</v>
      </c>
      <c r="E1012">
        <v>3</v>
      </c>
      <c r="F1012" t="s">
        <v>1069</v>
      </c>
      <c r="G1012" t="s">
        <v>612</v>
      </c>
      <c r="H1012" t="s">
        <v>1069</v>
      </c>
      <c r="I1012" t="s">
        <v>612</v>
      </c>
      <c r="J1012">
        <v>1</v>
      </c>
      <c r="K1012" t="s">
        <v>9</v>
      </c>
      <c r="L1012" t="s">
        <v>2158</v>
      </c>
      <c r="M1012" t="s">
        <v>2158</v>
      </c>
      <c r="N1012" t="s">
        <v>1820</v>
      </c>
      <c r="O1012" t="s">
        <v>3247</v>
      </c>
      <c r="P1012" t="s">
        <v>6037</v>
      </c>
      <c r="Q1012" t="s">
        <v>6038</v>
      </c>
      <c r="R1012" t="s">
        <v>4297</v>
      </c>
      <c r="S1012" t="s">
        <v>622</v>
      </c>
      <c r="T1012" t="s">
        <v>6039</v>
      </c>
      <c r="U1012" s="9" t="s">
        <v>6040</v>
      </c>
      <c r="V1012" s="9" t="s">
        <v>6041</v>
      </c>
      <c r="W1012" t="s">
        <v>6042</v>
      </c>
      <c r="X1012" t="s">
        <v>3081</v>
      </c>
      <c r="Y1012" t="s">
        <v>3081</v>
      </c>
      <c r="Z1012">
        <v>6</v>
      </c>
      <c r="AA1012">
        <v>45017</v>
      </c>
      <c r="AB1012">
        <v>36584</v>
      </c>
      <c r="AC1012">
        <v>62115011</v>
      </c>
      <c r="AD1012" s="9" t="s">
        <v>3084</v>
      </c>
      <c r="AE1012" t="s">
        <v>842</v>
      </c>
      <c r="AF1012" t="s">
        <v>3531</v>
      </c>
      <c r="AG1012" t="s">
        <v>4298</v>
      </c>
      <c r="AH1012" t="s">
        <v>4299</v>
      </c>
      <c r="AI1012" t="s">
        <v>6045</v>
      </c>
      <c r="AJ1012">
        <v>28561</v>
      </c>
      <c r="AK1012" t="s">
        <v>3088</v>
      </c>
      <c r="AL1012" t="s">
        <v>3088</v>
      </c>
      <c r="AM1012">
        <v>200013300044697</v>
      </c>
      <c r="AN1012">
        <v>1</v>
      </c>
      <c r="AO1012" s="88" t="s">
        <v>3089</v>
      </c>
      <c r="AP1012" s="88">
        <v>1</v>
      </c>
      <c r="AQ1012" s="88" t="s">
        <v>3090</v>
      </c>
      <c r="AR1012" s="88">
        <v>362717</v>
      </c>
      <c r="AS1012" s="88" t="s">
        <v>6059</v>
      </c>
      <c r="AT1012" s="88">
        <v>534</v>
      </c>
      <c r="AU1012" s="88">
        <v>45000</v>
      </c>
      <c r="AV1012" s="88">
        <v>0</v>
      </c>
      <c r="AW1012" s="88">
        <v>0</v>
      </c>
      <c r="AX1012" s="88">
        <v>0</v>
      </c>
      <c r="AY1012" s="88">
        <v>45000</v>
      </c>
      <c r="AZ1012" s="88">
        <v>1291.5</v>
      </c>
      <c r="BA1012" s="88">
        <v>1148.33</v>
      </c>
      <c r="BB1012" s="88">
        <v>1368</v>
      </c>
      <c r="BC1012" s="88">
        <v>0</v>
      </c>
      <c r="BD1012" s="88">
        <v>25</v>
      </c>
      <c r="BE1012" s="88">
        <v>100</v>
      </c>
      <c r="BF1012" s="101">
        <v>30639.77</v>
      </c>
      <c r="BG1012" s="101">
        <v>34572.6</v>
      </c>
      <c r="BH1012" s="101">
        <v>3195</v>
      </c>
      <c r="BI1012" s="101">
        <v>495</v>
      </c>
      <c r="BJ1012" s="101">
        <v>3190.5</v>
      </c>
      <c r="BK1012" s="101">
        <v>6880.5</v>
      </c>
      <c r="BL1012" s="101" t="s">
        <v>3091</v>
      </c>
      <c r="BM1012" s="101" t="s">
        <v>3081</v>
      </c>
    </row>
    <row r="1013" spans="1:65">
      <c r="A1013" t="s">
        <v>695</v>
      </c>
      <c r="B1013">
        <v>20250301</v>
      </c>
      <c r="C1013">
        <v>2025</v>
      </c>
      <c r="D1013" s="9">
        <v>45717</v>
      </c>
      <c r="E1013">
        <v>3</v>
      </c>
      <c r="F1013" t="s">
        <v>1049</v>
      </c>
      <c r="G1013" t="s">
        <v>89</v>
      </c>
      <c r="H1013" t="s">
        <v>1038</v>
      </c>
      <c r="I1013" t="s">
        <v>695</v>
      </c>
      <c r="J1013">
        <v>34</v>
      </c>
      <c r="K1013" t="s">
        <v>3256</v>
      </c>
      <c r="L1013" t="s">
        <v>2158</v>
      </c>
      <c r="M1013" t="s">
        <v>2158</v>
      </c>
      <c r="N1013" t="s">
        <v>1820</v>
      </c>
      <c r="O1013" t="s">
        <v>3247</v>
      </c>
      <c r="P1013" t="s">
        <v>6037</v>
      </c>
      <c r="Q1013" t="s">
        <v>6038</v>
      </c>
      <c r="R1013" t="s">
        <v>3319</v>
      </c>
      <c r="S1013" t="s">
        <v>221</v>
      </c>
      <c r="T1013" t="s">
        <v>6046</v>
      </c>
      <c r="U1013" s="9" t="s">
        <v>6047</v>
      </c>
      <c r="V1013" s="9" t="s">
        <v>6052</v>
      </c>
      <c r="W1013" t="s">
        <v>6053</v>
      </c>
      <c r="X1013" t="s">
        <v>3081</v>
      </c>
      <c r="Y1013" t="s">
        <v>3081</v>
      </c>
      <c r="Z1013">
        <v>1</v>
      </c>
      <c r="AA1013">
        <v>44896</v>
      </c>
      <c r="AB1013">
        <v>44896</v>
      </c>
      <c r="AC1013">
        <v>61920061</v>
      </c>
      <c r="AD1013" s="9" t="s">
        <v>3084</v>
      </c>
      <c r="AE1013" t="s">
        <v>2094</v>
      </c>
      <c r="AF1013" t="s">
        <v>5696</v>
      </c>
      <c r="AG1013" t="s">
        <v>5697</v>
      </c>
      <c r="AH1013" t="s">
        <v>2093</v>
      </c>
      <c r="AI1013" t="s">
        <v>6045</v>
      </c>
      <c r="AJ1013">
        <v>18242</v>
      </c>
      <c r="AK1013" t="s">
        <v>3099</v>
      </c>
      <c r="AL1013" t="s">
        <v>3088</v>
      </c>
      <c r="AM1013">
        <v>200019603157100</v>
      </c>
      <c r="AN1013">
        <v>1</v>
      </c>
      <c r="AO1013" s="88" t="s">
        <v>3089</v>
      </c>
      <c r="AP1013" s="88">
        <v>1</v>
      </c>
      <c r="AQ1013" s="88" t="s">
        <v>3090</v>
      </c>
      <c r="AR1013" s="88">
        <v>362717</v>
      </c>
      <c r="AS1013" s="88" t="s">
        <v>6059</v>
      </c>
      <c r="AT1013" s="88">
        <v>452</v>
      </c>
      <c r="AU1013" s="88">
        <v>45000</v>
      </c>
      <c r="AV1013" s="88">
        <v>0</v>
      </c>
      <c r="AW1013" s="88">
        <v>0</v>
      </c>
      <c r="AX1013" s="88">
        <v>0</v>
      </c>
      <c r="AY1013" s="88">
        <v>45000</v>
      </c>
      <c r="AZ1013" s="88">
        <v>1291.5</v>
      </c>
      <c r="BA1013" s="88">
        <v>1148.33</v>
      </c>
      <c r="BB1013" s="88">
        <v>1368</v>
      </c>
      <c r="BC1013" s="88">
        <v>0</v>
      </c>
      <c r="BD1013" s="88">
        <v>25</v>
      </c>
      <c r="BE1013" s="88">
        <v>0</v>
      </c>
      <c r="BF1013" s="101">
        <v>0</v>
      </c>
      <c r="BG1013" s="101">
        <v>3832.83</v>
      </c>
      <c r="BH1013" s="101">
        <v>3195</v>
      </c>
      <c r="BI1013" s="101">
        <v>495</v>
      </c>
      <c r="BJ1013" s="101">
        <v>3190.5</v>
      </c>
      <c r="BK1013" s="101">
        <v>6880.5</v>
      </c>
      <c r="BL1013" s="101" t="s">
        <v>3081</v>
      </c>
      <c r="BM1013" s="101" t="s">
        <v>3081</v>
      </c>
    </row>
    <row r="1014" spans="1:65">
      <c r="A1014" t="s">
        <v>695</v>
      </c>
      <c r="B1014">
        <v>20250301</v>
      </c>
      <c r="C1014">
        <v>2025</v>
      </c>
      <c r="D1014" s="9">
        <v>45717</v>
      </c>
      <c r="E1014">
        <v>3</v>
      </c>
      <c r="F1014" t="s">
        <v>1080</v>
      </c>
      <c r="G1014" t="s">
        <v>241</v>
      </c>
      <c r="H1014" t="s">
        <v>1080</v>
      </c>
      <c r="I1014" t="s">
        <v>241</v>
      </c>
      <c r="J1014">
        <v>1</v>
      </c>
      <c r="K1014" t="s">
        <v>9</v>
      </c>
      <c r="L1014" t="s">
        <v>2158</v>
      </c>
      <c r="M1014" t="s">
        <v>2158</v>
      </c>
      <c r="N1014" t="s">
        <v>1820</v>
      </c>
      <c r="O1014" t="s">
        <v>3247</v>
      </c>
      <c r="P1014" t="s">
        <v>6037</v>
      </c>
      <c r="Q1014" t="s">
        <v>6038</v>
      </c>
      <c r="R1014" t="s">
        <v>3409</v>
      </c>
      <c r="S1014" t="s">
        <v>243</v>
      </c>
      <c r="T1014" t="s">
        <v>6046</v>
      </c>
      <c r="U1014" s="9" t="s">
        <v>6047</v>
      </c>
      <c r="V1014" s="9" t="s">
        <v>6052</v>
      </c>
      <c r="W1014" t="s">
        <v>6053</v>
      </c>
      <c r="X1014" t="s">
        <v>3081</v>
      </c>
      <c r="Y1014" t="s">
        <v>3081</v>
      </c>
      <c r="Z1014">
        <v>8</v>
      </c>
      <c r="AA1014">
        <v>43922</v>
      </c>
      <c r="AB1014">
        <v>35735</v>
      </c>
      <c r="AC1014">
        <v>62175001</v>
      </c>
      <c r="AD1014" s="9" t="s">
        <v>3084</v>
      </c>
      <c r="AE1014" t="s">
        <v>847</v>
      </c>
      <c r="AF1014" t="s">
        <v>3410</v>
      </c>
      <c r="AG1014" t="s">
        <v>3411</v>
      </c>
      <c r="AH1014" t="s">
        <v>244</v>
      </c>
      <c r="AI1014" t="s">
        <v>6043</v>
      </c>
      <c r="AJ1014">
        <v>26307</v>
      </c>
      <c r="AK1014" t="s">
        <v>3088</v>
      </c>
      <c r="AL1014" t="s">
        <v>3088</v>
      </c>
      <c r="AM1014">
        <v>200013300048059</v>
      </c>
      <c r="AN1014">
        <v>1</v>
      </c>
      <c r="AO1014" s="88" t="s">
        <v>3089</v>
      </c>
      <c r="AP1014" s="88">
        <v>1</v>
      </c>
      <c r="AQ1014" s="88" t="s">
        <v>3090</v>
      </c>
      <c r="AR1014" s="88">
        <v>362717</v>
      </c>
      <c r="AS1014" s="88" t="s">
        <v>6059</v>
      </c>
      <c r="AT1014" s="88">
        <v>476</v>
      </c>
      <c r="AU1014" s="88">
        <v>65000</v>
      </c>
      <c r="AV1014" s="88">
        <v>0</v>
      </c>
      <c r="AW1014" s="88">
        <v>0</v>
      </c>
      <c r="AX1014" s="88">
        <v>0</v>
      </c>
      <c r="AY1014" s="88">
        <v>65000</v>
      </c>
      <c r="AZ1014" s="88">
        <v>1865.5</v>
      </c>
      <c r="BA1014" s="88">
        <v>4427.58</v>
      </c>
      <c r="BB1014" s="88">
        <v>1976</v>
      </c>
      <c r="BC1014" s="88">
        <v>0</v>
      </c>
      <c r="BD1014" s="88">
        <v>25</v>
      </c>
      <c r="BE1014" s="88">
        <v>50</v>
      </c>
      <c r="BF1014" s="101">
        <v>31922.57</v>
      </c>
      <c r="BG1014" s="101">
        <v>40266.65</v>
      </c>
      <c r="BH1014" s="101">
        <v>4615</v>
      </c>
      <c r="BI1014" s="101">
        <v>715</v>
      </c>
      <c r="BJ1014" s="101">
        <v>4608.5</v>
      </c>
      <c r="BK1014" s="101">
        <v>9938.5</v>
      </c>
      <c r="BL1014" s="101" t="s">
        <v>3091</v>
      </c>
      <c r="BM1014" s="101" t="s">
        <v>3081</v>
      </c>
    </row>
    <row r="1015" spans="1:65">
      <c r="A1015" t="s">
        <v>695</v>
      </c>
      <c r="B1015">
        <v>20250301</v>
      </c>
      <c r="C1015">
        <v>2025</v>
      </c>
      <c r="D1015" s="9">
        <v>45717</v>
      </c>
      <c r="E1015">
        <v>3</v>
      </c>
      <c r="F1015" t="s">
        <v>1067</v>
      </c>
      <c r="G1015" t="s">
        <v>407</v>
      </c>
      <c r="H1015" t="s">
        <v>1067</v>
      </c>
      <c r="I1015" t="s">
        <v>407</v>
      </c>
      <c r="J1015">
        <v>1</v>
      </c>
      <c r="K1015" t="s">
        <v>9</v>
      </c>
      <c r="L1015" t="s">
        <v>2158</v>
      </c>
      <c r="M1015" t="s">
        <v>2158</v>
      </c>
      <c r="N1015" t="s">
        <v>1820</v>
      </c>
      <c r="O1015" t="s">
        <v>3247</v>
      </c>
      <c r="P1015" t="s">
        <v>6037</v>
      </c>
      <c r="Q1015" t="s">
        <v>6038</v>
      </c>
      <c r="R1015" t="s">
        <v>3083</v>
      </c>
      <c r="S1015" t="s">
        <v>7</v>
      </c>
      <c r="T1015" t="s">
        <v>6039</v>
      </c>
      <c r="U1015" s="9" t="s">
        <v>6040</v>
      </c>
      <c r="V1015" s="9" t="s">
        <v>6041</v>
      </c>
      <c r="W1015" t="s">
        <v>6042</v>
      </c>
      <c r="X1015" t="s">
        <v>3081</v>
      </c>
      <c r="Y1015" t="s">
        <v>3081</v>
      </c>
      <c r="Z1015">
        <v>4</v>
      </c>
      <c r="AA1015">
        <v>45597</v>
      </c>
      <c r="AB1015">
        <v>43221</v>
      </c>
      <c r="AC1015">
        <v>61710050</v>
      </c>
      <c r="AD1015" s="9" t="s">
        <v>3084</v>
      </c>
      <c r="AE1015" t="s">
        <v>1272</v>
      </c>
      <c r="AF1015" t="s">
        <v>5383</v>
      </c>
      <c r="AG1015" t="s">
        <v>5384</v>
      </c>
      <c r="AH1015" t="s">
        <v>802</v>
      </c>
      <c r="AI1015" t="s">
        <v>6043</v>
      </c>
      <c r="AJ1015">
        <v>29412</v>
      </c>
      <c r="AK1015" t="s">
        <v>3099</v>
      </c>
      <c r="AL1015" t="s">
        <v>3088</v>
      </c>
      <c r="AM1015">
        <v>200019603841433</v>
      </c>
      <c r="AN1015">
        <v>1</v>
      </c>
      <c r="AO1015" s="88" t="s">
        <v>3089</v>
      </c>
      <c r="AP1015" s="88">
        <v>1</v>
      </c>
      <c r="AQ1015" s="88" t="s">
        <v>3090</v>
      </c>
      <c r="AR1015" s="88">
        <v>362717</v>
      </c>
      <c r="AS1015" s="88" t="s">
        <v>6059</v>
      </c>
      <c r="AT1015" s="88">
        <v>484</v>
      </c>
      <c r="AU1015" s="88">
        <v>24000</v>
      </c>
      <c r="AV1015" s="88">
        <v>0</v>
      </c>
      <c r="AW1015" s="88">
        <v>0</v>
      </c>
      <c r="AX1015" s="88">
        <v>0</v>
      </c>
      <c r="AY1015" s="88">
        <v>24000</v>
      </c>
      <c r="AZ1015" s="88">
        <v>688.8</v>
      </c>
      <c r="BA1015" s="88">
        <v>0</v>
      </c>
      <c r="BB1015" s="88">
        <v>729.6</v>
      </c>
      <c r="BC1015" s="88">
        <v>0</v>
      </c>
      <c r="BD1015" s="88">
        <v>25</v>
      </c>
      <c r="BE1015" s="88">
        <v>0</v>
      </c>
      <c r="BF1015" s="101">
        <v>14402.24</v>
      </c>
      <c r="BG1015" s="101">
        <v>15845.64</v>
      </c>
      <c r="BH1015" s="101">
        <v>1704</v>
      </c>
      <c r="BI1015" s="101">
        <v>264</v>
      </c>
      <c r="BJ1015" s="101">
        <v>1701.6</v>
      </c>
      <c r="BK1015" s="101">
        <v>3669.6</v>
      </c>
      <c r="BL1015" s="101" t="s">
        <v>3081</v>
      </c>
      <c r="BM1015" s="101" t="s">
        <v>3081</v>
      </c>
    </row>
    <row r="1016" spans="1:65">
      <c r="A1016" t="s">
        <v>695</v>
      </c>
      <c r="B1016">
        <v>20250301</v>
      </c>
      <c r="C1016">
        <v>2025</v>
      </c>
      <c r="D1016" s="9">
        <v>45717</v>
      </c>
      <c r="E1016">
        <v>3</v>
      </c>
      <c r="F1016" t="s">
        <v>1045</v>
      </c>
      <c r="G1016" t="s">
        <v>1201</v>
      </c>
      <c r="H1016" t="s">
        <v>1045</v>
      </c>
      <c r="I1016" t="s">
        <v>1201</v>
      </c>
      <c r="J1016">
        <v>1</v>
      </c>
      <c r="K1016" t="s">
        <v>9</v>
      </c>
      <c r="L1016" t="s">
        <v>2158</v>
      </c>
      <c r="M1016" t="s">
        <v>2158</v>
      </c>
      <c r="N1016" t="s">
        <v>1820</v>
      </c>
      <c r="O1016" t="s">
        <v>3247</v>
      </c>
      <c r="P1016" t="s">
        <v>6037</v>
      </c>
      <c r="Q1016" t="s">
        <v>6038</v>
      </c>
      <c r="R1016" t="s">
        <v>3113</v>
      </c>
      <c r="S1016" t="s">
        <v>35</v>
      </c>
      <c r="T1016" t="s">
        <v>6039</v>
      </c>
      <c r="U1016" s="9" t="s">
        <v>6040</v>
      </c>
      <c r="V1016" s="9" t="s">
        <v>6041</v>
      </c>
      <c r="W1016" t="s">
        <v>6042</v>
      </c>
      <c r="X1016" t="s">
        <v>3081</v>
      </c>
      <c r="Y1016" t="s">
        <v>3081</v>
      </c>
      <c r="Z1016">
        <v>2</v>
      </c>
      <c r="AA1016">
        <v>45505</v>
      </c>
      <c r="AB1016">
        <v>45078</v>
      </c>
      <c r="AC1016">
        <v>61485034</v>
      </c>
      <c r="AD1016" s="9" t="s">
        <v>3084</v>
      </c>
      <c r="AE1016" t="s">
        <v>2388</v>
      </c>
      <c r="AF1016" t="s">
        <v>4791</v>
      </c>
      <c r="AG1016" t="s">
        <v>4004</v>
      </c>
      <c r="AH1016" t="s">
        <v>2389</v>
      </c>
      <c r="AI1016" t="s">
        <v>6045</v>
      </c>
      <c r="AJ1016">
        <v>33286</v>
      </c>
      <c r="AK1016" t="s">
        <v>3099</v>
      </c>
      <c r="AL1016" t="s">
        <v>3088</v>
      </c>
      <c r="AM1016">
        <v>200019604939493</v>
      </c>
      <c r="AN1016">
        <v>1</v>
      </c>
      <c r="AO1016" s="88" t="s">
        <v>3089</v>
      </c>
      <c r="AP1016" s="88">
        <v>1</v>
      </c>
      <c r="AQ1016" s="88" t="s">
        <v>3090</v>
      </c>
      <c r="AR1016" s="88">
        <v>362717</v>
      </c>
      <c r="AS1016" s="88" t="s">
        <v>6059</v>
      </c>
      <c r="AT1016" s="88">
        <v>496</v>
      </c>
      <c r="AU1016" s="88">
        <v>20000</v>
      </c>
      <c r="AV1016" s="88">
        <v>0</v>
      </c>
      <c r="AW1016" s="88">
        <v>0</v>
      </c>
      <c r="AX1016" s="88">
        <v>0</v>
      </c>
      <c r="AY1016" s="88">
        <v>20000</v>
      </c>
      <c r="AZ1016" s="88">
        <v>574</v>
      </c>
      <c r="BA1016" s="88">
        <v>0</v>
      </c>
      <c r="BB1016" s="88">
        <v>608</v>
      </c>
      <c r="BC1016" s="88">
        <v>0</v>
      </c>
      <c r="BD1016" s="88">
        <v>25</v>
      </c>
      <c r="BE1016" s="88">
        <v>0</v>
      </c>
      <c r="BF1016" s="101">
        <v>12697.75</v>
      </c>
      <c r="BG1016" s="101">
        <v>13904.75</v>
      </c>
      <c r="BH1016" s="101">
        <v>1420</v>
      </c>
      <c r="BI1016" s="101">
        <v>220</v>
      </c>
      <c r="BJ1016" s="101">
        <v>1418</v>
      </c>
      <c r="BK1016" s="101">
        <v>3058</v>
      </c>
      <c r="BL1016" s="101" t="s">
        <v>3081</v>
      </c>
      <c r="BM1016" s="101" t="s">
        <v>3081</v>
      </c>
    </row>
    <row r="1017" spans="1:65">
      <c r="A1017" t="s">
        <v>695</v>
      </c>
      <c r="B1017">
        <v>20250301</v>
      </c>
      <c r="C1017">
        <v>2025</v>
      </c>
      <c r="D1017" s="9">
        <v>45717</v>
      </c>
      <c r="E1017">
        <v>3</v>
      </c>
      <c r="F1017" t="s">
        <v>1038</v>
      </c>
      <c r="G1017" t="s">
        <v>695</v>
      </c>
      <c r="H1017" t="s">
        <v>1038</v>
      </c>
      <c r="I1017" t="s">
        <v>695</v>
      </c>
      <c r="J1017">
        <v>7</v>
      </c>
      <c r="K1017" t="s">
        <v>3252</v>
      </c>
      <c r="L1017" t="s">
        <v>2158</v>
      </c>
      <c r="M1017" t="s">
        <v>2158</v>
      </c>
      <c r="N1017" t="s">
        <v>1820</v>
      </c>
      <c r="O1017" t="s">
        <v>3247</v>
      </c>
      <c r="P1017" t="s">
        <v>6037</v>
      </c>
      <c r="Q1017" t="s">
        <v>6038</v>
      </c>
      <c r="R1017" t="s">
        <v>3253</v>
      </c>
      <c r="S1017" t="s">
        <v>666</v>
      </c>
      <c r="T1017" t="s">
        <v>6046</v>
      </c>
      <c r="U1017" s="9" t="s">
        <v>6047</v>
      </c>
      <c r="V1017" s="9" t="s">
        <v>3081</v>
      </c>
      <c r="W1017" t="s">
        <v>3081</v>
      </c>
      <c r="X1017" t="s">
        <v>3081</v>
      </c>
      <c r="Y1017" t="s">
        <v>3081</v>
      </c>
      <c r="Z1017">
        <v>3</v>
      </c>
      <c r="AA1017">
        <v>44835</v>
      </c>
      <c r="AB1017">
        <v>43983</v>
      </c>
      <c r="AC1017">
        <v>62461405</v>
      </c>
      <c r="AD1017" s="9" t="s">
        <v>3084</v>
      </c>
      <c r="AE1017" t="s">
        <v>1749</v>
      </c>
      <c r="AF1017" t="s">
        <v>3870</v>
      </c>
      <c r="AG1017" t="s">
        <v>3871</v>
      </c>
      <c r="AH1017" t="s">
        <v>1114</v>
      </c>
      <c r="AI1017" t="s">
        <v>6043</v>
      </c>
      <c r="AJ1017">
        <v>31498</v>
      </c>
      <c r="AK1017" t="s">
        <v>3099</v>
      </c>
      <c r="AL1017" t="s">
        <v>3088</v>
      </c>
      <c r="AM1017">
        <v>200012800379867</v>
      </c>
      <c r="AN1017">
        <v>1</v>
      </c>
      <c r="AO1017" s="88" t="s">
        <v>3089</v>
      </c>
      <c r="AP1017" s="88">
        <v>1</v>
      </c>
      <c r="AQ1017" s="88" t="s">
        <v>3090</v>
      </c>
      <c r="AR1017" s="88">
        <v>362717</v>
      </c>
      <c r="AS1017" s="88" t="s">
        <v>6059</v>
      </c>
      <c r="AT1017" s="88">
        <v>513</v>
      </c>
      <c r="AU1017" s="88">
        <v>10000</v>
      </c>
      <c r="AV1017" s="88">
        <v>0</v>
      </c>
      <c r="AW1017" s="88">
        <v>0</v>
      </c>
      <c r="AX1017" s="88">
        <v>0</v>
      </c>
      <c r="AY1017" s="88">
        <v>10000</v>
      </c>
      <c r="AZ1017" s="88">
        <v>0</v>
      </c>
      <c r="BA1017" s="88">
        <v>0</v>
      </c>
      <c r="BB1017" s="88">
        <v>0</v>
      </c>
      <c r="BC1017" s="88">
        <v>0</v>
      </c>
      <c r="BD1017" s="88">
        <v>0</v>
      </c>
      <c r="BE1017" s="88">
        <v>0</v>
      </c>
      <c r="BF1017" s="101">
        <v>0</v>
      </c>
      <c r="BG1017" s="101">
        <v>0</v>
      </c>
      <c r="BH1017" s="101">
        <v>0</v>
      </c>
      <c r="BI1017" s="101">
        <v>0</v>
      </c>
      <c r="BJ1017" s="101">
        <v>0</v>
      </c>
      <c r="BK1017" s="101">
        <v>0</v>
      </c>
      <c r="BL1017" s="101" t="s">
        <v>3081</v>
      </c>
      <c r="BM1017" s="101" t="s">
        <v>3081</v>
      </c>
    </row>
    <row r="1018" spans="1:65">
      <c r="A1018" t="s">
        <v>695</v>
      </c>
      <c r="B1018">
        <v>20250301</v>
      </c>
      <c r="C1018">
        <v>2025</v>
      </c>
      <c r="D1018" s="9">
        <v>45717</v>
      </c>
      <c r="E1018">
        <v>3</v>
      </c>
      <c r="F1018" t="s">
        <v>2670</v>
      </c>
      <c r="G1018" t="s">
        <v>2685</v>
      </c>
      <c r="H1018" t="s">
        <v>1038</v>
      </c>
      <c r="I1018" t="s">
        <v>695</v>
      </c>
      <c r="J1018">
        <v>34</v>
      </c>
      <c r="K1018" t="s">
        <v>3256</v>
      </c>
      <c r="L1018" t="s">
        <v>2158</v>
      </c>
      <c r="M1018" t="s">
        <v>2158</v>
      </c>
      <c r="N1018" t="s">
        <v>1820</v>
      </c>
      <c r="O1018" t="s">
        <v>3247</v>
      </c>
      <c r="P1018" t="s">
        <v>6037</v>
      </c>
      <c r="Q1018" t="s">
        <v>6038</v>
      </c>
      <c r="R1018" t="s">
        <v>5298</v>
      </c>
      <c r="S1018" t="s">
        <v>2472</v>
      </c>
      <c r="T1018" t="s">
        <v>6046</v>
      </c>
      <c r="U1018" s="9" t="s">
        <v>6047</v>
      </c>
      <c r="V1018" s="9" t="s">
        <v>3081</v>
      </c>
      <c r="W1018" t="s">
        <v>3081</v>
      </c>
      <c r="X1018" t="s">
        <v>3081</v>
      </c>
      <c r="Y1018" t="s">
        <v>3081</v>
      </c>
      <c r="Z1018">
        <v>2</v>
      </c>
      <c r="AA1018">
        <v>45323</v>
      </c>
      <c r="AB1018">
        <v>45108</v>
      </c>
      <c r="AC1018">
        <v>61530024</v>
      </c>
      <c r="AD1018" s="9" t="s">
        <v>3084</v>
      </c>
      <c r="AE1018" t="s">
        <v>2471</v>
      </c>
      <c r="AF1018" t="s">
        <v>5299</v>
      </c>
      <c r="AG1018" t="s">
        <v>5300</v>
      </c>
      <c r="AH1018" t="s">
        <v>2470</v>
      </c>
      <c r="AI1018" t="s">
        <v>6045</v>
      </c>
      <c r="AJ1018">
        <v>36111</v>
      </c>
      <c r="AK1018" t="s">
        <v>3099</v>
      </c>
      <c r="AL1018" t="s">
        <v>3088</v>
      </c>
      <c r="AM1018">
        <v>200019606032406</v>
      </c>
      <c r="AN1018">
        <v>1</v>
      </c>
      <c r="AO1018" s="88" t="s">
        <v>3089</v>
      </c>
      <c r="AP1018" s="88">
        <v>1</v>
      </c>
      <c r="AQ1018" s="88" t="s">
        <v>3090</v>
      </c>
      <c r="AR1018" s="88">
        <v>362717</v>
      </c>
      <c r="AS1018" s="88" t="s">
        <v>6059</v>
      </c>
      <c r="AT1018" s="88">
        <v>515</v>
      </c>
      <c r="AU1018" s="88">
        <v>48000</v>
      </c>
      <c r="AV1018" s="88">
        <v>0</v>
      </c>
      <c r="AW1018" s="88">
        <v>0</v>
      </c>
      <c r="AX1018" s="88">
        <v>0</v>
      </c>
      <c r="AY1018" s="88">
        <v>48000</v>
      </c>
      <c r="AZ1018" s="88">
        <v>1377.6</v>
      </c>
      <c r="BA1018" s="88">
        <v>1571.73</v>
      </c>
      <c r="BB1018" s="88">
        <v>1459.2</v>
      </c>
      <c r="BC1018" s="88">
        <v>0</v>
      </c>
      <c r="BD1018" s="88">
        <v>25</v>
      </c>
      <c r="BE1018" s="88">
        <v>0</v>
      </c>
      <c r="BF1018" s="101">
        <v>1566</v>
      </c>
      <c r="BG1018" s="101">
        <v>5999.53</v>
      </c>
      <c r="BH1018" s="101">
        <v>3408</v>
      </c>
      <c r="BI1018" s="101">
        <v>528</v>
      </c>
      <c r="BJ1018" s="101">
        <v>3403.2</v>
      </c>
      <c r="BK1018" s="101">
        <v>7339.2</v>
      </c>
      <c r="BL1018" s="101" t="s">
        <v>3081</v>
      </c>
      <c r="BM1018" s="101" t="s">
        <v>3081</v>
      </c>
    </row>
    <row r="1019" spans="1:65">
      <c r="A1019" t="s">
        <v>695</v>
      </c>
      <c r="B1019">
        <v>20250301</v>
      </c>
      <c r="C1019">
        <v>2025</v>
      </c>
      <c r="D1019" s="9">
        <v>45717</v>
      </c>
      <c r="E1019">
        <v>3</v>
      </c>
      <c r="F1019" t="s">
        <v>1038</v>
      </c>
      <c r="G1019" t="s">
        <v>695</v>
      </c>
      <c r="H1019" t="s">
        <v>1038</v>
      </c>
      <c r="I1019" t="s">
        <v>695</v>
      </c>
      <c r="J1019">
        <v>7</v>
      </c>
      <c r="K1019" t="s">
        <v>3252</v>
      </c>
      <c r="L1019" t="s">
        <v>2158</v>
      </c>
      <c r="M1019" t="s">
        <v>2158</v>
      </c>
      <c r="N1019" t="s">
        <v>1820</v>
      </c>
      <c r="O1019" t="s">
        <v>3247</v>
      </c>
      <c r="P1019" t="s">
        <v>6037</v>
      </c>
      <c r="Q1019" t="s">
        <v>6038</v>
      </c>
      <c r="R1019" t="s">
        <v>3253</v>
      </c>
      <c r="S1019" t="s">
        <v>666</v>
      </c>
      <c r="T1019" t="s">
        <v>6046</v>
      </c>
      <c r="U1019" s="9" t="s">
        <v>6047</v>
      </c>
      <c r="V1019" s="9" t="s">
        <v>3081</v>
      </c>
      <c r="W1019" t="s">
        <v>3081</v>
      </c>
      <c r="X1019" t="s">
        <v>3081</v>
      </c>
      <c r="Y1019" t="s">
        <v>3081</v>
      </c>
      <c r="Z1019">
        <v>1</v>
      </c>
      <c r="AA1019">
        <v>45323</v>
      </c>
      <c r="AB1019">
        <v>45323</v>
      </c>
      <c r="AC1019">
        <v>62462149</v>
      </c>
      <c r="AD1019" s="9" t="s">
        <v>3084</v>
      </c>
      <c r="AE1019" t="s">
        <v>2713</v>
      </c>
      <c r="AF1019" t="s">
        <v>4067</v>
      </c>
      <c r="AG1019" t="s">
        <v>4068</v>
      </c>
      <c r="AH1019" t="s">
        <v>2714</v>
      </c>
      <c r="AI1019" t="s">
        <v>6045</v>
      </c>
      <c r="AJ1019">
        <v>33472</v>
      </c>
      <c r="AK1019" t="s">
        <v>3099</v>
      </c>
      <c r="AL1019" t="s">
        <v>3088</v>
      </c>
      <c r="AM1019">
        <v>200012320660181</v>
      </c>
      <c r="AN1019">
        <v>1</v>
      </c>
      <c r="AO1019" s="88" t="s">
        <v>3089</v>
      </c>
      <c r="AP1019" s="88">
        <v>1</v>
      </c>
      <c r="AQ1019" s="88" t="s">
        <v>3090</v>
      </c>
      <c r="AR1019" s="88">
        <v>362717</v>
      </c>
      <c r="AS1019" s="88" t="s">
        <v>6059</v>
      </c>
      <c r="AT1019" s="88">
        <v>521</v>
      </c>
      <c r="AU1019" s="88">
        <v>10000</v>
      </c>
      <c r="AV1019" s="88">
        <v>0</v>
      </c>
      <c r="AW1019" s="88">
        <v>0</v>
      </c>
      <c r="AX1019" s="88">
        <v>0</v>
      </c>
      <c r="AY1019" s="88">
        <v>10000</v>
      </c>
      <c r="AZ1019" s="88">
        <v>0</v>
      </c>
      <c r="BA1019" s="88">
        <v>0</v>
      </c>
      <c r="BB1019" s="88">
        <v>0</v>
      </c>
      <c r="BC1019" s="88">
        <v>0</v>
      </c>
      <c r="BD1019" s="88">
        <v>0</v>
      </c>
      <c r="BE1019" s="88">
        <v>0</v>
      </c>
      <c r="BF1019" s="101">
        <v>0</v>
      </c>
      <c r="BG1019" s="101">
        <v>0</v>
      </c>
      <c r="BH1019" s="101">
        <v>0</v>
      </c>
      <c r="BI1019" s="101">
        <v>0</v>
      </c>
      <c r="BJ1019" s="101">
        <v>0</v>
      </c>
      <c r="BK1019" s="101">
        <v>0</v>
      </c>
      <c r="BL1019" s="101" t="s">
        <v>3081</v>
      </c>
      <c r="BM1019" s="101" t="s">
        <v>3081</v>
      </c>
    </row>
    <row r="1020" spans="1:65">
      <c r="A1020" t="s">
        <v>695</v>
      </c>
      <c r="B1020">
        <v>20250301</v>
      </c>
      <c r="C1020">
        <v>2025</v>
      </c>
      <c r="D1020" s="9">
        <v>45717</v>
      </c>
      <c r="E1020">
        <v>3</v>
      </c>
      <c r="F1020" t="s">
        <v>1057</v>
      </c>
      <c r="G1020" t="s">
        <v>328</v>
      </c>
      <c r="H1020" t="s">
        <v>1038</v>
      </c>
      <c r="I1020" t="s">
        <v>695</v>
      </c>
      <c r="J1020">
        <v>34</v>
      </c>
      <c r="K1020" t="s">
        <v>3256</v>
      </c>
      <c r="L1020" t="s">
        <v>2158</v>
      </c>
      <c r="M1020" t="s">
        <v>2158</v>
      </c>
      <c r="N1020" t="s">
        <v>1820</v>
      </c>
      <c r="O1020" t="s">
        <v>3247</v>
      </c>
      <c r="P1020" t="s">
        <v>6037</v>
      </c>
      <c r="Q1020" t="s">
        <v>6038</v>
      </c>
      <c r="R1020" t="s">
        <v>3385</v>
      </c>
      <c r="S1020" t="s">
        <v>1095</v>
      </c>
      <c r="T1020" t="s">
        <v>6046</v>
      </c>
      <c r="U1020" s="9" t="s">
        <v>6047</v>
      </c>
      <c r="V1020" s="9" t="s">
        <v>6052</v>
      </c>
      <c r="W1020" t="s">
        <v>6053</v>
      </c>
      <c r="X1020" t="s">
        <v>3081</v>
      </c>
      <c r="Y1020" t="s">
        <v>3081</v>
      </c>
      <c r="Z1020">
        <v>2</v>
      </c>
      <c r="AA1020">
        <v>45474</v>
      </c>
      <c r="AB1020">
        <v>44896</v>
      </c>
      <c r="AC1020">
        <v>61425020</v>
      </c>
      <c r="AD1020" s="9" t="s">
        <v>3084</v>
      </c>
      <c r="AE1020" t="s">
        <v>2015</v>
      </c>
      <c r="AF1020" t="s">
        <v>4795</v>
      </c>
      <c r="AG1020" t="s">
        <v>4796</v>
      </c>
      <c r="AH1020" t="s">
        <v>2153</v>
      </c>
      <c r="AI1020" t="s">
        <v>6045</v>
      </c>
      <c r="AJ1020">
        <v>27530</v>
      </c>
      <c r="AK1020" t="s">
        <v>3099</v>
      </c>
      <c r="AL1020" t="s">
        <v>3088</v>
      </c>
      <c r="AM1020">
        <v>200019604848795</v>
      </c>
      <c r="AN1020">
        <v>1</v>
      </c>
      <c r="AO1020" s="88" t="s">
        <v>3089</v>
      </c>
      <c r="AP1020" s="88">
        <v>1</v>
      </c>
      <c r="AQ1020" s="88" t="s">
        <v>3090</v>
      </c>
      <c r="AR1020" s="88">
        <v>362717</v>
      </c>
      <c r="AS1020" s="88" t="s">
        <v>6059</v>
      </c>
      <c r="AT1020" s="88">
        <v>597</v>
      </c>
      <c r="AU1020" s="88">
        <v>70000</v>
      </c>
      <c r="AV1020" s="88">
        <v>0</v>
      </c>
      <c r="AW1020" s="88">
        <v>0</v>
      </c>
      <c r="AX1020" s="88">
        <v>0</v>
      </c>
      <c r="AY1020" s="88">
        <v>70000</v>
      </c>
      <c r="AZ1020" s="88">
        <v>2009</v>
      </c>
      <c r="BA1020" s="88">
        <v>5368.48</v>
      </c>
      <c r="BB1020" s="88">
        <v>2128</v>
      </c>
      <c r="BC1020" s="88">
        <v>0</v>
      </c>
      <c r="BD1020" s="88">
        <v>25</v>
      </c>
      <c r="BE1020" s="88">
        <v>0</v>
      </c>
      <c r="BF1020" s="101">
        <v>2566</v>
      </c>
      <c r="BG1020" s="101">
        <v>12096.48</v>
      </c>
      <c r="BH1020" s="101">
        <v>4970</v>
      </c>
      <c r="BI1020" s="101">
        <v>770</v>
      </c>
      <c r="BJ1020" s="101">
        <v>4963</v>
      </c>
      <c r="BK1020" s="101">
        <v>10703</v>
      </c>
      <c r="BL1020" s="101" t="s">
        <v>3081</v>
      </c>
      <c r="BM1020" s="101" t="s">
        <v>3081</v>
      </c>
    </row>
    <row r="1021" spans="1:65">
      <c r="A1021" t="s">
        <v>695</v>
      </c>
      <c r="B1021">
        <v>20250301</v>
      </c>
      <c r="C1021">
        <v>2025</v>
      </c>
      <c r="D1021" s="9">
        <v>45717</v>
      </c>
      <c r="E1021">
        <v>3</v>
      </c>
      <c r="F1021" t="s">
        <v>1028</v>
      </c>
      <c r="G1021" t="s">
        <v>1194</v>
      </c>
      <c r="H1021" t="s">
        <v>1038</v>
      </c>
      <c r="I1021" t="s">
        <v>695</v>
      </c>
      <c r="J1021">
        <v>34</v>
      </c>
      <c r="K1021" t="s">
        <v>3256</v>
      </c>
      <c r="L1021" t="s">
        <v>2158</v>
      </c>
      <c r="M1021" t="s">
        <v>2158</v>
      </c>
      <c r="N1021" t="s">
        <v>1820</v>
      </c>
      <c r="O1021" t="s">
        <v>3247</v>
      </c>
      <c r="P1021" t="s">
        <v>6037</v>
      </c>
      <c r="Q1021" t="s">
        <v>6038</v>
      </c>
      <c r="R1021" t="s">
        <v>3263</v>
      </c>
      <c r="S1021" t="s">
        <v>62</v>
      </c>
      <c r="T1021" t="s">
        <v>6066</v>
      </c>
      <c r="U1021" s="9" t="s">
        <v>6067</v>
      </c>
      <c r="V1021" s="9" t="s">
        <v>6052</v>
      </c>
      <c r="W1021" t="s">
        <v>6053</v>
      </c>
      <c r="X1021" t="s">
        <v>3081</v>
      </c>
      <c r="Y1021" t="s">
        <v>3081</v>
      </c>
      <c r="Z1021">
        <v>1</v>
      </c>
      <c r="AA1021">
        <v>45047</v>
      </c>
      <c r="AB1021">
        <v>45047</v>
      </c>
      <c r="AC1021">
        <v>62475188</v>
      </c>
      <c r="AD1021" s="9" t="s">
        <v>3084</v>
      </c>
      <c r="AE1021" t="s">
        <v>2340</v>
      </c>
      <c r="AF1021" t="s">
        <v>3976</v>
      </c>
      <c r="AG1021" t="s">
        <v>3977</v>
      </c>
      <c r="AH1021" t="s">
        <v>2405</v>
      </c>
      <c r="AI1021" t="s">
        <v>6045</v>
      </c>
      <c r="AJ1021">
        <v>25474</v>
      </c>
      <c r="AK1021" t="s">
        <v>3099</v>
      </c>
      <c r="AL1021" t="s">
        <v>3088</v>
      </c>
      <c r="AM1021">
        <v>200019605811301</v>
      </c>
      <c r="AN1021">
        <v>1</v>
      </c>
      <c r="AO1021" s="88" t="s">
        <v>3089</v>
      </c>
      <c r="AP1021" s="88">
        <v>1</v>
      </c>
      <c r="AQ1021" s="88" t="s">
        <v>3090</v>
      </c>
      <c r="AR1021" s="88">
        <v>362717</v>
      </c>
      <c r="AS1021" s="88" t="s">
        <v>6059</v>
      </c>
      <c r="AT1021" s="88">
        <v>602</v>
      </c>
      <c r="AU1021" s="88">
        <v>25000</v>
      </c>
      <c r="AV1021" s="88">
        <v>0</v>
      </c>
      <c r="AW1021" s="88">
        <v>0</v>
      </c>
      <c r="AX1021" s="88">
        <v>0</v>
      </c>
      <c r="AY1021" s="88">
        <v>25000</v>
      </c>
      <c r="AZ1021" s="88">
        <v>717.5</v>
      </c>
      <c r="BA1021" s="88">
        <v>0</v>
      </c>
      <c r="BB1021" s="88">
        <v>760</v>
      </c>
      <c r="BC1021" s="88">
        <v>0</v>
      </c>
      <c r="BD1021" s="88">
        <v>25</v>
      </c>
      <c r="BE1021" s="88">
        <v>0</v>
      </c>
      <c r="BF1021" s="101">
        <v>0</v>
      </c>
      <c r="BG1021" s="101">
        <v>1502.5</v>
      </c>
      <c r="BH1021" s="101">
        <v>1775</v>
      </c>
      <c r="BI1021" s="101">
        <v>275</v>
      </c>
      <c r="BJ1021" s="101">
        <v>1772.5</v>
      </c>
      <c r="BK1021" s="101">
        <v>3822.5</v>
      </c>
      <c r="BL1021" s="101" t="s">
        <v>3081</v>
      </c>
      <c r="BM1021" s="101" t="s">
        <v>3081</v>
      </c>
    </row>
    <row r="1022" spans="1:65">
      <c r="A1022" t="s">
        <v>695</v>
      </c>
      <c r="B1022">
        <v>20250301</v>
      </c>
      <c r="C1022">
        <v>2025</v>
      </c>
      <c r="D1022" s="9">
        <v>45717</v>
      </c>
      <c r="E1022">
        <v>3</v>
      </c>
      <c r="F1022" t="s">
        <v>1057</v>
      </c>
      <c r="G1022" t="s">
        <v>328</v>
      </c>
      <c r="H1022" t="s">
        <v>1057</v>
      </c>
      <c r="I1022" t="s">
        <v>328</v>
      </c>
      <c r="J1022">
        <v>1</v>
      </c>
      <c r="K1022" t="s">
        <v>9</v>
      </c>
      <c r="L1022" t="s">
        <v>2158</v>
      </c>
      <c r="M1022" t="s">
        <v>2158</v>
      </c>
      <c r="N1022" t="s">
        <v>1820</v>
      </c>
      <c r="O1022" t="s">
        <v>3247</v>
      </c>
      <c r="P1022" t="s">
        <v>6037</v>
      </c>
      <c r="Q1022" t="s">
        <v>6038</v>
      </c>
      <c r="R1022" t="s">
        <v>3745</v>
      </c>
      <c r="S1022" t="s">
        <v>174</v>
      </c>
      <c r="T1022" t="s">
        <v>6046</v>
      </c>
      <c r="U1022" s="9" t="s">
        <v>6047</v>
      </c>
      <c r="V1022" s="9" t="s">
        <v>3081</v>
      </c>
      <c r="W1022" t="s">
        <v>3081</v>
      </c>
      <c r="X1022" t="s">
        <v>3081</v>
      </c>
      <c r="Y1022" t="s">
        <v>3081</v>
      </c>
      <c r="Z1022">
        <v>2</v>
      </c>
      <c r="AA1022">
        <v>44378</v>
      </c>
      <c r="AB1022">
        <v>44136</v>
      </c>
      <c r="AC1022">
        <v>61425010</v>
      </c>
      <c r="AD1022" s="9" t="s">
        <v>3084</v>
      </c>
      <c r="AE1022" t="s">
        <v>1413</v>
      </c>
      <c r="AF1022" t="s">
        <v>3746</v>
      </c>
      <c r="AG1022" t="s">
        <v>3747</v>
      </c>
      <c r="AH1022" t="s">
        <v>702</v>
      </c>
      <c r="AI1022" t="s">
        <v>6045</v>
      </c>
      <c r="AJ1022">
        <v>28874</v>
      </c>
      <c r="AK1022" t="s">
        <v>3099</v>
      </c>
      <c r="AL1022" t="s">
        <v>3088</v>
      </c>
      <c r="AM1022">
        <v>200019603082935</v>
      </c>
      <c r="AN1022">
        <v>1</v>
      </c>
      <c r="AO1022" s="88" t="s">
        <v>3089</v>
      </c>
      <c r="AP1022" s="88">
        <v>1</v>
      </c>
      <c r="AQ1022" s="88" t="s">
        <v>3090</v>
      </c>
      <c r="AR1022" s="88">
        <v>362717</v>
      </c>
      <c r="AS1022" s="88" t="s">
        <v>6059</v>
      </c>
      <c r="AT1022" s="88">
        <v>605</v>
      </c>
      <c r="AU1022" s="88">
        <v>40000</v>
      </c>
      <c r="AV1022" s="88">
        <v>0</v>
      </c>
      <c r="AW1022" s="88">
        <v>0</v>
      </c>
      <c r="AX1022" s="88">
        <v>0</v>
      </c>
      <c r="AY1022" s="88">
        <v>40000</v>
      </c>
      <c r="AZ1022" s="88">
        <v>1148</v>
      </c>
      <c r="BA1022" s="88">
        <v>442.65</v>
      </c>
      <c r="BB1022" s="88">
        <v>1216</v>
      </c>
      <c r="BC1022" s="88">
        <v>0</v>
      </c>
      <c r="BD1022" s="88">
        <v>25</v>
      </c>
      <c r="BE1022" s="88">
        <v>0</v>
      </c>
      <c r="BF1022" s="101">
        <v>1266</v>
      </c>
      <c r="BG1022" s="101">
        <v>4097.6499999999996</v>
      </c>
      <c r="BH1022" s="101">
        <v>2840</v>
      </c>
      <c r="BI1022" s="101">
        <v>440</v>
      </c>
      <c r="BJ1022" s="101">
        <v>2836</v>
      </c>
      <c r="BK1022" s="101">
        <v>6116</v>
      </c>
      <c r="BL1022" s="101" t="s">
        <v>3081</v>
      </c>
      <c r="BM1022" s="101" t="s">
        <v>3081</v>
      </c>
    </row>
    <row r="1023" spans="1:65">
      <c r="A1023" t="s">
        <v>695</v>
      </c>
      <c r="B1023">
        <v>20250301</v>
      </c>
      <c r="C1023">
        <v>2025</v>
      </c>
      <c r="D1023" s="9">
        <v>45717</v>
      </c>
      <c r="E1023">
        <v>3</v>
      </c>
      <c r="F1023" t="s">
        <v>1033</v>
      </c>
      <c r="G1023" t="s">
        <v>428</v>
      </c>
      <c r="H1023" t="s">
        <v>1038</v>
      </c>
      <c r="I1023" t="s">
        <v>695</v>
      </c>
      <c r="J1023">
        <v>34</v>
      </c>
      <c r="K1023" t="s">
        <v>3256</v>
      </c>
      <c r="L1023" t="s">
        <v>2158</v>
      </c>
      <c r="M1023" t="s">
        <v>2158</v>
      </c>
      <c r="N1023" t="s">
        <v>1820</v>
      </c>
      <c r="O1023" t="s">
        <v>3247</v>
      </c>
      <c r="P1023" t="s">
        <v>6037</v>
      </c>
      <c r="Q1023" t="s">
        <v>6038</v>
      </c>
      <c r="R1023" t="s">
        <v>4307</v>
      </c>
      <c r="S1023" t="s">
        <v>2580</v>
      </c>
      <c r="T1023" t="s">
        <v>6046</v>
      </c>
      <c r="U1023" s="9" t="s">
        <v>6047</v>
      </c>
      <c r="V1023" s="9" t="s">
        <v>6052</v>
      </c>
      <c r="W1023" t="s">
        <v>6053</v>
      </c>
      <c r="X1023" t="s">
        <v>3081</v>
      </c>
      <c r="Y1023" t="s">
        <v>3081</v>
      </c>
      <c r="Z1023">
        <v>4</v>
      </c>
      <c r="AA1023">
        <v>44593</v>
      </c>
      <c r="AB1023">
        <v>43983</v>
      </c>
      <c r="AC1023">
        <v>61815108</v>
      </c>
      <c r="AD1023" s="9" t="s">
        <v>3084</v>
      </c>
      <c r="AE1023" t="s">
        <v>1681</v>
      </c>
      <c r="AF1023" t="s">
        <v>5689</v>
      </c>
      <c r="AG1023" t="s">
        <v>5690</v>
      </c>
      <c r="AH1023" t="s">
        <v>663</v>
      </c>
      <c r="AI1023" t="s">
        <v>6043</v>
      </c>
      <c r="AJ1023">
        <v>26728</v>
      </c>
      <c r="AK1023" t="s">
        <v>3087</v>
      </c>
      <c r="AL1023" t="s">
        <v>3088</v>
      </c>
      <c r="AM1023">
        <v>200019601876312</v>
      </c>
      <c r="AN1023">
        <v>1</v>
      </c>
      <c r="AO1023" s="88" t="s">
        <v>3089</v>
      </c>
      <c r="AP1023" s="88">
        <v>1</v>
      </c>
      <c r="AQ1023" s="88" t="s">
        <v>3090</v>
      </c>
      <c r="AR1023" s="88">
        <v>362717</v>
      </c>
      <c r="AS1023" s="88" t="s">
        <v>6059</v>
      </c>
      <c r="AT1023" s="88">
        <v>609</v>
      </c>
      <c r="AU1023" s="88">
        <v>45000</v>
      </c>
      <c r="AV1023" s="88">
        <v>0</v>
      </c>
      <c r="AW1023" s="88">
        <v>0</v>
      </c>
      <c r="AX1023" s="88">
        <v>0</v>
      </c>
      <c r="AY1023" s="88">
        <v>45000</v>
      </c>
      <c r="AZ1023" s="88">
        <v>1291.5</v>
      </c>
      <c r="BA1023" s="88">
        <v>891.01</v>
      </c>
      <c r="BB1023" s="88">
        <v>1368</v>
      </c>
      <c r="BC1023" s="88">
        <v>1715.46</v>
      </c>
      <c r="BD1023" s="88">
        <v>25</v>
      </c>
      <c r="BE1023" s="88">
        <v>0</v>
      </c>
      <c r="BF1023" s="101">
        <v>0</v>
      </c>
      <c r="BG1023" s="101">
        <v>5290.97</v>
      </c>
      <c r="BH1023" s="101">
        <v>3195</v>
      </c>
      <c r="BI1023" s="101">
        <v>495</v>
      </c>
      <c r="BJ1023" s="101">
        <v>3190.5</v>
      </c>
      <c r="BK1023" s="101">
        <v>6880.5</v>
      </c>
      <c r="BL1023" s="101" t="s">
        <v>3081</v>
      </c>
      <c r="BM1023" s="101" t="s">
        <v>3081</v>
      </c>
    </row>
    <row r="1024" spans="1:65">
      <c r="A1024" t="s">
        <v>695</v>
      </c>
      <c r="B1024">
        <v>20250301</v>
      </c>
      <c r="C1024">
        <v>2025</v>
      </c>
      <c r="D1024" s="9">
        <v>45717</v>
      </c>
      <c r="E1024">
        <v>3</v>
      </c>
      <c r="F1024" t="s">
        <v>1055</v>
      </c>
      <c r="G1024" t="s">
        <v>2655</v>
      </c>
      <c r="H1024" t="s">
        <v>1055</v>
      </c>
      <c r="I1024" t="s">
        <v>2655</v>
      </c>
      <c r="J1024">
        <v>1</v>
      </c>
      <c r="K1024" t="s">
        <v>9</v>
      </c>
      <c r="L1024" t="s">
        <v>2158</v>
      </c>
      <c r="M1024" t="s">
        <v>2158</v>
      </c>
      <c r="N1024" t="s">
        <v>1820</v>
      </c>
      <c r="O1024" t="s">
        <v>3247</v>
      </c>
      <c r="P1024" t="s">
        <v>6037</v>
      </c>
      <c r="Q1024" t="s">
        <v>6038</v>
      </c>
      <c r="R1024" t="s">
        <v>3239</v>
      </c>
      <c r="S1024" t="s">
        <v>203</v>
      </c>
      <c r="T1024" t="s">
        <v>6046</v>
      </c>
      <c r="U1024" s="9" t="s">
        <v>6047</v>
      </c>
      <c r="V1024" s="9" t="s">
        <v>6052</v>
      </c>
      <c r="W1024" t="s">
        <v>6053</v>
      </c>
      <c r="X1024" t="s">
        <v>3081</v>
      </c>
      <c r="Y1024" t="s">
        <v>3081</v>
      </c>
      <c r="Z1024">
        <v>4</v>
      </c>
      <c r="AA1024">
        <v>45170</v>
      </c>
      <c r="AB1024">
        <v>43101</v>
      </c>
      <c r="AC1024">
        <v>61500004</v>
      </c>
      <c r="AD1024" s="9" t="s">
        <v>3084</v>
      </c>
      <c r="AE1024" t="s">
        <v>1249</v>
      </c>
      <c r="AF1024" t="s">
        <v>4397</v>
      </c>
      <c r="AG1024" t="s">
        <v>5094</v>
      </c>
      <c r="AH1024" t="s">
        <v>201</v>
      </c>
      <c r="AI1024" t="s">
        <v>6043</v>
      </c>
      <c r="AJ1024">
        <v>21295</v>
      </c>
      <c r="AK1024" t="s">
        <v>3087</v>
      </c>
      <c r="AL1024" t="s">
        <v>3088</v>
      </c>
      <c r="AM1024">
        <v>200019600409683</v>
      </c>
      <c r="AN1024">
        <v>1</v>
      </c>
      <c r="AO1024" s="88" t="s">
        <v>3089</v>
      </c>
      <c r="AP1024" s="88">
        <v>1</v>
      </c>
      <c r="AQ1024" s="88" t="s">
        <v>3090</v>
      </c>
      <c r="AR1024" s="88">
        <v>362717</v>
      </c>
      <c r="AS1024" s="88" t="s">
        <v>6059</v>
      </c>
      <c r="AT1024" s="88">
        <v>613</v>
      </c>
      <c r="AU1024" s="88">
        <v>70000</v>
      </c>
      <c r="AV1024" s="88">
        <v>0</v>
      </c>
      <c r="AW1024" s="88">
        <v>0</v>
      </c>
      <c r="AX1024" s="88">
        <v>0</v>
      </c>
      <c r="AY1024" s="88">
        <v>70000</v>
      </c>
      <c r="AZ1024" s="88">
        <v>2009</v>
      </c>
      <c r="BA1024" s="88">
        <v>5368.48</v>
      </c>
      <c r="BB1024" s="88">
        <v>2128</v>
      </c>
      <c r="BC1024" s="88">
        <v>0</v>
      </c>
      <c r="BD1024" s="88">
        <v>25</v>
      </c>
      <c r="BE1024" s="88">
        <v>100</v>
      </c>
      <c r="BF1024" s="101">
        <v>0</v>
      </c>
      <c r="BG1024" s="101">
        <v>9630.48</v>
      </c>
      <c r="BH1024" s="101">
        <v>4970</v>
      </c>
      <c r="BI1024" s="101">
        <v>770</v>
      </c>
      <c r="BJ1024" s="101">
        <v>4963</v>
      </c>
      <c r="BK1024" s="101">
        <v>10703</v>
      </c>
      <c r="BL1024" s="101" t="s">
        <v>3091</v>
      </c>
      <c r="BM1024" s="101" t="s">
        <v>3229</v>
      </c>
    </row>
    <row r="1025" spans="1:65">
      <c r="A1025" t="s">
        <v>695</v>
      </c>
      <c r="B1025">
        <v>20250301</v>
      </c>
      <c r="C1025">
        <v>2025</v>
      </c>
      <c r="D1025" s="9">
        <v>45717</v>
      </c>
      <c r="E1025">
        <v>3</v>
      </c>
      <c r="F1025" t="s">
        <v>1038</v>
      </c>
      <c r="G1025" t="s">
        <v>695</v>
      </c>
      <c r="H1025" t="s">
        <v>1038</v>
      </c>
      <c r="I1025" t="s">
        <v>695</v>
      </c>
      <c r="J1025">
        <v>34</v>
      </c>
      <c r="K1025" t="s">
        <v>3256</v>
      </c>
      <c r="L1025" t="s">
        <v>2158</v>
      </c>
      <c r="M1025" t="s">
        <v>2158</v>
      </c>
      <c r="N1025" t="s">
        <v>1820</v>
      </c>
      <c r="O1025" t="s">
        <v>3247</v>
      </c>
      <c r="P1025" t="s">
        <v>6037</v>
      </c>
      <c r="Q1025" t="s">
        <v>6038</v>
      </c>
      <c r="R1025" t="s">
        <v>3284</v>
      </c>
      <c r="S1025" t="s">
        <v>83</v>
      </c>
      <c r="T1025" t="s">
        <v>6046</v>
      </c>
      <c r="U1025" s="9" t="s">
        <v>6047</v>
      </c>
      <c r="V1025" s="9" t="s">
        <v>6052</v>
      </c>
      <c r="W1025" t="s">
        <v>6053</v>
      </c>
      <c r="X1025" t="s">
        <v>3081</v>
      </c>
      <c r="Y1025" t="s">
        <v>3081</v>
      </c>
      <c r="Z1025">
        <v>1</v>
      </c>
      <c r="AA1025">
        <v>44896</v>
      </c>
      <c r="AB1025">
        <v>44896</v>
      </c>
      <c r="AC1025">
        <v>62461732</v>
      </c>
      <c r="AD1025" s="9" t="s">
        <v>3084</v>
      </c>
      <c r="AE1025" t="s">
        <v>2053</v>
      </c>
      <c r="AF1025" t="s">
        <v>4119</v>
      </c>
      <c r="AG1025" t="s">
        <v>4120</v>
      </c>
      <c r="AH1025" t="s">
        <v>2052</v>
      </c>
      <c r="AI1025" t="s">
        <v>6045</v>
      </c>
      <c r="AJ1025">
        <v>29893</v>
      </c>
      <c r="AK1025" t="s">
        <v>3099</v>
      </c>
      <c r="AL1025" t="s">
        <v>3088</v>
      </c>
      <c r="AM1025">
        <v>200019603335626</v>
      </c>
      <c r="AN1025">
        <v>1</v>
      </c>
      <c r="AO1025" s="88" t="s">
        <v>3089</v>
      </c>
      <c r="AP1025" s="88">
        <v>1</v>
      </c>
      <c r="AQ1025" s="88" t="s">
        <v>3090</v>
      </c>
      <c r="AR1025" s="88">
        <v>362717</v>
      </c>
      <c r="AS1025" s="88" t="s">
        <v>6059</v>
      </c>
      <c r="AT1025" s="88">
        <v>538</v>
      </c>
      <c r="AU1025" s="88">
        <v>8333.33</v>
      </c>
      <c r="AV1025" s="88">
        <v>0</v>
      </c>
      <c r="AW1025" s="88">
        <v>0</v>
      </c>
      <c r="AX1025" s="88">
        <v>0</v>
      </c>
      <c r="AY1025" s="88">
        <v>8333.33</v>
      </c>
      <c r="AZ1025" s="88">
        <v>239.17</v>
      </c>
      <c r="BA1025" s="88">
        <v>0</v>
      </c>
      <c r="BB1025" s="88">
        <v>253.33</v>
      </c>
      <c r="BC1025" s="88">
        <v>0</v>
      </c>
      <c r="BD1025" s="88">
        <v>25</v>
      </c>
      <c r="BE1025" s="88">
        <v>0</v>
      </c>
      <c r="BF1025" s="101">
        <v>0</v>
      </c>
      <c r="BG1025" s="101">
        <v>517.5</v>
      </c>
      <c r="BH1025" s="101">
        <v>591.66999999999996</v>
      </c>
      <c r="BI1025" s="101">
        <v>91.67</v>
      </c>
      <c r="BJ1025" s="101">
        <v>590.83000000000004</v>
      </c>
      <c r="BK1025" s="101">
        <v>1274.17</v>
      </c>
      <c r="BL1025" s="101" t="s">
        <v>3081</v>
      </c>
      <c r="BM1025" s="101" t="s">
        <v>3081</v>
      </c>
    </row>
    <row r="1026" spans="1:65">
      <c r="A1026" t="s">
        <v>695</v>
      </c>
      <c r="B1026">
        <v>20250301</v>
      </c>
      <c r="C1026">
        <v>2025</v>
      </c>
      <c r="D1026" s="9">
        <v>45717</v>
      </c>
      <c r="E1026">
        <v>3</v>
      </c>
      <c r="F1026" t="s">
        <v>1030</v>
      </c>
      <c r="G1026" t="s">
        <v>420</v>
      </c>
      <c r="H1026" t="s">
        <v>1030</v>
      </c>
      <c r="I1026" t="s">
        <v>420</v>
      </c>
      <c r="J1026">
        <v>1</v>
      </c>
      <c r="K1026" t="s">
        <v>9</v>
      </c>
      <c r="L1026" t="s">
        <v>2158</v>
      </c>
      <c r="M1026" t="s">
        <v>2158</v>
      </c>
      <c r="N1026" t="s">
        <v>1820</v>
      </c>
      <c r="O1026" t="s">
        <v>3247</v>
      </c>
      <c r="P1026" t="s">
        <v>6037</v>
      </c>
      <c r="Q1026" t="s">
        <v>6038</v>
      </c>
      <c r="R1026" t="s">
        <v>3367</v>
      </c>
      <c r="S1026" t="s">
        <v>719</v>
      </c>
      <c r="T1026" t="s">
        <v>6039</v>
      </c>
      <c r="U1026" s="9" t="s">
        <v>6040</v>
      </c>
      <c r="V1026" s="9" t="s">
        <v>6056</v>
      </c>
      <c r="W1026" t="s">
        <v>6057</v>
      </c>
      <c r="X1026" t="s">
        <v>3081</v>
      </c>
      <c r="Y1026" t="s">
        <v>3081</v>
      </c>
      <c r="Z1026">
        <v>2</v>
      </c>
      <c r="AA1026">
        <v>45383</v>
      </c>
      <c r="AB1026">
        <v>45078</v>
      </c>
      <c r="AC1026">
        <v>62040075</v>
      </c>
      <c r="AD1026" s="9" t="s">
        <v>3084</v>
      </c>
      <c r="AE1026" t="s">
        <v>2380</v>
      </c>
      <c r="AF1026" t="s">
        <v>5651</v>
      </c>
      <c r="AG1026" t="s">
        <v>4323</v>
      </c>
      <c r="AH1026" t="s">
        <v>2381</v>
      </c>
      <c r="AI1026" t="s">
        <v>6045</v>
      </c>
      <c r="AJ1026">
        <v>27653</v>
      </c>
      <c r="AK1026" t="s">
        <v>3099</v>
      </c>
      <c r="AL1026" t="s">
        <v>3088</v>
      </c>
      <c r="AM1026">
        <v>200019604672577</v>
      </c>
      <c r="AN1026">
        <v>1</v>
      </c>
      <c r="AO1026" s="88" t="s">
        <v>3089</v>
      </c>
      <c r="AP1026" s="88">
        <v>1</v>
      </c>
      <c r="AQ1026" s="88" t="s">
        <v>3090</v>
      </c>
      <c r="AR1026" s="88">
        <v>362717</v>
      </c>
      <c r="AS1026" s="88" t="s">
        <v>6059</v>
      </c>
      <c r="AT1026" s="88">
        <v>555</v>
      </c>
      <c r="AU1026" s="88">
        <v>30000</v>
      </c>
      <c r="AV1026" s="88">
        <v>0</v>
      </c>
      <c r="AW1026" s="88">
        <v>0</v>
      </c>
      <c r="AX1026" s="88">
        <v>0</v>
      </c>
      <c r="AY1026" s="88">
        <v>30000</v>
      </c>
      <c r="AZ1026" s="88">
        <v>861</v>
      </c>
      <c r="BA1026" s="88">
        <v>0</v>
      </c>
      <c r="BB1026" s="88">
        <v>912</v>
      </c>
      <c r="BC1026" s="88">
        <v>0</v>
      </c>
      <c r="BD1026" s="88">
        <v>25</v>
      </c>
      <c r="BE1026" s="88">
        <v>0</v>
      </c>
      <c r="BF1026" s="101">
        <v>0</v>
      </c>
      <c r="BG1026" s="101">
        <v>1798</v>
      </c>
      <c r="BH1026" s="101">
        <v>2130</v>
      </c>
      <c r="BI1026" s="101">
        <v>330</v>
      </c>
      <c r="BJ1026" s="101">
        <v>2127</v>
      </c>
      <c r="BK1026" s="101">
        <v>4587</v>
      </c>
      <c r="BL1026" s="101" t="s">
        <v>3081</v>
      </c>
      <c r="BM1026" s="101" t="s">
        <v>3081</v>
      </c>
    </row>
    <row r="1027" spans="1:65">
      <c r="A1027" t="s">
        <v>695</v>
      </c>
      <c r="B1027">
        <v>20250301</v>
      </c>
      <c r="C1027">
        <v>2025</v>
      </c>
      <c r="D1027" s="9">
        <v>45717</v>
      </c>
      <c r="E1027">
        <v>3</v>
      </c>
      <c r="F1027" t="s">
        <v>1041</v>
      </c>
      <c r="G1027" t="s">
        <v>1191</v>
      </c>
      <c r="H1027" t="s">
        <v>1038</v>
      </c>
      <c r="I1027" t="s">
        <v>695</v>
      </c>
      <c r="J1027">
        <v>34</v>
      </c>
      <c r="K1027" t="s">
        <v>3256</v>
      </c>
      <c r="L1027" t="s">
        <v>2158</v>
      </c>
      <c r="M1027" t="s">
        <v>2158</v>
      </c>
      <c r="N1027" t="s">
        <v>1820</v>
      </c>
      <c r="O1027" t="s">
        <v>3247</v>
      </c>
      <c r="P1027" t="s">
        <v>6037</v>
      </c>
      <c r="Q1027" t="s">
        <v>6038</v>
      </c>
      <c r="R1027" t="s">
        <v>5084</v>
      </c>
      <c r="S1027" t="s">
        <v>2635</v>
      </c>
      <c r="T1027" t="s">
        <v>6046</v>
      </c>
      <c r="U1027" s="9" t="s">
        <v>6047</v>
      </c>
      <c r="V1027" s="9" t="s">
        <v>6054</v>
      </c>
      <c r="W1027" t="s">
        <v>6055</v>
      </c>
      <c r="X1027" t="s">
        <v>3081</v>
      </c>
      <c r="Y1027" t="s">
        <v>3081</v>
      </c>
      <c r="Z1027">
        <v>3</v>
      </c>
      <c r="AA1027">
        <v>45231</v>
      </c>
      <c r="AB1027">
        <v>44508</v>
      </c>
      <c r="AC1027">
        <v>62461509</v>
      </c>
      <c r="AD1027" s="9" t="s">
        <v>3084</v>
      </c>
      <c r="AE1027" t="s">
        <v>1715</v>
      </c>
      <c r="AF1027" t="s">
        <v>5085</v>
      </c>
      <c r="AG1027" t="s">
        <v>5086</v>
      </c>
      <c r="AH1027" t="s">
        <v>1163</v>
      </c>
      <c r="AI1027" t="s">
        <v>6045</v>
      </c>
      <c r="AJ1027">
        <v>19785</v>
      </c>
      <c r="AK1027" t="s">
        <v>3087</v>
      </c>
      <c r="AL1027" t="s">
        <v>3088</v>
      </c>
      <c r="AM1027">
        <v>200019604313571</v>
      </c>
      <c r="AN1027">
        <v>1</v>
      </c>
      <c r="AO1027" s="88" t="s">
        <v>3089</v>
      </c>
      <c r="AP1027" s="88">
        <v>1</v>
      </c>
      <c r="AQ1027" s="88" t="s">
        <v>3090</v>
      </c>
      <c r="AR1027" s="88">
        <v>362717</v>
      </c>
      <c r="AS1027" s="88" t="s">
        <v>6059</v>
      </c>
      <c r="AT1027" s="88">
        <v>556</v>
      </c>
      <c r="AU1027" s="88">
        <v>115000</v>
      </c>
      <c r="AV1027" s="88">
        <v>0</v>
      </c>
      <c r="AW1027" s="88">
        <v>0</v>
      </c>
      <c r="AX1027" s="88">
        <v>0</v>
      </c>
      <c r="AY1027" s="88">
        <v>115000</v>
      </c>
      <c r="AZ1027" s="88">
        <v>3300.5</v>
      </c>
      <c r="BA1027" s="88">
        <v>15633.74</v>
      </c>
      <c r="BB1027" s="88">
        <v>3496</v>
      </c>
      <c r="BC1027" s="88">
        <v>0</v>
      </c>
      <c r="BD1027" s="88">
        <v>25</v>
      </c>
      <c r="BE1027" s="88">
        <v>0</v>
      </c>
      <c r="BF1027" s="101">
        <v>0</v>
      </c>
      <c r="BG1027" s="101">
        <v>22455.24</v>
      </c>
      <c r="BH1027" s="101">
        <v>8165</v>
      </c>
      <c r="BI1027" s="101">
        <v>851.51</v>
      </c>
      <c r="BJ1027" s="101">
        <v>8153.5</v>
      </c>
      <c r="BK1027" s="101">
        <v>17170.009999999998</v>
      </c>
      <c r="BL1027" s="101" t="s">
        <v>3081</v>
      </c>
      <c r="BM1027" s="101" t="s">
        <v>3081</v>
      </c>
    </row>
    <row r="1028" spans="1:65">
      <c r="A1028" t="s">
        <v>695</v>
      </c>
      <c r="B1028">
        <v>20250301</v>
      </c>
      <c r="C1028">
        <v>2025</v>
      </c>
      <c r="D1028" s="9">
        <v>45717</v>
      </c>
      <c r="E1028">
        <v>3</v>
      </c>
      <c r="F1028" t="s">
        <v>1067</v>
      </c>
      <c r="G1028" t="s">
        <v>407</v>
      </c>
      <c r="H1028" t="s">
        <v>1067</v>
      </c>
      <c r="I1028" t="s">
        <v>407</v>
      </c>
      <c r="J1028">
        <v>1</v>
      </c>
      <c r="K1028" t="s">
        <v>9</v>
      </c>
      <c r="L1028" t="s">
        <v>2158</v>
      </c>
      <c r="M1028" t="s">
        <v>2158</v>
      </c>
      <c r="N1028" t="s">
        <v>1820</v>
      </c>
      <c r="O1028" t="s">
        <v>3247</v>
      </c>
      <c r="P1028" t="s">
        <v>6037</v>
      </c>
      <c r="Q1028" t="s">
        <v>6038</v>
      </c>
      <c r="R1028" t="s">
        <v>3083</v>
      </c>
      <c r="S1028" t="s">
        <v>7</v>
      </c>
      <c r="T1028" t="s">
        <v>6039</v>
      </c>
      <c r="U1028" s="9" t="s">
        <v>6040</v>
      </c>
      <c r="V1028" s="9" t="s">
        <v>6041</v>
      </c>
      <c r="W1028" t="s">
        <v>6042</v>
      </c>
      <c r="X1028" t="s">
        <v>3081</v>
      </c>
      <c r="Y1028" t="s">
        <v>3081</v>
      </c>
      <c r="Z1028">
        <v>3</v>
      </c>
      <c r="AA1028">
        <v>45597</v>
      </c>
      <c r="AB1028">
        <v>44287</v>
      </c>
      <c r="AC1028">
        <v>61710040</v>
      </c>
      <c r="AD1028" s="9" t="s">
        <v>3084</v>
      </c>
      <c r="AE1028" t="s">
        <v>1406</v>
      </c>
      <c r="AF1028" t="s">
        <v>5373</v>
      </c>
      <c r="AG1028" t="s">
        <v>5374</v>
      </c>
      <c r="AH1028" t="s">
        <v>764</v>
      </c>
      <c r="AI1028" t="s">
        <v>6043</v>
      </c>
      <c r="AJ1028">
        <v>29420</v>
      </c>
      <c r="AK1028" t="s">
        <v>3099</v>
      </c>
      <c r="AL1028" t="s">
        <v>3088</v>
      </c>
      <c r="AM1028">
        <v>200019603568716</v>
      </c>
      <c r="AN1028">
        <v>1</v>
      </c>
      <c r="AO1028" s="88" t="s">
        <v>3089</v>
      </c>
      <c r="AP1028" s="88">
        <v>1</v>
      </c>
      <c r="AQ1028" s="88" t="s">
        <v>3090</v>
      </c>
      <c r="AR1028" s="88">
        <v>362717</v>
      </c>
      <c r="AS1028" s="88" t="s">
        <v>6059</v>
      </c>
      <c r="AT1028" s="88">
        <v>575</v>
      </c>
      <c r="AU1028" s="88">
        <v>24000</v>
      </c>
      <c r="AV1028" s="88">
        <v>0</v>
      </c>
      <c r="AW1028" s="88">
        <v>0</v>
      </c>
      <c r="AX1028" s="88">
        <v>0</v>
      </c>
      <c r="AY1028" s="88">
        <v>24000</v>
      </c>
      <c r="AZ1028" s="88">
        <v>688.8</v>
      </c>
      <c r="BA1028" s="88">
        <v>0</v>
      </c>
      <c r="BB1028" s="88">
        <v>729.6</v>
      </c>
      <c r="BC1028" s="88">
        <v>0</v>
      </c>
      <c r="BD1028" s="88">
        <v>25</v>
      </c>
      <c r="BE1028" s="88">
        <v>0</v>
      </c>
      <c r="BF1028" s="101">
        <v>8573.69</v>
      </c>
      <c r="BG1028" s="101">
        <v>10017.09</v>
      </c>
      <c r="BH1028" s="101">
        <v>1704</v>
      </c>
      <c r="BI1028" s="101">
        <v>264</v>
      </c>
      <c r="BJ1028" s="101">
        <v>1701.6</v>
      </c>
      <c r="BK1028" s="101">
        <v>3669.6</v>
      </c>
      <c r="BL1028" s="101" t="s">
        <v>3081</v>
      </c>
      <c r="BM1028" s="101" t="s">
        <v>3081</v>
      </c>
    </row>
    <row r="1029" spans="1:65">
      <c r="A1029" t="s">
        <v>695</v>
      </c>
      <c r="B1029">
        <v>20250301</v>
      </c>
      <c r="C1029">
        <v>2025</v>
      </c>
      <c r="D1029" s="9">
        <v>45717</v>
      </c>
      <c r="E1029">
        <v>3</v>
      </c>
      <c r="F1029" t="s">
        <v>1058</v>
      </c>
      <c r="G1029" t="s">
        <v>1197</v>
      </c>
      <c r="H1029" t="s">
        <v>1058</v>
      </c>
      <c r="I1029" t="s">
        <v>1197</v>
      </c>
      <c r="J1029">
        <v>1</v>
      </c>
      <c r="K1029" t="s">
        <v>9</v>
      </c>
      <c r="L1029" t="s">
        <v>2158</v>
      </c>
      <c r="M1029" t="s">
        <v>2158</v>
      </c>
      <c r="N1029" t="s">
        <v>1820</v>
      </c>
      <c r="O1029" t="s">
        <v>3247</v>
      </c>
      <c r="P1029" t="s">
        <v>6037</v>
      </c>
      <c r="Q1029" t="s">
        <v>6038</v>
      </c>
      <c r="R1029" t="s">
        <v>3297</v>
      </c>
      <c r="S1029" t="s">
        <v>8</v>
      </c>
      <c r="T1029" t="s">
        <v>6046</v>
      </c>
      <c r="U1029" s="9" t="s">
        <v>6047</v>
      </c>
      <c r="V1029" s="9" t="s">
        <v>6056</v>
      </c>
      <c r="W1029" t="s">
        <v>6057</v>
      </c>
      <c r="X1029" t="s">
        <v>3081</v>
      </c>
      <c r="Y1029" t="s">
        <v>3081</v>
      </c>
      <c r="Z1029">
        <v>1</v>
      </c>
      <c r="AA1029">
        <v>45017</v>
      </c>
      <c r="AB1029">
        <v>45017</v>
      </c>
      <c r="AC1029">
        <v>62145031</v>
      </c>
      <c r="AD1029" s="9" t="s">
        <v>3084</v>
      </c>
      <c r="AE1029" t="s">
        <v>2267</v>
      </c>
      <c r="AF1029" t="s">
        <v>3847</v>
      </c>
      <c r="AG1029" t="s">
        <v>3848</v>
      </c>
      <c r="AH1029" t="s">
        <v>2266</v>
      </c>
      <c r="AI1029" t="s">
        <v>6043</v>
      </c>
      <c r="AJ1029">
        <v>33679</v>
      </c>
      <c r="AK1029" t="s">
        <v>3099</v>
      </c>
      <c r="AL1029" t="s">
        <v>3088</v>
      </c>
      <c r="AM1029">
        <v>200019604672582</v>
      </c>
      <c r="AN1029">
        <v>1</v>
      </c>
      <c r="AO1029" s="88" t="s">
        <v>3089</v>
      </c>
      <c r="AP1029" s="88">
        <v>1</v>
      </c>
      <c r="AQ1029" s="88" t="s">
        <v>3090</v>
      </c>
      <c r="AR1029" s="88">
        <v>362717</v>
      </c>
      <c r="AS1029" s="88" t="s">
        <v>6059</v>
      </c>
      <c r="AT1029" s="88">
        <v>588</v>
      </c>
      <c r="AU1029" s="88">
        <v>35000</v>
      </c>
      <c r="AV1029" s="88">
        <v>0</v>
      </c>
      <c r="AW1029" s="88">
        <v>0</v>
      </c>
      <c r="AX1029" s="88">
        <v>0</v>
      </c>
      <c r="AY1029" s="88">
        <v>35000</v>
      </c>
      <c r="AZ1029" s="88">
        <v>1004.5</v>
      </c>
      <c r="BA1029" s="88">
        <v>0</v>
      </c>
      <c r="BB1029" s="88">
        <v>1064</v>
      </c>
      <c r="BC1029" s="88">
        <v>0</v>
      </c>
      <c r="BD1029" s="88">
        <v>25</v>
      </c>
      <c r="BE1029" s="88">
        <v>0</v>
      </c>
      <c r="BF1029" s="101">
        <v>3216</v>
      </c>
      <c r="BG1029" s="101">
        <v>5309.5</v>
      </c>
      <c r="BH1029" s="101">
        <v>2485</v>
      </c>
      <c r="BI1029" s="101">
        <v>385</v>
      </c>
      <c r="BJ1029" s="101">
        <v>2481.5</v>
      </c>
      <c r="BK1029" s="101">
        <v>5351.5</v>
      </c>
      <c r="BL1029" s="101" t="s">
        <v>3081</v>
      </c>
      <c r="BM1029" s="101" t="s">
        <v>3081</v>
      </c>
    </row>
    <row r="1030" spans="1:65">
      <c r="A1030" t="s">
        <v>695</v>
      </c>
      <c r="B1030">
        <v>20250301</v>
      </c>
      <c r="C1030">
        <v>2025</v>
      </c>
      <c r="D1030" s="9">
        <v>45717</v>
      </c>
      <c r="E1030">
        <v>3</v>
      </c>
      <c r="F1030" t="s">
        <v>1027</v>
      </c>
      <c r="G1030" t="s">
        <v>246</v>
      </c>
      <c r="H1030" t="s">
        <v>1027</v>
      </c>
      <c r="I1030" t="s">
        <v>246</v>
      </c>
      <c r="J1030">
        <v>1</v>
      </c>
      <c r="K1030" t="s">
        <v>9</v>
      </c>
      <c r="L1030" t="s">
        <v>2158</v>
      </c>
      <c r="M1030" t="s">
        <v>2158</v>
      </c>
      <c r="N1030" t="s">
        <v>1820</v>
      </c>
      <c r="O1030" t="s">
        <v>3247</v>
      </c>
      <c r="P1030" t="s">
        <v>6037</v>
      </c>
      <c r="Q1030" t="s">
        <v>6038</v>
      </c>
      <c r="R1030" t="s">
        <v>3675</v>
      </c>
      <c r="S1030" t="s">
        <v>247</v>
      </c>
      <c r="T1030" t="s">
        <v>6046</v>
      </c>
      <c r="U1030" s="9" t="s">
        <v>6047</v>
      </c>
      <c r="V1030" s="9" t="s">
        <v>6052</v>
      </c>
      <c r="W1030" t="s">
        <v>6053</v>
      </c>
      <c r="X1030" t="s">
        <v>3081</v>
      </c>
      <c r="Y1030" t="s">
        <v>3081</v>
      </c>
      <c r="Z1030">
        <v>5</v>
      </c>
      <c r="AA1030">
        <v>45627</v>
      </c>
      <c r="AB1030">
        <v>38899</v>
      </c>
      <c r="AC1030">
        <v>62160004</v>
      </c>
      <c r="AD1030" s="9" t="s">
        <v>3084</v>
      </c>
      <c r="AE1030" t="s">
        <v>834</v>
      </c>
      <c r="AF1030" t="s">
        <v>3676</v>
      </c>
      <c r="AG1030" t="s">
        <v>3677</v>
      </c>
      <c r="AH1030" t="s">
        <v>253</v>
      </c>
      <c r="AI1030" t="s">
        <v>6045</v>
      </c>
      <c r="AJ1030">
        <v>21133</v>
      </c>
      <c r="AK1030" t="s">
        <v>3088</v>
      </c>
      <c r="AL1030" t="s">
        <v>3088</v>
      </c>
      <c r="AM1030">
        <v>200013300059585</v>
      </c>
      <c r="AN1030">
        <v>1</v>
      </c>
      <c r="AO1030" s="88" t="s">
        <v>3089</v>
      </c>
      <c r="AP1030" s="88">
        <v>1</v>
      </c>
      <c r="AQ1030" s="88" t="s">
        <v>3090</v>
      </c>
      <c r="AR1030" s="88">
        <v>362717</v>
      </c>
      <c r="AS1030" s="88" t="s">
        <v>6059</v>
      </c>
      <c r="AT1030" s="88">
        <v>589</v>
      </c>
      <c r="AU1030" s="88">
        <v>60000</v>
      </c>
      <c r="AV1030" s="88">
        <v>0</v>
      </c>
      <c r="AW1030" s="88">
        <v>0</v>
      </c>
      <c r="AX1030" s="88">
        <v>0</v>
      </c>
      <c r="AY1030" s="88">
        <v>60000</v>
      </c>
      <c r="AZ1030" s="88">
        <v>1722</v>
      </c>
      <c r="BA1030" s="88">
        <v>3486.68</v>
      </c>
      <c r="BB1030" s="88">
        <v>1824</v>
      </c>
      <c r="BC1030" s="88">
        <v>0</v>
      </c>
      <c r="BD1030" s="88">
        <v>25</v>
      </c>
      <c r="BE1030" s="88">
        <v>50</v>
      </c>
      <c r="BF1030" s="101">
        <v>7066</v>
      </c>
      <c r="BG1030" s="101">
        <v>14173.68</v>
      </c>
      <c r="BH1030" s="101">
        <v>4260</v>
      </c>
      <c r="BI1030" s="101">
        <v>660</v>
      </c>
      <c r="BJ1030" s="101">
        <v>4254</v>
      </c>
      <c r="BK1030" s="101">
        <v>9174</v>
      </c>
      <c r="BL1030" s="101" t="s">
        <v>3091</v>
      </c>
      <c r="BM1030" s="101" t="s">
        <v>3081</v>
      </c>
    </row>
    <row r="1031" spans="1:65">
      <c r="A1031" t="s">
        <v>695</v>
      </c>
      <c r="B1031">
        <v>20250301</v>
      </c>
      <c r="C1031">
        <v>2025</v>
      </c>
      <c r="D1031" s="9">
        <v>45717</v>
      </c>
      <c r="E1031">
        <v>3</v>
      </c>
      <c r="F1031" t="s">
        <v>1058</v>
      </c>
      <c r="G1031" t="s">
        <v>1197</v>
      </c>
      <c r="H1031" t="s">
        <v>1058</v>
      </c>
      <c r="I1031" t="s">
        <v>1197</v>
      </c>
      <c r="J1031">
        <v>1</v>
      </c>
      <c r="K1031" t="s">
        <v>9</v>
      </c>
      <c r="L1031" t="s">
        <v>2158</v>
      </c>
      <c r="M1031" t="s">
        <v>2158</v>
      </c>
      <c r="N1031" t="s">
        <v>1820</v>
      </c>
      <c r="O1031" t="s">
        <v>3247</v>
      </c>
      <c r="P1031" t="s">
        <v>6037</v>
      </c>
      <c r="Q1031" t="s">
        <v>6038</v>
      </c>
      <c r="R1031" t="s">
        <v>3110</v>
      </c>
      <c r="S1031" t="s">
        <v>25</v>
      </c>
      <c r="T1031" t="s">
        <v>6046</v>
      </c>
      <c r="U1031" s="9" t="s">
        <v>6047</v>
      </c>
      <c r="V1031" s="9" t="s">
        <v>3081</v>
      </c>
      <c r="W1031" t="s">
        <v>3081</v>
      </c>
      <c r="X1031" t="s">
        <v>3081</v>
      </c>
      <c r="Y1031" t="s">
        <v>3081</v>
      </c>
      <c r="Z1031">
        <v>6</v>
      </c>
      <c r="AA1031">
        <v>45717</v>
      </c>
      <c r="AB1031">
        <v>44348</v>
      </c>
      <c r="AC1031">
        <v>62145057</v>
      </c>
      <c r="AD1031" s="9" t="s">
        <v>3084</v>
      </c>
      <c r="AE1031" t="s">
        <v>1688</v>
      </c>
      <c r="AF1031" t="s">
        <v>4777</v>
      </c>
      <c r="AG1031" t="s">
        <v>4778</v>
      </c>
      <c r="AH1031" t="s">
        <v>812</v>
      </c>
      <c r="AI1031" t="s">
        <v>6045</v>
      </c>
      <c r="AJ1031">
        <v>33205</v>
      </c>
      <c r="AK1031" t="s">
        <v>3099</v>
      </c>
      <c r="AL1031" t="s">
        <v>3088</v>
      </c>
      <c r="AM1031">
        <v>200018200111410</v>
      </c>
      <c r="AN1031">
        <v>1</v>
      </c>
      <c r="AO1031" s="88" t="s">
        <v>3089</v>
      </c>
      <c r="AP1031" s="88">
        <v>1</v>
      </c>
      <c r="AQ1031" s="88" t="s">
        <v>3090</v>
      </c>
      <c r="AR1031" s="88">
        <v>362717</v>
      </c>
      <c r="AS1031" s="88" t="s">
        <v>6059</v>
      </c>
      <c r="AT1031" s="88">
        <v>592</v>
      </c>
      <c r="AU1031" s="88">
        <v>90000</v>
      </c>
      <c r="AV1031" s="88">
        <v>0</v>
      </c>
      <c r="AW1031" s="88">
        <v>0</v>
      </c>
      <c r="AX1031" s="88">
        <v>0</v>
      </c>
      <c r="AY1031" s="88">
        <v>90000</v>
      </c>
      <c r="AZ1031" s="88">
        <v>2583</v>
      </c>
      <c r="BA1031" s="88">
        <v>9753.1200000000008</v>
      </c>
      <c r="BB1031" s="88">
        <v>2736</v>
      </c>
      <c r="BC1031" s="88">
        <v>0</v>
      </c>
      <c r="BD1031" s="88">
        <v>25</v>
      </c>
      <c r="BE1031" s="88">
        <v>0</v>
      </c>
      <c r="BF1031" s="101">
        <v>300</v>
      </c>
      <c r="BG1031" s="101">
        <v>15397.12</v>
      </c>
      <c r="BH1031" s="101">
        <v>6390</v>
      </c>
      <c r="BI1031" s="101">
        <v>851.51</v>
      </c>
      <c r="BJ1031" s="101">
        <v>6381</v>
      </c>
      <c r="BK1031" s="101">
        <v>13622.51</v>
      </c>
      <c r="BL1031" s="101" t="s">
        <v>3081</v>
      </c>
      <c r="BM1031" s="101" t="s">
        <v>3081</v>
      </c>
    </row>
    <row r="1032" spans="1:65">
      <c r="A1032" t="s">
        <v>695</v>
      </c>
      <c r="B1032">
        <v>20250301</v>
      </c>
      <c r="C1032">
        <v>2025</v>
      </c>
      <c r="D1032" s="9">
        <v>45717</v>
      </c>
      <c r="E1032">
        <v>3</v>
      </c>
      <c r="F1032" t="s">
        <v>1036</v>
      </c>
      <c r="G1032" t="s">
        <v>1193</v>
      </c>
      <c r="H1032" t="s">
        <v>1038</v>
      </c>
      <c r="I1032" t="s">
        <v>695</v>
      </c>
      <c r="J1032">
        <v>34</v>
      </c>
      <c r="K1032" t="s">
        <v>3256</v>
      </c>
      <c r="L1032" t="s">
        <v>2158</v>
      </c>
      <c r="M1032" t="s">
        <v>2158</v>
      </c>
      <c r="N1032" t="s">
        <v>1820</v>
      </c>
      <c r="O1032" t="s">
        <v>3247</v>
      </c>
      <c r="P1032" t="s">
        <v>6037</v>
      </c>
      <c r="Q1032" t="s">
        <v>6038</v>
      </c>
      <c r="R1032" t="s">
        <v>3239</v>
      </c>
      <c r="S1032" t="s">
        <v>203</v>
      </c>
      <c r="T1032" t="s">
        <v>6046</v>
      </c>
      <c r="U1032" s="9" t="s">
        <v>6047</v>
      </c>
      <c r="V1032" s="9" t="s">
        <v>6052</v>
      </c>
      <c r="W1032" t="s">
        <v>6053</v>
      </c>
      <c r="X1032" t="s">
        <v>3081</v>
      </c>
      <c r="Y1032" t="s">
        <v>3081</v>
      </c>
      <c r="Z1032">
        <v>2</v>
      </c>
      <c r="AA1032">
        <v>45352</v>
      </c>
      <c r="AB1032">
        <v>44896</v>
      </c>
      <c r="AC1032">
        <v>61575203</v>
      </c>
      <c r="AD1032" s="9" t="s">
        <v>3084</v>
      </c>
      <c r="AE1032" t="s">
        <v>2048</v>
      </c>
      <c r="AF1032" t="s">
        <v>3842</v>
      </c>
      <c r="AG1032" t="s">
        <v>3843</v>
      </c>
      <c r="AH1032" t="s">
        <v>2047</v>
      </c>
      <c r="AI1032" t="s">
        <v>6043</v>
      </c>
      <c r="AJ1032">
        <v>29600</v>
      </c>
      <c r="AK1032" t="s">
        <v>3099</v>
      </c>
      <c r="AL1032" t="s">
        <v>3088</v>
      </c>
      <c r="AM1032">
        <v>200016400020970</v>
      </c>
      <c r="AN1032">
        <v>1</v>
      </c>
      <c r="AO1032" s="88" t="s">
        <v>3089</v>
      </c>
      <c r="AP1032" s="88">
        <v>1</v>
      </c>
      <c r="AQ1032" s="88" t="s">
        <v>3090</v>
      </c>
      <c r="AR1032" s="88">
        <v>362717</v>
      </c>
      <c r="AS1032" s="88" t="s">
        <v>6059</v>
      </c>
      <c r="AT1032" s="88">
        <v>695</v>
      </c>
      <c r="AU1032" s="88">
        <v>70000</v>
      </c>
      <c r="AV1032" s="88">
        <v>0</v>
      </c>
      <c r="AW1032" s="88">
        <v>0</v>
      </c>
      <c r="AX1032" s="88">
        <v>0</v>
      </c>
      <c r="AY1032" s="88">
        <v>70000</v>
      </c>
      <c r="AZ1032" s="88">
        <v>2009</v>
      </c>
      <c r="BA1032" s="88">
        <v>5368.48</v>
      </c>
      <c r="BB1032" s="88">
        <v>2128</v>
      </c>
      <c r="BC1032" s="88">
        <v>0</v>
      </c>
      <c r="BD1032" s="88">
        <v>25</v>
      </c>
      <c r="BE1032" s="88">
        <v>0</v>
      </c>
      <c r="BF1032" s="101">
        <v>0</v>
      </c>
      <c r="BG1032" s="101">
        <v>9530.48</v>
      </c>
      <c r="BH1032" s="101">
        <v>4970</v>
      </c>
      <c r="BI1032" s="101">
        <v>770</v>
      </c>
      <c r="BJ1032" s="101">
        <v>4963</v>
      </c>
      <c r="BK1032" s="101">
        <v>10703</v>
      </c>
      <c r="BL1032" s="101" t="s">
        <v>3173</v>
      </c>
      <c r="BM1032" s="101" t="s">
        <v>3217</v>
      </c>
    </row>
    <row r="1033" spans="1:65">
      <c r="A1033" t="s">
        <v>695</v>
      </c>
      <c r="B1033">
        <v>20250301</v>
      </c>
      <c r="C1033">
        <v>2025</v>
      </c>
      <c r="D1033" s="9">
        <v>45717</v>
      </c>
      <c r="E1033">
        <v>3</v>
      </c>
      <c r="F1033" t="s">
        <v>1038</v>
      </c>
      <c r="G1033" t="s">
        <v>695</v>
      </c>
      <c r="H1033" t="s">
        <v>1038</v>
      </c>
      <c r="I1033" t="s">
        <v>695</v>
      </c>
      <c r="J1033">
        <v>7</v>
      </c>
      <c r="K1033" t="s">
        <v>3252</v>
      </c>
      <c r="L1033" t="s">
        <v>2158</v>
      </c>
      <c r="M1033" t="s">
        <v>2158</v>
      </c>
      <c r="N1033" t="s">
        <v>1820</v>
      </c>
      <c r="O1033" t="s">
        <v>3247</v>
      </c>
      <c r="P1033" t="s">
        <v>6037</v>
      </c>
      <c r="Q1033" t="s">
        <v>6038</v>
      </c>
      <c r="R1033" t="s">
        <v>3253</v>
      </c>
      <c r="S1033" t="s">
        <v>666</v>
      </c>
      <c r="T1033" t="s">
        <v>6046</v>
      </c>
      <c r="U1033" s="9" t="s">
        <v>6047</v>
      </c>
      <c r="V1033" s="9" t="s">
        <v>3081</v>
      </c>
      <c r="W1033" t="s">
        <v>3081</v>
      </c>
      <c r="X1033" t="s">
        <v>3081</v>
      </c>
      <c r="Y1033" t="s">
        <v>3081</v>
      </c>
      <c r="Z1033">
        <v>1</v>
      </c>
      <c r="AA1033">
        <v>45413</v>
      </c>
      <c r="AB1033">
        <v>45413</v>
      </c>
      <c r="AC1033">
        <v>62462248</v>
      </c>
      <c r="AD1033" s="9" t="s">
        <v>3084</v>
      </c>
      <c r="AE1033" t="s">
        <v>2838</v>
      </c>
      <c r="AF1033" t="s">
        <v>3346</v>
      </c>
      <c r="AG1033" t="s">
        <v>4428</v>
      </c>
      <c r="AH1033" t="s">
        <v>2837</v>
      </c>
      <c r="AI1033" t="s">
        <v>6045</v>
      </c>
      <c r="AJ1033">
        <v>37313</v>
      </c>
      <c r="AK1033" t="s">
        <v>3099</v>
      </c>
      <c r="AL1033" t="s">
        <v>3088</v>
      </c>
      <c r="AM1033">
        <v>200019603252804</v>
      </c>
      <c r="AN1033">
        <v>1</v>
      </c>
      <c r="AO1033" s="88" t="s">
        <v>3089</v>
      </c>
      <c r="AP1033" s="88">
        <v>1</v>
      </c>
      <c r="AQ1033" s="88" t="s">
        <v>3090</v>
      </c>
      <c r="AR1033" s="88">
        <v>362717</v>
      </c>
      <c r="AS1033" s="88" t="s">
        <v>6059</v>
      </c>
      <c r="AT1033" s="88">
        <v>700</v>
      </c>
      <c r="AU1033" s="88">
        <v>10000</v>
      </c>
      <c r="AV1033" s="88">
        <v>0</v>
      </c>
      <c r="AW1033" s="88">
        <v>0</v>
      </c>
      <c r="AX1033" s="88">
        <v>0</v>
      </c>
      <c r="AY1033" s="88">
        <v>10000</v>
      </c>
      <c r="AZ1033" s="88">
        <v>0</v>
      </c>
      <c r="BA1033" s="88">
        <v>0</v>
      </c>
      <c r="BB1033" s="88">
        <v>0</v>
      </c>
      <c r="BC1033" s="88">
        <v>0</v>
      </c>
      <c r="BD1033" s="88">
        <v>0</v>
      </c>
      <c r="BE1033" s="88">
        <v>0</v>
      </c>
      <c r="BF1033" s="101">
        <v>0</v>
      </c>
      <c r="BG1033" s="101">
        <v>0</v>
      </c>
      <c r="BH1033" s="101">
        <v>0</v>
      </c>
      <c r="BI1033" s="101">
        <v>0</v>
      </c>
      <c r="BJ1033" s="101">
        <v>0</v>
      </c>
      <c r="BK1033" s="101">
        <v>0</v>
      </c>
      <c r="BL1033" s="101" t="s">
        <v>3081</v>
      </c>
      <c r="BM1033" s="101" t="s">
        <v>3081</v>
      </c>
    </row>
    <row r="1034" spans="1:65">
      <c r="A1034" t="s">
        <v>695</v>
      </c>
      <c r="B1034">
        <v>20250301</v>
      </c>
      <c r="C1034">
        <v>2025</v>
      </c>
      <c r="D1034" s="9">
        <v>45717</v>
      </c>
      <c r="E1034">
        <v>3</v>
      </c>
      <c r="F1034" t="s">
        <v>1038</v>
      </c>
      <c r="G1034" t="s">
        <v>695</v>
      </c>
      <c r="H1034" t="s">
        <v>1038</v>
      </c>
      <c r="I1034" t="s">
        <v>695</v>
      </c>
      <c r="J1034">
        <v>7</v>
      </c>
      <c r="K1034" t="s">
        <v>3252</v>
      </c>
      <c r="L1034" t="s">
        <v>2158</v>
      </c>
      <c r="M1034" t="s">
        <v>2158</v>
      </c>
      <c r="N1034" t="s">
        <v>1820</v>
      </c>
      <c r="O1034" t="s">
        <v>3247</v>
      </c>
      <c r="P1034" t="s">
        <v>6037</v>
      </c>
      <c r="Q1034" t="s">
        <v>6038</v>
      </c>
      <c r="R1034" t="s">
        <v>3253</v>
      </c>
      <c r="S1034" t="s">
        <v>666</v>
      </c>
      <c r="T1034" t="s">
        <v>6046</v>
      </c>
      <c r="U1034" s="9" t="s">
        <v>6047</v>
      </c>
      <c r="V1034" s="9" t="s">
        <v>3081</v>
      </c>
      <c r="W1034" t="s">
        <v>3081</v>
      </c>
      <c r="X1034" t="s">
        <v>3081</v>
      </c>
      <c r="Y1034" t="s">
        <v>3081</v>
      </c>
      <c r="Z1034">
        <v>1</v>
      </c>
      <c r="AA1034">
        <v>45717</v>
      </c>
      <c r="AB1034">
        <v>45717</v>
      </c>
      <c r="AC1034">
        <v>62462587</v>
      </c>
      <c r="AD1034" s="9" t="s">
        <v>3084</v>
      </c>
      <c r="AE1034" t="s">
        <v>6233</v>
      </c>
      <c r="AF1034" t="s">
        <v>6234</v>
      </c>
      <c r="AG1034" t="s">
        <v>6235</v>
      </c>
      <c r="AH1034" t="s">
        <v>6236</v>
      </c>
      <c r="AI1034" t="s">
        <v>6045</v>
      </c>
      <c r="AJ1034">
        <v>30819</v>
      </c>
      <c r="AK1034" t="s">
        <v>3099</v>
      </c>
      <c r="AL1034" t="s">
        <v>3088</v>
      </c>
      <c r="AM1034">
        <v>200012320286374</v>
      </c>
      <c r="AN1034">
        <v>1</v>
      </c>
      <c r="AO1034" s="88" t="s">
        <v>3089</v>
      </c>
      <c r="AP1034" s="88">
        <v>1</v>
      </c>
      <c r="AQ1034" s="88" t="s">
        <v>3090</v>
      </c>
      <c r="AR1034" s="88">
        <v>362717</v>
      </c>
      <c r="AS1034" s="88" t="s">
        <v>6059</v>
      </c>
      <c r="AT1034" s="88">
        <v>701</v>
      </c>
      <c r="AU1034" s="88">
        <v>15000</v>
      </c>
      <c r="AV1034" s="88">
        <v>0</v>
      </c>
      <c r="AW1034" s="88">
        <v>0</v>
      </c>
      <c r="AX1034" s="88">
        <v>0</v>
      </c>
      <c r="AY1034" s="88">
        <v>15000</v>
      </c>
      <c r="AZ1034" s="88">
        <v>0</v>
      </c>
      <c r="BA1034" s="88">
        <v>0</v>
      </c>
      <c r="BB1034" s="88">
        <v>0</v>
      </c>
      <c r="BC1034" s="88">
        <v>0</v>
      </c>
      <c r="BD1034" s="88">
        <v>0</v>
      </c>
      <c r="BE1034" s="88">
        <v>0</v>
      </c>
      <c r="BF1034" s="101">
        <v>0</v>
      </c>
      <c r="BG1034" s="101">
        <v>0</v>
      </c>
      <c r="BH1034" s="101">
        <v>0</v>
      </c>
      <c r="BI1034" s="101">
        <v>0</v>
      </c>
      <c r="BJ1034" s="101">
        <v>0</v>
      </c>
      <c r="BK1034" s="101">
        <v>0</v>
      </c>
      <c r="BL1034" s="101" t="s">
        <v>3081</v>
      </c>
      <c r="BM1034" s="101" t="s">
        <v>3081</v>
      </c>
    </row>
    <row r="1035" spans="1:65">
      <c r="A1035" t="s">
        <v>695</v>
      </c>
      <c r="B1035">
        <v>20250301</v>
      </c>
      <c r="C1035">
        <v>2025</v>
      </c>
      <c r="D1035" s="9">
        <v>45717</v>
      </c>
      <c r="E1035">
        <v>3</v>
      </c>
      <c r="F1035" t="s">
        <v>1028</v>
      </c>
      <c r="G1035" t="s">
        <v>1194</v>
      </c>
      <c r="H1035" t="s">
        <v>1038</v>
      </c>
      <c r="I1035" t="s">
        <v>695</v>
      </c>
      <c r="J1035">
        <v>34</v>
      </c>
      <c r="K1035" t="s">
        <v>3256</v>
      </c>
      <c r="L1035" t="s">
        <v>2158</v>
      </c>
      <c r="M1035" t="s">
        <v>2158</v>
      </c>
      <c r="N1035" t="s">
        <v>1820</v>
      </c>
      <c r="O1035" t="s">
        <v>3247</v>
      </c>
      <c r="P1035" t="s">
        <v>6037</v>
      </c>
      <c r="Q1035" t="s">
        <v>6038</v>
      </c>
      <c r="R1035" t="s">
        <v>3263</v>
      </c>
      <c r="S1035" t="s">
        <v>62</v>
      </c>
      <c r="T1035" t="s">
        <v>6066</v>
      </c>
      <c r="U1035" s="9" t="s">
        <v>6067</v>
      </c>
      <c r="V1035" s="9" t="s">
        <v>6052</v>
      </c>
      <c r="W1035" t="s">
        <v>6053</v>
      </c>
      <c r="X1035" t="s">
        <v>3081</v>
      </c>
      <c r="Y1035" t="s">
        <v>3081</v>
      </c>
      <c r="Z1035">
        <v>1</v>
      </c>
      <c r="AA1035">
        <v>45108</v>
      </c>
      <c r="AB1035">
        <v>45108</v>
      </c>
      <c r="AC1035">
        <v>62475196</v>
      </c>
      <c r="AD1035" s="9" t="s">
        <v>3084</v>
      </c>
      <c r="AE1035" t="s">
        <v>2474</v>
      </c>
      <c r="AF1035" t="s">
        <v>5681</v>
      </c>
      <c r="AG1035" t="s">
        <v>5682</v>
      </c>
      <c r="AH1035" t="s">
        <v>2473</v>
      </c>
      <c r="AI1035" t="s">
        <v>6043</v>
      </c>
      <c r="AJ1035">
        <v>33202</v>
      </c>
      <c r="AK1035" t="s">
        <v>3099</v>
      </c>
      <c r="AL1035" t="s">
        <v>3088</v>
      </c>
      <c r="AM1035">
        <v>200019603526507</v>
      </c>
      <c r="AN1035">
        <v>1</v>
      </c>
      <c r="AO1035" s="88" t="s">
        <v>3089</v>
      </c>
      <c r="AP1035" s="88">
        <v>1</v>
      </c>
      <c r="AQ1035" s="88" t="s">
        <v>3090</v>
      </c>
      <c r="AR1035" s="88">
        <v>362717</v>
      </c>
      <c r="AS1035" s="88" t="s">
        <v>6059</v>
      </c>
      <c r="AT1035" s="88">
        <v>619</v>
      </c>
      <c r="AU1035" s="88">
        <v>25000</v>
      </c>
      <c r="AV1035" s="88">
        <v>0</v>
      </c>
      <c r="AW1035" s="88">
        <v>0</v>
      </c>
      <c r="AX1035" s="88">
        <v>0</v>
      </c>
      <c r="AY1035" s="88">
        <v>25000</v>
      </c>
      <c r="AZ1035" s="88">
        <v>717.5</v>
      </c>
      <c r="BA1035" s="88">
        <v>0</v>
      </c>
      <c r="BB1035" s="88">
        <v>760</v>
      </c>
      <c r="BC1035" s="88">
        <v>0</v>
      </c>
      <c r="BD1035" s="88">
        <v>25</v>
      </c>
      <c r="BE1035" s="88">
        <v>0</v>
      </c>
      <c r="BF1035" s="101">
        <v>0</v>
      </c>
      <c r="BG1035" s="101">
        <v>1502.5</v>
      </c>
      <c r="BH1035" s="101">
        <v>1775</v>
      </c>
      <c r="BI1035" s="101">
        <v>275</v>
      </c>
      <c r="BJ1035" s="101">
        <v>1772.5</v>
      </c>
      <c r="BK1035" s="101">
        <v>3822.5</v>
      </c>
      <c r="BL1035" s="101" t="s">
        <v>3081</v>
      </c>
      <c r="BM1035" s="101" t="s">
        <v>3081</v>
      </c>
    </row>
    <row r="1036" spans="1:65">
      <c r="A1036" t="s">
        <v>695</v>
      </c>
      <c r="B1036">
        <v>20250301</v>
      </c>
      <c r="C1036">
        <v>2025</v>
      </c>
      <c r="D1036" s="9">
        <v>45717</v>
      </c>
      <c r="E1036">
        <v>3</v>
      </c>
      <c r="F1036" t="s">
        <v>1028</v>
      </c>
      <c r="G1036" t="s">
        <v>1194</v>
      </c>
      <c r="H1036" t="s">
        <v>1038</v>
      </c>
      <c r="I1036" t="s">
        <v>695</v>
      </c>
      <c r="J1036">
        <v>34</v>
      </c>
      <c r="K1036" t="s">
        <v>3256</v>
      </c>
      <c r="L1036" t="s">
        <v>2158</v>
      </c>
      <c r="M1036" t="s">
        <v>2158</v>
      </c>
      <c r="N1036" t="s">
        <v>1820</v>
      </c>
      <c r="O1036" t="s">
        <v>3247</v>
      </c>
      <c r="P1036" t="s">
        <v>6037</v>
      </c>
      <c r="Q1036" t="s">
        <v>6038</v>
      </c>
      <c r="R1036" t="s">
        <v>3319</v>
      </c>
      <c r="S1036" t="s">
        <v>221</v>
      </c>
      <c r="T1036" t="s">
        <v>6046</v>
      </c>
      <c r="U1036" s="9" t="s">
        <v>6047</v>
      </c>
      <c r="V1036" s="9" t="s">
        <v>6052</v>
      </c>
      <c r="W1036" t="s">
        <v>6053</v>
      </c>
      <c r="X1036" t="s">
        <v>3081</v>
      </c>
      <c r="Y1036" t="s">
        <v>3081</v>
      </c>
      <c r="Z1036">
        <v>2</v>
      </c>
      <c r="AA1036">
        <v>45536</v>
      </c>
      <c r="AB1036">
        <v>44136</v>
      </c>
      <c r="AC1036">
        <v>62475221</v>
      </c>
      <c r="AD1036" s="9" t="s">
        <v>3084</v>
      </c>
      <c r="AE1036" t="s">
        <v>2992</v>
      </c>
      <c r="AF1036" t="s">
        <v>4979</v>
      </c>
      <c r="AG1036" t="s">
        <v>4980</v>
      </c>
      <c r="AH1036" t="s">
        <v>4981</v>
      </c>
      <c r="AI1036" t="s">
        <v>6043</v>
      </c>
      <c r="AJ1036">
        <v>33781</v>
      </c>
      <c r="AK1036" t="s">
        <v>3099</v>
      </c>
      <c r="AL1036" t="s">
        <v>3088</v>
      </c>
      <c r="AM1036">
        <v>200019607517156</v>
      </c>
      <c r="AN1036">
        <v>1</v>
      </c>
      <c r="AO1036" s="88" t="s">
        <v>3089</v>
      </c>
      <c r="AP1036" s="88">
        <v>1</v>
      </c>
      <c r="AQ1036" s="88" t="s">
        <v>3090</v>
      </c>
      <c r="AR1036" s="88">
        <v>362717</v>
      </c>
      <c r="AS1036" s="88" t="s">
        <v>6059</v>
      </c>
      <c r="AT1036" s="88">
        <v>626</v>
      </c>
      <c r="AU1036" s="88">
        <v>70000</v>
      </c>
      <c r="AV1036" s="88">
        <v>0</v>
      </c>
      <c r="AW1036" s="88">
        <v>0</v>
      </c>
      <c r="AX1036" s="88">
        <v>0</v>
      </c>
      <c r="AY1036" s="88">
        <v>70000</v>
      </c>
      <c r="AZ1036" s="88">
        <v>2009</v>
      </c>
      <c r="BA1036" s="88">
        <v>5368.48</v>
      </c>
      <c r="BB1036" s="88">
        <v>2128</v>
      </c>
      <c r="BC1036" s="88">
        <v>0</v>
      </c>
      <c r="BD1036" s="88">
        <v>25</v>
      </c>
      <c r="BE1036" s="88">
        <v>0</v>
      </c>
      <c r="BF1036" s="101">
        <v>0</v>
      </c>
      <c r="BG1036" s="101">
        <v>9530.48</v>
      </c>
      <c r="BH1036" s="101">
        <v>4970</v>
      </c>
      <c r="BI1036" s="101">
        <v>770</v>
      </c>
      <c r="BJ1036" s="101">
        <v>4963</v>
      </c>
      <c r="BK1036" s="101">
        <v>10703</v>
      </c>
      <c r="BL1036" s="101" t="s">
        <v>3081</v>
      </c>
      <c r="BM1036" s="101" t="s">
        <v>3081</v>
      </c>
    </row>
    <row r="1037" spans="1:65">
      <c r="A1037" t="s">
        <v>695</v>
      </c>
      <c r="B1037">
        <v>20250301</v>
      </c>
      <c r="C1037">
        <v>2025</v>
      </c>
      <c r="D1037" s="9">
        <v>45717</v>
      </c>
      <c r="E1037">
        <v>3</v>
      </c>
      <c r="F1037" t="s">
        <v>1035</v>
      </c>
      <c r="G1037" t="s">
        <v>1199</v>
      </c>
      <c r="H1037" t="s">
        <v>1035</v>
      </c>
      <c r="I1037" t="s">
        <v>1199</v>
      </c>
      <c r="J1037">
        <v>1</v>
      </c>
      <c r="K1037" t="s">
        <v>9</v>
      </c>
      <c r="L1037" t="s">
        <v>2158</v>
      </c>
      <c r="M1037" t="s">
        <v>2158</v>
      </c>
      <c r="N1037" t="s">
        <v>1820</v>
      </c>
      <c r="O1037" t="s">
        <v>3247</v>
      </c>
      <c r="P1037" t="s">
        <v>6037</v>
      </c>
      <c r="Q1037" t="s">
        <v>6038</v>
      </c>
      <c r="R1037" t="s">
        <v>3110</v>
      </c>
      <c r="S1037" t="s">
        <v>25</v>
      </c>
      <c r="T1037" t="s">
        <v>6046</v>
      </c>
      <c r="U1037" s="9" t="s">
        <v>6047</v>
      </c>
      <c r="V1037" s="9" t="s">
        <v>3081</v>
      </c>
      <c r="W1037" t="s">
        <v>3081</v>
      </c>
      <c r="X1037" t="s">
        <v>3081</v>
      </c>
      <c r="Y1037" t="s">
        <v>3081</v>
      </c>
      <c r="Z1037">
        <v>15</v>
      </c>
      <c r="AA1037">
        <v>44927</v>
      </c>
      <c r="AB1037">
        <v>39264</v>
      </c>
      <c r="AC1037">
        <v>61395030</v>
      </c>
      <c r="AD1037" s="9" t="s">
        <v>3084</v>
      </c>
      <c r="AE1037" t="s">
        <v>826</v>
      </c>
      <c r="AF1037" t="s">
        <v>3788</v>
      </c>
      <c r="AG1037" t="s">
        <v>3789</v>
      </c>
      <c r="AH1037" t="s">
        <v>462</v>
      </c>
      <c r="AI1037" t="s">
        <v>6043</v>
      </c>
      <c r="AJ1037">
        <v>32138</v>
      </c>
      <c r="AK1037" t="s">
        <v>3088</v>
      </c>
      <c r="AL1037" t="s">
        <v>3088</v>
      </c>
      <c r="AM1037">
        <v>200013300101323</v>
      </c>
      <c r="AN1037">
        <v>1</v>
      </c>
      <c r="AO1037" s="88" t="s">
        <v>3089</v>
      </c>
      <c r="AP1037" s="88">
        <v>1</v>
      </c>
      <c r="AQ1037" s="88" t="s">
        <v>3090</v>
      </c>
      <c r="AR1037" s="88">
        <v>362717</v>
      </c>
      <c r="AS1037" s="88" t="s">
        <v>6059</v>
      </c>
      <c r="AT1037" s="88">
        <v>636</v>
      </c>
      <c r="AU1037" s="88">
        <v>115000</v>
      </c>
      <c r="AV1037" s="88">
        <v>0</v>
      </c>
      <c r="AW1037" s="88">
        <v>0</v>
      </c>
      <c r="AX1037" s="88">
        <v>0</v>
      </c>
      <c r="AY1037" s="88">
        <v>115000</v>
      </c>
      <c r="AZ1037" s="88">
        <v>3300.5</v>
      </c>
      <c r="BA1037" s="88">
        <v>15633.74</v>
      </c>
      <c r="BB1037" s="88">
        <v>3496</v>
      </c>
      <c r="BC1037" s="88">
        <v>0</v>
      </c>
      <c r="BD1037" s="88">
        <v>25</v>
      </c>
      <c r="BE1037" s="88">
        <v>0</v>
      </c>
      <c r="BF1037" s="101">
        <v>0</v>
      </c>
      <c r="BG1037" s="101">
        <v>22455.24</v>
      </c>
      <c r="BH1037" s="101">
        <v>8165</v>
      </c>
      <c r="BI1037" s="101">
        <v>851.51</v>
      </c>
      <c r="BJ1037" s="101">
        <v>8153.5</v>
      </c>
      <c r="BK1037" s="101">
        <v>17170.009999999998</v>
      </c>
      <c r="BL1037" s="101" t="s">
        <v>3091</v>
      </c>
      <c r="BM1037" s="101" t="s">
        <v>3081</v>
      </c>
    </row>
    <row r="1038" spans="1:65">
      <c r="A1038" t="s">
        <v>695</v>
      </c>
      <c r="B1038">
        <v>20250301</v>
      </c>
      <c r="C1038">
        <v>2025</v>
      </c>
      <c r="D1038" s="9">
        <v>45717</v>
      </c>
      <c r="E1038">
        <v>3</v>
      </c>
      <c r="F1038" t="s">
        <v>1061</v>
      </c>
      <c r="G1038" t="s">
        <v>1198</v>
      </c>
      <c r="H1038" t="s">
        <v>1038</v>
      </c>
      <c r="I1038" t="s">
        <v>695</v>
      </c>
      <c r="J1038">
        <v>34</v>
      </c>
      <c r="K1038" t="s">
        <v>3256</v>
      </c>
      <c r="L1038" t="s">
        <v>2158</v>
      </c>
      <c r="M1038" t="s">
        <v>2158</v>
      </c>
      <c r="N1038" t="s">
        <v>1820</v>
      </c>
      <c r="O1038" t="s">
        <v>3247</v>
      </c>
      <c r="P1038" t="s">
        <v>6037</v>
      </c>
      <c r="Q1038" t="s">
        <v>6038</v>
      </c>
      <c r="R1038" t="s">
        <v>3218</v>
      </c>
      <c r="S1038" t="s">
        <v>48</v>
      </c>
      <c r="T1038" t="s">
        <v>6046</v>
      </c>
      <c r="U1038" s="9" t="s">
        <v>6047</v>
      </c>
      <c r="V1038" s="9" t="s">
        <v>3081</v>
      </c>
      <c r="W1038" t="s">
        <v>3081</v>
      </c>
      <c r="X1038" t="s">
        <v>3081</v>
      </c>
      <c r="Y1038" t="s">
        <v>3081</v>
      </c>
      <c r="Z1038">
        <v>4</v>
      </c>
      <c r="AA1038">
        <v>45352</v>
      </c>
      <c r="AB1038">
        <v>44197</v>
      </c>
      <c r="AC1038">
        <v>62325011</v>
      </c>
      <c r="AD1038" s="9" t="s">
        <v>3084</v>
      </c>
      <c r="AE1038" t="s">
        <v>1703</v>
      </c>
      <c r="AF1038" t="s">
        <v>4503</v>
      </c>
      <c r="AG1038" t="s">
        <v>4504</v>
      </c>
      <c r="AH1038" t="s">
        <v>732</v>
      </c>
      <c r="AI1038" t="s">
        <v>6043</v>
      </c>
      <c r="AJ1038">
        <v>31121</v>
      </c>
      <c r="AK1038" t="s">
        <v>3645</v>
      </c>
      <c r="AL1038" t="s">
        <v>3088</v>
      </c>
      <c r="AM1038">
        <v>200019603137813</v>
      </c>
      <c r="AN1038">
        <v>1</v>
      </c>
      <c r="AO1038" s="88" t="s">
        <v>3089</v>
      </c>
      <c r="AP1038" s="88">
        <v>1</v>
      </c>
      <c r="AQ1038" s="88" t="s">
        <v>3090</v>
      </c>
      <c r="AR1038" s="88">
        <v>362717</v>
      </c>
      <c r="AS1038" s="88" t="s">
        <v>6059</v>
      </c>
      <c r="AT1038" s="88">
        <v>639</v>
      </c>
      <c r="AU1038" s="88">
        <v>170000</v>
      </c>
      <c r="AV1038" s="88">
        <v>0</v>
      </c>
      <c r="AW1038" s="88">
        <v>0</v>
      </c>
      <c r="AX1038" s="88">
        <v>0</v>
      </c>
      <c r="AY1038" s="88">
        <v>170000</v>
      </c>
      <c r="AZ1038" s="88">
        <v>4879</v>
      </c>
      <c r="BA1038" s="88">
        <v>28571.119999999999</v>
      </c>
      <c r="BB1038" s="88">
        <v>5168</v>
      </c>
      <c r="BC1038" s="88">
        <v>0</v>
      </c>
      <c r="BD1038" s="88">
        <v>25</v>
      </c>
      <c r="BE1038" s="88">
        <v>0</v>
      </c>
      <c r="BF1038" s="101">
        <v>15750.87</v>
      </c>
      <c r="BG1038" s="101">
        <v>54393.99</v>
      </c>
      <c r="BH1038" s="101">
        <v>12070</v>
      </c>
      <c r="BI1038" s="101">
        <v>851.51</v>
      </c>
      <c r="BJ1038" s="101">
        <v>12053</v>
      </c>
      <c r="BK1038" s="101">
        <v>24974.51</v>
      </c>
      <c r="BL1038" s="101" t="s">
        <v>3081</v>
      </c>
      <c r="BM1038" s="101" t="s">
        <v>3081</v>
      </c>
    </row>
    <row r="1039" spans="1:65">
      <c r="A1039" t="s">
        <v>695</v>
      </c>
      <c r="B1039">
        <v>20250301</v>
      </c>
      <c r="C1039">
        <v>2025</v>
      </c>
      <c r="D1039" s="9">
        <v>45717</v>
      </c>
      <c r="E1039">
        <v>3</v>
      </c>
      <c r="F1039" t="s">
        <v>1059</v>
      </c>
      <c r="G1039" t="s">
        <v>1195</v>
      </c>
      <c r="H1039" t="s">
        <v>1059</v>
      </c>
      <c r="I1039" t="s">
        <v>1195</v>
      </c>
      <c r="J1039">
        <v>1</v>
      </c>
      <c r="K1039" t="s">
        <v>9</v>
      </c>
      <c r="L1039" t="s">
        <v>2158</v>
      </c>
      <c r="M1039" t="s">
        <v>2158</v>
      </c>
      <c r="N1039" t="s">
        <v>1820</v>
      </c>
      <c r="O1039" t="s">
        <v>3247</v>
      </c>
      <c r="P1039" t="s">
        <v>6037</v>
      </c>
      <c r="Q1039" t="s">
        <v>6038</v>
      </c>
      <c r="R1039" t="s">
        <v>3096</v>
      </c>
      <c r="S1039" t="s">
        <v>295</v>
      </c>
      <c r="T1039" t="s">
        <v>6046</v>
      </c>
      <c r="U1039" s="9" t="s">
        <v>6047</v>
      </c>
      <c r="V1039" s="9" t="s">
        <v>6056</v>
      </c>
      <c r="W1039" t="s">
        <v>6057</v>
      </c>
      <c r="X1039" t="s">
        <v>3081</v>
      </c>
      <c r="Y1039" t="s">
        <v>3081</v>
      </c>
      <c r="Z1039">
        <v>5</v>
      </c>
      <c r="AA1039">
        <v>45717</v>
      </c>
      <c r="AB1039">
        <v>44440</v>
      </c>
      <c r="AC1039">
        <v>61755035</v>
      </c>
      <c r="AD1039" s="9" t="s">
        <v>3084</v>
      </c>
      <c r="AE1039" t="s">
        <v>1707</v>
      </c>
      <c r="AF1039" t="s">
        <v>5072</v>
      </c>
      <c r="AG1039" t="s">
        <v>5073</v>
      </c>
      <c r="AH1039" t="s">
        <v>1821</v>
      </c>
      <c r="AI1039" t="s">
        <v>6043</v>
      </c>
      <c r="AJ1039">
        <v>26292</v>
      </c>
      <c r="AK1039" t="s">
        <v>3087</v>
      </c>
      <c r="AL1039" t="s">
        <v>3088</v>
      </c>
      <c r="AM1039">
        <v>200019603335635</v>
      </c>
      <c r="AN1039">
        <v>1</v>
      </c>
      <c r="AO1039" s="88" t="s">
        <v>3089</v>
      </c>
      <c r="AP1039" s="88">
        <v>1</v>
      </c>
      <c r="AQ1039" s="88" t="s">
        <v>3090</v>
      </c>
      <c r="AR1039" s="88">
        <v>362717</v>
      </c>
      <c r="AS1039" s="88" t="s">
        <v>6059</v>
      </c>
      <c r="AT1039" s="88">
        <v>650</v>
      </c>
      <c r="AU1039" s="88">
        <v>30000</v>
      </c>
      <c r="AV1039" s="88">
        <v>0</v>
      </c>
      <c r="AW1039" s="88">
        <v>0</v>
      </c>
      <c r="AX1039" s="88">
        <v>0</v>
      </c>
      <c r="AY1039" s="88">
        <v>30000</v>
      </c>
      <c r="AZ1039" s="88">
        <v>861</v>
      </c>
      <c r="BA1039" s="88">
        <v>0</v>
      </c>
      <c r="BB1039" s="88">
        <v>912</v>
      </c>
      <c r="BC1039" s="88">
        <v>0</v>
      </c>
      <c r="BD1039" s="88">
        <v>25</v>
      </c>
      <c r="BE1039" s="88">
        <v>0</v>
      </c>
      <c r="BF1039" s="101">
        <v>13226.19</v>
      </c>
      <c r="BG1039" s="101">
        <v>15024.19</v>
      </c>
      <c r="BH1039" s="101">
        <v>2130</v>
      </c>
      <c r="BI1039" s="101">
        <v>330</v>
      </c>
      <c r="BJ1039" s="101">
        <v>2127</v>
      </c>
      <c r="BK1039" s="101">
        <v>4587</v>
      </c>
      <c r="BL1039" s="101" t="s">
        <v>3081</v>
      </c>
      <c r="BM1039" s="101" t="s">
        <v>3081</v>
      </c>
    </row>
    <row r="1040" spans="1:65">
      <c r="A1040" t="s">
        <v>695</v>
      </c>
      <c r="B1040">
        <v>20250301</v>
      </c>
      <c r="C1040">
        <v>2025</v>
      </c>
      <c r="D1040" s="9">
        <v>45717</v>
      </c>
      <c r="E1040">
        <v>3</v>
      </c>
      <c r="F1040" t="s">
        <v>1050</v>
      </c>
      <c r="G1040" t="s">
        <v>171</v>
      </c>
      <c r="H1040" t="s">
        <v>1050</v>
      </c>
      <c r="I1040" t="s">
        <v>171</v>
      </c>
      <c r="J1040">
        <v>1</v>
      </c>
      <c r="K1040" t="s">
        <v>9</v>
      </c>
      <c r="L1040" t="s">
        <v>2158</v>
      </c>
      <c r="M1040" t="s">
        <v>2158</v>
      </c>
      <c r="N1040" t="s">
        <v>1820</v>
      </c>
      <c r="O1040" t="s">
        <v>3247</v>
      </c>
      <c r="P1040" t="s">
        <v>6037</v>
      </c>
      <c r="Q1040" t="s">
        <v>6038</v>
      </c>
      <c r="R1040" t="s">
        <v>4385</v>
      </c>
      <c r="S1040" t="s">
        <v>161</v>
      </c>
      <c r="T1040" t="s">
        <v>6046</v>
      </c>
      <c r="U1040" s="9" t="s">
        <v>6047</v>
      </c>
      <c r="V1040" s="9" t="s">
        <v>3081</v>
      </c>
      <c r="W1040" t="s">
        <v>3081</v>
      </c>
      <c r="X1040" t="s">
        <v>3081</v>
      </c>
      <c r="Y1040" t="s">
        <v>3081</v>
      </c>
      <c r="Z1040">
        <v>8</v>
      </c>
      <c r="AA1040">
        <v>44896</v>
      </c>
      <c r="AB1040">
        <v>39630</v>
      </c>
      <c r="AC1040">
        <v>61980031</v>
      </c>
      <c r="AD1040" s="9" t="s">
        <v>3084</v>
      </c>
      <c r="AE1040" t="s">
        <v>1241</v>
      </c>
      <c r="AF1040" t="s">
        <v>4386</v>
      </c>
      <c r="AG1040" t="s">
        <v>4387</v>
      </c>
      <c r="AH1040" t="s">
        <v>159</v>
      </c>
      <c r="AI1040" t="s">
        <v>6045</v>
      </c>
      <c r="AJ1040">
        <v>26968</v>
      </c>
      <c r="AK1040" t="s">
        <v>3088</v>
      </c>
      <c r="AL1040" t="s">
        <v>3088</v>
      </c>
      <c r="AM1040">
        <v>200013300127611</v>
      </c>
      <c r="AN1040">
        <v>1</v>
      </c>
      <c r="AO1040" s="88" t="s">
        <v>3089</v>
      </c>
      <c r="AP1040" s="88">
        <v>1</v>
      </c>
      <c r="AQ1040" s="88" t="s">
        <v>3090</v>
      </c>
      <c r="AR1040" s="88">
        <v>362717</v>
      </c>
      <c r="AS1040" s="88" t="s">
        <v>6059</v>
      </c>
      <c r="AT1040" s="88">
        <v>658</v>
      </c>
      <c r="AU1040" s="88">
        <v>30000</v>
      </c>
      <c r="AV1040" s="88">
        <v>0</v>
      </c>
      <c r="AW1040" s="88">
        <v>0</v>
      </c>
      <c r="AX1040" s="88">
        <v>0</v>
      </c>
      <c r="AY1040" s="88">
        <v>30000</v>
      </c>
      <c r="AZ1040" s="88">
        <v>861</v>
      </c>
      <c r="BA1040" s="88">
        <v>0</v>
      </c>
      <c r="BB1040" s="88">
        <v>912</v>
      </c>
      <c r="BC1040" s="88">
        <v>0</v>
      </c>
      <c r="BD1040" s="88">
        <v>25</v>
      </c>
      <c r="BE1040" s="88">
        <v>260</v>
      </c>
      <c r="BF1040" s="101">
        <v>11178.92</v>
      </c>
      <c r="BG1040" s="101">
        <v>13236.92</v>
      </c>
      <c r="BH1040" s="101">
        <v>2130</v>
      </c>
      <c r="BI1040" s="101">
        <v>330</v>
      </c>
      <c r="BJ1040" s="101">
        <v>2127</v>
      </c>
      <c r="BK1040" s="101">
        <v>4587</v>
      </c>
      <c r="BL1040" s="101" t="s">
        <v>3091</v>
      </c>
      <c r="BM1040" s="101" t="s">
        <v>3081</v>
      </c>
    </row>
    <row r="1041" spans="1:65">
      <c r="A1041" t="s">
        <v>695</v>
      </c>
      <c r="B1041">
        <v>20250301</v>
      </c>
      <c r="C1041">
        <v>2025</v>
      </c>
      <c r="D1041" s="9">
        <v>45717</v>
      </c>
      <c r="E1041">
        <v>3</v>
      </c>
      <c r="F1041" t="s">
        <v>1038</v>
      </c>
      <c r="G1041" t="s">
        <v>695</v>
      </c>
      <c r="H1041" t="s">
        <v>1038</v>
      </c>
      <c r="I1041" t="s">
        <v>695</v>
      </c>
      <c r="J1041">
        <v>1</v>
      </c>
      <c r="K1041" t="s">
        <v>9</v>
      </c>
      <c r="L1041" t="s">
        <v>2158</v>
      </c>
      <c r="M1041" t="s">
        <v>2158</v>
      </c>
      <c r="N1041" t="s">
        <v>1820</v>
      </c>
      <c r="O1041" t="s">
        <v>3247</v>
      </c>
      <c r="P1041" t="s">
        <v>6037</v>
      </c>
      <c r="Q1041" t="s">
        <v>6038</v>
      </c>
      <c r="R1041" t="s">
        <v>4828</v>
      </c>
      <c r="S1041" t="s">
        <v>465</v>
      </c>
      <c r="T1041" t="s">
        <v>6039</v>
      </c>
      <c r="U1041" s="9" t="s">
        <v>6040</v>
      </c>
      <c r="V1041" s="9" t="s">
        <v>6052</v>
      </c>
      <c r="W1041" t="s">
        <v>6053</v>
      </c>
      <c r="X1041" t="s">
        <v>3081</v>
      </c>
      <c r="Y1041" t="s">
        <v>3081</v>
      </c>
      <c r="Z1041">
        <v>6</v>
      </c>
      <c r="AA1041">
        <v>45717</v>
      </c>
      <c r="AB1041">
        <v>43101</v>
      </c>
      <c r="AC1041">
        <v>62115100</v>
      </c>
      <c r="AD1041" s="9" t="s">
        <v>3084</v>
      </c>
      <c r="AE1041" t="s">
        <v>1418</v>
      </c>
      <c r="AF1041" t="s">
        <v>4829</v>
      </c>
      <c r="AG1041" t="s">
        <v>4830</v>
      </c>
      <c r="AH1041" t="s">
        <v>481</v>
      </c>
      <c r="AI1041" t="s">
        <v>6043</v>
      </c>
      <c r="AJ1041">
        <v>30281</v>
      </c>
      <c r="AK1041" t="s">
        <v>3099</v>
      </c>
      <c r="AL1041" t="s">
        <v>3088</v>
      </c>
      <c r="AM1041">
        <v>200019600409681</v>
      </c>
      <c r="AN1041">
        <v>1</v>
      </c>
      <c r="AO1041" s="88" t="s">
        <v>3089</v>
      </c>
      <c r="AP1041" s="88">
        <v>1</v>
      </c>
      <c r="AQ1041" s="88" t="s">
        <v>3090</v>
      </c>
      <c r="AR1041" s="88">
        <v>362717</v>
      </c>
      <c r="AS1041" s="88" t="s">
        <v>6059</v>
      </c>
      <c r="AT1041" s="88">
        <v>661</v>
      </c>
      <c r="AU1041" s="88">
        <v>95000</v>
      </c>
      <c r="AV1041" s="88">
        <v>0</v>
      </c>
      <c r="AW1041" s="88">
        <v>0</v>
      </c>
      <c r="AX1041" s="88">
        <v>0</v>
      </c>
      <c r="AY1041" s="88">
        <v>95000</v>
      </c>
      <c r="AZ1041" s="88">
        <v>2726.5</v>
      </c>
      <c r="BA1041" s="88">
        <v>10500.38</v>
      </c>
      <c r="BB1041" s="88">
        <v>2888</v>
      </c>
      <c r="BC1041" s="88">
        <v>1715.46</v>
      </c>
      <c r="BD1041" s="88">
        <v>25</v>
      </c>
      <c r="BE1041" s="88">
        <v>0</v>
      </c>
      <c r="BF1041" s="101">
        <v>0</v>
      </c>
      <c r="BG1041" s="101">
        <v>17855.34</v>
      </c>
      <c r="BH1041" s="101">
        <v>6745</v>
      </c>
      <c r="BI1041" s="101">
        <v>851.51</v>
      </c>
      <c r="BJ1041" s="101">
        <v>6735.5</v>
      </c>
      <c r="BK1041" s="101">
        <v>14332.01</v>
      </c>
      <c r="BL1041" s="101" t="s">
        <v>3091</v>
      </c>
      <c r="BM1041" s="101" t="s">
        <v>3229</v>
      </c>
    </row>
    <row r="1042" spans="1:65">
      <c r="A1042" t="s">
        <v>695</v>
      </c>
      <c r="B1042">
        <v>20250301</v>
      </c>
      <c r="C1042">
        <v>2025</v>
      </c>
      <c r="D1042" s="9">
        <v>45717</v>
      </c>
      <c r="E1042">
        <v>3</v>
      </c>
      <c r="F1042" t="s">
        <v>1059</v>
      </c>
      <c r="G1042" t="s">
        <v>1195</v>
      </c>
      <c r="H1042" t="s">
        <v>1038</v>
      </c>
      <c r="I1042" t="s">
        <v>695</v>
      </c>
      <c r="J1042">
        <v>34</v>
      </c>
      <c r="K1042" t="s">
        <v>3256</v>
      </c>
      <c r="L1042" t="s">
        <v>2158</v>
      </c>
      <c r="M1042" t="s">
        <v>2158</v>
      </c>
      <c r="N1042" t="s">
        <v>1820</v>
      </c>
      <c r="O1042" t="s">
        <v>3247</v>
      </c>
      <c r="P1042" t="s">
        <v>6037</v>
      </c>
      <c r="Q1042" t="s">
        <v>6038</v>
      </c>
      <c r="R1042" t="s">
        <v>5833</v>
      </c>
      <c r="S1042" t="s">
        <v>5826</v>
      </c>
      <c r="T1042" t="s">
        <v>3081</v>
      </c>
      <c r="U1042" s="9" t="s">
        <v>3081</v>
      </c>
      <c r="V1042" s="9" t="s">
        <v>3081</v>
      </c>
      <c r="W1042" t="s">
        <v>3081</v>
      </c>
      <c r="X1042" t="s">
        <v>3081</v>
      </c>
      <c r="Y1042" t="s">
        <v>3081</v>
      </c>
      <c r="Z1042">
        <v>1</v>
      </c>
      <c r="AA1042">
        <v>45717</v>
      </c>
      <c r="AB1042">
        <v>45717</v>
      </c>
      <c r="AC1042">
        <v>61755031</v>
      </c>
      <c r="AD1042" s="9" t="s">
        <v>3084</v>
      </c>
      <c r="AE1042" t="s">
        <v>6237</v>
      </c>
      <c r="AF1042" t="s">
        <v>6238</v>
      </c>
      <c r="AG1042" t="s">
        <v>6239</v>
      </c>
      <c r="AH1042" t="s">
        <v>6240</v>
      </c>
      <c r="AI1042" t="s">
        <v>6043</v>
      </c>
      <c r="AJ1042">
        <v>30345</v>
      </c>
      <c r="AK1042" t="s">
        <v>3099</v>
      </c>
      <c r="AL1042" t="s">
        <v>3088</v>
      </c>
      <c r="AM1042">
        <v>200010130696168</v>
      </c>
      <c r="AN1042">
        <v>1</v>
      </c>
      <c r="AO1042" s="88" t="s">
        <v>3089</v>
      </c>
      <c r="AP1042" s="88">
        <v>1</v>
      </c>
      <c r="AQ1042" s="88" t="s">
        <v>3090</v>
      </c>
      <c r="AR1042" s="88">
        <v>362717</v>
      </c>
      <c r="AS1042" s="88" t="s">
        <v>6059</v>
      </c>
      <c r="AT1042" s="88">
        <v>664</v>
      </c>
      <c r="AU1042" s="88">
        <v>70000</v>
      </c>
      <c r="AV1042" s="88">
        <v>0</v>
      </c>
      <c r="AW1042" s="88">
        <v>0</v>
      </c>
      <c r="AX1042" s="88">
        <v>0</v>
      </c>
      <c r="AY1042" s="88">
        <v>70000</v>
      </c>
      <c r="AZ1042" s="88">
        <v>2009</v>
      </c>
      <c r="BA1042" s="88">
        <v>5368.48</v>
      </c>
      <c r="BB1042" s="88">
        <v>2128</v>
      </c>
      <c r="BC1042" s="88">
        <v>0</v>
      </c>
      <c r="BD1042" s="88">
        <v>25</v>
      </c>
      <c r="BE1042" s="88">
        <v>0</v>
      </c>
      <c r="BF1042" s="101">
        <v>0</v>
      </c>
      <c r="BG1042" s="101">
        <v>9530.48</v>
      </c>
      <c r="BH1042" s="101">
        <v>4970</v>
      </c>
      <c r="BI1042" s="101">
        <v>770</v>
      </c>
      <c r="BJ1042" s="101">
        <v>4963</v>
      </c>
      <c r="BK1042" s="101">
        <v>10703</v>
      </c>
      <c r="BL1042" s="101" t="s">
        <v>3081</v>
      </c>
      <c r="BM1042" s="101" t="s">
        <v>3081</v>
      </c>
    </row>
    <row r="1043" spans="1:65">
      <c r="A1043" t="s">
        <v>695</v>
      </c>
      <c r="B1043">
        <v>20250301</v>
      </c>
      <c r="C1043">
        <v>2025</v>
      </c>
      <c r="D1043" s="9">
        <v>45717</v>
      </c>
      <c r="E1043">
        <v>3</v>
      </c>
      <c r="F1043" t="s">
        <v>1081</v>
      </c>
      <c r="G1043" t="s">
        <v>283</v>
      </c>
      <c r="H1043" t="s">
        <v>1038</v>
      </c>
      <c r="I1043" t="s">
        <v>695</v>
      </c>
      <c r="J1043">
        <v>34</v>
      </c>
      <c r="K1043" t="s">
        <v>3256</v>
      </c>
      <c r="L1043" t="s">
        <v>2158</v>
      </c>
      <c r="M1043" t="s">
        <v>2158</v>
      </c>
      <c r="N1043" t="s">
        <v>1820</v>
      </c>
      <c r="O1043" t="s">
        <v>3247</v>
      </c>
      <c r="P1043" t="s">
        <v>6037</v>
      </c>
      <c r="Q1043" t="s">
        <v>6038</v>
      </c>
      <c r="R1043" t="s">
        <v>3218</v>
      </c>
      <c r="S1043" t="s">
        <v>48</v>
      </c>
      <c r="T1043" t="s">
        <v>6046</v>
      </c>
      <c r="U1043" s="9" t="s">
        <v>6047</v>
      </c>
      <c r="V1043" s="9" t="s">
        <v>3081</v>
      </c>
      <c r="W1043" t="s">
        <v>3081</v>
      </c>
      <c r="X1043" t="s">
        <v>3081</v>
      </c>
      <c r="Y1043" t="s">
        <v>3081</v>
      </c>
      <c r="Z1043">
        <v>5</v>
      </c>
      <c r="AA1043">
        <v>44835</v>
      </c>
      <c r="AB1043">
        <v>41275</v>
      </c>
      <c r="AC1043">
        <v>61965028</v>
      </c>
      <c r="AD1043" s="9" t="s">
        <v>3084</v>
      </c>
      <c r="AE1043" t="s">
        <v>1887</v>
      </c>
      <c r="AF1043" t="s">
        <v>5377</v>
      </c>
      <c r="AG1043" t="s">
        <v>5378</v>
      </c>
      <c r="AH1043" t="s">
        <v>1870</v>
      </c>
      <c r="AI1043" t="s">
        <v>6043</v>
      </c>
      <c r="AJ1043">
        <v>20250</v>
      </c>
      <c r="AK1043" t="s">
        <v>3087</v>
      </c>
      <c r="AL1043" t="s">
        <v>3088</v>
      </c>
      <c r="AM1043">
        <v>200019600159795</v>
      </c>
      <c r="AN1043">
        <v>1</v>
      </c>
      <c r="AO1043" s="88" t="s">
        <v>3089</v>
      </c>
      <c r="AP1043" s="88">
        <v>1</v>
      </c>
      <c r="AQ1043" s="88" t="s">
        <v>3090</v>
      </c>
      <c r="AR1043" s="88">
        <v>362717</v>
      </c>
      <c r="AS1043" s="88" t="s">
        <v>6059</v>
      </c>
      <c r="AT1043" s="88">
        <v>678</v>
      </c>
      <c r="AU1043" s="88">
        <v>150000</v>
      </c>
      <c r="AV1043" s="88">
        <v>0</v>
      </c>
      <c r="AW1043" s="88">
        <v>0</v>
      </c>
      <c r="AX1043" s="88">
        <v>0</v>
      </c>
      <c r="AY1043" s="88">
        <v>150000</v>
      </c>
      <c r="AZ1043" s="88">
        <v>4305</v>
      </c>
      <c r="BA1043" s="88">
        <v>23866.62</v>
      </c>
      <c r="BB1043" s="88">
        <v>4560</v>
      </c>
      <c r="BC1043" s="88">
        <v>0</v>
      </c>
      <c r="BD1043" s="88">
        <v>25</v>
      </c>
      <c r="BE1043" s="88">
        <v>0</v>
      </c>
      <c r="BF1043" s="101">
        <v>1100</v>
      </c>
      <c r="BG1043" s="101">
        <v>33856.620000000003</v>
      </c>
      <c r="BH1043" s="101">
        <v>10650</v>
      </c>
      <c r="BI1043" s="101">
        <v>851.51</v>
      </c>
      <c r="BJ1043" s="101">
        <v>10635</v>
      </c>
      <c r="BK1043" s="101">
        <v>22136.51</v>
      </c>
      <c r="BL1043" s="101" t="s">
        <v>3091</v>
      </c>
      <c r="BM1043" s="101" t="s">
        <v>3229</v>
      </c>
    </row>
    <row r="1044" spans="1:65">
      <c r="A1044" t="s">
        <v>695</v>
      </c>
      <c r="B1044">
        <v>20250301</v>
      </c>
      <c r="C1044">
        <v>2025</v>
      </c>
      <c r="D1044" s="9">
        <v>45717</v>
      </c>
      <c r="E1044">
        <v>3</v>
      </c>
      <c r="F1044" t="s">
        <v>1038</v>
      </c>
      <c r="G1044" t="s">
        <v>695</v>
      </c>
      <c r="H1044" t="s">
        <v>1038</v>
      </c>
      <c r="I1044" t="s">
        <v>695</v>
      </c>
      <c r="J1044">
        <v>7</v>
      </c>
      <c r="K1044" t="s">
        <v>3252</v>
      </c>
      <c r="L1044" t="s">
        <v>2158</v>
      </c>
      <c r="M1044" t="s">
        <v>2158</v>
      </c>
      <c r="N1044" t="s">
        <v>1820</v>
      </c>
      <c r="O1044" t="s">
        <v>3247</v>
      </c>
      <c r="P1044" t="s">
        <v>6037</v>
      </c>
      <c r="Q1044" t="s">
        <v>6038</v>
      </c>
      <c r="R1044" t="s">
        <v>3253</v>
      </c>
      <c r="S1044" t="s">
        <v>666</v>
      </c>
      <c r="T1044" t="s">
        <v>6046</v>
      </c>
      <c r="U1044" s="9" t="s">
        <v>6047</v>
      </c>
      <c r="V1044" s="9" t="s">
        <v>3081</v>
      </c>
      <c r="W1044" t="s">
        <v>3081</v>
      </c>
      <c r="X1044" t="s">
        <v>3081</v>
      </c>
      <c r="Y1044" t="s">
        <v>3081</v>
      </c>
      <c r="Z1044">
        <v>1</v>
      </c>
      <c r="AA1044">
        <v>45413</v>
      </c>
      <c r="AB1044">
        <v>45413</v>
      </c>
      <c r="AC1044">
        <v>62462244</v>
      </c>
      <c r="AD1044" s="9" t="s">
        <v>3084</v>
      </c>
      <c r="AE1044" t="s">
        <v>2846</v>
      </c>
      <c r="AF1044" t="s">
        <v>4016</v>
      </c>
      <c r="AG1044" t="s">
        <v>4017</v>
      </c>
      <c r="AH1044" t="s">
        <v>2845</v>
      </c>
      <c r="AI1044" t="s">
        <v>6045</v>
      </c>
      <c r="AJ1044">
        <v>36148</v>
      </c>
      <c r="AK1044" t="s">
        <v>3099</v>
      </c>
      <c r="AL1044" t="s">
        <v>3088</v>
      </c>
      <c r="AM1044">
        <v>200019603702361</v>
      </c>
      <c r="AN1044">
        <v>1</v>
      </c>
      <c r="AO1044" s="88" t="s">
        <v>3089</v>
      </c>
      <c r="AP1044" s="88">
        <v>1</v>
      </c>
      <c r="AQ1044" s="88" t="s">
        <v>3090</v>
      </c>
      <c r="AR1044" s="88">
        <v>362717</v>
      </c>
      <c r="AS1044" s="88" t="s">
        <v>6059</v>
      </c>
      <c r="AT1044" s="88">
        <v>679</v>
      </c>
      <c r="AU1044" s="88">
        <v>10000</v>
      </c>
      <c r="AV1044" s="88">
        <v>0</v>
      </c>
      <c r="AW1044" s="88">
        <v>0</v>
      </c>
      <c r="AX1044" s="88">
        <v>0</v>
      </c>
      <c r="AY1044" s="88">
        <v>10000</v>
      </c>
      <c r="AZ1044" s="88">
        <v>0</v>
      </c>
      <c r="BA1044" s="88">
        <v>0</v>
      </c>
      <c r="BB1044" s="88">
        <v>0</v>
      </c>
      <c r="BC1044" s="88">
        <v>0</v>
      </c>
      <c r="BD1044" s="88">
        <v>0</v>
      </c>
      <c r="BE1044" s="88">
        <v>0</v>
      </c>
      <c r="BF1044" s="101">
        <v>0</v>
      </c>
      <c r="BG1044" s="101">
        <v>0</v>
      </c>
      <c r="BH1044" s="101">
        <v>0</v>
      </c>
      <c r="BI1044" s="101">
        <v>0</v>
      </c>
      <c r="BJ1044" s="101">
        <v>0</v>
      </c>
      <c r="BK1044" s="101">
        <v>0</v>
      </c>
      <c r="BL1044" s="101" t="s">
        <v>3081</v>
      </c>
      <c r="BM1044" s="101" t="s">
        <v>3081</v>
      </c>
    </row>
    <row r="1045" spans="1:65">
      <c r="A1045" t="s">
        <v>695</v>
      </c>
      <c r="B1045">
        <v>20250301</v>
      </c>
      <c r="C1045">
        <v>2025</v>
      </c>
      <c r="D1045" s="9">
        <v>45717</v>
      </c>
      <c r="E1045">
        <v>3</v>
      </c>
      <c r="F1045" t="s">
        <v>1081</v>
      </c>
      <c r="G1045" t="s">
        <v>283</v>
      </c>
      <c r="H1045" t="s">
        <v>1038</v>
      </c>
      <c r="I1045" t="s">
        <v>695</v>
      </c>
      <c r="J1045">
        <v>34</v>
      </c>
      <c r="K1045" t="s">
        <v>3256</v>
      </c>
      <c r="L1045" t="s">
        <v>2158</v>
      </c>
      <c r="M1045" t="s">
        <v>2158</v>
      </c>
      <c r="N1045" t="s">
        <v>1820</v>
      </c>
      <c r="O1045" t="s">
        <v>3247</v>
      </c>
      <c r="P1045" t="s">
        <v>6037</v>
      </c>
      <c r="Q1045" t="s">
        <v>6038</v>
      </c>
      <c r="R1045" t="s">
        <v>3218</v>
      </c>
      <c r="S1045" t="s">
        <v>48</v>
      </c>
      <c r="T1045" t="s">
        <v>6046</v>
      </c>
      <c r="U1045" s="9" t="s">
        <v>6047</v>
      </c>
      <c r="V1045" s="9" t="s">
        <v>3081</v>
      </c>
      <c r="W1045" t="s">
        <v>3081</v>
      </c>
      <c r="X1045" t="s">
        <v>3081</v>
      </c>
      <c r="Y1045" t="s">
        <v>3081</v>
      </c>
      <c r="Z1045">
        <v>2</v>
      </c>
      <c r="AA1045">
        <v>45717</v>
      </c>
      <c r="AB1045">
        <v>42248</v>
      </c>
      <c r="AC1045">
        <v>61965035</v>
      </c>
      <c r="AD1045" s="9" t="s">
        <v>3084</v>
      </c>
      <c r="AE1045" t="s">
        <v>6241</v>
      </c>
      <c r="AF1045" t="s">
        <v>6242</v>
      </c>
      <c r="AG1045" t="s">
        <v>6243</v>
      </c>
      <c r="AH1045" t="s">
        <v>6244</v>
      </c>
      <c r="AI1045" t="s">
        <v>6045</v>
      </c>
      <c r="AJ1045">
        <v>25586</v>
      </c>
      <c r="AK1045" t="s">
        <v>3087</v>
      </c>
      <c r="AL1045" t="s">
        <v>3088</v>
      </c>
      <c r="AM1045">
        <v>200019608104680</v>
      </c>
      <c r="AN1045">
        <v>1</v>
      </c>
      <c r="AO1045" s="88" t="s">
        <v>3089</v>
      </c>
      <c r="AP1045" s="88">
        <v>1</v>
      </c>
      <c r="AQ1045" s="88" t="s">
        <v>3090</v>
      </c>
      <c r="AR1045" s="88">
        <v>362717</v>
      </c>
      <c r="AS1045" s="88" t="s">
        <v>6059</v>
      </c>
      <c r="AT1045" s="88">
        <v>688</v>
      </c>
      <c r="AU1045" s="88">
        <v>150000</v>
      </c>
      <c r="AV1045" s="88">
        <v>0</v>
      </c>
      <c r="AW1045" s="88">
        <v>0</v>
      </c>
      <c r="AX1045" s="88">
        <v>0</v>
      </c>
      <c r="AY1045" s="88">
        <v>150000</v>
      </c>
      <c r="AZ1045" s="88">
        <v>4305</v>
      </c>
      <c r="BA1045" s="88">
        <v>23866.62</v>
      </c>
      <c r="BB1045" s="88">
        <v>4560</v>
      </c>
      <c r="BC1045" s="88">
        <v>0</v>
      </c>
      <c r="BD1045" s="88">
        <v>25</v>
      </c>
      <c r="BE1045" s="88">
        <v>0</v>
      </c>
      <c r="BF1045" s="101">
        <v>0</v>
      </c>
      <c r="BG1045" s="101">
        <v>32756.62</v>
      </c>
      <c r="BH1045" s="101">
        <v>10650</v>
      </c>
      <c r="BI1045" s="101">
        <v>851.51</v>
      </c>
      <c r="BJ1045" s="101">
        <v>10635</v>
      </c>
      <c r="BK1045" s="101">
        <v>22136.51</v>
      </c>
      <c r="BL1045" s="101" t="s">
        <v>3081</v>
      </c>
      <c r="BM1045" s="101" t="s">
        <v>3081</v>
      </c>
    </row>
    <row r="1046" spans="1:65">
      <c r="A1046" t="s">
        <v>695</v>
      </c>
      <c r="B1046">
        <v>20250301</v>
      </c>
      <c r="C1046">
        <v>2025</v>
      </c>
      <c r="D1046" s="9">
        <v>45717</v>
      </c>
      <c r="E1046">
        <v>3</v>
      </c>
      <c r="F1046" t="s">
        <v>1051</v>
      </c>
      <c r="G1046" t="s">
        <v>178</v>
      </c>
      <c r="H1046" t="s">
        <v>1051</v>
      </c>
      <c r="I1046" t="s">
        <v>178</v>
      </c>
      <c r="J1046">
        <v>1</v>
      </c>
      <c r="K1046" t="s">
        <v>9</v>
      </c>
      <c r="L1046" t="s">
        <v>2158</v>
      </c>
      <c r="M1046" t="s">
        <v>2158</v>
      </c>
      <c r="N1046" t="s">
        <v>1820</v>
      </c>
      <c r="O1046" t="s">
        <v>3247</v>
      </c>
      <c r="P1046" t="s">
        <v>6037</v>
      </c>
      <c r="Q1046" t="s">
        <v>6038</v>
      </c>
      <c r="R1046" t="s">
        <v>5107</v>
      </c>
      <c r="S1046" t="s">
        <v>179</v>
      </c>
      <c r="T1046" t="s">
        <v>6046</v>
      </c>
      <c r="U1046" s="9" t="s">
        <v>6047</v>
      </c>
      <c r="V1046" s="9" t="s">
        <v>3081</v>
      </c>
      <c r="W1046" t="s">
        <v>3081</v>
      </c>
      <c r="X1046" t="s">
        <v>3081</v>
      </c>
      <c r="Y1046" t="s">
        <v>3081</v>
      </c>
      <c r="Z1046">
        <v>7</v>
      </c>
      <c r="AA1046">
        <v>43586</v>
      </c>
      <c r="AB1046">
        <v>38292</v>
      </c>
      <c r="AC1046">
        <v>61725001</v>
      </c>
      <c r="AD1046" s="9" t="s">
        <v>3084</v>
      </c>
      <c r="AE1046" t="s">
        <v>860</v>
      </c>
      <c r="AF1046" t="s">
        <v>4035</v>
      </c>
      <c r="AG1046" t="s">
        <v>4068</v>
      </c>
      <c r="AH1046" t="s">
        <v>177</v>
      </c>
      <c r="AI1046" t="s">
        <v>6043</v>
      </c>
      <c r="AJ1046">
        <v>30423</v>
      </c>
      <c r="AK1046" t="s">
        <v>3088</v>
      </c>
      <c r="AL1046" t="s">
        <v>3088</v>
      </c>
      <c r="AM1046">
        <v>200013300049919</v>
      </c>
      <c r="AN1046">
        <v>1</v>
      </c>
      <c r="AO1046" s="88" t="s">
        <v>3089</v>
      </c>
      <c r="AP1046" s="88">
        <v>1</v>
      </c>
      <c r="AQ1046" s="88" t="s">
        <v>3090</v>
      </c>
      <c r="AR1046" s="88">
        <v>362717</v>
      </c>
      <c r="AS1046" s="88" t="s">
        <v>6059</v>
      </c>
      <c r="AT1046" s="88">
        <v>690</v>
      </c>
      <c r="AU1046" s="88">
        <v>65000</v>
      </c>
      <c r="AV1046" s="88">
        <v>0</v>
      </c>
      <c r="AW1046" s="88">
        <v>0</v>
      </c>
      <c r="AX1046" s="88">
        <v>0</v>
      </c>
      <c r="AY1046" s="88">
        <v>65000</v>
      </c>
      <c r="AZ1046" s="88">
        <v>1865.5</v>
      </c>
      <c r="BA1046" s="88">
        <v>4084.48</v>
      </c>
      <c r="BB1046" s="88">
        <v>1976</v>
      </c>
      <c r="BC1046" s="88">
        <v>1715.46</v>
      </c>
      <c r="BD1046" s="88">
        <v>25</v>
      </c>
      <c r="BE1046" s="88">
        <v>50</v>
      </c>
      <c r="BF1046" s="101">
        <v>0</v>
      </c>
      <c r="BG1046" s="101">
        <v>9716.44</v>
      </c>
      <c r="BH1046" s="101">
        <v>4615</v>
      </c>
      <c r="BI1046" s="101">
        <v>715</v>
      </c>
      <c r="BJ1046" s="101">
        <v>4608.5</v>
      </c>
      <c r="BK1046" s="101">
        <v>9938.5</v>
      </c>
      <c r="BL1046" s="101" t="s">
        <v>3091</v>
      </c>
      <c r="BM1046" s="101" t="s">
        <v>3081</v>
      </c>
    </row>
    <row r="1047" spans="1:65">
      <c r="A1047" t="s">
        <v>695</v>
      </c>
      <c r="B1047">
        <v>20250301</v>
      </c>
      <c r="C1047">
        <v>2025</v>
      </c>
      <c r="D1047" s="9">
        <v>45717</v>
      </c>
      <c r="E1047">
        <v>3</v>
      </c>
      <c r="F1047" t="s">
        <v>1058</v>
      </c>
      <c r="G1047" t="s">
        <v>1197</v>
      </c>
      <c r="H1047" t="s">
        <v>1038</v>
      </c>
      <c r="I1047" t="s">
        <v>695</v>
      </c>
      <c r="J1047">
        <v>34</v>
      </c>
      <c r="K1047" t="s">
        <v>3256</v>
      </c>
      <c r="L1047" t="s">
        <v>2158</v>
      </c>
      <c r="M1047" t="s">
        <v>2158</v>
      </c>
      <c r="N1047" t="s">
        <v>1820</v>
      </c>
      <c r="O1047" t="s">
        <v>3247</v>
      </c>
      <c r="P1047" t="s">
        <v>6037</v>
      </c>
      <c r="Q1047" t="s">
        <v>6038</v>
      </c>
      <c r="R1047" t="s">
        <v>3388</v>
      </c>
      <c r="S1047" t="s">
        <v>1000</v>
      </c>
      <c r="T1047" t="s">
        <v>6046</v>
      </c>
      <c r="U1047" s="9" t="s">
        <v>6047</v>
      </c>
      <c r="V1047" s="9" t="s">
        <v>6052</v>
      </c>
      <c r="W1047" t="s">
        <v>6053</v>
      </c>
      <c r="X1047" t="s">
        <v>3081</v>
      </c>
      <c r="Y1047" t="s">
        <v>3081</v>
      </c>
      <c r="Z1047">
        <v>1</v>
      </c>
      <c r="AA1047">
        <v>45078</v>
      </c>
      <c r="AB1047">
        <v>45078</v>
      </c>
      <c r="AC1047">
        <v>62145036</v>
      </c>
      <c r="AD1047" s="9" t="s">
        <v>3084</v>
      </c>
      <c r="AE1047" t="s">
        <v>2403</v>
      </c>
      <c r="AF1047" t="s">
        <v>5589</v>
      </c>
      <c r="AG1047" t="s">
        <v>5590</v>
      </c>
      <c r="AH1047" t="s">
        <v>2404</v>
      </c>
      <c r="AI1047" t="s">
        <v>6043</v>
      </c>
      <c r="AJ1047">
        <v>29825</v>
      </c>
      <c r="AK1047" t="s">
        <v>3099</v>
      </c>
      <c r="AL1047" t="s">
        <v>3088</v>
      </c>
      <c r="AM1047">
        <v>200013400391052</v>
      </c>
      <c r="AN1047">
        <v>1</v>
      </c>
      <c r="AO1047" s="88" t="s">
        <v>3089</v>
      </c>
      <c r="AP1047" s="88">
        <v>1</v>
      </c>
      <c r="AQ1047" s="88" t="s">
        <v>3090</v>
      </c>
      <c r="AR1047" s="88">
        <v>362717</v>
      </c>
      <c r="AS1047" s="88" t="s">
        <v>6059</v>
      </c>
      <c r="AT1047" s="88">
        <v>762</v>
      </c>
      <c r="AU1047" s="88">
        <v>70000</v>
      </c>
      <c r="AV1047" s="88">
        <v>0</v>
      </c>
      <c r="AW1047" s="88">
        <v>0</v>
      </c>
      <c r="AX1047" s="88">
        <v>0</v>
      </c>
      <c r="AY1047" s="88">
        <v>70000</v>
      </c>
      <c r="AZ1047" s="88">
        <v>2009</v>
      </c>
      <c r="BA1047" s="88">
        <v>5368.48</v>
      </c>
      <c r="BB1047" s="88">
        <v>2128</v>
      </c>
      <c r="BC1047" s="88">
        <v>0</v>
      </c>
      <c r="BD1047" s="88">
        <v>25</v>
      </c>
      <c r="BE1047" s="88">
        <v>0</v>
      </c>
      <c r="BF1047" s="101">
        <v>0</v>
      </c>
      <c r="BG1047" s="101">
        <v>9530.48</v>
      </c>
      <c r="BH1047" s="101">
        <v>4970</v>
      </c>
      <c r="BI1047" s="101">
        <v>770</v>
      </c>
      <c r="BJ1047" s="101">
        <v>4963</v>
      </c>
      <c r="BK1047" s="101">
        <v>10703</v>
      </c>
      <c r="BL1047" s="101" t="s">
        <v>3081</v>
      </c>
      <c r="BM1047" s="101" t="s">
        <v>3081</v>
      </c>
    </row>
    <row r="1048" spans="1:65">
      <c r="A1048" t="s">
        <v>695</v>
      </c>
      <c r="B1048">
        <v>20250301</v>
      </c>
      <c r="C1048">
        <v>2025</v>
      </c>
      <c r="D1048" s="9">
        <v>45717</v>
      </c>
      <c r="E1048">
        <v>3</v>
      </c>
      <c r="F1048" t="s">
        <v>1038</v>
      </c>
      <c r="G1048" t="s">
        <v>695</v>
      </c>
      <c r="H1048" t="s">
        <v>1038</v>
      </c>
      <c r="I1048" t="s">
        <v>695</v>
      </c>
      <c r="J1048">
        <v>1</v>
      </c>
      <c r="K1048" t="s">
        <v>9</v>
      </c>
      <c r="L1048" t="s">
        <v>2158</v>
      </c>
      <c r="M1048" t="s">
        <v>2158</v>
      </c>
      <c r="N1048" t="s">
        <v>1820</v>
      </c>
      <c r="O1048" t="s">
        <v>3247</v>
      </c>
      <c r="P1048" t="s">
        <v>6037</v>
      </c>
      <c r="Q1048" t="s">
        <v>6038</v>
      </c>
      <c r="R1048" t="s">
        <v>3273</v>
      </c>
      <c r="S1048" t="s">
        <v>163</v>
      </c>
      <c r="T1048" t="s">
        <v>6046</v>
      </c>
      <c r="U1048" s="9" t="s">
        <v>6047</v>
      </c>
      <c r="V1048" s="9" t="s">
        <v>3081</v>
      </c>
      <c r="W1048" t="s">
        <v>3081</v>
      </c>
      <c r="X1048" t="s">
        <v>3081</v>
      </c>
      <c r="Y1048" t="s">
        <v>3081</v>
      </c>
      <c r="Z1048">
        <v>5</v>
      </c>
      <c r="AA1048">
        <v>45597</v>
      </c>
      <c r="AB1048">
        <v>38261</v>
      </c>
      <c r="AC1048">
        <v>62461138</v>
      </c>
      <c r="AD1048" s="9" t="s">
        <v>3084</v>
      </c>
      <c r="AE1048" t="s">
        <v>852</v>
      </c>
      <c r="AF1048" t="s">
        <v>3507</v>
      </c>
      <c r="AG1048" t="s">
        <v>3508</v>
      </c>
      <c r="AH1048" t="s">
        <v>191</v>
      </c>
      <c r="AI1048" t="s">
        <v>6045</v>
      </c>
      <c r="AJ1048">
        <v>25550</v>
      </c>
      <c r="AK1048" t="s">
        <v>3088</v>
      </c>
      <c r="AL1048" t="s">
        <v>3095</v>
      </c>
      <c r="AM1048">
        <v>200013300042123</v>
      </c>
      <c r="AN1048">
        <v>1</v>
      </c>
      <c r="AO1048" s="88" t="s">
        <v>3089</v>
      </c>
      <c r="AP1048" s="88">
        <v>1</v>
      </c>
      <c r="AQ1048" s="88" t="s">
        <v>3090</v>
      </c>
      <c r="AR1048" s="88">
        <v>362717</v>
      </c>
      <c r="AS1048" s="88" t="s">
        <v>6059</v>
      </c>
      <c r="AT1048" s="88">
        <v>767</v>
      </c>
      <c r="AU1048" s="88">
        <v>35000</v>
      </c>
      <c r="AV1048" s="88">
        <v>0</v>
      </c>
      <c r="AW1048" s="88">
        <v>0</v>
      </c>
      <c r="AX1048" s="88">
        <v>0</v>
      </c>
      <c r="AY1048" s="88">
        <v>35000</v>
      </c>
      <c r="AZ1048" s="88">
        <v>1004.5</v>
      </c>
      <c r="BA1048" s="88">
        <v>0</v>
      </c>
      <c r="BB1048" s="88">
        <v>1064</v>
      </c>
      <c r="BC1048" s="88">
        <v>0</v>
      </c>
      <c r="BD1048" s="88">
        <v>25</v>
      </c>
      <c r="BE1048" s="88">
        <v>0</v>
      </c>
      <c r="BF1048" s="101">
        <v>0</v>
      </c>
      <c r="BG1048" s="101">
        <v>2093.5</v>
      </c>
      <c r="BH1048" s="101">
        <v>2485</v>
      </c>
      <c r="BI1048" s="101">
        <v>385</v>
      </c>
      <c r="BJ1048" s="101">
        <v>2481.5</v>
      </c>
      <c r="BK1048" s="101">
        <v>5351.5</v>
      </c>
      <c r="BL1048" s="101" t="s">
        <v>3091</v>
      </c>
      <c r="BM1048" s="101" t="s">
        <v>3081</v>
      </c>
    </row>
    <row r="1049" spans="1:65">
      <c r="A1049" t="s">
        <v>695</v>
      </c>
      <c r="B1049">
        <v>20250301</v>
      </c>
      <c r="C1049">
        <v>2025</v>
      </c>
      <c r="D1049" s="9">
        <v>45717</v>
      </c>
      <c r="E1049">
        <v>3</v>
      </c>
      <c r="F1049" t="s">
        <v>1069</v>
      </c>
      <c r="G1049" t="s">
        <v>612</v>
      </c>
      <c r="H1049" t="s">
        <v>1069</v>
      </c>
      <c r="I1049" t="s">
        <v>612</v>
      </c>
      <c r="J1049">
        <v>1</v>
      </c>
      <c r="K1049" t="s">
        <v>9</v>
      </c>
      <c r="L1049" t="s">
        <v>2158</v>
      </c>
      <c r="M1049" t="s">
        <v>2158</v>
      </c>
      <c r="N1049" t="s">
        <v>1820</v>
      </c>
      <c r="O1049" t="s">
        <v>3247</v>
      </c>
      <c r="P1049" t="s">
        <v>6037</v>
      </c>
      <c r="Q1049" t="s">
        <v>6038</v>
      </c>
      <c r="R1049" t="s">
        <v>3096</v>
      </c>
      <c r="S1049" t="s">
        <v>295</v>
      </c>
      <c r="T1049" t="s">
        <v>6046</v>
      </c>
      <c r="U1049" s="9" t="s">
        <v>6047</v>
      </c>
      <c r="V1049" s="9" t="s">
        <v>6056</v>
      </c>
      <c r="W1049" t="s">
        <v>6057</v>
      </c>
      <c r="X1049" t="s">
        <v>3081</v>
      </c>
      <c r="Y1049" t="s">
        <v>3081</v>
      </c>
      <c r="Z1049">
        <v>1</v>
      </c>
      <c r="AA1049">
        <v>45108</v>
      </c>
      <c r="AB1049">
        <v>45108</v>
      </c>
      <c r="AC1049">
        <v>62115078</v>
      </c>
      <c r="AD1049" s="9" t="s">
        <v>3084</v>
      </c>
      <c r="AE1049" t="s">
        <v>2420</v>
      </c>
      <c r="AF1049" t="s">
        <v>4781</v>
      </c>
      <c r="AG1049" t="s">
        <v>4782</v>
      </c>
      <c r="AH1049" t="s">
        <v>2509</v>
      </c>
      <c r="AI1049" t="s">
        <v>6045</v>
      </c>
      <c r="AJ1049">
        <v>28258</v>
      </c>
      <c r="AK1049" t="s">
        <v>3099</v>
      </c>
      <c r="AL1049" t="s">
        <v>3088</v>
      </c>
      <c r="AM1049">
        <v>200019600051450</v>
      </c>
      <c r="AN1049">
        <v>1</v>
      </c>
      <c r="AO1049" s="88" t="s">
        <v>3089</v>
      </c>
      <c r="AP1049" s="88">
        <v>1</v>
      </c>
      <c r="AQ1049" s="88" t="s">
        <v>3090</v>
      </c>
      <c r="AR1049" s="88">
        <v>362717</v>
      </c>
      <c r="AS1049" s="88" t="s">
        <v>6059</v>
      </c>
      <c r="AT1049" s="88">
        <v>771</v>
      </c>
      <c r="AU1049" s="88">
        <v>35000</v>
      </c>
      <c r="AV1049" s="88">
        <v>0</v>
      </c>
      <c r="AW1049" s="88">
        <v>0</v>
      </c>
      <c r="AX1049" s="88">
        <v>0</v>
      </c>
      <c r="AY1049" s="88">
        <v>35000</v>
      </c>
      <c r="AZ1049" s="88">
        <v>1004.5</v>
      </c>
      <c r="BA1049" s="88">
        <v>0</v>
      </c>
      <c r="BB1049" s="88">
        <v>1064</v>
      </c>
      <c r="BC1049" s="88">
        <v>0</v>
      </c>
      <c r="BD1049" s="88">
        <v>25</v>
      </c>
      <c r="BE1049" s="88">
        <v>0</v>
      </c>
      <c r="BF1049" s="101">
        <v>6666</v>
      </c>
      <c r="BG1049" s="101">
        <v>8759.5</v>
      </c>
      <c r="BH1049" s="101">
        <v>2485</v>
      </c>
      <c r="BI1049" s="101">
        <v>385</v>
      </c>
      <c r="BJ1049" s="101">
        <v>2481.5</v>
      </c>
      <c r="BK1049" s="101">
        <v>5351.5</v>
      </c>
      <c r="BL1049" s="101" t="s">
        <v>3173</v>
      </c>
      <c r="BM1049" s="101" t="s">
        <v>3217</v>
      </c>
    </row>
    <row r="1050" spans="1:65">
      <c r="A1050" t="s">
        <v>695</v>
      </c>
      <c r="B1050">
        <v>20250301</v>
      </c>
      <c r="C1050">
        <v>2025</v>
      </c>
      <c r="D1050" s="9">
        <v>45717</v>
      </c>
      <c r="E1050">
        <v>3</v>
      </c>
      <c r="F1050" t="s">
        <v>1038</v>
      </c>
      <c r="G1050" t="s">
        <v>695</v>
      </c>
      <c r="H1050" t="s">
        <v>1038</v>
      </c>
      <c r="I1050" t="s">
        <v>695</v>
      </c>
      <c r="J1050">
        <v>7</v>
      </c>
      <c r="K1050" t="s">
        <v>3252</v>
      </c>
      <c r="L1050" t="s">
        <v>2158</v>
      </c>
      <c r="M1050" t="s">
        <v>2158</v>
      </c>
      <c r="N1050" t="s">
        <v>1820</v>
      </c>
      <c r="O1050" t="s">
        <v>3247</v>
      </c>
      <c r="P1050" t="s">
        <v>6037</v>
      </c>
      <c r="Q1050" t="s">
        <v>6038</v>
      </c>
      <c r="R1050" t="s">
        <v>3253</v>
      </c>
      <c r="S1050" t="s">
        <v>666</v>
      </c>
      <c r="T1050" t="s">
        <v>6046</v>
      </c>
      <c r="U1050" s="9" t="s">
        <v>6047</v>
      </c>
      <c r="V1050" s="9" t="s">
        <v>3081</v>
      </c>
      <c r="W1050" t="s">
        <v>3081</v>
      </c>
      <c r="X1050" t="s">
        <v>3081</v>
      </c>
      <c r="Y1050" t="s">
        <v>3081</v>
      </c>
      <c r="Z1050">
        <v>3</v>
      </c>
      <c r="AA1050">
        <v>44958</v>
      </c>
      <c r="AB1050">
        <v>44531</v>
      </c>
      <c r="AC1050"/>
      <c r="AD1050" s="9" t="s">
        <v>3084</v>
      </c>
      <c r="AE1050" t="s">
        <v>2213</v>
      </c>
      <c r="AF1050" t="s">
        <v>4280</v>
      </c>
      <c r="AG1050" t="s">
        <v>4728</v>
      </c>
      <c r="AH1050" t="s">
        <v>2221</v>
      </c>
      <c r="AI1050" t="s">
        <v>6043</v>
      </c>
      <c r="AJ1050">
        <v>33200</v>
      </c>
      <c r="AK1050" t="s">
        <v>3099</v>
      </c>
      <c r="AL1050" t="s">
        <v>3088</v>
      </c>
      <c r="AM1050">
        <v>200012320174512</v>
      </c>
      <c r="AN1050">
        <v>1</v>
      </c>
      <c r="AO1050" s="88" t="s">
        <v>3089</v>
      </c>
      <c r="AP1050" s="88">
        <v>1</v>
      </c>
      <c r="AQ1050" s="88" t="s">
        <v>3090</v>
      </c>
      <c r="AR1050" s="88">
        <v>362717</v>
      </c>
      <c r="AS1050" s="88" t="s">
        <v>6059</v>
      </c>
      <c r="AT1050" s="88">
        <v>703</v>
      </c>
      <c r="AU1050" s="88">
        <v>10000</v>
      </c>
      <c r="AV1050" s="88">
        <v>0</v>
      </c>
      <c r="AW1050" s="88">
        <v>0</v>
      </c>
      <c r="AX1050" s="88">
        <v>0</v>
      </c>
      <c r="AY1050" s="88">
        <v>10000</v>
      </c>
      <c r="AZ1050" s="88">
        <v>0</v>
      </c>
      <c r="BA1050" s="88">
        <v>0</v>
      </c>
      <c r="BB1050" s="88">
        <v>0</v>
      </c>
      <c r="BC1050" s="88">
        <v>0</v>
      </c>
      <c r="BD1050" s="88">
        <v>0</v>
      </c>
      <c r="BE1050" s="88">
        <v>0</v>
      </c>
      <c r="BF1050" s="101">
        <v>0</v>
      </c>
      <c r="BG1050" s="101">
        <v>0</v>
      </c>
      <c r="BH1050" s="101">
        <v>0</v>
      </c>
      <c r="BI1050" s="101">
        <v>0</v>
      </c>
      <c r="BJ1050" s="101">
        <v>0</v>
      </c>
      <c r="BK1050" s="101">
        <v>0</v>
      </c>
      <c r="BL1050" s="101" t="s">
        <v>3081</v>
      </c>
      <c r="BM1050" s="101" t="s">
        <v>3081</v>
      </c>
    </row>
    <row r="1051" spans="1:65">
      <c r="A1051" t="s">
        <v>695</v>
      </c>
      <c r="B1051">
        <v>20250301</v>
      </c>
      <c r="C1051">
        <v>2025</v>
      </c>
      <c r="D1051" s="9">
        <v>45717</v>
      </c>
      <c r="E1051">
        <v>3</v>
      </c>
      <c r="F1051" t="s">
        <v>1058</v>
      </c>
      <c r="G1051" t="s">
        <v>1197</v>
      </c>
      <c r="H1051" t="s">
        <v>1038</v>
      </c>
      <c r="I1051" t="s">
        <v>695</v>
      </c>
      <c r="J1051">
        <v>34</v>
      </c>
      <c r="K1051" t="s">
        <v>3256</v>
      </c>
      <c r="L1051" t="s">
        <v>2158</v>
      </c>
      <c r="M1051" t="s">
        <v>2158</v>
      </c>
      <c r="N1051" t="s">
        <v>1820</v>
      </c>
      <c r="O1051" t="s">
        <v>3247</v>
      </c>
      <c r="P1051" t="s">
        <v>6037</v>
      </c>
      <c r="Q1051" t="s">
        <v>6038</v>
      </c>
      <c r="R1051" t="s">
        <v>3273</v>
      </c>
      <c r="S1051" t="s">
        <v>163</v>
      </c>
      <c r="T1051" t="s">
        <v>6046</v>
      </c>
      <c r="U1051" s="9" t="s">
        <v>6047</v>
      </c>
      <c r="V1051" s="9" t="s">
        <v>3081</v>
      </c>
      <c r="W1051" t="s">
        <v>3081</v>
      </c>
      <c r="X1051" t="s">
        <v>3081</v>
      </c>
      <c r="Y1051" t="s">
        <v>3081</v>
      </c>
      <c r="Z1051">
        <v>1</v>
      </c>
      <c r="AA1051">
        <v>44896</v>
      </c>
      <c r="AB1051">
        <v>44896</v>
      </c>
      <c r="AC1051">
        <v>62145027</v>
      </c>
      <c r="AD1051" s="9" t="s">
        <v>3084</v>
      </c>
      <c r="AE1051" t="s">
        <v>2119</v>
      </c>
      <c r="AF1051" t="s">
        <v>3289</v>
      </c>
      <c r="AG1051" t="s">
        <v>5436</v>
      </c>
      <c r="AH1051" t="s">
        <v>2118</v>
      </c>
      <c r="AI1051" t="s">
        <v>6045</v>
      </c>
      <c r="AJ1051">
        <v>19917</v>
      </c>
      <c r="AK1051" t="s">
        <v>3087</v>
      </c>
      <c r="AL1051" t="s">
        <v>3088</v>
      </c>
      <c r="AM1051">
        <v>200019604248840</v>
      </c>
      <c r="AN1051">
        <v>1</v>
      </c>
      <c r="AO1051" s="88" t="s">
        <v>3089</v>
      </c>
      <c r="AP1051" s="88">
        <v>1</v>
      </c>
      <c r="AQ1051" s="88" t="s">
        <v>3090</v>
      </c>
      <c r="AR1051" s="88">
        <v>362717</v>
      </c>
      <c r="AS1051" s="88" t="s">
        <v>6059</v>
      </c>
      <c r="AT1051" s="88">
        <v>704</v>
      </c>
      <c r="AU1051" s="88">
        <v>50000</v>
      </c>
      <c r="AV1051" s="88">
        <v>0</v>
      </c>
      <c r="AW1051" s="88">
        <v>0</v>
      </c>
      <c r="AX1051" s="88">
        <v>0</v>
      </c>
      <c r="AY1051" s="88">
        <v>50000</v>
      </c>
      <c r="AZ1051" s="88">
        <v>1435</v>
      </c>
      <c r="BA1051" s="88">
        <v>1854</v>
      </c>
      <c r="BB1051" s="88">
        <v>1520</v>
      </c>
      <c r="BC1051" s="88">
        <v>0</v>
      </c>
      <c r="BD1051" s="88">
        <v>25</v>
      </c>
      <c r="BE1051" s="88">
        <v>0</v>
      </c>
      <c r="BF1051" s="101">
        <v>15489.15</v>
      </c>
      <c r="BG1051" s="101">
        <v>20323.150000000001</v>
      </c>
      <c r="BH1051" s="101">
        <v>3550</v>
      </c>
      <c r="BI1051" s="101">
        <v>550</v>
      </c>
      <c r="BJ1051" s="101">
        <v>3545</v>
      </c>
      <c r="BK1051" s="101">
        <v>7645</v>
      </c>
      <c r="BL1051" s="101" t="s">
        <v>3081</v>
      </c>
      <c r="BM1051" s="101" t="s">
        <v>3081</v>
      </c>
    </row>
    <row r="1052" spans="1:65">
      <c r="A1052" t="s">
        <v>695</v>
      </c>
      <c r="B1052">
        <v>20250301</v>
      </c>
      <c r="C1052">
        <v>2025</v>
      </c>
      <c r="D1052" s="9">
        <v>45717</v>
      </c>
      <c r="E1052">
        <v>3</v>
      </c>
      <c r="F1052" t="s">
        <v>1054</v>
      </c>
      <c r="G1052" t="s">
        <v>215</v>
      </c>
      <c r="H1052" t="s">
        <v>1054</v>
      </c>
      <c r="I1052" t="s">
        <v>215</v>
      </c>
      <c r="J1052">
        <v>1</v>
      </c>
      <c r="K1052" t="s">
        <v>9</v>
      </c>
      <c r="L1052" t="s">
        <v>2158</v>
      </c>
      <c r="M1052" t="s">
        <v>2158</v>
      </c>
      <c r="N1052" t="s">
        <v>1820</v>
      </c>
      <c r="O1052" t="s">
        <v>3247</v>
      </c>
      <c r="P1052" t="s">
        <v>6037</v>
      </c>
      <c r="Q1052" t="s">
        <v>6038</v>
      </c>
      <c r="R1052" t="s">
        <v>3330</v>
      </c>
      <c r="S1052" t="s">
        <v>45</v>
      </c>
      <c r="T1052" t="s">
        <v>6039</v>
      </c>
      <c r="U1052" s="9" t="s">
        <v>6040</v>
      </c>
      <c r="V1052" s="9" t="s">
        <v>6056</v>
      </c>
      <c r="W1052" t="s">
        <v>6057</v>
      </c>
      <c r="X1052" t="s">
        <v>3081</v>
      </c>
      <c r="Y1052" t="s">
        <v>3081</v>
      </c>
      <c r="Z1052">
        <v>1</v>
      </c>
      <c r="AA1052">
        <v>45474</v>
      </c>
      <c r="AB1052">
        <v>45474</v>
      </c>
      <c r="AC1052">
        <v>62490067</v>
      </c>
      <c r="AD1052" s="9" t="s">
        <v>3084</v>
      </c>
      <c r="AE1052" t="s">
        <v>2902</v>
      </c>
      <c r="AF1052" t="s">
        <v>5030</v>
      </c>
      <c r="AG1052" t="s">
        <v>5031</v>
      </c>
      <c r="AH1052" t="s">
        <v>2903</v>
      </c>
      <c r="AI1052" t="s">
        <v>6043</v>
      </c>
      <c r="AJ1052">
        <v>34481</v>
      </c>
      <c r="AK1052" t="s">
        <v>3099</v>
      </c>
      <c r="AL1052" t="s">
        <v>3088</v>
      </c>
      <c r="AM1052">
        <v>200019603310869</v>
      </c>
      <c r="AN1052">
        <v>1</v>
      </c>
      <c r="AO1052" s="88" t="s">
        <v>3089</v>
      </c>
      <c r="AP1052" s="88">
        <v>1</v>
      </c>
      <c r="AQ1052" s="88" t="s">
        <v>3090</v>
      </c>
      <c r="AR1052" s="88">
        <v>362717</v>
      </c>
      <c r="AS1052" s="88" t="s">
        <v>6059</v>
      </c>
      <c r="AT1052" s="88">
        <v>714</v>
      </c>
      <c r="AU1052" s="88">
        <v>30000</v>
      </c>
      <c r="AV1052" s="88">
        <v>0</v>
      </c>
      <c r="AW1052" s="88">
        <v>0</v>
      </c>
      <c r="AX1052" s="88">
        <v>0</v>
      </c>
      <c r="AY1052" s="88">
        <v>30000</v>
      </c>
      <c r="AZ1052" s="88">
        <v>861</v>
      </c>
      <c r="BA1052" s="88">
        <v>0</v>
      </c>
      <c r="BB1052" s="88">
        <v>912</v>
      </c>
      <c r="BC1052" s="88">
        <v>0</v>
      </c>
      <c r="BD1052" s="88">
        <v>25</v>
      </c>
      <c r="BE1052" s="88">
        <v>0</v>
      </c>
      <c r="BF1052" s="101">
        <v>9628.83</v>
      </c>
      <c r="BG1052" s="101">
        <v>11426.83</v>
      </c>
      <c r="BH1052" s="101">
        <v>2130</v>
      </c>
      <c r="BI1052" s="101">
        <v>330</v>
      </c>
      <c r="BJ1052" s="101">
        <v>2127</v>
      </c>
      <c r="BK1052" s="101">
        <v>4587</v>
      </c>
      <c r="BL1052" s="101" t="s">
        <v>3081</v>
      </c>
      <c r="BM1052" s="101" t="s">
        <v>3081</v>
      </c>
    </row>
    <row r="1053" spans="1:65">
      <c r="A1053" t="s">
        <v>695</v>
      </c>
      <c r="B1053">
        <v>20250301</v>
      </c>
      <c r="C1053">
        <v>2025</v>
      </c>
      <c r="D1053" s="9">
        <v>45717</v>
      </c>
      <c r="E1053">
        <v>3</v>
      </c>
      <c r="F1053" t="s">
        <v>1038</v>
      </c>
      <c r="G1053" t="s">
        <v>695</v>
      </c>
      <c r="H1053" t="s">
        <v>1038</v>
      </c>
      <c r="I1053" t="s">
        <v>695</v>
      </c>
      <c r="J1053">
        <v>1</v>
      </c>
      <c r="K1053" t="s">
        <v>9</v>
      </c>
      <c r="L1053" t="s">
        <v>2158</v>
      </c>
      <c r="M1053" t="s">
        <v>2158</v>
      </c>
      <c r="N1053" t="s">
        <v>1820</v>
      </c>
      <c r="O1053" t="s">
        <v>3247</v>
      </c>
      <c r="P1053" t="s">
        <v>6037</v>
      </c>
      <c r="Q1053" t="s">
        <v>6038</v>
      </c>
      <c r="R1053" t="s">
        <v>3096</v>
      </c>
      <c r="S1053" t="s">
        <v>295</v>
      </c>
      <c r="T1053" t="s">
        <v>6046</v>
      </c>
      <c r="U1053" s="9" t="s">
        <v>6047</v>
      </c>
      <c r="V1053" s="9" t="s">
        <v>6056</v>
      </c>
      <c r="W1053" t="s">
        <v>6057</v>
      </c>
      <c r="X1053" t="s">
        <v>3081</v>
      </c>
      <c r="Y1053" t="s">
        <v>3081</v>
      </c>
      <c r="Z1053">
        <v>3</v>
      </c>
      <c r="AA1053">
        <v>45323</v>
      </c>
      <c r="AB1053">
        <v>44818</v>
      </c>
      <c r="AC1053">
        <v>62462132</v>
      </c>
      <c r="AD1053" s="9" t="s">
        <v>3084</v>
      </c>
      <c r="AE1053" t="s">
        <v>1897</v>
      </c>
      <c r="AF1053" t="s">
        <v>4532</v>
      </c>
      <c r="AG1053" t="s">
        <v>4533</v>
      </c>
      <c r="AH1053" t="s">
        <v>1883</v>
      </c>
      <c r="AI1053" t="s">
        <v>6045</v>
      </c>
      <c r="AJ1053">
        <v>35770</v>
      </c>
      <c r="AK1053" t="s">
        <v>3099</v>
      </c>
      <c r="AL1053" t="s">
        <v>3088</v>
      </c>
      <c r="AM1053">
        <v>200019605128267</v>
      </c>
      <c r="AN1053">
        <v>1</v>
      </c>
      <c r="AO1053" s="88" t="s">
        <v>3089</v>
      </c>
      <c r="AP1053" s="88">
        <v>1</v>
      </c>
      <c r="AQ1053" s="88" t="s">
        <v>3090</v>
      </c>
      <c r="AR1053" s="88">
        <v>362717</v>
      </c>
      <c r="AS1053" s="88" t="s">
        <v>6059</v>
      </c>
      <c r="AT1053" s="88">
        <v>716</v>
      </c>
      <c r="AU1053" s="88">
        <v>35000</v>
      </c>
      <c r="AV1053" s="88">
        <v>0</v>
      </c>
      <c r="AW1053" s="88">
        <v>0</v>
      </c>
      <c r="AX1053" s="88">
        <v>0</v>
      </c>
      <c r="AY1053" s="88">
        <v>35000</v>
      </c>
      <c r="AZ1053" s="88">
        <v>1004.5</v>
      </c>
      <c r="BA1053" s="88">
        <v>0</v>
      </c>
      <c r="BB1053" s="88">
        <v>1064</v>
      </c>
      <c r="BC1053" s="88">
        <v>0</v>
      </c>
      <c r="BD1053" s="88">
        <v>25</v>
      </c>
      <c r="BE1053" s="88">
        <v>0</v>
      </c>
      <c r="BF1053" s="101">
        <v>0</v>
      </c>
      <c r="BG1053" s="101">
        <v>2093.5</v>
      </c>
      <c r="BH1053" s="101">
        <v>2485</v>
      </c>
      <c r="BI1053" s="101">
        <v>385</v>
      </c>
      <c r="BJ1053" s="101">
        <v>2481.5</v>
      </c>
      <c r="BK1053" s="101">
        <v>5351.5</v>
      </c>
      <c r="BL1053" s="101" t="s">
        <v>3081</v>
      </c>
      <c r="BM1053" s="101" t="s">
        <v>3081</v>
      </c>
    </row>
    <row r="1054" spans="1:65">
      <c r="A1054" t="s">
        <v>695</v>
      </c>
      <c r="B1054">
        <v>20250301</v>
      </c>
      <c r="C1054">
        <v>2025</v>
      </c>
      <c r="D1054" s="9">
        <v>45717</v>
      </c>
      <c r="E1054">
        <v>3</v>
      </c>
      <c r="F1054" t="s">
        <v>1056</v>
      </c>
      <c r="G1054" t="s">
        <v>694</v>
      </c>
      <c r="H1054" t="s">
        <v>1056</v>
      </c>
      <c r="I1054" t="s">
        <v>694</v>
      </c>
      <c r="J1054">
        <v>1</v>
      </c>
      <c r="K1054" t="s">
        <v>9</v>
      </c>
      <c r="L1054" t="s">
        <v>2158</v>
      </c>
      <c r="M1054" t="s">
        <v>2158</v>
      </c>
      <c r="N1054" t="s">
        <v>1820</v>
      </c>
      <c r="O1054" t="s">
        <v>3247</v>
      </c>
      <c r="P1054" t="s">
        <v>6037</v>
      </c>
      <c r="Q1054" t="s">
        <v>6038</v>
      </c>
      <c r="R1054" t="s">
        <v>3083</v>
      </c>
      <c r="S1054" t="s">
        <v>7</v>
      </c>
      <c r="T1054" t="s">
        <v>6039</v>
      </c>
      <c r="U1054" s="9" t="s">
        <v>6040</v>
      </c>
      <c r="V1054" s="9" t="s">
        <v>6041</v>
      </c>
      <c r="W1054" t="s">
        <v>6042</v>
      </c>
      <c r="X1054" t="s">
        <v>3081</v>
      </c>
      <c r="Y1054" t="s">
        <v>3081</v>
      </c>
      <c r="Z1054">
        <v>1</v>
      </c>
      <c r="AA1054">
        <v>45261</v>
      </c>
      <c r="AB1054">
        <v>45261</v>
      </c>
      <c r="AC1054">
        <v>61800090</v>
      </c>
      <c r="AD1054" s="9" t="s">
        <v>3084</v>
      </c>
      <c r="AE1054" t="s">
        <v>2643</v>
      </c>
      <c r="AF1054" t="s">
        <v>3706</v>
      </c>
      <c r="AG1054" t="s">
        <v>3707</v>
      </c>
      <c r="AH1054" t="s">
        <v>2642</v>
      </c>
      <c r="AI1054" t="s">
        <v>6043</v>
      </c>
      <c r="AJ1054">
        <v>27005</v>
      </c>
      <c r="AK1054" t="s">
        <v>3099</v>
      </c>
      <c r="AL1054" t="s">
        <v>3088</v>
      </c>
      <c r="AM1054">
        <v>200019606489621</v>
      </c>
      <c r="AN1054">
        <v>1</v>
      </c>
      <c r="AO1054" s="88" t="s">
        <v>3089</v>
      </c>
      <c r="AP1054" s="88">
        <v>1</v>
      </c>
      <c r="AQ1054" s="88" t="s">
        <v>3090</v>
      </c>
      <c r="AR1054" s="88">
        <v>362717</v>
      </c>
      <c r="AS1054" s="88" t="s">
        <v>6059</v>
      </c>
      <c r="AT1054" s="88">
        <v>723</v>
      </c>
      <c r="AU1054" s="88">
        <v>18000</v>
      </c>
      <c r="AV1054" s="88">
        <v>0</v>
      </c>
      <c r="AW1054" s="88">
        <v>0</v>
      </c>
      <c r="AX1054" s="88">
        <v>0</v>
      </c>
      <c r="AY1054" s="88">
        <v>18000</v>
      </c>
      <c r="AZ1054" s="88">
        <v>516.6</v>
      </c>
      <c r="BA1054" s="88">
        <v>0</v>
      </c>
      <c r="BB1054" s="88">
        <v>547.20000000000005</v>
      </c>
      <c r="BC1054" s="88">
        <v>0</v>
      </c>
      <c r="BD1054" s="88">
        <v>25</v>
      </c>
      <c r="BE1054" s="88">
        <v>0</v>
      </c>
      <c r="BF1054" s="101">
        <v>0</v>
      </c>
      <c r="BG1054" s="101">
        <v>1088.8</v>
      </c>
      <c r="BH1054" s="101">
        <v>1278</v>
      </c>
      <c r="BI1054" s="101">
        <v>198</v>
      </c>
      <c r="BJ1054" s="101">
        <v>1276.2</v>
      </c>
      <c r="BK1054" s="101">
        <v>2752.2</v>
      </c>
      <c r="BL1054" s="101" t="s">
        <v>3081</v>
      </c>
      <c r="BM1054" s="101" t="s">
        <v>3081</v>
      </c>
    </row>
    <row r="1055" spans="1:65">
      <c r="A1055" t="s">
        <v>695</v>
      </c>
      <c r="B1055">
        <v>20250301</v>
      </c>
      <c r="C1055">
        <v>2025</v>
      </c>
      <c r="D1055" s="9">
        <v>45717</v>
      </c>
      <c r="E1055">
        <v>3</v>
      </c>
      <c r="F1055" t="s">
        <v>1055</v>
      </c>
      <c r="G1055" t="s">
        <v>2655</v>
      </c>
      <c r="H1055" t="s">
        <v>1038</v>
      </c>
      <c r="I1055" t="s">
        <v>695</v>
      </c>
      <c r="J1055">
        <v>34</v>
      </c>
      <c r="K1055" t="s">
        <v>3256</v>
      </c>
      <c r="L1055" t="s">
        <v>2158</v>
      </c>
      <c r="M1055" t="s">
        <v>2158</v>
      </c>
      <c r="N1055" t="s">
        <v>1820</v>
      </c>
      <c r="O1055" t="s">
        <v>3247</v>
      </c>
      <c r="P1055" t="s">
        <v>6037</v>
      </c>
      <c r="Q1055" t="s">
        <v>6038</v>
      </c>
      <c r="R1055" t="s">
        <v>3319</v>
      </c>
      <c r="S1055" t="s">
        <v>221</v>
      </c>
      <c r="T1055" t="s">
        <v>6046</v>
      </c>
      <c r="U1055" s="9" t="s">
        <v>6047</v>
      </c>
      <c r="V1055" s="9" t="s">
        <v>6052</v>
      </c>
      <c r="W1055" t="s">
        <v>6053</v>
      </c>
      <c r="X1055" t="s">
        <v>3081</v>
      </c>
      <c r="Y1055" t="s">
        <v>3081</v>
      </c>
      <c r="Z1055">
        <v>2</v>
      </c>
      <c r="AA1055">
        <v>45292</v>
      </c>
      <c r="AB1055">
        <v>45108</v>
      </c>
      <c r="AC1055">
        <v>61500026</v>
      </c>
      <c r="AD1055" s="9" t="s">
        <v>3084</v>
      </c>
      <c r="AE1055" t="s">
        <v>2504</v>
      </c>
      <c r="AF1055" t="s">
        <v>3679</v>
      </c>
      <c r="AG1055" t="s">
        <v>3680</v>
      </c>
      <c r="AH1055" t="s">
        <v>2503</v>
      </c>
      <c r="AI1055" t="s">
        <v>6045</v>
      </c>
      <c r="AJ1055">
        <v>32933</v>
      </c>
      <c r="AK1055" t="s">
        <v>3099</v>
      </c>
      <c r="AL1055" t="s">
        <v>3088</v>
      </c>
      <c r="AM1055">
        <v>200019605043883</v>
      </c>
      <c r="AN1055">
        <v>1</v>
      </c>
      <c r="AO1055" s="88" t="s">
        <v>3089</v>
      </c>
      <c r="AP1055" s="88">
        <v>1</v>
      </c>
      <c r="AQ1055" s="88" t="s">
        <v>3090</v>
      </c>
      <c r="AR1055" s="88">
        <v>362717</v>
      </c>
      <c r="AS1055" s="88" t="s">
        <v>6059</v>
      </c>
      <c r="AT1055" s="88">
        <v>729</v>
      </c>
      <c r="AU1055" s="88">
        <v>140000</v>
      </c>
      <c r="AV1055" s="88">
        <v>0</v>
      </c>
      <c r="AW1055" s="88">
        <v>0</v>
      </c>
      <c r="AX1055" s="88">
        <v>0</v>
      </c>
      <c r="AY1055" s="88">
        <v>140000</v>
      </c>
      <c r="AZ1055" s="88">
        <v>4018</v>
      </c>
      <c r="BA1055" s="88">
        <v>9364.58</v>
      </c>
      <c r="BB1055" s="88">
        <v>4256</v>
      </c>
      <c r="BC1055" s="88">
        <v>6861.84</v>
      </c>
      <c r="BD1055" s="88">
        <v>50</v>
      </c>
      <c r="BE1055" s="88">
        <v>0</v>
      </c>
      <c r="BF1055" s="101">
        <v>0</v>
      </c>
      <c r="BG1055" s="101">
        <v>24550.42</v>
      </c>
      <c r="BH1055" s="101">
        <v>9940</v>
      </c>
      <c r="BI1055" s="101">
        <v>1540</v>
      </c>
      <c r="BJ1055" s="101">
        <v>9926</v>
      </c>
      <c r="BK1055" s="101">
        <v>21406</v>
      </c>
      <c r="BL1055" s="101" t="s">
        <v>3081</v>
      </c>
      <c r="BM1055" s="101" t="s">
        <v>3081</v>
      </c>
    </row>
    <row r="1056" spans="1:65">
      <c r="A1056" t="s">
        <v>695</v>
      </c>
      <c r="B1056">
        <v>20250301</v>
      </c>
      <c r="C1056">
        <v>2025</v>
      </c>
      <c r="D1056" s="9">
        <v>45717</v>
      </c>
      <c r="E1056">
        <v>3</v>
      </c>
      <c r="F1056" t="s">
        <v>1038</v>
      </c>
      <c r="G1056" t="s">
        <v>695</v>
      </c>
      <c r="H1056" t="s">
        <v>1038</v>
      </c>
      <c r="I1056" t="s">
        <v>695</v>
      </c>
      <c r="J1056">
        <v>7</v>
      </c>
      <c r="K1056" t="s">
        <v>3252</v>
      </c>
      <c r="L1056" t="s">
        <v>2158</v>
      </c>
      <c r="M1056" t="s">
        <v>2158</v>
      </c>
      <c r="N1056" t="s">
        <v>1820</v>
      </c>
      <c r="O1056" t="s">
        <v>3247</v>
      </c>
      <c r="P1056" t="s">
        <v>6037</v>
      </c>
      <c r="Q1056" t="s">
        <v>6038</v>
      </c>
      <c r="R1056" t="s">
        <v>3253</v>
      </c>
      <c r="S1056" t="s">
        <v>666</v>
      </c>
      <c r="T1056" t="s">
        <v>6046</v>
      </c>
      <c r="U1056" s="9" t="s">
        <v>6047</v>
      </c>
      <c r="V1056" s="9" t="s">
        <v>3081</v>
      </c>
      <c r="W1056" t="s">
        <v>3081</v>
      </c>
      <c r="X1056" t="s">
        <v>3081</v>
      </c>
      <c r="Y1056" t="s">
        <v>3081</v>
      </c>
      <c r="Z1056">
        <v>4</v>
      </c>
      <c r="AA1056">
        <v>45566</v>
      </c>
      <c r="AB1056">
        <v>39692</v>
      </c>
      <c r="AC1056">
        <v>62462393</v>
      </c>
      <c r="AD1056" s="9" t="s">
        <v>3084</v>
      </c>
      <c r="AE1056" t="s">
        <v>3026</v>
      </c>
      <c r="AF1056" t="s">
        <v>5574</v>
      </c>
      <c r="AG1056" t="s">
        <v>5588</v>
      </c>
      <c r="AH1056" t="s">
        <v>3027</v>
      </c>
      <c r="AI1056" t="s">
        <v>6045</v>
      </c>
      <c r="AJ1056">
        <v>29227</v>
      </c>
      <c r="AK1056" t="s">
        <v>3099</v>
      </c>
      <c r="AL1056" t="s">
        <v>3095</v>
      </c>
      <c r="AM1056">
        <v>200012800138451</v>
      </c>
      <c r="AN1056">
        <v>1</v>
      </c>
      <c r="AO1056" s="88" t="s">
        <v>3089</v>
      </c>
      <c r="AP1056" s="88">
        <v>1</v>
      </c>
      <c r="AQ1056" s="88" t="s">
        <v>3090</v>
      </c>
      <c r="AR1056" s="88">
        <v>362717</v>
      </c>
      <c r="AS1056" s="88" t="s">
        <v>6059</v>
      </c>
      <c r="AT1056" s="88">
        <v>734</v>
      </c>
      <c r="AU1056" s="88">
        <v>15000</v>
      </c>
      <c r="AV1056" s="88">
        <v>0</v>
      </c>
      <c r="AW1056" s="88">
        <v>0</v>
      </c>
      <c r="AX1056" s="88">
        <v>0</v>
      </c>
      <c r="AY1056" s="88">
        <v>15000</v>
      </c>
      <c r="AZ1056" s="88">
        <v>0</v>
      </c>
      <c r="BA1056" s="88">
        <v>0</v>
      </c>
      <c r="BB1056" s="88">
        <v>0</v>
      </c>
      <c r="BC1056" s="88">
        <v>0</v>
      </c>
      <c r="BD1056" s="88">
        <v>0</v>
      </c>
      <c r="BE1056" s="88">
        <v>0</v>
      </c>
      <c r="BF1056" s="101">
        <v>0</v>
      </c>
      <c r="BG1056" s="101">
        <v>0</v>
      </c>
      <c r="BH1056" s="101">
        <v>0</v>
      </c>
      <c r="BI1056" s="101">
        <v>0</v>
      </c>
      <c r="BJ1056" s="101">
        <v>0</v>
      </c>
      <c r="BK1056" s="101">
        <v>0</v>
      </c>
      <c r="BL1056" s="101" t="s">
        <v>3091</v>
      </c>
      <c r="BM1056" s="101" t="s">
        <v>3081</v>
      </c>
    </row>
    <row r="1057" spans="1:65">
      <c r="A1057" t="s">
        <v>695</v>
      </c>
      <c r="B1057">
        <v>20250301</v>
      </c>
      <c r="C1057">
        <v>2025</v>
      </c>
      <c r="D1057" s="9">
        <v>45717</v>
      </c>
      <c r="E1057">
        <v>3</v>
      </c>
      <c r="F1057" t="s">
        <v>1038</v>
      </c>
      <c r="G1057" t="s">
        <v>695</v>
      </c>
      <c r="H1057" t="s">
        <v>1038</v>
      </c>
      <c r="I1057" t="s">
        <v>695</v>
      </c>
      <c r="J1057">
        <v>7</v>
      </c>
      <c r="K1057" t="s">
        <v>3252</v>
      </c>
      <c r="L1057" t="s">
        <v>2158</v>
      </c>
      <c r="M1057" t="s">
        <v>2158</v>
      </c>
      <c r="N1057" t="s">
        <v>1820</v>
      </c>
      <c r="O1057" t="s">
        <v>3247</v>
      </c>
      <c r="P1057" t="s">
        <v>6037</v>
      </c>
      <c r="Q1057" t="s">
        <v>6038</v>
      </c>
      <c r="R1057" t="s">
        <v>3253</v>
      </c>
      <c r="S1057" t="s">
        <v>666</v>
      </c>
      <c r="T1057" t="s">
        <v>6046</v>
      </c>
      <c r="U1057" s="9" t="s">
        <v>6047</v>
      </c>
      <c r="V1057" s="9" t="s">
        <v>3081</v>
      </c>
      <c r="W1057" t="s">
        <v>3081</v>
      </c>
      <c r="X1057" t="s">
        <v>3081</v>
      </c>
      <c r="Y1057" t="s">
        <v>3081</v>
      </c>
      <c r="Z1057">
        <v>1</v>
      </c>
      <c r="AA1057">
        <v>44805</v>
      </c>
      <c r="AB1057">
        <v>44805</v>
      </c>
      <c r="AC1057">
        <v>62461665</v>
      </c>
      <c r="AD1057" s="9" t="s">
        <v>3084</v>
      </c>
      <c r="AE1057" t="s">
        <v>1867</v>
      </c>
      <c r="AF1057" t="s">
        <v>3505</v>
      </c>
      <c r="AG1057" t="s">
        <v>3506</v>
      </c>
      <c r="AH1057" t="s">
        <v>1854</v>
      </c>
      <c r="AI1057" t="s">
        <v>6045</v>
      </c>
      <c r="AJ1057">
        <v>33410</v>
      </c>
      <c r="AK1057" t="s">
        <v>3099</v>
      </c>
      <c r="AL1057" t="s">
        <v>3088</v>
      </c>
      <c r="AM1057">
        <v>200012320615437</v>
      </c>
      <c r="AN1057">
        <v>1</v>
      </c>
      <c r="AO1057" s="88" t="s">
        <v>3089</v>
      </c>
      <c r="AP1057" s="88">
        <v>1</v>
      </c>
      <c r="AQ1057" s="88" t="s">
        <v>3090</v>
      </c>
      <c r="AR1057" s="88">
        <v>362717</v>
      </c>
      <c r="AS1057" s="88" t="s">
        <v>6059</v>
      </c>
      <c r="AT1057" s="88">
        <v>858</v>
      </c>
      <c r="AU1057" s="88">
        <v>10000</v>
      </c>
      <c r="AV1057" s="88">
        <v>0</v>
      </c>
      <c r="AW1057" s="88">
        <v>0</v>
      </c>
      <c r="AX1057" s="88">
        <v>0</v>
      </c>
      <c r="AY1057" s="88">
        <v>10000</v>
      </c>
      <c r="AZ1057" s="88">
        <v>0</v>
      </c>
      <c r="BA1057" s="88">
        <v>0</v>
      </c>
      <c r="BB1057" s="88">
        <v>0</v>
      </c>
      <c r="BC1057" s="88">
        <v>0</v>
      </c>
      <c r="BD1057" s="88">
        <v>0</v>
      </c>
      <c r="BE1057" s="88">
        <v>0</v>
      </c>
      <c r="BF1057" s="101">
        <v>0</v>
      </c>
      <c r="BG1057" s="101">
        <v>0</v>
      </c>
      <c r="BH1057" s="101">
        <v>0</v>
      </c>
      <c r="BI1057" s="101">
        <v>0</v>
      </c>
      <c r="BJ1057" s="101">
        <v>0</v>
      </c>
      <c r="BK1057" s="101">
        <v>0</v>
      </c>
      <c r="BL1057" s="101" t="s">
        <v>3081</v>
      </c>
      <c r="BM1057" s="101" t="s">
        <v>3081</v>
      </c>
    </row>
    <row r="1058" spans="1:65">
      <c r="A1058" t="s">
        <v>695</v>
      </c>
      <c r="B1058">
        <v>20250301</v>
      </c>
      <c r="C1058">
        <v>2025</v>
      </c>
      <c r="D1058" s="9">
        <v>45717</v>
      </c>
      <c r="E1058">
        <v>3</v>
      </c>
      <c r="F1058" t="s">
        <v>1076</v>
      </c>
      <c r="G1058" t="s">
        <v>609</v>
      </c>
      <c r="H1058" t="s">
        <v>1076</v>
      </c>
      <c r="I1058" t="s">
        <v>609</v>
      </c>
      <c r="J1058">
        <v>5</v>
      </c>
      <c r="K1058" t="s">
        <v>1784</v>
      </c>
      <c r="L1058" t="s">
        <v>2158</v>
      </c>
      <c r="M1058" t="s">
        <v>2158</v>
      </c>
      <c r="N1058" t="s">
        <v>1820</v>
      </c>
      <c r="O1058" t="s">
        <v>3247</v>
      </c>
      <c r="P1058" t="s">
        <v>6037</v>
      </c>
      <c r="Q1058" t="s">
        <v>6038</v>
      </c>
      <c r="R1058" t="s">
        <v>3110</v>
      </c>
      <c r="S1058" t="s">
        <v>25</v>
      </c>
      <c r="T1058" t="s">
        <v>6046</v>
      </c>
      <c r="U1058" s="9" t="s">
        <v>6047</v>
      </c>
      <c r="V1058" s="9" t="s">
        <v>3081</v>
      </c>
      <c r="W1058" t="s">
        <v>3081</v>
      </c>
      <c r="X1058" t="s">
        <v>3081</v>
      </c>
      <c r="Y1058" t="s">
        <v>3081</v>
      </c>
      <c r="Z1058">
        <v>5</v>
      </c>
      <c r="AA1058">
        <v>45474</v>
      </c>
      <c r="AB1058">
        <v>43101</v>
      </c>
      <c r="AC1058">
        <v>62130026</v>
      </c>
      <c r="AD1058" s="9" t="s">
        <v>3084</v>
      </c>
      <c r="AE1058" t="s">
        <v>1286</v>
      </c>
      <c r="AF1058" t="s">
        <v>3989</v>
      </c>
      <c r="AG1058" t="s">
        <v>3990</v>
      </c>
      <c r="AH1058" t="s">
        <v>643</v>
      </c>
      <c r="AI1058" t="s">
        <v>6043</v>
      </c>
      <c r="AJ1058">
        <v>20782</v>
      </c>
      <c r="AK1058" t="s">
        <v>3087</v>
      </c>
      <c r="AL1058" t="s">
        <v>3088</v>
      </c>
      <c r="AM1058">
        <v>200019600409688</v>
      </c>
      <c r="AN1058">
        <v>1</v>
      </c>
      <c r="AO1058" s="88" t="s">
        <v>3089</v>
      </c>
      <c r="AP1058" s="88">
        <v>1</v>
      </c>
      <c r="AQ1058" s="88" t="s">
        <v>3090</v>
      </c>
      <c r="AR1058" s="88">
        <v>362717</v>
      </c>
      <c r="AS1058" s="88" t="s">
        <v>6059</v>
      </c>
      <c r="AT1058" s="88">
        <v>797</v>
      </c>
      <c r="AU1058" s="88">
        <v>50000</v>
      </c>
      <c r="AV1058" s="88">
        <v>0</v>
      </c>
      <c r="AW1058" s="88">
        <v>0</v>
      </c>
      <c r="AX1058" s="88">
        <v>0</v>
      </c>
      <c r="AY1058" s="88">
        <v>50000</v>
      </c>
      <c r="AZ1058" s="88">
        <v>1435</v>
      </c>
      <c r="BA1058" s="88">
        <v>1339.36</v>
      </c>
      <c r="BB1058" s="88">
        <v>1520</v>
      </c>
      <c r="BC1058" s="88">
        <v>3430.92</v>
      </c>
      <c r="BD1058" s="88">
        <v>25</v>
      </c>
      <c r="BE1058" s="88">
        <v>0</v>
      </c>
      <c r="BF1058" s="101">
        <v>600</v>
      </c>
      <c r="BG1058" s="101">
        <v>8350.2800000000007</v>
      </c>
      <c r="BH1058" s="101">
        <v>3550</v>
      </c>
      <c r="BI1058" s="101">
        <v>550</v>
      </c>
      <c r="BJ1058" s="101">
        <v>3545</v>
      </c>
      <c r="BK1058" s="101">
        <v>7645</v>
      </c>
      <c r="BL1058" s="101" t="s">
        <v>3173</v>
      </c>
      <c r="BM1058" s="101" t="s">
        <v>3217</v>
      </c>
    </row>
    <row r="1059" spans="1:65">
      <c r="A1059" t="s">
        <v>695</v>
      </c>
      <c r="B1059">
        <v>20250301</v>
      </c>
      <c r="C1059">
        <v>2025</v>
      </c>
      <c r="D1059" s="9">
        <v>45717</v>
      </c>
      <c r="E1059">
        <v>3</v>
      </c>
      <c r="F1059" t="s">
        <v>1038</v>
      </c>
      <c r="G1059" t="s">
        <v>695</v>
      </c>
      <c r="H1059" t="s">
        <v>1038</v>
      </c>
      <c r="I1059" t="s">
        <v>695</v>
      </c>
      <c r="J1059">
        <v>7</v>
      </c>
      <c r="K1059" t="s">
        <v>3252</v>
      </c>
      <c r="L1059" t="s">
        <v>2158</v>
      </c>
      <c r="M1059" t="s">
        <v>2158</v>
      </c>
      <c r="N1059" t="s">
        <v>1820</v>
      </c>
      <c r="O1059" t="s">
        <v>3247</v>
      </c>
      <c r="P1059" t="s">
        <v>6037</v>
      </c>
      <c r="Q1059" t="s">
        <v>6038</v>
      </c>
      <c r="R1059" t="s">
        <v>3253</v>
      </c>
      <c r="S1059" t="s">
        <v>666</v>
      </c>
      <c r="T1059" t="s">
        <v>6046</v>
      </c>
      <c r="U1059" s="9" t="s">
        <v>6047</v>
      </c>
      <c r="V1059" s="9" t="s">
        <v>3081</v>
      </c>
      <c r="W1059" t="s">
        <v>3081</v>
      </c>
      <c r="X1059" t="s">
        <v>3081</v>
      </c>
      <c r="Y1059" t="s">
        <v>3081</v>
      </c>
      <c r="Z1059">
        <v>1</v>
      </c>
      <c r="AA1059">
        <v>45658</v>
      </c>
      <c r="AB1059">
        <v>45658</v>
      </c>
      <c r="AC1059">
        <v>62462461</v>
      </c>
      <c r="AD1059" s="9" t="s">
        <v>3084</v>
      </c>
      <c r="AE1059" t="s">
        <v>5859</v>
      </c>
      <c r="AF1059" t="s">
        <v>5860</v>
      </c>
      <c r="AG1059" t="s">
        <v>4011</v>
      </c>
      <c r="AH1059" t="s">
        <v>5861</v>
      </c>
      <c r="AI1059" t="s">
        <v>6045</v>
      </c>
      <c r="AJ1059">
        <v>30943</v>
      </c>
      <c r="AK1059" t="s">
        <v>3099</v>
      </c>
      <c r="AL1059" t="s">
        <v>3088</v>
      </c>
      <c r="AM1059">
        <v>200012320299947</v>
      </c>
      <c r="AN1059">
        <v>1</v>
      </c>
      <c r="AO1059" s="88" t="s">
        <v>3089</v>
      </c>
      <c r="AP1059" s="88">
        <v>1</v>
      </c>
      <c r="AQ1059" s="88" t="s">
        <v>3090</v>
      </c>
      <c r="AR1059" s="88">
        <v>362717</v>
      </c>
      <c r="AS1059" s="88" t="s">
        <v>6059</v>
      </c>
      <c r="AT1059" s="88">
        <v>800</v>
      </c>
      <c r="AU1059" s="88">
        <v>9000</v>
      </c>
      <c r="AV1059" s="88">
        <v>0</v>
      </c>
      <c r="AW1059" s="88">
        <v>0</v>
      </c>
      <c r="AX1059" s="88">
        <v>0</v>
      </c>
      <c r="AY1059" s="88">
        <v>9000</v>
      </c>
      <c r="AZ1059" s="88">
        <v>0</v>
      </c>
      <c r="BA1059" s="88">
        <v>0</v>
      </c>
      <c r="BB1059" s="88">
        <v>0</v>
      </c>
      <c r="BC1059" s="88">
        <v>0</v>
      </c>
      <c r="BD1059" s="88">
        <v>0</v>
      </c>
      <c r="BE1059" s="88">
        <v>0</v>
      </c>
      <c r="BF1059" s="101">
        <v>0</v>
      </c>
      <c r="BG1059" s="101">
        <v>0</v>
      </c>
      <c r="BH1059" s="101">
        <v>0</v>
      </c>
      <c r="BI1059" s="101">
        <v>0</v>
      </c>
      <c r="BJ1059" s="101">
        <v>0</v>
      </c>
      <c r="BK1059" s="101">
        <v>0</v>
      </c>
      <c r="BL1059" s="101" t="s">
        <v>3081</v>
      </c>
      <c r="BM1059" s="101" t="s">
        <v>3081</v>
      </c>
    </row>
    <row r="1060" spans="1:65">
      <c r="A1060" t="s">
        <v>695</v>
      </c>
      <c r="B1060">
        <v>20250301</v>
      </c>
      <c r="C1060">
        <v>2025</v>
      </c>
      <c r="D1060" s="9">
        <v>45717</v>
      </c>
      <c r="E1060">
        <v>3</v>
      </c>
      <c r="F1060" t="s">
        <v>1058</v>
      </c>
      <c r="G1060" t="s">
        <v>1197</v>
      </c>
      <c r="H1060" t="s">
        <v>1058</v>
      </c>
      <c r="I1060" t="s">
        <v>1197</v>
      </c>
      <c r="J1060">
        <v>1</v>
      </c>
      <c r="K1060" t="s">
        <v>9</v>
      </c>
      <c r="L1060" t="s">
        <v>2158</v>
      </c>
      <c r="M1060" t="s">
        <v>2158</v>
      </c>
      <c r="N1060" t="s">
        <v>1820</v>
      </c>
      <c r="O1060" t="s">
        <v>3247</v>
      </c>
      <c r="P1060" t="s">
        <v>6037</v>
      </c>
      <c r="Q1060" t="s">
        <v>6038</v>
      </c>
      <c r="R1060" t="s">
        <v>3096</v>
      </c>
      <c r="S1060" t="s">
        <v>295</v>
      </c>
      <c r="T1060" t="s">
        <v>6046</v>
      </c>
      <c r="U1060" s="9" t="s">
        <v>6047</v>
      </c>
      <c r="V1060" s="9" t="s">
        <v>6056</v>
      </c>
      <c r="W1060" t="s">
        <v>6057</v>
      </c>
      <c r="X1060" t="s">
        <v>3081</v>
      </c>
      <c r="Y1060" t="s">
        <v>3081</v>
      </c>
      <c r="Z1060">
        <v>2</v>
      </c>
      <c r="AA1060">
        <v>44896</v>
      </c>
      <c r="AB1060">
        <v>44166</v>
      </c>
      <c r="AC1060">
        <v>62145007</v>
      </c>
      <c r="AD1060" s="9" t="s">
        <v>3084</v>
      </c>
      <c r="AE1060" t="s">
        <v>1277</v>
      </c>
      <c r="AF1060" t="s">
        <v>5367</v>
      </c>
      <c r="AG1060" t="s">
        <v>5368</v>
      </c>
      <c r="AH1060" t="s">
        <v>758</v>
      </c>
      <c r="AI1060" t="s">
        <v>6045</v>
      </c>
      <c r="AJ1060">
        <v>26611</v>
      </c>
      <c r="AK1060" t="s">
        <v>3099</v>
      </c>
      <c r="AL1060" t="s">
        <v>3088</v>
      </c>
      <c r="AM1060">
        <v>200019603193068</v>
      </c>
      <c r="AN1060">
        <v>1</v>
      </c>
      <c r="AO1060" s="88" t="s">
        <v>3089</v>
      </c>
      <c r="AP1060" s="88">
        <v>1</v>
      </c>
      <c r="AQ1060" s="88" t="s">
        <v>3090</v>
      </c>
      <c r="AR1060" s="88">
        <v>362717</v>
      </c>
      <c r="AS1060" s="88" t="s">
        <v>6059</v>
      </c>
      <c r="AT1060" s="88">
        <v>804</v>
      </c>
      <c r="AU1060" s="88">
        <v>10000</v>
      </c>
      <c r="AV1060" s="88">
        <v>0</v>
      </c>
      <c r="AW1060" s="88">
        <v>0</v>
      </c>
      <c r="AX1060" s="88">
        <v>0</v>
      </c>
      <c r="AY1060" s="88">
        <v>10000</v>
      </c>
      <c r="AZ1060" s="88">
        <v>287</v>
      </c>
      <c r="BA1060" s="88">
        <v>0</v>
      </c>
      <c r="BB1060" s="88">
        <v>304</v>
      </c>
      <c r="BC1060" s="88">
        <v>0</v>
      </c>
      <c r="BD1060" s="88">
        <v>25</v>
      </c>
      <c r="BE1060" s="88">
        <v>0</v>
      </c>
      <c r="BF1060" s="101">
        <v>0</v>
      </c>
      <c r="BG1060" s="101">
        <v>616</v>
      </c>
      <c r="BH1060" s="101">
        <v>710</v>
      </c>
      <c r="BI1060" s="101">
        <v>110</v>
      </c>
      <c r="BJ1060" s="101">
        <v>709</v>
      </c>
      <c r="BK1060" s="101">
        <v>1529</v>
      </c>
      <c r="BL1060" s="101" t="s">
        <v>3081</v>
      </c>
      <c r="BM1060" s="101" t="s">
        <v>3081</v>
      </c>
    </row>
    <row r="1061" spans="1:65">
      <c r="A1061" t="s">
        <v>695</v>
      </c>
      <c r="B1061">
        <v>20250301</v>
      </c>
      <c r="C1061">
        <v>2025</v>
      </c>
      <c r="D1061" s="9">
        <v>45717</v>
      </c>
      <c r="E1061">
        <v>3</v>
      </c>
      <c r="F1061" t="s">
        <v>1028</v>
      </c>
      <c r="G1061" t="s">
        <v>1194</v>
      </c>
      <c r="H1061" t="s">
        <v>1028</v>
      </c>
      <c r="I1061" t="s">
        <v>1194</v>
      </c>
      <c r="J1061">
        <v>1</v>
      </c>
      <c r="K1061" t="s">
        <v>9</v>
      </c>
      <c r="L1061" t="s">
        <v>2158</v>
      </c>
      <c r="M1061" t="s">
        <v>2158</v>
      </c>
      <c r="N1061" t="s">
        <v>1820</v>
      </c>
      <c r="O1061" t="s">
        <v>3247</v>
      </c>
      <c r="P1061" t="s">
        <v>6037</v>
      </c>
      <c r="Q1061" t="s">
        <v>6038</v>
      </c>
      <c r="R1061" t="s">
        <v>3263</v>
      </c>
      <c r="S1061" t="s">
        <v>62</v>
      </c>
      <c r="T1061" t="s">
        <v>6066</v>
      </c>
      <c r="U1061" s="9" t="s">
        <v>6067</v>
      </c>
      <c r="V1061" s="9" t="s">
        <v>6052</v>
      </c>
      <c r="W1061" t="s">
        <v>6053</v>
      </c>
      <c r="X1061" t="s">
        <v>3081</v>
      </c>
      <c r="Y1061" t="s">
        <v>3081</v>
      </c>
      <c r="Z1061">
        <v>9</v>
      </c>
      <c r="AA1061">
        <v>43586</v>
      </c>
      <c r="AB1061">
        <v>41609</v>
      </c>
      <c r="AC1061">
        <v>62475020</v>
      </c>
      <c r="AD1061" s="9" t="s">
        <v>3084</v>
      </c>
      <c r="AE1061" t="s">
        <v>1359</v>
      </c>
      <c r="AF1061" t="s">
        <v>4739</v>
      </c>
      <c r="AG1061" t="s">
        <v>4740</v>
      </c>
      <c r="AH1061" t="s">
        <v>591</v>
      </c>
      <c r="AI1061" t="s">
        <v>6043</v>
      </c>
      <c r="AJ1061">
        <v>26099</v>
      </c>
      <c r="AK1061" t="s">
        <v>3099</v>
      </c>
      <c r="AL1061" t="s">
        <v>3088</v>
      </c>
      <c r="AM1061">
        <v>200013300563929</v>
      </c>
      <c r="AN1061">
        <v>1</v>
      </c>
      <c r="AO1061" s="88" t="s">
        <v>3089</v>
      </c>
      <c r="AP1061" s="88">
        <v>1</v>
      </c>
      <c r="AQ1061" s="88" t="s">
        <v>3090</v>
      </c>
      <c r="AR1061" s="88">
        <v>362717</v>
      </c>
      <c r="AS1061" s="88" t="s">
        <v>6059</v>
      </c>
      <c r="AT1061" s="88">
        <v>805</v>
      </c>
      <c r="AU1061" s="88">
        <v>16500</v>
      </c>
      <c r="AV1061" s="88">
        <v>0</v>
      </c>
      <c r="AW1061" s="88">
        <v>0</v>
      </c>
      <c r="AX1061" s="88">
        <v>0</v>
      </c>
      <c r="AY1061" s="88">
        <v>16500</v>
      </c>
      <c r="AZ1061" s="88">
        <v>473.55</v>
      </c>
      <c r="BA1061" s="88">
        <v>0</v>
      </c>
      <c r="BB1061" s="88">
        <v>501.6</v>
      </c>
      <c r="BC1061" s="88">
        <v>0</v>
      </c>
      <c r="BD1061" s="88">
        <v>25</v>
      </c>
      <c r="BE1061" s="88">
        <v>0</v>
      </c>
      <c r="BF1061" s="101">
        <v>0</v>
      </c>
      <c r="BG1061" s="101">
        <v>1000.15</v>
      </c>
      <c r="BH1061" s="101">
        <v>1171.5</v>
      </c>
      <c r="BI1061" s="101">
        <v>181.5</v>
      </c>
      <c r="BJ1061" s="101">
        <v>1169.8499999999999</v>
      </c>
      <c r="BK1061" s="101">
        <v>2522.85</v>
      </c>
      <c r="BL1061" s="101" t="s">
        <v>4738</v>
      </c>
      <c r="BM1061" s="101" t="s">
        <v>4738</v>
      </c>
    </row>
    <row r="1062" spans="1:65">
      <c r="A1062" t="s">
        <v>695</v>
      </c>
      <c r="B1062">
        <v>20250301</v>
      </c>
      <c r="C1062">
        <v>2025</v>
      </c>
      <c r="D1062" s="9">
        <v>45717</v>
      </c>
      <c r="E1062">
        <v>3</v>
      </c>
      <c r="F1062" t="s">
        <v>1037</v>
      </c>
      <c r="G1062" t="s">
        <v>271</v>
      </c>
      <c r="H1062" t="s">
        <v>1038</v>
      </c>
      <c r="I1062" t="s">
        <v>695</v>
      </c>
      <c r="J1062">
        <v>34</v>
      </c>
      <c r="K1062" t="s">
        <v>3256</v>
      </c>
      <c r="L1062" t="s">
        <v>2158</v>
      </c>
      <c r="M1062" t="s">
        <v>2158</v>
      </c>
      <c r="N1062" t="s">
        <v>1820</v>
      </c>
      <c r="O1062" t="s">
        <v>3247</v>
      </c>
      <c r="P1062" t="s">
        <v>6037</v>
      </c>
      <c r="Q1062" t="s">
        <v>6038</v>
      </c>
      <c r="R1062" t="s">
        <v>4314</v>
      </c>
      <c r="S1062" t="s">
        <v>1874</v>
      </c>
      <c r="T1062" t="s">
        <v>6046</v>
      </c>
      <c r="U1062" s="9" t="s">
        <v>6047</v>
      </c>
      <c r="V1062" s="9" t="s">
        <v>6052</v>
      </c>
      <c r="W1062" t="s">
        <v>6053</v>
      </c>
      <c r="X1062" t="s">
        <v>3081</v>
      </c>
      <c r="Y1062" t="s">
        <v>3081</v>
      </c>
      <c r="Z1062">
        <v>3</v>
      </c>
      <c r="AA1062">
        <v>45474</v>
      </c>
      <c r="AB1062">
        <v>44896</v>
      </c>
      <c r="AC1062">
        <v>61635018</v>
      </c>
      <c r="AD1062" s="9" t="s">
        <v>3084</v>
      </c>
      <c r="AE1062" t="s">
        <v>2086</v>
      </c>
      <c r="AF1062" t="s">
        <v>3939</v>
      </c>
      <c r="AG1062" t="s">
        <v>5097</v>
      </c>
      <c r="AH1062" t="s">
        <v>2085</v>
      </c>
      <c r="AI1062" t="s">
        <v>6043</v>
      </c>
      <c r="AJ1062">
        <v>31862</v>
      </c>
      <c r="AK1062" t="s">
        <v>3099</v>
      </c>
      <c r="AL1062" t="s">
        <v>3088</v>
      </c>
      <c r="AM1062">
        <v>200019605388571</v>
      </c>
      <c r="AN1062">
        <v>1</v>
      </c>
      <c r="AO1062" s="88" t="s">
        <v>3089</v>
      </c>
      <c r="AP1062" s="88">
        <v>1</v>
      </c>
      <c r="AQ1062" s="88" t="s">
        <v>3090</v>
      </c>
      <c r="AR1062" s="88">
        <v>362717</v>
      </c>
      <c r="AS1062" s="88" t="s">
        <v>6059</v>
      </c>
      <c r="AT1062" s="88">
        <v>818</v>
      </c>
      <c r="AU1062" s="88">
        <v>70000</v>
      </c>
      <c r="AV1062" s="88">
        <v>0</v>
      </c>
      <c r="AW1062" s="88">
        <v>0</v>
      </c>
      <c r="AX1062" s="88">
        <v>0</v>
      </c>
      <c r="AY1062" s="88">
        <v>70000</v>
      </c>
      <c r="AZ1062" s="88">
        <v>2009</v>
      </c>
      <c r="BA1062" s="88">
        <v>5368.48</v>
      </c>
      <c r="BB1062" s="88">
        <v>2128</v>
      </c>
      <c r="BC1062" s="88">
        <v>0</v>
      </c>
      <c r="BD1062" s="88">
        <v>25</v>
      </c>
      <c r="BE1062" s="88">
        <v>0</v>
      </c>
      <c r="BF1062" s="101">
        <v>4962.66</v>
      </c>
      <c r="BG1062" s="101">
        <v>14493.14</v>
      </c>
      <c r="BH1062" s="101">
        <v>4970</v>
      </c>
      <c r="BI1062" s="101">
        <v>770</v>
      </c>
      <c r="BJ1062" s="101">
        <v>4963</v>
      </c>
      <c r="BK1062" s="101">
        <v>10703</v>
      </c>
      <c r="BL1062" s="101" t="s">
        <v>3081</v>
      </c>
      <c r="BM1062" s="101" t="s">
        <v>3081</v>
      </c>
    </row>
    <row r="1063" spans="1:65">
      <c r="A1063" t="s">
        <v>695</v>
      </c>
      <c r="B1063">
        <v>20250301</v>
      </c>
      <c r="C1063">
        <v>2025</v>
      </c>
      <c r="D1063" s="9">
        <v>45717</v>
      </c>
      <c r="E1063">
        <v>3</v>
      </c>
      <c r="F1063" t="s">
        <v>1059</v>
      </c>
      <c r="G1063" t="s">
        <v>1195</v>
      </c>
      <c r="H1063" t="s">
        <v>1059</v>
      </c>
      <c r="I1063" t="s">
        <v>1195</v>
      </c>
      <c r="J1063">
        <v>1</v>
      </c>
      <c r="K1063" t="s">
        <v>9</v>
      </c>
      <c r="L1063" t="s">
        <v>2158</v>
      </c>
      <c r="M1063" t="s">
        <v>2158</v>
      </c>
      <c r="N1063" t="s">
        <v>1820</v>
      </c>
      <c r="O1063" t="s">
        <v>3247</v>
      </c>
      <c r="P1063" t="s">
        <v>6037</v>
      </c>
      <c r="Q1063" t="s">
        <v>6038</v>
      </c>
      <c r="R1063" t="s">
        <v>3137</v>
      </c>
      <c r="S1063" t="s">
        <v>426</v>
      </c>
      <c r="T1063" t="s">
        <v>6039</v>
      </c>
      <c r="U1063" s="9" t="s">
        <v>6040</v>
      </c>
      <c r="V1063" s="9" t="s">
        <v>6041</v>
      </c>
      <c r="W1063" t="s">
        <v>6042</v>
      </c>
      <c r="X1063" t="s">
        <v>3081</v>
      </c>
      <c r="Y1063" t="s">
        <v>3081</v>
      </c>
      <c r="Z1063">
        <v>1</v>
      </c>
      <c r="AA1063">
        <v>44743</v>
      </c>
      <c r="AB1063">
        <v>44743</v>
      </c>
      <c r="AC1063">
        <v>61755016</v>
      </c>
      <c r="AD1063" s="9" t="s">
        <v>3084</v>
      </c>
      <c r="AE1063" t="s">
        <v>1792</v>
      </c>
      <c r="AF1063" t="s">
        <v>4104</v>
      </c>
      <c r="AG1063" t="s">
        <v>4105</v>
      </c>
      <c r="AH1063" t="s">
        <v>1800</v>
      </c>
      <c r="AI1063" t="s">
        <v>6045</v>
      </c>
      <c r="AJ1063">
        <v>26342</v>
      </c>
      <c r="AK1063" t="s">
        <v>3099</v>
      </c>
      <c r="AL1063" t="s">
        <v>3088</v>
      </c>
      <c r="AM1063">
        <v>200019604939581</v>
      </c>
      <c r="AN1063">
        <v>1</v>
      </c>
      <c r="AO1063" s="88" t="s">
        <v>3089</v>
      </c>
      <c r="AP1063" s="88">
        <v>1</v>
      </c>
      <c r="AQ1063" s="88" t="s">
        <v>3090</v>
      </c>
      <c r="AR1063" s="88">
        <v>362717</v>
      </c>
      <c r="AS1063" s="88" t="s">
        <v>6059</v>
      </c>
      <c r="AT1063" s="88">
        <v>820</v>
      </c>
      <c r="AU1063" s="88">
        <v>24000</v>
      </c>
      <c r="AV1063" s="88">
        <v>0</v>
      </c>
      <c r="AW1063" s="88">
        <v>0</v>
      </c>
      <c r="AX1063" s="88">
        <v>0</v>
      </c>
      <c r="AY1063" s="88">
        <v>24000</v>
      </c>
      <c r="AZ1063" s="88">
        <v>688.8</v>
      </c>
      <c r="BA1063" s="88">
        <v>0</v>
      </c>
      <c r="BB1063" s="88">
        <v>729.6</v>
      </c>
      <c r="BC1063" s="88">
        <v>0</v>
      </c>
      <c r="BD1063" s="88">
        <v>25</v>
      </c>
      <c r="BE1063" s="88">
        <v>0</v>
      </c>
      <c r="BF1063" s="101">
        <v>17015.759999999998</v>
      </c>
      <c r="BG1063" s="101">
        <v>18459.16</v>
      </c>
      <c r="BH1063" s="101">
        <v>1704</v>
      </c>
      <c r="BI1063" s="101">
        <v>264</v>
      </c>
      <c r="BJ1063" s="101">
        <v>1701.6</v>
      </c>
      <c r="BK1063" s="101">
        <v>3669.6</v>
      </c>
      <c r="BL1063" s="101" t="s">
        <v>3081</v>
      </c>
      <c r="BM1063" s="101" t="s">
        <v>3081</v>
      </c>
    </row>
    <row r="1064" spans="1:65">
      <c r="A1064" t="s">
        <v>695</v>
      </c>
      <c r="B1064">
        <v>20250301</v>
      </c>
      <c r="C1064">
        <v>2025</v>
      </c>
      <c r="D1064" s="9">
        <v>45717</v>
      </c>
      <c r="E1064">
        <v>3</v>
      </c>
      <c r="F1064" t="s">
        <v>1028</v>
      </c>
      <c r="G1064" t="s">
        <v>1194</v>
      </c>
      <c r="H1064" t="s">
        <v>1038</v>
      </c>
      <c r="I1064" t="s">
        <v>695</v>
      </c>
      <c r="J1064">
        <v>34</v>
      </c>
      <c r="K1064" t="s">
        <v>3256</v>
      </c>
      <c r="L1064" t="s">
        <v>2158</v>
      </c>
      <c r="M1064" t="s">
        <v>2158</v>
      </c>
      <c r="N1064" t="s">
        <v>1820</v>
      </c>
      <c r="O1064" t="s">
        <v>3247</v>
      </c>
      <c r="P1064" t="s">
        <v>6037</v>
      </c>
      <c r="Q1064" t="s">
        <v>6038</v>
      </c>
      <c r="R1064" t="s">
        <v>3263</v>
      </c>
      <c r="S1064" t="s">
        <v>62</v>
      </c>
      <c r="T1064" t="s">
        <v>6066</v>
      </c>
      <c r="U1064" s="9" t="s">
        <v>6067</v>
      </c>
      <c r="V1064" s="9" t="s">
        <v>6052</v>
      </c>
      <c r="W1064" t="s">
        <v>6053</v>
      </c>
      <c r="X1064" t="s">
        <v>3081</v>
      </c>
      <c r="Y1064" t="s">
        <v>3081</v>
      </c>
      <c r="Z1064">
        <v>11</v>
      </c>
      <c r="AA1064">
        <v>45108</v>
      </c>
      <c r="AB1064">
        <v>41640</v>
      </c>
      <c r="AC1064">
        <v>62475199</v>
      </c>
      <c r="AD1064" s="9" t="s">
        <v>3084</v>
      </c>
      <c r="AE1064" t="s">
        <v>2498</v>
      </c>
      <c r="AF1064" t="s">
        <v>5445</v>
      </c>
      <c r="AG1064" t="s">
        <v>5446</v>
      </c>
      <c r="AH1064" t="s">
        <v>2497</v>
      </c>
      <c r="AI1064" t="s">
        <v>6045</v>
      </c>
      <c r="AJ1064">
        <v>32905</v>
      </c>
      <c r="AK1064" t="s">
        <v>3099</v>
      </c>
      <c r="AL1064" t="s">
        <v>3095</v>
      </c>
      <c r="AM1064">
        <v>200015800393636</v>
      </c>
      <c r="AN1064">
        <v>1</v>
      </c>
      <c r="AO1064" s="88" t="s">
        <v>3089</v>
      </c>
      <c r="AP1064" s="88">
        <v>1</v>
      </c>
      <c r="AQ1064" s="88" t="s">
        <v>3090</v>
      </c>
      <c r="AR1064" s="88">
        <v>362717</v>
      </c>
      <c r="AS1064" s="88" t="s">
        <v>6059</v>
      </c>
      <c r="AT1064" s="88">
        <v>823</v>
      </c>
      <c r="AU1064" s="88">
        <v>20000</v>
      </c>
      <c r="AV1064" s="88">
        <v>0</v>
      </c>
      <c r="AW1064" s="88">
        <v>0</v>
      </c>
      <c r="AX1064" s="88">
        <v>0</v>
      </c>
      <c r="AY1064" s="88">
        <v>20000</v>
      </c>
      <c r="AZ1064" s="88">
        <v>574</v>
      </c>
      <c r="BA1064" s="88">
        <v>0</v>
      </c>
      <c r="BB1064" s="88">
        <v>608</v>
      </c>
      <c r="BC1064" s="88">
        <v>0</v>
      </c>
      <c r="BD1064" s="88">
        <v>25</v>
      </c>
      <c r="BE1064" s="88">
        <v>0</v>
      </c>
      <c r="BF1064" s="101">
        <v>0</v>
      </c>
      <c r="BG1064" s="101">
        <v>1207</v>
      </c>
      <c r="BH1064" s="101">
        <v>1420</v>
      </c>
      <c r="BI1064" s="101">
        <v>220</v>
      </c>
      <c r="BJ1064" s="101">
        <v>1418</v>
      </c>
      <c r="BK1064" s="101">
        <v>3058</v>
      </c>
      <c r="BL1064" s="101" t="s">
        <v>3081</v>
      </c>
      <c r="BM1064" s="101" t="s">
        <v>3081</v>
      </c>
    </row>
    <row r="1065" spans="1:65">
      <c r="A1065" t="s">
        <v>695</v>
      </c>
      <c r="B1065">
        <v>20250301</v>
      </c>
      <c r="C1065">
        <v>2025</v>
      </c>
      <c r="D1065" s="9">
        <v>45717</v>
      </c>
      <c r="E1065">
        <v>3</v>
      </c>
      <c r="F1065" t="s">
        <v>1038</v>
      </c>
      <c r="G1065" t="s">
        <v>695</v>
      </c>
      <c r="H1065" t="s">
        <v>1038</v>
      </c>
      <c r="I1065" t="s">
        <v>695</v>
      </c>
      <c r="J1065">
        <v>7</v>
      </c>
      <c r="K1065" t="s">
        <v>3252</v>
      </c>
      <c r="L1065" t="s">
        <v>2158</v>
      </c>
      <c r="M1065" t="s">
        <v>2158</v>
      </c>
      <c r="N1065" t="s">
        <v>1820</v>
      </c>
      <c r="O1065" t="s">
        <v>3247</v>
      </c>
      <c r="P1065" t="s">
        <v>6037</v>
      </c>
      <c r="Q1065" t="s">
        <v>6038</v>
      </c>
      <c r="R1065" t="s">
        <v>3253</v>
      </c>
      <c r="S1065" t="s">
        <v>666</v>
      </c>
      <c r="T1065" t="s">
        <v>6046</v>
      </c>
      <c r="U1065" s="9" t="s">
        <v>6047</v>
      </c>
      <c r="V1065" s="9" t="s">
        <v>3081</v>
      </c>
      <c r="W1065" t="s">
        <v>3081</v>
      </c>
      <c r="X1065" t="s">
        <v>3081</v>
      </c>
      <c r="Y1065" t="s">
        <v>3081</v>
      </c>
      <c r="Z1065">
        <v>1</v>
      </c>
      <c r="AA1065">
        <v>45474</v>
      </c>
      <c r="AB1065">
        <v>45474</v>
      </c>
      <c r="AC1065">
        <v>62462298</v>
      </c>
      <c r="AD1065" s="9" t="s">
        <v>3084</v>
      </c>
      <c r="AE1065" t="s">
        <v>2920</v>
      </c>
      <c r="AF1065" t="s">
        <v>4096</v>
      </c>
      <c r="AG1065" t="s">
        <v>5011</v>
      </c>
      <c r="AH1065" t="s">
        <v>2921</v>
      </c>
      <c r="AI1065" t="s">
        <v>6045</v>
      </c>
      <c r="AJ1065">
        <v>35508</v>
      </c>
      <c r="AK1065" t="s">
        <v>3099</v>
      </c>
      <c r="AL1065" t="s">
        <v>3088</v>
      </c>
      <c r="AM1065">
        <v>200012320810753</v>
      </c>
      <c r="AN1065">
        <v>1</v>
      </c>
      <c r="AO1065" s="88" t="s">
        <v>3089</v>
      </c>
      <c r="AP1065" s="88">
        <v>1</v>
      </c>
      <c r="AQ1065" s="88" t="s">
        <v>3090</v>
      </c>
      <c r="AR1065" s="88">
        <v>362717</v>
      </c>
      <c r="AS1065" s="88" t="s">
        <v>6059</v>
      </c>
      <c r="AT1065" s="88">
        <v>827</v>
      </c>
      <c r="AU1065" s="88">
        <v>10000</v>
      </c>
      <c r="AV1065" s="88">
        <v>0</v>
      </c>
      <c r="AW1065" s="88">
        <v>0</v>
      </c>
      <c r="AX1065" s="88">
        <v>0</v>
      </c>
      <c r="AY1065" s="88">
        <v>10000</v>
      </c>
      <c r="AZ1065" s="88">
        <v>0</v>
      </c>
      <c r="BA1065" s="88">
        <v>0</v>
      </c>
      <c r="BB1065" s="88">
        <v>0</v>
      </c>
      <c r="BC1065" s="88">
        <v>0</v>
      </c>
      <c r="BD1065" s="88">
        <v>0</v>
      </c>
      <c r="BE1065" s="88">
        <v>0</v>
      </c>
      <c r="BF1065" s="101">
        <v>0</v>
      </c>
      <c r="BG1065" s="101">
        <v>0</v>
      </c>
      <c r="BH1065" s="101">
        <v>0</v>
      </c>
      <c r="BI1065" s="101">
        <v>0</v>
      </c>
      <c r="BJ1065" s="101">
        <v>0</v>
      </c>
      <c r="BK1065" s="101">
        <v>0</v>
      </c>
      <c r="BL1065" s="101" t="s">
        <v>3081</v>
      </c>
      <c r="BM1065" s="101" t="s">
        <v>3081</v>
      </c>
    </row>
    <row r="1066" spans="1:65">
      <c r="A1066" t="s">
        <v>695</v>
      </c>
      <c r="B1066">
        <v>20250301</v>
      </c>
      <c r="C1066">
        <v>2025</v>
      </c>
      <c r="D1066" s="9">
        <v>45717</v>
      </c>
      <c r="E1066">
        <v>3</v>
      </c>
      <c r="F1066" t="s">
        <v>1048</v>
      </c>
      <c r="G1066" t="s">
        <v>388</v>
      </c>
      <c r="H1066" t="s">
        <v>1038</v>
      </c>
      <c r="I1066" t="s">
        <v>695</v>
      </c>
      <c r="J1066">
        <v>34</v>
      </c>
      <c r="K1066" t="s">
        <v>3256</v>
      </c>
      <c r="L1066" t="s">
        <v>2158</v>
      </c>
      <c r="M1066" t="s">
        <v>2158</v>
      </c>
      <c r="N1066" t="s">
        <v>1820</v>
      </c>
      <c r="O1066" t="s">
        <v>3247</v>
      </c>
      <c r="P1066" t="s">
        <v>6037</v>
      </c>
      <c r="Q1066" t="s">
        <v>6038</v>
      </c>
      <c r="R1066" t="s">
        <v>3314</v>
      </c>
      <c r="S1066" t="s">
        <v>728</v>
      </c>
      <c r="T1066" t="s">
        <v>6046</v>
      </c>
      <c r="U1066" s="9" t="s">
        <v>6047</v>
      </c>
      <c r="V1066" s="9" t="s">
        <v>6054</v>
      </c>
      <c r="W1066" t="s">
        <v>6055</v>
      </c>
      <c r="X1066" t="s">
        <v>3081</v>
      </c>
      <c r="Y1066" t="s">
        <v>3081</v>
      </c>
      <c r="Z1066">
        <v>1</v>
      </c>
      <c r="AA1066">
        <v>44896</v>
      </c>
      <c r="AB1066">
        <v>44896</v>
      </c>
      <c r="AC1066">
        <v>61935135</v>
      </c>
      <c r="AD1066" s="9" t="s">
        <v>3084</v>
      </c>
      <c r="AE1066" t="s">
        <v>2124</v>
      </c>
      <c r="AF1066" t="s">
        <v>3415</v>
      </c>
      <c r="AG1066" t="s">
        <v>3416</v>
      </c>
      <c r="AH1066" t="s">
        <v>2123</v>
      </c>
      <c r="AI1066" t="s">
        <v>6043</v>
      </c>
      <c r="AJ1066">
        <v>25519</v>
      </c>
      <c r="AK1066" t="s">
        <v>3099</v>
      </c>
      <c r="AL1066" t="s">
        <v>3088</v>
      </c>
      <c r="AM1066">
        <v>200019603253175</v>
      </c>
      <c r="AN1066">
        <v>1</v>
      </c>
      <c r="AO1066" s="88" t="s">
        <v>3089</v>
      </c>
      <c r="AP1066" s="88">
        <v>1</v>
      </c>
      <c r="AQ1066" s="88" t="s">
        <v>3090</v>
      </c>
      <c r="AR1066" s="88">
        <v>362717</v>
      </c>
      <c r="AS1066" s="88" t="s">
        <v>6059</v>
      </c>
      <c r="AT1066" s="88">
        <v>829</v>
      </c>
      <c r="AU1066" s="88">
        <v>31500</v>
      </c>
      <c r="AV1066" s="88">
        <v>0</v>
      </c>
      <c r="AW1066" s="88">
        <v>0</v>
      </c>
      <c r="AX1066" s="88">
        <v>0</v>
      </c>
      <c r="AY1066" s="88">
        <v>31500</v>
      </c>
      <c r="AZ1066" s="88">
        <v>904.05</v>
      </c>
      <c r="BA1066" s="88">
        <v>0</v>
      </c>
      <c r="BB1066" s="88">
        <v>957.6</v>
      </c>
      <c r="BC1066" s="88">
        <v>0</v>
      </c>
      <c r="BD1066" s="88">
        <v>25</v>
      </c>
      <c r="BE1066" s="88">
        <v>0</v>
      </c>
      <c r="BF1066" s="101">
        <v>0</v>
      </c>
      <c r="BG1066" s="101">
        <v>1886.65</v>
      </c>
      <c r="BH1066" s="101">
        <v>2236.5</v>
      </c>
      <c r="BI1066" s="101">
        <v>346.5</v>
      </c>
      <c r="BJ1066" s="101">
        <v>2233.35</v>
      </c>
      <c r="BK1066" s="101">
        <v>4816.3500000000004</v>
      </c>
      <c r="BL1066" s="101" t="s">
        <v>3081</v>
      </c>
      <c r="BM1066" s="101" t="s">
        <v>3081</v>
      </c>
    </row>
    <row r="1067" spans="1:65">
      <c r="A1067" t="s">
        <v>695</v>
      </c>
      <c r="B1067">
        <v>20250301</v>
      </c>
      <c r="C1067">
        <v>2025</v>
      </c>
      <c r="D1067" s="9">
        <v>45717</v>
      </c>
      <c r="E1067">
        <v>3</v>
      </c>
      <c r="F1067" t="s">
        <v>1027</v>
      </c>
      <c r="G1067" t="s">
        <v>246</v>
      </c>
      <c r="H1067" t="s">
        <v>1038</v>
      </c>
      <c r="I1067" t="s">
        <v>695</v>
      </c>
      <c r="J1067">
        <v>34</v>
      </c>
      <c r="K1067" t="s">
        <v>3256</v>
      </c>
      <c r="L1067" t="s">
        <v>2158</v>
      </c>
      <c r="M1067" t="s">
        <v>2158</v>
      </c>
      <c r="N1067" t="s">
        <v>1820</v>
      </c>
      <c r="O1067" t="s">
        <v>3247</v>
      </c>
      <c r="P1067" t="s">
        <v>6037</v>
      </c>
      <c r="Q1067" t="s">
        <v>6038</v>
      </c>
      <c r="R1067" t="s">
        <v>3675</v>
      </c>
      <c r="S1067" t="s">
        <v>247</v>
      </c>
      <c r="T1067" t="s">
        <v>6046</v>
      </c>
      <c r="U1067" s="9" t="s">
        <v>6047</v>
      </c>
      <c r="V1067" s="9" t="s">
        <v>6052</v>
      </c>
      <c r="W1067" t="s">
        <v>6053</v>
      </c>
      <c r="X1067" t="s">
        <v>3081</v>
      </c>
      <c r="Y1067" t="s">
        <v>3081</v>
      </c>
      <c r="Z1067">
        <v>2</v>
      </c>
      <c r="AA1067">
        <v>44562</v>
      </c>
      <c r="AB1067">
        <v>44531</v>
      </c>
      <c r="AC1067">
        <v>62160079</v>
      </c>
      <c r="AD1067" s="9" t="s">
        <v>3084</v>
      </c>
      <c r="AE1067" t="s">
        <v>1709</v>
      </c>
      <c r="AF1067" t="s">
        <v>3836</v>
      </c>
      <c r="AG1067" t="s">
        <v>3837</v>
      </c>
      <c r="AH1067" t="s">
        <v>1104</v>
      </c>
      <c r="AI1067" t="s">
        <v>6043</v>
      </c>
      <c r="AJ1067">
        <v>27236</v>
      </c>
      <c r="AK1067" t="s">
        <v>3099</v>
      </c>
      <c r="AL1067" t="s">
        <v>3088</v>
      </c>
      <c r="AM1067">
        <v>200019600701928</v>
      </c>
      <c r="AN1067">
        <v>1</v>
      </c>
      <c r="AO1067" s="88" t="s">
        <v>3089</v>
      </c>
      <c r="AP1067" s="88">
        <v>1</v>
      </c>
      <c r="AQ1067" s="88" t="s">
        <v>3090</v>
      </c>
      <c r="AR1067" s="88">
        <v>362717</v>
      </c>
      <c r="AS1067" s="88" t="s">
        <v>6059</v>
      </c>
      <c r="AT1067" s="88">
        <v>830</v>
      </c>
      <c r="AU1067" s="88">
        <v>50000</v>
      </c>
      <c r="AV1067" s="88">
        <v>0</v>
      </c>
      <c r="AW1067" s="88">
        <v>0</v>
      </c>
      <c r="AX1067" s="88">
        <v>0</v>
      </c>
      <c r="AY1067" s="88">
        <v>50000</v>
      </c>
      <c r="AZ1067" s="88">
        <v>1435</v>
      </c>
      <c r="BA1067" s="88">
        <v>1854</v>
      </c>
      <c r="BB1067" s="88">
        <v>1520</v>
      </c>
      <c r="BC1067" s="88">
        <v>0</v>
      </c>
      <c r="BD1067" s="88">
        <v>25</v>
      </c>
      <c r="BE1067" s="88">
        <v>0</v>
      </c>
      <c r="BF1067" s="101">
        <v>739.39</v>
      </c>
      <c r="BG1067" s="101">
        <v>5573.39</v>
      </c>
      <c r="BH1067" s="101">
        <v>3550</v>
      </c>
      <c r="BI1067" s="101">
        <v>550</v>
      </c>
      <c r="BJ1067" s="101">
        <v>3545</v>
      </c>
      <c r="BK1067" s="101">
        <v>7645</v>
      </c>
      <c r="BL1067" s="101" t="s">
        <v>3081</v>
      </c>
      <c r="BM1067" s="101" t="s">
        <v>3081</v>
      </c>
    </row>
    <row r="1068" spans="1:65">
      <c r="A1068" t="s">
        <v>695</v>
      </c>
      <c r="B1068">
        <v>20250301</v>
      </c>
      <c r="C1068">
        <v>2025</v>
      </c>
      <c r="D1068" s="9">
        <v>45717</v>
      </c>
      <c r="E1068">
        <v>3</v>
      </c>
      <c r="F1068" t="s">
        <v>1048</v>
      </c>
      <c r="G1068" t="s">
        <v>388</v>
      </c>
      <c r="H1068" t="s">
        <v>1038</v>
      </c>
      <c r="I1068" t="s">
        <v>695</v>
      </c>
      <c r="J1068">
        <v>34</v>
      </c>
      <c r="K1068" t="s">
        <v>3256</v>
      </c>
      <c r="L1068" t="s">
        <v>2158</v>
      </c>
      <c r="M1068" t="s">
        <v>2158</v>
      </c>
      <c r="N1068" t="s">
        <v>1820</v>
      </c>
      <c r="O1068" t="s">
        <v>3247</v>
      </c>
      <c r="P1068" t="s">
        <v>6037</v>
      </c>
      <c r="Q1068" t="s">
        <v>6038</v>
      </c>
      <c r="R1068" t="s">
        <v>3266</v>
      </c>
      <c r="S1068" t="s">
        <v>266</v>
      </c>
      <c r="T1068" t="s">
        <v>6046</v>
      </c>
      <c r="U1068" s="9" t="s">
        <v>6047</v>
      </c>
      <c r="V1068" s="9" t="s">
        <v>3081</v>
      </c>
      <c r="W1068" t="s">
        <v>3081</v>
      </c>
      <c r="X1068" t="s">
        <v>3081</v>
      </c>
      <c r="Y1068" t="s">
        <v>3081</v>
      </c>
      <c r="Z1068">
        <v>1</v>
      </c>
      <c r="AA1068">
        <v>44896</v>
      </c>
      <c r="AB1068">
        <v>44896</v>
      </c>
      <c r="AC1068">
        <v>61935128</v>
      </c>
      <c r="AD1068" s="9" t="s">
        <v>3084</v>
      </c>
      <c r="AE1068" t="s">
        <v>2082</v>
      </c>
      <c r="AF1068" t="s">
        <v>3767</v>
      </c>
      <c r="AG1068" t="s">
        <v>3768</v>
      </c>
      <c r="AH1068" t="s">
        <v>2081</v>
      </c>
      <c r="AI1068" t="s">
        <v>6043</v>
      </c>
      <c r="AJ1068">
        <v>31432</v>
      </c>
      <c r="AK1068" t="s">
        <v>3099</v>
      </c>
      <c r="AL1068" t="s">
        <v>3088</v>
      </c>
      <c r="AM1068">
        <v>200019603709404</v>
      </c>
      <c r="AN1068">
        <v>1</v>
      </c>
      <c r="AO1068" s="88" t="s">
        <v>3089</v>
      </c>
      <c r="AP1068" s="88">
        <v>1</v>
      </c>
      <c r="AQ1068" s="88" t="s">
        <v>3090</v>
      </c>
      <c r="AR1068" s="88">
        <v>362717</v>
      </c>
      <c r="AS1068" s="88" t="s">
        <v>6059</v>
      </c>
      <c r="AT1068" s="88">
        <v>850</v>
      </c>
      <c r="AU1068" s="88">
        <v>25000</v>
      </c>
      <c r="AV1068" s="88">
        <v>0</v>
      </c>
      <c r="AW1068" s="88">
        <v>0</v>
      </c>
      <c r="AX1068" s="88">
        <v>0</v>
      </c>
      <c r="AY1068" s="88">
        <v>25000</v>
      </c>
      <c r="AZ1068" s="88">
        <v>717.5</v>
      </c>
      <c r="BA1068" s="88">
        <v>0</v>
      </c>
      <c r="BB1068" s="88">
        <v>760</v>
      </c>
      <c r="BC1068" s="88">
        <v>0</v>
      </c>
      <c r="BD1068" s="88">
        <v>25</v>
      </c>
      <c r="BE1068" s="88">
        <v>0</v>
      </c>
      <c r="BF1068" s="101">
        <v>0</v>
      </c>
      <c r="BG1068" s="101">
        <v>1502.5</v>
      </c>
      <c r="BH1068" s="101">
        <v>1775</v>
      </c>
      <c r="BI1068" s="101">
        <v>275</v>
      </c>
      <c r="BJ1068" s="101">
        <v>1772.5</v>
      </c>
      <c r="BK1068" s="101">
        <v>3822.5</v>
      </c>
      <c r="BL1068" s="101" t="s">
        <v>3081</v>
      </c>
      <c r="BM1068" s="101" t="s">
        <v>3081</v>
      </c>
    </row>
    <row r="1069" spans="1:65">
      <c r="A1069" t="s">
        <v>695</v>
      </c>
      <c r="B1069">
        <v>20250301</v>
      </c>
      <c r="C1069">
        <v>2025</v>
      </c>
      <c r="D1069" s="9">
        <v>45717</v>
      </c>
      <c r="E1069">
        <v>3</v>
      </c>
      <c r="F1069" t="s">
        <v>1038</v>
      </c>
      <c r="G1069" t="s">
        <v>695</v>
      </c>
      <c r="H1069" t="s">
        <v>1038</v>
      </c>
      <c r="I1069" t="s">
        <v>695</v>
      </c>
      <c r="J1069">
        <v>1</v>
      </c>
      <c r="K1069" t="s">
        <v>9</v>
      </c>
      <c r="L1069" t="s">
        <v>2158</v>
      </c>
      <c r="M1069" t="s">
        <v>2158</v>
      </c>
      <c r="N1069" t="s">
        <v>1820</v>
      </c>
      <c r="O1069" t="s">
        <v>3247</v>
      </c>
      <c r="P1069" t="s">
        <v>6037</v>
      </c>
      <c r="Q1069" t="s">
        <v>6038</v>
      </c>
      <c r="R1069" t="s">
        <v>5996</v>
      </c>
      <c r="S1069" t="s">
        <v>5997</v>
      </c>
      <c r="T1069" t="s">
        <v>6039</v>
      </c>
      <c r="U1069" s="9" t="s">
        <v>6040</v>
      </c>
      <c r="V1069" s="9" t="s">
        <v>6054</v>
      </c>
      <c r="W1069" t="s">
        <v>6055</v>
      </c>
      <c r="X1069" t="s">
        <v>3081</v>
      </c>
      <c r="Y1069" t="s">
        <v>3081</v>
      </c>
      <c r="Z1069">
        <v>1</v>
      </c>
      <c r="AA1069">
        <v>45689</v>
      </c>
      <c r="AB1069">
        <v>45689</v>
      </c>
      <c r="AC1069">
        <v>62462479</v>
      </c>
      <c r="AD1069" s="9" t="s">
        <v>3084</v>
      </c>
      <c r="AE1069" t="s">
        <v>5998</v>
      </c>
      <c r="AF1069" t="s">
        <v>5999</v>
      </c>
      <c r="AG1069" t="s">
        <v>6000</v>
      </c>
      <c r="AH1069" t="s">
        <v>6001</v>
      </c>
      <c r="AI1069" t="s">
        <v>6045</v>
      </c>
      <c r="AJ1069">
        <v>29120</v>
      </c>
      <c r="AK1069" t="s">
        <v>3099</v>
      </c>
      <c r="AL1069" t="s">
        <v>3088</v>
      </c>
      <c r="AM1069">
        <v>200019605582989</v>
      </c>
      <c r="AN1069">
        <v>1</v>
      </c>
      <c r="AO1069" s="88" t="s">
        <v>3089</v>
      </c>
      <c r="AP1069" s="88">
        <v>1</v>
      </c>
      <c r="AQ1069" s="88" t="s">
        <v>3090</v>
      </c>
      <c r="AR1069" s="88">
        <v>362717</v>
      </c>
      <c r="AS1069" s="88" t="s">
        <v>6059</v>
      </c>
      <c r="AT1069" s="88">
        <v>855</v>
      </c>
      <c r="AU1069" s="88">
        <v>300000</v>
      </c>
      <c r="AV1069" s="88">
        <v>0</v>
      </c>
      <c r="AW1069" s="88">
        <v>0</v>
      </c>
      <c r="AX1069" s="88">
        <v>0</v>
      </c>
      <c r="AY1069" s="88">
        <v>300000</v>
      </c>
      <c r="AZ1069" s="88">
        <v>8610</v>
      </c>
      <c r="BA1069" s="88">
        <v>59959.58</v>
      </c>
      <c r="BB1069" s="88">
        <v>5883.16</v>
      </c>
      <c r="BC1069" s="88">
        <v>0</v>
      </c>
      <c r="BD1069" s="88">
        <v>25</v>
      </c>
      <c r="BE1069" s="88">
        <v>0</v>
      </c>
      <c r="BF1069" s="101">
        <v>16839.849999999999</v>
      </c>
      <c r="BG1069" s="101">
        <v>91317.59</v>
      </c>
      <c r="BH1069" s="101">
        <v>21300</v>
      </c>
      <c r="BI1069" s="101">
        <v>851.51</v>
      </c>
      <c r="BJ1069" s="101">
        <v>13720.92</v>
      </c>
      <c r="BK1069" s="101">
        <v>35872.43</v>
      </c>
      <c r="BL1069" s="101" t="s">
        <v>3081</v>
      </c>
      <c r="BM1069" s="101" t="s">
        <v>3081</v>
      </c>
    </row>
    <row r="1070" spans="1:65">
      <c r="A1070" t="s">
        <v>695</v>
      </c>
      <c r="B1070">
        <v>20250301</v>
      </c>
      <c r="C1070">
        <v>2025</v>
      </c>
      <c r="D1070" s="9">
        <v>45717</v>
      </c>
      <c r="E1070">
        <v>3</v>
      </c>
      <c r="F1070" t="s">
        <v>2670</v>
      </c>
      <c r="G1070" t="s">
        <v>2685</v>
      </c>
      <c r="H1070" t="s">
        <v>2670</v>
      </c>
      <c r="I1070" t="s">
        <v>2685</v>
      </c>
      <c r="J1070">
        <v>1</v>
      </c>
      <c r="K1070" t="s">
        <v>9</v>
      </c>
      <c r="L1070" t="s">
        <v>2158</v>
      </c>
      <c r="M1070" t="s">
        <v>2158</v>
      </c>
      <c r="N1070" t="s">
        <v>1820</v>
      </c>
      <c r="O1070" t="s">
        <v>3247</v>
      </c>
      <c r="P1070" t="s">
        <v>6037</v>
      </c>
      <c r="Q1070" t="s">
        <v>6038</v>
      </c>
      <c r="R1070" t="s">
        <v>3481</v>
      </c>
      <c r="S1070" t="s">
        <v>196</v>
      </c>
      <c r="T1070" t="s">
        <v>6046</v>
      </c>
      <c r="U1070" s="9" t="s">
        <v>6047</v>
      </c>
      <c r="V1070" s="9" t="s">
        <v>6048</v>
      </c>
      <c r="W1070" t="s">
        <v>6049</v>
      </c>
      <c r="X1070" t="s">
        <v>3081</v>
      </c>
      <c r="Y1070" t="s">
        <v>3081</v>
      </c>
      <c r="Z1070">
        <v>7</v>
      </c>
      <c r="AA1070">
        <v>45323</v>
      </c>
      <c r="AB1070">
        <v>41030</v>
      </c>
      <c r="AC1070">
        <v>61740001</v>
      </c>
      <c r="AD1070" s="9" t="s">
        <v>3084</v>
      </c>
      <c r="AE1070" t="s">
        <v>1321</v>
      </c>
      <c r="AF1070" t="s">
        <v>3482</v>
      </c>
      <c r="AG1070" t="s">
        <v>3483</v>
      </c>
      <c r="AH1070" t="s">
        <v>230</v>
      </c>
      <c r="AI1070" t="s">
        <v>6045</v>
      </c>
      <c r="AJ1070">
        <v>33006</v>
      </c>
      <c r="AK1070" t="s">
        <v>3099</v>
      </c>
      <c r="AL1070" t="s">
        <v>3088</v>
      </c>
      <c r="AM1070">
        <v>200013300210308</v>
      </c>
      <c r="AN1070">
        <v>1</v>
      </c>
      <c r="AO1070" s="88" t="s">
        <v>3089</v>
      </c>
      <c r="AP1070" s="88">
        <v>1</v>
      </c>
      <c r="AQ1070" s="88" t="s">
        <v>3090</v>
      </c>
      <c r="AR1070" s="88">
        <v>363097</v>
      </c>
      <c r="AS1070" s="88" t="s">
        <v>6091</v>
      </c>
      <c r="AT1070" s="88">
        <v>24</v>
      </c>
      <c r="AU1070" s="88">
        <v>50000</v>
      </c>
      <c r="AV1070" s="88">
        <v>0</v>
      </c>
      <c r="AW1070" s="88">
        <v>0</v>
      </c>
      <c r="AX1070" s="88">
        <v>50000</v>
      </c>
      <c r="AY1070" s="88">
        <v>100000</v>
      </c>
      <c r="AZ1070" s="88">
        <v>1435</v>
      </c>
      <c r="BA1070" s="88">
        <v>9780.91</v>
      </c>
      <c r="BB1070" s="88">
        <v>1520</v>
      </c>
      <c r="BC1070" s="88">
        <v>0</v>
      </c>
      <c r="BD1070" s="88">
        <v>0</v>
      </c>
      <c r="BE1070" s="88">
        <v>0</v>
      </c>
      <c r="BF1070" s="101">
        <v>0</v>
      </c>
      <c r="BG1070" s="101">
        <v>12735.91</v>
      </c>
      <c r="BH1070" s="101">
        <v>3550</v>
      </c>
      <c r="BI1070" s="101">
        <v>356.51</v>
      </c>
      <c r="BJ1070" s="101">
        <v>3545</v>
      </c>
      <c r="BK1070" s="101">
        <v>7451.51</v>
      </c>
      <c r="BL1070" s="101" t="s">
        <v>3173</v>
      </c>
      <c r="BM1070" s="101" t="s">
        <v>3217</v>
      </c>
    </row>
    <row r="1071" spans="1:65">
      <c r="A1071" t="s">
        <v>695</v>
      </c>
      <c r="B1071">
        <v>20250301</v>
      </c>
      <c r="C1071">
        <v>2025</v>
      </c>
      <c r="D1071" s="9">
        <v>45717</v>
      </c>
      <c r="E1071">
        <v>3</v>
      </c>
      <c r="F1071" t="s">
        <v>1079</v>
      </c>
      <c r="G1071" t="s">
        <v>403</v>
      </c>
      <c r="H1071" t="s">
        <v>1079</v>
      </c>
      <c r="I1071" t="s">
        <v>403</v>
      </c>
      <c r="J1071">
        <v>1</v>
      </c>
      <c r="K1071" t="s">
        <v>9</v>
      </c>
      <c r="L1071" t="s">
        <v>2158</v>
      </c>
      <c r="M1071" t="s">
        <v>2158</v>
      </c>
      <c r="N1071" t="s">
        <v>1820</v>
      </c>
      <c r="O1071" t="s">
        <v>3247</v>
      </c>
      <c r="P1071" t="s">
        <v>6037</v>
      </c>
      <c r="Q1071" t="s">
        <v>6038</v>
      </c>
      <c r="R1071" t="s">
        <v>3185</v>
      </c>
      <c r="S1071" t="s">
        <v>307</v>
      </c>
      <c r="T1071" t="s">
        <v>6039</v>
      </c>
      <c r="U1071" s="9" t="s">
        <v>6040</v>
      </c>
      <c r="V1071" s="9" t="s">
        <v>6041</v>
      </c>
      <c r="W1071" t="s">
        <v>6042</v>
      </c>
      <c r="X1071" t="s">
        <v>3081</v>
      </c>
      <c r="Y1071" t="s">
        <v>3081</v>
      </c>
      <c r="Z1071">
        <v>2</v>
      </c>
      <c r="AA1071">
        <v>45597</v>
      </c>
      <c r="AB1071">
        <v>44348</v>
      </c>
      <c r="AC1071">
        <v>61515006</v>
      </c>
      <c r="AD1071" s="9" t="s">
        <v>3084</v>
      </c>
      <c r="AE1071" t="s">
        <v>1252</v>
      </c>
      <c r="AF1071" t="s">
        <v>3533</v>
      </c>
      <c r="AG1071" t="s">
        <v>3534</v>
      </c>
      <c r="AH1071" t="s">
        <v>796</v>
      </c>
      <c r="AI1071" t="s">
        <v>6045</v>
      </c>
      <c r="AJ1071">
        <v>31696</v>
      </c>
      <c r="AK1071" t="s">
        <v>3099</v>
      </c>
      <c r="AL1071" t="s">
        <v>3088</v>
      </c>
      <c r="AM1071">
        <v>200019603769988</v>
      </c>
      <c r="AN1071">
        <v>1</v>
      </c>
      <c r="AO1071" s="88" t="s">
        <v>3089</v>
      </c>
      <c r="AP1071" s="88">
        <v>1</v>
      </c>
      <c r="AQ1071" s="88" t="s">
        <v>3090</v>
      </c>
      <c r="AR1071" s="88">
        <v>363133</v>
      </c>
      <c r="AS1071" s="88" t="s">
        <v>6093</v>
      </c>
      <c r="AT1071" s="88">
        <v>1</v>
      </c>
      <c r="AU1071" s="88">
        <v>0</v>
      </c>
      <c r="AV1071" s="88">
        <v>0</v>
      </c>
      <c r="AW1071" s="88">
        <v>0</v>
      </c>
      <c r="AX1071" s="88">
        <v>720</v>
      </c>
      <c r="AY1071" s="88">
        <v>720</v>
      </c>
      <c r="AZ1071" s="88">
        <v>0</v>
      </c>
      <c r="BA1071" s="88">
        <v>0</v>
      </c>
      <c r="BB1071" s="88">
        <v>0</v>
      </c>
      <c r="BC1071" s="88">
        <v>0</v>
      </c>
      <c r="BD1071" s="88">
        <v>0</v>
      </c>
      <c r="BE1071" s="88">
        <v>0</v>
      </c>
      <c r="BF1071" s="101">
        <v>0</v>
      </c>
      <c r="BG1071" s="101">
        <v>0</v>
      </c>
      <c r="BH1071" s="101">
        <v>0</v>
      </c>
      <c r="BI1071" s="101">
        <v>0</v>
      </c>
      <c r="BJ1071" s="101">
        <v>0</v>
      </c>
      <c r="BK1071" s="101">
        <v>0</v>
      </c>
      <c r="BL1071" s="101" t="s">
        <v>3081</v>
      </c>
      <c r="BM1071" s="101" t="s">
        <v>3081</v>
      </c>
    </row>
    <row r="1072" spans="1:65">
      <c r="A1072" t="s">
        <v>695</v>
      </c>
      <c r="B1072">
        <v>20250301</v>
      </c>
      <c r="C1072">
        <v>2025</v>
      </c>
      <c r="D1072" s="9">
        <v>45717</v>
      </c>
      <c r="E1072">
        <v>3</v>
      </c>
      <c r="F1072" t="s">
        <v>1030</v>
      </c>
      <c r="G1072" t="s">
        <v>420</v>
      </c>
      <c r="H1072" t="s">
        <v>1030</v>
      </c>
      <c r="I1072" t="s">
        <v>420</v>
      </c>
      <c r="J1072">
        <v>1</v>
      </c>
      <c r="K1072" t="s">
        <v>9</v>
      </c>
      <c r="L1072" t="s">
        <v>2158</v>
      </c>
      <c r="M1072" t="s">
        <v>2158</v>
      </c>
      <c r="N1072" t="s">
        <v>1820</v>
      </c>
      <c r="O1072" t="s">
        <v>3247</v>
      </c>
      <c r="P1072" t="s">
        <v>6037</v>
      </c>
      <c r="Q1072" t="s">
        <v>6038</v>
      </c>
      <c r="R1072" t="s">
        <v>3367</v>
      </c>
      <c r="S1072" t="s">
        <v>719</v>
      </c>
      <c r="T1072" t="s">
        <v>6039</v>
      </c>
      <c r="U1072" s="9" t="s">
        <v>6040</v>
      </c>
      <c r="V1072" s="9" t="s">
        <v>6056</v>
      </c>
      <c r="W1072" t="s">
        <v>6057</v>
      </c>
      <c r="X1072" t="s">
        <v>3081</v>
      </c>
      <c r="Y1072" t="s">
        <v>3081</v>
      </c>
      <c r="Z1072">
        <v>5</v>
      </c>
      <c r="AA1072">
        <v>45108</v>
      </c>
      <c r="AB1072">
        <v>44095</v>
      </c>
      <c r="AC1072">
        <v>62040062</v>
      </c>
      <c r="AD1072" s="9" t="s">
        <v>3084</v>
      </c>
      <c r="AE1072" t="s">
        <v>1794</v>
      </c>
      <c r="AF1072" t="s">
        <v>5389</v>
      </c>
      <c r="AG1072" t="s">
        <v>5390</v>
      </c>
      <c r="AH1072" t="s">
        <v>1802</v>
      </c>
      <c r="AI1072" t="s">
        <v>6045</v>
      </c>
      <c r="AJ1072">
        <v>32841</v>
      </c>
      <c r="AK1072" t="s">
        <v>3099</v>
      </c>
      <c r="AL1072" t="s">
        <v>3088</v>
      </c>
      <c r="AM1072">
        <v>200019604939492</v>
      </c>
      <c r="AN1072">
        <v>1</v>
      </c>
      <c r="AO1072" s="88" t="s">
        <v>3089</v>
      </c>
      <c r="AP1072" s="88">
        <v>1</v>
      </c>
      <c r="AQ1072" s="88" t="s">
        <v>3090</v>
      </c>
      <c r="AR1072" s="88">
        <v>363133</v>
      </c>
      <c r="AS1072" s="88" t="s">
        <v>6093</v>
      </c>
      <c r="AT1072" s="88">
        <v>6</v>
      </c>
      <c r="AU1072" s="88">
        <v>0</v>
      </c>
      <c r="AV1072" s="88">
        <v>0</v>
      </c>
      <c r="AW1072" s="88">
        <v>0</v>
      </c>
      <c r="AX1072" s="88">
        <v>2481</v>
      </c>
      <c r="AY1072" s="88">
        <v>2481</v>
      </c>
      <c r="AZ1072" s="88">
        <v>0</v>
      </c>
      <c r="BA1072" s="88">
        <v>109.13</v>
      </c>
      <c r="BB1072" s="88">
        <v>0</v>
      </c>
      <c r="BC1072" s="88">
        <v>0</v>
      </c>
      <c r="BD1072" s="88">
        <v>0</v>
      </c>
      <c r="BE1072" s="88">
        <v>0</v>
      </c>
      <c r="BF1072" s="101">
        <v>0</v>
      </c>
      <c r="BG1072" s="101">
        <v>109.13</v>
      </c>
      <c r="BH1072" s="101">
        <v>0</v>
      </c>
      <c r="BI1072" s="101">
        <v>0</v>
      </c>
      <c r="BJ1072" s="101">
        <v>0</v>
      </c>
      <c r="BK1072" s="101">
        <v>0</v>
      </c>
      <c r="BL1072" s="101" t="s">
        <v>3081</v>
      </c>
      <c r="BM1072" s="101" t="s">
        <v>3081</v>
      </c>
    </row>
    <row r="1073" spans="1:65">
      <c r="A1073" t="s">
        <v>695</v>
      </c>
      <c r="B1073">
        <v>20250301</v>
      </c>
      <c r="C1073">
        <v>2025</v>
      </c>
      <c r="D1073" s="9">
        <v>45717</v>
      </c>
      <c r="E1073">
        <v>3</v>
      </c>
      <c r="F1073" t="s">
        <v>1046</v>
      </c>
      <c r="G1073" t="s">
        <v>226</v>
      </c>
      <c r="H1073" t="s">
        <v>1046</v>
      </c>
      <c r="I1073" t="s">
        <v>226</v>
      </c>
      <c r="J1073">
        <v>1</v>
      </c>
      <c r="K1073" t="s">
        <v>9</v>
      </c>
      <c r="L1073" t="s">
        <v>2158</v>
      </c>
      <c r="M1073" t="s">
        <v>2158</v>
      </c>
      <c r="N1073" t="s">
        <v>1820</v>
      </c>
      <c r="O1073" t="s">
        <v>3247</v>
      </c>
      <c r="P1073" t="s">
        <v>6037</v>
      </c>
      <c r="Q1073" t="s">
        <v>6038</v>
      </c>
      <c r="R1073" t="s">
        <v>3127</v>
      </c>
      <c r="S1073" t="s">
        <v>23</v>
      </c>
      <c r="T1073" t="s">
        <v>6039</v>
      </c>
      <c r="U1073" s="9" t="s">
        <v>6040</v>
      </c>
      <c r="V1073" s="9" t="s">
        <v>6048</v>
      </c>
      <c r="W1073" t="s">
        <v>6049</v>
      </c>
      <c r="X1073" t="s">
        <v>3081</v>
      </c>
      <c r="Y1073" t="s">
        <v>3081</v>
      </c>
      <c r="Z1073">
        <v>2</v>
      </c>
      <c r="AA1073">
        <v>45352</v>
      </c>
      <c r="AB1073">
        <v>44812</v>
      </c>
      <c r="AC1073">
        <v>62250040</v>
      </c>
      <c r="AD1073" s="9" t="s">
        <v>3084</v>
      </c>
      <c r="AE1073" t="s">
        <v>1861</v>
      </c>
      <c r="AF1073" t="s">
        <v>5067</v>
      </c>
      <c r="AG1073" t="s">
        <v>5068</v>
      </c>
      <c r="AH1073" t="s">
        <v>1846</v>
      </c>
      <c r="AI1073" t="s">
        <v>6045</v>
      </c>
      <c r="AJ1073">
        <v>32007</v>
      </c>
      <c r="AK1073" t="s">
        <v>3099</v>
      </c>
      <c r="AL1073" t="s">
        <v>3088</v>
      </c>
      <c r="AM1073">
        <v>200019605128261</v>
      </c>
      <c r="AN1073">
        <v>1</v>
      </c>
      <c r="AO1073" s="88" t="s">
        <v>3089</v>
      </c>
      <c r="AP1073" s="88">
        <v>1</v>
      </c>
      <c r="AQ1073" s="88" t="s">
        <v>3090</v>
      </c>
      <c r="AR1073" s="88">
        <v>363133</v>
      </c>
      <c r="AS1073" s="88" t="s">
        <v>6093</v>
      </c>
      <c r="AT1073" s="88">
        <v>18</v>
      </c>
      <c r="AU1073" s="88">
        <v>0</v>
      </c>
      <c r="AV1073" s="88">
        <v>0</v>
      </c>
      <c r="AW1073" s="88">
        <v>0</v>
      </c>
      <c r="AX1073" s="88">
        <v>909</v>
      </c>
      <c r="AY1073" s="88">
        <v>909</v>
      </c>
      <c r="AZ1073" s="88">
        <v>0</v>
      </c>
      <c r="BA1073" s="88">
        <v>136.35</v>
      </c>
      <c r="BB1073" s="88">
        <v>0</v>
      </c>
      <c r="BC1073" s="88">
        <v>0</v>
      </c>
      <c r="BD1073" s="88">
        <v>0</v>
      </c>
      <c r="BE1073" s="88">
        <v>0</v>
      </c>
      <c r="BF1073" s="101">
        <v>0</v>
      </c>
      <c r="BG1073" s="101">
        <v>136.35</v>
      </c>
      <c r="BH1073" s="101">
        <v>0</v>
      </c>
      <c r="BI1073" s="101">
        <v>0</v>
      </c>
      <c r="BJ1073" s="101">
        <v>0</v>
      </c>
      <c r="BK1073" s="101">
        <v>0</v>
      </c>
      <c r="BL1073" s="101" t="s">
        <v>3081</v>
      </c>
      <c r="BM1073" s="101" t="s">
        <v>3081</v>
      </c>
    </row>
    <row r="1074" spans="1:65">
      <c r="A1074" t="s">
        <v>695</v>
      </c>
      <c r="B1074">
        <v>20250301</v>
      </c>
      <c r="C1074">
        <v>2025</v>
      </c>
      <c r="D1074" s="9">
        <v>45717</v>
      </c>
      <c r="E1074">
        <v>3</v>
      </c>
      <c r="F1074" t="s">
        <v>1079</v>
      </c>
      <c r="G1074" t="s">
        <v>403</v>
      </c>
      <c r="H1074" t="s">
        <v>1079</v>
      </c>
      <c r="I1074" t="s">
        <v>403</v>
      </c>
      <c r="J1074">
        <v>1</v>
      </c>
      <c r="K1074" t="s">
        <v>9</v>
      </c>
      <c r="L1074" t="s">
        <v>2158</v>
      </c>
      <c r="M1074" t="s">
        <v>2158</v>
      </c>
      <c r="N1074" t="s">
        <v>1820</v>
      </c>
      <c r="O1074" t="s">
        <v>3247</v>
      </c>
      <c r="P1074" t="s">
        <v>6037</v>
      </c>
      <c r="Q1074" t="s">
        <v>6038</v>
      </c>
      <c r="R1074" t="s">
        <v>3689</v>
      </c>
      <c r="S1074" t="s">
        <v>100</v>
      </c>
      <c r="T1074" t="s">
        <v>6046</v>
      </c>
      <c r="U1074" s="9" t="s">
        <v>6047</v>
      </c>
      <c r="V1074" s="9" t="s">
        <v>3081</v>
      </c>
      <c r="W1074" t="s">
        <v>3081</v>
      </c>
      <c r="X1074" t="s">
        <v>3081</v>
      </c>
      <c r="Y1074" t="s">
        <v>3081</v>
      </c>
      <c r="Z1074">
        <v>2</v>
      </c>
      <c r="AA1074">
        <v>45170</v>
      </c>
      <c r="AB1074">
        <v>44713</v>
      </c>
      <c r="AC1074">
        <v>61515012</v>
      </c>
      <c r="AD1074" s="9" t="s">
        <v>3084</v>
      </c>
      <c r="AE1074" t="s">
        <v>1289</v>
      </c>
      <c r="AF1074" t="s">
        <v>3690</v>
      </c>
      <c r="AG1074" t="s">
        <v>3691</v>
      </c>
      <c r="AH1074" t="s">
        <v>1288</v>
      </c>
      <c r="AI1074" t="s">
        <v>6045</v>
      </c>
      <c r="AJ1074">
        <v>31019</v>
      </c>
      <c r="AK1074" t="s">
        <v>3099</v>
      </c>
      <c r="AL1074" t="s">
        <v>3088</v>
      </c>
      <c r="AM1074">
        <v>200019604844020</v>
      </c>
      <c r="AN1074">
        <v>1</v>
      </c>
      <c r="AO1074" s="88" t="s">
        <v>3089</v>
      </c>
      <c r="AP1074" s="88">
        <v>1</v>
      </c>
      <c r="AQ1074" s="88" t="s">
        <v>3090</v>
      </c>
      <c r="AR1074" s="88">
        <v>363133</v>
      </c>
      <c r="AS1074" s="88" t="s">
        <v>6093</v>
      </c>
      <c r="AT1074" s="88">
        <v>20</v>
      </c>
      <c r="AU1074" s="88">
        <v>0</v>
      </c>
      <c r="AV1074" s="88">
        <v>0</v>
      </c>
      <c r="AW1074" s="88">
        <v>0</v>
      </c>
      <c r="AX1074" s="88">
        <v>4335</v>
      </c>
      <c r="AY1074" s="88">
        <v>4335</v>
      </c>
      <c r="AZ1074" s="88">
        <v>0</v>
      </c>
      <c r="BA1074" s="88">
        <v>650.25</v>
      </c>
      <c r="BB1074" s="88">
        <v>0</v>
      </c>
      <c r="BC1074" s="88">
        <v>0</v>
      </c>
      <c r="BD1074" s="88">
        <v>0</v>
      </c>
      <c r="BE1074" s="88">
        <v>0</v>
      </c>
      <c r="BF1074" s="101">
        <v>0</v>
      </c>
      <c r="BG1074" s="101">
        <v>650.25</v>
      </c>
      <c r="BH1074" s="101">
        <v>0</v>
      </c>
      <c r="BI1074" s="101">
        <v>0</v>
      </c>
      <c r="BJ1074" s="101">
        <v>0</v>
      </c>
      <c r="BK1074" s="101">
        <v>0</v>
      </c>
      <c r="BL1074" s="101" t="s">
        <v>3081</v>
      </c>
      <c r="BM1074" s="101" t="s">
        <v>3081</v>
      </c>
    </row>
    <row r="1075" spans="1:65">
      <c r="A1075" t="s">
        <v>695</v>
      </c>
      <c r="B1075">
        <v>20250301</v>
      </c>
      <c r="C1075">
        <v>2025</v>
      </c>
      <c r="D1075" s="9">
        <v>45717</v>
      </c>
      <c r="E1075">
        <v>3</v>
      </c>
      <c r="F1075" t="s">
        <v>1030</v>
      </c>
      <c r="G1075" t="s">
        <v>420</v>
      </c>
      <c r="H1075" t="s">
        <v>1030</v>
      </c>
      <c r="I1075" t="s">
        <v>420</v>
      </c>
      <c r="J1075">
        <v>1</v>
      </c>
      <c r="K1075" t="s">
        <v>9</v>
      </c>
      <c r="L1075" t="s">
        <v>2158</v>
      </c>
      <c r="M1075" t="s">
        <v>2158</v>
      </c>
      <c r="N1075" t="s">
        <v>1820</v>
      </c>
      <c r="O1075" t="s">
        <v>3247</v>
      </c>
      <c r="P1075" t="s">
        <v>6037</v>
      </c>
      <c r="Q1075" t="s">
        <v>6038</v>
      </c>
      <c r="R1075" t="s">
        <v>3367</v>
      </c>
      <c r="S1075" t="s">
        <v>719</v>
      </c>
      <c r="T1075" t="s">
        <v>6039</v>
      </c>
      <c r="U1075" s="9" t="s">
        <v>6040</v>
      </c>
      <c r="V1075" s="9" t="s">
        <v>6056</v>
      </c>
      <c r="W1075" t="s">
        <v>6057</v>
      </c>
      <c r="X1075" t="s">
        <v>3081</v>
      </c>
      <c r="Y1075" t="s">
        <v>3081</v>
      </c>
      <c r="Z1075">
        <v>2</v>
      </c>
      <c r="AA1075">
        <v>45474</v>
      </c>
      <c r="AB1075">
        <v>45323</v>
      </c>
      <c r="AC1075">
        <v>62040083</v>
      </c>
      <c r="AD1075" s="9" t="s">
        <v>3084</v>
      </c>
      <c r="AE1075" t="s">
        <v>2695</v>
      </c>
      <c r="AF1075" t="s">
        <v>5570</v>
      </c>
      <c r="AG1075" t="s">
        <v>5571</v>
      </c>
      <c r="AH1075" t="s">
        <v>2696</v>
      </c>
      <c r="AI1075" t="s">
        <v>6045</v>
      </c>
      <c r="AJ1075">
        <v>27048</v>
      </c>
      <c r="AK1075" t="s">
        <v>3099</v>
      </c>
      <c r="AL1075" t="s">
        <v>3088</v>
      </c>
      <c r="AM1075">
        <v>200019606751730</v>
      </c>
      <c r="AN1075">
        <v>1</v>
      </c>
      <c r="AO1075" s="88" t="s">
        <v>3089</v>
      </c>
      <c r="AP1075" s="88">
        <v>1</v>
      </c>
      <c r="AQ1075" s="88" t="s">
        <v>3090</v>
      </c>
      <c r="AR1075" s="88">
        <v>363133</v>
      </c>
      <c r="AS1075" s="88" t="s">
        <v>6093</v>
      </c>
      <c r="AT1075" s="88">
        <v>28</v>
      </c>
      <c r="AU1075" s="88">
        <v>0</v>
      </c>
      <c r="AV1075" s="88">
        <v>0</v>
      </c>
      <c r="AW1075" s="88">
        <v>0</v>
      </c>
      <c r="AX1075" s="88">
        <v>606</v>
      </c>
      <c r="AY1075" s="88">
        <v>606</v>
      </c>
      <c r="AZ1075" s="88">
        <v>0</v>
      </c>
      <c r="BA1075" s="88">
        <v>0</v>
      </c>
      <c r="BB1075" s="88">
        <v>0</v>
      </c>
      <c r="BC1075" s="88">
        <v>0</v>
      </c>
      <c r="BD1075" s="88">
        <v>0</v>
      </c>
      <c r="BE1075" s="88">
        <v>0</v>
      </c>
      <c r="BF1075" s="101">
        <v>0</v>
      </c>
      <c r="BG1075" s="101">
        <v>0</v>
      </c>
      <c r="BH1075" s="101">
        <v>0</v>
      </c>
      <c r="BI1075" s="101">
        <v>0</v>
      </c>
      <c r="BJ1075" s="101">
        <v>0</v>
      </c>
      <c r="BK1075" s="101">
        <v>0</v>
      </c>
      <c r="BL1075" s="101" t="s">
        <v>3081</v>
      </c>
      <c r="BM1075" s="101" t="s">
        <v>3081</v>
      </c>
    </row>
    <row r="1076" spans="1:65">
      <c r="A1076" t="s">
        <v>695</v>
      </c>
      <c r="B1076">
        <v>20250301</v>
      </c>
      <c r="C1076">
        <v>2025</v>
      </c>
      <c r="D1076" s="9">
        <v>45717</v>
      </c>
      <c r="E1076">
        <v>3</v>
      </c>
      <c r="F1076" t="s">
        <v>1038</v>
      </c>
      <c r="G1076" t="s">
        <v>695</v>
      </c>
      <c r="H1076" t="s">
        <v>1038</v>
      </c>
      <c r="I1076" t="s">
        <v>695</v>
      </c>
      <c r="J1076">
        <v>7</v>
      </c>
      <c r="K1076" t="s">
        <v>3252</v>
      </c>
      <c r="L1076" t="s">
        <v>2158</v>
      </c>
      <c r="M1076" t="s">
        <v>2158</v>
      </c>
      <c r="N1076" t="s">
        <v>1820</v>
      </c>
      <c r="O1076" t="s">
        <v>3247</v>
      </c>
      <c r="P1076" t="s">
        <v>6037</v>
      </c>
      <c r="Q1076" t="s">
        <v>6038</v>
      </c>
      <c r="R1076" t="s">
        <v>3253</v>
      </c>
      <c r="S1076" t="s">
        <v>666</v>
      </c>
      <c r="T1076" t="s">
        <v>6046</v>
      </c>
      <c r="U1076" s="9" t="s">
        <v>6047</v>
      </c>
      <c r="V1076" s="9" t="s">
        <v>3081</v>
      </c>
      <c r="W1076" t="s">
        <v>3081</v>
      </c>
      <c r="X1076" t="s">
        <v>3081</v>
      </c>
      <c r="Y1076" t="s">
        <v>3081</v>
      </c>
      <c r="Z1076">
        <v>1</v>
      </c>
      <c r="AA1076">
        <v>45717</v>
      </c>
      <c r="AB1076">
        <v>45717</v>
      </c>
      <c r="AC1076">
        <v>62462573</v>
      </c>
      <c r="AD1076" s="9" t="s">
        <v>3084</v>
      </c>
      <c r="AE1076" t="s">
        <v>6245</v>
      </c>
      <c r="AF1076" t="s">
        <v>6246</v>
      </c>
      <c r="AG1076" t="s">
        <v>6247</v>
      </c>
      <c r="AH1076" t="s">
        <v>6248</v>
      </c>
      <c r="AI1076" t="s">
        <v>6045</v>
      </c>
      <c r="AJ1076">
        <v>37775</v>
      </c>
      <c r="AK1076" t="s">
        <v>3099</v>
      </c>
      <c r="AL1076" t="s">
        <v>3088</v>
      </c>
      <c r="AM1076">
        <v>200019603702308</v>
      </c>
      <c r="AN1076">
        <v>1</v>
      </c>
      <c r="AO1076" s="88" t="s">
        <v>3089</v>
      </c>
      <c r="AP1076" s="88">
        <v>1</v>
      </c>
      <c r="AQ1076" s="88" t="s">
        <v>3090</v>
      </c>
      <c r="AR1076" s="88">
        <v>362717</v>
      </c>
      <c r="AS1076" s="88" t="s">
        <v>6059</v>
      </c>
      <c r="AT1076" s="88">
        <v>869</v>
      </c>
      <c r="AU1076" s="88">
        <v>15000</v>
      </c>
      <c r="AV1076" s="88">
        <v>0</v>
      </c>
      <c r="AW1076" s="88">
        <v>0</v>
      </c>
      <c r="AX1076" s="88">
        <v>0</v>
      </c>
      <c r="AY1076" s="88">
        <v>15000</v>
      </c>
      <c r="AZ1076" s="88">
        <v>0</v>
      </c>
      <c r="BA1076" s="88">
        <v>0</v>
      </c>
      <c r="BB1076" s="88">
        <v>0</v>
      </c>
      <c r="BC1076" s="88">
        <v>0</v>
      </c>
      <c r="BD1076" s="88">
        <v>0</v>
      </c>
      <c r="BE1076" s="88">
        <v>0</v>
      </c>
      <c r="BF1076" s="101">
        <v>0</v>
      </c>
      <c r="BG1076" s="101">
        <v>0</v>
      </c>
      <c r="BH1076" s="101">
        <v>0</v>
      </c>
      <c r="BI1076" s="101">
        <v>0</v>
      </c>
      <c r="BJ1076" s="101">
        <v>0</v>
      </c>
      <c r="BK1076" s="101">
        <v>0</v>
      </c>
      <c r="BL1076" s="101" t="s">
        <v>3081</v>
      </c>
      <c r="BM1076" s="101" t="s">
        <v>3081</v>
      </c>
    </row>
    <row r="1077" spans="1:65">
      <c r="A1077" t="s">
        <v>695</v>
      </c>
      <c r="B1077">
        <v>20250301</v>
      </c>
      <c r="C1077">
        <v>2025</v>
      </c>
      <c r="D1077" s="9">
        <v>45717</v>
      </c>
      <c r="E1077">
        <v>3</v>
      </c>
      <c r="F1077" t="s">
        <v>1028</v>
      </c>
      <c r="G1077" t="s">
        <v>1194</v>
      </c>
      <c r="H1077" t="s">
        <v>1028</v>
      </c>
      <c r="I1077" t="s">
        <v>1194</v>
      </c>
      <c r="J1077">
        <v>1</v>
      </c>
      <c r="K1077" t="s">
        <v>9</v>
      </c>
      <c r="L1077" t="s">
        <v>2158</v>
      </c>
      <c r="M1077" t="s">
        <v>2158</v>
      </c>
      <c r="N1077" t="s">
        <v>1820</v>
      </c>
      <c r="O1077" t="s">
        <v>3247</v>
      </c>
      <c r="P1077" t="s">
        <v>6037</v>
      </c>
      <c r="Q1077" t="s">
        <v>6038</v>
      </c>
      <c r="R1077" t="s">
        <v>3291</v>
      </c>
      <c r="S1077" t="s">
        <v>1783</v>
      </c>
      <c r="T1077" t="s">
        <v>6046</v>
      </c>
      <c r="U1077" s="9" t="s">
        <v>6047</v>
      </c>
      <c r="V1077" s="9" t="s">
        <v>3081</v>
      </c>
      <c r="W1077" t="s">
        <v>3081</v>
      </c>
      <c r="X1077" t="s">
        <v>3081</v>
      </c>
      <c r="Y1077" t="s">
        <v>3081</v>
      </c>
      <c r="Z1077">
        <v>4</v>
      </c>
      <c r="AA1077">
        <v>44317</v>
      </c>
      <c r="AB1077">
        <v>40969</v>
      </c>
      <c r="AC1077">
        <v>62475086</v>
      </c>
      <c r="AD1077" s="9" t="s">
        <v>3084</v>
      </c>
      <c r="AE1077" t="s">
        <v>1428</v>
      </c>
      <c r="AF1077" t="s">
        <v>3292</v>
      </c>
      <c r="AG1077" t="s">
        <v>3293</v>
      </c>
      <c r="AH1077" t="s">
        <v>751</v>
      </c>
      <c r="AI1077" t="s">
        <v>6043</v>
      </c>
      <c r="AJ1077">
        <v>26165</v>
      </c>
      <c r="AK1077" t="s">
        <v>3099</v>
      </c>
      <c r="AL1077" t="s">
        <v>3088</v>
      </c>
      <c r="AM1077">
        <v>200013300207609</v>
      </c>
      <c r="AN1077">
        <v>1</v>
      </c>
      <c r="AO1077" s="88" t="s">
        <v>3089</v>
      </c>
      <c r="AP1077" s="88">
        <v>1</v>
      </c>
      <c r="AQ1077" s="88" t="s">
        <v>3090</v>
      </c>
      <c r="AR1077" s="88">
        <v>362717</v>
      </c>
      <c r="AS1077" s="88" t="s">
        <v>6059</v>
      </c>
      <c r="AT1077" s="88">
        <v>888</v>
      </c>
      <c r="AU1077" s="88">
        <v>26250</v>
      </c>
      <c r="AV1077" s="88">
        <v>0</v>
      </c>
      <c r="AW1077" s="88">
        <v>0</v>
      </c>
      <c r="AX1077" s="88">
        <v>0</v>
      </c>
      <c r="AY1077" s="88">
        <v>26250</v>
      </c>
      <c r="AZ1077" s="88">
        <v>753.38</v>
      </c>
      <c r="BA1077" s="88">
        <v>0</v>
      </c>
      <c r="BB1077" s="88">
        <v>798</v>
      </c>
      <c r="BC1077" s="88">
        <v>0</v>
      </c>
      <c r="BD1077" s="88">
        <v>25</v>
      </c>
      <c r="BE1077" s="88">
        <v>0</v>
      </c>
      <c r="BF1077" s="101">
        <v>0</v>
      </c>
      <c r="BG1077" s="101">
        <v>1576.38</v>
      </c>
      <c r="BH1077" s="101">
        <v>1863.75</v>
      </c>
      <c r="BI1077" s="101">
        <v>288.75</v>
      </c>
      <c r="BJ1077" s="101">
        <v>1861.13</v>
      </c>
      <c r="BK1077" s="101">
        <v>4013.63</v>
      </c>
      <c r="BL1077" s="101" t="s">
        <v>3091</v>
      </c>
      <c r="BM1077" s="101" t="s">
        <v>3229</v>
      </c>
    </row>
    <row r="1078" spans="1:65">
      <c r="A1078" t="s">
        <v>695</v>
      </c>
      <c r="B1078">
        <v>20250301</v>
      </c>
      <c r="C1078">
        <v>2025</v>
      </c>
      <c r="D1078" s="9">
        <v>45717</v>
      </c>
      <c r="E1078">
        <v>3</v>
      </c>
      <c r="F1078" t="s">
        <v>1038</v>
      </c>
      <c r="G1078" t="s">
        <v>695</v>
      </c>
      <c r="H1078" t="s">
        <v>1038</v>
      </c>
      <c r="I1078" t="s">
        <v>695</v>
      </c>
      <c r="J1078">
        <v>7</v>
      </c>
      <c r="K1078" t="s">
        <v>3252</v>
      </c>
      <c r="L1078" t="s">
        <v>2158</v>
      </c>
      <c r="M1078" t="s">
        <v>2158</v>
      </c>
      <c r="N1078" t="s">
        <v>1820</v>
      </c>
      <c r="O1078" t="s">
        <v>3247</v>
      </c>
      <c r="P1078" t="s">
        <v>6037</v>
      </c>
      <c r="Q1078" t="s">
        <v>6038</v>
      </c>
      <c r="R1078" t="s">
        <v>3253</v>
      </c>
      <c r="S1078" t="s">
        <v>666</v>
      </c>
      <c r="T1078" t="s">
        <v>6046</v>
      </c>
      <c r="U1078" s="9" t="s">
        <v>6047</v>
      </c>
      <c r="V1078" s="9" t="s">
        <v>3081</v>
      </c>
      <c r="W1078" t="s">
        <v>3081</v>
      </c>
      <c r="X1078" t="s">
        <v>3081</v>
      </c>
      <c r="Y1078" t="s">
        <v>3081</v>
      </c>
      <c r="Z1078">
        <v>2</v>
      </c>
      <c r="AA1078">
        <v>45413</v>
      </c>
      <c r="AB1078">
        <v>44531</v>
      </c>
      <c r="AC1078">
        <v>62462236</v>
      </c>
      <c r="AD1078" s="9" t="s">
        <v>3084</v>
      </c>
      <c r="AE1078" t="s">
        <v>2836</v>
      </c>
      <c r="AF1078" t="s">
        <v>5087</v>
      </c>
      <c r="AG1078" t="s">
        <v>4915</v>
      </c>
      <c r="AH1078" t="s">
        <v>2835</v>
      </c>
      <c r="AI1078" t="s">
        <v>6045</v>
      </c>
      <c r="AJ1078">
        <v>37225</v>
      </c>
      <c r="AK1078" t="s">
        <v>3099</v>
      </c>
      <c r="AL1078" t="s">
        <v>3088</v>
      </c>
      <c r="AM1078">
        <v>200019603252731</v>
      </c>
      <c r="AN1078">
        <v>1</v>
      </c>
      <c r="AO1078" s="88" t="s">
        <v>3089</v>
      </c>
      <c r="AP1078" s="88">
        <v>1</v>
      </c>
      <c r="AQ1078" s="88" t="s">
        <v>3090</v>
      </c>
      <c r="AR1078" s="88">
        <v>362717</v>
      </c>
      <c r="AS1078" s="88" t="s">
        <v>6059</v>
      </c>
      <c r="AT1078" s="88">
        <v>895</v>
      </c>
      <c r="AU1078" s="88">
        <v>8000</v>
      </c>
      <c r="AV1078" s="88">
        <v>0</v>
      </c>
      <c r="AW1078" s="88">
        <v>0</v>
      </c>
      <c r="AX1078" s="88">
        <v>0</v>
      </c>
      <c r="AY1078" s="88">
        <v>8000</v>
      </c>
      <c r="AZ1078" s="88">
        <v>0</v>
      </c>
      <c r="BA1078" s="88">
        <v>0</v>
      </c>
      <c r="BB1078" s="88">
        <v>0</v>
      </c>
      <c r="BC1078" s="88">
        <v>0</v>
      </c>
      <c r="BD1078" s="88">
        <v>0</v>
      </c>
      <c r="BE1078" s="88">
        <v>0</v>
      </c>
      <c r="BF1078" s="101">
        <v>0</v>
      </c>
      <c r="BG1078" s="101">
        <v>0</v>
      </c>
      <c r="BH1078" s="101">
        <v>0</v>
      </c>
      <c r="BI1078" s="101">
        <v>0</v>
      </c>
      <c r="BJ1078" s="101">
        <v>0</v>
      </c>
      <c r="BK1078" s="101">
        <v>0</v>
      </c>
      <c r="BL1078" s="101" t="s">
        <v>3081</v>
      </c>
      <c r="BM1078" s="101" t="s">
        <v>3081</v>
      </c>
    </row>
    <row r="1079" spans="1:65">
      <c r="A1079" t="s">
        <v>695</v>
      </c>
      <c r="B1079">
        <v>20250301</v>
      </c>
      <c r="C1079">
        <v>2025</v>
      </c>
      <c r="D1079" s="9">
        <v>45717</v>
      </c>
      <c r="E1079">
        <v>3</v>
      </c>
      <c r="F1079" t="s">
        <v>2204</v>
      </c>
      <c r="G1079" t="s">
        <v>2203</v>
      </c>
      <c r="H1079" t="s">
        <v>1038</v>
      </c>
      <c r="I1079" t="s">
        <v>695</v>
      </c>
      <c r="J1079">
        <v>17</v>
      </c>
      <c r="K1079" t="s">
        <v>4028</v>
      </c>
      <c r="L1079" t="s">
        <v>2158</v>
      </c>
      <c r="M1079" t="s">
        <v>2158</v>
      </c>
      <c r="N1079" t="s">
        <v>1820</v>
      </c>
      <c r="O1079" t="s">
        <v>3247</v>
      </c>
      <c r="P1079" t="s">
        <v>6037</v>
      </c>
      <c r="Q1079" t="s">
        <v>6038</v>
      </c>
      <c r="R1079" t="s">
        <v>3281</v>
      </c>
      <c r="S1079" t="s">
        <v>109</v>
      </c>
      <c r="T1079" t="s">
        <v>6046</v>
      </c>
      <c r="U1079" s="9" t="s">
        <v>6047</v>
      </c>
      <c r="V1079" s="9" t="s">
        <v>3081</v>
      </c>
      <c r="W1079" t="s">
        <v>3081</v>
      </c>
      <c r="X1079" t="s">
        <v>3081</v>
      </c>
      <c r="Y1079" t="s">
        <v>3081</v>
      </c>
      <c r="Z1079">
        <v>6</v>
      </c>
      <c r="AA1079">
        <v>45658</v>
      </c>
      <c r="AB1079">
        <v>43040</v>
      </c>
      <c r="AC1079">
        <v>62295005</v>
      </c>
      <c r="AD1079" s="9" t="s">
        <v>3084</v>
      </c>
      <c r="AE1079" t="s">
        <v>1924</v>
      </c>
      <c r="AF1079" t="s">
        <v>5698</v>
      </c>
      <c r="AG1079" t="s">
        <v>5699</v>
      </c>
      <c r="AH1079" t="s">
        <v>1923</v>
      </c>
      <c r="AI1079" t="s">
        <v>6043</v>
      </c>
      <c r="AJ1079">
        <v>34915</v>
      </c>
      <c r="AK1079" t="s">
        <v>3099</v>
      </c>
      <c r="AL1079" t="s">
        <v>3088</v>
      </c>
      <c r="AM1079">
        <v>200019600260028</v>
      </c>
      <c r="AN1079">
        <v>1</v>
      </c>
      <c r="AO1079" s="88" t="s">
        <v>3089</v>
      </c>
      <c r="AP1079" s="88">
        <v>1</v>
      </c>
      <c r="AQ1079" s="88" t="s">
        <v>3090</v>
      </c>
      <c r="AR1079" s="88">
        <v>362717</v>
      </c>
      <c r="AS1079" s="88" t="s">
        <v>6059</v>
      </c>
      <c r="AT1079" s="88">
        <v>897</v>
      </c>
      <c r="AU1079" s="88">
        <v>135000</v>
      </c>
      <c r="AV1079" s="88">
        <v>0</v>
      </c>
      <c r="AW1079" s="88">
        <v>0</v>
      </c>
      <c r="AX1079" s="88">
        <v>0</v>
      </c>
      <c r="AY1079" s="88">
        <v>135000</v>
      </c>
      <c r="AZ1079" s="88">
        <v>3874.5</v>
      </c>
      <c r="BA1079" s="88">
        <v>20338.240000000002</v>
      </c>
      <c r="BB1079" s="88">
        <v>4104</v>
      </c>
      <c r="BC1079" s="88">
        <v>0</v>
      </c>
      <c r="BD1079" s="88">
        <v>0</v>
      </c>
      <c r="BE1079" s="88">
        <v>0</v>
      </c>
      <c r="BF1079" s="101">
        <v>762</v>
      </c>
      <c r="BG1079" s="101">
        <v>29078.74</v>
      </c>
      <c r="BH1079" s="101">
        <v>9585</v>
      </c>
      <c r="BI1079" s="101">
        <v>851.51</v>
      </c>
      <c r="BJ1079" s="101">
        <v>9571.5</v>
      </c>
      <c r="BK1079" s="101">
        <v>20008.009999999998</v>
      </c>
      <c r="BL1079" s="101" t="s">
        <v>3173</v>
      </c>
      <c r="BM1079" s="101" t="s">
        <v>3217</v>
      </c>
    </row>
    <row r="1080" spans="1:65">
      <c r="A1080" t="s">
        <v>695</v>
      </c>
      <c r="B1080">
        <v>20250301</v>
      </c>
      <c r="C1080">
        <v>2025</v>
      </c>
      <c r="D1080" s="9">
        <v>45717</v>
      </c>
      <c r="E1080">
        <v>3</v>
      </c>
      <c r="F1080" t="s">
        <v>1038</v>
      </c>
      <c r="G1080" t="s">
        <v>695</v>
      </c>
      <c r="H1080" t="s">
        <v>1038</v>
      </c>
      <c r="I1080" t="s">
        <v>695</v>
      </c>
      <c r="J1080">
        <v>7</v>
      </c>
      <c r="K1080" t="s">
        <v>3252</v>
      </c>
      <c r="L1080" t="s">
        <v>2158</v>
      </c>
      <c r="M1080" t="s">
        <v>2158</v>
      </c>
      <c r="N1080" t="s">
        <v>1820</v>
      </c>
      <c r="O1080" t="s">
        <v>3247</v>
      </c>
      <c r="P1080" t="s">
        <v>6037</v>
      </c>
      <c r="Q1080" t="s">
        <v>6038</v>
      </c>
      <c r="R1080" t="s">
        <v>3253</v>
      </c>
      <c r="S1080" t="s">
        <v>666</v>
      </c>
      <c r="T1080" t="s">
        <v>6046</v>
      </c>
      <c r="U1080" s="9" t="s">
        <v>6047</v>
      </c>
      <c r="V1080" s="9" t="s">
        <v>3081</v>
      </c>
      <c r="W1080" t="s">
        <v>3081</v>
      </c>
      <c r="X1080" t="s">
        <v>3081</v>
      </c>
      <c r="Y1080" t="s">
        <v>3081</v>
      </c>
      <c r="Z1080">
        <v>5</v>
      </c>
      <c r="AA1080">
        <v>44835</v>
      </c>
      <c r="AB1080">
        <v>43983</v>
      </c>
      <c r="AC1080">
        <v>62461705</v>
      </c>
      <c r="AD1080" s="9" t="s">
        <v>3084</v>
      </c>
      <c r="AE1080" t="s">
        <v>1899</v>
      </c>
      <c r="AF1080" t="s">
        <v>3182</v>
      </c>
      <c r="AG1080" t="s">
        <v>4680</v>
      </c>
      <c r="AH1080" t="s">
        <v>1885</v>
      </c>
      <c r="AI1080" t="s">
        <v>6045</v>
      </c>
      <c r="AJ1080">
        <v>26959</v>
      </c>
      <c r="AK1080" t="s">
        <v>3099</v>
      </c>
      <c r="AL1080" t="s">
        <v>3088</v>
      </c>
      <c r="AM1080">
        <v>200012800134866</v>
      </c>
      <c r="AN1080">
        <v>1</v>
      </c>
      <c r="AO1080" s="88" t="s">
        <v>3089</v>
      </c>
      <c r="AP1080" s="88">
        <v>1</v>
      </c>
      <c r="AQ1080" s="88" t="s">
        <v>3090</v>
      </c>
      <c r="AR1080" s="88">
        <v>362717</v>
      </c>
      <c r="AS1080" s="88" t="s">
        <v>6059</v>
      </c>
      <c r="AT1080" s="88">
        <v>901</v>
      </c>
      <c r="AU1080" s="88">
        <v>15000</v>
      </c>
      <c r="AV1080" s="88">
        <v>0</v>
      </c>
      <c r="AW1080" s="88">
        <v>0</v>
      </c>
      <c r="AX1080" s="88">
        <v>0</v>
      </c>
      <c r="AY1080" s="88">
        <v>15000</v>
      </c>
      <c r="AZ1080" s="88">
        <v>0</v>
      </c>
      <c r="BA1080" s="88">
        <v>0</v>
      </c>
      <c r="BB1080" s="88">
        <v>0</v>
      </c>
      <c r="BC1080" s="88">
        <v>0</v>
      </c>
      <c r="BD1080" s="88">
        <v>0</v>
      </c>
      <c r="BE1080" s="88">
        <v>0</v>
      </c>
      <c r="BF1080" s="101">
        <v>0</v>
      </c>
      <c r="BG1080" s="101">
        <v>0</v>
      </c>
      <c r="BH1080" s="101">
        <v>0</v>
      </c>
      <c r="BI1080" s="101">
        <v>0</v>
      </c>
      <c r="BJ1080" s="101">
        <v>0</v>
      </c>
      <c r="BK1080" s="101">
        <v>0</v>
      </c>
      <c r="BL1080" s="101" t="s">
        <v>3081</v>
      </c>
      <c r="BM1080" s="101" t="s">
        <v>3081</v>
      </c>
    </row>
    <row r="1081" spans="1:65">
      <c r="A1081" t="s">
        <v>695</v>
      </c>
      <c r="B1081">
        <v>20250301</v>
      </c>
      <c r="C1081">
        <v>2025</v>
      </c>
      <c r="D1081" s="9">
        <v>45717</v>
      </c>
      <c r="E1081">
        <v>3</v>
      </c>
      <c r="F1081" t="s">
        <v>1089</v>
      </c>
      <c r="G1081" t="s">
        <v>1205</v>
      </c>
      <c r="H1081" t="s">
        <v>1089</v>
      </c>
      <c r="I1081" t="s">
        <v>1205</v>
      </c>
      <c r="J1081">
        <v>1</v>
      </c>
      <c r="K1081" t="s">
        <v>9</v>
      </c>
      <c r="L1081" t="s">
        <v>2158</v>
      </c>
      <c r="M1081" t="s">
        <v>2158</v>
      </c>
      <c r="N1081" t="s">
        <v>1820</v>
      </c>
      <c r="O1081" t="s">
        <v>3247</v>
      </c>
      <c r="P1081" t="s">
        <v>6037</v>
      </c>
      <c r="Q1081" t="s">
        <v>6038</v>
      </c>
      <c r="R1081" t="s">
        <v>3297</v>
      </c>
      <c r="S1081" t="s">
        <v>8</v>
      </c>
      <c r="T1081" t="s">
        <v>6046</v>
      </c>
      <c r="U1081" s="9" t="s">
        <v>6047</v>
      </c>
      <c r="V1081" s="9" t="s">
        <v>6056</v>
      </c>
      <c r="W1081" t="s">
        <v>6057</v>
      </c>
      <c r="X1081" t="s">
        <v>3081</v>
      </c>
      <c r="Y1081" t="s">
        <v>3081</v>
      </c>
      <c r="Z1081">
        <v>7</v>
      </c>
      <c r="AA1081">
        <v>44256</v>
      </c>
      <c r="AB1081">
        <v>39264</v>
      </c>
      <c r="AC1081">
        <v>61680004</v>
      </c>
      <c r="AD1081" s="9" t="s">
        <v>3084</v>
      </c>
      <c r="AE1081" t="s">
        <v>869</v>
      </c>
      <c r="AF1081" t="s">
        <v>5449</v>
      </c>
      <c r="AG1081" t="s">
        <v>5450</v>
      </c>
      <c r="AH1081" t="s">
        <v>176</v>
      </c>
      <c r="AI1081" t="s">
        <v>6043</v>
      </c>
      <c r="AJ1081">
        <v>31590</v>
      </c>
      <c r="AK1081" t="s">
        <v>3088</v>
      </c>
      <c r="AL1081" t="s">
        <v>3088</v>
      </c>
      <c r="AM1081">
        <v>200013300101310</v>
      </c>
      <c r="AN1081">
        <v>1</v>
      </c>
      <c r="AO1081" s="88" t="s">
        <v>3089</v>
      </c>
      <c r="AP1081" s="88">
        <v>1</v>
      </c>
      <c r="AQ1081" s="88" t="s">
        <v>3090</v>
      </c>
      <c r="AR1081" s="88">
        <v>362717</v>
      </c>
      <c r="AS1081" s="88" t="s">
        <v>6059</v>
      </c>
      <c r="AT1081" s="88">
        <v>927</v>
      </c>
      <c r="AU1081" s="88">
        <v>45000</v>
      </c>
      <c r="AV1081" s="88">
        <v>0</v>
      </c>
      <c r="AW1081" s="88">
        <v>0</v>
      </c>
      <c r="AX1081" s="88">
        <v>0</v>
      </c>
      <c r="AY1081" s="88">
        <v>45000</v>
      </c>
      <c r="AZ1081" s="88">
        <v>1291.5</v>
      </c>
      <c r="BA1081" s="88">
        <v>891.01</v>
      </c>
      <c r="BB1081" s="88">
        <v>1368</v>
      </c>
      <c r="BC1081" s="88">
        <v>1715.46</v>
      </c>
      <c r="BD1081" s="88">
        <v>25</v>
      </c>
      <c r="BE1081" s="88">
        <v>0</v>
      </c>
      <c r="BF1081" s="101">
        <v>1500</v>
      </c>
      <c r="BG1081" s="101">
        <v>6790.97</v>
      </c>
      <c r="BH1081" s="101">
        <v>3195</v>
      </c>
      <c r="BI1081" s="101">
        <v>495</v>
      </c>
      <c r="BJ1081" s="101">
        <v>3190.5</v>
      </c>
      <c r="BK1081" s="101">
        <v>6880.5</v>
      </c>
      <c r="BL1081" s="101" t="s">
        <v>3091</v>
      </c>
      <c r="BM1081" s="101" t="s">
        <v>3081</v>
      </c>
    </row>
    <row r="1082" spans="1:65">
      <c r="A1082" t="s">
        <v>695</v>
      </c>
      <c r="B1082">
        <v>20250301</v>
      </c>
      <c r="C1082">
        <v>2025</v>
      </c>
      <c r="D1082" s="9">
        <v>45717</v>
      </c>
      <c r="E1082">
        <v>3</v>
      </c>
      <c r="F1082" t="s">
        <v>1047</v>
      </c>
      <c r="G1082" t="s">
        <v>265</v>
      </c>
      <c r="H1082" t="s">
        <v>1047</v>
      </c>
      <c r="I1082" t="s">
        <v>265</v>
      </c>
      <c r="J1082">
        <v>1</v>
      </c>
      <c r="K1082" t="s">
        <v>9</v>
      </c>
      <c r="L1082" t="s">
        <v>2158</v>
      </c>
      <c r="M1082" t="s">
        <v>2158</v>
      </c>
      <c r="N1082" t="s">
        <v>1820</v>
      </c>
      <c r="O1082" t="s">
        <v>3247</v>
      </c>
      <c r="P1082" t="s">
        <v>6037</v>
      </c>
      <c r="Q1082" t="s">
        <v>6038</v>
      </c>
      <c r="R1082" t="s">
        <v>3273</v>
      </c>
      <c r="S1082" t="s">
        <v>163</v>
      </c>
      <c r="T1082" t="s">
        <v>6046</v>
      </c>
      <c r="U1082" s="9" t="s">
        <v>6047</v>
      </c>
      <c r="V1082" s="9" t="s">
        <v>3081</v>
      </c>
      <c r="W1082" t="s">
        <v>3081</v>
      </c>
      <c r="X1082" t="s">
        <v>3081</v>
      </c>
      <c r="Y1082" t="s">
        <v>3081</v>
      </c>
      <c r="Z1082">
        <v>4</v>
      </c>
      <c r="AA1082">
        <v>44896</v>
      </c>
      <c r="AB1082">
        <v>367</v>
      </c>
      <c r="AC1082">
        <v>62100004</v>
      </c>
      <c r="AD1082" s="9" t="s">
        <v>3084</v>
      </c>
      <c r="AE1082" t="s">
        <v>1333</v>
      </c>
      <c r="AF1082" t="s">
        <v>3310</v>
      </c>
      <c r="AG1082" t="s">
        <v>3311</v>
      </c>
      <c r="AH1082" t="s">
        <v>269</v>
      </c>
      <c r="AI1082" t="s">
        <v>6045</v>
      </c>
      <c r="AJ1082">
        <v>20810</v>
      </c>
      <c r="AK1082" t="s">
        <v>3088</v>
      </c>
      <c r="AL1082" t="s">
        <v>3088</v>
      </c>
      <c r="AM1082">
        <v>200013300038645</v>
      </c>
      <c r="AN1082">
        <v>1</v>
      </c>
      <c r="AO1082" s="88" t="s">
        <v>3089</v>
      </c>
      <c r="AP1082" s="88">
        <v>1</v>
      </c>
      <c r="AQ1082" s="88" t="s">
        <v>3090</v>
      </c>
      <c r="AR1082" s="88">
        <v>362717</v>
      </c>
      <c r="AS1082" s="88" t="s">
        <v>6059</v>
      </c>
      <c r="AT1082" s="88">
        <v>929</v>
      </c>
      <c r="AU1082" s="88">
        <v>35000</v>
      </c>
      <c r="AV1082" s="88">
        <v>0</v>
      </c>
      <c r="AW1082" s="88">
        <v>0</v>
      </c>
      <c r="AX1082" s="88">
        <v>0</v>
      </c>
      <c r="AY1082" s="88">
        <v>35000</v>
      </c>
      <c r="AZ1082" s="88">
        <v>1004.5</v>
      </c>
      <c r="BA1082" s="88">
        <v>0</v>
      </c>
      <c r="BB1082" s="88">
        <v>1064</v>
      </c>
      <c r="BC1082" s="88">
        <v>0</v>
      </c>
      <c r="BD1082" s="88">
        <v>25</v>
      </c>
      <c r="BE1082" s="88">
        <v>50</v>
      </c>
      <c r="BF1082" s="101">
        <v>1416</v>
      </c>
      <c r="BG1082" s="101">
        <v>3559.5</v>
      </c>
      <c r="BH1082" s="101">
        <v>2485</v>
      </c>
      <c r="BI1082" s="101">
        <v>385</v>
      </c>
      <c r="BJ1082" s="101">
        <v>2481.5</v>
      </c>
      <c r="BK1082" s="101">
        <v>5351.5</v>
      </c>
      <c r="BL1082" s="101" t="s">
        <v>3091</v>
      </c>
      <c r="BM1082" s="101" t="s">
        <v>3081</v>
      </c>
    </row>
    <row r="1083" spans="1:65">
      <c r="A1083" t="s">
        <v>695</v>
      </c>
      <c r="B1083">
        <v>20250301</v>
      </c>
      <c r="C1083">
        <v>2025</v>
      </c>
      <c r="D1083" s="9">
        <v>45717</v>
      </c>
      <c r="E1083">
        <v>3</v>
      </c>
      <c r="F1083" t="s">
        <v>1038</v>
      </c>
      <c r="G1083" t="s">
        <v>695</v>
      </c>
      <c r="H1083" t="s">
        <v>1038</v>
      </c>
      <c r="I1083" t="s">
        <v>695</v>
      </c>
      <c r="J1083">
        <v>7</v>
      </c>
      <c r="K1083" t="s">
        <v>3252</v>
      </c>
      <c r="L1083" t="s">
        <v>2158</v>
      </c>
      <c r="M1083" t="s">
        <v>2158</v>
      </c>
      <c r="N1083" t="s">
        <v>1820</v>
      </c>
      <c r="O1083" t="s">
        <v>3247</v>
      </c>
      <c r="P1083" t="s">
        <v>6037</v>
      </c>
      <c r="Q1083" t="s">
        <v>6038</v>
      </c>
      <c r="R1083" t="s">
        <v>3253</v>
      </c>
      <c r="S1083" t="s">
        <v>666</v>
      </c>
      <c r="T1083" t="s">
        <v>6046</v>
      </c>
      <c r="U1083" s="9" t="s">
        <v>6047</v>
      </c>
      <c r="V1083" s="9" t="s">
        <v>3081</v>
      </c>
      <c r="W1083" t="s">
        <v>3081</v>
      </c>
      <c r="X1083" t="s">
        <v>3081</v>
      </c>
      <c r="Y1083" t="s">
        <v>3081</v>
      </c>
      <c r="Z1083">
        <v>1</v>
      </c>
      <c r="AA1083">
        <v>45474</v>
      </c>
      <c r="AB1083">
        <v>45474</v>
      </c>
      <c r="AC1083">
        <v>62462306</v>
      </c>
      <c r="AD1083" s="9" t="s">
        <v>3084</v>
      </c>
      <c r="AE1083" t="s">
        <v>2928</v>
      </c>
      <c r="AF1083" t="s">
        <v>3521</v>
      </c>
      <c r="AG1083" t="s">
        <v>3522</v>
      </c>
      <c r="AH1083" t="s">
        <v>2929</v>
      </c>
      <c r="AI1083" t="s">
        <v>6045</v>
      </c>
      <c r="AJ1083">
        <v>37536</v>
      </c>
      <c r="AK1083" t="s">
        <v>3099</v>
      </c>
      <c r="AL1083" t="s">
        <v>3088</v>
      </c>
      <c r="AM1083">
        <v>200019603252428</v>
      </c>
      <c r="AN1083">
        <v>1</v>
      </c>
      <c r="AO1083" s="88" t="s">
        <v>3089</v>
      </c>
      <c r="AP1083" s="88">
        <v>1</v>
      </c>
      <c r="AQ1083" s="88" t="s">
        <v>3090</v>
      </c>
      <c r="AR1083" s="88">
        <v>362717</v>
      </c>
      <c r="AS1083" s="88" t="s">
        <v>6059</v>
      </c>
      <c r="AT1083" s="88">
        <v>934</v>
      </c>
      <c r="AU1083" s="88">
        <v>10000</v>
      </c>
      <c r="AV1083" s="88">
        <v>0</v>
      </c>
      <c r="AW1083" s="88">
        <v>0</v>
      </c>
      <c r="AX1083" s="88">
        <v>0</v>
      </c>
      <c r="AY1083" s="88">
        <v>10000</v>
      </c>
      <c r="AZ1083" s="88">
        <v>0</v>
      </c>
      <c r="BA1083" s="88">
        <v>0</v>
      </c>
      <c r="BB1083" s="88">
        <v>0</v>
      </c>
      <c r="BC1083" s="88">
        <v>0</v>
      </c>
      <c r="BD1083" s="88">
        <v>0</v>
      </c>
      <c r="BE1083" s="88">
        <v>0</v>
      </c>
      <c r="BF1083" s="101">
        <v>0</v>
      </c>
      <c r="BG1083" s="101">
        <v>0</v>
      </c>
      <c r="BH1083" s="101">
        <v>0</v>
      </c>
      <c r="BI1083" s="101">
        <v>0</v>
      </c>
      <c r="BJ1083" s="101">
        <v>0</v>
      </c>
      <c r="BK1083" s="101">
        <v>0</v>
      </c>
      <c r="BL1083" s="101" t="s">
        <v>3081</v>
      </c>
      <c r="BM1083" s="101" t="s">
        <v>3081</v>
      </c>
    </row>
    <row r="1084" spans="1:65">
      <c r="A1084" t="s">
        <v>695</v>
      </c>
      <c r="B1084">
        <v>20250301</v>
      </c>
      <c r="C1084">
        <v>2025</v>
      </c>
      <c r="D1084" s="9">
        <v>45717</v>
      </c>
      <c r="E1084">
        <v>3</v>
      </c>
      <c r="F1084" t="s">
        <v>1031</v>
      </c>
      <c r="G1084" t="s">
        <v>500</v>
      </c>
      <c r="H1084" t="s">
        <v>1031</v>
      </c>
      <c r="I1084" t="s">
        <v>500</v>
      </c>
      <c r="J1084">
        <v>1</v>
      </c>
      <c r="K1084" t="s">
        <v>9</v>
      </c>
      <c r="L1084" t="s">
        <v>2158</v>
      </c>
      <c r="M1084" t="s">
        <v>2158</v>
      </c>
      <c r="N1084" t="s">
        <v>1823</v>
      </c>
      <c r="O1084" t="s">
        <v>3082</v>
      </c>
      <c r="P1084" t="s">
        <v>6037</v>
      </c>
      <c r="Q1084" t="s">
        <v>6038</v>
      </c>
      <c r="R1084" t="s">
        <v>3297</v>
      </c>
      <c r="S1084" t="s">
        <v>8</v>
      </c>
      <c r="T1084" t="s">
        <v>6046</v>
      </c>
      <c r="U1084" s="9" t="s">
        <v>6047</v>
      </c>
      <c r="V1084" s="9" t="s">
        <v>6056</v>
      </c>
      <c r="W1084" t="s">
        <v>6057</v>
      </c>
      <c r="X1084" t="s">
        <v>3081</v>
      </c>
      <c r="Y1084" t="s">
        <v>3081</v>
      </c>
      <c r="Z1084">
        <v>6</v>
      </c>
      <c r="AA1084">
        <v>43466</v>
      </c>
      <c r="AB1084">
        <v>38899</v>
      </c>
      <c r="AC1084">
        <v>61875010</v>
      </c>
      <c r="AD1084" s="9" t="s">
        <v>3084</v>
      </c>
      <c r="AE1084" t="s">
        <v>952</v>
      </c>
      <c r="AF1084" t="s">
        <v>5499</v>
      </c>
      <c r="AG1084" t="s">
        <v>5500</v>
      </c>
      <c r="AH1084" t="s">
        <v>547</v>
      </c>
      <c r="AI1084" t="s">
        <v>6043</v>
      </c>
      <c r="AJ1084">
        <v>24273</v>
      </c>
      <c r="AK1084" t="s">
        <v>3088</v>
      </c>
      <c r="AL1084" t="s">
        <v>3095</v>
      </c>
      <c r="AM1084">
        <v>200013300059569</v>
      </c>
      <c r="AN1084">
        <v>1</v>
      </c>
      <c r="AO1084" s="88" t="s">
        <v>3089</v>
      </c>
      <c r="AP1084" s="88">
        <v>1</v>
      </c>
      <c r="AQ1084" s="88" t="s">
        <v>3090</v>
      </c>
      <c r="AR1084" s="88">
        <v>363078</v>
      </c>
      <c r="AS1084" s="88" t="s">
        <v>6094</v>
      </c>
      <c r="AT1084" s="88">
        <v>1</v>
      </c>
      <c r="AU1084" s="88">
        <v>0</v>
      </c>
      <c r="AV1084" s="88">
        <v>0</v>
      </c>
      <c r="AW1084" s="88">
        <v>0</v>
      </c>
      <c r="AX1084" s="88">
        <v>35000</v>
      </c>
      <c r="AY1084" s="88">
        <v>35000</v>
      </c>
      <c r="AZ1084" s="88">
        <v>1004.5</v>
      </c>
      <c r="BA1084" s="88">
        <v>5368.48</v>
      </c>
      <c r="BB1084" s="88">
        <v>1064</v>
      </c>
      <c r="BC1084" s="88">
        <v>0</v>
      </c>
      <c r="BD1084" s="88">
        <v>0</v>
      </c>
      <c r="BE1084" s="88">
        <v>0</v>
      </c>
      <c r="BF1084" s="101">
        <v>0</v>
      </c>
      <c r="BG1084" s="101">
        <v>7436.98</v>
      </c>
      <c r="BH1084" s="101">
        <v>2485</v>
      </c>
      <c r="BI1084" s="101">
        <v>385</v>
      </c>
      <c r="BJ1084" s="101">
        <v>2481.5</v>
      </c>
      <c r="BK1084" s="101">
        <v>5351.5</v>
      </c>
      <c r="BL1084" s="101" t="s">
        <v>3091</v>
      </c>
      <c r="BM1084" s="101" t="s">
        <v>3229</v>
      </c>
    </row>
    <row r="1085" spans="1:65">
      <c r="A1085" t="s">
        <v>695</v>
      </c>
      <c r="B1085">
        <v>20250301</v>
      </c>
      <c r="C1085">
        <v>2025</v>
      </c>
      <c r="D1085" s="9">
        <v>45717</v>
      </c>
      <c r="E1085">
        <v>3</v>
      </c>
      <c r="F1085" t="s">
        <v>1068</v>
      </c>
      <c r="G1085" t="s">
        <v>237</v>
      </c>
      <c r="H1085" t="s">
        <v>1068</v>
      </c>
      <c r="I1085" t="s">
        <v>237</v>
      </c>
      <c r="J1085">
        <v>1</v>
      </c>
      <c r="K1085" t="s">
        <v>9</v>
      </c>
      <c r="L1085" t="s">
        <v>2158</v>
      </c>
      <c r="M1085" t="s">
        <v>2158</v>
      </c>
      <c r="N1085" t="s">
        <v>1820</v>
      </c>
      <c r="O1085" t="s">
        <v>3247</v>
      </c>
      <c r="P1085" t="s">
        <v>6037</v>
      </c>
      <c r="Q1085" t="s">
        <v>6038</v>
      </c>
      <c r="R1085" t="s">
        <v>4406</v>
      </c>
      <c r="S1085" t="s">
        <v>219</v>
      </c>
      <c r="T1085" t="s">
        <v>6046</v>
      </c>
      <c r="U1085" s="9" t="s">
        <v>6047</v>
      </c>
      <c r="V1085" s="9" t="s">
        <v>6052</v>
      </c>
      <c r="W1085" t="s">
        <v>6053</v>
      </c>
      <c r="X1085" t="s">
        <v>3081</v>
      </c>
      <c r="Y1085" t="s">
        <v>3081</v>
      </c>
      <c r="Z1085">
        <v>7</v>
      </c>
      <c r="AA1085">
        <v>43466</v>
      </c>
      <c r="AB1085">
        <v>37316</v>
      </c>
      <c r="AC1085">
        <v>62055003</v>
      </c>
      <c r="AD1085" s="9" t="s">
        <v>3084</v>
      </c>
      <c r="AE1085" t="s">
        <v>854</v>
      </c>
      <c r="AF1085" t="s">
        <v>5144</v>
      </c>
      <c r="AG1085" t="s">
        <v>5145</v>
      </c>
      <c r="AH1085" t="s">
        <v>238</v>
      </c>
      <c r="AI1085" t="s">
        <v>6043</v>
      </c>
      <c r="AJ1085">
        <v>22187</v>
      </c>
      <c r="AK1085" t="s">
        <v>3088</v>
      </c>
      <c r="AL1085" t="s">
        <v>3088</v>
      </c>
      <c r="AM1085">
        <v>200013300032065</v>
      </c>
      <c r="AN1085">
        <v>1</v>
      </c>
      <c r="AO1085" s="88" t="s">
        <v>3089</v>
      </c>
      <c r="AP1085" s="88">
        <v>1</v>
      </c>
      <c r="AQ1085" s="88" t="s">
        <v>3090</v>
      </c>
      <c r="AR1085" s="88">
        <v>363079</v>
      </c>
      <c r="AS1085" s="88" t="s">
        <v>6094</v>
      </c>
      <c r="AT1085" s="88">
        <v>4</v>
      </c>
      <c r="AU1085" s="88">
        <v>0</v>
      </c>
      <c r="AV1085" s="88">
        <v>0</v>
      </c>
      <c r="AW1085" s="88">
        <v>0</v>
      </c>
      <c r="AX1085" s="88">
        <v>5000</v>
      </c>
      <c r="AY1085" s="88">
        <v>5000</v>
      </c>
      <c r="AZ1085" s="88">
        <v>143.5</v>
      </c>
      <c r="BA1085" s="88">
        <v>940.9</v>
      </c>
      <c r="BB1085" s="88">
        <v>152</v>
      </c>
      <c r="BC1085" s="88">
        <v>0</v>
      </c>
      <c r="BD1085" s="88">
        <v>0</v>
      </c>
      <c r="BE1085" s="88">
        <v>0</v>
      </c>
      <c r="BF1085" s="101">
        <v>0</v>
      </c>
      <c r="BG1085" s="101">
        <v>1236.4000000000001</v>
      </c>
      <c r="BH1085" s="101">
        <v>355</v>
      </c>
      <c r="BI1085" s="101">
        <v>55</v>
      </c>
      <c r="BJ1085" s="101">
        <v>354.5</v>
      </c>
      <c r="BK1085" s="101">
        <v>764.5</v>
      </c>
      <c r="BL1085" s="101" t="s">
        <v>3091</v>
      </c>
      <c r="BM1085" s="101" t="s">
        <v>3081</v>
      </c>
    </row>
    <row r="1086" spans="1:65">
      <c r="A1086" t="s">
        <v>695</v>
      </c>
      <c r="B1086">
        <v>20250301</v>
      </c>
      <c r="C1086">
        <v>2025</v>
      </c>
      <c r="D1086" s="9">
        <v>45717</v>
      </c>
      <c r="E1086">
        <v>3</v>
      </c>
      <c r="F1086" t="s">
        <v>1080</v>
      </c>
      <c r="G1086" t="s">
        <v>241</v>
      </c>
      <c r="H1086" t="s">
        <v>1080</v>
      </c>
      <c r="I1086" t="s">
        <v>241</v>
      </c>
      <c r="J1086">
        <v>1</v>
      </c>
      <c r="K1086" t="s">
        <v>9</v>
      </c>
      <c r="L1086" t="s">
        <v>2158</v>
      </c>
      <c r="M1086" t="s">
        <v>2158</v>
      </c>
      <c r="N1086" t="s">
        <v>1820</v>
      </c>
      <c r="O1086" t="s">
        <v>3247</v>
      </c>
      <c r="P1086" t="s">
        <v>6037</v>
      </c>
      <c r="Q1086" t="s">
        <v>6038</v>
      </c>
      <c r="R1086" t="s">
        <v>3409</v>
      </c>
      <c r="S1086" t="s">
        <v>243</v>
      </c>
      <c r="T1086" t="s">
        <v>6046</v>
      </c>
      <c r="U1086" s="9" t="s">
        <v>6047</v>
      </c>
      <c r="V1086" s="9" t="s">
        <v>6052</v>
      </c>
      <c r="W1086" t="s">
        <v>6053</v>
      </c>
      <c r="X1086" t="s">
        <v>3081</v>
      </c>
      <c r="Y1086" t="s">
        <v>3081</v>
      </c>
      <c r="Z1086">
        <v>8</v>
      </c>
      <c r="AA1086">
        <v>43922</v>
      </c>
      <c r="AB1086">
        <v>35735</v>
      </c>
      <c r="AC1086">
        <v>62175001</v>
      </c>
      <c r="AD1086" s="9" t="s">
        <v>3084</v>
      </c>
      <c r="AE1086" t="s">
        <v>847</v>
      </c>
      <c r="AF1086" t="s">
        <v>3410</v>
      </c>
      <c r="AG1086" t="s">
        <v>3411</v>
      </c>
      <c r="AH1086" t="s">
        <v>244</v>
      </c>
      <c r="AI1086" t="s">
        <v>6043</v>
      </c>
      <c r="AJ1086">
        <v>26307</v>
      </c>
      <c r="AK1086" t="s">
        <v>3088</v>
      </c>
      <c r="AL1086" t="s">
        <v>3088</v>
      </c>
      <c r="AM1086">
        <v>200013300048059</v>
      </c>
      <c r="AN1086">
        <v>1</v>
      </c>
      <c r="AO1086" s="88" t="s">
        <v>3089</v>
      </c>
      <c r="AP1086" s="88">
        <v>1</v>
      </c>
      <c r="AQ1086" s="88" t="s">
        <v>3090</v>
      </c>
      <c r="AR1086" s="88">
        <v>363079</v>
      </c>
      <c r="AS1086" s="88" t="s">
        <v>6094</v>
      </c>
      <c r="AT1086" s="88">
        <v>8</v>
      </c>
      <c r="AU1086" s="88">
        <v>0</v>
      </c>
      <c r="AV1086" s="88">
        <v>0</v>
      </c>
      <c r="AW1086" s="88">
        <v>0</v>
      </c>
      <c r="AX1086" s="88">
        <v>5000</v>
      </c>
      <c r="AY1086" s="88">
        <v>5000</v>
      </c>
      <c r="AZ1086" s="88">
        <v>143.5</v>
      </c>
      <c r="BA1086" s="88">
        <v>940.9</v>
      </c>
      <c r="BB1086" s="88">
        <v>152</v>
      </c>
      <c r="BC1086" s="88">
        <v>0</v>
      </c>
      <c r="BD1086" s="88">
        <v>0</v>
      </c>
      <c r="BE1086" s="88">
        <v>0</v>
      </c>
      <c r="BF1086" s="101">
        <v>0</v>
      </c>
      <c r="BG1086" s="101">
        <v>1236.4000000000001</v>
      </c>
      <c r="BH1086" s="101">
        <v>355</v>
      </c>
      <c r="BI1086" s="101">
        <v>55</v>
      </c>
      <c r="BJ1086" s="101">
        <v>354.5</v>
      </c>
      <c r="BK1086" s="101">
        <v>764.5</v>
      </c>
      <c r="BL1086" s="101" t="s">
        <v>3091</v>
      </c>
      <c r="BM1086" s="101" t="s">
        <v>3081</v>
      </c>
    </row>
    <row r="1087" spans="1:65">
      <c r="A1087" t="s">
        <v>695</v>
      </c>
      <c r="B1087">
        <v>20250301</v>
      </c>
      <c r="C1087">
        <v>2025</v>
      </c>
      <c r="D1087" s="9">
        <v>45717</v>
      </c>
      <c r="E1087">
        <v>3</v>
      </c>
      <c r="F1087" t="s">
        <v>1028</v>
      </c>
      <c r="G1087" t="s">
        <v>1194</v>
      </c>
      <c r="H1087" t="s">
        <v>1028</v>
      </c>
      <c r="I1087" t="s">
        <v>1194</v>
      </c>
      <c r="J1087">
        <v>1</v>
      </c>
      <c r="K1087" t="s">
        <v>9</v>
      </c>
      <c r="L1087" t="s">
        <v>2158</v>
      </c>
      <c r="M1087" t="s">
        <v>2158</v>
      </c>
      <c r="N1087" t="s">
        <v>1820</v>
      </c>
      <c r="O1087" t="s">
        <v>3247</v>
      </c>
      <c r="P1087" t="s">
        <v>6037</v>
      </c>
      <c r="Q1087" t="s">
        <v>6038</v>
      </c>
      <c r="R1087" t="s">
        <v>3589</v>
      </c>
      <c r="S1087" t="s">
        <v>668</v>
      </c>
      <c r="T1087" t="s">
        <v>6046</v>
      </c>
      <c r="U1087" s="9" t="s">
        <v>6047</v>
      </c>
      <c r="V1087" s="9" t="s">
        <v>6048</v>
      </c>
      <c r="W1087" t="s">
        <v>6049</v>
      </c>
      <c r="X1087" t="s">
        <v>3081</v>
      </c>
      <c r="Y1087" t="s">
        <v>3081</v>
      </c>
      <c r="Z1087">
        <v>4</v>
      </c>
      <c r="AA1087">
        <v>44896</v>
      </c>
      <c r="AB1087">
        <v>41883</v>
      </c>
      <c r="AC1087">
        <v>62475168</v>
      </c>
      <c r="AD1087" s="9" t="s">
        <v>3084</v>
      </c>
      <c r="AE1087" t="s">
        <v>1941</v>
      </c>
      <c r="AF1087" t="s">
        <v>4176</v>
      </c>
      <c r="AG1087" t="s">
        <v>3423</v>
      </c>
      <c r="AH1087" t="s">
        <v>1940</v>
      </c>
      <c r="AI1087" t="s">
        <v>6043</v>
      </c>
      <c r="AJ1087">
        <v>31693</v>
      </c>
      <c r="AK1087" t="s">
        <v>3099</v>
      </c>
      <c r="AL1087" t="s">
        <v>3088</v>
      </c>
      <c r="AM1087">
        <v>200019605388573</v>
      </c>
      <c r="AN1087">
        <v>1</v>
      </c>
      <c r="AO1087" s="88" t="s">
        <v>3089</v>
      </c>
      <c r="AP1087" s="88">
        <v>1</v>
      </c>
      <c r="AQ1087" s="88" t="s">
        <v>3090</v>
      </c>
      <c r="AR1087" s="88">
        <v>363079</v>
      </c>
      <c r="AS1087" s="88" t="s">
        <v>6094</v>
      </c>
      <c r="AT1087" s="88">
        <v>13</v>
      </c>
      <c r="AU1087" s="88">
        <v>0</v>
      </c>
      <c r="AV1087" s="88">
        <v>0</v>
      </c>
      <c r="AW1087" s="88">
        <v>0</v>
      </c>
      <c r="AX1087" s="88">
        <v>15000</v>
      </c>
      <c r="AY1087" s="88">
        <v>15000</v>
      </c>
      <c r="AZ1087" s="88">
        <v>430.5</v>
      </c>
      <c r="BA1087" s="88">
        <v>2808.8</v>
      </c>
      <c r="BB1087" s="88">
        <v>456</v>
      </c>
      <c r="BC1087" s="88">
        <v>0</v>
      </c>
      <c r="BD1087" s="88">
        <v>0</v>
      </c>
      <c r="BE1087" s="88">
        <v>0</v>
      </c>
      <c r="BF1087" s="101">
        <v>0</v>
      </c>
      <c r="BG1087" s="101">
        <v>3695.3</v>
      </c>
      <c r="BH1087" s="101">
        <v>1065</v>
      </c>
      <c r="BI1087" s="101">
        <v>165</v>
      </c>
      <c r="BJ1087" s="101">
        <v>1063.5</v>
      </c>
      <c r="BK1087" s="101">
        <v>2293.5</v>
      </c>
      <c r="BL1087" s="101" t="s">
        <v>3081</v>
      </c>
      <c r="BM1087" s="101" t="s">
        <v>3081</v>
      </c>
    </row>
    <row r="1088" spans="1:65">
      <c r="A1088" t="s">
        <v>695</v>
      </c>
      <c r="B1088">
        <v>20250301</v>
      </c>
      <c r="C1088">
        <v>2025</v>
      </c>
      <c r="D1088" s="9">
        <v>45717</v>
      </c>
      <c r="E1088">
        <v>3</v>
      </c>
      <c r="F1088" t="s">
        <v>2679</v>
      </c>
      <c r="G1088" t="s">
        <v>2687</v>
      </c>
      <c r="H1088" t="s">
        <v>2679</v>
      </c>
      <c r="I1088" t="s">
        <v>2687</v>
      </c>
      <c r="J1088">
        <v>1</v>
      </c>
      <c r="K1088" t="s">
        <v>9</v>
      </c>
      <c r="L1088" t="s">
        <v>2158</v>
      </c>
      <c r="M1088" t="s">
        <v>2158</v>
      </c>
      <c r="N1088" t="s">
        <v>1820</v>
      </c>
      <c r="O1088" t="s">
        <v>3247</v>
      </c>
      <c r="P1088" t="s">
        <v>6037</v>
      </c>
      <c r="Q1088" t="s">
        <v>6038</v>
      </c>
      <c r="R1088" t="s">
        <v>3096</v>
      </c>
      <c r="S1088" t="s">
        <v>295</v>
      </c>
      <c r="T1088" t="s">
        <v>6046</v>
      </c>
      <c r="U1088" s="9" t="s">
        <v>6047</v>
      </c>
      <c r="V1088" s="9" t="s">
        <v>6056</v>
      </c>
      <c r="W1088" t="s">
        <v>6057</v>
      </c>
      <c r="X1088" t="s">
        <v>3081</v>
      </c>
      <c r="Y1088" t="s">
        <v>3081</v>
      </c>
      <c r="Z1088">
        <v>2</v>
      </c>
      <c r="AA1088">
        <v>45323</v>
      </c>
      <c r="AB1088">
        <v>45078</v>
      </c>
      <c r="AC1088">
        <v>3</v>
      </c>
      <c r="AD1088" s="9" t="s">
        <v>3084</v>
      </c>
      <c r="AE1088" t="s">
        <v>2363</v>
      </c>
      <c r="AF1088" t="s">
        <v>3718</v>
      </c>
      <c r="AG1088" t="s">
        <v>3719</v>
      </c>
      <c r="AH1088" t="s">
        <v>2364</v>
      </c>
      <c r="AI1088" t="s">
        <v>6043</v>
      </c>
      <c r="AJ1088">
        <v>29993</v>
      </c>
      <c r="AK1088" t="s">
        <v>3099</v>
      </c>
      <c r="AL1088" t="s">
        <v>3088</v>
      </c>
      <c r="AM1088">
        <v>200012330112642</v>
      </c>
      <c r="AN1088">
        <v>1</v>
      </c>
      <c r="AO1088" s="88" t="s">
        <v>3089</v>
      </c>
      <c r="AP1088" s="88">
        <v>1</v>
      </c>
      <c r="AQ1088" s="88" t="s">
        <v>3090</v>
      </c>
      <c r="AR1088" s="88">
        <v>363097</v>
      </c>
      <c r="AS1088" s="88" t="s">
        <v>6091</v>
      </c>
      <c r="AT1088" s="88">
        <v>6</v>
      </c>
      <c r="AU1088" s="88">
        <v>35000</v>
      </c>
      <c r="AV1088" s="88">
        <v>0</v>
      </c>
      <c r="AW1088" s="88">
        <v>0</v>
      </c>
      <c r="AX1088" s="88">
        <v>35000</v>
      </c>
      <c r="AY1088" s="88">
        <v>70000</v>
      </c>
      <c r="AZ1088" s="88">
        <v>1004.5</v>
      </c>
      <c r="BA1088" s="88">
        <v>5368.48</v>
      </c>
      <c r="BB1088" s="88">
        <v>1064</v>
      </c>
      <c r="BC1088" s="88">
        <v>0</v>
      </c>
      <c r="BD1088" s="88">
        <v>0</v>
      </c>
      <c r="BE1088" s="88">
        <v>0</v>
      </c>
      <c r="BF1088" s="101">
        <v>0</v>
      </c>
      <c r="BG1088" s="101">
        <v>7436.98</v>
      </c>
      <c r="BH1088" s="101">
        <v>2485</v>
      </c>
      <c r="BI1088" s="101">
        <v>385</v>
      </c>
      <c r="BJ1088" s="101">
        <v>2481.5</v>
      </c>
      <c r="BK1088" s="101">
        <v>5351.5</v>
      </c>
      <c r="BL1088" s="101" t="s">
        <v>3173</v>
      </c>
      <c r="BM1088" s="101" t="s">
        <v>3217</v>
      </c>
    </row>
    <row r="1089" spans="1:65">
      <c r="A1089" t="s">
        <v>695</v>
      </c>
      <c r="B1089">
        <v>20250301</v>
      </c>
      <c r="C1089">
        <v>2025</v>
      </c>
      <c r="D1089" s="9">
        <v>45717</v>
      </c>
      <c r="E1089">
        <v>3</v>
      </c>
      <c r="F1089" t="s">
        <v>1057</v>
      </c>
      <c r="G1089" t="s">
        <v>328</v>
      </c>
      <c r="H1089" t="s">
        <v>1057</v>
      </c>
      <c r="I1089" t="s">
        <v>328</v>
      </c>
      <c r="J1089">
        <v>1</v>
      </c>
      <c r="K1089" t="s">
        <v>9</v>
      </c>
      <c r="L1089" t="s">
        <v>2158</v>
      </c>
      <c r="M1089" t="s">
        <v>2158</v>
      </c>
      <c r="N1089" t="s">
        <v>1820</v>
      </c>
      <c r="O1089" t="s">
        <v>3247</v>
      </c>
      <c r="P1089" t="s">
        <v>6037</v>
      </c>
      <c r="Q1089" t="s">
        <v>6038</v>
      </c>
      <c r="R1089" t="s">
        <v>3745</v>
      </c>
      <c r="S1089" t="s">
        <v>174</v>
      </c>
      <c r="T1089" t="s">
        <v>6046</v>
      </c>
      <c r="U1089" s="9" t="s">
        <v>6047</v>
      </c>
      <c r="V1089" s="9" t="s">
        <v>3081</v>
      </c>
      <c r="W1089" t="s">
        <v>3081</v>
      </c>
      <c r="X1089" t="s">
        <v>3081</v>
      </c>
      <c r="Y1089" t="s">
        <v>3081</v>
      </c>
      <c r="Z1089">
        <v>2</v>
      </c>
      <c r="AA1089">
        <v>44378</v>
      </c>
      <c r="AB1089">
        <v>44136</v>
      </c>
      <c r="AC1089">
        <v>61425010</v>
      </c>
      <c r="AD1089" s="9" t="s">
        <v>3084</v>
      </c>
      <c r="AE1089" t="s">
        <v>1413</v>
      </c>
      <c r="AF1089" t="s">
        <v>3746</v>
      </c>
      <c r="AG1089" t="s">
        <v>3747</v>
      </c>
      <c r="AH1089" t="s">
        <v>702</v>
      </c>
      <c r="AI1089" t="s">
        <v>6045</v>
      </c>
      <c r="AJ1089">
        <v>28874</v>
      </c>
      <c r="AK1089" t="s">
        <v>3099</v>
      </c>
      <c r="AL1089" t="s">
        <v>3088</v>
      </c>
      <c r="AM1089">
        <v>200019603082935</v>
      </c>
      <c r="AN1089">
        <v>1</v>
      </c>
      <c r="AO1089" s="88" t="s">
        <v>3089</v>
      </c>
      <c r="AP1089" s="88">
        <v>1</v>
      </c>
      <c r="AQ1089" s="88" t="s">
        <v>3090</v>
      </c>
      <c r="AR1089" s="88">
        <v>363097</v>
      </c>
      <c r="AS1089" s="88" t="s">
        <v>6091</v>
      </c>
      <c r="AT1089" s="88">
        <v>7</v>
      </c>
      <c r="AU1089" s="88">
        <v>30000</v>
      </c>
      <c r="AV1089" s="88">
        <v>0</v>
      </c>
      <c r="AW1089" s="88">
        <v>0</v>
      </c>
      <c r="AX1089" s="88">
        <v>30000</v>
      </c>
      <c r="AY1089" s="88">
        <v>60000</v>
      </c>
      <c r="AZ1089" s="88">
        <v>861</v>
      </c>
      <c r="BA1089" s="88">
        <v>4925.83</v>
      </c>
      <c r="BB1089" s="88">
        <v>912</v>
      </c>
      <c r="BC1089" s="88">
        <v>0</v>
      </c>
      <c r="BD1089" s="88">
        <v>0</v>
      </c>
      <c r="BE1089" s="88">
        <v>0</v>
      </c>
      <c r="BF1089" s="101">
        <v>0</v>
      </c>
      <c r="BG1089" s="101">
        <v>6698.83</v>
      </c>
      <c r="BH1089" s="101">
        <v>2130</v>
      </c>
      <c r="BI1089" s="101">
        <v>330</v>
      </c>
      <c r="BJ1089" s="101">
        <v>2127</v>
      </c>
      <c r="BK1089" s="101">
        <v>4587</v>
      </c>
      <c r="BL1089" s="101" t="s">
        <v>3081</v>
      </c>
      <c r="BM1089" s="101" t="s">
        <v>3081</v>
      </c>
    </row>
    <row r="1090" spans="1:65">
      <c r="A1090" t="s">
        <v>695</v>
      </c>
      <c r="B1090">
        <v>20250301</v>
      </c>
      <c r="C1090">
        <v>2025</v>
      </c>
      <c r="D1090" s="9">
        <v>45717</v>
      </c>
      <c r="E1090">
        <v>3</v>
      </c>
      <c r="F1090" t="s">
        <v>1088</v>
      </c>
      <c r="G1090" t="s">
        <v>14</v>
      </c>
      <c r="H1090" t="s">
        <v>1088</v>
      </c>
      <c r="I1090" t="s">
        <v>14</v>
      </c>
      <c r="J1090">
        <v>1</v>
      </c>
      <c r="K1090" t="s">
        <v>9</v>
      </c>
      <c r="L1090" t="s">
        <v>2158</v>
      </c>
      <c r="M1090" t="s">
        <v>2158</v>
      </c>
      <c r="N1090" t="s">
        <v>1823</v>
      </c>
      <c r="O1090" t="s">
        <v>3082</v>
      </c>
      <c r="P1090" t="s">
        <v>6037</v>
      </c>
      <c r="Q1090" t="s">
        <v>6038</v>
      </c>
      <c r="R1090" t="s">
        <v>3938</v>
      </c>
      <c r="S1090" t="s">
        <v>27</v>
      </c>
      <c r="T1090" t="s">
        <v>6046</v>
      </c>
      <c r="U1090" s="9" t="s">
        <v>6047</v>
      </c>
      <c r="V1090" s="9" t="s">
        <v>6048</v>
      </c>
      <c r="W1090" t="s">
        <v>6049</v>
      </c>
      <c r="X1090" t="s">
        <v>3081</v>
      </c>
      <c r="Y1090" t="s">
        <v>3081</v>
      </c>
      <c r="Z1090">
        <v>4</v>
      </c>
      <c r="AA1090">
        <v>45566</v>
      </c>
      <c r="AB1090">
        <v>38504</v>
      </c>
      <c r="AC1090">
        <v>62340007</v>
      </c>
      <c r="AD1090" s="9" t="s">
        <v>3084</v>
      </c>
      <c r="AE1090" t="s">
        <v>958</v>
      </c>
      <c r="AF1090" t="s">
        <v>4918</v>
      </c>
      <c r="AG1090" t="s">
        <v>4919</v>
      </c>
      <c r="AH1090" t="s">
        <v>51</v>
      </c>
      <c r="AI1090" t="s">
        <v>6043</v>
      </c>
      <c r="AJ1090">
        <v>27699</v>
      </c>
      <c r="AK1090" t="s">
        <v>3088</v>
      </c>
      <c r="AL1090" t="s">
        <v>3088</v>
      </c>
      <c r="AM1090">
        <v>200011250028286</v>
      </c>
      <c r="AN1090">
        <v>1</v>
      </c>
      <c r="AO1090" s="88" t="s">
        <v>3089</v>
      </c>
      <c r="AP1090" s="88">
        <v>1</v>
      </c>
      <c r="AQ1090" s="88" t="s">
        <v>3090</v>
      </c>
      <c r="AR1090" s="88">
        <v>362664</v>
      </c>
      <c r="AS1090" s="88" t="s">
        <v>6044</v>
      </c>
      <c r="AT1090" s="88">
        <v>45</v>
      </c>
      <c r="AU1090" s="88">
        <v>30000</v>
      </c>
      <c r="AV1090" s="88">
        <v>0</v>
      </c>
      <c r="AW1090" s="88">
        <v>0</v>
      </c>
      <c r="AX1090" s="88">
        <v>0</v>
      </c>
      <c r="AY1090" s="88">
        <v>30000</v>
      </c>
      <c r="AZ1090" s="88">
        <v>861</v>
      </c>
      <c r="BA1090" s="88">
        <v>0</v>
      </c>
      <c r="BB1090" s="88">
        <v>912</v>
      </c>
      <c r="BC1090" s="88">
        <v>0</v>
      </c>
      <c r="BD1090" s="88">
        <v>25</v>
      </c>
      <c r="BE1090" s="88">
        <v>50</v>
      </c>
      <c r="BF1090" s="101">
        <v>0</v>
      </c>
      <c r="BG1090" s="101">
        <v>1848</v>
      </c>
      <c r="BH1090" s="101">
        <v>2130</v>
      </c>
      <c r="BI1090" s="101">
        <v>330</v>
      </c>
      <c r="BJ1090" s="101">
        <v>2127</v>
      </c>
      <c r="BK1090" s="101">
        <v>4587</v>
      </c>
      <c r="BL1090" s="101" t="s">
        <v>3091</v>
      </c>
      <c r="BM1090" s="101" t="s">
        <v>3081</v>
      </c>
    </row>
    <row r="1091" spans="1:65">
      <c r="A1091" t="s">
        <v>695</v>
      </c>
      <c r="B1091">
        <v>20250301</v>
      </c>
      <c r="C1091">
        <v>2025</v>
      </c>
      <c r="D1091" s="9">
        <v>45717</v>
      </c>
      <c r="E1091">
        <v>3</v>
      </c>
      <c r="F1091" t="s">
        <v>1088</v>
      </c>
      <c r="G1091" t="s">
        <v>14</v>
      </c>
      <c r="H1091" t="s">
        <v>1088</v>
      </c>
      <c r="I1091" t="s">
        <v>14</v>
      </c>
      <c r="J1091">
        <v>1</v>
      </c>
      <c r="K1091" t="s">
        <v>9</v>
      </c>
      <c r="L1091" t="s">
        <v>2158</v>
      </c>
      <c r="M1091" t="s">
        <v>2158</v>
      </c>
      <c r="N1091" t="s">
        <v>1823</v>
      </c>
      <c r="O1091" t="s">
        <v>3082</v>
      </c>
      <c r="P1091" t="s">
        <v>6037</v>
      </c>
      <c r="Q1091" t="s">
        <v>6038</v>
      </c>
      <c r="R1091" t="s">
        <v>3624</v>
      </c>
      <c r="S1091" t="s">
        <v>212</v>
      </c>
      <c r="T1091" t="s">
        <v>6046</v>
      </c>
      <c r="U1091" s="9" t="s">
        <v>6047</v>
      </c>
      <c r="V1091" s="9" t="s">
        <v>6056</v>
      </c>
      <c r="W1091" t="s">
        <v>6057</v>
      </c>
      <c r="X1091" t="s">
        <v>3081</v>
      </c>
      <c r="Y1091" t="s">
        <v>3081</v>
      </c>
      <c r="Z1091">
        <v>3</v>
      </c>
      <c r="AA1091">
        <v>45108</v>
      </c>
      <c r="AB1091">
        <v>367</v>
      </c>
      <c r="AC1091">
        <v>62340022</v>
      </c>
      <c r="AD1091" s="9" t="s">
        <v>3084</v>
      </c>
      <c r="AE1091" t="s">
        <v>1588</v>
      </c>
      <c r="AF1091" t="s">
        <v>5490</v>
      </c>
      <c r="AG1091" t="s">
        <v>5491</v>
      </c>
      <c r="AH1091" t="s">
        <v>39</v>
      </c>
      <c r="AI1091" t="s">
        <v>6043</v>
      </c>
      <c r="AJ1091">
        <v>21446</v>
      </c>
      <c r="AK1091" t="s">
        <v>3088</v>
      </c>
      <c r="AL1091" t="s">
        <v>3095</v>
      </c>
      <c r="AM1091">
        <v>200011250028655</v>
      </c>
      <c r="AN1091">
        <v>1</v>
      </c>
      <c r="AO1091" s="88" t="s">
        <v>3089</v>
      </c>
      <c r="AP1091" s="88">
        <v>1</v>
      </c>
      <c r="AQ1091" s="88" t="s">
        <v>3090</v>
      </c>
      <c r="AR1091" s="88">
        <v>362664</v>
      </c>
      <c r="AS1091" s="88" t="s">
        <v>6044</v>
      </c>
      <c r="AT1091" s="88">
        <v>49</v>
      </c>
      <c r="AU1091" s="88">
        <v>30000</v>
      </c>
      <c r="AV1091" s="88">
        <v>0</v>
      </c>
      <c r="AW1091" s="88">
        <v>0</v>
      </c>
      <c r="AX1091" s="88">
        <v>0</v>
      </c>
      <c r="AY1091" s="88">
        <v>30000</v>
      </c>
      <c r="AZ1091" s="88">
        <v>861</v>
      </c>
      <c r="BA1091" s="88">
        <v>0</v>
      </c>
      <c r="BB1091" s="88">
        <v>912</v>
      </c>
      <c r="BC1091" s="88">
        <v>0</v>
      </c>
      <c r="BD1091" s="88">
        <v>25</v>
      </c>
      <c r="BE1091" s="88">
        <v>50</v>
      </c>
      <c r="BF1091" s="101">
        <v>0</v>
      </c>
      <c r="BG1091" s="101">
        <v>1848</v>
      </c>
      <c r="BH1091" s="101">
        <v>2130</v>
      </c>
      <c r="BI1091" s="101">
        <v>330</v>
      </c>
      <c r="BJ1091" s="101">
        <v>2127</v>
      </c>
      <c r="BK1091" s="101">
        <v>4587</v>
      </c>
      <c r="BL1091" s="101" t="s">
        <v>3091</v>
      </c>
      <c r="BM1091" s="101" t="s">
        <v>3081</v>
      </c>
    </row>
    <row r="1092" spans="1:65">
      <c r="A1092" t="s">
        <v>695</v>
      </c>
      <c r="B1092">
        <v>20250301</v>
      </c>
      <c r="C1092">
        <v>2025</v>
      </c>
      <c r="D1092" s="9">
        <v>45717</v>
      </c>
      <c r="E1092">
        <v>3</v>
      </c>
      <c r="F1092" t="s">
        <v>1043</v>
      </c>
      <c r="G1092" t="s">
        <v>60</v>
      </c>
      <c r="H1092" t="s">
        <v>1043</v>
      </c>
      <c r="I1092" t="s">
        <v>60</v>
      </c>
      <c r="J1092">
        <v>1</v>
      </c>
      <c r="K1092" t="s">
        <v>9</v>
      </c>
      <c r="L1092" t="s">
        <v>2158</v>
      </c>
      <c r="M1092" t="s">
        <v>2158</v>
      </c>
      <c r="N1092" t="s">
        <v>1823</v>
      </c>
      <c r="O1092" t="s">
        <v>3082</v>
      </c>
      <c r="P1092" t="s">
        <v>6037</v>
      </c>
      <c r="Q1092" t="s">
        <v>6038</v>
      </c>
      <c r="R1092" t="s">
        <v>3941</v>
      </c>
      <c r="S1092" t="s">
        <v>776</v>
      </c>
      <c r="T1092" t="s">
        <v>6039</v>
      </c>
      <c r="U1092" s="9" t="s">
        <v>6040</v>
      </c>
      <c r="V1092" s="9" t="s">
        <v>6041</v>
      </c>
      <c r="W1092" t="s">
        <v>6042</v>
      </c>
      <c r="X1092" t="s">
        <v>3081</v>
      </c>
      <c r="Y1092" t="s">
        <v>3081</v>
      </c>
      <c r="Z1092">
        <v>1</v>
      </c>
      <c r="AA1092">
        <v>45231</v>
      </c>
      <c r="AB1092">
        <v>45231</v>
      </c>
      <c r="AC1092">
        <v>61950116</v>
      </c>
      <c r="AD1092" s="9" t="s">
        <v>3084</v>
      </c>
      <c r="AE1092" t="s">
        <v>2628</v>
      </c>
      <c r="AF1092" t="s">
        <v>5520</v>
      </c>
      <c r="AG1092" t="s">
        <v>5521</v>
      </c>
      <c r="AH1092" t="s">
        <v>2627</v>
      </c>
      <c r="AI1092" t="s">
        <v>6045</v>
      </c>
      <c r="AJ1092">
        <v>24322</v>
      </c>
      <c r="AK1092" t="s">
        <v>3099</v>
      </c>
      <c r="AL1092" t="s">
        <v>3088</v>
      </c>
      <c r="AM1092">
        <v>200019606390080</v>
      </c>
      <c r="AN1092">
        <v>1</v>
      </c>
      <c r="AO1092" s="88" t="s">
        <v>3089</v>
      </c>
      <c r="AP1092" s="88">
        <v>1</v>
      </c>
      <c r="AQ1092" s="88" t="s">
        <v>3090</v>
      </c>
      <c r="AR1092" s="88">
        <v>362664</v>
      </c>
      <c r="AS1092" s="88" t="s">
        <v>6044</v>
      </c>
      <c r="AT1092" s="88">
        <v>4</v>
      </c>
      <c r="AU1092" s="88">
        <v>20000</v>
      </c>
      <c r="AV1092" s="88">
        <v>0</v>
      </c>
      <c r="AW1092" s="88">
        <v>0</v>
      </c>
      <c r="AX1092" s="88">
        <v>0</v>
      </c>
      <c r="AY1092" s="88">
        <v>20000</v>
      </c>
      <c r="AZ1092" s="88">
        <v>574</v>
      </c>
      <c r="BA1092" s="88">
        <v>0</v>
      </c>
      <c r="BB1092" s="88">
        <v>608</v>
      </c>
      <c r="BC1092" s="88">
        <v>0</v>
      </c>
      <c r="BD1092" s="88">
        <v>25</v>
      </c>
      <c r="BE1092" s="88">
        <v>0</v>
      </c>
      <c r="BF1092" s="101">
        <v>7728.5</v>
      </c>
      <c r="BG1092" s="101">
        <v>8935.5</v>
      </c>
      <c r="BH1092" s="101">
        <v>1420</v>
      </c>
      <c r="BI1092" s="101">
        <v>220</v>
      </c>
      <c r="BJ1092" s="101">
        <v>1418</v>
      </c>
      <c r="BK1092" s="101">
        <v>3058</v>
      </c>
      <c r="BL1092" s="101" t="s">
        <v>3081</v>
      </c>
      <c r="BM1092" s="101" t="s">
        <v>3081</v>
      </c>
    </row>
    <row r="1093" spans="1:65">
      <c r="A1093" t="s">
        <v>695</v>
      </c>
      <c r="B1093">
        <v>20250301</v>
      </c>
      <c r="C1093">
        <v>2025</v>
      </c>
      <c r="D1093" s="9">
        <v>45717</v>
      </c>
      <c r="E1093">
        <v>3</v>
      </c>
      <c r="F1093" t="s">
        <v>1081</v>
      </c>
      <c r="G1093" t="s">
        <v>283</v>
      </c>
      <c r="H1093" t="s">
        <v>1081</v>
      </c>
      <c r="I1093" t="s">
        <v>283</v>
      </c>
      <c r="J1093">
        <v>1</v>
      </c>
      <c r="K1093" t="s">
        <v>9</v>
      </c>
      <c r="L1093" t="s">
        <v>2158</v>
      </c>
      <c r="M1093" t="s">
        <v>2158</v>
      </c>
      <c r="N1093" t="s">
        <v>1823</v>
      </c>
      <c r="O1093" t="s">
        <v>3082</v>
      </c>
      <c r="P1093" t="s">
        <v>6037</v>
      </c>
      <c r="Q1093" t="s">
        <v>6038</v>
      </c>
      <c r="R1093" t="s">
        <v>3113</v>
      </c>
      <c r="S1093" t="s">
        <v>35</v>
      </c>
      <c r="T1093" t="s">
        <v>6039</v>
      </c>
      <c r="U1093" s="9" t="s">
        <v>6040</v>
      </c>
      <c r="V1093" s="9" t="s">
        <v>6041</v>
      </c>
      <c r="W1093" t="s">
        <v>6042</v>
      </c>
      <c r="X1093" t="s">
        <v>3081</v>
      </c>
      <c r="Y1093" t="s">
        <v>3081</v>
      </c>
      <c r="Z1093">
        <v>1</v>
      </c>
      <c r="AA1093">
        <v>45170</v>
      </c>
      <c r="AB1093">
        <v>45170</v>
      </c>
      <c r="AC1093">
        <v>61965030</v>
      </c>
      <c r="AD1093" s="9" t="s">
        <v>3084</v>
      </c>
      <c r="AE1093" t="s">
        <v>2536</v>
      </c>
      <c r="AF1093" t="s">
        <v>5481</v>
      </c>
      <c r="AG1093" t="s">
        <v>5482</v>
      </c>
      <c r="AH1093" t="s">
        <v>2562</v>
      </c>
      <c r="AI1093" t="s">
        <v>6043</v>
      </c>
      <c r="AJ1093">
        <v>38340</v>
      </c>
      <c r="AK1093" t="s">
        <v>3099</v>
      </c>
      <c r="AL1093" t="s">
        <v>3088</v>
      </c>
      <c r="AM1093">
        <v>200019605901671</v>
      </c>
      <c r="AN1093">
        <v>1</v>
      </c>
      <c r="AO1093" s="88" t="s">
        <v>3089</v>
      </c>
      <c r="AP1093" s="88">
        <v>1</v>
      </c>
      <c r="AQ1093" s="88" t="s">
        <v>3090</v>
      </c>
      <c r="AR1093" s="88">
        <v>362664</v>
      </c>
      <c r="AS1093" s="88" t="s">
        <v>6044</v>
      </c>
      <c r="AT1093" s="88">
        <v>39</v>
      </c>
      <c r="AU1093" s="88">
        <v>22000</v>
      </c>
      <c r="AV1093" s="88">
        <v>0</v>
      </c>
      <c r="AW1093" s="88">
        <v>0</v>
      </c>
      <c r="AX1093" s="88">
        <v>0</v>
      </c>
      <c r="AY1093" s="88">
        <v>22000</v>
      </c>
      <c r="AZ1093" s="88">
        <v>631.4</v>
      </c>
      <c r="BA1093" s="88">
        <v>0</v>
      </c>
      <c r="BB1093" s="88">
        <v>668.8</v>
      </c>
      <c r="BC1093" s="88">
        <v>0</v>
      </c>
      <c r="BD1093" s="88">
        <v>25</v>
      </c>
      <c r="BE1093" s="88">
        <v>0</v>
      </c>
      <c r="BF1093" s="101">
        <v>0</v>
      </c>
      <c r="BG1093" s="101">
        <v>1325.2</v>
      </c>
      <c r="BH1093" s="101">
        <v>1562</v>
      </c>
      <c r="BI1093" s="101">
        <v>242</v>
      </c>
      <c r="BJ1093" s="101">
        <v>1559.8</v>
      </c>
      <c r="BK1093" s="101">
        <v>3363.8</v>
      </c>
      <c r="BL1093" s="101" t="s">
        <v>3081</v>
      </c>
      <c r="BM1093" s="101" t="s">
        <v>3081</v>
      </c>
    </row>
    <row r="1094" spans="1:65">
      <c r="A1094" t="s">
        <v>695</v>
      </c>
      <c r="B1094">
        <v>20250301</v>
      </c>
      <c r="C1094">
        <v>2025</v>
      </c>
      <c r="D1094" s="9">
        <v>45717</v>
      </c>
      <c r="E1094">
        <v>3</v>
      </c>
      <c r="F1094" t="s">
        <v>1031</v>
      </c>
      <c r="G1094" t="s">
        <v>500</v>
      </c>
      <c r="H1094" t="s">
        <v>1031</v>
      </c>
      <c r="I1094" t="s">
        <v>500</v>
      </c>
      <c r="J1094">
        <v>1</v>
      </c>
      <c r="K1094" t="s">
        <v>9</v>
      </c>
      <c r="L1094" t="s">
        <v>2158</v>
      </c>
      <c r="M1094" t="s">
        <v>2158</v>
      </c>
      <c r="N1094" t="s">
        <v>1823</v>
      </c>
      <c r="O1094" t="s">
        <v>3082</v>
      </c>
      <c r="P1094" t="s">
        <v>6037</v>
      </c>
      <c r="Q1094" t="s">
        <v>6038</v>
      </c>
      <c r="R1094" t="s">
        <v>3110</v>
      </c>
      <c r="S1094" t="s">
        <v>25</v>
      </c>
      <c r="T1094" t="s">
        <v>6046</v>
      </c>
      <c r="U1094" s="9" t="s">
        <v>6047</v>
      </c>
      <c r="V1094" s="9" t="s">
        <v>3081</v>
      </c>
      <c r="W1094" t="s">
        <v>3081</v>
      </c>
      <c r="X1094" t="s">
        <v>3081</v>
      </c>
      <c r="Y1094" t="s">
        <v>3081</v>
      </c>
      <c r="Z1094">
        <v>6</v>
      </c>
      <c r="AA1094">
        <v>45078</v>
      </c>
      <c r="AB1094">
        <v>40269</v>
      </c>
      <c r="AC1094">
        <v>61875006</v>
      </c>
      <c r="AD1094" s="9" t="s">
        <v>3084</v>
      </c>
      <c r="AE1094" t="s">
        <v>1627</v>
      </c>
      <c r="AF1094" t="s">
        <v>4219</v>
      </c>
      <c r="AG1094" t="s">
        <v>4220</v>
      </c>
      <c r="AH1094" t="s">
        <v>560</v>
      </c>
      <c r="AI1094" t="s">
        <v>6045</v>
      </c>
      <c r="AJ1094">
        <v>28207</v>
      </c>
      <c r="AK1094" t="s">
        <v>3099</v>
      </c>
      <c r="AL1094" t="s">
        <v>3088</v>
      </c>
      <c r="AM1094">
        <v>200013300166481</v>
      </c>
      <c r="AN1094">
        <v>1</v>
      </c>
      <c r="AO1094" s="88" t="s">
        <v>3089</v>
      </c>
      <c r="AP1094" s="88">
        <v>1</v>
      </c>
      <c r="AQ1094" s="88" t="s">
        <v>3090</v>
      </c>
      <c r="AR1094" s="88">
        <v>362664</v>
      </c>
      <c r="AS1094" s="88" t="s">
        <v>6044</v>
      </c>
      <c r="AT1094" s="88">
        <v>41</v>
      </c>
      <c r="AU1094" s="88">
        <v>65000</v>
      </c>
      <c r="AV1094" s="88">
        <v>0</v>
      </c>
      <c r="AW1094" s="88">
        <v>0</v>
      </c>
      <c r="AX1094" s="88">
        <v>0</v>
      </c>
      <c r="AY1094" s="88">
        <v>65000</v>
      </c>
      <c r="AZ1094" s="88">
        <v>1865.5</v>
      </c>
      <c r="BA1094" s="88">
        <v>4427.58</v>
      </c>
      <c r="BB1094" s="88">
        <v>1976</v>
      </c>
      <c r="BC1094" s="88">
        <v>0</v>
      </c>
      <c r="BD1094" s="88">
        <v>25</v>
      </c>
      <c r="BE1094" s="88">
        <v>0</v>
      </c>
      <c r="BF1094" s="101">
        <v>8868.2900000000009</v>
      </c>
      <c r="BG1094" s="101">
        <v>17162.37</v>
      </c>
      <c r="BH1094" s="101">
        <v>4615</v>
      </c>
      <c r="BI1094" s="101">
        <v>715</v>
      </c>
      <c r="BJ1094" s="101">
        <v>4608.5</v>
      </c>
      <c r="BK1094" s="101">
        <v>9938.5</v>
      </c>
      <c r="BL1094" s="101" t="s">
        <v>3173</v>
      </c>
      <c r="BM1094" s="101" t="s">
        <v>3174</v>
      </c>
    </row>
    <row r="1095" spans="1:65">
      <c r="A1095" t="s">
        <v>695</v>
      </c>
      <c r="B1095">
        <v>20250301</v>
      </c>
      <c r="C1095">
        <v>2025</v>
      </c>
      <c r="D1095" s="9">
        <v>45717</v>
      </c>
      <c r="E1095">
        <v>3</v>
      </c>
      <c r="F1095" t="s">
        <v>1088</v>
      </c>
      <c r="G1095" t="s">
        <v>14</v>
      </c>
      <c r="H1095" t="s">
        <v>1088</v>
      </c>
      <c r="I1095" t="s">
        <v>14</v>
      </c>
      <c r="J1095">
        <v>1</v>
      </c>
      <c r="K1095" t="s">
        <v>9</v>
      </c>
      <c r="L1095" t="s">
        <v>2158</v>
      </c>
      <c r="M1095" t="s">
        <v>2158</v>
      </c>
      <c r="N1095" t="s">
        <v>1823</v>
      </c>
      <c r="O1095" t="s">
        <v>3082</v>
      </c>
      <c r="P1095" t="s">
        <v>6037</v>
      </c>
      <c r="Q1095" t="s">
        <v>6038</v>
      </c>
      <c r="R1095" t="s">
        <v>3083</v>
      </c>
      <c r="S1095" t="s">
        <v>7</v>
      </c>
      <c r="T1095" t="s">
        <v>6039</v>
      </c>
      <c r="U1095" s="9" t="s">
        <v>6040</v>
      </c>
      <c r="V1095" s="9" t="s">
        <v>6041</v>
      </c>
      <c r="W1095" t="s">
        <v>6042</v>
      </c>
      <c r="X1095" t="s">
        <v>3081</v>
      </c>
      <c r="Y1095" t="s">
        <v>3081</v>
      </c>
      <c r="Z1095">
        <v>3</v>
      </c>
      <c r="AA1095">
        <v>45352</v>
      </c>
      <c r="AB1095">
        <v>35466</v>
      </c>
      <c r="AC1095">
        <v>62340035</v>
      </c>
      <c r="AD1095" s="9" t="s">
        <v>3084</v>
      </c>
      <c r="AE1095" t="s">
        <v>960</v>
      </c>
      <c r="AF1095" t="s">
        <v>4248</v>
      </c>
      <c r="AG1095" t="s">
        <v>4249</v>
      </c>
      <c r="AH1095" t="s">
        <v>52</v>
      </c>
      <c r="AI1095" t="s">
        <v>6043</v>
      </c>
      <c r="AJ1095">
        <v>28267</v>
      </c>
      <c r="AK1095" t="s">
        <v>3088</v>
      </c>
      <c r="AL1095" t="s">
        <v>3095</v>
      </c>
      <c r="AM1095">
        <v>200011250029670</v>
      </c>
      <c r="AN1095">
        <v>1</v>
      </c>
      <c r="AO1095" s="88" t="s">
        <v>3089</v>
      </c>
      <c r="AP1095" s="88">
        <v>1</v>
      </c>
      <c r="AQ1095" s="88" t="s">
        <v>3090</v>
      </c>
      <c r="AR1095" s="88">
        <v>362664</v>
      </c>
      <c r="AS1095" s="88" t="s">
        <v>6044</v>
      </c>
      <c r="AT1095" s="88">
        <v>135</v>
      </c>
      <c r="AU1095" s="88">
        <v>18000</v>
      </c>
      <c r="AV1095" s="88">
        <v>0</v>
      </c>
      <c r="AW1095" s="88">
        <v>0</v>
      </c>
      <c r="AX1095" s="88">
        <v>0</v>
      </c>
      <c r="AY1095" s="88">
        <v>18000</v>
      </c>
      <c r="AZ1095" s="88">
        <v>516.6</v>
      </c>
      <c r="BA1095" s="88">
        <v>0</v>
      </c>
      <c r="BB1095" s="88">
        <v>547.20000000000005</v>
      </c>
      <c r="BC1095" s="88">
        <v>1715.46</v>
      </c>
      <c r="BD1095" s="88">
        <v>25</v>
      </c>
      <c r="BE1095" s="88">
        <v>50</v>
      </c>
      <c r="BF1095" s="101">
        <v>300</v>
      </c>
      <c r="BG1095" s="101">
        <v>3154.26</v>
      </c>
      <c r="BH1095" s="101">
        <v>1278</v>
      </c>
      <c r="BI1095" s="101">
        <v>198</v>
      </c>
      <c r="BJ1095" s="101">
        <v>1276.2</v>
      </c>
      <c r="BK1095" s="101">
        <v>2752.2</v>
      </c>
      <c r="BL1095" s="101" t="s">
        <v>3091</v>
      </c>
      <c r="BM1095" s="101" t="s">
        <v>3081</v>
      </c>
    </row>
    <row r="1096" spans="1:65">
      <c r="A1096" t="s">
        <v>695</v>
      </c>
      <c r="B1096">
        <v>20250301</v>
      </c>
      <c r="C1096">
        <v>2025</v>
      </c>
      <c r="D1096" s="9">
        <v>45717</v>
      </c>
      <c r="E1096">
        <v>3</v>
      </c>
      <c r="F1096" t="s">
        <v>1033</v>
      </c>
      <c r="G1096" t="s">
        <v>428</v>
      </c>
      <c r="H1096" t="s">
        <v>1033</v>
      </c>
      <c r="I1096" t="s">
        <v>428</v>
      </c>
      <c r="J1096">
        <v>1</v>
      </c>
      <c r="K1096" t="s">
        <v>9</v>
      </c>
      <c r="L1096" t="s">
        <v>2158</v>
      </c>
      <c r="M1096" t="s">
        <v>2158</v>
      </c>
      <c r="N1096" t="s">
        <v>1823</v>
      </c>
      <c r="O1096" t="s">
        <v>3082</v>
      </c>
      <c r="P1096" t="s">
        <v>6037</v>
      </c>
      <c r="Q1096" t="s">
        <v>6038</v>
      </c>
      <c r="R1096" t="s">
        <v>4406</v>
      </c>
      <c r="S1096" t="s">
        <v>219</v>
      </c>
      <c r="T1096" t="s">
        <v>6046</v>
      </c>
      <c r="U1096" s="9" t="s">
        <v>6047</v>
      </c>
      <c r="V1096" s="9" t="s">
        <v>6052</v>
      </c>
      <c r="W1096" t="s">
        <v>6053</v>
      </c>
      <c r="X1096" t="s">
        <v>3081</v>
      </c>
      <c r="Y1096" t="s">
        <v>3081</v>
      </c>
      <c r="Z1096">
        <v>3</v>
      </c>
      <c r="AA1096">
        <v>45536</v>
      </c>
      <c r="AB1096">
        <v>44105</v>
      </c>
      <c r="AC1096">
        <v>61815132</v>
      </c>
      <c r="AD1096" s="9" t="s">
        <v>3084</v>
      </c>
      <c r="AE1096" t="s">
        <v>1342</v>
      </c>
      <c r="AF1096" t="s">
        <v>5458</v>
      </c>
      <c r="AG1096" t="s">
        <v>5459</v>
      </c>
      <c r="AH1096" t="s">
        <v>673</v>
      </c>
      <c r="AI1096" t="s">
        <v>6043</v>
      </c>
      <c r="AJ1096">
        <v>29112</v>
      </c>
      <c r="AK1096" t="s">
        <v>3099</v>
      </c>
      <c r="AL1096" t="s">
        <v>3088</v>
      </c>
      <c r="AM1096">
        <v>200019603082933</v>
      </c>
      <c r="AN1096">
        <v>1</v>
      </c>
      <c r="AO1096" s="88" t="s">
        <v>3089</v>
      </c>
      <c r="AP1096" s="88">
        <v>1</v>
      </c>
      <c r="AQ1096" s="88" t="s">
        <v>3090</v>
      </c>
      <c r="AR1096" s="88">
        <v>362664</v>
      </c>
      <c r="AS1096" s="88" t="s">
        <v>6044</v>
      </c>
      <c r="AT1096" s="88">
        <v>139</v>
      </c>
      <c r="AU1096" s="88">
        <v>70000</v>
      </c>
      <c r="AV1096" s="88">
        <v>0</v>
      </c>
      <c r="AW1096" s="88">
        <v>0</v>
      </c>
      <c r="AX1096" s="88">
        <v>0</v>
      </c>
      <c r="AY1096" s="88">
        <v>70000</v>
      </c>
      <c r="AZ1096" s="88">
        <v>2009</v>
      </c>
      <c r="BA1096" s="88">
        <v>5368.48</v>
      </c>
      <c r="BB1096" s="88">
        <v>2128</v>
      </c>
      <c r="BC1096" s="88">
        <v>0</v>
      </c>
      <c r="BD1096" s="88">
        <v>25</v>
      </c>
      <c r="BE1096" s="88">
        <v>0</v>
      </c>
      <c r="BF1096" s="101">
        <v>900</v>
      </c>
      <c r="BG1096" s="101">
        <v>10430.48</v>
      </c>
      <c r="BH1096" s="101">
        <v>4970</v>
      </c>
      <c r="BI1096" s="101">
        <v>770</v>
      </c>
      <c r="BJ1096" s="101">
        <v>4963</v>
      </c>
      <c r="BK1096" s="101">
        <v>10703</v>
      </c>
      <c r="BL1096" s="101" t="s">
        <v>3081</v>
      </c>
      <c r="BM1096" s="101" t="s">
        <v>3081</v>
      </c>
    </row>
    <row r="1097" spans="1:65">
      <c r="A1097" t="s">
        <v>695</v>
      </c>
      <c r="B1097">
        <v>20250301</v>
      </c>
      <c r="C1097">
        <v>2025</v>
      </c>
      <c r="D1097" s="9">
        <v>45717</v>
      </c>
      <c r="E1097">
        <v>3</v>
      </c>
      <c r="F1097" t="s">
        <v>1043</v>
      </c>
      <c r="G1097" t="s">
        <v>60</v>
      </c>
      <c r="H1097" t="s">
        <v>1043</v>
      </c>
      <c r="I1097" t="s">
        <v>60</v>
      </c>
      <c r="J1097">
        <v>1</v>
      </c>
      <c r="K1097" t="s">
        <v>9</v>
      </c>
      <c r="L1097" t="s">
        <v>2158</v>
      </c>
      <c r="M1097" t="s">
        <v>2158</v>
      </c>
      <c r="N1097" t="s">
        <v>1823</v>
      </c>
      <c r="O1097" t="s">
        <v>3082</v>
      </c>
      <c r="P1097" t="s">
        <v>6037</v>
      </c>
      <c r="Q1097" t="s">
        <v>6038</v>
      </c>
      <c r="R1097" t="s">
        <v>3083</v>
      </c>
      <c r="S1097" t="s">
        <v>7</v>
      </c>
      <c r="T1097" t="s">
        <v>6039</v>
      </c>
      <c r="U1097" s="9" t="s">
        <v>6040</v>
      </c>
      <c r="V1097" s="9" t="s">
        <v>6041</v>
      </c>
      <c r="W1097" t="s">
        <v>6042</v>
      </c>
      <c r="X1097" t="s">
        <v>3081</v>
      </c>
      <c r="Y1097" t="s">
        <v>3081</v>
      </c>
      <c r="Z1097">
        <v>5</v>
      </c>
      <c r="AA1097">
        <v>45474</v>
      </c>
      <c r="AB1097">
        <v>39630</v>
      </c>
      <c r="AC1097">
        <v>61950003</v>
      </c>
      <c r="AD1097" s="9" t="s">
        <v>3084</v>
      </c>
      <c r="AE1097" t="s">
        <v>1623</v>
      </c>
      <c r="AF1097" t="s">
        <v>3163</v>
      </c>
      <c r="AG1097" t="s">
        <v>3164</v>
      </c>
      <c r="AH1097" t="s">
        <v>79</v>
      </c>
      <c r="AI1097" t="s">
        <v>6043</v>
      </c>
      <c r="AJ1097">
        <v>19749</v>
      </c>
      <c r="AK1097" t="s">
        <v>3088</v>
      </c>
      <c r="AL1097" t="s">
        <v>3095</v>
      </c>
      <c r="AM1097">
        <v>200012400370646</v>
      </c>
      <c r="AN1097">
        <v>1</v>
      </c>
      <c r="AO1097" s="88" t="s">
        <v>3089</v>
      </c>
      <c r="AP1097" s="88">
        <v>1</v>
      </c>
      <c r="AQ1097" s="88" t="s">
        <v>3090</v>
      </c>
      <c r="AR1097" s="88">
        <v>362664</v>
      </c>
      <c r="AS1097" s="88" t="s">
        <v>6044</v>
      </c>
      <c r="AT1097" s="88">
        <v>141</v>
      </c>
      <c r="AU1097" s="88">
        <v>20000</v>
      </c>
      <c r="AV1097" s="88">
        <v>0</v>
      </c>
      <c r="AW1097" s="88">
        <v>0</v>
      </c>
      <c r="AX1097" s="88">
        <v>0</v>
      </c>
      <c r="AY1097" s="88">
        <v>20000</v>
      </c>
      <c r="AZ1097" s="88">
        <v>574</v>
      </c>
      <c r="BA1097" s="88">
        <v>0</v>
      </c>
      <c r="BB1097" s="88">
        <v>608</v>
      </c>
      <c r="BC1097" s="88">
        <v>0</v>
      </c>
      <c r="BD1097" s="88">
        <v>25</v>
      </c>
      <c r="BE1097" s="88">
        <v>100</v>
      </c>
      <c r="BF1097" s="101">
        <v>11332.62</v>
      </c>
      <c r="BG1097" s="101">
        <v>12639.62</v>
      </c>
      <c r="BH1097" s="101">
        <v>1420</v>
      </c>
      <c r="BI1097" s="101">
        <v>220</v>
      </c>
      <c r="BJ1097" s="101">
        <v>1418</v>
      </c>
      <c r="BK1097" s="101">
        <v>3058</v>
      </c>
      <c r="BL1097" s="101" t="s">
        <v>3091</v>
      </c>
      <c r="BM1097" s="101" t="s">
        <v>3081</v>
      </c>
    </row>
    <row r="1098" spans="1:65">
      <c r="A1098" t="s">
        <v>695</v>
      </c>
      <c r="B1098">
        <v>20250301</v>
      </c>
      <c r="C1098">
        <v>2025</v>
      </c>
      <c r="D1098" s="9">
        <v>45717</v>
      </c>
      <c r="E1098">
        <v>3</v>
      </c>
      <c r="F1098" t="s">
        <v>1042</v>
      </c>
      <c r="G1098" t="s">
        <v>1192</v>
      </c>
      <c r="H1098" t="s">
        <v>1042</v>
      </c>
      <c r="I1098" t="s">
        <v>1192</v>
      </c>
      <c r="J1098">
        <v>1</v>
      </c>
      <c r="K1098" t="s">
        <v>9</v>
      </c>
      <c r="L1098" t="s">
        <v>2158</v>
      </c>
      <c r="M1098" t="s">
        <v>2158</v>
      </c>
      <c r="N1098" t="s">
        <v>1823</v>
      </c>
      <c r="O1098" t="s">
        <v>3082</v>
      </c>
      <c r="P1098" t="s">
        <v>6037</v>
      </c>
      <c r="Q1098" t="s">
        <v>6038</v>
      </c>
      <c r="R1098" t="s">
        <v>3096</v>
      </c>
      <c r="S1098" t="s">
        <v>295</v>
      </c>
      <c r="T1098" t="s">
        <v>6046</v>
      </c>
      <c r="U1098" s="9" t="s">
        <v>6047</v>
      </c>
      <c r="V1098" s="9" t="s">
        <v>6056</v>
      </c>
      <c r="W1098" t="s">
        <v>6057</v>
      </c>
      <c r="X1098" t="s">
        <v>3081</v>
      </c>
      <c r="Y1098" t="s">
        <v>3081</v>
      </c>
      <c r="Z1098">
        <v>1</v>
      </c>
      <c r="AA1098">
        <v>44866</v>
      </c>
      <c r="AB1098">
        <v>44866</v>
      </c>
      <c r="AC1098">
        <v>61455112</v>
      </c>
      <c r="AD1098" s="9" t="s">
        <v>3084</v>
      </c>
      <c r="AE1098" t="s">
        <v>1910</v>
      </c>
      <c r="AF1098" t="s">
        <v>5522</v>
      </c>
      <c r="AG1098" t="s">
        <v>5523</v>
      </c>
      <c r="AH1098" t="s">
        <v>1909</v>
      </c>
      <c r="AI1098" t="s">
        <v>6045</v>
      </c>
      <c r="AJ1098">
        <v>28477</v>
      </c>
      <c r="AK1098" t="s">
        <v>3099</v>
      </c>
      <c r="AL1098" t="s">
        <v>3088</v>
      </c>
      <c r="AM1098">
        <v>200019605278384</v>
      </c>
      <c r="AN1098">
        <v>1</v>
      </c>
      <c r="AO1098" s="88" t="s">
        <v>3089</v>
      </c>
      <c r="AP1098" s="88">
        <v>1</v>
      </c>
      <c r="AQ1098" s="88" t="s">
        <v>3090</v>
      </c>
      <c r="AR1098" s="88">
        <v>362664</v>
      </c>
      <c r="AS1098" s="88" t="s">
        <v>6044</v>
      </c>
      <c r="AT1098" s="88">
        <v>142</v>
      </c>
      <c r="AU1098" s="88">
        <v>25000</v>
      </c>
      <c r="AV1098" s="88">
        <v>0</v>
      </c>
      <c r="AW1098" s="88">
        <v>0</v>
      </c>
      <c r="AX1098" s="88">
        <v>0</v>
      </c>
      <c r="AY1098" s="88">
        <v>25000</v>
      </c>
      <c r="AZ1098" s="88">
        <v>717.5</v>
      </c>
      <c r="BA1098" s="88">
        <v>0</v>
      </c>
      <c r="BB1098" s="88">
        <v>760</v>
      </c>
      <c r="BC1098" s="88">
        <v>0</v>
      </c>
      <c r="BD1098" s="88">
        <v>25</v>
      </c>
      <c r="BE1098" s="88">
        <v>0</v>
      </c>
      <c r="BF1098" s="101">
        <v>8534.44</v>
      </c>
      <c r="BG1098" s="101">
        <v>10036.94</v>
      </c>
      <c r="BH1098" s="101">
        <v>1775</v>
      </c>
      <c r="BI1098" s="101">
        <v>275</v>
      </c>
      <c r="BJ1098" s="101">
        <v>1772.5</v>
      </c>
      <c r="BK1098" s="101">
        <v>3822.5</v>
      </c>
      <c r="BL1098" s="101" t="s">
        <v>3081</v>
      </c>
      <c r="BM1098" s="101" t="s">
        <v>3081</v>
      </c>
    </row>
    <row r="1099" spans="1:65">
      <c r="A1099" t="s">
        <v>695</v>
      </c>
      <c r="B1099">
        <v>20250301</v>
      </c>
      <c r="C1099">
        <v>2025</v>
      </c>
      <c r="D1099" s="9">
        <v>45717</v>
      </c>
      <c r="E1099">
        <v>3</v>
      </c>
      <c r="F1099" t="s">
        <v>1043</v>
      </c>
      <c r="G1099" t="s">
        <v>60</v>
      </c>
      <c r="H1099" t="s">
        <v>1043</v>
      </c>
      <c r="I1099" t="s">
        <v>60</v>
      </c>
      <c r="J1099">
        <v>1</v>
      </c>
      <c r="K1099" t="s">
        <v>9</v>
      </c>
      <c r="L1099" t="s">
        <v>2158</v>
      </c>
      <c r="M1099" t="s">
        <v>2158</v>
      </c>
      <c r="N1099" t="s">
        <v>1823</v>
      </c>
      <c r="O1099" t="s">
        <v>3082</v>
      </c>
      <c r="P1099" t="s">
        <v>6037</v>
      </c>
      <c r="Q1099" t="s">
        <v>6038</v>
      </c>
      <c r="R1099" t="s">
        <v>3116</v>
      </c>
      <c r="S1099" t="s">
        <v>16</v>
      </c>
      <c r="T1099" t="s">
        <v>6046</v>
      </c>
      <c r="U1099" s="9" t="s">
        <v>6047</v>
      </c>
      <c r="V1099" s="9" t="s">
        <v>3081</v>
      </c>
      <c r="W1099" t="s">
        <v>3081</v>
      </c>
      <c r="X1099" t="s">
        <v>3081</v>
      </c>
      <c r="Y1099" t="s">
        <v>3081</v>
      </c>
      <c r="Z1099">
        <v>4</v>
      </c>
      <c r="AA1099">
        <v>45078</v>
      </c>
      <c r="AB1099">
        <v>39995</v>
      </c>
      <c r="AC1099">
        <v>61950010</v>
      </c>
      <c r="AD1099" s="9" t="s">
        <v>3084</v>
      </c>
      <c r="AE1099" t="s">
        <v>1581</v>
      </c>
      <c r="AF1099" t="s">
        <v>3310</v>
      </c>
      <c r="AG1099" t="s">
        <v>5485</v>
      </c>
      <c r="AH1099" t="s">
        <v>69</v>
      </c>
      <c r="AI1099" t="s">
        <v>6045</v>
      </c>
      <c r="AJ1099">
        <v>26577</v>
      </c>
      <c r="AK1099" t="s">
        <v>3099</v>
      </c>
      <c r="AL1099" t="s">
        <v>3088</v>
      </c>
      <c r="AM1099">
        <v>200013300063610</v>
      </c>
      <c r="AN1099">
        <v>1</v>
      </c>
      <c r="AO1099" s="88" t="s">
        <v>3089</v>
      </c>
      <c r="AP1099" s="88">
        <v>1</v>
      </c>
      <c r="AQ1099" s="88" t="s">
        <v>3090</v>
      </c>
      <c r="AR1099" s="88">
        <v>362664</v>
      </c>
      <c r="AS1099" s="88" t="s">
        <v>6044</v>
      </c>
      <c r="AT1099" s="88">
        <v>68</v>
      </c>
      <c r="AU1099" s="88">
        <v>30000</v>
      </c>
      <c r="AV1099" s="88">
        <v>0</v>
      </c>
      <c r="AW1099" s="88">
        <v>0</v>
      </c>
      <c r="AX1099" s="88">
        <v>0</v>
      </c>
      <c r="AY1099" s="88">
        <v>30000</v>
      </c>
      <c r="AZ1099" s="88">
        <v>861</v>
      </c>
      <c r="BA1099" s="88">
        <v>0</v>
      </c>
      <c r="BB1099" s="88">
        <v>912</v>
      </c>
      <c r="BC1099" s="88">
        <v>0</v>
      </c>
      <c r="BD1099" s="88">
        <v>25</v>
      </c>
      <c r="BE1099" s="88">
        <v>0</v>
      </c>
      <c r="BF1099" s="101">
        <v>11101.42</v>
      </c>
      <c r="BG1099" s="101">
        <v>12899.42</v>
      </c>
      <c r="BH1099" s="101">
        <v>2130</v>
      </c>
      <c r="BI1099" s="101">
        <v>330</v>
      </c>
      <c r="BJ1099" s="101">
        <v>2127</v>
      </c>
      <c r="BK1099" s="101">
        <v>4587</v>
      </c>
      <c r="BL1099" s="101" t="s">
        <v>3173</v>
      </c>
      <c r="BM1099" s="101" t="s">
        <v>4566</v>
      </c>
    </row>
    <row r="1100" spans="1:65">
      <c r="A1100" t="s">
        <v>695</v>
      </c>
      <c r="B1100">
        <v>20250301</v>
      </c>
      <c r="C1100">
        <v>2025</v>
      </c>
      <c r="D1100" s="9">
        <v>45717</v>
      </c>
      <c r="E1100">
        <v>3</v>
      </c>
      <c r="F1100" t="s">
        <v>1088</v>
      </c>
      <c r="G1100" t="s">
        <v>14</v>
      </c>
      <c r="H1100" t="s">
        <v>1088</v>
      </c>
      <c r="I1100" t="s">
        <v>14</v>
      </c>
      <c r="J1100">
        <v>1</v>
      </c>
      <c r="K1100" t="s">
        <v>9</v>
      </c>
      <c r="L1100" t="s">
        <v>2158</v>
      </c>
      <c r="M1100" t="s">
        <v>2158</v>
      </c>
      <c r="N1100" t="s">
        <v>1823</v>
      </c>
      <c r="O1100" t="s">
        <v>3082</v>
      </c>
      <c r="P1100" t="s">
        <v>6037</v>
      </c>
      <c r="Q1100" t="s">
        <v>6038</v>
      </c>
      <c r="R1100" t="s">
        <v>3116</v>
      </c>
      <c r="S1100" t="s">
        <v>16</v>
      </c>
      <c r="T1100" t="s">
        <v>6046</v>
      </c>
      <c r="U1100" s="9" t="s">
        <v>6047</v>
      </c>
      <c r="V1100" s="9" t="s">
        <v>3081</v>
      </c>
      <c r="W1100" t="s">
        <v>3081</v>
      </c>
      <c r="X1100" t="s">
        <v>3081</v>
      </c>
      <c r="Y1100" t="s">
        <v>3081</v>
      </c>
      <c r="Z1100">
        <v>1</v>
      </c>
      <c r="AA1100">
        <v>45108</v>
      </c>
      <c r="AB1100">
        <v>45108</v>
      </c>
      <c r="AC1100">
        <v>62340115</v>
      </c>
      <c r="AD1100" s="9" t="s">
        <v>3084</v>
      </c>
      <c r="AE1100" t="s">
        <v>2455</v>
      </c>
      <c r="AF1100" t="s">
        <v>4608</v>
      </c>
      <c r="AG1100" t="s">
        <v>4609</v>
      </c>
      <c r="AH1100" t="s">
        <v>2454</v>
      </c>
      <c r="AI1100" t="s">
        <v>6045</v>
      </c>
      <c r="AJ1100">
        <v>36589</v>
      </c>
      <c r="AK1100" t="s">
        <v>3099</v>
      </c>
      <c r="AL1100" t="s">
        <v>3088</v>
      </c>
      <c r="AM1100">
        <v>200019606032416</v>
      </c>
      <c r="AN1100">
        <v>1</v>
      </c>
      <c r="AO1100" s="88" t="s">
        <v>3089</v>
      </c>
      <c r="AP1100" s="88">
        <v>1</v>
      </c>
      <c r="AQ1100" s="88" t="s">
        <v>3090</v>
      </c>
      <c r="AR1100" s="88">
        <v>362664</v>
      </c>
      <c r="AS1100" s="88" t="s">
        <v>6044</v>
      </c>
      <c r="AT1100" s="88">
        <v>69</v>
      </c>
      <c r="AU1100" s="88">
        <v>36000</v>
      </c>
      <c r="AV1100" s="88">
        <v>0</v>
      </c>
      <c r="AW1100" s="88">
        <v>0</v>
      </c>
      <c r="AX1100" s="88">
        <v>0</v>
      </c>
      <c r="AY1100" s="88">
        <v>36000</v>
      </c>
      <c r="AZ1100" s="88">
        <v>1033.2</v>
      </c>
      <c r="BA1100" s="88">
        <v>0</v>
      </c>
      <c r="BB1100" s="88">
        <v>1094.4000000000001</v>
      </c>
      <c r="BC1100" s="88">
        <v>0</v>
      </c>
      <c r="BD1100" s="88">
        <v>25</v>
      </c>
      <c r="BE1100" s="88">
        <v>0</v>
      </c>
      <c r="BF1100" s="101">
        <v>0</v>
      </c>
      <c r="BG1100" s="101">
        <v>2152.6</v>
      </c>
      <c r="BH1100" s="101">
        <v>2556</v>
      </c>
      <c r="BI1100" s="101">
        <v>396</v>
      </c>
      <c r="BJ1100" s="101">
        <v>2552.4</v>
      </c>
      <c r="BK1100" s="101">
        <v>5504.4</v>
      </c>
      <c r="BL1100" s="101" t="s">
        <v>3081</v>
      </c>
      <c r="BM1100" s="101" t="s">
        <v>3081</v>
      </c>
    </row>
    <row r="1101" spans="1:65">
      <c r="A1101" t="s">
        <v>695</v>
      </c>
      <c r="B1101">
        <v>20250301</v>
      </c>
      <c r="C1101">
        <v>2025</v>
      </c>
      <c r="D1101" s="9">
        <v>45717</v>
      </c>
      <c r="E1101">
        <v>3</v>
      </c>
      <c r="F1101" t="s">
        <v>1033</v>
      </c>
      <c r="G1101" t="s">
        <v>428</v>
      </c>
      <c r="H1101" t="s">
        <v>1033</v>
      </c>
      <c r="I1101" t="s">
        <v>428</v>
      </c>
      <c r="J1101">
        <v>1</v>
      </c>
      <c r="K1101" t="s">
        <v>9</v>
      </c>
      <c r="L1101" t="s">
        <v>2158</v>
      </c>
      <c r="M1101" t="s">
        <v>2158</v>
      </c>
      <c r="N1101" t="s">
        <v>1823</v>
      </c>
      <c r="O1101" t="s">
        <v>3082</v>
      </c>
      <c r="P1101" t="s">
        <v>6037</v>
      </c>
      <c r="Q1101" t="s">
        <v>6038</v>
      </c>
      <c r="R1101" t="s">
        <v>3160</v>
      </c>
      <c r="S1101" t="s">
        <v>49</v>
      </c>
      <c r="T1101" t="s">
        <v>6039</v>
      </c>
      <c r="U1101" s="9" t="s">
        <v>6040</v>
      </c>
      <c r="V1101" s="9" t="s">
        <v>6041</v>
      </c>
      <c r="W1101" t="s">
        <v>6042</v>
      </c>
      <c r="X1101" t="s">
        <v>3081</v>
      </c>
      <c r="Y1101" t="s">
        <v>3081</v>
      </c>
      <c r="Z1101">
        <v>3</v>
      </c>
      <c r="AA1101">
        <v>43831</v>
      </c>
      <c r="AB1101">
        <v>367</v>
      </c>
      <c r="AC1101">
        <v>61815028</v>
      </c>
      <c r="AD1101" s="9" t="s">
        <v>3084</v>
      </c>
      <c r="AE1101" t="s">
        <v>1594</v>
      </c>
      <c r="AF1101" t="s">
        <v>4617</v>
      </c>
      <c r="AG1101" t="s">
        <v>3863</v>
      </c>
      <c r="AH1101" t="s">
        <v>440</v>
      </c>
      <c r="AI1101" t="s">
        <v>6045</v>
      </c>
      <c r="AJ1101">
        <v>26523</v>
      </c>
      <c r="AK1101" t="s">
        <v>3088</v>
      </c>
      <c r="AL1101" t="s">
        <v>3095</v>
      </c>
      <c r="AM1101">
        <v>200011250029942</v>
      </c>
      <c r="AN1101">
        <v>1</v>
      </c>
      <c r="AO1101" s="88" t="s">
        <v>3089</v>
      </c>
      <c r="AP1101" s="88">
        <v>1</v>
      </c>
      <c r="AQ1101" s="88" t="s">
        <v>3090</v>
      </c>
      <c r="AR1101" s="88">
        <v>362664</v>
      </c>
      <c r="AS1101" s="88" t="s">
        <v>6044</v>
      </c>
      <c r="AT1101" s="88">
        <v>70</v>
      </c>
      <c r="AU1101" s="88">
        <v>22000</v>
      </c>
      <c r="AV1101" s="88">
        <v>0</v>
      </c>
      <c r="AW1101" s="88">
        <v>0</v>
      </c>
      <c r="AX1101" s="88">
        <v>0</v>
      </c>
      <c r="AY1101" s="88">
        <v>22000</v>
      </c>
      <c r="AZ1101" s="88">
        <v>631.4</v>
      </c>
      <c r="BA1101" s="88">
        <v>0</v>
      </c>
      <c r="BB1101" s="88">
        <v>668.8</v>
      </c>
      <c r="BC1101" s="88">
        <v>0</v>
      </c>
      <c r="BD1101" s="88">
        <v>25</v>
      </c>
      <c r="BE1101" s="88">
        <v>0</v>
      </c>
      <c r="BF1101" s="101">
        <v>300</v>
      </c>
      <c r="BG1101" s="101">
        <v>1625.2</v>
      </c>
      <c r="BH1101" s="101">
        <v>1562</v>
      </c>
      <c r="BI1101" s="101">
        <v>242</v>
      </c>
      <c r="BJ1101" s="101">
        <v>1559.8</v>
      </c>
      <c r="BK1101" s="101">
        <v>3363.8</v>
      </c>
      <c r="BL1101" s="101" t="s">
        <v>3091</v>
      </c>
      <c r="BM1101" s="101" t="s">
        <v>3081</v>
      </c>
    </row>
    <row r="1102" spans="1:65">
      <c r="A1102" t="s">
        <v>695</v>
      </c>
      <c r="B1102">
        <v>20250301</v>
      </c>
      <c r="C1102">
        <v>2025</v>
      </c>
      <c r="D1102" s="9">
        <v>45717</v>
      </c>
      <c r="E1102">
        <v>3</v>
      </c>
      <c r="F1102" t="s">
        <v>1088</v>
      </c>
      <c r="G1102" t="s">
        <v>14</v>
      </c>
      <c r="H1102" t="s">
        <v>1088</v>
      </c>
      <c r="I1102" t="s">
        <v>14</v>
      </c>
      <c r="J1102">
        <v>1</v>
      </c>
      <c r="K1102" t="s">
        <v>9</v>
      </c>
      <c r="L1102" t="s">
        <v>2158</v>
      </c>
      <c r="M1102" t="s">
        <v>2158</v>
      </c>
      <c r="N1102" t="s">
        <v>1823</v>
      </c>
      <c r="O1102" t="s">
        <v>3082</v>
      </c>
      <c r="P1102" t="s">
        <v>6037</v>
      </c>
      <c r="Q1102" t="s">
        <v>6038</v>
      </c>
      <c r="R1102" t="s">
        <v>3297</v>
      </c>
      <c r="S1102" t="s">
        <v>8</v>
      </c>
      <c r="T1102" t="s">
        <v>6046</v>
      </c>
      <c r="U1102" s="9" t="s">
        <v>6047</v>
      </c>
      <c r="V1102" s="9" t="s">
        <v>6056</v>
      </c>
      <c r="W1102" t="s">
        <v>6057</v>
      </c>
      <c r="X1102" t="s">
        <v>3081</v>
      </c>
      <c r="Y1102" t="s">
        <v>3081</v>
      </c>
      <c r="Z1102">
        <v>2</v>
      </c>
      <c r="AA1102">
        <v>45566</v>
      </c>
      <c r="AB1102">
        <v>44844</v>
      </c>
      <c r="AC1102">
        <v>62340089</v>
      </c>
      <c r="AD1102" s="9" t="s">
        <v>3084</v>
      </c>
      <c r="AE1102" t="s">
        <v>1895</v>
      </c>
      <c r="AF1102" t="s">
        <v>4854</v>
      </c>
      <c r="AG1102" t="s">
        <v>4855</v>
      </c>
      <c r="AH1102" t="s">
        <v>1881</v>
      </c>
      <c r="AI1102" t="s">
        <v>6043</v>
      </c>
      <c r="AJ1102">
        <v>32687</v>
      </c>
      <c r="AK1102" t="s">
        <v>3099</v>
      </c>
      <c r="AL1102" t="s">
        <v>3088</v>
      </c>
      <c r="AM1102">
        <v>200019605218871</v>
      </c>
      <c r="AN1102">
        <v>1</v>
      </c>
      <c r="AO1102" s="88" t="s">
        <v>3089</v>
      </c>
      <c r="AP1102" s="88">
        <v>1</v>
      </c>
      <c r="AQ1102" s="88" t="s">
        <v>3090</v>
      </c>
      <c r="AR1102" s="88">
        <v>362664</v>
      </c>
      <c r="AS1102" s="88" t="s">
        <v>6044</v>
      </c>
      <c r="AT1102" s="88">
        <v>92</v>
      </c>
      <c r="AU1102" s="88">
        <v>35000</v>
      </c>
      <c r="AV1102" s="88">
        <v>0</v>
      </c>
      <c r="AW1102" s="88">
        <v>0</v>
      </c>
      <c r="AX1102" s="88">
        <v>0</v>
      </c>
      <c r="AY1102" s="88">
        <v>35000</v>
      </c>
      <c r="AZ1102" s="88">
        <v>1004.5</v>
      </c>
      <c r="BA1102" s="88">
        <v>0</v>
      </c>
      <c r="BB1102" s="88">
        <v>1064</v>
      </c>
      <c r="BC1102" s="88">
        <v>0</v>
      </c>
      <c r="BD1102" s="88">
        <v>25</v>
      </c>
      <c r="BE1102" s="88">
        <v>0</v>
      </c>
      <c r="BF1102" s="101">
        <v>0</v>
      </c>
      <c r="BG1102" s="101">
        <v>2093.5</v>
      </c>
      <c r="BH1102" s="101">
        <v>2485</v>
      </c>
      <c r="BI1102" s="101">
        <v>385</v>
      </c>
      <c r="BJ1102" s="101">
        <v>2481.5</v>
      </c>
      <c r="BK1102" s="101">
        <v>5351.5</v>
      </c>
      <c r="BL1102" s="101" t="s">
        <v>3081</v>
      </c>
      <c r="BM1102" s="101" t="s">
        <v>3081</v>
      </c>
    </row>
    <row r="1103" spans="1:65">
      <c r="A1103" t="s">
        <v>695</v>
      </c>
      <c r="B1103">
        <v>20250301</v>
      </c>
      <c r="C1103">
        <v>2025</v>
      </c>
      <c r="D1103" s="9">
        <v>45717</v>
      </c>
      <c r="E1103">
        <v>3</v>
      </c>
      <c r="F1103" t="s">
        <v>1049</v>
      </c>
      <c r="G1103" t="s">
        <v>89</v>
      </c>
      <c r="H1103" t="s">
        <v>1049</v>
      </c>
      <c r="I1103" t="s">
        <v>89</v>
      </c>
      <c r="J1103">
        <v>1</v>
      </c>
      <c r="K1103" t="s">
        <v>9</v>
      </c>
      <c r="L1103" t="s">
        <v>2158</v>
      </c>
      <c r="M1103" t="s">
        <v>2158</v>
      </c>
      <c r="N1103" t="s">
        <v>1823</v>
      </c>
      <c r="O1103" t="s">
        <v>3082</v>
      </c>
      <c r="P1103" t="s">
        <v>6037</v>
      </c>
      <c r="Q1103" t="s">
        <v>6038</v>
      </c>
      <c r="R1103" t="s">
        <v>3096</v>
      </c>
      <c r="S1103" t="s">
        <v>295</v>
      </c>
      <c r="T1103" t="s">
        <v>6046</v>
      </c>
      <c r="U1103" s="9" t="s">
        <v>6047</v>
      </c>
      <c r="V1103" s="9" t="s">
        <v>6056</v>
      </c>
      <c r="W1103" t="s">
        <v>6057</v>
      </c>
      <c r="X1103" t="s">
        <v>3081</v>
      </c>
      <c r="Y1103" t="s">
        <v>3081</v>
      </c>
      <c r="Z1103">
        <v>1</v>
      </c>
      <c r="AA1103">
        <v>45474</v>
      </c>
      <c r="AB1103">
        <v>45474</v>
      </c>
      <c r="AC1103">
        <v>61920090</v>
      </c>
      <c r="AD1103" s="9" t="s">
        <v>3084</v>
      </c>
      <c r="AE1103" t="s">
        <v>2861</v>
      </c>
      <c r="AF1103" t="s">
        <v>5233</v>
      </c>
      <c r="AG1103" t="s">
        <v>5234</v>
      </c>
      <c r="AH1103" t="s">
        <v>2875</v>
      </c>
      <c r="AI1103" t="s">
        <v>6045</v>
      </c>
      <c r="AJ1103">
        <v>29344</v>
      </c>
      <c r="AK1103" t="s">
        <v>3099</v>
      </c>
      <c r="AL1103" t="s">
        <v>3088</v>
      </c>
      <c r="AM1103">
        <v>200019607268906</v>
      </c>
      <c r="AN1103">
        <v>1</v>
      </c>
      <c r="AO1103" s="88" t="s">
        <v>3089</v>
      </c>
      <c r="AP1103" s="88">
        <v>1</v>
      </c>
      <c r="AQ1103" s="88" t="s">
        <v>3090</v>
      </c>
      <c r="AR1103" s="88">
        <v>362664</v>
      </c>
      <c r="AS1103" s="88" t="s">
        <v>6044</v>
      </c>
      <c r="AT1103" s="88">
        <v>106</v>
      </c>
      <c r="AU1103" s="88">
        <v>35000</v>
      </c>
      <c r="AV1103" s="88">
        <v>0</v>
      </c>
      <c r="AW1103" s="88">
        <v>0</v>
      </c>
      <c r="AX1103" s="88">
        <v>0</v>
      </c>
      <c r="AY1103" s="88">
        <v>35000</v>
      </c>
      <c r="AZ1103" s="88">
        <v>1004.5</v>
      </c>
      <c r="BA1103" s="88">
        <v>0</v>
      </c>
      <c r="BB1103" s="88">
        <v>1064</v>
      </c>
      <c r="BC1103" s="88">
        <v>0</v>
      </c>
      <c r="BD1103" s="88">
        <v>25</v>
      </c>
      <c r="BE1103" s="88">
        <v>0</v>
      </c>
      <c r="BF1103" s="101">
        <v>0</v>
      </c>
      <c r="BG1103" s="101">
        <v>2093.5</v>
      </c>
      <c r="BH1103" s="101">
        <v>2485</v>
      </c>
      <c r="BI1103" s="101">
        <v>385</v>
      </c>
      <c r="BJ1103" s="101">
        <v>2481.5</v>
      </c>
      <c r="BK1103" s="101">
        <v>5351.5</v>
      </c>
      <c r="BL1103" s="101" t="s">
        <v>3081</v>
      </c>
      <c r="BM1103" s="101" t="s">
        <v>3081</v>
      </c>
    </row>
    <row r="1104" spans="1:65">
      <c r="A1104" t="s">
        <v>695</v>
      </c>
      <c r="B1104">
        <v>20250301</v>
      </c>
      <c r="C1104">
        <v>2025</v>
      </c>
      <c r="D1104" s="9">
        <v>45717</v>
      </c>
      <c r="E1104">
        <v>3</v>
      </c>
      <c r="F1104" t="s">
        <v>1043</v>
      </c>
      <c r="G1104" t="s">
        <v>60</v>
      </c>
      <c r="H1104" t="s">
        <v>1043</v>
      </c>
      <c r="I1104" t="s">
        <v>60</v>
      </c>
      <c r="J1104">
        <v>1</v>
      </c>
      <c r="K1104" t="s">
        <v>9</v>
      </c>
      <c r="L1104" t="s">
        <v>2158</v>
      </c>
      <c r="M1104" t="s">
        <v>2158</v>
      </c>
      <c r="N1104" t="s">
        <v>1823</v>
      </c>
      <c r="O1104" t="s">
        <v>3082</v>
      </c>
      <c r="P1104" t="s">
        <v>6037</v>
      </c>
      <c r="Q1104" t="s">
        <v>6038</v>
      </c>
      <c r="R1104" t="s">
        <v>3083</v>
      </c>
      <c r="S1104" t="s">
        <v>7</v>
      </c>
      <c r="T1104" t="s">
        <v>6039</v>
      </c>
      <c r="U1104" s="9" t="s">
        <v>6040</v>
      </c>
      <c r="V1104" s="9" t="s">
        <v>6041</v>
      </c>
      <c r="W1104" t="s">
        <v>6042</v>
      </c>
      <c r="X1104" t="s">
        <v>3081</v>
      </c>
      <c r="Y1104" t="s">
        <v>3081</v>
      </c>
      <c r="Z1104">
        <v>1</v>
      </c>
      <c r="AA1104">
        <v>44652</v>
      </c>
      <c r="AB1104">
        <v>44652</v>
      </c>
      <c r="AC1104">
        <v>61950079</v>
      </c>
      <c r="AD1104" s="9" t="s">
        <v>3084</v>
      </c>
      <c r="AE1104" t="s">
        <v>1516</v>
      </c>
      <c r="AF1104" t="s">
        <v>4203</v>
      </c>
      <c r="AG1104" t="s">
        <v>4204</v>
      </c>
      <c r="AH1104" t="s">
        <v>1213</v>
      </c>
      <c r="AI1104" t="s">
        <v>6043</v>
      </c>
      <c r="AJ1104">
        <v>36485</v>
      </c>
      <c r="AK1104" t="s">
        <v>3099</v>
      </c>
      <c r="AL1104" t="s">
        <v>3088</v>
      </c>
      <c r="AM1104">
        <v>200019604615983</v>
      </c>
      <c r="AN1104">
        <v>1</v>
      </c>
      <c r="AO1104" s="88" t="s">
        <v>3089</v>
      </c>
      <c r="AP1104" s="88">
        <v>1</v>
      </c>
      <c r="AQ1104" s="88" t="s">
        <v>3090</v>
      </c>
      <c r="AR1104" s="88">
        <v>362664</v>
      </c>
      <c r="AS1104" s="88" t="s">
        <v>6044</v>
      </c>
      <c r="AT1104" s="88">
        <v>114</v>
      </c>
      <c r="AU1104" s="88">
        <v>20000</v>
      </c>
      <c r="AV1104" s="88">
        <v>0</v>
      </c>
      <c r="AW1104" s="88">
        <v>0</v>
      </c>
      <c r="AX1104" s="88">
        <v>0</v>
      </c>
      <c r="AY1104" s="88">
        <v>20000</v>
      </c>
      <c r="AZ1104" s="88">
        <v>574</v>
      </c>
      <c r="BA1104" s="88">
        <v>0</v>
      </c>
      <c r="BB1104" s="88">
        <v>608</v>
      </c>
      <c r="BC1104" s="88">
        <v>0</v>
      </c>
      <c r="BD1104" s="88">
        <v>25</v>
      </c>
      <c r="BE1104" s="88">
        <v>0</v>
      </c>
      <c r="BF1104" s="101">
        <v>8650.58</v>
      </c>
      <c r="BG1104" s="101">
        <v>9857.58</v>
      </c>
      <c r="BH1104" s="101">
        <v>1420</v>
      </c>
      <c r="BI1104" s="101">
        <v>220</v>
      </c>
      <c r="BJ1104" s="101">
        <v>1418</v>
      </c>
      <c r="BK1104" s="101">
        <v>3058</v>
      </c>
      <c r="BL1104" s="101" t="s">
        <v>3081</v>
      </c>
      <c r="BM1104" s="101" t="s">
        <v>3081</v>
      </c>
    </row>
    <row r="1105" spans="1:65">
      <c r="A1105" t="s">
        <v>695</v>
      </c>
      <c r="B1105">
        <v>20250301</v>
      </c>
      <c r="C1105">
        <v>2025</v>
      </c>
      <c r="D1105" s="9">
        <v>45717</v>
      </c>
      <c r="E1105">
        <v>3</v>
      </c>
      <c r="F1105" t="s">
        <v>1049</v>
      </c>
      <c r="G1105" t="s">
        <v>89</v>
      </c>
      <c r="H1105" t="s">
        <v>1049</v>
      </c>
      <c r="I1105" t="s">
        <v>89</v>
      </c>
      <c r="J1105">
        <v>1</v>
      </c>
      <c r="K1105" t="s">
        <v>9</v>
      </c>
      <c r="L1105" t="s">
        <v>2158</v>
      </c>
      <c r="M1105" t="s">
        <v>2158</v>
      </c>
      <c r="N1105" t="s">
        <v>1823</v>
      </c>
      <c r="O1105" t="s">
        <v>3082</v>
      </c>
      <c r="P1105" t="s">
        <v>6037</v>
      </c>
      <c r="Q1105" t="s">
        <v>6038</v>
      </c>
      <c r="R1105" t="s">
        <v>3083</v>
      </c>
      <c r="S1105" t="s">
        <v>7</v>
      </c>
      <c r="T1105" t="s">
        <v>6039</v>
      </c>
      <c r="U1105" s="9" t="s">
        <v>6040</v>
      </c>
      <c r="V1105" s="9" t="s">
        <v>6041</v>
      </c>
      <c r="W1105" t="s">
        <v>6042</v>
      </c>
      <c r="X1105" t="s">
        <v>3081</v>
      </c>
      <c r="Y1105" t="s">
        <v>3081</v>
      </c>
      <c r="Z1105">
        <v>7</v>
      </c>
      <c r="AA1105">
        <v>45170</v>
      </c>
      <c r="AB1105">
        <v>38237</v>
      </c>
      <c r="AC1105">
        <v>61920070</v>
      </c>
      <c r="AD1105" s="9" t="s">
        <v>3084</v>
      </c>
      <c r="AE1105" t="s">
        <v>2540</v>
      </c>
      <c r="AF1105" t="s">
        <v>3892</v>
      </c>
      <c r="AG1105" t="s">
        <v>3893</v>
      </c>
      <c r="AH1105" t="s">
        <v>2566</v>
      </c>
      <c r="AI1105" t="s">
        <v>6043</v>
      </c>
      <c r="AJ1105">
        <v>24808</v>
      </c>
      <c r="AK1105" t="s">
        <v>3099</v>
      </c>
      <c r="AL1105" t="s">
        <v>3088</v>
      </c>
      <c r="AM1105">
        <v>200019606196763</v>
      </c>
      <c r="AN1105">
        <v>1</v>
      </c>
      <c r="AO1105" s="88" t="s">
        <v>3089</v>
      </c>
      <c r="AP1105" s="88">
        <v>1</v>
      </c>
      <c r="AQ1105" s="88" t="s">
        <v>3090</v>
      </c>
      <c r="AR1105" s="88">
        <v>362664</v>
      </c>
      <c r="AS1105" s="88" t="s">
        <v>6044</v>
      </c>
      <c r="AT1105" s="88">
        <v>131</v>
      </c>
      <c r="AU1105" s="88">
        <v>18000</v>
      </c>
      <c r="AV1105" s="88">
        <v>0</v>
      </c>
      <c r="AW1105" s="88">
        <v>0</v>
      </c>
      <c r="AX1105" s="88">
        <v>0</v>
      </c>
      <c r="AY1105" s="88">
        <v>18000</v>
      </c>
      <c r="AZ1105" s="88">
        <v>516.6</v>
      </c>
      <c r="BA1105" s="88">
        <v>0</v>
      </c>
      <c r="BB1105" s="88">
        <v>547.20000000000005</v>
      </c>
      <c r="BC1105" s="88">
        <v>0</v>
      </c>
      <c r="BD1105" s="88">
        <v>25</v>
      </c>
      <c r="BE1105" s="88">
        <v>0</v>
      </c>
      <c r="BF1105" s="101">
        <v>3066</v>
      </c>
      <c r="BG1105" s="101">
        <v>4154.8</v>
      </c>
      <c r="BH1105" s="101">
        <v>1278</v>
      </c>
      <c r="BI1105" s="101">
        <v>198</v>
      </c>
      <c r="BJ1105" s="101">
        <v>1276.2</v>
      </c>
      <c r="BK1105" s="101">
        <v>2752.2</v>
      </c>
      <c r="BL1105" s="101" t="s">
        <v>3091</v>
      </c>
      <c r="BM1105" s="101" t="s">
        <v>3081</v>
      </c>
    </row>
    <row r="1106" spans="1:65">
      <c r="A1106" t="s">
        <v>695</v>
      </c>
      <c r="B1106">
        <v>20250301</v>
      </c>
      <c r="C1106">
        <v>2025</v>
      </c>
      <c r="D1106" s="9">
        <v>45717</v>
      </c>
      <c r="E1106">
        <v>3</v>
      </c>
      <c r="F1106" t="s">
        <v>1049</v>
      </c>
      <c r="G1106" t="s">
        <v>89</v>
      </c>
      <c r="H1106" t="s">
        <v>1049</v>
      </c>
      <c r="I1106" t="s">
        <v>89</v>
      </c>
      <c r="J1106">
        <v>1</v>
      </c>
      <c r="K1106" t="s">
        <v>9</v>
      </c>
      <c r="L1106" t="s">
        <v>2158</v>
      </c>
      <c r="M1106" t="s">
        <v>2158</v>
      </c>
      <c r="N1106" t="s">
        <v>1823</v>
      </c>
      <c r="O1106" t="s">
        <v>3082</v>
      </c>
      <c r="P1106" t="s">
        <v>6037</v>
      </c>
      <c r="Q1106" t="s">
        <v>6038</v>
      </c>
      <c r="R1106" t="s">
        <v>3127</v>
      </c>
      <c r="S1106" t="s">
        <v>23</v>
      </c>
      <c r="T1106" t="s">
        <v>6039</v>
      </c>
      <c r="U1106" s="9" t="s">
        <v>6040</v>
      </c>
      <c r="V1106" s="9" t="s">
        <v>6048</v>
      </c>
      <c r="W1106" t="s">
        <v>6049</v>
      </c>
      <c r="X1106" t="s">
        <v>3081</v>
      </c>
      <c r="Y1106" t="s">
        <v>3081</v>
      </c>
      <c r="Z1106">
        <v>1</v>
      </c>
      <c r="AA1106">
        <v>45078</v>
      </c>
      <c r="AB1106">
        <v>45078</v>
      </c>
      <c r="AC1106">
        <v>61920064</v>
      </c>
      <c r="AD1106" s="9" t="s">
        <v>3084</v>
      </c>
      <c r="AE1106" t="s">
        <v>2392</v>
      </c>
      <c r="AF1106" t="s">
        <v>4199</v>
      </c>
      <c r="AG1106" t="s">
        <v>4200</v>
      </c>
      <c r="AH1106" t="s">
        <v>2393</v>
      </c>
      <c r="AI1106" t="s">
        <v>6045</v>
      </c>
      <c r="AJ1106">
        <v>26285</v>
      </c>
      <c r="AK1106" t="s">
        <v>3099</v>
      </c>
      <c r="AL1106" t="s">
        <v>3088</v>
      </c>
      <c r="AM1106">
        <v>200019604089295</v>
      </c>
      <c r="AN1106">
        <v>1</v>
      </c>
      <c r="AO1106" s="88" t="s">
        <v>3089</v>
      </c>
      <c r="AP1106" s="88">
        <v>1</v>
      </c>
      <c r="AQ1106" s="88" t="s">
        <v>3090</v>
      </c>
      <c r="AR1106" s="88">
        <v>362664</v>
      </c>
      <c r="AS1106" s="88" t="s">
        <v>6044</v>
      </c>
      <c r="AT1106" s="88">
        <v>212</v>
      </c>
      <c r="AU1106" s="88">
        <v>36000</v>
      </c>
      <c r="AV1106" s="88">
        <v>0</v>
      </c>
      <c r="AW1106" s="88">
        <v>0</v>
      </c>
      <c r="AX1106" s="88">
        <v>0</v>
      </c>
      <c r="AY1106" s="88">
        <v>36000</v>
      </c>
      <c r="AZ1106" s="88">
        <v>1033.2</v>
      </c>
      <c r="BA1106" s="88">
        <v>0</v>
      </c>
      <c r="BB1106" s="88">
        <v>1094.4000000000001</v>
      </c>
      <c r="BC1106" s="88">
        <v>0</v>
      </c>
      <c r="BD1106" s="88">
        <v>25</v>
      </c>
      <c r="BE1106" s="88">
        <v>0</v>
      </c>
      <c r="BF1106" s="101">
        <v>3749.49</v>
      </c>
      <c r="BG1106" s="101">
        <v>5902.09</v>
      </c>
      <c r="BH1106" s="101">
        <v>2556</v>
      </c>
      <c r="BI1106" s="101">
        <v>396</v>
      </c>
      <c r="BJ1106" s="101">
        <v>2552.4</v>
      </c>
      <c r="BK1106" s="101">
        <v>5504.4</v>
      </c>
      <c r="BL1106" s="101" t="s">
        <v>3081</v>
      </c>
      <c r="BM1106" s="101" t="s">
        <v>3081</v>
      </c>
    </row>
    <row r="1107" spans="1:65">
      <c r="A1107" t="s">
        <v>695</v>
      </c>
      <c r="B1107">
        <v>20250301</v>
      </c>
      <c r="C1107">
        <v>2025</v>
      </c>
      <c r="D1107" s="9">
        <v>45717</v>
      </c>
      <c r="E1107">
        <v>3</v>
      </c>
      <c r="F1107" t="s">
        <v>1042</v>
      </c>
      <c r="G1107" t="s">
        <v>1192</v>
      </c>
      <c r="H1107" t="s">
        <v>1042</v>
      </c>
      <c r="I1107" t="s">
        <v>1192</v>
      </c>
      <c r="J1107">
        <v>1</v>
      </c>
      <c r="K1107" t="s">
        <v>9</v>
      </c>
      <c r="L1107" t="s">
        <v>2158</v>
      </c>
      <c r="M1107" t="s">
        <v>2158</v>
      </c>
      <c r="N1107" t="s">
        <v>1823</v>
      </c>
      <c r="O1107" t="s">
        <v>3082</v>
      </c>
      <c r="P1107" t="s">
        <v>6037</v>
      </c>
      <c r="Q1107" t="s">
        <v>6038</v>
      </c>
      <c r="R1107" t="s">
        <v>3168</v>
      </c>
      <c r="S1107" t="s">
        <v>125</v>
      </c>
      <c r="T1107" t="s">
        <v>6046</v>
      </c>
      <c r="U1107" s="9" t="s">
        <v>6047</v>
      </c>
      <c r="V1107" s="9" t="s">
        <v>3081</v>
      </c>
      <c r="W1107" t="s">
        <v>3081</v>
      </c>
      <c r="X1107" t="s">
        <v>3081</v>
      </c>
      <c r="Y1107" t="s">
        <v>3081</v>
      </c>
      <c r="Z1107">
        <v>2</v>
      </c>
      <c r="AA1107">
        <v>43466</v>
      </c>
      <c r="AB1107">
        <v>38292</v>
      </c>
      <c r="AC1107">
        <v>61455033</v>
      </c>
      <c r="AD1107" s="9" t="s">
        <v>3084</v>
      </c>
      <c r="AE1107" t="s">
        <v>929</v>
      </c>
      <c r="AF1107" t="s">
        <v>3169</v>
      </c>
      <c r="AG1107" t="s">
        <v>3170</v>
      </c>
      <c r="AH1107" t="s">
        <v>129</v>
      </c>
      <c r="AI1107" t="s">
        <v>6045</v>
      </c>
      <c r="AJ1107">
        <v>29673</v>
      </c>
      <c r="AK1107" t="s">
        <v>3088</v>
      </c>
      <c r="AL1107" t="s">
        <v>3095</v>
      </c>
      <c r="AM1107">
        <v>200013300044765</v>
      </c>
      <c r="AN1107">
        <v>1</v>
      </c>
      <c r="AO1107" s="88" t="s">
        <v>3089</v>
      </c>
      <c r="AP1107" s="88">
        <v>1</v>
      </c>
      <c r="AQ1107" s="88" t="s">
        <v>3090</v>
      </c>
      <c r="AR1107" s="88">
        <v>362664</v>
      </c>
      <c r="AS1107" s="88" t="s">
        <v>6044</v>
      </c>
      <c r="AT1107" s="88">
        <v>213</v>
      </c>
      <c r="AU1107" s="88">
        <v>10000</v>
      </c>
      <c r="AV1107" s="88">
        <v>0</v>
      </c>
      <c r="AW1107" s="88">
        <v>0</v>
      </c>
      <c r="AX1107" s="88">
        <v>0</v>
      </c>
      <c r="AY1107" s="88">
        <v>10000</v>
      </c>
      <c r="AZ1107" s="88">
        <v>287</v>
      </c>
      <c r="BA1107" s="88">
        <v>0</v>
      </c>
      <c r="BB1107" s="88">
        <v>304</v>
      </c>
      <c r="BC1107" s="88">
        <v>0</v>
      </c>
      <c r="BD1107" s="88">
        <v>25</v>
      </c>
      <c r="BE1107" s="88">
        <v>100</v>
      </c>
      <c r="BF1107" s="101">
        <v>300</v>
      </c>
      <c r="BG1107" s="101">
        <v>1016</v>
      </c>
      <c r="BH1107" s="101">
        <v>710</v>
      </c>
      <c r="BI1107" s="101">
        <v>110</v>
      </c>
      <c r="BJ1107" s="101">
        <v>709</v>
      </c>
      <c r="BK1107" s="101">
        <v>1529</v>
      </c>
      <c r="BL1107" s="101" t="s">
        <v>3091</v>
      </c>
      <c r="BM1107" s="101" t="s">
        <v>3081</v>
      </c>
    </row>
    <row r="1108" spans="1:65">
      <c r="A1108" t="s">
        <v>695</v>
      </c>
      <c r="B1108">
        <v>20250301</v>
      </c>
      <c r="C1108">
        <v>2025</v>
      </c>
      <c r="D1108" s="9">
        <v>45717</v>
      </c>
      <c r="E1108">
        <v>3</v>
      </c>
      <c r="F1108" t="s">
        <v>1033</v>
      </c>
      <c r="G1108" t="s">
        <v>428</v>
      </c>
      <c r="H1108" t="s">
        <v>1033</v>
      </c>
      <c r="I1108" t="s">
        <v>428</v>
      </c>
      <c r="J1108">
        <v>1</v>
      </c>
      <c r="K1108" t="s">
        <v>9</v>
      </c>
      <c r="L1108" t="s">
        <v>2158</v>
      </c>
      <c r="M1108" t="s">
        <v>2158</v>
      </c>
      <c r="N1108" t="s">
        <v>1823</v>
      </c>
      <c r="O1108" t="s">
        <v>3082</v>
      </c>
      <c r="P1108" t="s">
        <v>6037</v>
      </c>
      <c r="Q1108" t="s">
        <v>6038</v>
      </c>
      <c r="R1108" t="s">
        <v>3580</v>
      </c>
      <c r="S1108" t="s">
        <v>313</v>
      </c>
      <c r="T1108" t="s">
        <v>6039</v>
      </c>
      <c r="U1108" s="9" t="s">
        <v>6040</v>
      </c>
      <c r="V1108" s="9" t="s">
        <v>6056</v>
      </c>
      <c r="W1108" t="s">
        <v>6057</v>
      </c>
      <c r="X1108" t="s">
        <v>3081</v>
      </c>
      <c r="Y1108" t="s">
        <v>3081</v>
      </c>
      <c r="Z1108">
        <v>5</v>
      </c>
      <c r="AA1108">
        <v>43983</v>
      </c>
      <c r="AB1108">
        <v>40452</v>
      </c>
      <c r="AC1108">
        <v>61815029</v>
      </c>
      <c r="AD1108" s="9" t="s">
        <v>3084</v>
      </c>
      <c r="AE1108" t="s">
        <v>1629</v>
      </c>
      <c r="AF1108" t="s">
        <v>5209</v>
      </c>
      <c r="AG1108" t="s">
        <v>5210</v>
      </c>
      <c r="AH1108" t="s">
        <v>447</v>
      </c>
      <c r="AI1108" t="s">
        <v>6043</v>
      </c>
      <c r="AJ1108">
        <v>27674</v>
      </c>
      <c r="AK1108" t="s">
        <v>3087</v>
      </c>
      <c r="AL1108" t="s">
        <v>3088</v>
      </c>
      <c r="AM1108">
        <v>200013300159731</v>
      </c>
      <c r="AN1108">
        <v>1</v>
      </c>
      <c r="AO1108" s="88" t="s">
        <v>3089</v>
      </c>
      <c r="AP1108" s="88">
        <v>1</v>
      </c>
      <c r="AQ1108" s="88" t="s">
        <v>3090</v>
      </c>
      <c r="AR1108" s="88">
        <v>362664</v>
      </c>
      <c r="AS1108" s="88" t="s">
        <v>6044</v>
      </c>
      <c r="AT1108" s="88">
        <v>216</v>
      </c>
      <c r="AU1108" s="88">
        <v>22000</v>
      </c>
      <c r="AV1108" s="88">
        <v>0</v>
      </c>
      <c r="AW1108" s="88">
        <v>0</v>
      </c>
      <c r="AX1108" s="88">
        <v>0</v>
      </c>
      <c r="AY1108" s="88">
        <v>22000</v>
      </c>
      <c r="AZ1108" s="88">
        <v>631.4</v>
      </c>
      <c r="BA1108" s="88">
        <v>0</v>
      </c>
      <c r="BB1108" s="88">
        <v>668.8</v>
      </c>
      <c r="BC1108" s="88">
        <v>0</v>
      </c>
      <c r="BD1108" s="88">
        <v>25</v>
      </c>
      <c r="BE1108" s="88">
        <v>0</v>
      </c>
      <c r="BF1108" s="101">
        <v>0</v>
      </c>
      <c r="BG1108" s="101">
        <v>1325.2</v>
      </c>
      <c r="BH1108" s="101">
        <v>1562</v>
      </c>
      <c r="BI1108" s="101">
        <v>242</v>
      </c>
      <c r="BJ1108" s="101">
        <v>1559.8</v>
      </c>
      <c r="BK1108" s="101">
        <v>3363.8</v>
      </c>
      <c r="BL1108" s="101" t="s">
        <v>3105</v>
      </c>
      <c r="BM1108" s="101" t="s">
        <v>3106</v>
      </c>
    </row>
    <row r="1109" spans="1:65">
      <c r="A1109" t="s">
        <v>695</v>
      </c>
      <c r="B1109">
        <v>20250301</v>
      </c>
      <c r="C1109">
        <v>2025</v>
      </c>
      <c r="D1109" s="9">
        <v>45717</v>
      </c>
      <c r="E1109">
        <v>3</v>
      </c>
      <c r="F1109" t="s">
        <v>1088</v>
      </c>
      <c r="G1109" t="s">
        <v>14</v>
      </c>
      <c r="H1109" t="s">
        <v>1088</v>
      </c>
      <c r="I1109" t="s">
        <v>14</v>
      </c>
      <c r="J1109">
        <v>1</v>
      </c>
      <c r="K1109" t="s">
        <v>9</v>
      </c>
      <c r="L1109" t="s">
        <v>2158</v>
      </c>
      <c r="M1109" t="s">
        <v>2158</v>
      </c>
      <c r="N1109" t="s">
        <v>1823</v>
      </c>
      <c r="O1109" t="s">
        <v>3082</v>
      </c>
      <c r="P1109" t="s">
        <v>6037</v>
      </c>
      <c r="Q1109" t="s">
        <v>6038</v>
      </c>
      <c r="R1109" t="s">
        <v>5173</v>
      </c>
      <c r="S1109" t="s">
        <v>18</v>
      </c>
      <c r="T1109" t="s">
        <v>6046</v>
      </c>
      <c r="U1109" s="9" t="s">
        <v>6047</v>
      </c>
      <c r="V1109" s="9" t="s">
        <v>6048</v>
      </c>
      <c r="W1109" t="s">
        <v>6049</v>
      </c>
      <c r="X1109" t="s">
        <v>3081</v>
      </c>
      <c r="Y1109" t="s">
        <v>3081</v>
      </c>
      <c r="Z1109">
        <v>4</v>
      </c>
      <c r="AA1109">
        <v>45566</v>
      </c>
      <c r="AB1109">
        <v>39022</v>
      </c>
      <c r="AC1109">
        <v>62340019</v>
      </c>
      <c r="AD1109" s="9" t="s">
        <v>3084</v>
      </c>
      <c r="AE1109" t="s">
        <v>1528</v>
      </c>
      <c r="AF1109" t="s">
        <v>5470</v>
      </c>
      <c r="AG1109" t="s">
        <v>5471</v>
      </c>
      <c r="AH1109" t="s">
        <v>17</v>
      </c>
      <c r="AI1109" t="s">
        <v>6043</v>
      </c>
      <c r="AJ1109">
        <v>30193</v>
      </c>
      <c r="AK1109" t="s">
        <v>3088</v>
      </c>
      <c r="AL1109" t="s">
        <v>3095</v>
      </c>
      <c r="AM1109">
        <v>200013300083014</v>
      </c>
      <c r="AN1109">
        <v>1</v>
      </c>
      <c r="AO1109" s="88" t="s">
        <v>3089</v>
      </c>
      <c r="AP1109" s="88">
        <v>1</v>
      </c>
      <c r="AQ1109" s="88" t="s">
        <v>3090</v>
      </c>
      <c r="AR1109" s="88">
        <v>362664</v>
      </c>
      <c r="AS1109" s="88" t="s">
        <v>6044</v>
      </c>
      <c r="AT1109" s="88">
        <v>146</v>
      </c>
      <c r="AU1109" s="88">
        <v>30000</v>
      </c>
      <c r="AV1109" s="88">
        <v>0</v>
      </c>
      <c r="AW1109" s="88">
        <v>0</v>
      </c>
      <c r="AX1109" s="88">
        <v>0</v>
      </c>
      <c r="AY1109" s="88">
        <v>30000</v>
      </c>
      <c r="AZ1109" s="88">
        <v>861</v>
      </c>
      <c r="BA1109" s="88">
        <v>0</v>
      </c>
      <c r="BB1109" s="88">
        <v>912</v>
      </c>
      <c r="BC1109" s="88">
        <v>0</v>
      </c>
      <c r="BD1109" s="88">
        <v>25</v>
      </c>
      <c r="BE1109" s="88">
        <v>50</v>
      </c>
      <c r="BF1109" s="101">
        <v>0</v>
      </c>
      <c r="BG1109" s="101">
        <v>1848</v>
      </c>
      <c r="BH1109" s="101">
        <v>2130</v>
      </c>
      <c r="BI1109" s="101">
        <v>330</v>
      </c>
      <c r="BJ1109" s="101">
        <v>2127</v>
      </c>
      <c r="BK1109" s="101">
        <v>4587</v>
      </c>
      <c r="BL1109" s="101" t="s">
        <v>3091</v>
      </c>
      <c r="BM1109" s="101" t="s">
        <v>3081</v>
      </c>
    </row>
    <row r="1110" spans="1:65">
      <c r="A1110" t="s">
        <v>695</v>
      </c>
      <c r="B1110">
        <v>20250301</v>
      </c>
      <c r="C1110">
        <v>2025</v>
      </c>
      <c r="D1110" s="9">
        <v>45717</v>
      </c>
      <c r="E1110">
        <v>3</v>
      </c>
      <c r="F1110" t="s">
        <v>1042</v>
      </c>
      <c r="G1110" t="s">
        <v>1192</v>
      </c>
      <c r="H1110" t="s">
        <v>1042</v>
      </c>
      <c r="I1110" t="s">
        <v>1192</v>
      </c>
      <c r="J1110">
        <v>1</v>
      </c>
      <c r="K1110" t="s">
        <v>9</v>
      </c>
      <c r="L1110" t="s">
        <v>2158</v>
      </c>
      <c r="M1110" t="s">
        <v>2158</v>
      </c>
      <c r="N1110" t="s">
        <v>1823</v>
      </c>
      <c r="O1110" t="s">
        <v>3082</v>
      </c>
      <c r="P1110" t="s">
        <v>6037</v>
      </c>
      <c r="Q1110" t="s">
        <v>6038</v>
      </c>
      <c r="R1110" t="s">
        <v>3149</v>
      </c>
      <c r="S1110" t="s">
        <v>134</v>
      </c>
      <c r="T1110" t="s">
        <v>6046</v>
      </c>
      <c r="U1110" s="9" t="s">
        <v>6047</v>
      </c>
      <c r="V1110" s="9" t="s">
        <v>3081</v>
      </c>
      <c r="W1110" t="s">
        <v>3081</v>
      </c>
      <c r="X1110" t="s">
        <v>3081</v>
      </c>
      <c r="Y1110" t="s">
        <v>3081</v>
      </c>
      <c r="Z1110">
        <v>2</v>
      </c>
      <c r="AA1110">
        <v>43466</v>
      </c>
      <c r="AB1110">
        <v>38353</v>
      </c>
      <c r="AC1110">
        <v>61455030</v>
      </c>
      <c r="AD1110" s="9" t="s">
        <v>3084</v>
      </c>
      <c r="AE1110" t="s">
        <v>1565</v>
      </c>
      <c r="AF1110" t="s">
        <v>3907</v>
      </c>
      <c r="AG1110" t="s">
        <v>3423</v>
      </c>
      <c r="AH1110" t="s">
        <v>133</v>
      </c>
      <c r="AI1110" t="s">
        <v>6043</v>
      </c>
      <c r="AJ1110">
        <v>18898</v>
      </c>
      <c r="AK1110" t="s">
        <v>3088</v>
      </c>
      <c r="AL1110" t="s">
        <v>3095</v>
      </c>
      <c r="AM1110">
        <v>200013300041645</v>
      </c>
      <c r="AN1110">
        <v>1</v>
      </c>
      <c r="AO1110" s="88" t="s">
        <v>3089</v>
      </c>
      <c r="AP1110" s="88">
        <v>1</v>
      </c>
      <c r="AQ1110" s="88" t="s">
        <v>3090</v>
      </c>
      <c r="AR1110" s="88">
        <v>362664</v>
      </c>
      <c r="AS1110" s="88" t="s">
        <v>6044</v>
      </c>
      <c r="AT1110" s="88">
        <v>148</v>
      </c>
      <c r="AU1110" s="88">
        <v>11292.79</v>
      </c>
      <c r="AV1110" s="88">
        <v>0</v>
      </c>
      <c r="AW1110" s="88">
        <v>0</v>
      </c>
      <c r="AX1110" s="88">
        <v>0</v>
      </c>
      <c r="AY1110" s="88">
        <v>11292.79</v>
      </c>
      <c r="AZ1110" s="88">
        <v>324.10000000000002</v>
      </c>
      <c r="BA1110" s="88">
        <v>0</v>
      </c>
      <c r="BB1110" s="88">
        <v>343.3</v>
      </c>
      <c r="BC1110" s="88">
        <v>0</v>
      </c>
      <c r="BD1110" s="88">
        <v>25</v>
      </c>
      <c r="BE1110" s="88">
        <v>100</v>
      </c>
      <c r="BF1110" s="101">
        <v>8356.58</v>
      </c>
      <c r="BG1110" s="101">
        <v>9148.98</v>
      </c>
      <c r="BH1110" s="101">
        <v>801.79</v>
      </c>
      <c r="BI1110" s="101">
        <v>124.22</v>
      </c>
      <c r="BJ1110" s="101">
        <v>800.66</v>
      </c>
      <c r="BK1110" s="101">
        <v>1726.67</v>
      </c>
      <c r="BL1110" s="101" t="s">
        <v>3091</v>
      </c>
      <c r="BM1110" s="101" t="s">
        <v>3081</v>
      </c>
    </row>
    <row r="1111" spans="1:65">
      <c r="A1111" t="s">
        <v>695</v>
      </c>
      <c r="B1111">
        <v>20250301</v>
      </c>
      <c r="C1111">
        <v>2025</v>
      </c>
      <c r="D1111" s="9">
        <v>45717</v>
      </c>
      <c r="E1111">
        <v>3</v>
      </c>
      <c r="F1111" t="s">
        <v>1042</v>
      </c>
      <c r="G1111" t="s">
        <v>1192</v>
      </c>
      <c r="H1111" t="s">
        <v>1042</v>
      </c>
      <c r="I1111" t="s">
        <v>1192</v>
      </c>
      <c r="J1111">
        <v>1</v>
      </c>
      <c r="K1111" t="s">
        <v>9</v>
      </c>
      <c r="L1111" t="s">
        <v>2158</v>
      </c>
      <c r="M1111" t="s">
        <v>2158</v>
      </c>
      <c r="N1111" t="s">
        <v>1823</v>
      </c>
      <c r="O1111" t="s">
        <v>3082</v>
      </c>
      <c r="P1111" t="s">
        <v>6037</v>
      </c>
      <c r="Q1111" t="s">
        <v>6038</v>
      </c>
      <c r="R1111" t="s">
        <v>4205</v>
      </c>
      <c r="S1111" t="s">
        <v>116</v>
      </c>
      <c r="T1111" t="s">
        <v>6046</v>
      </c>
      <c r="U1111" s="9" t="s">
        <v>6047</v>
      </c>
      <c r="V1111" s="9" t="s">
        <v>3081</v>
      </c>
      <c r="W1111" t="s">
        <v>3081</v>
      </c>
      <c r="X1111" t="s">
        <v>3081</v>
      </c>
      <c r="Y1111" t="s">
        <v>3081</v>
      </c>
      <c r="Z1111">
        <v>2</v>
      </c>
      <c r="AA1111">
        <v>45352</v>
      </c>
      <c r="AB1111">
        <v>44378</v>
      </c>
      <c r="AC1111">
        <v>61455091</v>
      </c>
      <c r="AD1111" s="9" t="s">
        <v>3084</v>
      </c>
      <c r="AE1111" t="s">
        <v>1522</v>
      </c>
      <c r="AF1111" t="s">
        <v>4206</v>
      </c>
      <c r="AG1111" t="s">
        <v>4207</v>
      </c>
      <c r="AH1111" t="s">
        <v>806</v>
      </c>
      <c r="AI1111" t="s">
        <v>6045</v>
      </c>
      <c r="AJ1111">
        <v>25513</v>
      </c>
      <c r="AK1111" t="s">
        <v>3099</v>
      </c>
      <c r="AL1111" t="s">
        <v>3088</v>
      </c>
      <c r="AM1111">
        <v>200019603769983</v>
      </c>
      <c r="AN1111">
        <v>1</v>
      </c>
      <c r="AO1111" s="88" t="s">
        <v>3089</v>
      </c>
      <c r="AP1111" s="88">
        <v>1</v>
      </c>
      <c r="AQ1111" s="88" t="s">
        <v>3090</v>
      </c>
      <c r="AR1111" s="88">
        <v>362664</v>
      </c>
      <c r="AS1111" s="88" t="s">
        <v>6044</v>
      </c>
      <c r="AT1111" s="88">
        <v>155</v>
      </c>
      <c r="AU1111" s="88">
        <v>35000</v>
      </c>
      <c r="AV1111" s="88">
        <v>0</v>
      </c>
      <c r="AW1111" s="88">
        <v>0</v>
      </c>
      <c r="AX1111" s="88">
        <v>0</v>
      </c>
      <c r="AY1111" s="88">
        <v>35000</v>
      </c>
      <c r="AZ1111" s="88">
        <v>1004.5</v>
      </c>
      <c r="BA1111" s="88">
        <v>0</v>
      </c>
      <c r="BB1111" s="88">
        <v>1064</v>
      </c>
      <c r="BC1111" s="88">
        <v>0</v>
      </c>
      <c r="BD1111" s="88">
        <v>25</v>
      </c>
      <c r="BE1111" s="88">
        <v>0</v>
      </c>
      <c r="BF1111" s="101">
        <v>0</v>
      </c>
      <c r="BG1111" s="101">
        <v>2093.5</v>
      </c>
      <c r="BH1111" s="101">
        <v>2485</v>
      </c>
      <c r="BI1111" s="101">
        <v>385</v>
      </c>
      <c r="BJ1111" s="101">
        <v>2481.5</v>
      </c>
      <c r="BK1111" s="101">
        <v>5351.5</v>
      </c>
      <c r="BL1111" s="101" t="s">
        <v>3081</v>
      </c>
      <c r="BM1111" s="101" t="s">
        <v>3081</v>
      </c>
    </row>
    <row r="1112" spans="1:65">
      <c r="A1112" t="s">
        <v>695</v>
      </c>
      <c r="B1112">
        <v>20250301</v>
      </c>
      <c r="C1112">
        <v>2025</v>
      </c>
      <c r="D1112" s="9">
        <v>45717</v>
      </c>
      <c r="E1112">
        <v>3</v>
      </c>
      <c r="F1112" t="s">
        <v>1043</v>
      </c>
      <c r="G1112" t="s">
        <v>60</v>
      </c>
      <c r="H1112" t="s">
        <v>1043</v>
      </c>
      <c r="I1112" t="s">
        <v>60</v>
      </c>
      <c r="J1112">
        <v>1</v>
      </c>
      <c r="K1112" t="s">
        <v>9</v>
      </c>
      <c r="L1112" t="s">
        <v>2158</v>
      </c>
      <c r="M1112" t="s">
        <v>2158</v>
      </c>
      <c r="N1112" t="s">
        <v>1823</v>
      </c>
      <c r="O1112" t="s">
        <v>3082</v>
      </c>
      <c r="P1112" t="s">
        <v>6037</v>
      </c>
      <c r="Q1112" t="s">
        <v>6038</v>
      </c>
      <c r="R1112" t="s">
        <v>3330</v>
      </c>
      <c r="S1112" t="s">
        <v>45</v>
      </c>
      <c r="T1112" t="s">
        <v>6039</v>
      </c>
      <c r="U1112" s="9" t="s">
        <v>6040</v>
      </c>
      <c r="V1112" s="9" t="s">
        <v>6056</v>
      </c>
      <c r="W1112" t="s">
        <v>6057</v>
      </c>
      <c r="X1112" t="s">
        <v>3081</v>
      </c>
      <c r="Y1112" t="s">
        <v>3081</v>
      </c>
      <c r="Z1112">
        <v>3</v>
      </c>
      <c r="AA1112">
        <v>45474</v>
      </c>
      <c r="AB1112">
        <v>44166</v>
      </c>
      <c r="AC1112">
        <v>61950066</v>
      </c>
      <c r="AD1112" s="9" t="s">
        <v>3084</v>
      </c>
      <c r="AE1112" t="s">
        <v>1509</v>
      </c>
      <c r="AF1112" t="s">
        <v>5247</v>
      </c>
      <c r="AG1112" t="s">
        <v>5248</v>
      </c>
      <c r="AH1112" t="s">
        <v>748</v>
      </c>
      <c r="AI1112" t="s">
        <v>6043</v>
      </c>
      <c r="AJ1112">
        <v>37140</v>
      </c>
      <c r="AK1112" t="s">
        <v>3087</v>
      </c>
      <c r="AL1112" t="s">
        <v>3088</v>
      </c>
      <c r="AM1112">
        <v>200019603278254</v>
      </c>
      <c r="AN1112">
        <v>1</v>
      </c>
      <c r="AO1112" s="88" t="s">
        <v>3089</v>
      </c>
      <c r="AP1112" s="88">
        <v>1</v>
      </c>
      <c r="AQ1112" s="88" t="s">
        <v>3090</v>
      </c>
      <c r="AR1112" s="88">
        <v>362664</v>
      </c>
      <c r="AS1112" s="88" t="s">
        <v>6044</v>
      </c>
      <c r="AT1112" s="88">
        <v>171</v>
      </c>
      <c r="AU1112" s="88">
        <v>30000</v>
      </c>
      <c r="AV1112" s="88">
        <v>0</v>
      </c>
      <c r="AW1112" s="88">
        <v>0</v>
      </c>
      <c r="AX1112" s="88">
        <v>0</v>
      </c>
      <c r="AY1112" s="88">
        <v>30000</v>
      </c>
      <c r="AZ1112" s="88">
        <v>861</v>
      </c>
      <c r="BA1112" s="88">
        <v>0</v>
      </c>
      <c r="BB1112" s="88">
        <v>912</v>
      </c>
      <c r="BC1112" s="88">
        <v>0</v>
      </c>
      <c r="BD1112" s="88">
        <v>25</v>
      </c>
      <c r="BE1112" s="88">
        <v>0</v>
      </c>
      <c r="BF1112" s="101">
        <v>0</v>
      </c>
      <c r="BG1112" s="101">
        <v>1798</v>
      </c>
      <c r="BH1112" s="101">
        <v>2130</v>
      </c>
      <c r="BI1112" s="101">
        <v>330</v>
      </c>
      <c r="BJ1112" s="101">
        <v>2127</v>
      </c>
      <c r="BK1112" s="101">
        <v>4587</v>
      </c>
      <c r="BL1112" s="101" t="s">
        <v>3081</v>
      </c>
      <c r="BM1112" s="101" t="s">
        <v>3081</v>
      </c>
    </row>
    <row r="1113" spans="1:65">
      <c r="A1113" t="s">
        <v>695</v>
      </c>
      <c r="B1113">
        <v>20250301</v>
      </c>
      <c r="C1113">
        <v>2025</v>
      </c>
      <c r="D1113" s="9">
        <v>45717</v>
      </c>
      <c r="E1113">
        <v>3</v>
      </c>
      <c r="F1113" t="s">
        <v>1086</v>
      </c>
      <c r="G1113" t="s">
        <v>809</v>
      </c>
      <c r="H1113" t="s">
        <v>1086</v>
      </c>
      <c r="I1113" t="s">
        <v>809</v>
      </c>
      <c r="J1113">
        <v>1</v>
      </c>
      <c r="K1113" t="s">
        <v>9</v>
      </c>
      <c r="L1113" t="s">
        <v>2158</v>
      </c>
      <c r="M1113" t="s">
        <v>2158</v>
      </c>
      <c r="N1113" t="s">
        <v>1823</v>
      </c>
      <c r="O1113" t="s">
        <v>3082</v>
      </c>
      <c r="P1113" t="s">
        <v>6037</v>
      </c>
      <c r="Q1113" t="s">
        <v>6038</v>
      </c>
      <c r="R1113" t="s">
        <v>3083</v>
      </c>
      <c r="S1113" t="s">
        <v>7</v>
      </c>
      <c r="T1113" t="s">
        <v>6039</v>
      </c>
      <c r="U1113" s="9" t="s">
        <v>6040</v>
      </c>
      <c r="V1113" s="9" t="s">
        <v>6041</v>
      </c>
      <c r="W1113" t="s">
        <v>6042</v>
      </c>
      <c r="X1113" t="s">
        <v>3081</v>
      </c>
      <c r="Y1113" t="s">
        <v>3081</v>
      </c>
      <c r="Z1113">
        <v>1</v>
      </c>
      <c r="AA1113">
        <v>44378</v>
      </c>
      <c r="AB1113">
        <v>44378</v>
      </c>
      <c r="AC1113">
        <v>62355008</v>
      </c>
      <c r="AD1113" s="9" t="s">
        <v>3084</v>
      </c>
      <c r="AE1113" t="s">
        <v>1621</v>
      </c>
      <c r="AF1113" t="s">
        <v>3085</v>
      </c>
      <c r="AG1113" t="s">
        <v>3086</v>
      </c>
      <c r="AH1113" t="s">
        <v>811</v>
      </c>
      <c r="AI1113" t="s">
        <v>6045</v>
      </c>
      <c r="AJ1113">
        <v>26286</v>
      </c>
      <c r="AK1113" t="s">
        <v>3087</v>
      </c>
      <c r="AL1113" t="s">
        <v>3088</v>
      </c>
      <c r="AM1113">
        <v>200019603855947</v>
      </c>
      <c r="AN1113">
        <v>1</v>
      </c>
      <c r="AO1113" s="88" t="s">
        <v>3089</v>
      </c>
      <c r="AP1113" s="88">
        <v>1</v>
      </c>
      <c r="AQ1113" s="88" t="s">
        <v>3090</v>
      </c>
      <c r="AR1113" s="88">
        <v>362664</v>
      </c>
      <c r="AS1113" s="88" t="s">
        <v>6044</v>
      </c>
      <c r="AT1113" s="88">
        <v>173</v>
      </c>
      <c r="AU1113" s="88">
        <v>10000</v>
      </c>
      <c r="AV1113" s="88">
        <v>0</v>
      </c>
      <c r="AW1113" s="88">
        <v>0</v>
      </c>
      <c r="AX1113" s="88">
        <v>0</v>
      </c>
      <c r="AY1113" s="88">
        <v>10000</v>
      </c>
      <c r="AZ1113" s="88">
        <v>287</v>
      </c>
      <c r="BA1113" s="88">
        <v>0</v>
      </c>
      <c r="BB1113" s="88">
        <v>304</v>
      </c>
      <c r="BC1113" s="88">
        <v>0</v>
      </c>
      <c r="BD1113" s="88">
        <v>25</v>
      </c>
      <c r="BE1113" s="88">
        <v>0</v>
      </c>
      <c r="BF1113" s="101">
        <v>0</v>
      </c>
      <c r="BG1113" s="101">
        <v>616</v>
      </c>
      <c r="BH1113" s="101">
        <v>710</v>
      </c>
      <c r="BI1113" s="101">
        <v>110</v>
      </c>
      <c r="BJ1113" s="101">
        <v>709</v>
      </c>
      <c r="BK1113" s="101">
        <v>1529</v>
      </c>
      <c r="BL1113" s="101" t="s">
        <v>3081</v>
      </c>
      <c r="BM1113" s="101" t="s">
        <v>3081</v>
      </c>
    </row>
    <row r="1114" spans="1:65">
      <c r="A1114" t="s">
        <v>695</v>
      </c>
      <c r="B1114">
        <v>20250301</v>
      </c>
      <c r="C1114">
        <v>2025</v>
      </c>
      <c r="D1114" s="9">
        <v>45717</v>
      </c>
      <c r="E1114">
        <v>3</v>
      </c>
      <c r="F1114" t="s">
        <v>1088</v>
      </c>
      <c r="G1114" t="s">
        <v>14</v>
      </c>
      <c r="H1114" t="s">
        <v>1088</v>
      </c>
      <c r="I1114" t="s">
        <v>14</v>
      </c>
      <c r="J1114">
        <v>1</v>
      </c>
      <c r="K1114" t="s">
        <v>9</v>
      </c>
      <c r="L1114" t="s">
        <v>2158</v>
      </c>
      <c r="M1114" t="s">
        <v>2158</v>
      </c>
      <c r="N1114" t="s">
        <v>1823</v>
      </c>
      <c r="O1114" t="s">
        <v>3082</v>
      </c>
      <c r="P1114" t="s">
        <v>6037</v>
      </c>
      <c r="Q1114" t="s">
        <v>6038</v>
      </c>
      <c r="R1114" t="s">
        <v>3092</v>
      </c>
      <c r="S1114" t="s">
        <v>43</v>
      </c>
      <c r="T1114" t="s">
        <v>6039</v>
      </c>
      <c r="U1114" s="9" t="s">
        <v>6040</v>
      </c>
      <c r="V1114" s="9" t="s">
        <v>6052</v>
      </c>
      <c r="W1114" t="s">
        <v>6053</v>
      </c>
      <c r="X1114" t="s">
        <v>3081</v>
      </c>
      <c r="Y1114" t="s">
        <v>3081</v>
      </c>
      <c r="Z1114">
        <v>2</v>
      </c>
      <c r="AA1114">
        <v>43466</v>
      </c>
      <c r="AB1114">
        <v>36755</v>
      </c>
      <c r="AC1114">
        <v>62340031</v>
      </c>
      <c r="AD1114" s="9" t="s">
        <v>3084</v>
      </c>
      <c r="AE1114" t="s">
        <v>1626</v>
      </c>
      <c r="AF1114" t="s">
        <v>3093</v>
      </c>
      <c r="AG1114" t="s">
        <v>3094</v>
      </c>
      <c r="AH1114" t="s">
        <v>57</v>
      </c>
      <c r="AI1114" t="s">
        <v>6045</v>
      </c>
      <c r="AJ1114">
        <v>22229</v>
      </c>
      <c r="AK1114" t="s">
        <v>3088</v>
      </c>
      <c r="AL1114" t="s">
        <v>3095</v>
      </c>
      <c r="AM1114">
        <v>200011250029104</v>
      </c>
      <c r="AN1114">
        <v>1</v>
      </c>
      <c r="AO1114" s="88" t="s">
        <v>3089</v>
      </c>
      <c r="AP1114" s="88">
        <v>1</v>
      </c>
      <c r="AQ1114" s="88" t="s">
        <v>3090</v>
      </c>
      <c r="AR1114" s="88">
        <v>362664</v>
      </c>
      <c r="AS1114" s="88" t="s">
        <v>6044</v>
      </c>
      <c r="AT1114" s="88">
        <v>176</v>
      </c>
      <c r="AU1114" s="88">
        <v>10000</v>
      </c>
      <c r="AV1114" s="88">
        <v>0</v>
      </c>
      <c r="AW1114" s="88">
        <v>0</v>
      </c>
      <c r="AX1114" s="88">
        <v>0</v>
      </c>
      <c r="AY1114" s="88">
        <v>10000</v>
      </c>
      <c r="AZ1114" s="88">
        <v>287</v>
      </c>
      <c r="BA1114" s="88">
        <v>0</v>
      </c>
      <c r="BB1114" s="88">
        <v>304</v>
      </c>
      <c r="BC1114" s="88">
        <v>1715.46</v>
      </c>
      <c r="BD1114" s="88">
        <v>25</v>
      </c>
      <c r="BE1114" s="88">
        <v>50</v>
      </c>
      <c r="BF1114" s="101">
        <v>900</v>
      </c>
      <c r="BG1114" s="101">
        <v>3281.46</v>
      </c>
      <c r="BH1114" s="101">
        <v>710</v>
      </c>
      <c r="BI1114" s="101">
        <v>110</v>
      </c>
      <c r="BJ1114" s="101">
        <v>709</v>
      </c>
      <c r="BK1114" s="101">
        <v>1529</v>
      </c>
      <c r="BL1114" s="101" t="s">
        <v>3091</v>
      </c>
      <c r="BM1114" s="101" t="s">
        <v>3081</v>
      </c>
    </row>
    <row r="1115" spans="1:65">
      <c r="A1115" t="s">
        <v>695</v>
      </c>
      <c r="B1115">
        <v>20250301</v>
      </c>
      <c r="C1115">
        <v>2025</v>
      </c>
      <c r="D1115" s="9">
        <v>45717</v>
      </c>
      <c r="E1115">
        <v>3</v>
      </c>
      <c r="F1115" t="s">
        <v>1033</v>
      </c>
      <c r="G1115" t="s">
        <v>428</v>
      </c>
      <c r="H1115" t="s">
        <v>1033</v>
      </c>
      <c r="I1115" t="s">
        <v>428</v>
      </c>
      <c r="J1115">
        <v>1</v>
      </c>
      <c r="K1115" t="s">
        <v>9</v>
      </c>
      <c r="L1115" t="s">
        <v>2158</v>
      </c>
      <c r="M1115" t="s">
        <v>2158</v>
      </c>
      <c r="N1115" t="s">
        <v>1823</v>
      </c>
      <c r="O1115" t="s">
        <v>3082</v>
      </c>
      <c r="P1115" t="s">
        <v>6037</v>
      </c>
      <c r="Q1115" t="s">
        <v>6038</v>
      </c>
      <c r="R1115" t="s">
        <v>3083</v>
      </c>
      <c r="S1115" t="s">
        <v>7</v>
      </c>
      <c r="T1115" t="s">
        <v>6039</v>
      </c>
      <c r="U1115" s="9" t="s">
        <v>6040</v>
      </c>
      <c r="V1115" s="9" t="s">
        <v>6041</v>
      </c>
      <c r="W1115" t="s">
        <v>6042</v>
      </c>
      <c r="X1115" t="s">
        <v>3081</v>
      </c>
      <c r="Y1115" t="s">
        <v>3081</v>
      </c>
      <c r="Z1115">
        <v>2</v>
      </c>
      <c r="AA1115">
        <v>43466</v>
      </c>
      <c r="AB1115">
        <v>38565</v>
      </c>
      <c r="AC1115">
        <v>61815011</v>
      </c>
      <c r="AD1115" s="9" t="s">
        <v>3084</v>
      </c>
      <c r="AE1115" t="s">
        <v>1556</v>
      </c>
      <c r="AF1115" t="s">
        <v>3915</v>
      </c>
      <c r="AG1115" t="s">
        <v>3916</v>
      </c>
      <c r="AH1115" t="s">
        <v>435</v>
      </c>
      <c r="AI1115" t="s">
        <v>6043</v>
      </c>
      <c r="AJ1115">
        <v>24963</v>
      </c>
      <c r="AK1115" t="s">
        <v>3088</v>
      </c>
      <c r="AL1115" t="s">
        <v>3095</v>
      </c>
      <c r="AM1115">
        <v>200011250030067</v>
      </c>
      <c r="AN1115">
        <v>1</v>
      </c>
      <c r="AO1115" s="88" t="s">
        <v>3089</v>
      </c>
      <c r="AP1115" s="88">
        <v>1</v>
      </c>
      <c r="AQ1115" s="88" t="s">
        <v>3090</v>
      </c>
      <c r="AR1115" s="88">
        <v>362664</v>
      </c>
      <c r="AS1115" s="88" t="s">
        <v>6044</v>
      </c>
      <c r="AT1115" s="88">
        <v>192</v>
      </c>
      <c r="AU1115" s="88">
        <v>10000</v>
      </c>
      <c r="AV1115" s="88">
        <v>0</v>
      </c>
      <c r="AW1115" s="88">
        <v>0</v>
      </c>
      <c r="AX1115" s="88">
        <v>0</v>
      </c>
      <c r="AY1115" s="88">
        <v>10000</v>
      </c>
      <c r="AZ1115" s="88">
        <v>287</v>
      </c>
      <c r="BA1115" s="88">
        <v>0</v>
      </c>
      <c r="BB1115" s="88">
        <v>304</v>
      </c>
      <c r="BC1115" s="88">
        <v>0</v>
      </c>
      <c r="BD1115" s="88">
        <v>25</v>
      </c>
      <c r="BE1115" s="88">
        <v>50</v>
      </c>
      <c r="BF1115" s="101">
        <v>300</v>
      </c>
      <c r="BG1115" s="101">
        <v>966</v>
      </c>
      <c r="BH1115" s="101">
        <v>710</v>
      </c>
      <c r="BI1115" s="101">
        <v>110</v>
      </c>
      <c r="BJ1115" s="101">
        <v>709</v>
      </c>
      <c r="BK1115" s="101">
        <v>1529</v>
      </c>
      <c r="BL1115" s="101" t="s">
        <v>3091</v>
      </c>
      <c r="BM1115" s="101" t="s">
        <v>3081</v>
      </c>
    </row>
    <row r="1116" spans="1:65">
      <c r="A1116" t="s">
        <v>695</v>
      </c>
      <c r="B1116">
        <v>20250301</v>
      </c>
      <c r="C1116">
        <v>2025</v>
      </c>
      <c r="D1116" s="9">
        <v>45717</v>
      </c>
      <c r="E1116">
        <v>3</v>
      </c>
      <c r="F1116" t="s">
        <v>1042</v>
      </c>
      <c r="G1116" t="s">
        <v>1192</v>
      </c>
      <c r="H1116" t="s">
        <v>1042</v>
      </c>
      <c r="I1116" t="s">
        <v>1192</v>
      </c>
      <c r="J1116">
        <v>1</v>
      </c>
      <c r="K1116" t="s">
        <v>9</v>
      </c>
      <c r="L1116" t="s">
        <v>2158</v>
      </c>
      <c r="M1116" t="s">
        <v>2158</v>
      </c>
      <c r="N1116" t="s">
        <v>1823</v>
      </c>
      <c r="O1116" t="s">
        <v>3082</v>
      </c>
      <c r="P1116" t="s">
        <v>6037</v>
      </c>
      <c r="Q1116" t="s">
        <v>6038</v>
      </c>
      <c r="R1116" t="s">
        <v>4205</v>
      </c>
      <c r="S1116" t="s">
        <v>116</v>
      </c>
      <c r="T1116" t="s">
        <v>6046</v>
      </c>
      <c r="U1116" s="9" t="s">
        <v>6047</v>
      </c>
      <c r="V1116" s="9" t="s">
        <v>3081</v>
      </c>
      <c r="W1116" t="s">
        <v>3081</v>
      </c>
      <c r="X1116" t="s">
        <v>3081</v>
      </c>
      <c r="Y1116" t="s">
        <v>3081</v>
      </c>
      <c r="Z1116">
        <v>4</v>
      </c>
      <c r="AA1116">
        <v>45352</v>
      </c>
      <c r="AB1116">
        <v>44287</v>
      </c>
      <c r="AC1116">
        <v>61455105</v>
      </c>
      <c r="AD1116" s="9" t="s">
        <v>3084</v>
      </c>
      <c r="AE1116" t="s">
        <v>1515</v>
      </c>
      <c r="AF1116" t="s">
        <v>4587</v>
      </c>
      <c r="AG1116" t="s">
        <v>4588</v>
      </c>
      <c r="AH1116" t="s">
        <v>1144</v>
      </c>
      <c r="AI1116" t="s">
        <v>6043</v>
      </c>
      <c r="AJ1116">
        <v>31418</v>
      </c>
      <c r="AK1116" t="s">
        <v>3099</v>
      </c>
      <c r="AL1116" t="s">
        <v>3088</v>
      </c>
      <c r="AM1116">
        <v>200019603644418</v>
      </c>
      <c r="AN1116">
        <v>1</v>
      </c>
      <c r="AO1116" s="88" t="s">
        <v>3089</v>
      </c>
      <c r="AP1116" s="88">
        <v>1</v>
      </c>
      <c r="AQ1116" s="88" t="s">
        <v>3090</v>
      </c>
      <c r="AR1116" s="88">
        <v>362664</v>
      </c>
      <c r="AS1116" s="88" t="s">
        <v>6044</v>
      </c>
      <c r="AT1116" s="88">
        <v>296</v>
      </c>
      <c r="AU1116" s="88">
        <v>35000</v>
      </c>
      <c r="AV1116" s="88">
        <v>0</v>
      </c>
      <c r="AW1116" s="88">
        <v>0</v>
      </c>
      <c r="AX1116" s="88">
        <v>0</v>
      </c>
      <c r="AY1116" s="88">
        <v>35000</v>
      </c>
      <c r="AZ1116" s="88">
        <v>1004.5</v>
      </c>
      <c r="BA1116" s="88">
        <v>0</v>
      </c>
      <c r="BB1116" s="88">
        <v>1064</v>
      </c>
      <c r="BC1116" s="88">
        <v>0</v>
      </c>
      <c r="BD1116" s="88">
        <v>25</v>
      </c>
      <c r="BE1116" s="88">
        <v>0</v>
      </c>
      <c r="BF1116" s="101">
        <v>0</v>
      </c>
      <c r="BG1116" s="101">
        <v>2093.5</v>
      </c>
      <c r="BH1116" s="101">
        <v>2485</v>
      </c>
      <c r="BI1116" s="101">
        <v>385</v>
      </c>
      <c r="BJ1116" s="101">
        <v>2481.5</v>
      </c>
      <c r="BK1116" s="101">
        <v>5351.5</v>
      </c>
      <c r="BL1116" s="101" t="s">
        <v>3081</v>
      </c>
      <c r="BM1116" s="101" t="s">
        <v>3081</v>
      </c>
    </row>
    <row r="1117" spans="1:65">
      <c r="A1117" t="s">
        <v>695</v>
      </c>
      <c r="B1117">
        <v>20250301</v>
      </c>
      <c r="C1117">
        <v>2025</v>
      </c>
      <c r="D1117" s="9">
        <v>45717</v>
      </c>
      <c r="E1117">
        <v>3</v>
      </c>
      <c r="F1117" t="s">
        <v>1049</v>
      </c>
      <c r="G1117" t="s">
        <v>89</v>
      </c>
      <c r="H1117" t="s">
        <v>1049</v>
      </c>
      <c r="I1117" t="s">
        <v>89</v>
      </c>
      <c r="J1117">
        <v>1</v>
      </c>
      <c r="K1117" t="s">
        <v>9</v>
      </c>
      <c r="L1117" t="s">
        <v>2158</v>
      </c>
      <c r="M1117" t="s">
        <v>2158</v>
      </c>
      <c r="N1117" t="s">
        <v>1823</v>
      </c>
      <c r="O1117" t="s">
        <v>3082</v>
      </c>
      <c r="P1117" t="s">
        <v>6037</v>
      </c>
      <c r="Q1117" t="s">
        <v>6038</v>
      </c>
      <c r="R1117" t="s">
        <v>4882</v>
      </c>
      <c r="S1117" t="s">
        <v>90</v>
      </c>
      <c r="T1117" t="s">
        <v>6039</v>
      </c>
      <c r="U1117" s="9" t="s">
        <v>6040</v>
      </c>
      <c r="V1117" s="9" t="s">
        <v>6048</v>
      </c>
      <c r="W1117" t="s">
        <v>6049</v>
      </c>
      <c r="X1117" t="s">
        <v>3081</v>
      </c>
      <c r="Y1117" t="s">
        <v>3081</v>
      </c>
      <c r="Z1117">
        <v>4</v>
      </c>
      <c r="AA1117">
        <v>44743</v>
      </c>
      <c r="AB1117">
        <v>27881</v>
      </c>
      <c r="AC1117">
        <v>61920015</v>
      </c>
      <c r="AD1117" s="9" t="s">
        <v>3084</v>
      </c>
      <c r="AE1117" t="s">
        <v>1652</v>
      </c>
      <c r="AF1117" t="s">
        <v>4883</v>
      </c>
      <c r="AG1117" t="s">
        <v>4884</v>
      </c>
      <c r="AH1117" t="s">
        <v>88</v>
      </c>
      <c r="AI1117" t="s">
        <v>6045</v>
      </c>
      <c r="AJ1117">
        <v>21157</v>
      </c>
      <c r="AK1117" t="s">
        <v>3088</v>
      </c>
      <c r="AL1117" t="s">
        <v>3095</v>
      </c>
      <c r="AM1117">
        <v>200013300037604</v>
      </c>
      <c r="AN1117">
        <v>1</v>
      </c>
      <c r="AO1117" s="88" t="s">
        <v>3089</v>
      </c>
      <c r="AP1117" s="88">
        <v>1</v>
      </c>
      <c r="AQ1117" s="88" t="s">
        <v>3090</v>
      </c>
      <c r="AR1117" s="88">
        <v>362664</v>
      </c>
      <c r="AS1117" s="88" t="s">
        <v>6044</v>
      </c>
      <c r="AT1117" s="88">
        <v>299</v>
      </c>
      <c r="AU1117" s="88">
        <v>30000</v>
      </c>
      <c r="AV1117" s="88">
        <v>0</v>
      </c>
      <c r="AW1117" s="88">
        <v>0</v>
      </c>
      <c r="AX1117" s="88">
        <v>0</v>
      </c>
      <c r="AY1117" s="88">
        <v>30000</v>
      </c>
      <c r="AZ1117" s="88">
        <v>861</v>
      </c>
      <c r="BA1117" s="88">
        <v>0</v>
      </c>
      <c r="BB1117" s="88">
        <v>912</v>
      </c>
      <c r="BC1117" s="88">
        <v>0</v>
      </c>
      <c r="BD1117" s="88">
        <v>25</v>
      </c>
      <c r="BE1117" s="88">
        <v>50</v>
      </c>
      <c r="BF1117" s="101">
        <v>5317.11</v>
      </c>
      <c r="BG1117" s="101">
        <v>7165.11</v>
      </c>
      <c r="BH1117" s="101">
        <v>2130</v>
      </c>
      <c r="BI1117" s="101">
        <v>330</v>
      </c>
      <c r="BJ1117" s="101">
        <v>2127</v>
      </c>
      <c r="BK1117" s="101">
        <v>4587</v>
      </c>
      <c r="BL1117" s="101" t="s">
        <v>3091</v>
      </c>
      <c r="BM1117" s="101" t="s">
        <v>3081</v>
      </c>
    </row>
    <row r="1118" spans="1:65">
      <c r="A1118" t="s">
        <v>695</v>
      </c>
      <c r="B1118">
        <v>20250301</v>
      </c>
      <c r="C1118">
        <v>2025</v>
      </c>
      <c r="D1118" s="9">
        <v>45717</v>
      </c>
      <c r="E1118">
        <v>3</v>
      </c>
      <c r="F1118" t="s">
        <v>1088</v>
      </c>
      <c r="G1118" t="s">
        <v>14</v>
      </c>
      <c r="H1118" t="s">
        <v>1088</v>
      </c>
      <c r="I1118" t="s">
        <v>14</v>
      </c>
      <c r="J1118">
        <v>1</v>
      </c>
      <c r="K1118" t="s">
        <v>9</v>
      </c>
      <c r="L1118" t="s">
        <v>2158</v>
      </c>
      <c r="M1118" t="s">
        <v>2158</v>
      </c>
      <c r="N1118" t="s">
        <v>1823</v>
      </c>
      <c r="O1118" t="s">
        <v>3082</v>
      </c>
      <c r="P1118" t="s">
        <v>6037</v>
      </c>
      <c r="Q1118" t="s">
        <v>6038</v>
      </c>
      <c r="R1118" t="s">
        <v>3092</v>
      </c>
      <c r="S1118" t="s">
        <v>43</v>
      </c>
      <c r="T1118" t="s">
        <v>6039</v>
      </c>
      <c r="U1118" s="9" t="s">
        <v>6040</v>
      </c>
      <c r="V1118" s="9" t="s">
        <v>6052</v>
      </c>
      <c r="W1118" t="s">
        <v>6053</v>
      </c>
      <c r="X1118" t="s">
        <v>3081</v>
      </c>
      <c r="Y1118" t="s">
        <v>3081</v>
      </c>
      <c r="Z1118">
        <v>2</v>
      </c>
      <c r="AA1118">
        <v>43466</v>
      </c>
      <c r="AB1118">
        <v>367</v>
      </c>
      <c r="AC1118">
        <v>62340032</v>
      </c>
      <c r="AD1118" s="9" t="s">
        <v>3084</v>
      </c>
      <c r="AE1118" t="s">
        <v>1604</v>
      </c>
      <c r="AF1118" t="s">
        <v>3883</v>
      </c>
      <c r="AG1118" t="s">
        <v>3884</v>
      </c>
      <c r="AH1118" t="s">
        <v>42</v>
      </c>
      <c r="AI1118" t="s">
        <v>6045</v>
      </c>
      <c r="AJ1118">
        <v>27231</v>
      </c>
      <c r="AK1118" t="s">
        <v>3088</v>
      </c>
      <c r="AL1118" t="s">
        <v>3095</v>
      </c>
      <c r="AM1118">
        <v>200011250029298</v>
      </c>
      <c r="AN1118">
        <v>1</v>
      </c>
      <c r="AO1118" s="88" t="s">
        <v>3089</v>
      </c>
      <c r="AP1118" s="88">
        <v>1</v>
      </c>
      <c r="AQ1118" s="88" t="s">
        <v>3090</v>
      </c>
      <c r="AR1118" s="88">
        <v>362664</v>
      </c>
      <c r="AS1118" s="88" t="s">
        <v>6044</v>
      </c>
      <c r="AT1118" s="88">
        <v>305</v>
      </c>
      <c r="AU1118" s="88">
        <v>10000</v>
      </c>
      <c r="AV1118" s="88">
        <v>0</v>
      </c>
      <c r="AW1118" s="88">
        <v>0</v>
      </c>
      <c r="AX1118" s="88">
        <v>0</v>
      </c>
      <c r="AY1118" s="88">
        <v>10000</v>
      </c>
      <c r="AZ1118" s="88">
        <v>287</v>
      </c>
      <c r="BA1118" s="88">
        <v>0</v>
      </c>
      <c r="BB1118" s="88">
        <v>304</v>
      </c>
      <c r="BC1118" s="88">
        <v>0</v>
      </c>
      <c r="BD1118" s="88">
        <v>25</v>
      </c>
      <c r="BE1118" s="88">
        <v>50</v>
      </c>
      <c r="BF1118" s="101">
        <v>300</v>
      </c>
      <c r="BG1118" s="101">
        <v>966</v>
      </c>
      <c r="BH1118" s="101">
        <v>710</v>
      </c>
      <c r="BI1118" s="101">
        <v>110</v>
      </c>
      <c r="BJ1118" s="101">
        <v>709</v>
      </c>
      <c r="BK1118" s="101">
        <v>1529</v>
      </c>
      <c r="BL1118" s="101" t="s">
        <v>3091</v>
      </c>
      <c r="BM1118" s="101" t="s">
        <v>3081</v>
      </c>
    </row>
    <row r="1119" spans="1:65">
      <c r="A1119" t="s">
        <v>695</v>
      </c>
      <c r="B1119">
        <v>20250301</v>
      </c>
      <c r="C1119">
        <v>2025</v>
      </c>
      <c r="D1119" s="9">
        <v>45717</v>
      </c>
      <c r="E1119">
        <v>3</v>
      </c>
      <c r="F1119" t="s">
        <v>1042</v>
      </c>
      <c r="G1119" t="s">
        <v>1192</v>
      </c>
      <c r="H1119" t="s">
        <v>1042</v>
      </c>
      <c r="I1119" t="s">
        <v>1192</v>
      </c>
      <c r="J1119">
        <v>1</v>
      </c>
      <c r="K1119" t="s">
        <v>9</v>
      </c>
      <c r="L1119" t="s">
        <v>2158</v>
      </c>
      <c r="M1119" t="s">
        <v>2158</v>
      </c>
      <c r="N1119" t="s">
        <v>1823</v>
      </c>
      <c r="O1119" t="s">
        <v>3082</v>
      </c>
      <c r="P1119" t="s">
        <v>6037</v>
      </c>
      <c r="Q1119" t="s">
        <v>6038</v>
      </c>
      <c r="R1119" t="s">
        <v>3168</v>
      </c>
      <c r="S1119" t="s">
        <v>125</v>
      </c>
      <c r="T1119" t="s">
        <v>6046</v>
      </c>
      <c r="U1119" s="9" t="s">
        <v>6047</v>
      </c>
      <c r="V1119" s="9" t="s">
        <v>3081</v>
      </c>
      <c r="W1119" t="s">
        <v>3081</v>
      </c>
      <c r="X1119" t="s">
        <v>3081</v>
      </c>
      <c r="Y1119" t="s">
        <v>3081</v>
      </c>
      <c r="Z1119">
        <v>3</v>
      </c>
      <c r="AA1119">
        <v>45566</v>
      </c>
      <c r="AB1119">
        <v>36894</v>
      </c>
      <c r="AC1119">
        <v>61455026</v>
      </c>
      <c r="AD1119" s="9" t="s">
        <v>3084</v>
      </c>
      <c r="AE1119" t="s">
        <v>961</v>
      </c>
      <c r="AF1119" t="s">
        <v>3526</v>
      </c>
      <c r="AG1119" t="s">
        <v>3594</v>
      </c>
      <c r="AH1119" t="s">
        <v>147</v>
      </c>
      <c r="AI1119" t="s">
        <v>6045</v>
      </c>
      <c r="AJ1119">
        <v>16540</v>
      </c>
      <c r="AK1119" t="s">
        <v>3088</v>
      </c>
      <c r="AL1119" t="s">
        <v>3095</v>
      </c>
      <c r="AM1119">
        <v>200013300032188</v>
      </c>
      <c r="AN1119">
        <v>1</v>
      </c>
      <c r="AO1119" s="88" t="s">
        <v>3089</v>
      </c>
      <c r="AP1119" s="88">
        <v>1</v>
      </c>
      <c r="AQ1119" s="88" t="s">
        <v>3090</v>
      </c>
      <c r="AR1119" s="88">
        <v>362664</v>
      </c>
      <c r="AS1119" s="88" t="s">
        <v>6044</v>
      </c>
      <c r="AT1119" s="88">
        <v>223</v>
      </c>
      <c r="AU1119" s="88">
        <v>30000</v>
      </c>
      <c r="AV1119" s="88">
        <v>0</v>
      </c>
      <c r="AW1119" s="88">
        <v>0</v>
      </c>
      <c r="AX1119" s="88">
        <v>0</v>
      </c>
      <c r="AY1119" s="88">
        <v>30000</v>
      </c>
      <c r="AZ1119" s="88">
        <v>861</v>
      </c>
      <c r="BA1119" s="88">
        <v>0</v>
      </c>
      <c r="BB1119" s="88">
        <v>912</v>
      </c>
      <c r="BC1119" s="88">
        <v>0</v>
      </c>
      <c r="BD1119" s="88">
        <v>25</v>
      </c>
      <c r="BE1119" s="88">
        <v>100</v>
      </c>
      <c r="BF1119" s="101">
        <v>500</v>
      </c>
      <c r="BG1119" s="101">
        <v>2398</v>
      </c>
      <c r="BH1119" s="101">
        <v>2130</v>
      </c>
      <c r="BI1119" s="101">
        <v>330</v>
      </c>
      <c r="BJ1119" s="101">
        <v>2127</v>
      </c>
      <c r="BK1119" s="101">
        <v>4587</v>
      </c>
      <c r="BL1119" s="101" t="s">
        <v>3091</v>
      </c>
      <c r="BM1119" s="101" t="s">
        <v>3081</v>
      </c>
    </row>
    <row r="1120" spans="1:65">
      <c r="A1120" t="s">
        <v>695</v>
      </c>
      <c r="B1120">
        <v>20250301</v>
      </c>
      <c r="C1120">
        <v>2025</v>
      </c>
      <c r="D1120" s="9">
        <v>45717</v>
      </c>
      <c r="E1120">
        <v>3</v>
      </c>
      <c r="F1120" t="s">
        <v>1031</v>
      </c>
      <c r="G1120" t="s">
        <v>500</v>
      </c>
      <c r="H1120" t="s">
        <v>1031</v>
      </c>
      <c r="I1120" t="s">
        <v>500</v>
      </c>
      <c r="J1120">
        <v>1</v>
      </c>
      <c r="K1120" t="s">
        <v>9</v>
      </c>
      <c r="L1120" t="s">
        <v>2158</v>
      </c>
      <c r="M1120" t="s">
        <v>2158</v>
      </c>
      <c r="N1120" t="s">
        <v>1823</v>
      </c>
      <c r="O1120" t="s">
        <v>3082</v>
      </c>
      <c r="P1120" t="s">
        <v>6037</v>
      </c>
      <c r="Q1120" t="s">
        <v>6038</v>
      </c>
      <c r="R1120" t="s">
        <v>3559</v>
      </c>
      <c r="S1120" t="s">
        <v>555</v>
      </c>
      <c r="T1120" t="s">
        <v>6046</v>
      </c>
      <c r="U1120" s="9" t="s">
        <v>6047</v>
      </c>
      <c r="V1120" s="9" t="s">
        <v>6054</v>
      </c>
      <c r="W1120" t="s">
        <v>6055</v>
      </c>
      <c r="X1120" t="s">
        <v>3081</v>
      </c>
      <c r="Y1120" t="s">
        <v>3081</v>
      </c>
      <c r="Z1120">
        <v>3</v>
      </c>
      <c r="AA1120">
        <v>43466</v>
      </c>
      <c r="AB1120">
        <v>37257</v>
      </c>
      <c r="AC1120">
        <v>61875054</v>
      </c>
      <c r="AD1120" s="9" t="s">
        <v>3084</v>
      </c>
      <c r="AE1120" t="s">
        <v>964</v>
      </c>
      <c r="AF1120" t="s">
        <v>3560</v>
      </c>
      <c r="AG1120" t="s">
        <v>3561</v>
      </c>
      <c r="AH1120" t="s">
        <v>554</v>
      </c>
      <c r="AI1120" t="s">
        <v>6045</v>
      </c>
      <c r="AJ1120">
        <v>25786</v>
      </c>
      <c r="AK1120" t="s">
        <v>3088</v>
      </c>
      <c r="AL1120" t="s">
        <v>3088</v>
      </c>
      <c r="AM1120">
        <v>200013300033336</v>
      </c>
      <c r="AN1120">
        <v>1</v>
      </c>
      <c r="AO1120" s="88" t="s">
        <v>3089</v>
      </c>
      <c r="AP1120" s="88">
        <v>1</v>
      </c>
      <c r="AQ1120" s="88" t="s">
        <v>3090</v>
      </c>
      <c r="AR1120" s="88">
        <v>362664</v>
      </c>
      <c r="AS1120" s="88" t="s">
        <v>6044</v>
      </c>
      <c r="AT1120" s="88">
        <v>227</v>
      </c>
      <c r="AU1120" s="88">
        <v>75000</v>
      </c>
      <c r="AV1120" s="88">
        <v>0</v>
      </c>
      <c r="AW1120" s="88">
        <v>0</v>
      </c>
      <c r="AX1120" s="88">
        <v>0</v>
      </c>
      <c r="AY1120" s="88">
        <v>75000</v>
      </c>
      <c r="AZ1120" s="88">
        <v>2152.5</v>
      </c>
      <c r="BA1120" s="88">
        <v>5623.19</v>
      </c>
      <c r="BB1120" s="88">
        <v>2280</v>
      </c>
      <c r="BC1120" s="88">
        <v>3430.92</v>
      </c>
      <c r="BD1120" s="88">
        <v>25</v>
      </c>
      <c r="BE1120" s="88">
        <v>140</v>
      </c>
      <c r="BF1120" s="101">
        <v>2516</v>
      </c>
      <c r="BG1120" s="101">
        <v>16167.61</v>
      </c>
      <c r="BH1120" s="101">
        <v>5325</v>
      </c>
      <c r="BI1120" s="101">
        <v>825</v>
      </c>
      <c r="BJ1120" s="101">
        <v>5317.5</v>
      </c>
      <c r="BK1120" s="101">
        <v>11467.5</v>
      </c>
      <c r="BL1120" s="101" t="s">
        <v>3173</v>
      </c>
      <c r="BM1120" s="101" t="s">
        <v>3174</v>
      </c>
    </row>
    <row r="1121" spans="1:65">
      <c r="A1121" t="s">
        <v>695</v>
      </c>
      <c r="B1121">
        <v>20250301</v>
      </c>
      <c r="C1121">
        <v>2025</v>
      </c>
      <c r="D1121" s="9">
        <v>45717</v>
      </c>
      <c r="E1121">
        <v>3</v>
      </c>
      <c r="F1121" t="s">
        <v>1043</v>
      </c>
      <c r="G1121" t="s">
        <v>60</v>
      </c>
      <c r="H1121" t="s">
        <v>1043</v>
      </c>
      <c r="I1121" t="s">
        <v>60</v>
      </c>
      <c r="J1121">
        <v>1</v>
      </c>
      <c r="K1121" t="s">
        <v>9</v>
      </c>
      <c r="L1121" t="s">
        <v>2158</v>
      </c>
      <c r="M1121" t="s">
        <v>2158</v>
      </c>
      <c r="N1121" t="s">
        <v>1823</v>
      </c>
      <c r="O1121" t="s">
        <v>3082</v>
      </c>
      <c r="P1121" t="s">
        <v>6037</v>
      </c>
      <c r="Q1121" t="s">
        <v>6038</v>
      </c>
      <c r="R1121" t="s">
        <v>3297</v>
      </c>
      <c r="S1121" t="s">
        <v>8</v>
      </c>
      <c r="T1121" t="s">
        <v>6046</v>
      </c>
      <c r="U1121" s="9" t="s">
        <v>6047</v>
      </c>
      <c r="V1121" s="9" t="s">
        <v>6056</v>
      </c>
      <c r="W1121" t="s">
        <v>6057</v>
      </c>
      <c r="X1121" t="s">
        <v>3081</v>
      </c>
      <c r="Y1121" t="s">
        <v>3081</v>
      </c>
      <c r="Z1121">
        <v>1</v>
      </c>
      <c r="AA1121">
        <v>45505</v>
      </c>
      <c r="AB1121">
        <v>45505</v>
      </c>
      <c r="AC1121">
        <v>61950135</v>
      </c>
      <c r="AD1121" s="9" t="s">
        <v>3084</v>
      </c>
      <c r="AE1121" t="s">
        <v>2970</v>
      </c>
      <c r="AF1121" t="s">
        <v>4717</v>
      </c>
      <c r="AG1121" t="s">
        <v>5204</v>
      </c>
      <c r="AH1121" t="s">
        <v>2969</v>
      </c>
      <c r="AI1121" t="s">
        <v>6043</v>
      </c>
      <c r="AJ1121">
        <v>36387</v>
      </c>
      <c r="AK1121" t="s">
        <v>3099</v>
      </c>
      <c r="AL1121" t="s">
        <v>3088</v>
      </c>
      <c r="AM1121">
        <v>200019607376084</v>
      </c>
      <c r="AN1121">
        <v>1</v>
      </c>
      <c r="AO1121" s="88" t="s">
        <v>3089</v>
      </c>
      <c r="AP1121" s="88">
        <v>1</v>
      </c>
      <c r="AQ1121" s="88" t="s">
        <v>3090</v>
      </c>
      <c r="AR1121" s="88">
        <v>362664</v>
      </c>
      <c r="AS1121" s="88" t="s">
        <v>6044</v>
      </c>
      <c r="AT1121" s="88">
        <v>229</v>
      </c>
      <c r="AU1121" s="88">
        <v>35000</v>
      </c>
      <c r="AV1121" s="88">
        <v>0</v>
      </c>
      <c r="AW1121" s="88">
        <v>0</v>
      </c>
      <c r="AX1121" s="88">
        <v>0</v>
      </c>
      <c r="AY1121" s="88">
        <v>35000</v>
      </c>
      <c r="AZ1121" s="88">
        <v>1004.5</v>
      </c>
      <c r="BA1121" s="88">
        <v>0</v>
      </c>
      <c r="BB1121" s="88">
        <v>1064</v>
      </c>
      <c r="BC1121" s="88">
        <v>0</v>
      </c>
      <c r="BD1121" s="88">
        <v>25</v>
      </c>
      <c r="BE1121" s="88">
        <v>0</v>
      </c>
      <c r="BF1121" s="101">
        <v>7837.88</v>
      </c>
      <c r="BG1121" s="101">
        <v>9931.3799999999992</v>
      </c>
      <c r="BH1121" s="101">
        <v>2485</v>
      </c>
      <c r="BI1121" s="101">
        <v>385</v>
      </c>
      <c r="BJ1121" s="101">
        <v>2481.5</v>
      </c>
      <c r="BK1121" s="101">
        <v>5351.5</v>
      </c>
      <c r="BL1121" s="101" t="s">
        <v>3081</v>
      </c>
      <c r="BM1121" s="101" t="s">
        <v>3081</v>
      </c>
    </row>
    <row r="1122" spans="1:65">
      <c r="A1122" t="s">
        <v>695</v>
      </c>
      <c r="B1122">
        <v>20250301</v>
      </c>
      <c r="C1122">
        <v>2025</v>
      </c>
      <c r="D1122" s="9">
        <v>45717</v>
      </c>
      <c r="E1122">
        <v>3</v>
      </c>
      <c r="F1122" t="s">
        <v>1031</v>
      </c>
      <c r="G1122" t="s">
        <v>500</v>
      </c>
      <c r="H1122" t="s">
        <v>1031</v>
      </c>
      <c r="I1122" t="s">
        <v>500</v>
      </c>
      <c r="J1122">
        <v>1</v>
      </c>
      <c r="K1122" t="s">
        <v>9</v>
      </c>
      <c r="L1122" t="s">
        <v>2158</v>
      </c>
      <c r="M1122" t="s">
        <v>2158</v>
      </c>
      <c r="N1122" t="s">
        <v>1823</v>
      </c>
      <c r="O1122" t="s">
        <v>3082</v>
      </c>
      <c r="P1122" t="s">
        <v>6037</v>
      </c>
      <c r="Q1122" t="s">
        <v>6038</v>
      </c>
      <c r="R1122" t="s">
        <v>3160</v>
      </c>
      <c r="S1122" t="s">
        <v>49</v>
      </c>
      <c r="T1122" t="s">
        <v>6039</v>
      </c>
      <c r="U1122" s="9" t="s">
        <v>6040</v>
      </c>
      <c r="V1122" s="9" t="s">
        <v>6041</v>
      </c>
      <c r="W1122" t="s">
        <v>6042</v>
      </c>
      <c r="X1122" t="s">
        <v>3081</v>
      </c>
      <c r="Y1122" t="s">
        <v>3081</v>
      </c>
      <c r="Z1122">
        <v>3</v>
      </c>
      <c r="AA1122">
        <v>43466</v>
      </c>
      <c r="AB1122">
        <v>40725</v>
      </c>
      <c r="AC1122">
        <v>61875011</v>
      </c>
      <c r="AD1122" s="9" t="s">
        <v>3084</v>
      </c>
      <c r="AE1122" t="s">
        <v>1552</v>
      </c>
      <c r="AF1122" t="s">
        <v>4567</v>
      </c>
      <c r="AG1122" t="s">
        <v>4568</v>
      </c>
      <c r="AH1122" t="s">
        <v>524</v>
      </c>
      <c r="AI1122" t="s">
        <v>6043</v>
      </c>
      <c r="AJ1122">
        <v>27237</v>
      </c>
      <c r="AK1122" t="s">
        <v>3099</v>
      </c>
      <c r="AL1122" t="s">
        <v>3088</v>
      </c>
      <c r="AM1122">
        <v>200013300199270</v>
      </c>
      <c r="AN1122">
        <v>1</v>
      </c>
      <c r="AO1122" s="88" t="s">
        <v>3089</v>
      </c>
      <c r="AP1122" s="88">
        <v>1</v>
      </c>
      <c r="AQ1122" s="88" t="s">
        <v>3090</v>
      </c>
      <c r="AR1122" s="88">
        <v>362664</v>
      </c>
      <c r="AS1122" s="88" t="s">
        <v>6044</v>
      </c>
      <c r="AT1122" s="88">
        <v>244</v>
      </c>
      <c r="AU1122" s="88">
        <v>22000</v>
      </c>
      <c r="AV1122" s="88">
        <v>0</v>
      </c>
      <c r="AW1122" s="88">
        <v>0</v>
      </c>
      <c r="AX1122" s="88">
        <v>0</v>
      </c>
      <c r="AY1122" s="88">
        <v>22000</v>
      </c>
      <c r="AZ1122" s="88">
        <v>631.4</v>
      </c>
      <c r="BA1122" s="88">
        <v>0</v>
      </c>
      <c r="BB1122" s="88">
        <v>668.8</v>
      </c>
      <c r="BC1122" s="88">
        <v>1715.46</v>
      </c>
      <c r="BD1122" s="88">
        <v>25</v>
      </c>
      <c r="BE1122" s="88">
        <v>0</v>
      </c>
      <c r="BF1122" s="101">
        <v>13926.15</v>
      </c>
      <c r="BG1122" s="101">
        <v>16966.810000000001</v>
      </c>
      <c r="BH1122" s="101">
        <v>1562</v>
      </c>
      <c r="BI1122" s="101">
        <v>242</v>
      </c>
      <c r="BJ1122" s="101">
        <v>1559.8</v>
      </c>
      <c r="BK1122" s="101">
        <v>3363.8</v>
      </c>
      <c r="BL1122" s="101" t="s">
        <v>3173</v>
      </c>
      <c r="BM1122" s="101" t="s">
        <v>4566</v>
      </c>
    </row>
    <row r="1123" spans="1:65">
      <c r="A1123" t="s">
        <v>695</v>
      </c>
      <c r="B1123">
        <v>20250301</v>
      </c>
      <c r="C1123">
        <v>2025</v>
      </c>
      <c r="D1123" s="9">
        <v>45717</v>
      </c>
      <c r="E1123">
        <v>3</v>
      </c>
      <c r="F1123" t="s">
        <v>1031</v>
      </c>
      <c r="G1123" t="s">
        <v>500</v>
      </c>
      <c r="H1123" t="s">
        <v>1031</v>
      </c>
      <c r="I1123" t="s">
        <v>500</v>
      </c>
      <c r="J1123">
        <v>1</v>
      </c>
      <c r="K1123" t="s">
        <v>9</v>
      </c>
      <c r="L1123" t="s">
        <v>2158</v>
      </c>
      <c r="M1123" t="s">
        <v>2158</v>
      </c>
      <c r="N1123" t="s">
        <v>1823</v>
      </c>
      <c r="O1123" t="s">
        <v>3082</v>
      </c>
      <c r="P1123" t="s">
        <v>6037</v>
      </c>
      <c r="Q1123" t="s">
        <v>6038</v>
      </c>
      <c r="R1123" t="s">
        <v>4893</v>
      </c>
      <c r="S1123" t="s">
        <v>559</v>
      </c>
      <c r="T1123" t="s">
        <v>6046</v>
      </c>
      <c r="U1123" s="9" t="s">
        <v>6047</v>
      </c>
      <c r="V1123" s="9" t="s">
        <v>3081</v>
      </c>
      <c r="W1123" t="s">
        <v>3081</v>
      </c>
      <c r="X1123" t="s">
        <v>3081</v>
      </c>
      <c r="Y1123" t="s">
        <v>3081</v>
      </c>
      <c r="Z1123">
        <v>3</v>
      </c>
      <c r="AA1123">
        <v>43466</v>
      </c>
      <c r="AB1123">
        <v>33149</v>
      </c>
      <c r="AC1123">
        <v>61875013</v>
      </c>
      <c r="AD1123" s="9" t="s">
        <v>3084</v>
      </c>
      <c r="AE1123" t="s">
        <v>965</v>
      </c>
      <c r="AF1123" t="s">
        <v>3289</v>
      </c>
      <c r="AG1123" t="s">
        <v>4894</v>
      </c>
      <c r="AH1123" t="s">
        <v>558</v>
      </c>
      <c r="AI1123" t="s">
        <v>6045</v>
      </c>
      <c r="AJ1123">
        <v>24770</v>
      </c>
      <c r="AK1123" t="s">
        <v>3088</v>
      </c>
      <c r="AL1123" t="s">
        <v>3095</v>
      </c>
      <c r="AM1123">
        <v>200013300034225</v>
      </c>
      <c r="AN1123">
        <v>1</v>
      </c>
      <c r="AO1123" s="88" t="s">
        <v>3089</v>
      </c>
      <c r="AP1123" s="88">
        <v>1</v>
      </c>
      <c r="AQ1123" s="88" t="s">
        <v>3090</v>
      </c>
      <c r="AR1123" s="88">
        <v>362664</v>
      </c>
      <c r="AS1123" s="88" t="s">
        <v>6044</v>
      </c>
      <c r="AT1123" s="88">
        <v>255</v>
      </c>
      <c r="AU1123" s="88">
        <v>55000</v>
      </c>
      <c r="AV1123" s="88">
        <v>0</v>
      </c>
      <c r="AW1123" s="88">
        <v>0</v>
      </c>
      <c r="AX1123" s="88">
        <v>0</v>
      </c>
      <c r="AY1123" s="88">
        <v>55000</v>
      </c>
      <c r="AZ1123" s="88">
        <v>1578.5</v>
      </c>
      <c r="BA1123" s="88">
        <v>2559.6799999999998</v>
      </c>
      <c r="BB1123" s="88">
        <v>1672</v>
      </c>
      <c r="BC1123" s="88">
        <v>0</v>
      </c>
      <c r="BD1123" s="88">
        <v>25</v>
      </c>
      <c r="BE1123" s="88">
        <v>50</v>
      </c>
      <c r="BF1123" s="101">
        <v>31820.15</v>
      </c>
      <c r="BG1123" s="101">
        <v>37705.33</v>
      </c>
      <c r="BH1123" s="101">
        <v>3905</v>
      </c>
      <c r="BI1123" s="101">
        <v>605</v>
      </c>
      <c r="BJ1123" s="101">
        <v>3899.5</v>
      </c>
      <c r="BK1123" s="101">
        <v>8409.5</v>
      </c>
      <c r="BL1123" s="101" t="s">
        <v>3091</v>
      </c>
      <c r="BM1123" s="101" t="s">
        <v>3081</v>
      </c>
    </row>
    <row r="1124" spans="1:65">
      <c r="A1124" t="s">
        <v>695</v>
      </c>
      <c r="B1124">
        <v>20250301</v>
      </c>
      <c r="C1124">
        <v>2025</v>
      </c>
      <c r="D1124" s="9">
        <v>45717</v>
      </c>
      <c r="E1124">
        <v>3</v>
      </c>
      <c r="F1124" t="s">
        <v>1031</v>
      </c>
      <c r="G1124" t="s">
        <v>500</v>
      </c>
      <c r="H1124" t="s">
        <v>1031</v>
      </c>
      <c r="I1124" t="s">
        <v>500</v>
      </c>
      <c r="J1124">
        <v>1</v>
      </c>
      <c r="K1124" t="s">
        <v>9</v>
      </c>
      <c r="L1124" t="s">
        <v>2158</v>
      </c>
      <c r="M1124" t="s">
        <v>2158</v>
      </c>
      <c r="N1124" t="s">
        <v>1823</v>
      </c>
      <c r="O1124" t="s">
        <v>3082</v>
      </c>
      <c r="P1124" t="s">
        <v>6037</v>
      </c>
      <c r="Q1124" t="s">
        <v>6038</v>
      </c>
      <c r="R1124" t="s">
        <v>3733</v>
      </c>
      <c r="S1124" t="s">
        <v>2316</v>
      </c>
      <c r="T1124" t="s">
        <v>6046</v>
      </c>
      <c r="U1124" s="9" t="s">
        <v>6047</v>
      </c>
      <c r="V1124" s="9" t="s">
        <v>6048</v>
      </c>
      <c r="W1124" t="s">
        <v>6049</v>
      </c>
      <c r="X1124" t="s">
        <v>3081</v>
      </c>
      <c r="Y1124" t="s">
        <v>3081</v>
      </c>
      <c r="Z1124">
        <v>1</v>
      </c>
      <c r="AA1124">
        <v>45170</v>
      </c>
      <c r="AB1124">
        <v>45170</v>
      </c>
      <c r="AC1124">
        <v>61875168</v>
      </c>
      <c r="AD1124" s="9" t="s">
        <v>3084</v>
      </c>
      <c r="AE1124" t="s">
        <v>2542</v>
      </c>
      <c r="AF1124" t="s">
        <v>4906</v>
      </c>
      <c r="AG1124" t="s">
        <v>4907</v>
      </c>
      <c r="AH1124" t="s">
        <v>2568</v>
      </c>
      <c r="AI1124" t="s">
        <v>6045</v>
      </c>
      <c r="AJ1124">
        <v>37214</v>
      </c>
      <c r="AK1124" t="s">
        <v>3099</v>
      </c>
      <c r="AL1124" t="s">
        <v>3088</v>
      </c>
      <c r="AM1124">
        <v>200019606196769</v>
      </c>
      <c r="AN1124">
        <v>1</v>
      </c>
      <c r="AO1124" s="88" t="s">
        <v>3089</v>
      </c>
      <c r="AP1124" s="88">
        <v>1</v>
      </c>
      <c r="AQ1124" s="88" t="s">
        <v>3090</v>
      </c>
      <c r="AR1124" s="88">
        <v>362664</v>
      </c>
      <c r="AS1124" s="88" t="s">
        <v>6044</v>
      </c>
      <c r="AT1124" s="88">
        <v>260</v>
      </c>
      <c r="AU1124" s="88">
        <v>40000</v>
      </c>
      <c r="AV1124" s="88">
        <v>0</v>
      </c>
      <c r="AW1124" s="88">
        <v>0</v>
      </c>
      <c r="AX1124" s="88">
        <v>0</v>
      </c>
      <c r="AY1124" s="88">
        <v>40000</v>
      </c>
      <c r="AZ1124" s="88">
        <v>1148</v>
      </c>
      <c r="BA1124" s="88">
        <v>442.65</v>
      </c>
      <c r="BB1124" s="88">
        <v>1216</v>
      </c>
      <c r="BC1124" s="88">
        <v>0</v>
      </c>
      <c r="BD1124" s="88">
        <v>25</v>
      </c>
      <c r="BE1124" s="88">
        <v>0</v>
      </c>
      <c r="BF1124" s="101">
        <v>2066</v>
      </c>
      <c r="BG1124" s="101">
        <v>4897.6499999999996</v>
      </c>
      <c r="BH1124" s="101">
        <v>2840</v>
      </c>
      <c r="BI1124" s="101">
        <v>440</v>
      </c>
      <c r="BJ1124" s="101">
        <v>2836</v>
      </c>
      <c r="BK1124" s="101">
        <v>6116</v>
      </c>
      <c r="BL1124" s="101" t="s">
        <v>3081</v>
      </c>
      <c r="BM1124" s="101" t="s">
        <v>3081</v>
      </c>
    </row>
    <row r="1125" spans="1:65">
      <c r="A1125" t="s">
        <v>695</v>
      </c>
      <c r="B1125">
        <v>20250301</v>
      </c>
      <c r="C1125">
        <v>2025</v>
      </c>
      <c r="D1125" s="9">
        <v>45717</v>
      </c>
      <c r="E1125">
        <v>3</v>
      </c>
      <c r="F1125" t="s">
        <v>1031</v>
      </c>
      <c r="G1125" t="s">
        <v>500</v>
      </c>
      <c r="H1125" t="s">
        <v>1031</v>
      </c>
      <c r="I1125" t="s">
        <v>500</v>
      </c>
      <c r="J1125">
        <v>1</v>
      </c>
      <c r="K1125" t="s">
        <v>9</v>
      </c>
      <c r="L1125" t="s">
        <v>2158</v>
      </c>
      <c r="M1125" t="s">
        <v>2158</v>
      </c>
      <c r="N1125" t="s">
        <v>1823</v>
      </c>
      <c r="O1125" t="s">
        <v>3082</v>
      </c>
      <c r="P1125" t="s">
        <v>6037</v>
      </c>
      <c r="Q1125" t="s">
        <v>6038</v>
      </c>
      <c r="R1125" t="s">
        <v>3912</v>
      </c>
      <c r="S1125" t="s">
        <v>501</v>
      </c>
      <c r="T1125" t="s">
        <v>6039</v>
      </c>
      <c r="U1125" s="9" t="s">
        <v>6040</v>
      </c>
      <c r="V1125" s="9" t="s">
        <v>6056</v>
      </c>
      <c r="W1125" t="s">
        <v>6057</v>
      </c>
      <c r="X1125" t="s">
        <v>3081</v>
      </c>
      <c r="Y1125" t="s">
        <v>3081</v>
      </c>
      <c r="Z1125">
        <v>4</v>
      </c>
      <c r="AA1125">
        <v>43466</v>
      </c>
      <c r="AB1125">
        <v>36221</v>
      </c>
      <c r="AC1125">
        <v>61875050</v>
      </c>
      <c r="AD1125" s="9" t="s">
        <v>3084</v>
      </c>
      <c r="AE1125" t="s">
        <v>1510</v>
      </c>
      <c r="AF1125" t="s">
        <v>3913</v>
      </c>
      <c r="AG1125" t="s">
        <v>3914</v>
      </c>
      <c r="AH1125" t="s">
        <v>499</v>
      </c>
      <c r="AI1125" t="s">
        <v>6043</v>
      </c>
      <c r="AJ1125">
        <v>21973</v>
      </c>
      <c r="AK1125" t="s">
        <v>3088</v>
      </c>
      <c r="AL1125" t="s">
        <v>3095</v>
      </c>
      <c r="AM1125">
        <v>200013300036841</v>
      </c>
      <c r="AN1125">
        <v>1</v>
      </c>
      <c r="AO1125" s="88" t="s">
        <v>3089</v>
      </c>
      <c r="AP1125" s="88">
        <v>1</v>
      </c>
      <c r="AQ1125" s="88" t="s">
        <v>3090</v>
      </c>
      <c r="AR1125" s="88">
        <v>362664</v>
      </c>
      <c r="AS1125" s="88" t="s">
        <v>6044</v>
      </c>
      <c r="AT1125" s="88">
        <v>261</v>
      </c>
      <c r="AU1125" s="88">
        <v>27300</v>
      </c>
      <c r="AV1125" s="88">
        <v>0</v>
      </c>
      <c r="AW1125" s="88">
        <v>0</v>
      </c>
      <c r="AX1125" s="88">
        <v>0</v>
      </c>
      <c r="AY1125" s="88">
        <v>27300</v>
      </c>
      <c r="AZ1125" s="88">
        <v>783.51</v>
      </c>
      <c r="BA1125" s="88">
        <v>0</v>
      </c>
      <c r="BB1125" s="88">
        <v>829.92</v>
      </c>
      <c r="BC1125" s="88">
        <v>3430.92</v>
      </c>
      <c r="BD1125" s="88">
        <v>25</v>
      </c>
      <c r="BE1125" s="88">
        <v>50</v>
      </c>
      <c r="BF1125" s="101">
        <v>17793.7</v>
      </c>
      <c r="BG1125" s="101">
        <v>22913.05</v>
      </c>
      <c r="BH1125" s="101">
        <v>1938.3</v>
      </c>
      <c r="BI1125" s="101">
        <v>300.3</v>
      </c>
      <c r="BJ1125" s="101">
        <v>1935.57</v>
      </c>
      <c r="BK1125" s="101">
        <v>4174.17</v>
      </c>
      <c r="BL1125" s="101" t="s">
        <v>3091</v>
      </c>
      <c r="BM1125" s="101" t="s">
        <v>3081</v>
      </c>
    </row>
    <row r="1126" spans="1:65">
      <c r="A1126" t="s">
        <v>695</v>
      </c>
      <c r="B1126">
        <v>20250301</v>
      </c>
      <c r="C1126">
        <v>2025</v>
      </c>
      <c r="D1126" s="9">
        <v>45717</v>
      </c>
      <c r="E1126">
        <v>3</v>
      </c>
      <c r="F1126" t="s">
        <v>1031</v>
      </c>
      <c r="G1126" t="s">
        <v>500</v>
      </c>
      <c r="H1126" t="s">
        <v>1031</v>
      </c>
      <c r="I1126" t="s">
        <v>500</v>
      </c>
      <c r="J1126">
        <v>1</v>
      </c>
      <c r="K1126" t="s">
        <v>9</v>
      </c>
      <c r="L1126" t="s">
        <v>2158</v>
      </c>
      <c r="M1126" t="s">
        <v>2158</v>
      </c>
      <c r="N1126" t="s">
        <v>1823</v>
      </c>
      <c r="O1126" t="s">
        <v>3082</v>
      </c>
      <c r="P1126" t="s">
        <v>6037</v>
      </c>
      <c r="Q1126" t="s">
        <v>6038</v>
      </c>
      <c r="R1126" t="s">
        <v>3130</v>
      </c>
      <c r="S1126" t="s">
        <v>990</v>
      </c>
      <c r="T1126" t="s">
        <v>6039</v>
      </c>
      <c r="U1126" s="9" t="s">
        <v>6040</v>
      </c>
      <c r="V1126" s="9" t="s">
        <v>6041</v>
      </c>
      <c r="W1126" t="s">
        <v>6042</v>
      </c>
      <c r="X1126" t="s">
        <v>3081</v>
      </c>
      <c r="Y1126" t="s">
        <v>3081</v>
      </c>
      <c r="Z1126">
        <v>1</v>
      </c>
      <c r="AA1126">
        <v>45078</v>
      </c>
      <c r="AB1126">
        <v>45078</v>
      </c>
      <c r="AC1126">
        <v>61875154</v>
      </c>
      <c r="AD1126" s="9" t="s">
        <v>3084</v>
      </c>
      <c r="AE1126" t="s">
        <v>2394</v>
      </c>
      <c r="AF1126" t="s">
        <v>3131</v>
      </c>
      <c r="AG1126" t="s">
        <v>3132</v>
      </c>
      <c r="AH1126" t="s">
        <v>2395</v>
      </c>
      <c r="AI1126" t="s">
        <v>6045</v>
      </c>
      <c r="AJ1126">
        <v>32756</v>
      </c>
      <c r="AK1126" t="s">
        <v>3099</v>
      </c>
      <c r="AL1126" t="s">
        <v>3088</v>
      </c>
      <c r="AM1126">
        <v>200019603657813</v>
      </c>
      <c r="AN1126">
        <v>1</v>
      </c>
      <c r="AO1126" s="88" t="s">
        <v>3089</v>
      </c>
      <c r="AP1126" s="88">
        <v>1</v>
      </c>
      <c r="AQ1126" s="88" t="s">
        <v>3090</v>
      </c>
      <c r="AR1126" s="88">
        <v>362664</v>
      </c>
      <c r="AS1126" s="88" t="s">
        <v>6044</v>
      </c>
      <c r="AT1126" s="88">
        <v>262</v>
      </c>
      <c r="AU1126" s="88">
        <v>20000</v>
      </c>
      <c r="AV1126" s="88">
        <v>0</v>
      </c>
      <c r="AW1126" s="88">
        <v>0</v>
      </c>
      <c r="AX1126" s="88">
        <v>0</v>
      </c>
      <c r="AY1126" s="88">
        <v>20000</v>
      </c>
      <c r="AZ1126" s="88">
        <v>574</v>
      </c>
      <c r="BA1126" s="88">
        <v>0</v>
      </c>
      <c r="BB1126" s="88">
        <v>608</v>
      </c>
      <c r="BC1126" s="88">
        <v>0</v>
      </c>
      <c r="BD1126" s="88">
        <v>25</v>
      </c>
      <c r="BE1126" s="88">
        <v>0</v>
      </c>
      <c r="BF1126" s="101">
        <v>0</v>
      </c>
      <c r="BG1126" s="101">
        <v>1207</v>
      </c>
      <c r="BH1126" s="101">
        <v>1420</v>
      </c>
      <c r="BI1126" s="101">
        <v>220</v>
      </c>
      <c r="BJ1126" s="101">
        <v>1418</v>
      </c>
      <c r="BK1126" s="101">
        <v>3058</v>
      </c>
      <c r="BL1126" s="101" t="s">
        <v>3081</v>
      </c>
      <c r="BM1126" s="101" t="s">
        <v>3081</v>
      </c>
    </row>
    <row r="1127" spans="1:65">
      <c r="A1127" t="s">
        <v>695</v>
      </c>
      <c r="B1127">
        <v>20250301</v>
      </c>
      <c r="C1127">
        <v>2025</v>
      </c>
      <c r="D1127" s="9">
        <v>45717</v>
      </c>
      <c r="E1127">
        <v>3</v>
      </c>
      <c r="F1127" t="s">
        <v>1043</v>
      </c>
      <c r="G1127" t="s">
        <v>60</v>
      </c>
      <c r="H1127" t="s">
        <v>1043</v>
      </c>
      <c r="I1127" t="s">
        <v>60</v>
      </c>
      <c r="J1127">
        <v>1</v>
      </c>
      <c r="K1127" t="s">
        <v>9</v>
      </c>
      <c r="L1127" t="s">
        <v>2158</v>
      </c>
      <c r="M1127" t="s">
        <v>2158</v>
      </c>
      <c r="N1127" t="s">
        <v>1823</v>
      </c>
      <c r="O1127" t="s">
        <v>3082</v>
      </c>
      <c r="P1127" t="s">
        <v>6037</v>
      </c>
      <c r="Q1127" t="s">
        <v>6038</v>
      </c>
      <c r="R1127" t="s">
        <v>3083</v>
      </c>
      <c r="S1127" t="s">
        <v>7</v>
      </c>
      <c r="T1127" t="s">
        <v>6039</v>
      </c>
      <c r="U1127" s="9" t="s">
        <v>6040</v>
      </c>
      <c r="V1127" s="9" t="s">
        <v>6041</v>
      </c>
      <c r="W1127" t="s">
        <v>6042</v>
      </c>
      <c r="X1127" t="s">
        <v>3081</v>
      </c>
      <c r="Y1127" t="s">
        <v>3081</v>
      </c>
      <c r="Z1127">
        <v>1</v>
      </c>
      <c r="AA1127">
        <v>45505</v>
      </c>
      <c r="AB1127">
        <v>45505</v>
      </c>
      <c r="AC1127">
        <v>61950131</v>
      </c>
      <c r="AD1127" s="9" t="s">
        <v>3084</v>
      </c>
      <c r="AE1127" t="s">
        <v>2965</v>
      </c>
      <c r="AF1127" t="s">
        <v>5185</v>
      </c>
      <c r="AG1127" t="s">
        <v>5186</v>
      </c>
      <c r="AH1127" t="s">
        <v>2964</v>
      </c>
      <c r="AI1127" t="s">
        <v>6043</v>
      </c>
      <c r="AJ1127">
        <v>26097</v>
      </c>
      <c r="AK1127" t="s">
        <v>3099</v>
      </c>
      <c r="AL1127" t="s">
        <v>3088</v>
      </c>
      <c r="AM1127">
        <v>200019607376087</v>
      </c>
      <c r="AN1127">
        <v>1</v>
      </c>
      <c r="AO1127" s="88" t="s">
        <v>3089</v>
      </c>
      <c r="AP1127" s="88">
        <v>1</v>
      </c>
      <c r="AQ1127" s="88" t="s">
        <v>3090</v>
      </c>
      <c r="AR1127" s="88">
        <v>362664</v>
      </c>
      <c r="AS1127" s="88" t="s">
        <v>6044</v>
      </c>
      <c r="AT1127" s="88">
        <v>280</v>
      </c>
      <c r="AU1127" s="88">
        <v>24000</v>
      </c>
      <c r="AV1127" s="88">
        <v>0</v>
      </c>
      <c r="AW1127" s="88">
        <v>0</v>
      </c>
      <c r="AX1127" s="88">
        <v>0</v>
      </c>
      <c r="AY1127" s="88">
        <v>24000</v>
      </c>
      <c r="AZ1127" s="88">
        <v>688.8</v>
      </c>
      <c r="BA1127" s="88">
        <v>0</v>
      </c>
      <c r="BB1127" s="88">
        <v>729.6</v>
      </c>
      <c r="BC1127" s="88">
        <v>0</v>
      </c>
      <c r="BD1127" s="88">
        <v>25</v>
      </c>
      <c r="BE1127" s="88">
        <v>0</v>
      </c>
      <c r="BF1127" s="101">
        <v>2066</v>
      </c>
      <c r="BG1127" s="101">
        <v>3509.4</v>
      </c>
      <c r="BH1127" s="101">
        <v>1704</v>
      </c>
      <c r="BI1127" s="101">
        <v>264</v>
      </c>
      <c r="BJ1127" s="101">
        <v>1701.6</v>
      </c>
      <c r="BK1127" s="101">
        <v>3669.6</v>
      </c>
      <c r="BL1127" s="101" t="s">
        <v>3081</v>
      </c>
      <c r="BM1127" s="101" t="s">
        <v>3081</v>
      </c>
    </row>
    <row r="1128" spans="1:65">
      <c r="A1128" t="s">
        <v>695</v>
      </c>
      <c r="B1128">
        <v>20250301</v>
      </c>
      <c r="C1128">
        <v>2025</v>
      </c>
      <c r="D1128" s="9">
        <v>45717</v>
      </c>
      <c r="E1128">
        <v>3</v>
      </c>
      <c r="F1128" t="s">
        <v>1036</v>
      </c>
      <c r="G1128" t="s">
        <v>1193</v>
      </c>
      <c r="H1128" t="s">
        <v>1036</v>
      </c>
      <c r="I1128" t="s">
        <v>1193</v>
      </c>
      <c r="J1128">
        <v>1</v>
      </c>
      <c r="K1128" t="s">
        <v>9</v>
      </c>
      <c r="L1128" t="s">
        <v>2158</v>
      </c>
      <c r="M1128" t="s">
        <v>2158</v>
      </c>
      <c r="N1128" t="s">
        <v>1833</v>
      </c>
      <c r="O1128" t="s">
        <v>3175</v>
      </c>
      <c r="P1128" t="s">
        <v>6037</v>
      </c>
      <c r="Q1128" t="s">
        <v>6038</v>
      </c>
      <c r="R1128" t="s">
        <v>3961</v>
      </c>
      <c r="S1128" t="s">
        <v>305</v>
      </c>
      <c r="T1128" t="s">
        <v>6046</v>
      </c>
      <c r="U1128" s="9" t="s">
        <v>6047</v>
      </c>
      <c r="V1128" s="9" t="s">
        <v>3081</v>
      </c>
      <c r="W1128" t="s">
        <v>3081</v>
      </c>
      <c r="X1128" t="s">
        <v>3081</v>
      </c>
      <c r="Y1128" t="s">
        <v>3081</v>
      </c>
      <c r="Z1128">
        <v>4</v>
      </c>
      <c r="AA1128">
        <v>43466</v>
      </c>
      <c r="AB1128">
        <v>367</v>
      </c>
      <c r="AC1128">
        <v>61575051</v>
      </c>
      <c r="AD1128" s="9" t="s">
        <v>3084</v>
      </c>
      <c r="AE1128" t="s">
        <v>902</v>
      </c>
      <c r="AF1128" t="s">
        <v>3962</v>
      </c>
      <c r="AG1128" t="s">
        <v>3963</v>
      </c>
      <c r="AH1128" t="s">
        <v>362</v>
      </c>
      <c r="AI1128" t="s">
        <v>6045</v>
      </c>
      <c r="AJ1128">
        <v>23089</v>
      </c>
      <c r="AK1128" t="s">
        <v>3088</v>
      </c>
      <c r="AL1128" t="s">
        <v>3088</v>
      </c>
      <c r="AM1128">
        <v>200013300041975</v>
      </c>
      <c r="AN1128">
        <v>1</v>
      </c>
      <c r="AO1128" s="88" t="s">
        <v>3089</v>
      </c>
      <c r="AP1128" s="88">
        <v>1</v>
      </c>
      <c r="AQ1128" s="88" t="s">
        <v>3090</v>
      </c>
      <c r="AR1128" s="88">
        <v>362666</v>
      </c>
      <c r="AS1128" s="88" t="s">
        <v>6058</v>
      </c>
      <c r="AT1128" s="88">
        <v>56</v>
      </c>
      <c r="AU1128" s="88">
        <v>11000</v>
      </c>
      <c r="AV1128" s="88">
        <v>0</v>
      </c>
      <c r="AW1128" s="88">
        <v>0</v>
      </c>
      <c r="AX1128" s="88">
        <v>0</v>
      </c>
      <c r="AY1128" s="88">
        <v>11000</v>
      </c>
      <c r="AZ1128" s="88">
        <v>315.7</v>
      </c>
      <c r="BA1128" s="88">
        <v>0</v>
      </c>
      <c r="BB1128" s="88">
        <v>334.4</v>
      </c>
      <c r="BC1128" s="88">
        <v>0</v>
      </c>
      <c r="BD1128" s="88">
        <v>25</v>
      </c>
      <c r="BE1128" s="88">
        <v>50</v>
      </c>
      <c r="BF1128" s="101">
        <v>300</v>
      </c>
      <c r="BG1128" s="101">
        <v>1025.0999999999999</v>
      </c>
      <c r="BH1128" s="101">
        <v>781</v>
      </c>
      <c r="BI1128" s="101">
        <v>121</v>
      </c>
      <c r="BJ1128" s="101">
        <v>779.9</v>
      </c>
      <c r="BK1128" s="101">
        <v>1681.9</v>
      </c>
      <c r="BL1128" s="101" t="s">
        <v>3091</v>
      </c>
      <c r="BM1128" s="101" t="s">
        <v>3081</v>
      </c>
    </row>
    <row r="1129" spans="1:65">
      <c r="A1129" t="s">
        <v>695</v>
      </c>
      <c r="B1129">
        <v>20250301</v>
      </c>
      <c r="C1129">
        <v>2025</v>
      </c>
      <c r="D1129" s="9">
        <v>45717</v>
      </c>
      <c r="E1129">
        <v>3</v>
      </c>
      <c r="F1129" t="s">
        <v>1036</v>
      </c>
      <c r="G1129" t="s">
        <v>1193</v>
      </c>
      <c r="H1129" t="s">
        <v>1036</v>
      </c>
      <c r="I1129" t="s">
        <v>1193</v>
      </c>
      <c r="J1129">
        <v>1</v>
      </c>
      <c r="K1129" t="s">
        <v>9</v>
      </c>
      <c r="L1129" t="s">
        <v>2158</v>
      </c>
      <c r="M1129" t="s">
        <v>2158</v>
      </c>
      <c r="N1129" t="s">
        <v>1833</v>
      </c>
      <c r="O1129" t="s">
        <v>3175</v>
      </c>
      <c r="P1129" t="s">
        <v>6037</v>
      </c>
      <c r="Q1129" t="s">
        <v>6038</v>
      </c>
      <c r="R1129" t="s">
        <v>3185</v>
      </c>
      <c r="S1129" t="s">
        <v>307</v>
      </c>
      <c r="T1129" t="s">
        <v>6039</v>
      </c>
      <c r="U1129" s="9" t="s">
        <v>6040</v>
      </c>
      <c r="V1129" s="9" t="s">
        <v>6041</v>
      </c>
      <c r="W1129" t="s">
        <v>6042</v>
      </c>
      <c r="X1129" t="s">
        <v>3081</v>
      </c>
      <c r="Y1129" t="s">
        <v>3081</v>
      </c>
      <c r="Z1129">
        <v>1</v>
      </c>
      <c r="AA1129">
        <v>45108</v>
      </c>
      <c r="AB1129">
        <v>45108</v>
      </c>
      <c r="AC1129">
        <v>61575238</v>
      </c>
      <c r="AD1129" s="9" t="s">
        <v>3084</v>
      </c>
      <c r="AE1129" t="s">
        <v>2437</v>
      </c>
      <c r="AF1129" t="s">
        <v>5539</v>
      </c>
      <c r="AG1129" t="s">
        <v>5540</v>
      </c>
      <c r="AH1129" t="s">
        <v>2436</v>
      </c>
      <c r="AI1129" t="s">
        <v>6045</v>
      </c>
      <c r="AJ1129">
        <v>32080</v>
      </c>
      <c r="AK1129" t="s">
        <v>3099</v>
      </c>
      <c r="AL1129" t="s">
        <v>3088</v>
      </c>
      <c r="AM1129">
        <v>200019606032409</v>
      </c>
      <c r="AN1129">
        <v>1</v>
      </c>
      <c r="AO1129" s="88" t="s">
        <v>3089</v>
      </c>
      <c r="AP1129" s="88">
        <v>1</v>
      </c>
      <c r="AQ1129" s="88" t="s">
        <v>3090</v>
      </c>
      <c r="AR1129" s="88">
        <v>362666</v>
      </c>
      <c r="AS1129" s="88" t="s">
        <v>6058</v>
      </c>
      <c r="AT1129" s="88">
        <v>58</v>
      </c>
      <c r="AU1129" s="88">
        <v>22000</v>
      </c>
      <c r="AV1129" s="88">
        <v>0</v>
      </c>
      <c r="AW1129" s="88">
        <v>0</v>
      </c>
      <c r="AX1129" s="88">
        <v>0</v>
      </c>
      <c r="AY1129" s="88">
        <v>22000</v>
      </c>
      <c r="AZ1129" s="88">
        <v>631.4</v>
      </c>
      <c r="BA1129" s="88">
        <v>0</v>
      </c>
      <c r="BB1129" s="88">
        <v>668.8</v>
      </c>
      <c r="BC1129" s="88">
        <v>0</v>
      </c>
      <c r="BD1129" s="88">
        <v>25</v>
      </c>
      <c r="BE1129" s="88">
        <v>0</v>
      </c>
      <c r="BF1129" s="101">
        <v>16539.36</v>
      </c>
      <c r="BG1129" s="101">
        <v>17864.560000000001</v>
      </c>
      <c r="BH1129" s="101">
        <v>1562</v>
      </c>
      <c r="BI1129" s="101">
        <v>242</v>
      </c>
      <c r="BJ1129" s="101">
        <v>1559.8</v>
      </c>
      <c r="BK1129" s="101">
        <v>3363.8</v>
      </c>
      <c r="BL1129" s="101" t="s">
        <v>3081</v>
      </c>
      <c r="BM1129" s="101" t="s">
        <v>3081</v>
      </c>
    </row>
    <row r="1130" spans="1:65">
      <c r="A1130" t="s">
        <v>695</v>
      </c>
      <c r="B1130">
        <v>20250301</v>
      </c>
      <c r="C1130">
        <v>2025</v>
      </c>
      <c r="D1130" s="9">
        <v>45717</v>
      </c>
      <c r="E1130">
        <v>3</v>
      </c>
      <c r="F1130" t="s">
        <v>1032</v>
      </c>
      <c r="G1130" t="s">
        <v>1200</v>
      </c>
      <c r="H1130" t="s">
        <v>1032</v>
      </c>
      <c r="I1130" t="s">
        <v>1200</v>
      </c>
      <c r="J1130">
        <v>1</v>
      </c>
      <c r="K1130" t="s">
        <v>9</v>
      </c>
      <c r="L1130" t="s">
        <v>2158</v>
      </c>
      <c r="M1130" t="s">
        <v>2158</v>
      </c>
      <c r="N1130" t="s">
        <v>1833</v>
      </c>
      <c r="O1130" t="s">
        <v>3175</v>
      </c>
      <c r="P1130" t="s">
        <v>6037</v>
      </c>
      <c r="Q1130" t="s">
        <v>6038</v>
      </c>
      <c r="R1130" t="s">
        <v>3284</v>
      </c>
      <c r="S1130" t="s">
        <v>83</v>
      </c>
      <c r="T1130" t="s">
        <v>6046</v>
      </c>
      <c r="U1130" s="9" t="s">
        <v>6047</v>
      </c>
      <c r="V1130" s="9" t="s">
        <v>6052</v>
      </c>
      <c r="W1130" t="s">
        <v>6053</v>
      </c>
      <c r="X1130" t="s">
        <v>3081</v>
      </c>
      <c r="Y1130" t="s">
        <v>3081</v>
      </c>
      <c r="Z1130">
        <v>10</v>
      </c>
      <c r="AA1130">
        <v>44287</v>
      </c>
      <c r="AB1130">
        <v>33427</v>
      </c>
      <c r="AC1130">
        <v>61890022</v>
      </c>
      <c r="AD1130" s="9" t="s">
        <v>3084</v>
      </c>
      <c r="AE1130" t="s">
        <v>918</v>
      </c>
      <c r="AF1130" t="s">
        <v>3964</v>
      </c>
      <c r="AG1130" t="s">
        <v>3965</v>
      </c>
      <c r="AH1130" t="s">
        <v>368</v>
      </c>
      <c r="AI1130" t="s">
        <v>6043</v>
      </c>
      <c r="AJ1130">
        <v>24072</v>
      </c>
      <c r="AK1130" t="s">
        <v>3087</v>
      </c>
      <c r="AL1130" t="s">
        <v>3088</v>
      </c>
      <c r="AM1130">
        <v>200013300040617</v>
      </c>
      <c r="AN1130">
        <v>1</v>
      </c>
      <c r="AO1130" s="88" t="s">
        <v>3089</v>
      </c>
      <c r="AP1130" s="88">
        <v>1</v>
      </c>
      <c r="AQ1130" s="88" t="s">
        <v>3090</v>
      </c>
      <c r="AR1130" s="88">
        <v>362666</v>
      </c>
      <c r="AS1130" s="88" t="s">
        <v>6058</v>
      </c>
      <c r="AT1130" s="88">
        <v>61</v>
      </c>
      <c r="AU1130" s="88">
        <v>50000</v>
      </c>
      <c r="AV1130" s="88">
        <v>0</v>
      </c>
      <c r="AW1130" s="88">
        <v>0</v>
      </c>
      <c r="AX1130" s="88">
        <v>0</v>
      </c>
      <c r="AY1130" s="88">
        <v>50000</v>
      </c>
      <c r="AZ1130" s="88">
        <v>1435</v>
      </c>
      <c r="BA1130" s="88">
        <v>1596.68</v>
      </c>
      <c r="BB1130" s="88">
        <v>1520</v>
      </c>
      <c r="BC1130" s="88">
        <v>1715.46</v>
      </c>
      <c r="BD1130" s="88">
        <v>25</v>
      </c>
      <c r="BE1130" s="88">
        <v>100</v>
      </c>
      <c r="BF1130" s="101">
        <v>0</v>
      </c>
      <c r="BG1130" s="101">
        <v>6392.14</v>
      </c>
      <c r="BH1130" s="101">
        <v>3550</v>
      </c>
      <c r="BI1130" s="101">
        <v>550</v>
      </c>
      <c r="BJ1130" s="101">
        <v>3545</v>
      </c>
      <c r="BK1130" s="101">
        <v>7645</v>
      </c>
      <c r="BL1130" s="101" t="s">
        <v>3229</v>
      </c>
      <c r="BM1130" s="101" t="s">
        <v>3546</v>
      </c>
    </row>
    <row r="1131" spans="1:65">
      <c r="A1131" t="s">
        <v>695</v>
      </c>
      <c r="B1131">
        <v>20250301</v>
      </c>
      <c r="C1131">
        <v>2025</v>
      </c>
      <c r="D1131" s="9">
        <v>45717</v>
      </c>
      <c r="E1131">
        <v>3</v>
      </c>
      <c r="F1131" t="s">
        <v>1036</v>
      </c>
      <c r="G1131" t="s">
        <v>1193</v>
      </c>
      <c r="H1131" t="s">
        <v>1036</v>
      </c>
      <c r="I1131" t="s">
        <v>1193</v>
      </c>
      <c r="J1131">
        <v>1</v>
      </c>
      <c r="K1131" t="s">
        <v>9</v>
      </c>
      <c r="L1131" t="s">
        <v>2158</v>
      </c>
      <c r="M1131" t="s">
        <v>2158</v>
      </c>
      <c r="N1131" t="s">
        <v>1833</v>
      </c>
      <c r="O1131" t="s">
        <v>3175</v>
      </c>
      <c r="P1131" t="s">
        <v>6037</v>
      </c>
      <c r="Q1131" t="s">
        <v>6038</v>
      </c>
      <c r="R1131" t="s">
        <v>3297</v>
      </c>
      <c r="S1131" t="s">
        <v>8</v>
      </c>
      <c r="T1131" t="s">
        <v>6046</v>
      </c>
      <c r="U1131" s="9" t="s">
        <v>6047</v>
      </c>
      <c r="V1131" s="9" t="s">
        <v>6056</v>
      </c>
      <c r="W1131" t="s">
        <v>6057</v>
      </c>
      <c r="X1131" t="s">
        <v>3081</v>
      </c>
      <c r="Y1131" t="s">
        <v>3081</v>
      </c>
      <c r="Z1131">
        <v>7</v>
      </c>
      <c r="AA1131">
        <v>45474</v>
      </c>
      <c r="AB1131">
        <v>39722</v>
      </c>
      <c r="AC1131">
        <v>61575098</v>
      </c>
      <c r="AD1131" s="9" t="s">
        <v>3084</v>
      </c>
      <c r="AE1131" t="s">
        <v>1478</v>
      </c>
      <c r="AF1131" t="s">
        <v>4606</v>
      </c>
      <c r="AG1131" t="s">
        <v>4607</v>
      </c>
      <c r="AH1131" t="s">
        <v>372</v>
      </c>
      <c r="AI1131" t="s">
        <v>6043</v>
      </c>
      <c r="AJ1131">
        <v>22251</v>
      </c>
      <c r="AK1131" t="s">
        <v>3088</v>
      </c>
      <c r="AL1131" t="s">
        <v>3095</v>
      </c>
      <c r="AM1131">
        <v>200013300140863</v>
      </c>
      <c r="AN1131">
        <v>1</v>
      </c>
      <c r="AO1131" s="88" t="s">
        <v>3089</v>
      </c>
      <c r="AP1131" s="88">
        <v>1</v>
      </c>
      <c r="AQ1131" s="88" t="s">
        <v>3090</v>
      </c>
      <c r="AR1131" s="88">
        <v>362666</v>
      </c>
      <c r="AS1131" s="88" t="s">
        <v>6058</v>
      </c>
      <c r="AT1131" s="88">
        <v>63</v>
      </c>
      <c r="AU1131" s="88">
        <v>35000</v>
      </c>
      <c r="AV1131" s="88">
        <v>0</v>
      </c>
      <c r="AW1131" s="88">
        <v>0</v>
      </c>
      <c r="AX1131" s="88">
        <v>0</v>
      </c>
      <c r="AY1131" s="88">
        <v>35000</v>
      </c>
      <c r="AZ1131" s="88">
        <v>1004.5</v>
      </c>
      <c r="BA1131" s="88">
        <v>0</v>
      </c>
      <c r="BB1131" s="88">
        <v>1064</v>
      </c>
      <c r="BC1131" s="88">
        <v>0</v>
      </c>
      <c r="BD1131" s="88">
        <v>25</v>
      </c>
      <c r="BE1131" s="88">
        <v>0</v>
      </c>
      <c r="BF1131" s="101">
        <v>0</v>
      </c>
      <c r="BG1131" s="101">
        <v>2093.5</v>
      </c>
      <c r="BH1131" s="101">
        <v>2485</v>
      </c>
      <c r="BI1131" s="101">
        <v>385</v>
      </c>
      <c r="BJ1131" s="101">
        <v>2481.5</v>
      </c>
      <c r="BK1131" s="101">
        <v>5351.5</v>
      </c>
      <c r="BL1131" s="101" t="s">
        <v>3091</v>
      </c>
      <c r="BM1131" s="101" t="s">
        <v>3229</v>
      </c>
    </row>
    <row r="1132" spans="1:65">
      <c r="A1132" t="s">
        <v>695</v>
      </c>
      <c r="B1132">
        <v>20250301</v>
      </c>
      <c r="C1132">
        <v>2025</v>
      </c>
      <c r="D1132" s="9">
        <v>45717</v>
      </c>
      <c r="E1132">
        <v>3</v>
      </c>
      <c r="F1132" t="s">
        <v>1036</v>
      </c>
      <c r="G1132" t="s">
        <v>1193</v>
      </c>
      <c r="H1132" t="s">
        <v>1036</v>
      </c>
      <c r="I1132" t="s">
        <v>1193</v>
      </c>
      <c r="J1132">
        <v>1</v>
      </c>
      <c r="K1132" t="s">
        <v>9</v>
      </c>
      <c r="L1132" t="s">
        <v>2158</v>
      </c>
      <c r="M1132" t="s">
        <v>2158</v>
      </c>
      <c r="N1132" t="s">
        <v>1833</v>
      </c>
      <c r="O1132" t="s">
        <v>3175</v>
      </c>
      <c r="P1132" t="s">
        <v>6037</v>
      </c>
      <c r="Q1132" t="s">
        <v>6038</v>
      </c>
      <c r="R1132" t="s">
        <v>3226</v>
      </c>
      <c r="S1132" t="s">
        <v>303</v>
      </c>
      <c r="T1132" t="s">
        <v>6046</v>
      </c>
      <c r="U1132" s="9" t="s">
        <v>6047</v>
      </c>
      <c r="V1132" s="9" t="s">
        <v>3081</v>
      </c>
      <c r="W1132" t="s">
        <v>3081</v>
      </c>
      <c r="X1132" t="s">
        <v>3081</v>
      </c>
      <c r="Y1132" t="s">
        <v>3081</v>
      </c>
      <c r="Z1132">
        <v>1</v>
      </c>
      <c r="AA1132">
        <v>44287</v>
      </c>
      <c r="AB1132">
        <v>44287</v>
      </c>
      <c r="AC1132">
        <v>61575135</v>
      </c>
      <c r="AD1132" s="9" t="s">
        <v>3084</v>
      </c>
      <c r="AE1132" t="s">
        <v>1448</v>
      </c>
      <c r="AF1132" t="s">
        <v>3227</v>
      </c>
      <c r="AG1132" t="s">
        <v>3228</v>
      </c>
      <c r="AH1132" t="s">
        <v>770</v>
      </c>
      <c r="AI1132" t="s">
        <v>6045</v>
      </c>
      <c r="AJ1132">
        <v>19971</v>
      </c>
      <c r="AK1132" t="s">
        <v>3099</v>
      </c>
      <c r="AL1132" t="s">
        <v>3088</v>
      </c>
      <c r="AM1132">
        <v>200019603522070</v>
      </c>
      <c r="AN1132">
        <v>1</v>
      </c>
      <c r="AO1132" s="88" t="s">
        <v>3089</v>
      </c>
      <c r="AP1132" s="88">
        <v>1</v>
      </c>
      <c r="AQ1132" s="88" t="s">
        <v>3090</v>
      </c>
      <c r="AR1132" s="88">
        <v>362666</v>
      </c>
      <c r="AS1132" s="88" t="s">
        <v>6058</v>
      </c>
      <c r="AT1132" s="88">
        <v>65</v>
      </c>
      <c r="AU1132" s="88">
        <v>25000</v>
      </c>
      <c r="AV1132" s="88">
        <v>0</v>
      </c>
      <c r="AW1132" s="88">
        <v>0</v>
      </c>
      <c r="AX1132" s="88">
        <v>0</v>
      </c>
      <c r="AY1132" s="88">
        <v>25000</v>
      </c>
      <c r="AZ1132" s="88">
        <v>717.5</v>
      </c>
      <c r="BA1132" s="88">
        <v>0</v>
      </c>
      <c r="BB1132" s="88">
        <v>760</v>
      </c>
      <c r="BC1132" s="88">
        <v>0</v>
      </c>
      <c r="BD1132" s="88">
        <v>25</v>
      </c>
      <c r="BE1132" s="88">
        <v>0</v>
      </c>
      <c r="BF1132" s="101">
        <v>0</v>
      </c>
      <c r="BG1132" s="101">
        <v>1502.5</v>
      </c>
      <c r="BH1132" s="101">
        <v>1775</v>
      </c>
      <c r="BI1132" s="101">
        <v>275</v>
      </c>
      <c r="BJ1132" s="101">
        <v>1772.5</v>
      </c>
      <c r="BK1132" s="101">
        <v>3822.5</v>
      </c>
      <c r="BL1132" s="101" t="s">
        <v>3081</v>
      </c>
      <c r="BM1132" s="101" t="s">
        <v>3081</v>
      </c>
    </row>
    <row r="1133" spans="1:65">
      <c r="A1133" t="s">
        <v>695</v>
      </c>
      <c r="B1133">
        <v>20250301</v>
      </c>
      <c r="C1133">
        <v>2025</v>
      </c>
      <c r="D1133" s="9">
        <v>45717</v>
      </c>
      <c r="E1133">
        <v>3</v>
      </c>
      <c r="F1133" t="s">
        <v>1036</v>
      </c>
      <c r="G1133" t="s">
        <v>1193</v>
      </c>
      <c r="H1133" t="s">
        <v>1036</v>
      </c>
      <c r="I1133" t="s">
        <v>1193</v>
      </c>
      <c r="J1133">
        <v>1</v>
      </c>
      <c r="K1133" t="s">
        <v>9</v>
      </c>
      <c r="L1133" t="s">
        <v>2158</v>
      </c>
      <c r="M1133" t="s">
        <v>2158</v>
      </c>
      <c r="N1133" t="s">
        <v>1833</v>
      </c>
      <c r="O1133" t="s">
        <v>3175</v>
      </c>
      <c r="P1133" t="s">
        <v>6037</v>
      </c>
      <c r="Q1133" t="s">
        <v>6038</v>
      </c>
      <c r="R1133" t="s">
        <v>3193</v>
      </c>
      <c r="S1133" t="s">
        <v>20</v>
      </c>
      <c r="T1133" t="s">
        <v>6039</v>
      </c>
      <c r="U1133" s="9" t="s">
        <v>6040</v>
      </c>
      <c r="V1133" s="9" t="s">
        <v>6041</v>
      </c>
      <c r="W1133" t="s">
        <v>6042</v>
      </c>
      <c r="X1133" t="s">
        <v>3081</v>
      </c>
      <c r="Y1133" t="s">
        <v>3081</v>
      </c>
      <c r="Z1133">
        <v>4</v>
      </c>
      <c r="AA1133">
        <v>45474</v>
      </c>
      <c r="AB1133">
        <v>41579</v>
      </c>
      <c r="AC1133">
        <v>61575038</v>
      </c>
      <c r="AD1133" s="9" t="s">
        <v>3084</v>
      </c>
      <c r="AE1133" t="s">
        <v>1458</v>
      </c>
      <c r="AF1133" t="s">
        <v>5251</v>
      </c>
      <c r="AG1133" t="s">
        <v>5252</v>
      </c>
      <c r="AH1133" t="s">
        <v>354</v>
      </c>
      <c r="AI1133" t="s">
        <v>6045</v>
      </c>
      <c r="AJ1133">
        <v>29592</v>
      </c>
      <c r="AK1133" t="s">
        <v>3099</v>
      </c>
      <c r="AL1133" t="s">
        <v>3088</v>
      </c>
      <c r="AM1133">
        <v>200018300011293</v>
      </c>
      <c r="AN1133">
        <v>1</v>
      </c>
      <c r="AO1133" s="88" t="s">
        <v>3089</v>
      </c>
      <c r="AP1133" s="88">
        <v>1</v>
      </c>
      <c r="AQ1133" s="88" t="s">
        <v>3090</v>
      </c>
      <c r="AR1133" s="88">
        <v>362666</v>
      </c>
      <c r="AS1133" s="88" t="s">
        <v>6058</v>
      </c>
      <c r="AT1133" s="88">
        <v>7</v>
      </c>
      <c r="AU1133" s="88">
        <v>24000</v>
      </c>
      <c r="AV1133" s="88">
        <v>0</v>
      </c>
      <c r="AW1133" s="88">
        <v>0</v>
      </c>
      <c r="AX1133" s="88">
        <v>0</v>
      </c>
      <c r="AY1133" s="88">
        <v>24000</v>
      </c>
      <c r="AZ1133" s="88">
        <v>688.8</v>
      </c>
      <c r="BA1133" s="88">
        <v>0</v>
      </c>
      <c r="BB1133" s="88">
        <v>729.6</v>
      </c>
      <c r="BC1133" s="88">
        <v>0</v>
      </c>
      <c r="BD1133" s="88">
        <v>25</v>
      </c>
      <c r="BE1133" s="88">
        <v>0</v>
      </c>
      <c r="BF1133" s="101">
        <v>13454.71</v>
      </c>
      <c r="BG1133" s="101">
        <v>14898.11</v>
      </c>
      <c r="BH1133" s="101">
        <v>1704</v>
      </c>
      <c r="BI1133" s="101">
        <v>264</v>
      </c>
      <c r="BJ1133" s="101">
        <v>1701.6</v>
      </c>
      <c r="BK1133" s="101">
        <v>3669.6</v>
      </c>
      <c r="BL1133" s="101" t="s">
        <v>3229</v>
      </c>
      <c r="BM1133" s="101" t="s">
        <v>3546</v>
      </c>
    </row>
    <row r="1134" spans="1:65">
      <c r="A1134" t="s">
        <v>695</v>
      </c>
      <c r="B1134">
        <v>20250301</v>
      </c>
      <c r="C1134">
        <v>2025</v>
      </c>
      <c r="D1134" s="9">
        <v>45717</v>
      </c>
      <c r="E1134">
        <v>3</v>
      </c>
      <c r="F1134" t="s">
        <v>1032</v>
      </c>
      <c r="G1134" t="s">
        <v>1200</v>
      </c>
      <c r="H1134" t="s">
        <v>1032</v>
      </c>
      <c r="I1134" t="s">
        <v>1200</v>
      </c>
      <c r="J1134">
        <v>1</v>
      </c>
      <c r="K1134" t="s">
        <v>9</v>
      </c>
      <c r="L1134" t="s">
        <v>2158</v>
      </c>
      <c r="M1134" t="s">
        <v>2158</v>
      </c>
      <c r="N1134" t="s">
        <v>1833</v>
      </c>
      <c r="O1134" t="s">
        <v>3175</v>
      </c>
      <c r="P1134" t="s">
        <v>6037</v>
      </c>
      <c r="Q1134" t="s">
        <v>6038</v>
      </c>
      <c r="R1134" t="s">
        <v>3096</v>
      </c>
      <c r="S1134" t="s">
        <v>295</v>
      </c>
      <c r="T1134" t="s">
        <v>6046</v>
      </c>
      <c r="U1134" s="9" t="s">
        <v>6047</v>
      </c>
      <c r="V1134" s="9" t="s">
        <v>6056</v>
      </c>
      <c r="W1134" t="s">
        <v>6057</v>
      </c>
      <c r="X1134" t="s">
        <v>3081</v>
      </c>
      <c r="Y1134" t="s">
        <v>3081</v>
      </c>
      <c r="Z1134">
        <v>1</v>
      </c>
      <c r="AA1134">
        <v>45474</v>
      </c>
      <c r="AB1134">
        <v>45474</v>
      </c>
      <c r="AC1134">
        <v>61890046</v>
      </c>
      <c r="AD1134" s="9" t="s">
        <v>3084</v>
      </c>
      <c r="AE1134" t="s">
        <v>2855</v>
      </c>
      <c r="AF1134" t="s">
        <v>4622</v>
      </c>
      <c r="AG1134" t="s">
        <v>4623</v>
      </c>
      <c r="AH1134" t="s">
        <v>2870</v>
      </c>
      <c r="AI1134" t="s">
        <v>6045</v>
      </c>
      <c r="AJ1134">
        <v>36408</v>
      </c>
      <c r="AK1134" t="s">
        <v>3099</v>
      </c>
      <c r="AL1134" t="s">
        <v>3088</v>
      </c>
      <c r="AM1134">
        <v>200019607268914</v>
      </c>
      <c r="AN1134">
        <v>1</v>
      </c>
      <c r="AO1134" s="88" t="s">
        <v>3089</v>
      </c>
      <c r="AP1134" s="88">
        <v>1</v>
      </c>
      <c r="AQ1134" s="88" t="s">
        <v>3090</v>
      </c>
      <c r="AR1134" s="88">
        <v>362666</v>
      </c>
      <c r="AS1134" s="88" t="s">
        <v>6058</v>
      </c>
      <c r="AT1134" s="88">
        <v>14</v>
      </c>
      <c r="AU1134" s="88">
        <v>60000</v>
      </c>
      <c r="AV1134" s="88">
        <v>0</v>
      </c>
      <c r="AW1134" s="88">
        <v>0</v>
      </c>
      <c r="AX1134" s="88">
        <v>0</v>
      </c>
      <c r="AY1134" s="88">
        <v>60000</v>
      </c>
      <c r="AZ1134" s="88">
        <v>1722</v>
      </c>
      <c r="BA1134" s="88">
        <v>0</v>
      </c>
      <c r="BB1134" s="88">
        <v>1824</v>
      </c>
      <c r="BC1134" s="88">
        <v>0</v>
      </c>
      <c r="BD1134" s="88">
        <v>50</v>
      </c>
      <c r="BE1134" s="88">
        <v>0</v>
      </c>
      <c r="BF1134" s="101">
        <v>0</v>
      </c>
      <c r="BG1134" s="101">
        <v>3596</v>
      </c>
      <c r="BH1134" s="101">
        <v>4260</v>
      </c>
      <c r="BI1134" s="101">
        <v>660</v>
      </c>
      <c r="BJ1134" s="101">
        <v>4254</v>
      </c>
      <c r="BK1134" s="101">
        <v>9174</v>
      </c>
      <c r="BL1134" s="101" t="s">
        <v>3081</v>
      </c>
      <c r="BM1134" s="101" t="s">
        <v>3081</v>
      </c>
    </row>
    <row r="1135" spans="1:65">
      <c r="A1135" t="s">
        <v>695</v>
      </c>
      <c r="B1135">
        <v>20250301</v>
      </c>
      <c r="C1135">
        <v>2025</v>
      </c>
      <c r="D1135" s="9">
        <v>45717</v>
      </c>
      <c r="E1135">
        <v>3</v>
      </c>
      <c r="F1135" t="s">
        <v>1036</v>
      </c>
      <c r="G1135" t="s">
        <v>1193</v>
      </c>
      <c r="H1135" t="s">
        <v>1036</v>
      </c>
      <c r="I1135" t="s">
        <v>1193</v>
      </c>
      <c r="J1135">
        <v>1</v>
      </c>
      <c r="K1135" t="s">
        <v>9</v>
      </c>
      <c r="L1135" t="s">
        <v>2158</v>
      </c>
      <c r="M1135" t="s">
        <v>2158</v>
      </c>
      <c r="N1135" t="s">
        <v>1833</v>
      </c>
      <c r="O1135" t="s">
        <v>3175</v>
      </c>
      <c r="P1135" t="s">
        <v>6037</v>
      </c>
      <c r="Q1135" t="s">
        <v>6038</v>
      </c>
      <c r="R1135" t="s">
        <v>3193</v>
      </c>
      <c r="S1135" t="s">
        <v>20</v>
      </c>
      <c r="T1135" t="s">
        <v>6039</v>
      </c>
      <c r="U1135" s="9" t="s">
        <v>6040</v>
      </c>
      <c r="V1135" s="9" t="s">
        <v>6041</v>
      </c>
      <c r="W1135" t="s">
        <v>6042</v>
      </c>
      <c r="X1135" t="s">
        <v>3081</v>
      </c>
      <c r="Y1135" t="s">
        <v>3081</v>
      </c>
      <c r="Z1135">
        <v>4</v>
      </c>
      <c r="AA1135">
        <v>45474</v>
      </c>
      <c r="AB1135">
        <v>36625</v>
      </c>
      <c r="AC1135">
        <v>61575052</v>
      </c>
      <c r="AD1135" s="9" t="s">
        <v>3084</v>
      </c>
      <c r="AE1135" t="s">
        <v>906</v>
      </c>
      <c r="AF1135" t="s">
        <v>3242</v>
      </c>
      <c r="AG1135" t="s">
        <v>3960</v>
      </c>
      <c r="AH1135" t="s">
        <v>371</v>
      </c>
      <c r="AI1135" t="s">
        <v>6045</v>
      </c>
      <c r="AJ1135">
        <v>27390</v>
      </c>
      <c r="AK1135" t="s">
        <v>3088</v>
      </c>
      <c r="AL1135" t="s">
        <v>3088</v>
      </c>
      <c r="AM1135">
        <v>200013300047830</v>
      </c>
      <c r="AN1135">
        <v>1</v>
      </c>
      <c r="AO1135" s="88" t="s">
        <v>3089</v>
      </c>
      <c r="AP1135" s="88">
        <v>1</v>
      </c>
      <c r="AQ1135" s="88" t="s">
        <v>3090</v>
      </c>
      <c r="AR1135" s="88">
        <v>362666</v>
      </c>
      <c r="AS1135" s="88" t="s">
        <v>6058</v>
      </c>
      <c r="AT1135" s="88">
        <v>23</v>
      </c>
      <c r="AU1135" s="88">
        <v>24000</v>
      </c>
      <c r="AV1135" s="88">
        <v>0</v>
      </c>
      <c r="AW1135" s="88">
        <v>0</v>
      </c>
      <c r="AX1135" s="88">
        <v>0</v>
      </c>
      <c r="AY1135" s="88">
        <v>24000</v>
      </c>
      <c r="AZ1135" s="88">
        <v>688.8</v>
      </c>
      <c r="BA1135" s="88">
        <v>0</v>
      </c>
      <c r="BB1135" s="88">
        <v>729.6</v>
      </c>
      <c r="BC1135" s="88">
        <v>0</v>
      </c>
      <c r="BD1135" s="88">
        <v>25</v>
      </c>
      <c r="BE1135" s="88">
        <v>100</v>
      </c>
      <c r="BF1135" s="101">
        <v>2820.17</v>
      </c>
      <c r="BG1135" s="101">
        <v>4363.57</v>
      </c>
      <c r="BH1135" s="101">
        <v>1704</v>
      </c>
      <c r="BI1135" s="101">
        <v>264</v>
      </c>
      <c r="BJ1135" s="101">
        <v>1701.6</v>
      </c>
      <c r="BK1135" s="101">
        <v>3669.6</v>
      </c>
      <c r="BL1135" s="101" t="s">
        <v>3091</v>
      </c>
      <c r="BM1135" s="101" t="s">
        <v>3081</v>
      </c>
    </row>
    <row r="1136" spans="1:65">
      <c r="A1136" t="s">
        <v>695</v>
      </c>
      <c r="B1136">
        <v>20250301</v>
      </c>
      <c r="C1136">
        <v>2025</v>
      </c>
      <c r="D1136" s="9">
        <v>45717</v>
      </c>
      <c r="E1136">
        <v>3</v>
      </c>
      <c r="F1136" t="s">
        <v>1036</v>
      </c>
      <c r="G1136" t="s">
        <v>1193</v>
      </c>
      <c r="H1136" t="s">
        <v>1036</v>
      </c>
      <c r="I1136" t="s">
        <v>1193</v>
      </c>
      <c r="J1136">
        <v>1</v>
      </c>
      <c r="K1136" t="s">
        <v>9</v>
      </c>
      <c r="L1136" t="s">
        <v>2158</v>
      </c>
      <c r="M1136" t="s">
        <v>2158</v>
      </c>
      <c r="N1136" t="s">
        <v>1833</v>
      </c>
      <c r="O1136" t="s">
        <v>3175</v>
      </c>
      <c r="P1136" t="s">
        <v>6037</v>
      </c>
      <c r="Q1136" t="s">
        <v>6038</v>
      </c>
      <c r="R1136" t="s">
        <v>3193</v>
      </c>
      <c r="S1136" t="s">
        <v>20</v>
      </c>
      <c r="T1136" t="s">
        <v>6039</v>
      </c>
      <c r="U1136" s="9" t="s">
        <v>6040</v>
      </c>
      <c r="V1136" s="9" t="s">
        <v>6041</v>
      </c>
      <c r="W1136" t="s">
        <v>6042</v>
      </c>
      <c r="X1136" t="s">
        <v>3081</v>
      </c>
      <c r="Y1136" t="s">
        <v>3081</v>
      </c>
      <c r="Z1136">
        <v>1</v>
      </c>
      <c r="AA1136">
        <v>45108</v>
      </c>
      <c r="AB1136">
        <v>45108</v>
      </c>
      <c r="AC1136">
        <v>61575234</v>
      </c>
      <c r="AD1136" s="9" t="s">
        <v>3084</v>
      </c>
      <c r="AE1136" t="s">
        <v>2443</v>
      </c>
      <c r="AF1136" t="s">
        <v>3242</v>
      </c>
      <c r="AG1136" t="s">
        <v>3243</v>
      </c>
      <c r="AH1136" t="s">
        <v>2442</v>
      </c>
      <c r="AI1136" t="s">
        <v>6045</v>
      </c>
      <c r="AJ1136">
        <v>24774</v>
      </c>
      <c r="AK1136" t="s">
        <v>3099</v>
      </c>
      <c r="AL1136" t="s">
        <v>3088</v>
      </c>
      <c r="AM1136">
        <v>200019606020830</v>
      </c>
      <c r="AN1136">
        <v>1</v>
      </c>
      <c r="AO1136" s="88" t="s">
        <v>3089</v>
      </c>
      <c r="AP1136" s="88">
        <v>1</v>
      </c>
      <c r="AQ1136" s="88" t="s">
        <v>3090</v>
      </c>
      <c r="AR1136" s="88">
        <v>362666</v>
      </c>
      <c r="AS1136" s="88" t="s">
        <v>6058</v>
      </c>
      <c r="AT1136" s="88">
        <v>32</v>
      </c>
      <c r="AU1136" s="88">
        <v>20000</v>
      </c>
      <c r="AV1136" s="88">
        <v>0</v>
      </c>
      <c r="AW1136" s="88">
        <v>0</v>
      </c>
      <c r="AX1136" s="88">
        <v>0</v>
      </c>
      <c r="AY1136" s="88">
        <v>20000</v>
      </c>
      <c r="AZ1136" s="88">
        <v>574</v>
      </c>
      <c r="BA1136" s="88">
        <v>0</v>
      </c>
      <c r="BB1136" s="88">
        <v>608</v>
      </c>
      <c r="BC1136" s="88">
        <v>0</v>
      </c>
      <c r="BD1136" s="88">
        <v>25</v>
      </c>
      <c r="BE1136" s="88">
        <v>0</v>
      </c>
      <c r="BF1136" s="101">
        <v>8922.25</v>
      </c>
      <c r="BG1136" s="101">
        <v>10129.25</v>
      </c>
      <c r="BH1136" s="101">
        <v>1420</v>
      </c>
      <c r="BI1136" s="101">
        <v>220</v>
      </c>
      <c r="BJ1136" s="101">
        <v>1418</v>
      </c>
      <c r="BK1136" s="101">
        <v>3058</v>
      </c>
      <c r="BL1136" s="101" t="s">
        <v>3173</v>
      </c>
      <c r="BM1136" s="101" t="s">
        <v>3174</v>
      </c>
    </row>
    <row r="1137" spans="1:65">
      <c r="A1137" t="s">
        <v>695</v>
      </c>
      <c r="B1137">
        <v>20250301</v>
      </c>
      <c r="C1137">
        <v>2025</v>
      </c>
      <c r="D1137" s="9">
        <v>45717</v>
      </c>
      <c r="E1137">
        <v>3</v>
      </c>
      <c r="F1137" t="s">
        <v>1036</v>
      </c>
      <c r="G1137" t="s">
        <v>1193</v>
      </c>
      <c r="H1137" t="s">
        <v>1036</v>
      </c>
      <c r="I1137" t="s">
        <v>1193</v>
      </c>
      <c r="J1137">
        <v>1</v>
      </c>
      <c r="K1137" t="s">
        <v>9</v>
      </c>
      <c r="L1137" t="s">
        <v>2158</v>
      </c>
      <c r="M1137" t="s">
        <v>2158</v>
      </c>
      <c r="N1137" t="s">
        <v>1833</v>
      </c>
      <c r="O1137" t="s">
        <v>3175</v>
      </c>
      <c r="P1137" t="s">
        <v>6037</v>
      </c>
      <c r="Q1137" t="s">
        <v>6038</v>
      </c>
      <c r="R1137" t="s">
        <v>3226</v>
      </c>
      <c r="S1137" t="s">
        <v>303</v>
      </c>
      <c r="T1137" t="s">
        <v>6046</v>
      </c>
      <c r="U1137" s="9" t="s">
        <v>6047</v>
      </c>
      <c r="V1137" s="9" t="s">
        <v>3081</v>
      </c>
      <c r="W1137" t="s">
        <v>3081</v>
      </c>
      <c r="X1137" t="s">
        <v>3081</v>
      </c>
      <c r="Y1137" t="s">
        <v>3081</v>
      </c>
      <c r="Z1137">
        <v>2</v>
      </c>
      <c r="AA1137">
        <v>45597</v>
      </c>
      <c r="AB1137">
        <v>44531</v>
      </c>
      <c r="AC1137">
        <v>61575170</v>
      </c>
      <c r="AD1137" s="9" t="s">
        <v>3084</v>
      </c>
      <c r="AE1137" t="s">
        <v>1491</v>
      </c>
      <c r="AF1137" t="s">
        <v>4947</v>
      </c>
      <c r="AG1137" t="s">
        <v>4948</v>
      </c>
      <c r="AH1137" t="s">
        <v>1119</v>
      </c>
      <c r="AI1137" t="s">
        <v>6045</v>
      </c>
      <c r="AJ1137">
        <v>26288</v>
      </c>
      <c r="AK1137" t="s">
        <v>3099</v>
      </c>
      <c r="AL1137" t="s">
        <v>3088</v>
      </c>
      <c r="AM1137">
        <v>200011620610995</v>
      </c>
      <c r="AN1137">
        <v>1</v>
      </c>
      <c r="AO1137" s="88" t="s">
        <v>3089</v>
      </c>
      <c r="AP1137" s="88">
        <v>1</v>
      </c>
      <c r="AQ1137" s="88" t="s">
        <v>3090</v>
      </c>
      <c r="AR1137" s="88">
        <v>362666</v>
      </c>
      <c r="AS1137" s="88" t="s">
        <v>6058</v>
      </c>
      <c r="AT1137" s="88">
        <v>42</v>
      </c>
      <c r="AU1137" s="88">
        <v>35000</v>
      </c>
      <c r="AV1137" s="88">
        <v>0</v>
      </c>
      <c r="AW1137" s="88">
        <v>0</v>
      </c>
      <c r="AX1137" s="88">
        <v>0</v>
      </c>
      <c r="AY1137" s="88">
        <v>35000</v>
      </c>
      <c r="AZ1137" s="88">
        <v>1004.5</v>
      </c>
      <c r="BA1137" s="88">
        <v>0</v>
      </c>
      <c r="BB1137" s="88">
        <v>1064</v>
      </c>
      <c r="BC1137" s="88">
        <v>0</v>
      </c>
      <c r="BD1137" s="88">
        <v>25</v>
      </c>
      <c r="BE1137" s="88">
        <v>0</v>
      </c>
      <c r="BF1137" s="101">
        <v>6566</v>
      </c>
      <c r="BG1137" s="101">
        <v>8659.5</v>
      </c>
      <c r="BH1137" s="101">
        <v>2485</v>
      </c>
      <c r="BI1137" s="101">
        <v>385</v>
      </c>
      <c r="BJ1137" s="101">
        <v>2481.5</v>
      </c>
      <c r="BK1137" s="101">
        <v>5351.5</v>
      </c>
      <c r="BL1137" s="101" t="s">
        <v>3173</v>
      </c>
      <c r="BM1137" s="101" t="s">
        <v>3217</v>
      </c>
    </row>
    <row r="1138" spans="1:65">
      <c r="A1138" t="s">
        <v>695</v>
      </c>
      <c r="B1138">
        <v>20250301</v>
      </c>
      <c r="C1138">
        <v>2025</v>
      </c>
      <c r="D1138" s="9">
        <v>45717</v>
      </c>
      <c r="E1138">
        <v>3</v>
      </c>
      <c r="F1138" t="s">
        <v>1036</v>
      </c>
      <c r="G1138" t="s">
        <v>1193</v>
      </c>
      <c r="H1138" t="s">
        <v>1036</v>
      </c>
      <c r="I1138" t="s">
        <v>1193</v>
      </c>
      <c r="J1138">
        <v>1</v>
      </c>
      <c r="K1138" t="s">
        <v>9</v>
      </c>
      <c r="L1138" t="s">
        <v>2158</v>
      </c>
      <c r="M1138" t="s">
        <v>2158</v>
      </c>
      <c r="N1138" t="s">
        <v>1833</v>
      </c>
      <c r="O1138" t="s">
        <v>3175</v>
      </c>
      <c r="P1138" t="s">
        <v>6037</v>
      </c>
      <c r="Q1138" t="s">
        <v>6038</v>
      </c>
      <c r="R1138" t="s">
        <v>3297</v>
      </c>
      <c r="S1138" t="s">
        <v>8</v>
      </c>
      <c r="T1138" t="s">
        <v>6046</v>
      </c>
      <c r="U1138" s="9" t="s">
        <v>6047</v>
      </c>
      <c r="V1138" s="9" t="s">
        <v>6056</v>
      </c>
      <c r="W1138" t="s">
        <v>6057</v>
      </c>
      <c r="X1138" t="s">
        <v>3081</v>
      </c>
      <c r="Y1138" t="s">
        <v>3081</v>
      </c>
      <c r="Z1138">
        <v>2</v>
      </c>
      <c r="AA1138">
        <v>45413</v>
      </c>
      <c r="AB1138">
        <v>44531</v>
      </c>
      <c r="AC1138">
        <v>61575166</v>
      </c>
      <c r="AD1138" s="9" t="s">
        <v>3084</v>
      </c>
      <c r="AE1138" t="s">
        <v>1492</v>
      </c>
      <c r="AF1138" t="s">
        <v>3955</v>
      </c>
      <c r="AG1138" t="s">
        <v>3956</v>
      </c>
      <c r="AH1138" t="s">
        <v>1128</v>
      </c>
      <c r="AI1138" t="s">
        <v>6043</v>
      </c>
      <c r="AJ1138">
        <v>35288</v>
      </c>
      <c r="AK1138" t="s">
        <v>3099</v>
      </c>
      <c r="AL1138" t="s">
        <v>3088</v>
      </c>
      <c r="AM1138">
        <v>200012420150549</v>
      </c>
      <c r="AN1138">
        <v>1</v>
      </c>
      <c r="AO1138" s="88" t="s">
        <v>3089</v>
      </c>
      <c r="AP1138" s="88">
        <v>1</v>
      </c>
      <c r="AQ1138" s="88" t="s">
        <v>3090</v>
      </c>
      <c r="AR1138" s="88">
        <v>362666</v>
      </c>
      <c r="AS1138" s="88" t="s">
        <v>6058</v>
      </c>
      <c r="AT1138" s="88">
        <v>43</v>
      </c>
      <c r="AU1138" s="88">
        <v>35000</v>
      </c>
      <c r="AV1138" s="88">
        <v>0</v>
      </c>
      <c r="AW1138" s="88">
        <v>0</v>
      </c>
      <c r="AX1138" s="88">
        <v>0</v>
      </c>
      <c r="AY1138" s="88">
        <v>35000</v>
      </c>
      <c r="AZ1138" s="88">
        <v>1004.5</v>
      </c>
      <c r="BA1138" s="88">
        <v>0</v>
      </c>
      <c r="BB1138" s="88">
        <v>1064</v>
      </c>
      <c r="BC1138" s="88">
        <v>0</v>
      </c>
      <c r="BD1138" s="88">
        <v>25</v>
      </c>
      <c r="BE1138" s="88">
        <v>0</v>
      </c>
      <c r="BF1138" s="101">
        <v>10373.459999999999</v>
      </c>
      <c r="BG1138" s="101">
        <v>12466.96</v>
      </c>
      <c r="BH1138" s="101">
        <v>2485</v>
      </c>
      <c r="BI1138" s="101">
        <v>385</v>
      </c>
      <c r="BJ1138" s="101">
        <v>2481.5</v>
      </c>
      <c r="BK1138" s="101">
        <v>5351.5</v>
      </c>
      <c r="BL1138" s="101" t="s">
        <v>3173</v>
      </c>
      <c r="BM1138" s="101" t="s">
        <v>3217</v>
      </c>
    </row>
    <row r="1139" spans="1:65">
      <c r="A1139" t="s">
        <v>695</v>
      </c>
      <c r="B1139">
        <v>20250301</v>
      </c>
      <c r="C1139">
        <v>2025</v>
      </c>
      <c r="D1139" s="9">
        <v>45717</v>
      </c>
      <c r="E1139">
        <v>3</v>
      </c>
      <c r="F1139" t="s">
        <v>1036</v>
      </c>
      <c r="G1139" t="s">
        <v>1193</v>
      </c>
      <c r="H1139" t="s">
        <v>1036</v>
      </c>
      <c r="I1139" t="s">
        <v>1193</v>
      </c>
      <c r="J1139">
        <v>1</v>
      </c>
      <c r="K1139" t="s">
        <v>9</v>
      </c>
      <c r="L1139" t="s">
        <v>2158</v>
      </c>
      <c r="M1139" t="s">
        <v>2158</v>
      </c>
      <c r="N1139" t="s">
        <v>1833</v>
      </c>
      <c r="O1139" t="s">
        <v>3175</v>
      </c>
      <c r="P1139" t="s">
        <v>6037</v>
      </c>
      <c r="Q1139" t="s">
        <v>6038</v>
      </c>
      <c r="R1139" t="s">
        <v>3185</v>
      </c>
      <c r="S1139" t="s">
        <v>307</v>
      </c>
      <c r="T1139" t="s">
        <v>6039</v>
      </c>
      <c r="U1139" s="9" t="s">
        <v>6040</v>
      </c>
      <c r="V1139" s="9" t="s">
        <v>6041</v>
      </c>
      <c r="W1139" t="s">
        <v>6042</v>
      </c>
      <c r="X1139" t="s">
        <v>3081</v>
      </c>
      <c r="Y1139" t="s">
        <v>3081</v>
      </c>
      <c r="Z1139">
        <v>1</v>
      </c>
      <c r="AA1139">
        <v>45108</v>
      </c>
      <c r="AB1139">
        <v>45108</v>
      </c>
      <c r="AC1139">
        <v>61575230</v>
      </c>
      <c r="AD1139" s="9" t="s">
        <v>3084</v>
      </c>
      <c r="AE1139" t="s">
        <v>2447</v>
      </c>
      <c r="AF1139" t="s">
        <v>5261</v>
      </c>
      <c r="AG1139" t="s">
        <v>5262</v>
      </c>
      <c r="AH1139" t="s">
        <v>2446</v>
      </c>
      <c r="AI1139" t="s">
        <v>6045</v>
      </c>
      <c r="AJ1139">
        <v>28943</v>
      </c>
      <c r="AK1139" t="s">
        <v>3099</v>
      </c>
      <c r="AL1139" t="s">
        <v>3088</v>
      </c>
      <c r="AM1139">
        <v>200019606032402</v>
      </c>
      <c r="AN1139">
        <v>1</v>
      </c>
      <c r="AO1139" s="88" t="s">
        <v>3089</v>
      </c>
      <c r="AP1139" s="88">
        <v>1</v>
      </c>
      <c r="AQ1139" s="88" t="s">
        <v>3090</v>
      </c>
      <c r="AR1139" s="88">
        <v>362666</v>
      </c>
      <c r="AS1139" s="88" t="s">
        <v>6058</v>
      </c>
      <c r="AT1139" s="88">
        <v>45</v>
      </c>
      <c r="AU1139" s="88">
        <v>22000</v>
      </c>
      <c r="AV1139" s="88">
        <v>0</v>
      </c>
      <c r="AW1139" s="88">
        <v>0</v>
      </c>
      <c r="AX1139" s="88">
        <v>0</v>
      </c>
      <c r="AY1139" s="88">
        <v>22000</v>
      </c>
      <c r="AZ1139" s="88">
        <v>631.4</v>
      </c>
      <c r="BA1139" s="88">
        <v>0</v>
      </c>
      <c r="BB1139" s="88">
        <v>668.8</v>
      </c>
      <c r="BC1139" s="88">
        <v>0</v>
      </c>
      <c r="BD1139" s="88">
        <v>25</v>
      </c>
      <c r="BE1139" s="88">
        <v>0</v>
      </c>
      <c r="BF1139" s="101">
        <v>6634.55</v>
      </c>
      <c r="BG1139" s="101">
        <v>7959.75</v>
      </c>
      <c r="BH1139" s="101">
        <v>1562</v>
      </c>
      <c r="BI1139" s="101">
        <v>242</v>
      </c>
      <c r="BJ1139" s="101">
        <v>1559.8</v>
      </c>
      <c r="BK1139" s="101">
        <v>3363.8</v>
      </c>
      <c r="BL1139" s="101" t="s">
        <v>3081</v>
      </c>
      <c r="BM1139" s="101" t="s">
        <v>3081</v>
      </c>
    </row>
    <row r="1140" spans="1:65">
      <c r="A1140" t="s">
        <v>695</v>
      </c>
      <c r="B1140">
        <v>20250301</v>
      </c>
      <c r="C1140">
        <v>2025</v>
      </c>
      <c r="D1140" s="9">
        <v>45717</v>
      </c>
      <c r="E1140">
        <v>3</v>
      </c>
      <c r="F1140" t="s">
        <v>1033</v>
      </c>
      <c r="G1140" t="s">
        <v>428</v>
      </c>
      <c r="H1140" t="s">
        <v>1038</v>
      </c>
      <c r="I1140" t="s">
        <v>695</v>
      </c>
      <c r="J1140">
        <v>34</v>
      </c>
      <c r="K1140" t="s">
        <v>3256</v>
      </c>
      <c r="L1140" t="s">
        <v>2158</v>
      </c>
      <c r="M1140" t="s">
        <v>2158</v>
      </c>
      <c r="N1140" t="s">
        <v>1820</v>
      </c>
      <c r="O1140" t="s">
        <v>3247</v>
      </c>
      <c r="P1140" t="s">
        <v>6037</v>
      </c>
      <c r="Q1140" t="s">
        <v>6038</v>
      </c>
      <c r="R1140" t="s">
        <v>3319</v>
      </c>
      <c r="S1140" t="s">
        <v>221</v>
      </c>
      <c r="T1140" t="s">
        <v>6046</v>
      </c>
      <c r="U1140" s="9" t="s">
        <v>6047</v>
      </c>
      <c r="V1140" s="9" t="s">
        <v>6052</v>
      </c>
      <c r="W1140" t="s">
        <v>6053</v>
      </c>
      <c r="X1140" t="s">
        <v>3081</v>
      </c>
      <c r="Y1140" t="s">
        <v>3081</v>
      </c>
      <c r="Z1140">
        <v>1</v>
      </c>
      <c r="AA1140">
        <v>44896</v>
      </c>
      <c r="AB1140">
        <v>44896</v>
      </c>
      <c r="AC1140">
        <v>61815117</v>
      </c>
      <c r="AD1140" s="9" t="s">
        <v>3084</v>
      </c>
      <c r="AE1140" t="s">
        <v>2010</v>
      </c>
      <c r="AF1140" t="s">
        <v>4668</v>
      </c>
      <c r="AG1140" t="s">
        <v>5029</v>
      </c>
      <c r="AH1140" t="s">
        <v>2009</v>
      </c>
      <c r="AI1140" t="s">
        <v>6045</v>
      </c>
      <c r="AJ1140">
        <v>24611</v>
      </c>
      <c r="AK1140" t="s">
        <v>3099</v>
      </c>
      <c r="AL1140" t="s">
        <v>3088</v>
      </c>
      <c r="AM1140">
        <v>200010101688081</v>
      </c>
      <c r="AN1140">
        <v>1</v>
      </c>
      <c r="AO1140" s="88" t="s">
        <v>3089</v>
      </c>
      <c r="AP1140" s="88">
        <v>1</v>
      </c>
      <c r="AQ1140" s="88" t="s">
        <v>3090</v>
      </c>
      <c r="AR1140" s="88">
        <v>362717</v>
      </c>
      <c r="AS1140" s="88" t="s">
        <v>6059</v>
      </c>
      <c r="AT1140" s="88">
        <v>41</v>
      </c>
      <c r="AU1140" s="88">
        <v>70000</v>
      </c>
      <c r="AV1140" s="88">
        <v>0</v>
      </c>
      <c r="AW1140" s="88">
        <v>0</v>
      </c>
      <c r="AX1140" s="88">
        <v>0</v>
      </c>
      <c r="AY1140" s="88">
        <v>70000</v>
      </c>
      <c r="AZ1140" s="88">
        <v>2009</v>
      </c>
      <c r="BA1140" s="88">
        <v>5368.48</v>
      </c>
      <c r="BB1140" s="88">
        <v>2128</v>
      </c>
      <c r="BC1140" s="88">
        <v>0</v>
      </c>
      <c r="BD1140" s="88">
        <v>25</v>
      </c>
      <c r="BE1140" s="88">
        <v>0</v>
      </c>
      <c r="BF1140" s="101">
        <v>0</v>
      </c>
      <c r="BG1140" s="101">
        <v>9530.48</v>
      </c>
      <c r="BH1140" s="101">
        <v>4970</v>
      </c>
      <c r="BI1140" s="101">
        <v>770</v>
      </c>
      <c r="BJ1140" s="101">
        <v>4963</v>
      </c>
      <c r="BK1140" s="101">
        <v>10703</v>
      </c>
      <c r="BL1140" s="101" t="s">
        <v>3081</v>
      </c>
      <c r="BM1140" s="101" t="s">
        <v>3081</v>
      </c>
    </row>
    <row r="1141" spans="1:65">
      <c r="A1141" t="s">
        <v>695</v>
      </c>
      <c r="B1141">
        <v>20250301</v>
      </c>
      <c r="C1141">
        <v>2025</v>
      </c>
      <c r="D1141" s="9">
        <v>45717</v>
      </c>
      <c r="E1141">
        <v>3</v>
      </c>
      <c r="F1141" t="s">
        <v>1036</v>
      </c>
      <c r="G1141" t="s">
        <v>1193</v>
      </c>
      <c r="H1141" t="s">
        <v>1036</v>
      </c>
      <c r="I1141" t="s">
        <v>1193</v>
      </c>
      <c r="J1141">
        <v>1</v>
      </c>
      <c r="K1141" t="s">
        <v>9</v>
      </c>
      <c r="L1141" t="s">
        <v>2158</v>
      </c>
      <c r="M1141" t="s">
        <v>2158</v>
      </c>
      <c r="N1141" t="s">
        <v>1833</v>
      </c>
      <c r="O1141" t="s">
        <v>3175</v>
      </c>
      <c r="P1141" t="s">
        <v>6037</v>
      </c>
      <c r="Q1141" t="s">
        <v>6038</v>
      </c>
      <c r="R1141" t="s">
        <v>3193</v>
      </c>
      <c r="S1141" t="s">
        <v>20</v>
      </c>
      <c r="T1141" t="s">
        <v>6039</v>
      </c>
      <c r="U1141" s="9" t="s">
        <v>6040</v>
      </c>
      <c r="V1141" s="9" t="s">
        <v>6041</v>
      </c>
      <c r="W1141" t="s">
        <v>6042</v>
      </c>
      <c r="X1141" t="s">
        <v>3081</v>
      </c>
      <c r="Y1141" t="s">
        <v>3081</v>
      </c>
      <c r="Z1141">
        <v>6</v>
      </c>
      <c r="AA1141">
        <v>45474</v>
      </c>
      <c r="AB1141">
        <v>36771</v>
      </c>
      <c r="AC1141">
        <v>61575058</v>
      </c>
      <c r="AD1141" s="9" t="s">
        <v>3084</v>
      </c>
      <c r="AE1141" t="s">
        <v>907</v>
      </c>
      <c r="AF1141" t="s">
        <v>3232</v>
      </c>
      <c r="AG1141" t="s">
        <v>3233</v>
      </c>
      <c r="AH1141" t="s">
        <v>373</v>
      </c>
      <c r="AI1141" t="s">
        <v>6045</v>
      </c>
      <c r="AJ1141">
        <v>20479</v>
      </c>
      <c r="AK1141" t="s">
        <v>3088</v>
      </c>
      <c r="AL1141" t="s">
        <v>3088</v>
      </c>
      <c r="AM1141">
        <v>200013300041496</v>
      </c>
      <c r="AN1141">
        <v>1</v>
      </c>
      <c r="AO1141" s="88" t="s">
        <v>3089</v>
      </c>
      <c r="AP1141" s="88">
        <v>1</v>
      </c>
      <c r="AQ1141" s="88" t="s">
        <v>3090</v>
      </c>
      <c r="AR1141" s="88">
        <v>362666</v>
      </c>
      <c r="AS1141" s="88" t="s">
        <v>6058</v>
      </c>
      <c r="AT1141" s="88">
        <v>75</v>
      </c>
      <c r="AU1141" s="88">
        <v>24000</v>
      </c>
      <c r="AV1141" s="88">
        <v>0</v>
      </c>
      <c r="AW1141" s="88">
        <v>0</v>
      </c>
      <c r="AX1141" s="88">
        <v>0</v>
      </c>
      <c r="AY1141" s="88">
        <v>24000</v>
      </c>
      <c r="AZ1141" s="88">
        <v>688.8</v>
      </c>
      <c r="BA1141" s="88">
        <v>0</v>
      </c>
      <c r="BB1141" s="88">
        <v>729.6</v>
      </c>
      <c r="BC1141" s="88">
        <v>0</v>
      </c>
      <c r="BD1141" s="88">
        <v>25</v>
      </c>
      <c r="BE1141" s="88">
        <v>50</v>
      </c>
      <c r="BF1141" s="101">
        <v>11410.75</v>
      </c>
      <c r="BG1141" s="101">
        <v>12904.15</v>
      </c>
      <c r="BH1141" s="101">
        <v>1704</v>
      </c>
      <c r="BI1141" s="101">
        <v>264</v>
      </c>
      <c r="BJ1141" s="101">
        <v>1701.6</v>
      </c>
      <c r="BK1141" s="101">
        <v>3669.6</v>
      </c>
      <c r="BL1141" s="101" t="s">
        <v>3091</v>
      </c>
      <c r="BM1141" s="101" t="s">
        <v>3081</v>
      </c>
    </row>
    <row r="1142" spans="1:65">
      <c r="A1142" t="s">
        <v>695</v>
      </c>
      <c r="B1142">
        <v>20250301</v>
      </c>
      <c r="C1142">
        <v>2025</v>
      </c>
      <c r="D1142" s="9">
        <v>45717</v>
      </c>
      <c r="E1142">
        <v>3</v>
      </c>
      <c r="F1142" t="s">
        <v>1036</v>
      </c>
      <c r="G1142" t="s">
        <v>1193</v>
      </c>
      <c r="H1142" t="s">
        <v>1036</v>
      </c>
      <c r="I1142" t="s">
        <v>1193</v>
      </c>
      <c r="J1142">
        <v>1</v>
      </c>
      <c r="K1142" t="s">
        <v>9</v>
      </c>
      <c r="L1142" t="s">
        <v>2158</v>
      </c>
      <c r="M1142" t="s">
        <v>2158</v>
      </c>
      <c r="N1142" t="s">
        <v>1833</v>
      </c>
      <c r="O1142" t="s">
        <v>3175</v>
      </c>
      <c r="P1142" t="s">
        <v>6037</v>
      </c>
      <c r="Q1142" t="s">
        <v>6038</v>
      </c>
      <c r="R1142" t="s">
        <v>5514</v>
      </c>
      <c r="S1142" t="s">
        <v>342</v>
      </c>
      <c r="T1142" t="s">
        <v>6039</v>
      </c>
      <c r="U1142" s="9" t="s">
        <v>6040</v>
      </c>
      <c r="V1142" s="9" t="s">
        <v>6041</v>
      </c>
      <c r="W1142" t="s">
        <v>6042</v>
      </c>
      <c r="X1142" t="s">
        <v>3081</v>
      </c>
      <c r="Y1142" t="s">
        <v>3081</v>
      </c>
      <c r="Z1142">
        <v>4</v>
      </c>
      <c r="AA1142">
        <v>45474</v>
      </c>
      <c r="AB1142">
        <v>36316</v>
      </c>
      <c r="AC1142">
        <v>61575066</v>
      </c>
      <c r="AD1142" s="9" t="s">
        <v>3084</v>
      </c>
      <c r="AE1142" t="s">
        <v>891</v>
      </c>
      <c r="AF1142" t="s">
        <v>3346</v>
      </c>
      <c r="AG1142" t="s">
        <v>5515</v>
      </c>
      <c r="AH1142" t="s">
        <v>341</v>
      </c>
      <c r="AI1142" t="s">
        <v>6045</v>
      </c>
      <c r="AJ1142">
        <v>28979</v>
      </c>
      <c r="AK1142" t="s">
        <v>3088</v>
      </c>
      <c r="AL1142" t="s">
        <v>3095</v>
      </c>
      <c r="AM1142">
        <v>200013300046417</v>
      </c>
      <c r="AN1142">
        <v>1</v>
      </c>
      <c r="AO1142" s="88" t="s">
        <v>3089</v>
      </c>
      <c r="AP1142" s="88">
        <v>1</v>
      </c>
      <c r="AQ1142" s="88" t="s">
        <v>3090</v>
      </c>
      <c r="AR1142" s="88">
        <v>362666</v>
      </c>
      <c r="AS1142" s="88" t="s">
        <v>6058</v>
      </c>
      <c r="AT1142" s="88">
        <v>79</v>
      </c>
      <c r="AU1142" s="88">
        <v>24000</v>
      </c>
      <c r="AV1142" s="88">
        <v>0</v>
      </c>
      <c r="AW1142" s="88">
        <v>0</v>
      </c>
      <c r="AX1142" s="88">
        <v>0</v>
      </c>
      <c r="AY1142" s="88">
        <v>24000</v>
      </c>
      <c r="AZ1142" s="88">
        <v>688.8</v>
      </c>
      <c r="BA1142" s="88">
        <v>0</v>
      </c>
      <c r="BB1142" s="88">
        <v>729.6</v>
      </c>
      <c r="BC1142" s="88">
        <v>0</v>
      </c>
      <c r="BD1142" s="88">
        <v>25</v>
      </c>
      <c r="BE1142" s="88">
        <v>100</v>
      </c>
      <c r="BF1142" s="101">
        <v>17966.87</v>
      </c>
      <c r="BG1142" s="101">
        <v>19510.27</v>
      </c>
      <c r="BH1142" s="101">
        <v>1704</v>
      </c>
      <c r="BI1142" s="101">
        <v>264</v>
      </c>
      <c r="BJ1142" s="101">
        <v>1701.6</v>
      </c>
      <c r="BK1142" s="101">
        <v>3669.6</v>
      </c>
      <c r="BL1142" s="101" t="s">
        <v>3091</v>
      </c>
      <c r="BM1142" s="101" t="s">
        <v>3081</v>
      </c>
    </row>
    <row r="1143" spans="1:65">
      <c r="A1143" t="s">
        <v>695</v>
      </c>
      <c r="B1143">
        <v>20250301</v>
      </c>
      <c r="C1143">
        <v>2025</v>
      </c>
      <c r="D1143" s="9">
        <v>45717</v>
      </c>
      <c r="E1143">
        <v>3</v>
      </c>
      <c r="F1143" t="s">
        <v>1041</v>
      </c>
      <c r="G1143" t="s">
        <v>1191</v>
      </c>
      <c r="H1143" t="s">
        <v>1041</v>
      </c>
      <c r="I1143" t="s">
        <v>1191</v>
      </c>
      <c r="J1143">
        <v>1</v>
      </c>
      <c r="K1143" t="s">
        <v>9</v>
      </c>
      <c r="L1143" t="s">
        <v>2158</v>
      </c>
      <c r="M1143" t="s">
        <v>2158</v>
      </c>
      <c r="N1143" t="s">
        <v>1833</v>
      </c>
      <c r="O1143" t="s">
        <v>3175</v>
      </c>
      <c r="P1143" t="s">
        <v>6037</v>
      </c>
      <c r="Q1143" t="s">
        <v>6038</v>
      </c>
      <c r="R1143" t="s">
        <v>3083</v>
      </c>
      <c r="S1143" t="s">
        <v>7</v>
      </c>
      <c r="T1143" t="s">
        <v>6039</v>
      </c>
      <c r="U1143" s="9" t="s">
        <v>6040</v>
      </c>
      <c r="V1143" s="9" t="s">
        <v>6041</v>
      </c>
      <c r="W1143" t="s">
        <v>6042</v>
      </c>
      <c r="X1143" t="s">
        <v>3081</v>
      </c>
      <c r="Y1143" t="s">
        <v>3081</v>
      </c>
      <c r="Z1143">
        <v>4</v>
      </c>
      <c r="AA1143">
        <v>43466</v>
      </c>
      <c r="AB1143">
        <v>367</v>
      </c>
      <c r="AC1143">
        <v>61905002</v>
      </c>
      <c r="AD1143" s="9" t="s">
        <v>3084</v>
      </c>
      <c r="AE1143" t="s">
        <v>1505</v>
      </c>
      <c r="AF1143" t="s">
        <v>4626</v>
      </c>
      <c r="AG1143" t="s">
        <v>4627</v>
      </c>
      <c r="AH1143" t="s">
        <v>334</v>
      </c>
      <c r="AI1143" t="s">
        <v>6043</v>
      </c>
      <c r="AJ1143">
        <v>20661</v>
      </c>
      <c r="AK1143" t="s">
        <v>3088</v>
      </c>
      <c r="AL1143" t="s">
        <v>3095</v>
      </c>
      <c r="AM1143">
        <v>200013300037196</v>
      </c>
      <c r="AN1143">
        <v>1</v>
      </c>
      <c r="AO1143" s="88" t="s">
        <v>3089</v>
      </c>
      <c r="AP1143" s="88">
        <v>1</v>
      </c>
      <c r="AQ1143" s="88" t="s">
        <v>3090</v>
      </c>
      <c r="AR1143" s="88">
        <v>362666</v>
      </c>
      <c r="AS1143" s="88" t="s">
        <v>6058</v>
      </c>
      <c r="AT1143" s="88">
        <v>86</v>
      </c>
      <c r="AU1143" s="88">
        <v>16500</v>
      </c>
      <c r="AV1143" s="88">
        <v>0</v>
      </c>
      <c r="AW1143" s="88">
        <v>0</v>
      </c>
      <c r="AX1143" s="88">
        <v>0</v>
      </c>
      <c r="AY1143" s="88">
        <v>16500</v>
      </c>
      <c r="AZ1143" s="88">
        <v>473.55</v>
      </c>
      <c r="BA1143" s="88">
        <v>0</v>
      </c>
      <c r="BB1143" s="88">
        <v>501.6</v>
      </c>
      <c r="BC1143" s="88">
        <v>0</v>
      </c>
      <c r="BD1143" s="88">
        <v>25</v>
      </c>
      <c r="BE1143" s="88">
        <v>50</v>
      </c>
      <c r="BF1143" s="101">
        <v>4552.08</v>
      </c>
      <c r="BG1143" s="101">
        <v>5602.23</v>
      </c>
      <c r="BH1143" s="101">
        <v>1171.5</v>
      </c>
      <c r="BI1143" s="101">
        <v>181.5</v>
      </c>
      <c r="BJ1143" s="101">
        <v>1169.8499999999999</v>
      </c>
      <c r="BK1143" s="101">
        <v>2522.85</v>
      </c>
      <c r="BL1143" s="101" t="s">
        <v>3229</v>
      </c>
      <c r="BM1143" s="101" t="s">
        <v>3327</v>
      </c>
    </row>
    <row r="1144" spans="1:65">
      <c r="A1144" t="s">
        <v>695</v>
      </c>
      <c r="B1144">
        <v>20250301</v>
      </c>
      <c r="C1144">
        <v>2025</v>
      </c>
      <c r="D1144" s="9">
        <v>45717</v>
      </c>
      <c r="E1144">
        <v>3</v>
      </c>
      <c r="F1144" t="s">
        <v>1036</v>
      </c>
      <c r="G1144" t="s">
        <v>1193</v>
      </c>
      <c r="H1144" t="s">
        <v>1036</v>
      </c>
      <c r="I1144" t="s">
        <v>1193</v>
      </c>
      <c r="J1144">
        <v>1</v>
      </c>
      <c r="K1144" t="s">
        <v>9</v>
      </c>
      <c r="L1144" t="s">
        <v>2158</v>
      </c>
      <c r="M1144" t="s">
        <v>2158</v>
      </c>
      <c r="N1144" t="s">
        <v>1833</v>
      </c>
      <c r="O1144" t="s">
        <v>3175</v>
      </c>
      <c r="P1144" t="s">
        <v>6037</v>
      </c>
      <c r="Q1144" t="s">
        <v>6038</v>
      </c>
      <c r="R1144" t="s">
        <v>3214</v>
      </c>
      <c r="S1144" t="s">
        <v>111</v>
      </c>
      <c r="T1144" t="s">
        <v>6039</v>
      </c>
      <c r="U1144" s="9" t="s">
        <v>6040</v>
      </c>
      <c r="V1144" s="9" t="s">
        <v>6041</v>
      </c>
      <c r="W1144" t="s">
        <v>6042</v>
      </c>
      <c r="X1144" t="s">
        <v>3081</v>
      </c>
      <c r="Y1144" t="s">
        <v>3081</v>
      </c>
      <c r="Z1144">
        <v>5</v>
      </c>
      <c r="AA1144">
        <v>43922</v>
      </c>
      <c r="AB1144">
        <v>38899</v>
      </c>
      <c r="AC1144">
        <v>61575017</v>
      </c>
      <c r="AD1144" s="9" t="s">
        <v>3084</v>
      </c>
      <c r="AE1144" t="s">
        <v>1461</v>
      </c>
      <c r="AF1144" t="s">
        <v>3215</v>
      </c>
      <c r="AG1144" t="s">
        <v>3216</v>
      </c>
      <c r="AH1144" t="s">
        <v>357</v>
      </c>
      <c r="AI1144" t="s">
        <v>6045</v>
      </c>
      <c r="AJ1144">
        <v>21417</v>
      </c>
      <c r="AK1144" t="s">
        <v>3088</v>
      </c>
      <c r="AL1144" t="s">
        <v>3095</v>
      </c>
      <c r="AM1144">
        <v>200013300059624</v>
      </c>
      <c r="AN1144">
        <v>1</v>
      </c>
      <c r="AO1144" s="88" t="s">
        <v>3089</v>
      </c>
      <c r="AP1144" s="88">
        <v>1</v>
      </c>
      <c r="AQ1144" s="88" t="s">
        <v>3090</v>
      </c>
      <c r="AR1144" s="88">
        <v>362666</v>
      </c>
      <c r="AS1144" s="88" t="s">
        <v>6058</v>
      </c>
      <c r="AT1144" s="88">
        <v>98</v>
      </c>
      <c r="AU1144" s="88">
        <v>30000</v>
      </c>
      <c r="AV1144" s="88">
        <v>0</v>
      </c>
      <c r="AW1144" s="88">
        <v>0</v>
      </c>
      <c r="AX1144" s="88">
        <v>0</v>
      </c>
      <c r="AY1144" s="88">
        <v>30000</v>
      </c>
      <c r="AZ1144" s="88">
        <v>861</v>
      </c>
      <c r="BA1144" s="88">
        <v>0</v>
      </c>
      <c r="BB1144" s="88">
        <v>912</v>
      </c>
      <c r="BC1144" s="88">
        <v>0</v>
      </c>
      <c r="BD1144" s="88">
        <v>25</v>
      </c>
      <c r="BE1144" s="88">
        <v>50</v>
      </c>
      <c r="BF1144" s="101">
        <v>14574.93</v>
      </c>
      <c r="BG1144" s="101">
        <v>16422.93</v>
      </c>
      <c r="BH1144" s="101">
        <v>2130</v>
      </c>
      <c r="BI1144" s="101">
        <v>330</v>
      </c>
      <c r="BJ1144" s="101">
        <v>2127</v>
      </c>
      <c r="BK1144" s="101">
        <v>4587</v>
      </c>
      <c r="BL1144" s="101" t="s">
        <v>3091</v>
      </c>
      <c r="BM1144" s="101" t="s">
        <v>3081</v>
      </c>
    </row>
    <row r="1145" spans="1:65">
      <c r="A1145" t="s">
        <v>695</v>
      </c>
      <c r="B1145">
        <v>20250301</v>
      </c>
      <c r="C1145">
        <v>2025</v>
      </c>
      <c r="D1145" s="9">
        <v>45717</v>
      </c>
      <c r="E1145">
        <v>3</v>
      </c>
      <c r="F1145" t="s">
        <v>1038</v>
      </c>
      <c r="G1145" t="s">
        <v>695</v>
      </c>
      <c r="H1145" t="s">
        <v>1038</v>
      </c>
      <c r="I1145" t="s">
        <v>695</v>
      </c>
      <c r="J1145">
        <v>7</v>
      </c>
      <c r="K1145" t="s">
        <v>3252</v>
      </c>
      <c r="L1145" t="s">
        <v>2158</v>
      </c>
      <c r="M1145" t="s">
        <v>2158</v>
      </c>
      <c r="N1145" t="s">
        <v>1820</v>
      </c>
      <c r="O1145" t="s">
        <v>3247</v>
      </c>
      <c r="P1145" t="s">
        <v>6037</v>
      </c>
      <c r="Q1145" t="s">
        <v>6038</v>
      </c>
      <c r="R1145" t="s">
        <v>3253</v>
      </c>
      <c r="S1145" t="s">
        <v>666</v>
      </c>
      <c r="T1145" t="s">
        <v>6046</v>
      </c>
      <c r="U1145" s="9" t="s">
        <v>6047</v>
      </c>
      <c r="V1145" s="9" t="s">
        <v>3081</v>
      </c>
      <c r="W1145" t="s">
        <v>3081</v>
      </c>
      <c r="X1145" t="s">
        <v>3081</v>
      </c>
      <c r="Y1145" t="s">
        <v>3081</v>
      </c>
      <c r="Z1145">
        <v>2</v>
      </c>
      <c r="AA1145">
        <v>45658</v>
      </c>
      <c r="AB1145">
        <v>44228</v>
      </c>
      <c r="AC1145">
        <v>62462467</v>
      </c>
      <c r="AD1145" s="9" t="s">
        <v>3084</v>
      </c>
      <c r="AE1145" t="s">
        <v>5885</v>
      </c>
      <c r="AF1145" t="s">
        <v>5886</v>
      </c>
      <c r="AG1145" t="s">
        <v>5887</v>
      </c>
      <c r="AH1145" t="s">
        <v>5888</v>
      </c>
      <c r="AI1145" t="s">
        <v>6045</v>
      </c>
      <c r="AJ1145">
        <v>34840</v>
      </c>
      <c r="AK1145" t="s">
        <v>3099</v>
      </c>
      <c r="AL1145" t="s">
        <v>3088</v>
      </c>
      <c r="AM1145">
        <v>200012320651190</v>
      </c>
      <c r="AN1145">
        <v>1</v>
      </c>
      <c r="AO1145" s="88" t="s">
        <v>3089</v>
      </c>
      <c r="AP1145" s="88">
        <v>1</v>
      </c>
      <c r="AQ1145" s="88" t="s">
        <v>3090</v>
      </c>
      <c r="AR1145" s="88">
        <v>362717</v>
      </c>
      <c r="AS1145" s="88" t="s">
        <v>6059</v>
      </c>
      <c r="AT1145" s="88">
        <v>27</v>
      </c>
      <c r="AU1145" s="88">
        <v>10000</v>
      </c>
      <c r="AV1145" s="88">
        <v>0</v>
      </c>
      <c r="AW1145" s="88">
        <v>0</v>
      </c>
      <c r="AX1145" s="88">
        <v>0</v>
      </c>
      <c r="AY1145" s="88">
        <v>10000</v>
      </c>
      <c r="AZ1145" s="88">
        <v>0</v>
      </c>
      <c r="BA1145" s="88">
        <v>0</v>
      </c>
      <c r="BB1145" s="88">
        <v>0</v>
      </c>
      <c r="BC1145" s="88">
        <v>0</v>
      </c>
      <c r="BD1145" s="88">
        <v>0</v>
      </c>
      <c r="BE1145" s="88">
        <v>0</v>
      </c>
      <c r="BF1145" s="101">
        <v>0</v>
      </c>
      <c r="BG1145" s="101">
        <v>0</v>
      </c>
      <c r="BH1145" s="101">
        <v>0</v>
      </c>
      <c r="BI1145" s="101">
        <v>0</v>
      </c>
      <c r="BJ1145" s="101">
        <v>0</v>
      </c>
      <c r="BK1145" s="101">
        <v>0</v>
      </c>
      <c r="BL1145" s="101" t="s">
        <v>3081</v>
      </c>
      <c r="BM1145" s="101" t="s">
        <v>3081</v>
      </c>
    </row>
    <row r="1146" spans="1:65">
      <c r="A1146" t="s">
        <v>695</v>
      </c>
      <c r="B1146">
        <v>20250301</v>
      </c>
      <c r="C1146">
        <v>2025</v>
      </c>
      <c r="D1146" s="9">
        <v>45717</v>
      </c>
      <c r="E1146">
        <v>3</v>
      </c>
      <c r="F1146" t="s">
        <v>1033</v>
      </c>
      <c r="G1146" t="s">
        <v>428</v>
      </c>
      <c r="H1146" t="s">
        <v>1038</v>
      </c>
      <c r="I1146" t="s">
        <v>695</v>
      </c>
      <c r="J1146">
        <v>34</v>
      </c>
      <c r="K1146" t="s">
        <v>3256</v>
      </c>
      <c r="L1146" t="s">
        <v>2158</v>
      </c>
      <c r="M1146" t="s">
        <v>2158</v>
      </c>
      <c r="N1146" t="s">
        <v>1820</v>
      </c>
      <c r="O1146" t="s">
        <v>3247</v>
      </c>
      <c r="P1146" t="s">
        <v>6037</v>
      </c>
      <c r="Q1146" t="s">
        <v>6038</v>
      </c>
      <c r="R1146" t="s">
        <v>3948</v>
      </c>
      <c r="S1146" t="s">
        <v>316</v>
      </c>
      <c r="T1146" t="s">
        <v>6046</v>
      </c>
      <c r="U1146" s="9" t="s">
        <v>6047</v>
      </c>
      <c r="V1146" s="9" t="s">
        <v>6056</v>
      </c>
      <c r="W1146" t="s">
        <v>6057</v>
      </c>
      <c r="X1146" t="s">
        <v>3081</v>
      </c>
      <c r="Y1146" t="s">
        <v>3081</v>
      </c>
      <c r="Z1146">
        <v>1</v>
      </c>
      <c r="AA1146">
        <v>44896</v>
      </c>
      <c r="AB1146">
        <v>44896</v>
      </c>
      <c r="AC1146">
        <v>61815116</v>
      </c>
      <c r="AD1146" s="9" t="s">
        <v>3084</v>
      </c>
      <c r="AE1146" t="s">
        <v>2008</v>
      </c>
      <c r="AF1146" t="s">
        <v>5047</v>
      </c>
      <c r="AG1146" t="s">
        <v>5048</v>
      </c>
      <c r="AH1146" t="s">
        <v>2154</v>
      </c>
      <c r="AI1146" t="s">
        <v>6043</v>
      </c>
      <c r="AJ1146">
        <v>24439</v>
      </c>
      <c r="AK1146" t="s">
        <v>3099</v>
      </c>
      <c r="AL1146" t="s">
        <v>3088</v>
      </c>
      <c r="AM1146">
        <v>200019601004033</v>
      </c>
      <c r="AN1146">
        <v>1</v>
      </c>
      <c r="AO1146" s="88" t="s">
        <v>3089</v>
      </c>
      <c r="AP1146" s="88">
        <v>1</v>
      </c>
      <c r="AQ1146" s="88" t="s">
        <v>3090</v>
      </c>
      <c r="AR1146" s="88">
        <v>362717</v>
      </c>
      <c r="AS1146" s="88" t="s">
        <v>6059</v>
      </c>
      <c r="AT1146" s="88">
        <v>30</v>
      </c>
      <c r="AU1146" s="88">
        <v>30000</v>
      </c>
      <c r="AV1146" s="88">
        <v>0</v>
      </c>
      <c r="AW1146" s="88">
        <v>0</v>
      </c>
      <c r="AX1146" s="88">
        <v>0</v>
      </c>
      <c r="AY1146" s="88">
        <v>30000</v>
      </c>
      <c r="AZ1146" s="88">
        <v>861</v>
      </c>
      <c r="BA1146" s="88">
        <v>0</v>
      </c>
      <c r="BB1146" s="88">
        <v>912</v>
      </c>
      <c r="BC1146" s="88">
        <v>0</v>
      </c>
      <c r="BD1146" s="88">
        <v>25</v>
      </c>
      <c r="BE1146" s="88">
        <v>0</v>
      </c>
      <c r="BF1146" s="101">
        <v>0</v>
      </c>
      <c r="BG1146" s="101">
        <v>1798</v>
      </c>
      <c r="BH1146" s="101">
        <v>2130</v>
      </c>
      <c r="BI1146" s="101">
        <v>330</v>
      </c>
      <c r="BJ1146" s="101">
        <v>2127</v>
      </c>
      <c r="BK1146" s="101">
        <v>4587</v>
      </c>
      <c r="BL1146" s="101" t="s">
        <v>3081</v>
      </c>
      <c r="BM1146" s="101" t="s">
        <v>3081</v>
      </c>
    </row>
    <row r="1147" spans="1:65">
      <c r="A1147" t="s">
        <v>695</v>
      </c>
      <c r="B1147">
        <v>20250301</v>
      </c>
      <c r="C1147">
        <v>2025</v>
      </c>
      <c r="D1147" s="9">
        <v>45717</v>
      </c>
      <c r="E1147">
        <v>3</v>
      </c>
      <c r="F1147" t="s">
        <v>1028</v>
      </c>
      <c r="G1147" t="s">
        <v>1194</v>
      </c>
      <c r="H1147" t="s">
        <v>1028</v>
      </c>
      <c r="I1147" t="s">
        <v>1194</v>
      </c>
      <c r="J1147">
        <v>1</v>
      </c>
      <c r="K1147" t="s">
        <v>9</v>
      </c>
      <c r="L1147" t="s">
        <v>2158</v>
      </c>
      <c r="M1147" t="s">
        <v>2158</v>
      </c>
      <c r="N1147" t="s">
        <v>1820</v>
      </c>
      <c r="O1147" t="s">
        <v>3247</v>
      </c>
      <c r="P1147" t="s">
        <v>6037</v>
      </c>
      <c r="Q1147" t="s">
        <v>6038</v>
      </c>
      <c r="R1147" t="s">
        <v>3218</v>
      </c>
      <c r="S1147" t="s">
        <v>48</v>
      </c>
      <c r="T1147" t="s">
        <v>6046</v>
      </c>
      <c r="U1147" s="9" t="s">
        <v>6047</v>
      </c>
      <c r="V1147" s="9" t="s">
        <v>3081</v>
      </c>
      <c r="W1147" t="s">
        <v>3081</v>
      </c>
      <c r="X1147" t="s">
        <v>3081</v>
      </c>
      <c r="Y1147" t="s">
        <v>3081</v>
      </c>
      <c r="Z1147">
        <v>3</v>
      </c>
      <c r="AA1147">
        <v>43466</v>
      </c>
      <c r="AB1147">
        <v>42857</v>
      </c>
      <c r="AC1147">
        <v>62475050</v>
      </c>
      <c r="AD1147" s="9" t="s">
        <v>3084</v>
      </c>
      <c r="AE1147" t="s">
        <v>1385</v>
      </c>
      <c r="AF1147" t="s">
        <v>4998</v>
      </c>
      <c r="AG1147" t="s">
        <v>4999</v>
      </c>
      <c r="AH1147" t="s">
        <v>598</v>
      </c>
      <c r="AI1147" t="s">
        <v>6045</v>
      </c>
      <c r="AJ1147">
        <v>34346</v>
      </c>
      <c r="AK1147" t="s">
        <v>3099</v>
      </c>
      <c r="AL1147" t="s">
        <v>3088</v>
      </c>
      <c r="AM1147">
        <v>200010131532616</v>
      </c>
      <c r="AN1147">
        <v>1</v>
      </c>
      <c r="AO1147" s="88" t="s">
        <v>3089</v>
      </c>
      <c r="AP1147" s="88">
        <v>1</v>
      </c>
      <c r="AQ1147" s="88" t="s">
        <v>3090</v>
      </c>
      <c r="AR1147" s="88">
        <v>362717</v>
      </c>
      <c r="AS1147" s="88" t="s">
        <v>6059</v>
      </c>
      <c r="AT1147" s="88">
        <v>104</v>
      </c>
      <c r="AU1147" s="88">
        <v>31500</v>
      </c>
      <c r="AV1147" s="88">
        <v>0</v>
      </c>
      <c r="AW1147" s="88">
        <v>0</v>
      </c>
      <c r="AX1147" s="88">
        <v>0</v>
      </c>
      <c r="AY1147" s="88">
        <v>31500</v>
      </c>
      <c r="AZ1147" s="88">
        <v>904.05</v>
      </c>
      <c r="BA1147" s="88">
        <v>0</v>
      </c>
      <c r="BB1147" s="88">
        <v>957.6</v>
      </c>
      <c r="BC1147" s="88">
        <v>0</v>
      </c>
      <c r="BD1147" s="88">
        <v>25</v>
      </c>
      <c r="BE1147" s="88">
        <v>0</v>
      </c>
      <c r="BF1147" s="101">
        <v>0</v>
      </c>
      <c r="BG1147" s="101">
        <v>1886.65</v>
      </c>
      <c r="BH1147" s="101">
        <v>2236.5</v>
      </c>
      <c r="BI1147" s="101">
        <v>346.5</v>
      </c>
      <c r="BJ1147" s="101">
        <v>2233.35</v>
      </c>
      <c r="BK1147" s="101">
        <v>4816.3500000000004</v>
      </c>
      <c r="BL1147" s="101" t="s">
        <v>3081</v>
      </c>
      <c r="BM1147" s="101" t="s">
        <v>3081</v>
      </c>
    </row>
    <row r="1148" spans="1:65">
      <c r="A1148" t="s">
        <v>695</v>
      </c>
      <c r="B1148">
        <v>20250301</v>
      </c>
      <c r="C1148">
        <v>2025</v>
      </c>
      <c r="D1148" s="9">
        <v>45717</v>
      </c>
      <c r="E1148">
        <v>3</v>
      </c>
      <c r="F1148" t="s">
        <v>1038</v>
      </c>
      <c r="G1148" t="s">
        <v>695</v>
      </c>
      <c r="H1148" t="s">
        <v>1038</v>
      </c>
      <c r="I1148" t="s">
        <v>695</v>
      </c>
      <c r="J1148">
        <v>7</v>
      </c>
      <c r="K1148" t="s">
        <v>3252</v>
      </c>
      <c r="L1148" t="s">
        <v>2158</v>
      </c>
      <c r="M1148" t="s">
        <v>2158</v>
      </c>
      <c r="N1148" t="s">
        <v>1820</v>
      </c>
      <c r="O1148" t="s">
        <v>3247</v>
      </c>
      <c r="P1148" t="s">
        <v>6037</v>
      </c>
      <c r="Q1148" t="s">
        <v>6038</v>
      </c>
      <c r="R1148" t="s">
        <v>3253</v>
      </c>
      <c r="S1148" t="s">
        <v>666</v>
      </c>
      <c r="T1148" t="s">
        <v>6046</v>
      </c>
      <c r="U1148" s="9" t="s">
        <v>6047</v>
      </c>
      <c r="V1148" s="9" t="s">
        <v>3081</v>
      </c>
      <c r="W1148" t="s">
        <v>3081</v>
      </c>
      <c r="X1148" t="s">
        <v>3081</v>
      </c>
      <c r="Y1148" t="s">
        <v>3081</v>
      </c>
      <c r="Z1148">
        <v>1</v>
      </c>
      <c r="AA1148">
        <v>45717</v>
      </c>
      <c r="AB1148">
        <v>45717</v>
      </c>
      <c r="AC1148">
        <v>62462593</v>
      </c>
      <c r="AD1148" s="9" t="s">
        <v>3084</v>
      </c>
      <c r="AE1148" t="s">
        <v>6249</v>
      </c>
      <c r="AF1148" t="s">
        <v>6250</v>
      </c>
      <c r="AG1148" t="s">
        <v>6251</v>
      </c>
      <c r="AH1148" t="s">
        <v>6252</v>
      </c>
      <c r="AI1148" t="s">
        <v>6045</v>
      </c>
      <c r="AJ1148">
        <v>34523</v>
      </c>
      <c r="AK1148" t="s">
        <v>3099</v>
      </c>
      <c r="AL1148" t="s">
        <v>3088</v>
      </c>
      <c r="AM1148">
        <v>200012800383659</v>
      </c>
      <c r="AN1148">
        <v>1</v>
      </c>
      <c r="AO1148" s="88" t="s">
        <v>3089</v>
      </c>
      <c r="AP1148" s="88">
        <v>1</v>
      </c>
      <c r="AQ1148" s="88" t="s">
        <v>3090</v>
      </c>
      <c r="AR1148" s="88">
        <v>362717</v>
      </c>
      <c r="AS1148" s="88" t="s">
        <v>6059</v>
      </c>
      <c r="AT1148" s="88">
        <v>110</v>
      </c>
      <c r="AU1148" s="88">
        <v>36000</v>
      </c>
      <c r="AV1148" s="88">
        <v>0</v>
      </c>
      <c r="AW1148" s="88">
        <v>0</v>
      </c>
      <c r="AX1148" s="88">
        <v>0</v>
      </c>
      <c r="AY1148" s="88">
        <v>36000</v>
      </c>
      <c r="AZ1148" s="88">
        <v>0</v>
      </c>
      <c r="BA1148" s="88">
        <v>197.25</v>
      </c>
      <c r="BB1148" s="88">
        <v>0</v>
      </c>
      <c r="BC1148" s="88">
        <v>0</v>
      </c>
      <c r="BD1148" s="88">
        <v>0</v>
      </c>
      <c r="BE1148" s="88">
        <v>0</v>
      </c>
      <c r="BF1148" s="101">
        <v>0</v>
      </c>
      <c r="BG1148" s="101">
        <v>197.25</v>
      </c>
      <c r="BH1148" s="101">
        <v>0</v>
      </c>
      <c r="BI1148" s="101">
        <v>0</v>
      </c>
      <c r="BJ1148" s="101">
        <v>0</v>
      </c>
      <c r="BK1148" s="101">
        <v>0</v>
      </c>
      <c r="BL1148" s="101" t="s">
        <v>3081</v>
      </c>
      <c r="BM1148" s="101" t="s">
        <v>3081</v>
      </c>
    </row>
    <row r="1149" spans="1:65">
      <c r="A1149" t="s">
        <v>695</v>
      </c>
      <c r="B1149">
        <v>20250301</v>
      </c>
      <c r="C1149">
        <v>2025</v>
      </c>
      <c r="D1149" s="9">
        <v>45717</v>
      </c>
      <c r="E1149">
        <v>3</v>
      </c>
      <c r="F1149" t="s">
        <v>1028</v>
      </c>
      <c r="G1149" t="s">
        <v>1194</v>
      </c>
      <c r="H1149" t="s">
        <v>1038</v>
      </c>
      <c r="I1149" t="s">
        <v>695</v>
      </c>
      <c r="J1149">
        <v>34</v>
      </c>
      <c r="K1149" t="s">
        <v>3256</v>
      </c>
      <c r="L1149" t="s">
        <v>2158</v>
      </c>
      <c r="M1149" t="s">
        <v>2158</v>
      </c>
      <c r="N1149" t="s">
        <v>1820</v>
      </c>
      <c r="O1149" t="s">
        <v>3247</v>
      </c>
      <c r="P1149" t="s">
        <v>6037</v>
      </c>
      <c r="Q1149" t="s">
        <v>6038</v>
      </c>
      <c r="R1149" t="s">
        <v>3263</v>
      </c>
      <c r="S1149" t="s">
        <v>62</v>
      </c>
      <c r="T1149" t="s">
        <v>6066</v>
      </c>
      <c r="U1149" s="9" t="s">
        <v>6067</v>
      </c>
      <c r="V1149" s="9" t="s">
        <v>6052</v>
      </c>
      <c r="W1149" t="s">
        <v>6053</v>
      </c>
      <c r="X1149" t="s">
        <v>3081</v>
      </c>
      <c r="Y1149" t="s">
        <v>3081</v>
      </c>
      <c r="Z1149">
        <v>10</v>
      </c>
      <c r="AA1149">
        <v>44896</v>
      </c>
      <c r="AB1149">
        <v>40603</v>
      </c>
      <c r="AC1149">
        <v>62475146</v>
      </c>
      <c r="AD1149" s="9" t="s">
        <v>3084</v>
      </c>
      <c r="AE1149" t="s">
        <v>2126</v>
      </c>
      <c r="AF1149" t="s">
        <v>4505</v>
      </c>
      <c r="AG1149" t="s">
        <v>4506</v>
      </c>
      <c r="AH1149" t="s">
        <v>2125</v>
      </c>
      <c r="AI1149" t="s">
        <v>6045</v>
      </c>
      <c r="AJ1149">
        <v>29441</v>
      </c>
      <c r="AK1149" t="s">
        <v>3099</v>
      </c>
      <c r="AL1149" t="s">
        <v>3095</v>
      </c>
      <c r="AM1149">
        <v>200013300175870</v>
      </c>
      <c r="AN1149">
        <v>1</v>
      </c>
      <c r="AO1149" s="88" t="s">
        <v>3089</v>
      </c>
      <c r="AP1149" s="88">
        <v>1</v>
      </c>
      <c r="AQ1149" s="88" t="s">
        <v>3090</v>
      </c>
      <c r="AR1149" s="88">
        <v>362717</v>
      </c>
      <c r="AS1149" s="88" t="s">
        <v>6059</v>
      </c>
      <c r="AT1149" s="88">
        <v>44</v>
      </c>
      <c r="AU1149" s="88">
        <v>25000</v>
      </c>
      <c r="AV1149" s="88">
        <v>0</v>
      </c>
      <c r="AW1149" s="88">
        <v>0</v>
      </c>
      <c r="AX1149" s="88">
        <v>0</v>
      </c>
      <c r="AY1149" s="88">
        <v>25000</v>
      </c>
      <c r="AZ1149" s="88">
        <v>717.5</v>
      </c>
      <c r="BA1149" s="88">
        <v>0</v>
      </c>
      <c r="BB1149" s="88">
        <v>760</v>
      </c>
      <c r="BC1149" s="88">
        <v>0</v>
      </c>
      <c r="BD1149" s="88">
        <v>25</v>
      </c>
      <c r="BE1149" s="88">
        <v>0</v>
      </c>
      <c r="BF1149" s="101">
        <v>0</v>
      </c>
      <c r="BG1149" s="101">
        <v>1502.5</v>
      </c>
      <c r="BH1149" s="101">
        <v>1775</v>
      </c>
      <c r="BI1149" s="101">
        <v>275</v>
      </c>
      <c r="BJ1149" s="101">
        <v>1772.5</v>
      </c>
      <c r="BK1149" s="101">
        <v>3822.5</v>
      </c>
      <c r="BL1149" s="101" t="s">
        <v>3091</v>
      </c>
      <c r="BM1149" s="101" t="s">
        <v>3081</v>
      </c>
    </row>
    <row r="1150" spans="1:65">
      <c r="A1150" t="s">
        <v>695</v>
      </c>
      <c r="B1150">
        <v>20250301</v>
      </c>
      <c r="C1150">
        <v>2025</v>
      </c>
      <c r="D1150" s="9">
        <v>45717</v>
      </c>
      <c r="E1150">
        <v>3</v>
      </c>
      <c r="F1150" t="s">
        <v>1028</v>
      </c>
      <c r="G1150" t="s">
        <v>1194</v>
      </c>
      <c r="H1150" t="s">
        <v>1038</v>
      </c>
      <c r="I1150" t="s">
        <v>695</v>
      </c>
      <c r="J1150">
        <v>34</v>
      </c>
      <c r="K1150" t="s">
        <v>3256</v>
      </c>
      <c r="L1150" t="s">
        <v>2158</v>
      </c>
      <c r="M1150" t="s">
        <v>2158</v>
      </c>
      <c r="N1150" t="s">
        <v>1820</v>
      </c>
      <c r="O1150" t="s">
        <v>3247</v>
      </c>
      <c r="P1150" t="s">
        <v>6037</v>
      </c>
      <c r="Q1150" t="s">
        <v>6038</v>
      </c>
      <c r="R1150" t="s">
        <v>3263</v>
      </c>
      <c r="S1150" t="s">
        <v>62</v>
      </c>
      <c r="T1150" t="s">
        <v>6066</v>
      </c>
      <c r="U1150" s="9" t="s">
        <v>6067</v>
      </c>
      <c r="V1150" s="9" t="s">
        <v>6052</v>
      </c>
      <c r="W1150" t="s">
        <v>6053</v>
      </c>
      <c r="X1150" t="s">
        <v>3081</v>
      </c>
      <c r="Y1150" t="s">
        <v>3081</v>
      </c>
      <c r="Z1150">
        <v>1</v>
      </c>
      <c r="AA1150">
        <v>45047</v>
      </c>
      <c r="AB1150">
        <v>45047</v>
      </c>
      <c r="AC1150">
        <v>62475193</v>
      </c>
      <c r="AD1150" s="9" t="s">
        <v>3084</v>
      </c>
      <c r="AE1150" t="s">
        <v>2342</v>
      </c>
      <c r="AF1150" t="s">
        <v>4763</v>
      </c>
      <c r="AG1150" t="s">
        <v>5422</v>
      </c>
      <c r="AH1150" t="s">
        <v>2341</v>
      </c>
      <c r="AI1150" t="s">
        <v>6045</v>
      </c>
      <c r="AJ1150">
        <v>24989</v>
      </c>
      <c r="AK1150" t="s">
        <v>3099</v>
      </c>
      <c r="AL1150" t="s">
        <v>3088</v>
      </c>
      <c r="AM1150">
        <v>200013300545646</v>
      </c>
      <c r="AN1150">
        <v>1</v>
      </c>
      <c r="AO1150" s="88" t="s">
        <v>3089</v>
      </c>
      <c r="AP1150" s="88">
        <v>1</v>
      </c>
      <c r="AQ1150" s="88" t="s">
        <v>3090</v>
      </c>
      <c r="AR1150" s="88">
        <v>362717</v>
      </c>
      <c r="AS1150" s="88" t="s">
        <v>6059</v>
      </c>
      <c r="AT1150" s="88">
        <v>52</v>
      </c>
      <c r="AU1150" s="88">
        <v>25000</v>
      </c>
      <c r="AV1150" s="88">
        <v>0</v>
      </c>
      <c r="AW1150" s="88">
        <v>0</v>
      </c>
      <c r="AX1150" s="88">
        <v>0</v>
      </c>
      <c r="AY1150" s="88">
        <v>25000</v>
      </c>
      <c r="AZ1150" s="88">
        <v>717.5</v>
      </c>
      <c r="BA1150" s="88">
        <v>0</v>
      </c>
      <c r="BB1150" s="88">
        <v>760</v>
      </c>
      <c r="BC1150" s="88">
        <v>0</v>
      </c>
      <c r="BD1150" s="88">
        <v>25</v>
      </c>
      <c r="BE1150" s="88">
        <v>0</v>
      </c>
      <c r="BF1150" s="101">
        <v>0</v>
      </c>
      <c r="BG1150" s="101">
        <v>1502.5</v>
      </c>
      <c r="BH1150" s="101">
        <v>1775</v>
      </c>
      <c r="BI1150" s="101">
        <v>275</v>
      </c>
      <c r="BJ1150" s="101">
        <v>1772.5</v>
      </c>
      <c r="BK1150" s="101">
        <v>3822.5</v>
      </c>
      <c r="BL1150" s="101" t="s">
        <v>3081</v>
      </c>
      <c r="BM1150" s="101" t="s">
        <v>3081</v>
      </c>
    </row>
    <row r="1151" spans="1:65">
      <c r="A1151" t="s">
        <v>695</v>
      </c>
      <c r="B1151">
        <v>20250301</v>
      </c>
      <c r="C1151">
        <v>2025</v>
      </c>
      <c r="D1151" s="9">
        <v>45717</v>
      </c>
      <c r="E1151">
        <v>3</v>
      </c>
      <c r="F1151" t="s">
        <v>1038</v>
      </c>
      <c r="G1151" t="s">
        <v>695</v>
      </c>
      <c r="H1151" t="s">
        <v>1038</v>
      </c>
      <c r="I1151" t="s">
        <v>695</v>
      </c>
      <c r="J1151">
        <v>7</v>
      </c>
      <c r="K1151" t="s">
        <v>3252</v>
      </c>
      <c r="L1151" t="s">
        <v>2158</v>
      </c>
      <c r="M1151" t="s">
        <v>2158</v>
      </c>
      <c r="N1151" t="s">
        <v>1820</v>
      </c>
      <c r="O1151" t="s">
        <v>3247</v>
      </c>
      <c r="P1151" t="s">
        <v>6037</v>
      </c>
      <c r="Q1151" t="s">
        <v>6038</v>
      </c>
      <c r="R1151" t="s">
        <v>3253</v>
      </c>
      <c r="S1151" t="s">
        <v>666</v>
      </c>
      <c r="T1151" t="s">
        <v>6046</v>
      </c>
      <c r="U1151" s="9" t="s">
        <v>6047</v>
      </c>
      <c r="V1151" s="9" t="s">
        <v>3081</v>
      </c>
      <c r="W1151" t="s">
        <v>3081</v>
      </c>
      <c r="X1151" t="s">
        <v>3081</v>
      </c>
      <c r="Y1151" t="s">
        <v>3081</v>
      </c>
      <c r="Z1151">
        <v>3</v>
      </c>
      <c r="AA1151">
        <v>44927</v>
      </c>
      <c r="AB1151">
        <v>43586</v>
      </c>
      <c r="AC1151">
        <v>62461519</v>
      </c>
      <c r="AD1151" s="9" t="s">
        <v>3084</v>
      </c>
      <c r="AE1151" t="s">
        <v>1750</v>
      </c>
      <c r="AF1151" t="s">
        <v>4489</v>
      </c>
      <c r="AG1151" t="s">
        <v>4490</v>
      </c>
      <c r="AH1151" t="s">
        <v>1170</v>
      </c>
      <c r="AI1151" t="s">
        <v>6045</v>
      </c>
      <c r="AJ1151">
        <v>33739</v>
      </c>
      <c r="AK1151" t="s">
        <v>3099</v>
      </c>
      <c r="AL1151" t="s">
        <v>3088</v>
      </c>
      <c r="AM1151">
        <v>200012320554174</v>
      </c>
      <c r="AN1151">
        <v>1</v>
      </c>
      <c r="AO1151" s="88" t="s">
        <v>3089</v>
      </c>
      <c r="AP1151" s="88">
        <v>1</v>
      </c>
      <c r="AQ1151" s="88" t="s">
        <v>3090</v>
      </c>
      <c r="AR1151" s="88">
        <v>362717</v>
      </c>
      <c r="AS1151" s="88" t="s">
        <v>6059</v>
      </c>
      <c r="AT1151" s="88">
        <v>54</v>
      </c>
      <c r="AU1151" s="88">
        <v>30000</v>
      </c>
      <c r="AV1151" s="88">
        <v>0</v>
      </c>
      <c r="AW1151" s="88">
        <v>0</v>
      </c>
      <c r="AX1151" s="88">
        <v>0</v>
      </c>
      <c r="AY1151" s="88">
        <v>30000</v>
      </c>
      <c r="AZ1151" s="88">
        <v>0</v>
      </c>
      <c r="BA1151" s="88">
        <v>0</v>
      </c>
      <c r="BB1151" s="88">
        <v>0</v>
      </c>
      <c r="BC1151" s="88">
        <v>0</v>
      </c>
      <c r="BD1151" s="88">
        <v>0</v>
      </c>
      <c r="BE1151" s="88">
        <v>0</v>
      </c>
      <c r="BF1151" s="101">
        <v>0</v>
      </c>
      <c r="BG1151" s="101">
        <v>0</v>
      </c>
      <c r="BH1151" s="101">
        <v>0</v>
      </c>
      <c r="BI1151" s="101">
        <v>0</v>
      </c>
      <c r="BJ1151" s="101">
        <v>0</v>
      </c>
      <c r="BK1151" s="101">
        <v>0</v>
      </c>
      <c r="BL1151" s="101" t="s">
        <v>3081</v>
      </c>
      <c r="BM1151" s="101" t="s">
        <v>3081</v>
      </c>
    </row>
    <row r="1152" spans="1:65">
      <c r="A1152" t="s">
        <v>695</v>
      </c>
      <c r="B1152">
        <v>20250301</v>
      </c>
      <c r="C1152">
        <v>2025</v>
      </c>
      <c r="D1152" s="9">
        <v>45717</v>
      </c>
      <c r="E1152">
        <v>3</v>
      </c>
      <c r="F1152" t="s">
        <v>1054</v>
      </c>
      <c r="G1152" t="s">
        <v>215</v>
      </c>
      <c r="H1152" t="s">
        <v>1038</v>
      </c>
      <c r="I1152" t="s">
        <v>695</v>
      </c>
      <c r="J1152">
        <v>34</v>
      </c>
      <c r="K1152" t="s">
        <v>3256</v>
      </c>
      <c r="L1152" t="s">
        <v>2158</v>
      </c>
      <c r="M1152" t="s">
        <v>2158</v>
      </c>
      <c r="N1152" t="s">
        <v>1820</v>
      </c>
      <c r="O1152" t="s">
        <v>3247</v>
      </c>
      <c r="P1152" t="s">
        <v>6037</v>
      </c>
      <c r="Q1152" t="s">
        <v>6038</v>
      </c>
      <c r="R1152" t="s">
        <v>3273</v>
      </c>
      <c r="S1152" t="s">
        <v>163</v>
      </c>
      <c r="T1152" t="s">
        <v>6046</v>
      </c>
      <c r="U1152" s="9" t="s">
        <v>6047</v>
      </c>
      <c r="V1152" s="9" t="s">
        <v>3081</v>
      </c>
      <c r="W1152" t="s">
        <v>3081</v>
      </c>
      <c r="X1152" t="s">
        <v>3081</v>
      </c>
      <c r="Y1152" t="s">
        <v>3081</v>
      </c>
      <c r="Z1152">
        <v>5</v>
      </c>
      <c r="AA1152">
        <v>45474</v>
      </c>
      <c r="AB1152">
        <v>40422</v>
      </c>
      <c r="AC1152">
        <v>62370022</v>
      </c>
      <c r="AD1152" s="9" t="s">
        <v>3084</v>
      </c>
      <c r="AE1152" t="s">
        <v>1971</v>
      </c>
      <c r="AF1152" t="s">
        <v>3274</v>
      </c>
      <c r="AG1152" t="s">
        <v>3275</v>
      </c>
      <c r="AH1152" t="s">
        <v>3276</v>
      </c>
      <c r="AI1152" t="s">
        <v>6043</v>
      </c>
      <c r="AJ1152">
        <v>29170</v>
      </c>
      <c r="AK1152" t="s">
        <v>3099</v>
      </c>
      <c r="AL1152" t="s">
        <v>3088</v>
      </c>
      <c r="AM1152">
        <v>200019603465519</v>
      </c>
      <c r="AN1152">
        <v>1</v>
      </c>
      <c r="AO1152" s="88" t="s">
        <v>3089</v>
      </c>
      <c r="AP1152" s="88">
        <v>1</v>
      </c>
      <c r="AQ1152" s="88" t="s">
        <v>3090</v>
      </c>
      <c r="AR1152" s="88">
        <v>362717</v>
      </c>
      <c r="AS1152" s="88" t="s">
        <v>6059</v>
      </c>
      <c r="AT1152" s="88">
        <v>56</v>
      </c>
      <c r="AU1152" s="88">
        <v>70000</v>
      </c>
      <c r="AV1152" s="88">
        <v>0</v>
      </c>
      <c r="AW1152" s="88">
        <v>0</v>
      </c>
      <c r="AX1152" s="88">
        <v>0</v>
      </c>
      <c r="AY1152" s="88">
        <v>70000</v>
      </c>
      <c r="AZ1152" s="88">
        <v>2009</v>
      </c>
      <c r="BA1152" s="88">
        <v>5368.48</v>
      </c>
      <c r="BB1152" s="88">
        <v>2128</v>
      </c>
      <c r="BC1152" s="88">
        <v>0</v>
      </c>
      <c r="BD1152" s="88">
        <v>25</v>
      </c>
      <c r="BE1152" s="88">
        <v>0</v>
      </c>
      <c r="BF1152" s="101">
        <v>11816.52</v>
      </c>
      <c r="BG1152" s="101">
        <v>21347</v>
      </c>
      <c r="BH1152" s="101">
        <v>4970</v>
      </c>
      <c r="BI1152" s="101">
        <v>770</v>
      </c>
      <c r="BJ1152" s="101">
        <v>4963</v>
      </c>
      <c r="BK1152" s="101">
        <v>10703</v>
      </c>
      <c r="BL1152" s="101" t="s">
        <v>3081</v>
      </c>
      <c r="BM1152" s="101" t="s">
        <v>3081</v>
      </c>
    </row>
    <row r="1153" spans="1:65">
      <c r="A1153" t="s">
        <v>695</v>
      </c>
      <c r="B1153">
        <v>20250301</v>
      </c>
      <c r="C1153">
        <v>2025</v>
      </c>
      <c r="D1153" s="9">
        <v>45717</v>
      </c>
      <c r="E1153">
        <v>3</v>
      </c>
      <c r="F1153" t="s">
        <v>1056</v>
      </c>
      <c r="G1153" t="s">
        <v>694</v>
      </c>
      <c r="H1153" t="s">
        <v>1056</v>
      </c>
      <c r="I1153" t="s">
        <v>694</v>
      </c>
      <c r="J1153">
        <v>1</v>
      </c>
      <c r="K1153" t="s">
        <v>9</v>
      </c>
      <c r="L1153" t="s">
        <v>2158</v>
      </c>
      <c r="M1153" t="s">
        <v>2158</v>
      </c>
      <c r="N1153" t="s">
        <v>1820</v>
      </c>
      <c r="O1153" t="s">
        <v>3247</v>
      </c>
      <c r="P1153" t="s">
        <v>6037</v>
      </c>
      <c r="Q1153" t="s">
        <v>6038</v>
      </c>
      <c r="R1153" t="s">
        <v>3096</v>
      </c>
      <c r="S1153" t="s">
        <v>295</v>
      </c>
      <c r="T1153" t="s">
        <v>6046</v>
      </c>
      <c r="U1153" s="9" t="s">
        <v>6047</v>
      </c>
      <c r="V1153" s="9" t="s">
        <v>6056</v>
      </c>
      <c r="W1153" t="s">
        <v>6057</v>
      </c>
      <c r="X1153" t="s">
        <v>3081</v>
      </c>
      <c r="Y1153" t="s">
        <v>3081</v>
      </c>
      <c r="Z1153">
        <v>1</v>
      </c>
      <c r="AA1153">
        <v>45383</v>
      </c>
      <c r="AB1153">
        <v>45383</v>
      </c>
      <c r="AC1153">
        <v>61800100</v>
      </c>
      <c r="AD1153" s="9" t="s">
        <v>3084</v>
      </c>
      <c r="AE1153" t="s">
        <v>2757</v>
      </c>
      <c r="AF1153" t="s">
        <v>3772</v>
      </c>
      <c r="AG1153" t="s">
        <v>3773</v>
      </c>
      <c r="AH1153" t="s">
        <v>2790</v>
      </c>
      <c r="AI1153" t="s">
        <v>6045</v>
      </c>
      <c r="AJ1153">
        <v>25890</v>
      </c>
      <c r="AK1153" t="s">
        <v>3099</v>
      </c>
      <c r="AL1153" t="s">
        <v>3088</v>
      </c>
      <c r="AM1153">
        <v>200019606915437</v>
      </c>
      <c r="AN1153">
        <v>1</v>
      </c>
      <c r="AO1153" s="88" t="s">
        <v>3089</v>
      </c>
      <c r="AP1153" s="88">
        <v>1</v>
      </c>
      <c r="AQ1153" s="88" t="s">
        <v>3090</v>
      </c>
      <c r="AR1153" s="88">
        <v>362717</v>
      </c>
      <c r="AS1153" s="88" t="s">
        <v>6059</v>
      </c>
      <c r="AT1153" s="88">
        <v>63</v>
      </c>
      <c r="AU1153" s="88">
        <v>30000</v>
      </c>
      <c r="AV1153" s="88">
        <v>0</v>
      </c>
      <c r="AW1153" s="88">
        <v>0</v>
      </c>
      <c r="AX1153" s="88">
        <v>0</v>
      </c>
      <c r="AY1153" s="88">
        <v>30000</v>
      </c>
      <c r="AZ1153" s="88">
        <v>861</v>
      </c>
      <c r="BA1153" s="88">
        <v>0</v>
      </c>
      <c r="BB1153" s="88">
        <v>912</v>
      </c>
      <c r="BC1153" s="88">
        <v>0</v>
      </c>
      <c r="BD1153" s="88">
        <v>25</v>
      </c>
      <c r="BE1153" s="88">
        <v>0</v>
      </c>
      <c r="BF1153" s="101">
        <v>0</v>
      </c>
      <c r="BG1153" s="101">
        <v>1798</v>
      </c>
      <c r="BH1153" s="101">
        <v>2130</v>
      </c>
      <c r="BI1153" s="101">
        <v>330</v>
      </c>
      <c r="BJ1153" s="101">
        <v>2127</v>
      </c>
      <c r="BK1153" s="101">
        <v>4587</v>
      </c>
      <c r="BL1153" s="101" t="s">
        <v>3081</v>
      </c>
      <c r="BM1153" s="101" t="s">
        <v>3081</v>
      </c>
    </row>
    <row r="1154" spans="1:65">
      <c r="A1154" t="s">
        <v>695</v>
      </c>
      <c r="B1154">
        <v>20250301</v>
      </c>
      <c r="C1154">
        <v>2025</v>
      </c>
      <c r="D1154" s="9">
        <v>45717</v>
      </c>
      <c r="E1154">
        <v>3</v>
      </c>
      <c r="F1154" t="s">
        <v>1071</v>
      </c>
      <c r="G1154" t="s">
        <v>160</v>
      </c>
      <c r="H1154" t="s">
        <v>1071</v>
      </c>
      <c r="I1154" t="s">
        <v>160</v>
      </c>
      <c r="J1154">
        <v>1</v>
      </c>
      <c r="K1154" t="s">
        <v>9</v>
      </c>
      <c r="L1154" t="s">
        <v>2158</v>
      </c>
      <c r="M1154" t="s">
        <v>2158</v>
      </c>
      <c r="N1154" t="s">
        <v>1820</v>
      </c>
      <c r="O1154" t="s">
        <v>3247</v>
      </c>
      <c r="P1154" t="s">
        <v>6037</v>
      </c>
      <c r="Q1154" t="s">
        <v>6038</v>
      </c>
      <c r="R1154" t="s">
        <v>3297</v>
      </c>
      <c r="S1154" t="s">
        <v>8</v>
      </c>
      <c r="T1154" t="s">
        <v>6046</v>
      </c>
      <c r="U1154" s="9" t="s">
        <v>6047</v>
      </c>
      <c r="V1154" s="9" t="s">
        <v>6056</v>
      </c>
      <c r="W1154" t="s">
        <v>6057</v>
      </c>
      <c r="X1154" t="s">
        <v>3081</v>
      </c>
      <c r="Y1154" t="s">
        <v>3081</v>
      </c>
      <c r="Z1154">
        <v>6</v>
      </c>
      <c r="AA1154">
        <v>44958</v>
      </c>
      <c r="AB1154">
        <v>39814</v>
      </c>
      <c r="AC1154">
        <v>62370030</v>
      </c>
      <c r="AD1154" s="9" t="s">
        <v>3084</v>
      </c>
      <c r="AE1154" t="s">
        <v>1420</v>
      </c>
      <c r="AF1154" t="s">
        <v>4528</v>
      </c>
      <c r="AG1154" t="s">
        <v>4529</v>
      </c>
      <c r="AH1154" t="s">
        <v>714</v>
      </c>
      <c r="AI1154" t="s">
        <v>6043</v>
      </c>
      <c r="AJ1154">
        <v>28973</v>
      </c>
      <c r="AK1154" t="s">
        <v>3099</v>
      </c>
      <c r="AL1154" t="s">
        <v>3088</v>
      </c>
      <c r="AM1154">
        <v>200013300146854</v>
      </c>
      <c r="AN1154">
        <v>1</v>
      </c>
      <c r="AO1154" s="88" t="s">
        <v>3089</v>
      </c>
      <c r="AP1154" s="88">
        <v>1</v>
      </c>
      <c r="AQ1154" s="88" t="s">
        <v>3090</v>
      </c>
      <c r="AR1154" s="88">
        <v>362717</v>
      </c>
      <c r="AS1154" s="88" t="s">
        <v>6059</v>
      </c>
      <c r="AT1154" s="88">
        <v>89</v>
      </c>
      <c r="AU1154" s="88">
        <v>35000</v>
      </c>
      <c r="AV1154" s="88">
        <v>0</v>
      </c>
      <c r="AW1154" s="88">
        <v>0</v>
      </c>
      <c r="AX1154" s="88">
        <v>0</v>
      </c>
      <c r="AY1154" s="88">
        <v>35000</v>
      </c>
      <c r="AZ1154" s="88">
        <v>1004.5</v>
      </c>
      <c r="BA1154" s="88">
        <v>0</v>
      </c>
      <c r="BB1154" s="88">
        <v>1064</v>
      </c>
      <c r="BC1154" s="88">
        <v>1715.46</v>
      </c>
      <c r="BD1154" s="88">
        <v>25</v>
      </c>
      <c r="BE1154" s="88">
        <v>0</v>
      </c>
      <c r="BF1154" s="101">
        <v>20202.330000000002</v>
      </c>
      <c r="BG1154" s="101">
        <v>24011.29</v>
      </c>
      <c r="BH1154" s="101">
        <v>2485</v>
      </c>
      <c r="BI1154" s="101">
        <v>385</v>
      </c>
      <c r="BJ1154" s="101">
        <v>2481.5</v>
      </c>
      <c r="BK1154" s="101">
        <v>5351.5</v>
      </c>
      <c r="BL1154" s="101" t="s">
        <v>3081</v>
      </c>
      <c r="BM1154" s="101" t="s">
        <v>3081</v>
      </c>
    </row>
    <row r="1155" spans="1:65">
      <c r="A1155" t="s">
        <v>695</v>
      </c>
      <c r="B1155">
        <v>20250301</v>
      </c>
      <c r="C1155">
        <v>2025</v>
      </c>
      <c r="D1155" s="9">
        <v>45717</v>
      </c>
      <c r="E1155">
        <v>3</v>
      </c>
      <c r="F1155" t="s">
        <v>1047</v>
      </c>
      <c r="G1155" t="s">
        <v>265</v>
      </c>
      <c r="H1155" t="s">
        <v>1047</v>
      </c>
      <c r="I1155" t="s">
        <v>265</v>
      </c>
      <c r="J1155">
        <v>1</v>
      </c>
      <c r="K1155" t="s">
        <v>9</v>
      </c>
      <c r="L1155" t="s">
        <v>2158</v>
      </c>
      <c r="M1155" t="s">
        <v>2158</v>
      </c>
      <c r="N1155" t="s">
        <v>1820</v>
      </c>
      <c r="O1155" t="s">
        <v>3247</v>
      </c>
      <c r="P1155" t="s">
        <v>6037</v>
      </c>
      <c r="Q1155" t="s">
        <v>6038</v>
      </c>
      <c r="R1155" t="s">
        <v>3266</v>
      </c>
      <c r="S1155" t="s">
        <v>266</v>
      </c>
      <c r="T1155" t="s">
        <v>6046</v>
      </c>
      <c r="U1155" s="9" t="s">
        <v>6047</v>
      </c>
      <c r="V1155" s="9" t="s">
        <v>3081</v>
      </c>
      <c r="W1155" t="s">
        <v>3081</v>
      </c>
      <c r="X1155" t="s">
        <v>3081</v>
      </c>
      <c r="Y1155" t="s">
        <v>3081</v>
      </c>
      <c r="Z1155">
        <v>2</v>
      </c>
      <c r="AA1155">
        <v>43466</v>
      </c>
      <c r="AB1155">
        <v>38930</v>
      </c>
      <c r="AC1155">
        <v>62100005</v>
      </c>
      <c r="AD1155" s="9" t="s">
        <v>3084</v>
      </c>
      <c r="AE1155" t="s">
        <v>859</v>
      </c>
      <c r="AF1155" t="s">
        <v>3202</v>
      </c>
      <c r="AG1155" t="s">
        <v>3849</v>
      </c>
      <c r="AH1155" t="s">
        <v>270</v>
      </c>
      <c r="AI1155" t="s">
        <v>6043</v>
      </c>
      <c r="AJ1155">
        <v>27562</v>
      </c>
      <c r="AK1155" t="s">
        <v>3088</v>
      </c>
      <c r="AL1155" t="s">
        <v>3095</v>
      </c>
      <c r="AM1155">
        <v>200013300062514</v>
      </c>
      <c r="AN1155">
        <v>1</v>
      </c>
      <c r="AO1155" s="88" t="s">
        <v>3089</v>
      </c>
      <c r="AP1155" s="88">
        <v>1</v>
      </c>
      <c r="AQ1155" s="88" t="s">
        <v>3090</v>
      </c>
      <c r="AR1155" s="88">
        <v>362717</v>
      </c>
      <c r="AS1155" s="88" t="s">
        <v>6059</v>
      </c>
      <c r="AT1155" s="88">
        <v>95</v>
      </c>
      <c r="AU1155" s="88">
        <v>11258.5</v>
      </c>
      <c r="AV1155" s="88">
        <v>0</v>
      </c>
      <c r="AW1155" s="88">
        <v>0</v>
      </c>
      <c r="AX1155" s="88">
        <v>0</v>
      </c>
      <c r="AY1155" s="88">
        <v>11258.5</v>
      </c>
      <c r="AZ1155" s="88">
        <v>323.12</v>
      </c>
      <c r="BA1155" s="88">
        <v>0</v>
      </c>
      <c r="BB1155" s="88">
        <v>342.26</v>
      </c>
      <c r="BC1155" s="88">
        <v>0</v>
      </c>
      <c r="BD1155" s="88">
        <v>25</v>
      </c>
      <c r="BE1155" s="88">
        <v>140</v>
      </c>
      <c r="BF1155" s="101">
        <v>300</v>
      </c>
      <c r="BG1155" s="101">
        <v>1130.3800000000001</v>
      </c>
      <c r="BH1155" s="101">
        <v>799.35</v>
      </c>
      <c r="BI1155" s="101">
        <v>123.84</v>
      </c>
      <c r="BJ1155" s="101">
        <v>798.23</v>
      </c>
      <c r="BK1155" s="101">
        <v>1721.42</v>
      </c>
      <c r="BL1155" s="101" t="s">
        <v>3091</v>
      </c>
      <c r="BM1155" s="101" t="s">
        <v>3081</v>
      </c>
    </row>
    <row r="1156" spans="1:65">
      <c r="A1156" t="s">
        <v>695</v>
      </c>
      <c r="B1156">
        <v>20250301</v>
      </c>
      <c r="C1156">
        <v>2025</v>
      </c>
      <c r="D1156" s="9">
        <v>45717</v>
      </c>
      <c r="E1156">
        <v>3</v>
      </c>
      <c r="F1156" t="s">
        <v>1069</v>
      </c>
      <c r="G1156" t="s">
        <v>612</v>
      </c>
      <c r="H1156" t="s">
        <v>1069</v>
      </c>
      <c r="I1156" t="s">
        <v>612</v>
      </c>
      <c r="J1156">
        <v>1</v>
      </c>
      <c r="K1156" t="s">
        <v>9</v>
      </c>
      <c r="L1156" t="s">
        <v>2158</v>
      </c>
      <c r="M1156" t="s">
        <v>2158</v>
      </c>
      <c r="N1156" t="s">
        <v>1820</v>
      </c>
      <c r="O1156" t="s">
        <v>3247</v>
      </c>
      <c r="P1156" t="s">
        <v>6037</v>
      </c>
      <c r="Q1156" t="s">
        <v>6038</v>
      </c>
      <c r="R1156" t="s">
        <v>4048</v>
      </c>
      <c r="S1156" t="s">
        <v>306</v>
      </c>
      <c r="T1156" t="s">
        <v>6046</v>
      </c>
      <c r="U1156" s="9" t="s">
        <v>6047</v>
      </c>
      <c r="V1156" s="9" t="s">
        <v>6052</v>
      </c>
      <c r="W1156" t="s">
        <v>6053</v>
      </c>
      <c r="X1156" t="s">
        <v>3081</v>
      </c>
      <c r="Y1156" t="s">
        <v>3081</v>
      </c>
      <c r="Z1156">
        <v>4</v>
      </c>
      <c r="AA1156">
        <v>43586</v>
      </c>
      <c r="AB1156">
        <v>41214</v>
      </c>
      <c r="AC1156">
        <v>62115004</v>
      </c>
      <c r="AD1156" s="9" t="s">
        <v>3084</v>
      </c>
      <c r="AE1156" t="s">
        <v>1302</v>
      </c>
      <c r="AF1156" t="s">
        <v>4049</v>
      </c>
      <c r="AG1156" t="s">
        <v>4050</v>
      </c>
      <c r="AH1156" t="s">
        <v>619</v>
      </c>
      <c r="AI1156" t="s">
        <v>6043</v>
      </c>
      <c r="AJ1156">
        <v>32913</v>
      </c>
      <c r="AK1156" t="s">
        <v>3087</v>
      </c>
      <c r="AL1156" t="s">
        <v>3088</v>
      </c>
      <c r="AM1156">
        <v>200013300216218</v>
      </c>
      <c r="AN1156">
        <v>1</v>
      </c>
      <c r="AO1156" s="88" t="s">
        <v>3089</v>
      </c>
      <c r="AP1156" s="88">
        <v>1</v>
      </c>
      <c r="AQ1156" s="88" t="s">
        <v>3090</v>
      </c>
      <c r="AR1156" s="88">
        <v>362717</v>
      </c>
      <c r="AS1156" s="88" t="s">
        <v>6059</v>
      </c>
      <c r="AT1156" s="88">
        <v>204</v>
      </c>
      <c r="AU1156" s="88">
        <v>45000</v>
      </c>
      <c r="AV1156" s="88">
        <v>0</v>
      </c>
      <c r="AW1156" s="88">
        <v>0</v>
      </c>
      <c r="AX1156" s="88">
        <v>0</v>
      </c>
      <c r="AY1156" s="88">
        <v>45000</v>
      </c>
      <c r="AZ1156" s="88">
        <v>1291.5</v>
      </c>
      <c r="BA1156" s="88">
        <v>1148.33</v>
      </c>
      <c r="BB1156" s="88">
        <v>1368</v>
      </c>
      <c r="BC1156" s="88">
        <v>0</v>
      </c>
      <c r="BD1156" s="88">
        <v>25</v>
      </c>
      <c r="BE1156" s="88">
        <v>100</v>
      </c>
      <c r="BF1156" s="101">
        <v>11460.82</v>
      </c>
      <c r="BG1156" s="101">
        <v>15393.65</v>
      </c>
      <c r="BH1156" s="101">
        <v>3195</v>
      </c>
      <c r="BI1156" s="101">
        <v>495</v>
      </c>
      <c r="BJ1156" s="101">
        <v>3190.5</v>
      </c>
      <c r="BK1156" s="101">
        <v>6880.5</v>
      </c>
      <c r="BL1156" s="101" t="s">
        <v>3091</v>
      </c>
      <c r="BM1156" s="101" t="s">
        <v>3229</v>
      </c>
    </row>
    <row r="1157" spans="1:65">
      <c r="A1157" t="s">
        <v>695</v>
      </c>
      <c r="B1157">
        <v>20250301</v>
      </c>
      <c r="C1157">
        <v>2025</v>
      </c>
      <c r="D1157" s="9">
        <v>45717</v>
      </c>
      <c r="E1157">
        <v>3</v>
      </c>
      <c r="F1157" t="s">
        <v>1038</v>
      </c>
      <c r="G1157" t="s">
        <v>695</v>
      </c>
      <c r="H1157" t="s">
        <v>1038</v>
      </c>
      <c r="I1157" t="s">
        <v>695</v>
      </c>
      <c r="J1157">
        <v>1</v>
      </c>
      <c r="K1157" t="s">
        <v>9</v>
      </c>
      <c r="L1157" t="s">
        <v>2158</v>
      </c>
      <c r="M1157" t="s">
        <v>2158</v>
      </c>
      <c r="N1157" t="s">
        <v>1820</v>
      </c>
      <c r="O1157" t="s">
        <v>3247</v>
      </c>
      <c r="P1157" t="s">
        <v>6037</v>
      </c>
      <c r="Q1157" t="s">
        <v>6038</v>
      </c>
      <c r="R1157" t="s">
        <v>4349</v>
      </c>
      <c r="S1157" t="s">
        <v>477</v>
      </c>
      <c r="T1157" t="s">
        <v>6046</v>
      </c>
      <c r="U1157" s="9" t="s">
        <v>6047</v>
      </c>
      <c r="V1157" s="9" t="s">
        <v>6056</v>
      </c>
      <c r="W1157" t="s">
        <v>6057</v>
      </c>
      <c r="X1157" t="s">
        <v>3081</v>
      </c>
      <c r="Y1157" t="s">
        <v>3081</v>
      </c>
      <c r="Z1157">
        <v>4</v>
      </c>
      <c r="AA1157">
        <v>43466</v>
      </c>
      <c r="AB1157">
        <v>38353</v>
      </c>
      <c r="AC1157">
        <v>62460048</v>
      </c>
      <c r="AD1157" s="9" t="s">
        <v>3084</v>
      </c>
      <c r="AE1157" t="s">
        <v>1389</v>
      </c>
      <c r="AF1157" t="s">
        <v>4350</v>
      </c>
      <c r="AG1157" t="s">
        <v>4351</v>
      </c>
      <c r="AH1157" t="s">
        <v>1830</v>
      </c>
      <c r="AI1157" t="s">
        <v>6043</v>
      </c>
      <c r="AJ1157">
        <v>16706</v>
      </c>
      <c r="AK1157" t="s">
        <v>3088</v>
      </c>
      <c r="AL1157" t="s">
        <v>3095</v>
      </c>
      <c r="AM1157">
        <v>200013300033268</v>
      </c>
      <c r="AN1157">
        <v>1</v>
      </c>
      <c r="AO1157" s="88" t="s">
        <v>3089</v>
      </c>
      <c r="AP1157" s="88">
        <v>1</v>
      </c>
      <c r="AQ1157" s="88" t="s">
        <v>3090</v>
      </c>
      <c r="AR1157" s="88">
        <v>362717</v>
      </c>
      <c r="AS1157" s="88" t="s">
        <v>6059</v>
      </c>
      <c r="AT1157" s="88">
        <v>134</v>
      </c>
      <c r="AU1157" s="88">
        <v>27205.34</v>
      </c>
      <c r="AV1157" s="88">
        <v>0</v>
      </c>
      <c r="AW1157" s="88">
        <v>0</v>
      </c>
      <c r="AX1157" s="88">
        <v>0</v>
      </c>
      <c r="AY1157" s="88">
        <v>27205.34</v>
      </c>
      <c r="AZ1157" s="88">
        <v>780.79</v>
      </c>
      <c r="BA1157" s="88">
        <v>0</v>
      </c>
      <c r="BB1157" s="88">
        <v>827.04</v>
      </c>
      <c r="BC1157" s="88">
        <v>0</v>
      </c>
      <c r="BD1157" s="88">
        <v>25</v>
      </c>
      <c r="BE1157" s="88">
        <v>0</v>
      </c>
      <c r="BF1157" s="101">
        <v>0</v>
      </c>
      <c r="BG1157" s="101">
        <v>1632.83</v>
      </c>
      <c r="BH1157" s="101">
        <v>1931.58</v>
      </c>
      <c r="BI1157" s="101">
        <v>299.26</v>
      </c>
      <c r="BJ1157" s="101">
        <v>1928.86</v>
      </c>
      <c r="BK1157" s="101">
        <v>4159.7</v>
      </c>
      <c r="BL1157" s="101" t="s">
        <v>3091</v>
      </c>
      <c r="BM1157" s="101" t="s">
        <v>3081</v>
      </c>
    </row>
    <row r="1158" spans="1:65">
      <c r="A1158" t="s">
        <v>695</v>
      </c>
      <c r="B1158">
        <v>20250301</v>
      </c>
      <c r="C1158">
        <v>2025</v>
      </c>
      <c r="D1158" s="9">
        <v>45717</v>
      </c>
      <c r="E1158">
        <v>3</v>
      </c>
      <c r="F1158" t="s">
        <v>1038</v>
      </c>
      <c r="G1158" t="s">
        <v>695</v>
      </c>
      <c r="H1158" t="s">
        <v>1038</v>
      </c>
      <c r="I1158" t="s">
        <v>695</v>
      </c>
      <c r="J1158">
        <v>1</v>
      </c>
      <c r="K1158" t="s">
        <v>9</v>
      </c>
      <c r="L1158" t="s">
        <v>2158</v>
      </c>
      <c r="M1158" t="s">
        <v>2158</v>
      </c>
      <c r="N1158" t="s">
        <v>1820</v>
      </c>
      <c r="O1158" t="s">
        <v>3247</v>
      </c>
      <c r="P1158" t="s">
        <v>6037</v>
      </c>
      <c r="Q1158" t="s">
        <v>6038</v>
      </c>
      <c r="R1158" t="s">
        <v>3083</v>
      </c>
      <c r="S1158" t="s">
        <v>7</v>
      </c>
      <c r="T1158" t="s">
        <v>6039</v>
      </c>
      <c r="U1158" s="9" t="s">
        <v>6040</v>
      </c>
      <c r="V1158" s="9" t="s">
        <v>6041</v>
      </c>
      <c r="W1158" t="s">
        <v>6042</v>
      </c>
      <c r="X1158" t="s">
        <v>3081</v>
      </c>
      <c r="Y1158" t="s">
        <v>3081</v>
      </c>
      <c r="Z1158">
        <v>1</v>
      </c>
      <c r="AA1158">
        <v>45505</v>
      </c>
      <c r="AB1158">
        <v>45505</v>
      </c>
      <c r="AC1158">
        <v>62462330</v>
      </c>
      <c r="AD1158" s="9" t="s">
        <v>3084</v>
      </c>
      <c r="AE1158" t="s">
        <v>2959</v>
      </c>
      <c r="AF1158" t="s">
        <v>3910</v>
      </c>
      <c r="AG1158" t="s">
        <v>5049</v>
      </c>
      <c r="AH1158" t="s">
        <v>2958</v>
      </c>
      <c r="AI1158" t="s">
        <v>6045</v>
      </c>
      <c r="AJ1158">
        <v>34922</v>
      </c>
      <c r="AK1158" t="s">
        <v>3099</v>
      </c>
      <c r="AL1158" t="s">
        <v>3088</v>
      </c>
      <c r="AM1158">
        <v>200019607376090</v>
      </c>
      <c r="AN1158">
        <v>1</v>
      </c>
      <c r="AO1158" s="88" t="s">
        <v>3089</v>
      </c>
      <c r="AP1158" s="88">
        <v>1</v>
      </c>
      <c r="AQ1158" s="88" t="s">
        <v>3090</v>
      </c>
      <c r="AR1158" s="88">
        <v>362717</v>
      </c>
      <c r="AS1158" s="88" t="s">
        <v>6059</v>
      </c>
      <c r="AT1158" s="88">
        <v>149</v>
      </c>
      <c r="AU1158" s="88">
        <v>22000</v>
      </c>
      <c r="AV1158" s="88">
        <v>0</v>
      </c>
      <c r="AW1158" s="88">
        <v>0</v>
      </c>
      <c r="AX1158" s="88">
        <v>0</v>
      </c>
      <c r="AY1158" s="88">
        <v>22000</v>
      </c>
      <c r="AZ1158" s="88">
        <v>631.4</v>
      </c>
      <c r="BA1158" s="88">
        <v>0</v>
      </c>
      <c r="BB1158" s="88">
        <v>668.8</v>
      </c>
      <c r="BC1158" s="88">
        <v>0</v>
      </c>
      <c r="BD1158" s="88">
        <v>25</v>
      </c>
      <c r="BE1158" s="88">
        <v>0</v>
      </c>
      <c r="BF1158" s="101">
        <v>0</v>
      </c>
      <c r="BG1158" s="101">
        <v>1325.2</v>
      </c>
      <c r="BH1158" s="101">
        <v>1562</v>
      </c>
      <c r="BI1158" s="101">
        <v>242</v>
      </c>
      <c r="BJ1158" s="101">
        <v>1559.8</v>
      </c>
      <c r="BK1158" s="101">
        <v>3363.8</v>
      </c>
      <c r="BL1158" s="101" t="s">
        <v>3081</v>
      </c>
      <c r="BM1158" s="101" t="s">
        <v>3081</v>
      </c>
    </row>
    <row r="1159" spans="1:65">
      <c r="A1159" t="s">
        <v>695</v>
      </c>
      <c r="B1159">
        <v>20250301</v>
      </c>
      <c r="C1159">
        <v>2025</v>
      </c>
      <c r="D1159" s="9">
        <v>45717</v>
      </c>
      <c r="E1159">
        <v>3</v>
      </c>
      <c r="F1159" t="s">
        <v>1067</v>
      </c>
      <c r="G1159" t="s">
        <v>407</v>
      </c>
      <c r="H1159" t="s">
        <v>1067</v>
      </c>
      <c r="I1159" t="s">
        <v>407</v>
      </c>
      <c r="J1159">
        <v>1</v>
      </c>
      <c r="K1159" t="s">
        <v>9</v>
      </c>
      <c r="L1159" t="s">
        <v>2158</v>
      </c>
      <c r="M1159" t="s">
        <v>2158</v>
      </c>
      <c r="N1159" t="s">
        <v>1820</v>
      </c>
      <c r="O1159" t="s">
        <v>3247</v>
      </c>
      <c r="P1159" t="s">
        <v>6037</v>
      </c>
      <c r="Q1159" t="s">
        <v>6038</v>
      </c>
      <c r="R1159" t="s">
        <v>3083</v>
      </c>
      <c r="S1159" t="s">
        <v>7</v>
      </c>
      <c r="T1159" t="s">
        <v>6039</v>
      </c>
      <c r="U1159" s="9" t="s">
        <v>6040</v>
      </c>
      <c r="V1159" s="9" t="s">
        <v>6041</v>
      </c>
      <c r="W1159" t="s">
        <v>6042</v>
      </c>
      <c r="X1159" t="s">
        <v>3081</v>
      </c>
      <c r="Y1159" t="s">
        <v>3081</v>
      </c>
      <c r="Z1159">
        <v>4</v>
      </c>
      <c r="AA1159">
        <v>43466</v>
      </c>
      <c r="AB1159">
        <v>38261</v>
      </c>
      <c r="AC1159">
        <v>61710012</v>
      </c>
      <c r="AD1159" s="9" t="s">
        <v>3084</v>
      </c>
      <c r="AE1159" t="s">
        <v>881</v>
      </c>
      <c r="AF1159" t="s">
        <v>3678</v>
      </c>
      <c r="AG1159" t="s">
        <v>3657</v>
      </c>
      <c r="AH1159" t="s">
        <v>419</v>
      </c>
      <c r="AI1159" t="s">
        <v>6045</v>
      </c>
      <c r="AJ1159">
        <v>21910</v>
      </c>
      <c r="AK1159" t="s">
        <v>3088</v>
      </c>
      <c r="AL1159" t="s">
        <v>3095</v>
      </c>
      <c r="AM1159">
        <v>200013300029722</v>
      </c>
      <c r="AN1159">
        <v>1</v>
      </c>
      <c r="AO1159" s="88" t="s">
        <v>3089</v>
      </c>
      <c r="AP1159" s="88">
        <v>1</v>
      </c>
      <c r="AQ1159" s="88" t="s">
        <v>3090</v>
      </c>
      <c r="AR1159" s="88">
        <v>362717</v>
      </c>
      <c r="AS1159" s="88" t="s">
        <v>6059</v>
      </c>
      <c r="AT1159" s="88">
        <v>150</v>
      </c>
      <c r="AU1159" s="88">
        <v>22000</v>
      </c>
      <c r="AV1159" s="88">
        <v>0</v>
      </c>
      <c r="AW1159" s="88">
        <v>0</v>
      </c>
      <c r="AX1159" s="88">
        <v>0</v>
      </c>
      <c r="AY1159" s="88">
        <v>22000</v>
      </c>
      <c r="AZ1159" s="88">
        <v>631.4</v>
      </c>
      <c r="BA1159" s="88">
        <v>0</v>
      </c>
      <c r="BB1159" s="88">
        <v>668.8</v>
      </c>
      <c r="BC1159" s="88">
        <v>0</v>
      </c>
      <c r="BD1159" s="88">
        <v>25</v>
      </c>
      <c r="BE1159" s="88">
        <v>50</v>
      </c>
      <c r="BF1159" s="101">
        <v>16332.4</v>
      </c>
      <c r="BG1159" s="101">
        <v>17707.599999999999</v>
      </c>
      <c r="BH1159" s="101">
        <v>1562</v>
      </c>
      <c r="BI1159" s="101">
        <v>242</v>
      </c>
      <c r="BJ1159" s="101">
        <v>1559.8</v>
      </c>
      <c r="BK1159" s="101">
        <v>3363.8</v>
      </c>
      <c r="BL1159" s="101" t="s">
        <v>3091</v>
      </c>
      <c r="BM1159" s="101" t="s">
        <v>3081</v>
      </c>
    </row>
    <row r="1160" spans="1:65">
      <c r="A1160" t="s">
        <v>695</v>
      </c>
      <c r="B1160">
        <v>20250301</v>
      </c>
      <c r="C1160">
        <v>2025</v>
      </c>
      <c r="D1160" s="9">
        <v>45717</v>
      </c>
      <c r="E1160">
        <v>3</v>
      </c>
      <c r="F1160" t="s">
        <v>1050</v>
      </c>
      <c r="G1160" t="s">
        <v>171</v>
      </c>
      <c r="H1160" t="s">
        <v>1050</v>
      </c>
      <c r="I1160" t="s">
        <v>171</v>
      </c>
      <c r="J1160">
        <v>1</v>
      </c>
      <c r="K1160" t="s">
        <v>9</v>
      </c>
      <c r="L1160" t="s">
        <v>2158</v>
      </c>
      <c r="M1160" t="s">
        <v>2158</v>
      </c>
      <c r="N1160" t="s">
        <v>1820</v>
      </c>
      <c r="O1160" t="s">
        <v>3247</v>
      </c>
      <c r="P1160" t="s">
        <v>6037</v>
      </c>
      <c r="Q1160" t="s">
        <v>6038</v>
      </c>
      <c r="R1160" t="s">
        <v>3297</v>
      </c>
      <c r="S1160" t="s">
        <v>8</v>
      </c>
      <c r="T1160" t="s">
        <v>6046</v>
      </c>
      <c r="U1160" s="9" t="s">
        <v>6047</v>
      </c>
      <c r="V1160" s="9" t="s">
        <v>6056</v>
      </c>
      <c r="W1160" t="s">
        <v>6057</v>
      </c>
      <c r="X1160" t="s">
        <v>3081</v>
      </c>
      <c r="Y1160" t="s">
        <v>3081</v>
      </c>
      <c r="Z1160">
        <v>1</v>
      </c>
      <c r="AA1160">
        <v>44896</v>
      </c>
      <c r="AB1160">
        <v>44896</v>
      </c>
      <c r="AC1160">
        <v>61980033</v>
      </c>
      <c r="AD1160" s="9" t="s">
        <v>3084</v>
      </c>
      <c r="AE1160" t="s">
        <v>1939</v>
      </c>
      <c r="AF1160" t="s">
        <v>3344</v>
      </c>
      <c r="AG1160" t="s">
        <v>3345</v>
      </c>
      <c r="AH1160" t="s">
        <v>1938</v>
      </c>
      <c r="AI1160" t="s">
        <v>6043</v>
      </c>
      <c r="AJ1160">
        <v>35562</v>
      </c>
      <c r="AK1160" t="s">
        <v>3099</v>
      </c>
      <c r="AL1160" t="s">
        <v>3088</v>
      </c>
      <c r="AM1160">
        <v>200019605394346</v>
      </c>
      <c r="AN1160">
        <v>1</v>
      </c>
      <c r="AO1160" s="88" t="s">
        <v>3089</v>
      </c>
      <c r="AP1160" s="88">
        <v>1</v>
      </c>
      <c r="AQ1160" s="88" t="s">
        <v>3090</v>
      </c>
      <c r="AR1160" s="88">
        <v>362717</v>
      </c>
      <c r="AS1160" s="88" t="s">
        <v>6059</v>
      </c>
      <c r="AT1160" s="88">
        <v>157</v>
      </c>
      <c r="AU1160" s="88">
        <v>35000</v>
      </c>
      <c r="AV1160" s="88">
        <v>0</v>
      </c>
      <c r="AW1160" s="88">
        <v>0</v>
      </c>
      <c r="AX1160" s="88">
        <v>0</v>
      </c>
      <c r="AY1160" s="88">
        <v>35000</v>
      </c>
      <c r="AZ1160" s="88">
        <v>1004.5</v>
      </c>
      <c r="BA1160" s="88">
        <v>0</v>
      </c>
      <c r="BB1160" s="88">
        <v>1064</v>
      </c>
      <c r="BC1160" s="88">
        <v>1715.46</v>
      </c>
      <c r="BD1160" s="88">
        <v>25</v>
      </c>
      <c r="BE1160" s="88">
        <v>0</v>
      </c>
      <c r="BF1160" s="101">
        <v>5965.13</v>
      </c>
      <c r="BG1160" s="101">
        <v>9774.09</v>
      </c>
      <c r="BH1160" s="101">
        <v>2485</v>
      </c>
      <c r="BI1160" s="101">
        <v>385</v>
      </c>
      <c r="BJ1160" s="101">
        <v>2481.5</v>
      </c>
      <c r="BK1160" s="101">
        <v>5351.5</v>
      </c>
      <c r="BL1160" s="101" t="s">
        <v>3229</v>
      </c>
      <c r="BM1160" s="101" t="s">
        <v>3327</v>
      </c>
    </row>
    <row r="1161" spans="1:65">
      <c r="A1161" t="s">
        <v>695</v>
      </c>
      <c r="B1161">
        <v>20250301</v>
      </c>
      <c r="C1161">
        <v>2025</v>
      </c>
      <c r="D1161" s="9">
        <v>45717</v>
      </c>
      <c r="E1161">
        <v>3</v>
      </c>
      <c r="F1161" t="s">
        <v>1033</v>
      </c>
      <c r="G1161" t="s">
        <v>428</v>
      </c>
      <c r="H1161" t="s">
        <v>1038</v>
      </c>
      <c r="I1161" t="s">
        <v>695</v>
      </c>
      <c r="J1161">
        <v>34</v>
      </c>
      <c r="K1161" t="s">
        <v>3256</v>
      </c>
      <c r="L1161" t="s">
        <v>2158</v>
      </c>
      <c r="M1161" t="s">
        <v>2158</v>
      </c>
      <c r="N1161" t="s">
        <v>1820</v>
      </c>
      <c r="O1161" t="s">
        <v>3247</v>
      </c>
      <c r="P1161" t="s">
        <v>6037</v>
      </c>
      <c r="Q1161" t="s">
        <v>6038</v>
      </c>
      <c r="R1161" t="s">
        <v>3672</v>
      </c>
      <c r="S1161" t="s">
        <v>322</v>
      </c>
      <c r="T1161" t="s">
        <v>6046</v>
      </c>
      <c r="U1161" s="9" t="s">
        <v>6047</v>
      </c>
      <c r="V1161" s="9" t="s">
        <v>6048</v>
      </c>
      <c r="W1161" t="s">
        <v>6049</v>
      </c>
      <c r="X1161" t="s">
        <v>3081</v>
      </c>
      <c r="Y1161" t="s">
        <v>3081</v>
      </c>
      <c r="Z1161">
        <v>1</v>
      </c>
      <c r="AA1161">
        <v>45566</v>
      </c>
      <c r="AB1161">
        <v>45566</v>
      </c>
      <c r="AC1161">
        <v>61815179</v>
      </c>
      <c r="AD1161" s="9" t="s">
        <v>3084</v>
      </c>
      <c r="AE1161" t="s">
        <v>3015</v>
      </c>
      <c r="AF1161" t="s">
        <v>5044</v>
      </c>
      <c r="AG1161" t="s">
        <v>5045</v>
      </c>
      <c r="AH1161" t="s">
        <v>5046</v>
      </c>
      <c r="AI1161" t="s">
        <v>6043</v>
      </c>
      <c r="AJ1161">
        <v>31611</v>
      </c>
      <c r="AK1161" t="s">
        <v>3087</v>
      </c>
      <c r="AL1161" t="s">
        <v>3088</v>
      </c>
      <c r="AM1161">
        <v>200019602169730</v>
      </c>
      <c r="AN1161">
        <v>1</v>
      </c>
      <c r="AO1161" s="88" t="s">
        <v>3089</v>
      </c>
      <c r="AP1161" s="88">
        <v>1</v>
      </c>
      <c r="AQ1161" s="88" t="s">
        <v>3090</v>
      </c>
      <c r="AR1161" s="88">
        <v>362717</v>
      </c>
      <c r="AS1161" s="88" t="s">
        <v>6059</v>
      </c>
      <c r="AT1161" s="88">
        <v>163</v>
      </c>
      <c r="AU1161" s="88">
        <v>45000</v>
      </c>
      <c r="AV1161" s="88">
        <v>0</v>
      </c>
      <c r="AW1161" s="88">
        <v>0</v>
      </c>
      <c r="AX1161" s="88">
        <v>0</v>
      </c>
      <c r="AY1161" s="88">
        <v>45000</v>
      </c>
      <c r="AZ1161" s="88">
        <v>1291.5</v>
      </c>
      <c r="BA1161" s="88">
        <v>1148.33</v>
      </c>
      <c r="BB1161" s="88">
        <v>1368</v>
      </c>
      <c r="BC1161" s="88">
        <v>0</v>
      </c>
      <c r="BD1161" s="88">
        <v>25</v>
      </c>
      <c r="BE1161" s="88">
        <v>0</v>
      </c>
      <c r="BF1161" s="101">
        <v>0</v>
      </c>
      <c r="BG1161" s="101">
        <v>3832.83</v>
      </c>
      <c r="BH1161" s="101">
        <v>3195</v>
      </c>
      <c r="BI1161" s="101">
        <v>495</v>
      </c>
      <c r="BJ1161" s="101">
        <v>3190.5</v>
      </c>
      <c r="BK1161" s="101">
        <v>6880.5</v>
      </c>
      <c r="BL1161" s="101" t="s">
        <v>3081</v>
      </c>
      <c r="BM1161" s="101" t="s">
        <v>3081</v>
      </c>
    </row>
    <row r="1162" spans="1:65">
      <c r="A1162" t="s">
        <v>695</v>
      </c>
      <c r="B1162">
        <v>20250301</v>
      </c>
      <c r="C1162">
        <v>2025</v>
      </c>
      <c r="D1162" s="9">
        <v>45717</v>
      </c>
      <c r="E1162">
        <v>3</v>
      </c>
      <c r="F1162" t="s">
        <v>1033</v>
      </c>
      <c r="G1162" t="s">
        <v>428</v>
      </c>
      <c r="H1162" t="s">
        <v>1038</v>
      </c>
      <c r="I1162" t="s">
        <v>695</v>
      </c>
      <c r="J1162">
        <v>34</v>
      </c>
      <c r="K1162" t="s">
        <v>3256</v>
      </c>
      <c r="L1162" t="s">
        <v>2158</v>
      </c>
      <c r="M1162" t="s">
        <v>2158</v>
      </c>
      <c r="N1162" t="s">
        <v>1820</v>
      </c>
      <c r="O1162" t="s">
        <v>3247</v>
      </c>
      <c r="P1162" t="s">
        <v>6037</v>
      </c>
      <c r="Q1162" t="s">
        <v>6038</v>
      </c>
      <c r="R1162" t="s">
        <v>3795</v>
      </c>
      <c r="S1162" t="s">
        <v>1094</v>
      </c>
      <c r="T1162" t="s">
        <v>6046</v>
      </c>
      <c r="U1162" s="9" t="s">
        <v>6047</v>
      </c>
      <c r="V1162" s="9" t="s">
        <v>6052</v>
      </c>
      <c r="W1162" t="s">
        <v>6053</v>
      </c>
      <c r="X1162" t="s">
        <v>3081</v>
      </c>
      <c r="Y1162" t="s">
        <v>3081</v>
      </c>
      <c r="Z1162">
        <v>1</v>
      </c>
      <c r="AA1162">
        <v>44844</v>
      </c>
      <c r="AB1162">
        <v>44844</v>
      </c>
      <c r="AC1162">
        <v>61815112</v>
      </c>
      <c r="AD1162" s="9" t="s">
        <v>3084</v>
      </c>
      <c r="AE1162" t="s">
        <v>1892</v>
      </c>
      <c r="AF1162" t="s">
        <v>5334</v>
      </c>
      <c r="AG1162" t="s">
        <v>5335</v>
      </c>
      <c r="AH1162" t="s">
        <v>1877</v>
      </c>
      <c r="AI1162" t="s">
        <v>6045</v>
      </c>
      <c r="AJ1162">
        <v>35493</v>
      </c>
      <c r="AK1162" t="s">
        <v>3099</v>
      </c>
      <c r="AL1162" t="s">
        <v>3088</v>
      </c>
      <c r="AM1162">
        <v>200019605218873</v>
      </c>
      <c r="AN1162">
        <v>1</v>
      </c>
      <c r="AO1162" s="88" t="s">
        <v>3089</v>
      </c>
      <c r="AP1162" s="88">
        <v>1</v>
      </c>
      <c r="AQ1162" s="88" t="s">
        <v>3090</v>
      </c>
      <c r="AR1162" s="88">
        <v>362717</v>
      </c>
      <c r="AS1162" s="88" t="s">
        <v>6059</v>
      </c>
      <c r="AT1162" s="88">
        <v>165</v>
      </c>
      <c r="AU1162" s="88">
        <v>50000</v>
      </c>
      <c r="AV1162" s="88">
        <v>0</v>
      </c>
      <c r="AW1162" s="88">
        <v>0</v>
      </c>
      <c r="AX1162" s="88">
        <v>0</v>
      </c>
      <c r="AY1162" s="88">
        <v>50000</v>
      </c>
      <c r="AZ1162" s="88">
        <v>1435</v>
      </c>
      <c r="BA1162" s="88">
        <v>1854</v>
      </c>
      <c r="BB1162" s="88">
        <v>1520</v>
      </c>
      <c r="BC1162" s="88">
        <v>0</v>
      </c>
      <c r="BD1162" s="88">
        <v>25</v>
      </c>
      <c r="BE1162" s="88">
        <v>0</v>
      </c>
      <c r="BF1162" s="101">
        <v>0</v>
      </c>
      <c r="BG1162" s="101">
        <v>4834</v>
      </c>
      <c r="BH1162" s="101">
        <v>3550</v>
      </c>
      <c r="BI1162" s="101">
        <v>550</v>
      </c>
      <c r="BJ1162" s="101">
        <v>3545</v>
      </c>
      <c r="BK1162" s="101">
        <v>7645</v>
      </c>
      <c r="BL1162" s="101" t="s">
        <v>3081</v>
      </c>
      <c r="BM1162" s="101" t="s">
        <v>3081</v>
      </c>
    </row>
    <row r="1163" spans="1:65">
      <c r="A1163" t="s">
        <v>695</v>
      </c>
      <c r="B1163">
        <v>20250301</v>
      </c>
      <c r="C1163">
        <v>2025</v>
      </c>
      <c r="D1163" s="9">
        <v>45717</v>
      </c>
      <c r="E1163">
        <v>3</v>
      </c>
      <c r="F1163" t="s">
        <v>1038</v>
      </c>
      <c r="G1163" t="s">
        <v>695</v>
      </c>
      <c r="H1163" t="s">
        <v>1038</v>
      </c>
      <c r="I1163" t="s">
        <v>695</v>
      </c>
      <c r="J1163">
        <v>7</v>
      </c>
      <c r="K1163" t="s">
        <v>3252</v>
      </c>
      <c r="L1163" t="s">
        <v>2158</v>
      </c>
      <c r="M1163" t="s">
        <v>2158</v>
      </c>
      <c r="N1163" t="s">
        <v>1820</v>
      </c>
      <c r="O1163" t="s">
        <v>3247</v>
      </c>
      <c r="P1163" t="s">
        <v>6037</v>
      </c>
      <c r="Q1163" t="s">
        <v>6038</v>
      </c>
      <c r="R1163" t="s">
        <v>3253</v>
      </c>
      <c r="S1163" t="s">
        <v>666</v>
      </c>
      <c r="T1163" t="s">
        <v>6046</v>
      </c>
      <c r="U1163" s="9" t="s">
        <v>6047</v>
      </c>
      <c r="V1163" s="9" t="s">
        <v>3081</v>
      </c>
      <c r="W1163" t="s">
        <v>3081</v>
      </c>
      <c r="X1163" t="s">
        <v>3081</v>
      </c>
      <c r="Y1163" t="s">
        <v>3081</v>
      </c>
      <c r="Z1163">
        <v>2</v>
      </c>
      <c r="AA1163">
        <v>45566</v>
      </c>
      <c r="AB1163">
        <v>44986</v>
      </c>
      <c r="AC1163">
        <v>62461855</v>
      </c>
      <c r="AD1163" s="9" t="s">
        <v>3084</v>
      </c>
      <c r="AE1163" t="s">
        <v>2253</v>
      </c>
      <c r="AF1163" t="s">
        <v>3419</v>
      </c>
      <c r="AG1163" t="s">
        <v>5340</v>
      </c>
      <c r="AH1163" t="s">
        <v>2252</v>
      </c>
      <c r="AI1163" t="s">
        <v>6045</v>
      </c>
      <c r="AJ1163">
        <v>31384</v>
      </c>
      <c r="AK1163" t="s">
        <v>3099</v>
      </c>
      <c r="AL1163" t="s">
        <v>3088</v>
      </c>
      <c r="AM1163">
        <v>200010120213994</v>
      </c>
      <c r="AN1163">
        <v>1</v>
      </c>
      <c r="AO1163" s="88" t="s">
        <v>3089</v>
      </c>
      <c r="AP1163" s="88">
        <v>1</v>
      </c>
      <c r="AQ1163" s="88" t="s">
        <v>3090</v>
      </c>
      <c r="AR1163" s="88">
        <v>362717</v>
      </c>
      <c r="AS1163" s="88" t="s">
        <v>6059</v>
      </c>
      <c r="AT1163" s="88">
        <v>192</v>
      </c>
      <c r="AU1163" s="88">
        <v>20000</v>
      </c>
      <c r="AV1163" s="88">
        <v>0</v>
      </c>
      <c r="AW1163" s="88">
        <v>0</v>
      </c>
      <c r="AX1163" s="88">
        <v>0</v>
      </c>
      <c r="AY1163" s="88">
        <v>20000</v>
      </c>
      <c r="AZ1163" s="88">
        <v>0</v>
      </c>
      <c r="BA1163" s="88">
        <v>0</v>
      </c>
      <c r="BB1163" s="88">
        <v>0</v>
      </c>
      <c r="BC1163" s="88">
        <v>0</v>
      </c>
      <c r="BD1163" s="88">
        <v>0</v>
      </c>
      <c r="BE1163" s="88">
        <v>0</v>
      </c>
      <c r="BF1163" s="101">
        <v>0</v>
      </c>
      <c r="BG1163" s="101">
        <v>0</v>
      </c>
      <c r="BH1163" s="101">
        <v>0</v>
      </c>
      <c r="BI1163" s="101">
        <v>0</v>
      </c>
      <c r="BJ1163" s="101">
        <v>0</v>
      </c>
      <c r="BK1163" s="101">
        <v>0</v>
      </c>
      <c r="BL1163" s="101" t="s">
        <v>3081</v>
      </c>
      <c r="BM1163" s="101" t="s">
        <v>3081</v>
      </c>
    </row>
    <row r="1164" spans="1:65">
      <c r="A1164" t="s">
        <v>695</v>
      </c>
      <c r="B1164">
        <v>20250301</v>
      </c>
      <c r="C1164">
        <v>2025</v>
      </c>
      <c r="D1164" s="9">
        <v>45717</v>
      </c>
      <c r="E1164">
        <v>3</v>
      </c>
      <c r="F1164" t="s">
        <v>1069</v>
      </c>
      <c r="G1164" t="s">
        <v>612</v>
      </c>
      <c r="H1164" t="s">
        <v>1069</v>
      </c>
      <c r="I1164" t="s">
        <v>612</v>
      </c>
      <c r="J1164">
        <v>1</v>
      </c>
      <c r="K1164" t="s">
        <v>9</v>
      </c>
      <c r="L1164" t="s">
        <v>2158</v>
      </c>
      <c r="M1164" t="s">
        <v>2158</v>
      </c>
      <c r="N1164" t="s">
        <v>1820</v>
      </c>
      <c r="O1164" t="s">
        <v>3247</v>
      </c>
      <c r="P1164" t="s">
        <v>6037</v>
      </c>
      <c r="Q1164" t="s">
        <v>6038</v>
      </c>
      <c r="R1164" t="s">
        <v>3110</v>
      </c>
      <c r="S1164" t="s">
        <v>25</v>
      </c>
      <c r="T1164" t="s">
        <v>6046</v>
      </c>
      <c r="U1164" s="9" t="s">
        <v>6047</v>
      </c>
      <c r="V1164" s="9" t="s">
        <v>3081</v>
      </c>
      <c r="W1164" t="s">
        <v>3081</v>
      </c>
      <c r="X1164" t="s">
        <v>3081</v>
      </c>
      <c r="Y1164" t="s">
        <v>3081</v>
      </c>
      <c r="Z1164">
        <v>10</v>
      </c>
      <c r="AA1164">
        <v>45352</v>
      </c>
      <c r="AB1164">
        <v>34090</v>
      </c>
      <c r="AC1164">
        <v>62115027</v>
      </c>
      <c r="AD1164" s="9" t="s">
        <v>3084</v>
      </c>
      <c r="AE1164" t="s">
        <v>885</v>
      </c>
      <c r="AF1164" t="s">
        <v>3447</v>
      </c>
      <c r="AG1164" t="s">
        <v>3448</v>
      </c>
      <c r="AH1164" t="s">
        <v>638</v>
      </c>
      <c r="AI1164" t="s">
        <v>6043</v>
      </c>
      <c r="AJ1164">
        <v>26558</v>
      </c>
      <c r="AK1164" t="s">
        <v>3088</v>
      </c>
      <c r="AL1164" t="s">
        <v>3088</v>
      </c>
      <c r="AM1164">
        <v>200013300038166</v>
      </c>
      <c r="AN1164">
        <v>1</v>
      </c>
      <c r="AO1164" s="88" t="s">
        <v>3089</v>
      </c>
      <c r="AP1164" s="88">
        <v>1</v>
      </c>
      <c r="AQ1164" s="88" t="s">
        <v>3090</v>
      </c>
      <c r="AR1164" s="88">
        <v>362717</v>
      </c>
      <c r="AS1164" s="88" t="s">
        <v>6059</v>
      </c>
      <c r="AT1164" s="88">
        <v>194</v>
      </c>
      <c r="AU1164" s="88">
        <v>90000</v>
      </c>
      <c r="AV1164" s="88">
        <v>0</v>
      </c>
      <c r="AW1164" s="88">
        <v>0</v>
      </c>
      <c r="AX1164" s="88">
        <v>0</v>
      </c>
      <c r="AY1164" s="88">
        <v>90000</v>
      </c>
      <c r="AZ1164" s="88">
        <v>2583</v>
      </c>
      <c r="BA1164" s="88">
        <v>9324.25</v>
      </c>
      <c r="BB1164" s="88">
        <v>2736</v>
      </c>
      <c r="BC1164" s="88">
        <v>1715.46</v>
      </c>
      <c r="BD1164" s="88">
        <v>25</v>
      </c>
      <c r="BE1164" s="88">
        <v>100</v>
      </c>
      <c r="BF1164" s="101">
        <v>41908.959999999999</v>
      </c>
      <c r="BG1164" s="101">
        <v>58392.67</v>
      </c>
      <c r="BH1164" s="101">
        <v>6390</v>
      </c>
      <c r="BI1164" s="101">
        <v>851.51</v>
      </c>
      <c r="BJ1164" s="101">
        <v>6381</v>
      </c>
      <c r="BK1164" s="101">
        <v>13622.51</v>
      </c>
      <c r="BL1164" s="101" t="s">
        <v>3091</v>
      </c>
      <c r="BM1164" s="101" t="s">
        <v>3229</v>
      </c>
    </row>
    <row r="1165" spans="1:65">
      <c r="A1165" t="s">
        <v>695</v>
      </c>
      <c r="B1165">
        <v>20250301</v>
      </c>
      <c r="C1165">
        <v>2025</v>
      </c>
      <c r="D1165" s="9">
        <v>45717</v>
      </c>
      <c r="E1165">
        <v>3</v>
      </c>
      <c r="F1165" t="s">
        <v>1088</v>
      </c>
      <c r="G1165" t="s">
        <v>14</v>
      </c>
      <c r="H1165" t="s">
        <v>1038</v>
      </c>
      <c r="I1165" t="s">
        <v>695</v>
      </c>
      <c r="J1165">
        <v>34</v>
      </c>
      <c r="K1165" t="s">
        <v>3256</v>
      </c>
      <c r="L1165" t="s">
        <v>2158</v>
      </c>
      <c r="M1165" t="s">
        <v>2158</v>
      </c>
      <c r="N1165" t="s">
        <v>1820</v>
      </c>
      <c r="O1165" t="s">
        <v>3247</v>
      </c>
      <c r="P1165" t="s">
        <v>6037</v>
      </c>
      <c r="Q1165" t="s">
        <v>6038</v>
      </c>
      <c r="R1165" t="s">
        <v>3263</v>
      </c>
      <c r="S1165" t="s">
        <v>62</v>
      </c>
      <c r="T1165" t="s">
        <v>6066</v>
      </c>
      <c r="U1165" s="9" t="s">
        <v>6067</v>
      </c>
      <c r="V1165" s="9" t="s">
        <v>6052</v>
      </c>
      <c r="W1165" t="s">
        <v>6053</v>
      </c>
      <c r="X1165" t="s">
        <v>3081</v>
      </c>
      <c r="Y1165" t="s">
        <v>3081</v>
      </c>
      <c r="Z1165">
        <v>4</v>
      </c>
      <c r="AA1165">
        <v>45170</v>
      </c>
      <c r="AB1165">
        <v>40634</v>
      </c>
      <c r="AC1165">
        <v>62340119</v>
      </c>
      <c r="AD1165" s="9" t="s">
        <v>3084</v>
      </c>
      <c r="AE1165" t="s">
        <v>2547</v>
      </c>
      <c r="AF1165" t="s">
        <v>5564</v>
      </c>
      <c r="AG1165" t="s">
        <v>5565</v>
      </c>
      <c r="AH1165" t="s">
        <v>2573</v>
      </c>
      <c r="AI1165" t="s">
        <v>6043</v>
      </c>
      <c r="AJ1165">
        <v>28647</v>
      </c>
      <c r="AK1165" t="s">
        <v>3088</v>
      </c>
      <c r="AL1165" t="s">
        <v>3088</v>
      </c>
      <c r="AM1165">
        <v>200019604861432</v>
      </c>
      <c r="AN1165">
        <v>1</v>
      </c>
      <c r="AO1165" s="88" t="s">
        <v>3089</v>
      </c>
      <c r="AP1165" s="88">
        <v>1</v>
      </c>
      <c r="AQ1165" s="88" t="s">
        <v>3090</v>
      </c>
      <c r="AR1165" s="88">
        <v>362717</v>
      </c>
      <c r="AS1165" s="88" t="s">
        <v>6059</v>
      </c>
      <c r="AT1165" s="88">
        <v>212</v>
      </c>
      <c r="AU1165" s="88">
        <v>20000</v>
      </c>
      <c r="AV1165" s="88">
        <v>0</v>
      </c>
      <c r="AW1165" s="88">
        <v>0</v>
      </c>
      <c r="AX1165" s="88">
        <v>0</v>
      </c>
      <c r="AY1165" s="88">
        <v>20000</v>
      </c>
      <c r="AZ1165" s="88">
        <v>574</v>
      </c>
      <c r="BA1165" s="88">
        <v>0</v>
      </c>
      <c r="BB1165" s="88">
        <v>608</v>
      </c>
      <c r="BC1165" s="88">
        <v>0</v>
      </c>
      <c r="BD1165" s="88">
        <v>25</v>
      </c>
      <c r="BE1165" s="88">
        <v>0</v>
      </c>
      <c r="BF1165" s="101">
        <v>0</v>
      </c>
      <c r="BG1165" s="101">
        <v>1207</v>
      </c>
      <c r="BH1165" s="101">
        <v>1420</v>
      </c>
      <c r="BI1165" s="101">
        <v>220</v>
      </c>
      <c r="BJ1165" s="101">
        <v>1418</v>
      </c>
      <c r="BK1165" s="101">
        <v>3058</v>
      </c>
      <c r="BL1165" s="101" t="s">
        <v>3081</v>
      </c>
      <c r="BM1165" s="101" t="s">
        <v>3081</v>
      </c>
    </row>
    <row r="1166" spans="1:65">
      <c r="A1166" t="s">
        <v>695</v>
      </c>
      <c r="B1166">
        <v>20250301</v>
      </c>
      <c r="C1166">
        <v>2025</v>
      </c>
      <c r="D1166" s="9">
        <v>45717</v>
      </c>
      <c r="E1166">
        <v>3</v>
      </c>
      <c r="F1166" t="s">
        <v>1038</v>
      </c>
      <c r="G1166" t="s">
        <v>695</v>
      </c>
      <c r="H1166" t="s">
        <v>1038</v>
      </c>
      <c r="I1166" t="s">
        <v>695</v>
      </c>
      <c r="J1166">
        <v>7</v>
      </c>
      <c r="K1166" t="s">
        <v>3252</v>
      </c>
      <c r="L1166" t="s">
        <v>2158</v>
      </c>
      <c r="M1166" t="s">
        <v>2158</v>
      </c>
      <c r="N1166" t="s">
        <v>1820</v>
      </c>
      <c r="O1166" t="s">
        <v>3247</v>
      </c>
      <c r="P1166" t="s">
        <v>6037</v>
      </c>
      <c r="Q1166" t="s">
        <v>6038</v>
      </c>
      <c r="R1166" t="s">
        <v>3253</v>
      </c>
      <c r="S1166" t="s">
        <v>666</v>
      </c>
      <c r="T1166" t="s">
        <v>6046</v>
      </c>
      <c r="U1166" s="9" t="s">
        <v>6047</v>
      </c>
      <c r="V1166" s="9" t="s">
        <v>3081</v>
      </c>
      <c r="W1166" t="s">
        <v>3081</v>
      </c>
      <c r="X1166" t="s">
        <v>3081</v>
      </c>
      <c r="Y1166" t="s">
        <v>3081</v>
      </c>
      <c r="Z1166">
        <v>2</v>
      </c>
      <c r="AA1166">
        <v>45505</v>
      </c>
      <c r="AB1166">
        <v>45413</v>
      </c>
      <c r="AC1166">
        <v>62462242</v>
      </c>
      <c r="AD1166" s="9" t="s">
        <v>3084</v>
      </c>
      <c r="AE1166" t="s">
        <v>2842</v>
      </c>
      <c r="AF1166" t="s">
        <v>4468</v>
      </c>
      <c r="AG1166" t="s">
        <v>4760</v>
      </c>
      <c r="AH1166" t="s">
        <v>2841</v>
      </c>
      <c r="AI1166" t="s">
        <v>6045</v>
      </c>
      <c r="AJ1166">
        <v>34123</v>
      </c>
      <c r="AK1166" t="s">
        <v>3099</v>
      </c>
      <c r="AL1166" t="s">
        <v>3088</v>
      </c>
      <c r="AM1166">
        <v>200011640474610</v>
      </c>
      <c r="AN1166">
        <v>1</v>
      </c>
      <c r="AO1166" s="88" t="s">
        <v>3089</v>
      </c>
      <c r="AP1166" s="88">
        <v>1</v>
      </c>
      <c r="AQ1166" s="88" t="s">
        <v>3090</v>
      </c>
      <c r="AR1166" s="88">
        <v>362717</v>
      </c>
      <c r="AS1166" s="88" t="s">
        <v>6059</v>
      </c>
      <c r="AT1166" s="88">
        <v>222</v>
      </c>
      <c r="AU1166" s="88">
        <v>10000</v>
      </c>
      <c r="AV1166" s="88">
        <v>0</v>
      </c>
      <c r="AW1166" s="88">
        <v>0</v>
      </c>
      <c r="AX1166" s="88">
        <v>0</v>
      </c>
      <c r="AY1166" s="88">
        <v>10000</v>
      </c>
      <c r="AZ1166" s="88">
        <v>0</v>
      </c>
      <c r="BA1166" s="88">
        <v>0</v>
      </c>
      <c r="BB1166" s="88">
        <v>0</v>
      </c>
      <c r="BC1166" s="88">
        <v>0</v>
      </c>
      <c r="BD1166" s="88">
        <v>0</v>
      </c>
      <c r="BE1166" s="88">
        <v>0</v>
      </c>
      <c r="BF1166" s="101">
        <v>0</v>
      </c>
      <c r="BG1166" s="101">
        <v>0</v>
      </c>
      <c r="BH1166" s="101">
        <v>0</v>
      </c>
      <c r="BI1166" s="101">
        <v>0</v>
      </c>
      <c r="BJ1166" s="101">
        <v>0</v>
      </c>
      <c r="BK1166" s="101">
        <v>0</v>
      </c>
      <c r="BL1166" s="101" t="s">
        <v>3081</v>
      </c>
      <c r="BM1166" s="101" t="s">
        <v>3081</v>
      </c>
    </row>
    <row r="1167" spans="1:65">
      <c r="A1167" t="s">
        <v>695</v>
      </c>
      <c r="B1167">
        <v>20250301</v>
      </c>
      <c r="C1167">
        <v>2025</v>
      </c>
      <c r="D1167" s="9">
        <v>45717</v>
      </c>
      <c r="E1167">
        <v>3</v>
      </c>
      <c r="F1167" t="s">
        <v>1028</v>
      </c>
      <c r="G1167" t="s">
        <v>1194</v>
      </c>
      <c r="H1167" t="s">
        <v>1038</v>
      </c>
      <c r="I1167" t="s">
        <v>695</v>
      </c>
      <c r="J1167">
        <v>34</v>
      </c>
      <c r="K1167" t="s">
        <v>3256</v>
      </c>
      <c r="L1167" t="s">
        <v>2158</v>
      </c>
      <c r="M1167" t="s">
        <v>2158</v>
      </c>
      <c r="N1167" t="s">
        <v>1820</v>
      </c>
      <c r="O1167" t="s">
        <v>3247</v>
      </c>
      <c r="P1167" t="s">
        <v>6037</v>
      </c>
      <c r="Q1167" t="s">
        <v>6038</v>
      </c>
      <c r="R1167" t="s">
        <v>3263</v>
      </c>
      <c r="S1167" t="s">
        <v>62</v>
      </c>
      <c r="T1167" t="s">
        <v>6066</v>
      </c>
      <c r="U1167" s="9" t="s">
        <v>6067</v>
      </c>
      <c r="V1167" s="9" t="s">
        <v>6052</v>
      </c>
      <c r="W1167" t="s">
        <v>6053</v>
      </c>
      <c r="X1167" t="s">
        <v>3081</v>
      </c>
      <c r="Y1167" t="s">
        <v>3081</v>
      </c>
      <c r="Z1167">
        <v>2</v>
      </c>
      <c r="AA1167">
        <v>45078</v>
      </c>
      <c r="AB1167">
        <v>44896</v>
      </c>
      <c r="AC1167">
        <v>62475154</v>
      </c>
      <c r="AD1167" s="9" t="s">
        <v>3084</v>
      </c>
      <c r="AE1167" t="s">
        <v>1968</v>
      </c>
      <c r="AF1167" t="s">
        <v>4708</v>
      </c>
      <c r="AG1167" t="s">
        <v>4709</v>
      </c>
      <c r="AH1167" t="s">
        <v>1967</v>
      </c>
      <c r="AI1167" t="s">
        <v>6045</v>
      </c>
      <c r="AJ1167">
        <v>37470</v>
      </c>
      <c r="AK1167" t="s">
        <v>3099</v>
      </c>
      <c r="AL1167" t="s">
        <v>3088</v>
      </c>
      <c r="AM1167">
        <v>200019603769985</v>
      </c>
      <c r="AN1167">
        <v>1</v>
      </c>
      <c r="AO1167" s="88" t="s">
        <v>3089</v>
      </c>
      <c r="AP1167" s="88">
        <v>1</v>
      </c>
      <c r="AQ1167" s="88" t="s">
        <v>3090</v>
      </c>
      <c r="AR1167" s="88">
        <v>362717</v>
      </c>
      <c r="AS1167" s="88" t="s">
        <v>6059</v>
      </c>
      <c r="AT1167" s="88">
        <v>226</v>
      </c>
      <c r="AU1167" s="88">
        <v>25000</v>
      </c>
      <c r="AV1167" s="88">
        <v>0</v>
      </c>
      <c r="AW1167" s="88">
        <v>0</v>
      </c>
      <c r="AX1167" s="88">
        <v>0</v>
      </c>
      <c r="AY1167" s="88">
        <v>25000</v>
      </c>
      <c r="AZ1167" s="88">
        <v>717.5</v>
      </c>
      <c r="BA1167" s="88">
        <v>0</v>
      </c>
      <c r="BB1167" s="88">
        <v>760</v>
      </c>
      <c r="BC1167" s="88">
        <v>0</v>
      </c>
      <c r="BD1167" s="88">
        <v>25</v>
      </c>
      <c r="BE1167" s="88">
        <v>0</v>
      </c>
      <c r="BF1167" s="101">
        <v>0</v>
      </c>
      <c r="BG1167" s="101">
        <v>1502.5</v>
      </c>
      <c r="BH1167" s="101">
        <v>1775</v>
      </c>
      <c r="BI1167" s="101">
        <v>275</v>
      </c>
      <c r="BJ1167" s="101">
        <v>1772.5</v>
      </c>
      <c r="BK1167" s="101">
        <v>3822.5</v>
      </c>
      <c r="BL1167" s="101" t="s">
        <v>3081</v>
      </c>
      <c r="BM1167" s="101" t="s">
        <v>3081</v>
      </c>
    </row>
    <row r="1168" spans="1:65">
      <c r="A1168" t="s">
        <v>695</v>
      </c>
      <c r="B1168">
        <v>20250301</v>
      </c>
      <c r="C1168">
        <v>2025</v>
      </c>
      <c r="D1168" s="9">
        <v>45717</v>
      </c>
      <c r="E1168">
        <v>3</v>
      </c>
      <c r="F1168" t="s">
        <v>1028</v>
      </c>
      <c r="G1168" t="s">
        <v>1194</v>
      </c>
      <c r="H1168" t="s">
        <v>1038</v>
      </c>
      <c r="I1168" t="s">
        <v>695</v>
      </c>
      <c r="J1168">
        <v>34</v>
      </c>
      <c r="K1168" t="s">
        <v>3256</v>
      </c>
      <c r="L1168" t="s">
        <v>2158</v>
      </c>
      <c r="M1168" t="s">
        <v>2158</v>
      </c>
      <c r="N1168" t="s">
        <v>1820</v>
      </c>
      <c r="O1168" t="s">
        <v>3247</v>
      </c>
      <c r="P1168" t="s">
        <v>6037</v>
      </c>
      <c r="Q1168" t="s">
        <v>6038</v>
      </c>
      <c r="R1168" t="s">
        <v>4173</v>
      </c>
      <c r="S1168" t="s">
        <v>1848</v>
      </c>
      <c r="T1168" t="s">
        <v>6046</v>
      </c>
      <c r="U1168" s="9" t="s">
        <v>6047</v>
      </c>
      <c r="V1168" s="9" t="s">
        <v>6052</v>
      </c>
      <c r="W1168" t="s">
        <v>6053</v>
      </c>
      <c r="X1168" t="s">
        <v>3081</v>
      </c>
      <c r="Y1168" t="s">
        <v>3081</v>
      </c>
      <c r="Z1168">
        <v>2</v>
      </c>
      <c r="AA1168">
        <v>45474</v>
      </c>
      <c r="AB1168">
        <v>44896</v>
      </c>
      <c r="AC1168">
        <v>62010025</v>
      </c>
      <c r="AD1168" s="9" t="s">
        <v>3084</v>
      </c>
      <c r="AE1168" t="s">
        <v>2150</v>
      </c>
      <c r="AF1168" t="s">
        <v>4414</v>
      </c>
      <c r="AG1168" t="s">
        <v>4415</v>
      </c>
      <c r="AH1168" t="s">
        <v>2149</v>
      </c>
      <c r="AI1168" t="s">
        <v>6043</v>
      </c>
      <c r="AJ1168">
        <v>33008</v>
      </c>
      <c r="AK1168" t="s">
        <v>3099</v>
      </c>
      <c r="AL1168" t="s">
        <v>3088</v>
      </c>
      <c r="AM1168">
        <v>200019603252873</v>
      </c>
      <c r="AN1168">
        <v>1</v>
      </c>
      <c r="AO1168" s="88" t="s">
        <v>3089</v>
      </c>
      <c r="AP1168" s="88">
        <v>1</v>
      </c>
      <c r="AQ1168" s="88" t="s">
        <v>3090</v>
      </c>
      <c r="AR1168" s="88">
        <v>362717</v>
      </c>
      <c r="AS1168" s="88" t="s">
        <v>6059</v>
      </c>
      <c r="AT1168" s="88">
        <v>227</v>
      </c>
      <c r="AU1168" s="88">
        <v>70000</v>
      </c>
      <c r="AV1168" s="88">
        <v>0</v>
      </c>
      <c r="AW1168" s="88">
        <v>0</v>
      </c>
      <c r="AX1168" s="88">
        <v>0</v>
      </c>
      <c r="AY1168" s="88">
        <v>70000</v>
      </c>
      <c r="AZ1168" s="88">
        <v>2009</v>
      </c>
      <c r="BA1168" s="88">
        <v>5368.48</v>
      </c>
      <c r="BB1168" s="88">
        <v>2128</v>
      </c>
      <c r="BC1168" s="88">
        <v>0</v>
      </c>
      <c r="BD1168" s="88">
        <v>25</v>
      </c>
      <c r="BE1168" s="88">
        <v>0</v>
      </c>
      <c r="BF1168" s="101">
        <v>3566</v>
      </c>
      <c r="BG1168" s="101">
        <v>13096.48</v>
      </c>
      <c r="BH1168" s="101">
        <v>4970</v>
      </c>
      <c r="BI1168" s="101">
        <v>770</v>
      </c>
      <c r="BJ1168" s="101">
        <v>4963</v>
      </c>
      <c r="BK1168" s="101">
        <v>10703</v>
      </c>
      <c r="BL1168" s="101" t="s">
        <v>3173</v>
      </c>
      <c r="BM1168" s="101" t="s">
        <v>3217</v>
      </c>
    </row>
    <row r="1169" spans="1:65">
      <c r="A1169" t="s">
        <v>695</v>
      </c>
      <c r="B1169">
        <v>20250301</v>
      </c>
      <c r="C1169">
        <v>2025</v>
      </c>
      <c r="D1169" s="9">
        <v>45717</v>
      </c>
      <c r="E1169">
        <v>3</v>
      </c>
      <c r="F1169" t="s">
        <v>1048</v>
      </c>
      <c r="G1169" t="s">
        <v>388</v>
      </c>
      <c r="H1169" t="s">
        <v>1038</v>
      </c>
      <c r="I1169" t="s">
        <v>695</v>
      </c>
      <c r="J1169">
        <v>34</v>
      </c>
      <c r="K1169" t="s">
        <v>3256</v>
      </c>
      <c r="L1169" t="s">
        <v>2158</v>
      </c>
      <c r="M1169" t="s">
        <v>2158</v>
      </c>
      <c r="N1169" t="s">
        <v>1820</v>
      </c>
      <c r="O1169" t="s">
        <v>3247</v>
      </c>
      <c r="P1169" t="s">
        <v>6037</v>
      </c>
      <c r="Q1169" t="s">
        <v>6038</v>
      </c>
      <c r="R1169" t="s">
        <v>3335</v>
      </c>
      <c r="S1169" t="s">
        <v>746</v>
      </c>
      <c r="T1169" t="s">
        <v>6046</v>
      </c>
      <c r="U1169" s="9" t="s">
        <v>6047</v>
      </c>
      <c r="V1169" s="9" t="s">
        <v>6052</v>
      </c>
      <c r="W1169" t="s">
        <v>6053</v>
      </c>
      <c r="X1169" t="s">
        <v>3081</v>
      </c>
      <c r="Y1169" t="s">
        <v>3081</v>
      </c>
      <c r="Z1169">
        <v>1</v>
      </c>
      <c r="AA1169">
        <v>44896</v>
      </c>
      <c r="AB1169">
        <v>44896</v>
      </c>
      <c r="AC1169">
        <v>61935142</v>
      </c>
      <c r="AD1169" s="9" t="s">
        <v>3084</v>
      </c>
      <c r="AE1169" t="s">
        <v>2051</v>
      </c>
      <c r="AF1169" t="s">
        <v>4799</v>
      </c>
      <c r="AG1169" t="s">
        <v>4800</v>
      </c>
      <c r="AH1169" t="s">
        <v>2050</v>
      </c>
      <c r="AI1169" t="s">
        <v>6045</v>
      </c>
      <c r="AJ1169">
        <v>33939</v>
      </c>
      <c r="AK1169" t="s">
        <v>3099</v>
      </c>
      <c r="AL1169" t="s">
        <v>3088</v>
      </c>
      <c r="AM1169">
        <v>200019602295080</v>
      </c>
      <c r="AN1169">
        <v>1</v>
      </c>
      <c r="AO1169" s="88" t="s">
        <v>3089</v>
      </c>
      <c r="AP1169" s="88">
        <v>1</v>
      </c>
      <c r="AQ1169" s="88" t="s">
        <v>3090</v>
      </c>
      <c r="AR1169" s="88">
        <v>362717</v>
      </c>
      <c r="AS1169" s="88" t="s">
        <v>6059</v>
      </c>
      <c r="AT1169" s="88">
        <v>232</v>
      </c>
      <c r="AU1169" s="88">
        <v>50000</v>
      </c>
      <c r="AV1169" s="88">
        <v>0</v>
      </c>
      <c r="AW1169" s="88">
        <v>0</v>
      </c>
      <c r="AX1169" s="88">
        <v>0</v>
      </c>
      <c r="AY1169" s="88">
        <v>50000</v>
      </c>
      <c r="AZ1169" s="88">
        <v>1435</v>
      </c>
      <c r="BA1169" s="88">
        <v>1854</v>
      </c>
      <c r="BB1169" s="88">
        <v>1520</v>
      </c>
      <c r="BC1169" s="88">
        <v>0</v>
      </c>
      <c r="BD1169" s="88">
        <v>25</v>
      </c>
      <c r="BE1169" s="88">
        <v>0</v>
      </c>
      <c r="BF1169" s="101">
        <v>0</v>
      </c>
      <c r="BG1169" s="101">
        <v>4834</v>
      </c>
      <c r="BH1169" s="101">
        <v>3550</v>
      </c>
      <c r="BI1169" s="101">
        <v>550</v>
      </c>
      <c r="BJ1169" s="101">
        <v>3545</v>
      </c>
      <c r="BK1169" s="101">
        <v>7645</v>
      </c>
      <c r="BL1169" s="101" t="s">
        <v>3081</v>
      </c>
      <c r="BM1169" s="101" t="s">
        <v>3081</v>
      </c>
    </row>
    <row r="1170" spans="1:65">
      <c r="A1170" t="s">
        <v>695</v>
      </c>
      <c r="B1170">
        <v>20250301</v>
      </c>
      <c r="C1170">
        <v>2025</v>
      </c>
      <c r="D1170" s="9">
        <v>45717</v>
      </c>
      <c r="E1170">
        <v>3</v>
      </c>
      <c r="F1170" t="s">
        <v>1038</v>
      </c>
      <c r="G1170" t="s">
        <v>695</v>
      </c>
      <c r="H1170" t="s">
        <v>1038</v>
      </c>
      <c r="I1170" t="s">
        <v>695</v>
      </c>
      <c r="J1170">
        <v>7</v>
      </c>
      <c r="K1170" t="s">
        <v>3252</v>
      </c>
      <c r="L1170" t="s">
        <v>2158</v>
      </c>
      <c r="M1170" t="s">
        <v>2158</v>
      </c>
      <c r="N1170" t="s">
        <v>1820</v>
      </c>
      <c r="O1170" t="s">
        <v>3247</v>
      </c>
      <c r="P1170" t="s">
        <v>6037</v>
      </c>
      <c r="Q1170" t="s">
        <v>6038</v>
      </c>
      <c r="R1170" t="s">
        <v>3253</v>
      </c>
      <c r="S1170" t="s">
        <v>666</v>
      </c>
      <c r="T1170" t="s">
        <v>6046</v>
      </c>
      <c r="U1170" s="9" t="s">
        <v>6047</v>
      </c>
      <c r="V1170" s="9" t="s">
        <v>3081</v>
      </c>
      <c r="W1170" t="s">
        <v>3081</v>
      </c>
      <c r="X1170" t="s">
        <v>3081</v>
      </c>
      <c r="Y1170" t="s">
        <v>3081</v>
      </c>
      <c r="Z1170">
        <v>1</v>
      </c>
      <c r="AA1170">
        <v>45658</v>
      </c>
      <c r="AB1170">
        <v>45658</v>
      </c>
      <c r="AC1170">
        <v>62462443</v>
      </c>
      <c r="AD1170" s="9" t="s">
        <v>3084</v>
      </c>
      <c r="AE1170" t="s">
        <v>5881</v>
      </c>
      <c r="AF1170" t="s">
        <v>5882</v>
      </c>
      <c r="AG1170" t="s">
        <v>5883</v>
      </c>
      <c r="AH1170" t="s">
        <v>5884</v>
      </c>
      <c r="AI1170" t="s">
        <v>6045</v>
      </c>
      <c r="AJ1170">
        <v>37908</v>
      </c>
      <c r="AK1170" t="s">
        <v>3099</v>
      </c>
      <c r="AL1170" t="s">
        <v>3088</v>
      </c>
      <c r="AM1170">
        <v>200019603950770</v>
      </c>
      <c r="AN1170">
        <v>1</v>
      </c>
      <c r="AO1170" s="88" t="s">
        <v>3089</v>
      </c>
      <c r="AP1170" s="88">
        <v>1</v>
      </c>
      <c r="AQ1170" s="88" t="s">
        <v>3090</v>
      </c>
      <c r="AR1170" s="88">
        <v>362717</v>
      </c>
      <c r="AS1170" s="88" t="s">
        <v>6059</v>
      </c>
      <c r="AT1170" s="88">
        <v>233</v>
      </c>
      <c r="AU1170" s="88">
        <v>10000</v>
      </c>
      <c r="AV1170" s="88">
        <v>0</v>
      </c>
      <c r="AW1170" s="88">
        <v>0</v>
      </c>
      <c r="AX1170" s="88">
        <v>0</v>
      </c>
      <c r="AY1170" s="88">
        <v>10000</v>
      </c>
      <c r="AZ1170" s="88">
        <v>0</v>
      </c>
      <c r="BA1170" s="88">
        <v>0</v>
      </c>
      <c r="BB1170" s="88">
        <v>0</v>
      </c>
      <c r="BC1170" s="88">
        <v>0</v>
      </c>
      <c r="BD1170" s="88">
        <v>0</v>
      </c>
      <c r="BE1170" s="88">
        <v>0</v>
      </c>
      <c r="BF1170" s="101">
        <v>0</v>
      </c>
      <c r="BG1170" s="101">
        <v>0</v>
      </c>
      <c r="BH1170" s="101">
        <v>0</v>
      </c>
      <c r="BI1170" s="101">
        <v>0</v>
      </c>
      <c r="BJ1170" s="101">
        <v>0</v>
      </c>
      <c r="BK1170" s="101">
        <v>0</v>
      </c>
      <c r="BL1170" s="101" t="s">
        <v>3081</v>
      </c>
      <c r="BM1170" s="101" t="s">
        <v>3081</v>
      </c>
    </row>
    <row r="1171" spans="1:65">
      <c r="A1171" t="s">
        <v>695</v>
      </c>
      <c r="B1171">
        <v>20250301</v>
      </c>
      <c r="C1171">
        <v>2025</v>
      </c>
      <c r="D1171" s="9">
        <v>45717</v>
      </c>
      <c r="E1171">
        <v>3</v>
      </c>
      <c r="F1171" t="s">
        <v>1056</v>
      </c>
      <c r="G1171" t="s">
        <v>694</v>
      </c>
      <c r="H1171" t="s">
        <v>1038</v>
      </c>
      <c r="I1171" t="s">
        <v>695</v>
      </c>
      <c r="J1171">
        <v>34</v>
      </c>
      <c r="K1171" t="s">
        <v>3256</v>
      </c>
      <c r="L1171" t="s">
        <v>2158</v>
      </c>
      <c r="M1171" t="s">
        <v>2158</v>
      </c>
      <c r="N1171" t="s">
        <v>1820</v>
      </c>
      <c r="O1171" t="s">
        <v>3247</v>
      </c>
      <c r="P1171" t="s">
        <v>6037</v>
      </c>
      <c r="Q1171" t="s">
        <v>6038</v>
      </c>
      <c r="R1171" t="s">
        <v>3314</v>
      </c>
      <c r="S1171" t="s">
        <v>728</v>
      </c>
      <c r="T1171" t="s">
        <v>6046</v>
      </c>
      <c r="U1171" s="9" t="s">
        <v>6047</v>
      </c>
      <c r="V1171" s="9" t="s">
        <v>6054</v>
      </c>
      <c r="W1171" t="s">
        <v>6055</v>
      </c>
      <c r="X1171" t="s">
        <v>3081</v>
      </c>
      <c r="Y1171" t="s">
        <v>3081</v>
      </c>
      <c r="Z1171">
        <v>3</v>
      </c>
      <c r="AA1171">
        <v>44562</v>
      </c>
      <c r="AB1171">
        <v>44197</v>
      </c>
      <c r="AC1171">
        <v>61800068</v>
      </c>
      <c r="AD1171" s="9" t="s">
        <v>3084</v>
      </c>
      <c r="AE1171" t="s">
        <v>1695</v>
      </c>
      <c r="AF1171" t="s">
        <v>3484</v>
      </c>
      <c r="AG1171" t="s">
        <v>3485</v>
      </c>
      <c r="AH1171" t="s">
        <v>733</v>
      </c>
      <c r="AI1171" t="s">
        <v>6045</v>
      </c>
      <c r="AJ1171">
        <v>26140</v>
      </c>
      <c r="AK1171" t="s">
        <v>3087</v>
      </c>
      <c r="AL1171" t="s">
        <v>3088</v>
      </c>
      <c r="AM1171">
        <v>200019603107045</v>
      </c>
      <c r="AN1171">
        <v>1</v>
      </c>
      <c r="AO1171" s="88" t="s">
        <v>3089</v>
      </c>
      <c r="AP1171" s="88">
        <v>1</v>
      </c>
      <c r="AQ1171" s="88" t="s">
        <v>3090</v>
      </c>
      <c r="AR1171" s="88">
        <v>362717</v>
      </c>
      <c r="AS1171" s="88" t="s">
        <v>6059</v>
      </c>
      <c r="AT1171" s="88">
        <v>235</v>
      </c>
      <c r="AU1171" s="88">
        <v>40000</v>
      </c>
      <c r="AV1171" s="88">
        <v>0</v>
      </c>
      <c r="AW1171" s="88">
        <v>0</v>
      </c>
      <c r="AX1171" s="88">
        <v>0</v>
      </c>
      <c r="AY1171" s="88">
        <v>40000</v>
      </c>
      <c r="AZ1171" s="88">
        <v>1148</v>
      </c>
      <c r="BA1171" s="88">
        <v>442.65</v>
      </c>
      <c r="BB1171" s="88">
        <v>1216</v>
      </c>
      <c r="BC1171" s="88">
        <v>0</v>
      </c>
      <c r="BD1171" s="88">
        <v>25</v>
      </c>
      <c r="BE1171" s="88">
        <v>0</v>
      </c>
      <c r="BF1171" s="101">
        <v>0</v>
      </c>
      <c r="BG1171" s="101">
        <v>2831.65</v>
      </c>
      <c r="BH1171" s="101">
        <v>2840</v>
      </c>
      <c r="BI1171" s="101">
        <v>440</v>
      </c>
      <c r="BJ1171" s="101">
        <v>2836</v>
      </c>
      <c r="BK1171" s="101">
        <v>6116</v>
      </c>
      <c r="BL1171" s="101" t="s">
        <v>3081</v>
      </c>
      <c r="BM1171" s="101" t="s">
        <v>3081</v>
      </c>
    </row>
    <row r="1172" spans="1:65">
      <c r="A1172" t="s">
        <v>695</v>
      </c>
      <c r="B1172">
        <v>20250301</v>
      </c>
      <c r="C1172">
        <v>2025</v>
      </c>
      <c r="D1172" s="9">
        <v>45717</v>
      </c>
      <c r="E1172">
        <v>3</v>
      </c>
      <c r="F1172" t="s">
        <v>2679</v>
      </c>
      <c r="G1172" t="s">
        <v>2687</v>
      </c>
      <c r="H1172" t="s">
        <v>2679</v>
      </c>
      <c r="I1172" t="s">
        <v>2687</v>
      </c>
      <c r="J1172">
        <v>1</v>
      </c>
      <c r="K1172" t="s">
        <v>9</v>
      </c>
      <c r="L1172" t="s">
        <v>2158</v>
      </c>
      <c r="M1172" t="s">
        <v>2158</v>
      </c>
      <c r="N1172" t="s">
        <v>1820</v>
      </c>
      <c r="O1172" t="s">
        <v>3247</v>
      </c>
      <c r="P1172" t="s">
        <v>6037</v>
      </c>
      <c r="Q1172" t="s">
        <v>6038</v>
      </c>
      <c r="R1172" t="s">
        <v>3281</v>
      </c>
      <c r="S1172" t="s">
        <v>109</v>
      </c>
      <c r="T1172" t="s">
        <v>6046</v>
      </c>
      <c r="U1172" s="9" t="s">
        <v>6047</v>
      </c>
      <c r="V1172" s="9" t="s">
        <v>3081</v>
      </c>
      <c r="W1172" t="s">
        <v>3081</v>
      </c>
      <c r="X1172" t="s">
        <v>3081</v>
      </c>
      <c r="Y1172" t="s">
        <v>3081</v>
      </c>
      <c r="Z1172">
        <v>11</v>
      </c>
      <c r="AA1172">
        <v>45323</v>
      </c>
      <c r="AB1172">
        <v>41365</v>
      </c>
      <c r="AC1172">
        <v>1</v>
      </c>
      <c r="AD1172" s="9" t="s">
        <v>3084</v>
      </c>
      <c r="AE1172" t="s">
        <v>2529</v>
      </c>
      <c r="AF1172" t="s">
        <v>3486</v>
      </c>
      <c r="AG1172" t="s">
        <v>3487</v>
      </c>
      <c r="AH1172" t="s">
        <v>2555</v>
      </c>
      <c r="AI1172" t="s">
        <v>6043</v>
      </c>
      <c r="AJ1172">
        <v>32666</v>
      </c>
      <c r="AK1172" t="s">
        <v>3088</v>
      </c>
      <c r="AL1172" t="s">
        <v>3488</v>
      </c>
      <c r="AM1172">
        <v>200016500110657</v>
      </c>
      <c r="AN1172">
        <v>1</v>
      </c>
      <c r="AO1172" s="88" t="s">
        <v>3089</v>
      </c>
      <c r="AP1172" s="88">
        <v>1</v>
      </c>
      <c r="AQ1172" s="88" t="s">
        <v>3090</v>
      </c>
      <c r="AR1172" s="88">
        <v>362717</v>
      </c>
      <c r="AS1172" s="88" t="s">
        <v>6059</v>
      </c>
      <c r="AT1172" s="88">
        <v>241</v>
      </c>
      <c r="AU1172" s="88">
        <v>135000</v>
      </c>
      <c r="AV1172" s="88">
        <v>0</v>
      </c>
      <c r="AW1172" s="88">
        <v>0</v>
      </c>
      <c r="AX1172" s="88">
        <v>0</v>
      </c>
      <c r="AY1172" s="88">
        <v>135000</v>
      </c>
      <c r="AZ1172" s="88">
        <v>3874.5</v>
      </c>
      <c r="BA1172" s="88">
        <v>20338.240000000002</v>
      </c>
      <c r="BB1172" s="88">
        <v>4104</v>
      </c>
      <c r="BC1172" s="88">
        <v>0</v>
      </c>
      <c r="BD1172" s="88">
        <v>25</v>
      </c>
      <c r="BE1172" s="88">
        <v>0</v>
      </c>
      <c r="BF1172" s="101">
        <v>0</v>
      </c>
      <c r="BG1172" s="101">
        <v>28341.74</v>
      </c>
      <c r="BH1172" s="101">
        <v>9585</v>
      </c>
      <c r="BI1172" s="101">
        <v>851.51</v>
      </c>
      <c r="BJ1172" s="101">
        <v>9571.5</v>
      </c>
      <c r="BK1172" s="101">
        <v>20008.009999999998</v>
      </c>
      <c r="BL1172" s="101" t="s">
        <v>3229</v>
      </c>
      <c r="BM1172" s="101" t="s">
        <v>3327</v>
      </c>
    </row>
    <row r="1173" spans="1:65">
      <c r="A1173" t="s">
        <v>695</v>
      </c>
      <c r="B1173">
        <v>20250301</v>
      </c>
      <c r="C1173">
        <v>2025</v>
      </c>
      <c r="D1173" s="9">
        <v>45717</v>
      </c>
      <c r="E1173">
        <v>3</v>
      </c>
      <c r="F1173" t="s">
        <v>2743</v>
      </c>
      <c r="G1173" t="s">
        <v>2744</v>
      </c>
      <c r="H1173" t="s">
        <v>2743</v>
      </c>
      <c r="I1173" t="s">
        <v>2744</v>
      </c>
      <c r="J1173">
        <v>1</v>
      </c>
      <c r="K1173" t="s">
        <v>9</v>
      </c>
      <c r="L1173" t="s">
        <v>2158</v>
      </c>
      <c r="M1173" t="s">
        <v>2158</v>
      </c>
      <c r="N1173" t="s">
        <v>1820</v>
      </c>
      <c r="O1173" t="s">
        <v>3247</v>
      </c>
      <c r="P1173" t="s">
        <v>6037</v>
      </c>
      <c r="Q1173" t="s">
        <v>6038</v>
      </c>
      <c r="R1173" t="s">
        <v>4406</v>
      </c>
      <c r="S1173" t="s">
        <v>219</v>
      </c>
      <c r="T1173" t="s">
        <v>6046</v>
      </c>
      <c r="U1173" s="9" t="s">
        <v>6047</v>
      </c>
      <c r="V1173" s="9" t="s">
        <v>6052</v>
      </c>
      <c r="W1173" t="s">
        <v>6053</v>
      </c>
      <c r="X1173" t="s">
        <v>3081</v>
      </c>
      <c r="Y1173" t="s">
        <v>3081</v>
      </c>
      <c r="Z1173">
        <v>4</v>
      </c>
      <c r="AA1173">
        <v>45352</v>
      </c>
      <c r="AB1173">
        <v>43586</v>
      </c>
      <c r="AC1173">
        <v>2</v>
      </c>
      <c r="AD1173" s="9" t="s">
        <v>3084</v>
      </c>
      <c r="AE1173" t="s">
        <v>1326</v>
      </c>
      <c r="AF1173" t="s">
        <v>4407</v>
      </c>
      <c r="AG1173" t="s">
        <v>4408</v>
      </c>
      <c r="AH1173" t="s">
        <v>278</v>
      </c>
      <c r="AI1173" t="s">
        <v>6045</v>
      </c>
      <c r="AJ1173">
        <v>32995</v>
      </c>
      <c r="AK1173" t="s">
        <v>3099</v>
      </c>
      <c r="AL1173" t="s">
        <v>3088</v>
      </c>
      <c r="AM1173">
        <v>200018300329189</v>
      </c>
      <c r="AN1173">
        <v>1</v>
      </c>
      <c r="AO1173" s="88" t="s">
        <v>3089</v>
      </c>
      <c r="AP1173" s="88">
        <v>1</v>
      </c>
      <c r="AQ1173" s="88" t="s">
        <v>3090</v>
      </c>
      <c r="AR1173" s="88">
        <v>362717</v>
      </c>
      <c r="AS1173" s="88" t="s">
        <v>6059</v>
      </c>
      <c r="AT1173" s="88">
        <v>285</v>
      </c>
      <c r="AU1173" s="88">
        <v>70000</v>
      </c>
      <c r="AV1173" s="88">
        <v>0</v>
      </c>
      <c r="AW1173" s="88">
        <v>0</v>
      </c>
      <c r="AX1173" s="88">
        <v>0</v>
      </c>
      <c r="AY1173" s="88">
        <v>70000</v>
      </c>
      <c r="AZ1173" s="88">
        <v>2009</v>
      </c>
      <c r="BA1173" s="88">
        <v>5368.48</v>
      </c>
      <c r="BB1173" s="88">
        <v>2128</v>
      </c>
      <c r="BC1173" s="88">
        <v>0</v>
      </c>
      <c r="BD1173" s="88">
        <v>25</v>
      </c>
      <c r="BE1173" s="88">
        <v>0</v>
      </c>
      <c r="BF1173" s="101">
        <v>1200</v>
      </c>
      <c r="BG1173" s="101">
        <v>10730.48</v>
      </c>
      <c r="BH1173" s="101">
        <v>4970</v>
      </c>
      <c r="BI1173" s="101">
        <v>770</v>
      </c>
      <c r="BJ1173" s="101">
        <v>4963</v>
      </c>
      <c r="BK1173" s="101">
        <v>10703</v>
      </c>
      <c r="BL1173" s="101" t="s">
        <v>3173</v>
      </c>
      <c r="BM1173" s="101" t="s">
        <v>3217</v>
      </c>
    </row>
    <row r="1174" spans="1:65">
      <c r="A1174" t="s">
        <v>695</v>
      </c>
      <c r="B1174">
        <v>20250301</v>
      </c>
      <c r="C1174">
        <v>2025</v>
      </c>
      <c r="D1174" s="9">
        <v>45717</v>
      </c>
      <c r="E1174">
        <v>3</v>
      </c>
      <c r="F1174" t="s">
        <v>1049</v>
      </c>
      <c r="G1174" t="s">
        <v>89</v>
      </c>
      <c r="H1174" t="s">
        <v>1038</v>
      </c>
      <c r="I1174" t="s">
        <v>695</v>
      </c>
      <c r="J1174">
        <v>34</v>
      </c>
      <c r="K1174" t="s">
        <v>3256</v>
      </c>
      <c r="L1174" t="s">
        <v>2158</v>
      </c>
      <c r="M1174" t="s">
        <v>2158</v>
      </c>
      <c r="N1174" t="s">
        <v>1820</v>
      </c>
      <c r="O1174" t="s">
        <v>3247</v>
      </c>
      <c r="P1174" t="s">
        <v>6037</v>
      </c>
      <c r="Q1174" t="s">
        <v>6038</v>
      </c>
      <c r="R1174" t="s">
        <v>3319</v>
      </c>
      <c r="S1174" t="s">
        <v>221</v>
      </c>
      <c r="T1174" t="s">
        <v>6046</v>
      </c>
      <c r="U1174" s="9" t="s">
        <v>6047</v>
      </c>
      <c r="V1174" s="9" t="s">
        <v>6052</v>
      </c>
      <c r="W1174" t="s">
        <v>6053</v>
      </c>
      <c r="X1174" t="s">
        <v>3081</v>
      </c>
      <c r="Y1174" t="s">
        <v>3081</v>
      </c>
      <c r="Z1174">
        <v>4</v>
      </c>
      <c r="AA1174">
        <v>45383</v>
      </c>
      <c r="AB1174">
        <v>43647</v>
      </c>
      <c r="AC1174">
        <v>61920078</v>
      </c>
      <c r="AD1174" s="9" t="s">
        <v>3084</v>
      </c>
      <c r="AE1174" t="s">
        <v>2776</v>
      </c>
      <c r="AF1174" t="s">
        <v>4091</v>
      </c>
      <c r="AG1174" t="s">
        <v>4092</v>
      </c>
      <c r="AH1174" t="s">
        <v>2809</v>
      </c>
      <c r="AI1174" t="s">
        <v>6043</v>
      </c>
      <c r="AJ1174">
        <v>28851</v>
      </c>
      <c r="AK1174" t="s">
        <v>3099</v>
      </c>
      <c r="AL1174" t="s">
        <v>3088</v>
      </c>
      <c r="AM1174">
        <v>200017900135988</v>
      </c>
      <c r="AN1174">
        <v>1</v>
      </c>
      <c r="AO1174" s="88" t="s">
        <v>3089</v>
      </c>
      <c r="AP1174" s="88">
        <v>1</v>
      </c>
      <c r="AQ1174" s="88" t="s">
        <v>3090</v>
      </c>
      <c r="AR1174" s="88">
        <v>362717</v>
      </c>
      <c r="AS1174" s="88" t="s">
        <v>6059</v>
      </c>
      <c r="AT1174" s="88">
        <v>301</v>
      </c>
      <c r="AU1174" s="88">
        <v>70000</v>
      </c>
      <c r="AV1174" s="88">
        <v>0</v>
      </c>
      <c r="AW1174" s="88">
        <v>0</v>
      </c>
      <c r="AX1174" s="88">
        <v>0</v>
      </c>
      <c r="AY1174" s="88">
        <v>70000</v>
      </c>
      <c r="AZ1174" s="88">
        <v>2009</v>
      </c>
      <c r="BA1174" s="88">
        <v>5368.48</v>
      </c>
      <c r="BB1174" s="88">
        <v>2128</v>
      </c>
      <c r="BC1174" s="88">
        <v>0</v>
      </c>
      <c r="BD1174" s="88">
        <v>25</v>
      </c>
      <c r="BE1174" s="88">
        <v>0</v>
      </c>
      <c r="BF1174" s="101">
        <v>0</v>
      </c>
      <c r="BG1174" s="101">
        <v>9530.48</v>
      </c>
      <c r="BH1174" s="101">
        <v>4970</v>
      </c>
      <c r="BI1174" s="101">
        <v>770</v>
      </c>
      <c r="BJ1174" s="101">
        <v>4963</v>
      </c>
      <c r="BK1174" s="101">
        <v>10703</v>
      </c>
      <c r="BL1174" s="101" t="s">
        <v>3173</v>
      </c>
      <c r="BM1174" s="101" t="s">
        <v>3217</v>
      </c>
    </row>
    <row r="1175" spans="1:65">
      <c r="A1175" t="s">
        <v>695</v>
      </c>
      <c r="B1175">
        <v>20250301</v>
      </c>
      <c r="C1175">
        <v>2025</v>
      </c>
      <c r="D1175" s="9">
        <v>45717</v>
      </c>
      <c r="E1175">
        <v>3</v>
      </c>
      <c r="F1175" t="s">
        <v>1028</v>
      </c>
      <c r="G1175" t="s">
        <v>1194</v>
      </c>
      <c r="H1175" t="s">
        <v>1028</v>
      </c>
      <c r="I1175" t="s">
        <v>1194</v>
      </c>
      <c r="J1175">
        <v>1</v>
      </c>
      <c r="K1175" t="s">
        <v>9</v>
      </c>
      <c r="L1175" t="s">
        <v>2158</v>
      </c>
      <c r="M1175" t="s">
        <v>2158</v>
      </c>
      <c r="N1175" t="s">
        <v>1820</v>
      </c>
      <c r="O1175" t="s">
        <v>3247</v>
      </c>
      <c r="P1175" t="s">
        <v>6037</v>
      </c>
      <c r="Q1175" t="s">
        <v>6038</v>
      </c>
      <c r="R1175" t="s">
        <v>3083</v>
      </c>
      <c r="S1175" t="s">
        <v>7</v>
      </c>
      <c r="T1175" t="s">
        <v>6039</v>
      </c>
      <c r="U1175" s="9" t="s">
        <v>6040</v>
      </c>
      <c r="V1175" s="9" t="s">
        <v>6041</v>
      </c>
      <c r="W1175" t="s">
        <v>6042</v>
      </c>
      <c r="X1175" t="s">
        <v>3081</v>
      </c>
      <c r="Y1175" t="s">
        <v>3081</v>
      </c>
      <c r="Z1175">
        <v>2</v>
      </c>
      <c r="AA1175">
        <v>45566</v>
      </c>
      <c r="AB1175">
        <v>44440</v>
      </c>
      <c r="AC1175">
        <v>62475094</v>
      </c>
      <c r="AD1175" s="9" t="s">
        <v>3084</v>
      </c>
      <c r="AE1175" t="s">
        <v>1237</v>
      </c>
      <c r="AF1175" t="s">
        <v>4485</v>
      </c>
      <c r="AG1175" t="s">
        <v>4486</v>
      </c>
      <c r="AH1175" t="s">
        <v>993</v>
      </c>
      <c r="AI1175" t="s">
        <v>6043</v>
      </c>
      <c r="AJ1175">
        <v>27468</v>
      </c>
      <c r="AK1175" t="s">
        <v>3099</v>
      </c>
      <c r="AL1175" t="s">
        <v>3088</v>
      </c>
      <c r="AM1175">
        <v>200010401488760</v>
      </c>
      <c r="AN1175">
        <v>1</v>
      </c>
      <c r="AO1175" s="88" t="s">
        <v>3089</v>
      </c>
      <c r="AP1175" s="88">
        <v>1</v>
      </c>
      <c r="AQ1175" s="88" t="s">
        <v>3090</v>
      </c>
      <c r="AR1175" s="88">
        <v>362717</v>
      </c>
      <c r="AS1175" s="88" t="s">
        <v>6059</v>
      </c>
      <c r="AT1175" s="88">
        <v>311</v>
      </c>
      <c r="AU1175" s="88">
        <v>24000</v>
      </c>
      <c r="AV1175" s="88">
        <v>0</v>
      </c>
      <c r="AW1175" s="88">
        <v>0</v>
      </c>
      <c r="AX1175" s="88">
        <v>0</v>
      </c>
      <c r="AY1175" s="88">
        <v>24000</v>
      </c>
      <c r="AZ1175" s="88">
        <v>688.8</v>
      </c>
      <c r="BA1175" s="88">
        <v>0</v>
      </c>
      <c r="BB1175" s="88">
        <v>729.6</v>
      </c>
      <c r="BC1175" s="88">
        <v>0</v>
      </c>
      <c r="BD1175" s="88">
        <v>25</v>
      </c>
      <c r="BE1175" s="88">
        <v>0</v>
      </c>
      <c r="BF1175" s="101">
        <v>0</v>
      </c>
      <c r="BG1175" s="101">
        <v>1443.4</v>
      </c>
      <c r="BH1175" s="101">
        <v>1704</v>
      </c>
      <c r="BI1175" s="101">
        <v>264</v>
      </c>
      <c r="BJ1175" s="101">
        <v>1701.6</v>
      </c>
      <c r="BK1175" s="101">
        <v>3669.6</v>
      </c>
      <c r="BL1175" s="101" t="s">
        <v>3081</v>
      </c>
      <c r="BM1175" s="101" t="s">
        <v>3081</v>
      </c>
    </row>
    <row r="1176" spans="1:65">
      <c r="A1176" t="s">
        <v>695</v>
      </c>
      <c r="B1176">
        <v>20250301</v>
      </c>
      <c r="C1176">
        <v>2025</v>
      </c>
      <c r="D1176" s="9">
        <v>45717</v>
      </c>
      <c r="E1176">
        <v>3</v>
      </c>
      <c r="F1176" t="s">
        <v>1069</v>
      </c>
      <c r="G1176" t="s">
        <v>612</v>
      </c>
      <c r="H1176" t="s">
        <v>1069</v>
      </c>
      <c r="I1176" t="s">
        <v>612</v>
      </c>
      <c r="J1176">
        <v>1</v>
      </c>
      <c r="K1176" t="s">
        <v>9</v>
      </c>
      <c r="L1176" t="s">
        <v>2158</v>
      </c>
      <c r="M1176" t="s">
        <v>2158</v>
      </c>
      <c r="N1176" t="s">
        <v>1820</v>
      </c>
      <c r="O1176" t="s">
        <v>3247</v>
      </c>
      <c r="P1176" t="s">
        <v>6037</v>
      </c>
      <c r="Q1176" t="s">
        <v>6038</v>
      </c>
      <c r="R1176" t="s">
        <v>4321</v>
      </c>
      <c r="S1176" t="s">
        <v>467</v>
      </c>
      <c r="T1176" t="s">
        <v>6039</v>
      </c>
      <c r="U1176" s="9" t="s">
        <v>6040</v>
      </c>
      <c r="V1176" s="9" t="s">
        <v>6041</v>
      </c>
      <c r="W1176" t="s">
        <v>6042</v>
      </c>
      <c r="X1176" t="s">
        <v>3081</v>
      </c>
      <c r="Y1176" t="s">
        <v>3081</v>
      </c>
      <c r="Z1176">
        <v>6</v>
      </c>
      <c r="AA1176">
        <v>43586</v>
      </c>
      <c r="AB1176">
        <v>41548</v>
      </c>
      <c r="AC1176">
        <v>62115029</v>
      </c>
      <c r="AD1176" s="9" t="s">
        <v>3084</v>
      </c>
      <c r="AE1176" t="s">
        <v>1411</v>
      </c>
      <c r="AF1176" t="s">
        <v>4322</v>
      </c>
      <c r="AG1176" t="s">
        <v>4323</v>
      </c>
      <c r="AH1176" t="s">
        <v>637</v>
      </c>
      <c r="AI1176" t="s">
        <v>6045</v>
      </c>
      <c r="AJ1176">
        <v>27600</v>
      </c>
      <c r="AK1176" t="s">
        <v>3099</v>
      </c>
      <c r="AL1176" t="s">
        <v>3088</v>
      </c>
      <c r="AM1176">
        <v>200018300012315</v>
      </c>
      <c r="AN1176">
        <v>1</v>
      </c>
      <c r="AO1176" s="88" t="s">
        <v>3089</v>
      </c>
      <c r="AP1176" s="88">
        <v>1</v>
      </c>
      <c r="AQ1176" s="88" t="s">
        <v>3090</v>
      </c>
      <c r="AR1176" s="88">
        <v>362717</v>
      </c>
      <c r="AS1176" s="88" t="s">
        <v>6059</v>
      </c>
      <c r="AT1176" s="88">
        <v>316</v>
      </c>
      <c r="AU1176" s="88">
        <v>20000</v>
      </c>
      <c r="AV1176" s="88">
        <v>0</v>
      </c>
      <c r="AW1176" s="88">
        <v>0</v>
      </c>
      <c r="AX1176" s="88">
        <v>0</v>
      </c>
      <c r="AY1176" s="88">
        <v>20000</v>
      </c>
      <c r="AZ1176" s="88">
        <v>574</v>
      </c>
      <c r="BA1176" s="88">
        <v>0</v>
      </c>
      <c r="BB1176" s="88">
        <v>608</v>
      </c>
      <c r="BC1176" s="88">
        <v>0</v>
      </c>
      <c r="BD1176" s="88">
        <v>25</v>
      </c>
      <c r="BE1176" s="88">
        <v>0</v>
      </c>
      <c r="BF1176" s="101">
        <v>900</v>
      </c>
      <c r="BG1176" s="101">
        <v>2107</v>
      </c>
      <c r="BH1176" s="101">
        <v>1420</v>
      </c>
      <c r="BI1176" s="101">
        <v>220</v>
      </c>
      <c r="BJ1176" s="101">
        <v>1418</v>
      </c>
      <c r="BK1176" s="101">
        <v>3058</v>
      </c>
      <c r="BL1176" s="101" t="s">
        <v>3229</v>
      </c>
      <c r="BM1176" s="101" t="s">
        <v>3546</v>
      </c>
    </row>
    <row r="1177" spans="1:65">
      <c r="A1177" t="s">
        <v>695</v>
      </c>
      <c r="B1177">
        <v>20250301</v>
      </c>
      <c r="C1177">
        <v>2025</v>
      </c>
      <c r="D1177" s="9">
        <v>45717</v>
      </c>
      <c r="E1177">
        <v>3</v>
      </c>
      <c r="F1177" t="s">
        <v>1056</v>
      </c>
      <c r="G1177" t="s">
        <v>694</v>
      </c>
      <c r="H1177" t="s">
        <v>1038</v>
      </c>
      <c r="I1177" t="s">
        <v>695</v>
      </c>
      <c r="J1177">
        <v>34</v>
      </c>
      <c r="K1177" t="s">
        <v>3256</v>
      </c>
      <c r="L1177" t="s">
        <v>2158</v>
      </c>
      <c r="M1177" t="s">
        <v>2158</v>
      </c>
      <c r="N1177" t="s">
        <v>1820</v>
      </c>
      <c r="O1177" t="s">
        <v>3247</v>
      </c>
      <c r="P1177" t="s">
        <v>6037</v>
      </c>
      <c r="Q1177" t="s">
        <v>6038</v>
      </c>
      <c r="R1177" t="s">
        <v>3314</v>
      </c>
      <c r="S1177" t="s">
        <v>728</v>
      </c>
      <c r="T1177" t="s">
        <v>6046</v>
      </c>
      <c r="U1177" s="9" t="s">
        <v>6047</v>
      </c>
      <c r="V1177" s="9" t="s">
        <v>6054</v>
      </c>
      <c r="W1177" t="s">
        <v>6055</v>
      </c>
      <c r="X1177" t="s">
        <v>3081</v>
      </c>
      <c r="Y1177" t="s">
        <v>3081</v>
      </c>
      <c r="Z1177">
        <v>3</v>
      </c>
      <c r="AA1177">
        <v>44562</v>
      </c>
      <c r="AB1177">
        <v>44197</v>
      </c>
      <c r="AC1177">
        <v>61800066</v>
      </c>
      <c r="AD1177" s="9" t="s">
        <v>3084</v>
      </c>
      <c r="AE1177" t="s">
        <v>1664</v>
      </c>
      <c r="AF1177" t="s">
        <v>5721</v>
      </c>
      <c r="AG1177" t="s">
        <v>5722</v>
      </c>
      <c r="AH1177" t="s">
        <v>736</v>
      </c>
      <c r="AI1177" t="s">
        <v>6045</v>
      </c>
      <c r="AJ1177">
        <v>26752</v>
      </c>
      <c r="AK1177" t="s">
        <v>3099</v>
      </c>
      <c r="AL1177" t="s">
        <v>3088</v>
      </c>
      <c r="AM1177">
        <v>200019603107051</v>
      </c>
      <c r="AN1177">
        <v>1</v>
      </c>
      <c r="AO1177" s="88" t="s">
        <v>3089</v>
      </c>
      <c r="AP1177" s="88">
        <v>1</v>
      </c>
      <c r="AQ1177" s="88" t="s">
        <v>3090</v>
      </c>
      <c r="AR1177" s="88">
        <v>362717</v>
      </c>
      <c r="AS1177" s="88" t="s">
        <v>6059</v>
      </c>
      <c r="AT1177" s="88">
        <v>317</v>
      </c>
      <c r="AU1177" s="88">
        <v>40000</v>
      </c>
      <c r="AV1177" s="88">
        <v>0</v>
      </c>
      <c r="AW1177" s="88">
        <v>0</v>
      </c>
      <c r="AX1177" s="88">
        <v>0</v>
      </c>
      <c r="AY1177" s="88">
        <v>40000</v>
      </c>
      <c r="AZ1177" s="88">
        <v>1148</v>
      </c>
      <c r="BA1177" s="88">
        <v>442.65</v>
      </c>
      <c r="BB1177" s="88">
        <v>1216</v>
      </c>
      <c r="BC1177" s="88">
        <v>0</v>
      </c>
      <c r="BD1177" s="88">
        <v>25</v>
      </c>
      <c r="BE1177" s="88">
        <v>0</v>
      </c>
      <c r="BF1177" s="101">
        <v>0</v>
      </c>
      <c r="BG1177" s="101">
        <v>2831.65</v>
      </c>
      <c r="BH1177" s="101">
        <v>2840</v>
      </c>
      <c r="BI1177" s="101">
        <v>440</v>
      </c>
      <c r="BJ1177" s="101">
        <v>2836</v>
      </c>
      <c r="BK1177" s="101">
        <v>6116</v>
      </c>
      <c r="BL1177" s="101" t="s">
        <v>3081</v>
      </c>
      <c r="BM1177" s="101" t="s">
        <v>3081</v>
      </c>
    </row>
    <row r="1178" spans="1:65">
      <c r="A1178" t="s">
        <v>695</v>
      </c>
      <c r="B1178">
        <v>20250301</v>
      </c>
      <c r="C1178">
        <v>2025</v>
      </c>
      <c r="D1178" s="9">
        <v>45717</v>
      </c>
      <c r="E1178">
        <v>3</v>
      </c>
      <c r="F1178" t="s">
        <v>1043</v>
      </c>
      <c r="G1178" t="s">
        <v>60</v>
      </c>
      <c r="H1178" t="s">
        <v>1038</v>
      </c>
      <c r="I1178" t="s">
        <v>695</v>
      </c>
      <c r="J1178">
        <v>34</v>
      </c>
      <c r="K1178" t="s">
        <v>3256</v>
      </c>
      <c r="L1178" t="s">
        <v>2158</v>
      </c>
      <c r="M1178" t="s">
        <v>2158</v>
      </c>
      <c r="N1178" t="s">
        <v>1820</v>
      </c>
      <c r="O1178" t="s">
        <v>3247</v>
      </c>
      <c r="P1178" t="s">
        <v>6037</v>
      </c>
      <c r="Q1178" t="s">
        <v>6038</v>
      </c>
      <c r="R1178" t="s">
        <v>3263</v>
      </c>
      <c r="S1178" t="s">
        <v>62</v>
      </c>
      <c r="T1178" t="s">
        <v>6066</v>
      </c>
      <c r="U1178" s="9" t="s">
        <v>6067</v>
      </c>
      <c r="V1178" s="9" t="s">
        <v>6052</v>
      </c>
      <c r="W1178" t="s">
        <v>6053</v>
      </c>
      <c r="X1178" t="s">
        <v>3081</v>
      </c>
      <c r="Y1178" t="s">
        <v>3081</v>
      </c>
      <c r="Z1178">
        <v>1</v>
      </c>
      <c r="AA1178">
        <v>44896</v>
      </c>
      <c r="AB1178">
        <v>44896</v>
      </c>
      <c r="AC1178">
        <v>61950093</v>
      </c>
      <c r="AD1178" s="9" t="s">
        <v>3084</v>
      </c>
      <c r="AE1178" t="s">
        <v>2136</v>
      </c>
      <c r="AF1178" t="s">
        <v>4496</v>
      </c>
      <c r="AG1178" t="s">
        <v>4497</v>
      </c>
      <c r="AH1178" t="s">
        <v>2135</v>
      </c>
      <c r="AI1178" t="s">
        <v>6045</v>
      </c>
      <c r="AJ1178">
        <v>20425</v>
      </c>
      <c r="AK1178" t="s">
        <v>3099</v>
      </c>
      <c r="AL1178" t="s">
        <v>3088</v>
      </c>
      <c r="AM1178">
        <v>200019602321779</v>
      </c>
      <c r="AN1178">
        <v>1</v>
      </c>
      <c r="AO1178" s="88" t="s">
        <v>3089</v>
      </c>
      <c r="AP1178" s="88">
        <v>1</v>
      </c>
      <c r="AQ1178" s="88" t="s">
        <v>3090</v>
      </c>
      <c r="AR1178" s="88">
        <v>362717</v>
      </c>
      <c r="AS1178" s="88" t="s">
        <v>6059</v>
      </c>
      <c r="AT1178" s="88">
        <v>318</v>
      </c>
      <c r="AU1178" s="88">
        <v>20000</v>
      </c>
      <c r="AV1178" s="88">
        <v>0</v>
      </c>
      <c r="AW1178" s="88">
        <v>0</v>
      </c>
      <c r="AX1178" s="88">
        <v>0</v>
      </c>
      <c r="AY1178" s="88">
        <v>20000</v>
      </c>
      <c r="AZ1178" s="88">
        <v>574</v>
      </c>
      <c r="BA1178" s="88">
        <v>0</v>
      </c>
      <c r="BB1178" s="88">
        <v>608</v>
      </c>
      <c r="BC1178" s="88">
        <v>0</v>
      </c>
      <c r="BD1178" s="88">
        <v>25</v>
      </c>
      <c r="BE1178" s="88">
        <v>0</v>
      </c>
      <c r="BF1178" s="101">
        <v>0</v>
      </c>
      <c r="BG1178" s="101">
        <v>1207</v>
      </c>
      <c r="BH1178" s="101">
        <v>1420</v>
      </c>
      <c r="BI1178" s="101">
        <v>220</v>
      </c>
      <c r="BJ1178" s="101">
        <v>1418</v>
      </c>
      <c r="BK1178" s="101">
        <v>3058</v>
      </c>
      <c r="BL1178" s="101" t="s">
        <v>3081</v>
      </c>
      <c r="BM1178" s="101" t="s">
        <v>3081</v>
      </c>
    </row>
    <row r="1179" spans="1:65">
      <c r="A1179" t="s">
        <v>695</v>
      </c>
      <c r="B1179">
        <v>20250301</v>
      </c>
      <c r="C1179">
        <v>2025</v>
      </c>
      <c r="D1179" s="9">
        <v>45717</v>
      </c>
      <c r="E1179">
        <v>3</v>
      </c>
      <c r="F1179" t="s">
        <v>2670</v>
      </c>
      <c r="G1179" t="s">
        <v>2685</v>
      </c>
      <c r="H1179" t="s">
        <v>1038</v>
      </c>
      <c r="I1179" t="s">
        <v>695</v>
      </c>
      <c r="J1179">
        <v>34</v>
      </c>
      <c r="K1179" t="s">
        <v>3256</v>
      </c>
      <c r="L1179" t="s">
        <v>2158</v>
      </c>
      <c r="M1179" t="s">
        <v>2158</v>
      </c>
      <c r="N1179" t="s">
        <v>1820</v>
      </c>
      <c r="O1179" t="s">
        <v>3247</v>
      </c>
      <c r="P1179" t="s">
        <v>6037</v>
      </c>
      <c r="Q1179" t="s">
        <v>6038</v>
      </c>
      <c r="R1179" t="s">
        <v>4060</v>
      </c>
      <c r="S1179" t="s">
        <v>680</v>
      </c>
      <c r="T1179" t="s">
        <v>6046</v>
      </c>
      <c r="U1179" s="9" t="s">
        <v>6047</v>
      </c>
      <c r="V1179" s="9" t="s">
        <v>6052</v>
      </c>
      <c r="W1179" t="s">
        <v>6053</v>
      </c>
      <c r="X1179" t="s">
        <v>3081</v>
      </c>
      <c r="Y1179" t="s">
        <v>3081</v>
      </c>
      <c r="Z1179">
        <v>2</v>
      </c>
      <c r="AA1179">
        <v>45323</v>
      </c>
      <c r="AB1179">
        <v>45108</v>
      </c>
      <c r="AC1179">
        <v>61530023</v>
      </c>
      <c r="AD1179" s="9" t="s">
        <v>3084</v>
      </c>
      <c r="AE1179" t="s">
        <v>2478</v>
      </c>
      <c r="AF1179" t="s">
        <v>4081</v>
      </c>
      <c r="AG1179" t="s">
        <v>4082</v>
      </c>
      <c r="AH1179" t="s">
        <v>2477</v>
      </c>
      <c r="AI1179" t="s">
        <v>6045</v>
      </c>
      <c r="AJ1179">
        <v>26562</v>
      </c>
      <c r="AK1179" t="s">
        <v>3099</v>
      </c>
      <c r="AL1179" t="s">
        <v>3088</v>
      </c>
      <c r="AM1179">
        <v>200019606032414</v>
      </c>
      <c r="AN1179">
        <v>1</v>
      </c>
      <c r="AO1179" s="88" t="s">
        <v>3089</v>
      </c>
      <c r="AP1179" s="88">
        <v>1</v>
      </c>
      <c r="AQ1179" s="88" t="s">
        <v>3090</v>
      </c>
      <c r="AR1179" s="88">
        <v>362717</v>
      </c>
      <c r="AS1179" s="88" t="s">
        <v>6059</v>
      </c>
      <c r="AT1179" s="88">
        <v>324</v>
      </c>
      <c r="AU1179" s="88">
        <v>60000</v>
      </c>
      <c r="AV1179" s="88">
        <v>0</v>
      </c>
      <c r="AW1179" s="88">
        <v>0</v>
      </c>
      <c r="AX1179" s="88">
        <v>0</v>
      </c>
      <c r="AY1179" s="88">
        <v>60000</v>
      </c>
      <c r="AZ1179" s="88">
        <v>1722</v>
      </c>
      <c r="BA1179" s="88">
        <v>3486.68</v>
      </c>
      <c r="BB1179" s="88">
        <v>1824</v>
      </c>
      <c r="BC1179" s="88">
        <v>0</v>
      </c>
      <c r="BD1179" s="88">
        <v>25</v>
      </c>
      <c r="BE1179" s="88">
        <v>0</v>
      </c>
      <c r="BF1179" s="101">
        <v>2066</v>
      </c>
      <c r="BG1179" s="101">
        <v>9123.68</v>
      </c>
      <c r="BH1179" s="101">
        <v>4260</v>
      </c>
      <c r="BI1179" s="101">
        <v>660</v>
      </c>
      <c r="BJ1179" s="101">
        <v>4254</v>
      </c>
      <c r="BK1179" s="101">
        <v>9174</v>
      </c>
      <c r="BL1179" s="101" t="s">
        <v>3081</v>
      </c>
      <c r="BM1179" s="101" t="s">
        <v>3081</v>
      </c>
    </row>
    <row r="1180" spans="1:65">
      <c r="A1180" t="s">
        <v>695</v>
      </c>
      <c r="B1180">
        <v>20250301</v>
      </c>
      <c r="C1180">
        <v>2025</v>
      </c>
      <c r="D1180" s="9">
        <v>45717</v>
      </c>
      <c r="E1180">
        <v>3</v>
      </c>
      <c r="F1180" t="s">
        <v>1027</v>
      </c>
      <c r="G1180" t="s">
        <v>246</v>
      </c>
      <c r="H1180" t="s">
        <v>1027</v>
      </c>
      <c r="I1180" t="s">
        <v>246</v>
      </c>
      <c r="J1180">
        <v>1</v>
      </c>
      <c r="K1180" t="s">
        <v>9</v>
      </c>
      <c r="L1180" t="s">
        <v>2158</v>
      </c>
      <c r="M1180" t="s">
        <v>2158</v>
      </c>
      <c r="N1180" t="s">
        <v>1820</v>
      </c>
      <c r="O1180" t="s">
        <v>3247</v>
      </c>
      <c r="P1180" t="s">
        <v>6037</v>
      </c>
      <c r="Q1180" t="s">
        <v>6038</v>
      </c>
      <c r="R1180" t="s">
        <v>3761</v>
      </c>
      <c r="S1180" t="s">
        <v>128</v>
      </c>
      <c r="T1180" t="s">
        <v>6039</v>
      </c>
      <c r="U1180" s="9" t="s">
        <v>6040</v>
      </c>
      <c r="V1180" s="9" t="s">
        <v>6048</v>
      </c>
      <c r="W1180" t="s">
        <v>6049</v>
      </c>
      <c r="X1180" t="s">
        <v>3081</v>
      </c>
      <c r="Y1180" t="s">
        <v>3081</v>
      </c>
      <c r="Z1180">
        <v>2</v>
      </c>
      <c r="AA1180">
        <v>45261</v>
      </c>
      <c r="AB1180">
        <v>45108</v>
      </c>
      <c r="AC1180">
        <v>62160113</v>
      </c>
      <c r="AD1180" s="9" t="s">
        <v>3084</v>
      </c>
      <c r="AE1180" t="s">
        <v>2426</v>
      </c>
      <c r="AF1180" t="s">
        <v>3762</v>
      </c>
      <c r="AG1180" t="s">
        <v>3763</v>
      </c>
      <c r="AH1180" t="s">
        <v>2425</v>
      </c>
      <c r="AI1180" t="s">
        <v>6045</v>
      </c>
      <c r="AJ1180">
        <v>36723</v>
      </c>
      <c r="AK1180" t="s">
        <v>3099</v>
      </c>
      <c r="AL1180" t="s">
        <v>3088</v>
      </c>
      <c r="AM1180">
        <v>200019603975134</v>
      </c>
      <c r="AN1180">
        <v>1</v>
      </c>
      <c r="AO1180" s="88" t="s">
        <v>3089</v>
      </c>
      <c r="AP1180" s="88">
        <v>1</v>
      </c>
      <c r="AQ1180" s="88" t="s">
        <v>3090</v>
      </c>
      <c r="AR1180" s="88">
        <v>362717</v>
      </c>
      <c r="AS1180" s="88" t="s">
        <v>6059</v>
      </c>
      <c r="AT1180" s="88">
        <v>350</v>
      </c>
      <c r="AU1180" s="88">
        <v>16000</v>
      </c>
      <c r="AV1180" s="88">
        <v>0</v>
      </c>
      <c r="AW1180" s="88">
        <v>0</v>
      </c>
      <c r="AX1180" s="88">
        <v>0</v>
      </c>
      <c r="AY1180" s="88">
        <v>16000</v>
      </c>
      <c r="AZ1180" s="88">
        <v>459.2</v>
      </c>
      <c r="BA1180" s="88">
        <v>0</v>
      </c>
      <c r="BB1180" s="88">
        <v>486.4</v>
      </c>
      <c r="BC1180" s="88">
        <v>0</v>
      </c>
      <c r="BD1180" s="88">
        <v>25</v>
      </c>
      <c r="BE1180" s="88">
        <v>0</v>
      </c>
      <c r="BF1180" s="101">
        <v>0</v>
      </c>
      <c r="BG1180" s="101">
        <v>970.6</v>
      </c>
      <c r="BH1180" s="101">
        <v>1136</v>
      </c>
      <c r="BI1180" s="101">
        <v>176</v>
      </c>
      <c r="BJ1180" s="101">
        <v>1134.4000000000001</v>
      </c>
      <c r="BK1180" s="101">
        <v>2446.4</v>
      </c>
      <c r="BL1180" s="101" t="s">
        <v>3081</v>
      </c>
      <c r="BM1180" s="101" t="s">
        <v>3081</v>
      </c>
    </row>
    <row r="1181" spans="1:65">
      <c r="A1181" t="s">
        <v>695</v>
      </c>
      <c r="B1181">
        <v>20250301</v>
      </c>
      <c r="C1181">
        <v>2025</v>
      </c>
      <c r="D1181" s="9">
        <v>45717</v>
      </c>
      <c r="E1181">
        <v>3</v>
      </c>
      <c r="F1181" t="s">
        <v>1028</v>
      </c>
      <c r="G1181" t="s">
        <v>1194</v>
      </c>
      <c r="H1181" t="s">
        <v>1028</v>
      </c>
      <c r="I1181" t="s">
        <v>1194</v>
      </c>
      <c r="J1181">
        <v>1</v>
      </c>
      <c r="K1181" t="s">
        <v>9</v>
      </c>
      <c r="L1181" t="s">
        <v>2158</v>
      </c>
      <c r="M1181" t="s">
        <v>2158</v>
      </c>
      <c r="N1181" t="s">
        <v>1820</v>
      </c>
      <c r="O1181" t="s">
        <v>3247</v>
      </c>
      <c r="P1181" t="s">
        <v>6037</v>
      </c>
      <c r="Q1181" t="s">
        <v>6038</v>
      </c>
      <c r="R1181" t="s">
        <v>3921</v>
      </c>
      <c r="S1181" t="s">
        <v>94</v>
      </c>
      <c r="T1181" t="s">
        <v>6066</v>
      </c>
      <c r="U1181" s="9" t="s">
        <v>6067</v>
      </c>
      <c r="V1181" s="9" t="s">
        <v>6052</v>
      </c>
      <c r="W1181" t="s">
        <v>6053</v>
      </c>
      <c r="X1181" t="s">
        <v>3081</v>
      </c>
      <c r="Y1181" t="s">
        <v>3081</v>
      </c>
      <c r="Z1181">
        <v>12</v>
      </c>
      <c r="AA1181">
        <v>43586</v>
      </c>
      <c r="AB1181">
        <v>40634</v>
      </c>
      <c r="AC1181">
        <v>62475022</v>
      </c>
      <c r="AD1181" s="9" t="s">
        <v>3084</v>
      </c>
      <c r="AE1181" t="s">
        <v>1292</v>
      </c>
      <c r="AF1181" t="s">
        <v>5289</v>
      </c>
      <c r="AG1181" t="s">
        <v>5290</v>
      </c>
      <c r="AH1181" t="s">
        <v>576</v>
      </c>
      <c r="AI1181" t="s">
        <v>6045</v>
      </c>
      <c r="AJ1181">
        <v>25076</v>
      </c>
      <c r="AK1181" t="s">
        <v>3088</v>
      </c>
      <c r="AL1181" t="s">
        <v>3088</v>
      </c>
      <c r="AM1181">
        <v>200011500682826</v>
      </c>
      <c r="AN1181">
        <v>1</v>
      </c>
      <c r="AO1181" s="88" t="s">
        <v>3089</v>
      </c>
      <c r="AP1181" s="88">
        <v>1</v>
      </c>
      <c r="AQ1181" s="88" t="s">
        <v>3090</v>
      </c>
      <c r="AR1181" s="88">
        <v>362717</v>
      </c>
      <c r="AS1181" s="88" t="s">
        <v>6059</v>
      </c>
      <c r="AT1181" s="88">
        <v>353</v>
      </c>
      <c r="AU1181" s="88">
        <v>14300</v>
      </c>
      <c r="AV1181" s="88">
        <v>0</v>
      </c>
      <c r="AW1181" s="88">
        <v>0</v>
      </c>
      <c r="AX1181" s="88">
        <v>0</v>
      </c>
      <c r="AY1181" s="88">
        <v>14300</v>
      </c>
      <c r="AZ1181" s="88">
        <v>410.41</v>
      </c>
      <c r="BA1181" s="88">
        <v>0</v>
      </c>
      <c r="BB1181" s="88">
        <v>434.72</v>
      </c>
      <c r="BC1181" s="88">
        <v>0</v>
      </c>
      <c r="BD1181" s="88">
        <v>25</v>
      </c>
      <c r="BE1181" s="88">
        <v>0</v>
      </c>
      <c r="BF1181" s="101">
        <v>0</v>
      </c>
      <c r="BG1181" s="101">
        <v>870.13</v>
      </c>
      <c r="BH1181" s="101">
        <v>1015.3</v>
      </c>
      <c r="BI1181" s="101">
        <v>157.30000000000001</v>
      </c>
      <c r="BJ1181" s="101">
        <v>1013.87</v>
      </c>
      <c r="BK1181" s="101">
        <v>2186.4699999999998</v>
      </c>
      <c r="BL1181" s="101" t="s">
        <v>3081</v>
      </c>
      <c r="BM1181" s="101" t="s">
        <v>3081</v>
      </c>
    </row>
    <row r="1182" spans="1:65">
      <c r="A1182" t="s">
        <v>695</v>
      </c>
      <c r="B1182">
        <v>20250301</v>
      </c>
      <c r="C1182">
        <v>2025</v>
      </c>
      <c r="D1182" s="9">
        <v>45717</v>
      </c>
      <c r="E1182">
        <v>3</v>
      </c>
      <c r="F1182" t="s">
        <v>1057</v>
      </c>
      <c r="G1182" t="s">
        <v>328</v>
      </c>
      <c r="H1182" t="s">
        <v>1057</v>
      </c>
      <c r="I1182" t="s">
        <v>328</v>
      </c>
      <c r="J1182">
        <v>1</v>
      </c>
      <c r="K1182" t="s">
        <v>9</v>
      </c>
      <c r="L1182" t="s">
        <v>2158</v>
      </c>
      <c r="M1182" t="s">
        <v>2158</v>
      </c>
      <c r="N1182" t="s">
        <v>1820</v>
      </c>
      <c r="O1182" t="s">
        <v>3247</v>
      </c>
      <c r="P1182" t="s">
        <v>6037</v>
      </c>
      <c r="Q1182" t="s">
        <v>6038</v>
      </c>
      <c r="R1182" t="s">
        <v>3385</v>
      </c>
      <c r="S1182" t="s">
        <v>1095</v>
      </c>
      <c r="T1182" t="s">
        <v>6046</v>
      </c>
      <c r="U1182" s="9" t="s">
        <v>6047</v>
      </c>
      <c r="V1182" s="9" t="s">
        <v>6052</v>
      </c>
      <c r="W1182" t="s">
        <v>6053</v>
      </c>
      <c r="X1182" t="s">
        <v>3081</v>
      </c>
      <c r="Y1182" t="s">
        <v>3081</v>
      </c>
      <c r="Z1182">
        <v>8</v>
      </c>
      <c r="AA1182">
        <v>45323</v>
      </c>
      <c r="AB1182">
        <v>36767</v>
      </c>
      <c r="AC1182">
        <v>61425026</v>
      </c>
      <c r="AD1182" s="9" t="s">
        <v>3084</v>
      </c>
      <c r="AE1182" t="s">
        <v>2705</v>
      </c>
      <c r="AF1182" t="s">
        <v>4212</v>
      </c>
      <c r="AG1182" t="s">
        <v>4344</v>
      </c>
      <c r="AH1182" t="s">
        <v>2706</v>
      </c>
      <c r="AI1182" t="s">
        <v>6045</v>
      </c>
      <c r="AJ1182">
        <v>24329</v>
      </c>
      <c r="AK1182" t="s">
        <v>3099</v>
      </c>
      <c r="AL1182" t="s">
        <v>3088</v>
      </c>
      <c r="AM1182">
        <v>200012400491965</v>
      </c>
      <c r="AN1182">
        <v>1</v>
      </c>
      <c r="AO1182" s="88" t="s">
        <v>3089</v>
      </c>
      <c r="AP1182" s="88">
        <v>1</v>
      </c>
      <c r="AQ1182" s="88" t="s">
        <v>3090</v>
      </c>
      <c r="AR1182" s="88">
        <v>362717</v>
      </c>
      <c r="AS1182" s="88" t="s">
        <v>6059</v>
      </c>
      <c r="AT1182" s="88">
        <v>428</v>
      </c>
      <c r="AU1182" s="88">
        <v>70000</v>
      </c>
      <c r="AV1182" s="88">
        <v>0</v>
      </c>
      <c r="AW1182" s="88">
        <v>0</v>
      </c>
      <c r="AX1182" s="88">
        <v>0</v>
      </c>
      <c r="AY1182" s="88">
        <v>70000</v>
      </c>
      <c r="AZ1182" s="88">
        <v>2009</v>
      </c>
      <c r="BA1182" s="88">
        <v>5368.48</v>
      </c>
      <c r="BB1182" s="88">
        <v>2128</v>
      </c>
      <c r="BC1182" s="88">
        <v>0</v>
      </c>
      <c r="BD1182" s="88">
        <v>25</v>
      </c>
      <c r="BE1182" s="88">
        <v>0</v>
      </c>
      <c r="BF1182" s="101">
        <v>0</v>
      </c>
      <c r="BG1182" s="101">
        <v>9530.48</v>
      </c>
      <c r="BH1182" s="101">
        <v>4970</v>
      </c>
      <c r="BI1182" s="101">
        <v>770</v>
      </c>
      <c r="BJ1182" s="101">
        <v>4963</v>
      </c>
      <c r="BK1182" s="101">
        <v>10703</v>
      </c>
      <c r="BL1182" s="101" t="s">
        <v>3229</v>
      </c>
      <c r="BM1182" s="101" t="s">
        <v>3280</v>
      </c>
    </row>
    <row r="1183" spans="1:65">
      <c r="A1183" t="s">
        <v>695</v>
      </c>
      <c r="B1183">
        <v>20250301</v>
      </c>
      <c r="C1183">
        <v>2025</v>
      </c>
      <c r="D1183" s="9">
        <v>45717</v>
      </c>
      <c r="E1183">
        <v>3</v>
      </c>
      <c r="F1183" t="s">
        <v>1046</v>
      </c>
      <c r="G1183" t="s">
        <v>226</v>
      </c>
      <c r="H1183" t="s">
        <v>1046</v>
      </c>
      <c r="I1183" t="s">
        <v>226</v>
      </c>
      <c r="J1183">
        <v>1</v>
      </c>
      <c r="K1183" t="s">
        <v>9</v>
      </c>
      <c r="L1183" t="s">
        <v>2158</v>
      </c>
      <c r="M1183" t="s">
        <v>2158</v>
      </c>
      <c r="N1183" t="s">
        <v>1820</v>
      </c>
      <c r="O1183" t="s">
        <v>3247</v>
      </c>
      <c r="P1183" t="s">
        <v>6037</v>
      </c>
      <c r="Q1183" t="s">
        <v>6038</v>
      </c>
      <c r="R1183" t="s">
        <v>3083</v>
      </c>
      <c r="S1183" t="s">
        <v>7</v>
      </c>
      <c r="T1183" t="s">
        <v>6039</v>
      </c>
      <c r="U1183" s="9" t="s">
        <v>6040</v>
      </c>
      <c r="V1183" s="9" t="s">
        <v>6041</v>
      </c>
      <c r="W1183" t="s">
        <v>6042</v>
      </c>
      <c r="X1183" t="s">
        <v>3081</v>
      </c>
      <c r="Y1183" t="s">
        <v>3081</v>
      </c>
      <c r="Z1183">
        <v>2</v>
      </c>
      <c r="AA1183">
        <v>45597</v>
      </c>
      <c r="AB1183">
        <v>45323</v>
      </c>
      <c r="AC1183">
        <v>62250091</v>
      </c>
      <c r="AD1183" s="9" t="s">
        <v>3084</v>
      </c>
      <c r="AE1183" t="s">
        <v>2699</v>
      </c>
      <c r="AF1183" t="s">
        <v>5074</v>
      </c>
      <c r="AG1183" t="s">
        <v>5075</v>
      </c>
      <c r="AH1183" t="s">
        <v>2700</v>
      </c>
      <c r="AI1183" t="s">
        <v>6043</v>
      </c>
      <c r="AJ1183">
        <v>35036</v>
      </c>
      <c r="AK1183" t="s">
        <v>3099</v>
      </c>
      <c r="AL1183" t="s">
        <v>3088</v>
      </c>
      <c r="AM1183">
        <v>200019603470646</v>
      </c>
      <c r="AN1183">
        <v>1</v>
      </c>
      <c r="AO1183" s="88" t="s">
        <v>3089</v>
      </c>
      <c r="AP1183" s="88">
        <v>1</v>
      </c>
      <c r="AQ1183" s="88" t="s">
        <v>3090</v>
      </c>
      <c r="AR1183" s="88">
        <v>362717</v>
      </c>
      <c r="AS1183" s="88" t="s">
        <v>6059</v>
      </c>
      <c r="AT1183" s="88">
        <v>373</v>
      </c>
      <c r="AU1183" s="88">
        <v>24000</v>
      </c>
      <c r="AV1183" s="88">
        <v>0</v>
      </c>
      <c r="AW1183" s="88">
        <v>0</v>
      </c>
      <c r="AX1183" s="88">
        <v>0</v>
      </c>
      <c r="AY1183" s="88">
        <v>24000</v>
      </c>
      <c r="AZ1183" s="88">
        <v>688.8</v>
      </c>
      <c r="BA1183" s="88">
        <v>0</v>
      </c>
      <c r="BB1183" s="88">
        <v>729.6</v>
      </c>
      <c r="BC1183" s="88">
        <v>0</v>
      </c>
      <c r="BD1183" s="88">
        <v>25</v>
      </c>
      <c r="BE1183" s="88">
        <v>0</v>
      </c>
      <c r="BF1183" s="101">
        <v>1866</v>
      </c>
      <c r="BG1183" s="101">
        <v>3309.4</v>
      </c>
      <c r="BH1183" s="101">
        <v>1704</v>
      </c>
      <c r="BI1183" s="101">
        <v>264</v>
      </c>
      <c r="BJ1183" s="101">
        <v>1701.6</v>
      </c>
      <c r="BK1183" s="101">
        <v>3669.6</v>
      </c>
      <c r="BL1183" s="101" t="s">
        <v>3081</v>
      </c>
      <c r="BM1183" s="101" t="s">
        <v>3081</v>
      </c>
    </row>
    <row r="1184" spans="1:65">
      <c r="A1184" t="s">
        <v>695</v>
      </c>
      <c r="B1184">
        <v>20250301</v>
      </c>
      <c r="C1184">
        <v>2025</v>
      </c>
      <c r="D1184" s="9">
        <v>45717</v>
      </c>
      <c r="E1184">
        <v>3</v>
      </c>
      <c r="F1184" t="s">
        <v>1040</v>
      </c>
      <c r="G1184" t="s">
        <v>1190</v>
      </c>
      <c r="H1184" t="s">
        <v>1040</v>
      </c>
      <c r="I1184" t="s">
        <v>1190</v>
      </c>
      <c r="J1184">
        <v>1</v>
      </c>
      <c r="K1184" t="s">
        <v>9</v>
      </c>
      <c r="L1184" t="s">
        <v>2158</v>
      </c>
      <c r="M1184" t="s">
        <v>2158</v>
      </c>
      <c r="N1184" t="s">
        <v>1820</v>
      </c>
      <c r="O1184" t="s">
        <v>3247</v>
      </c>
      <c r="P1184" t="s">
        <v>6037</v>
      </c>
      <c r="Q1184" t="s">
        <v>6038</v>
      </c>
      <c r="R1184" t="s">
        <v>3388</v>
      </c>
      <c r="S1184" t="s">
        <v>1000</v>
      </c>
      <c r="T1184" t="s">
        <v>6046</v>
      </c>
      <c r="U1184" s="9" t="s">
        <v>6047</v>
      </c>
      <c r="V1184" s="9" t="s">
        <v>6052</v>
      </c>
      <c r="W1184" t="s">
        <v>6053</v>
      </c>
      <c r="X1184" t="s">
        <v>3081</v>
      </c>
      <c r="Y1184" t="s">
        <v>3081</v>
      </c>
      <c r="Z1184">
        <v>13</v>
      </c>
      <c r="AA1184">
        <v>45323</v>
      </c>
      <c r="AB1184">
        <v>40909</v>
      </c>
      <c r="AC1184">
        <v>61365019</v>
      </c>
      <c r="AD1184" s="9" t="s">
        <v>3084</v>
      </c>
      <c r="AE1184" t="s">
        <v>985</v>
      </c>
      <c r="AF1184" t="s">
        <v>3683</v>
      </c>
      <c r="AG1184" t="s">
        <v>3684</v>
      </c>
      <c r="AH1184" t="s">
        <v>999</v>
      </c>
      <c r="AI1184" t="s">
        <v>6045</v>
      </c>
      <c r="AJ1184">
        <v>31282</v>
      </c>
      <c r="AK1184" t="s">
        <v>3088</v>
      </c>
      <c r="AL1184" t="s">
        <v>3088</v>
      </c>
      <c r="AM1184">
        <v>200010131410932</v>
      </c>
      <c r="AN1184">
        <v>1</v>
      </c>
      <c r="AO1184" s="88" t="s">
        <v>3089</v>
      </c>
      <c r="AP1184" s="88">
        <v>1</v>
      </c>
      <c r="AQ1184" s="88" t="s">
        <v>3090</v>
      </c>
      <c r="AR1184" s="88">
        <v>362717</v>
      </c>
      <c r="AS1184" s="88" t="s">
        <v>6059</v>
      </c>
      <c r="AT1184" s="88">
        <v>392</v>
      </c>
      <c r="AU1184" s="88">
        <v>70000</v>
      </c>
      <c r="AV1184" s="88">
        <v>0</v>
      </c>
      <c r="AW1184" s="88">
        <v>0</v>
      </c>
      <c r="AX1184" s="88">
        <v>0</v>
      </c>
      <c r="AY1184" s="88">
        <v>70000</v>
      </c>
      <c r="AZ1184" s="88">
        <v>2009</v>
      </c>
      <c r="BA1184" s="88">
        <v>5025.38</v>
      </c>
      <c r="BB1184" s="88">
        <v>2128</v>
      </c>
      <c r="BC1184" s="88">
        <v>1715.46</v>
      </c>
      <c r="BD1184" s="88">
        <v>25</v>
      </c>
      <c r="BE1184" s="88">
        <v>0</v>
      </c>
      <c r="BF1184" s="101">
        <v>0</v>
      </c>
      <c r="BG1184" s="101">
        <v>10902.84</v>
      </c>
      <c r="BH1184" s="101">
        <v>4970</v>
      </c>
      <c r="BI1184" s="101">
        <v>770</v>
      </c>
      <c r="BJ1184" s="101">
        <v>4963</v>
      </c>
      <c r="BK1184" s="101">
        <v>10703</v>
      </c>
      <c r="BL1184" s="101" t="s">
        <v>3081</v>
      </c>
      <c r="BM1184" s="101" t="s">
        <v>3081</v>
      </c>
    </row>
    <row r="1185" spans="1:65">
      <c r="A1185" t="s">
        <v>695</v>
      </c>
      <c r="B1185">
        <v>20250301</v>
      </c>
      <c r="C1185">
        <v>2025</v>
      </c>
      <c r="D1185" s="9">
        <v>45717</v>
      </c>
      <c r="E1185">
        <v>3</v>
      </c>
      <c r="F1185" t="s">
        <v>1028</v>
      </c>
      <c r="G1185" t="s">
        <v>1194</v>
      </c>
      <c r="H1185" t="s">
        <v>1028</v>
      </c>
      <c r="I1185" t="s">
        <v>1194</v>
      </c>
      <c r="J1185">
        <v>1</v>
      </c>
      <c r="K1185" t="s">
        <v>9</v>
      </c>
      <c r="L1185" t="s">
        <v>2158</v>
      </c>
      <c r="M1185" t="s">
        <v>2158</v>
      </c>
      <c r="N1185" t="s">
        <v>1820</v>
      </c>
      <c r="O1185" t="s">
        <v>3247</v>
      </c>
      <c r="P1185" t="s">
        <v>6037</v>
      </c>
      <c r="Q1185" t="s">
        <v>6038</v>
      </c>
      <c r="R1185" t="s">
        <v>4155</v>
      </c>
      <c r="S1185" t="s">
        <v>261</v>
      </c>
      <c r="T1185" t="s">
        <v>6066</v>
      </c>
      <c r="U1185" s="9" t="s">
        <v>6067</v>
      </c>
      <c r="V1185" s="9" t="s">
        <v>6054</v>
      </c>
      <c r="W1185" t="s">
        <v>6055</v>
      </c>
      <c r="X1185" t="s">
        <v>3081</v>
      </c>
      <c r="Y1185" t="s">
        <v>3081</v>
      </c>
      <c r="Z1185">
        <v>7</v>
      </c>
      <c r="AA1185">
        <v>45261</v>
      </c>
      <c r="AB1185">
        <v>36788</v>
      </c>
      <c r="AC1185">
        <v>62475085</v>
      </c>
      <c r="AD1185" s="9" t="s">
        <v>3084</v>
      </c>
      <c r="AE1185" t="s">
        <v>874</v>
      </c>
      <c r="AF1185" t="s">
        <v>4156</v>
      </c>
      <c r="AG1185" t="s">
        <v>4157</v>
      </c>
      <c r="AH1185" t="s">
        <v>1832</v>
      </c>
      <c r="AI1185" t="s">
        <v>6043</v>
      </c>
      <c r="AJ1185">
        <v>23964</v>
      </c>
      <c r="AK1185" t="s">
        <v>3088</v>
      </c>
      <c r="AL1185" t="s">
        <v>3088</v>
      </c>
      <c r="AM1185">
        <v>200013300042204</v>
      </c>
      <c r="AN1185">
        <v>1</v>
      </c>
      <c r="AO1185" s="88" t="s">
        <v>3089</v>
      </c>
      <c r="AP1185" s="88">
        <v>1</v>
      </c>
      <c r="AQ1185" s="88" t="s">
        <v>3090</v>
      </c>
      <c r="AR1185" s="88">
        <v>362717</v>
      </c>
      <c r="AS1185" s="88" t="s">
        <v>6059</v>
      </c>
      <c r="AT1185" s="88">
        <v>397</v>
      </c>
      <c r="AU1185" s="88">
        <v>150000</v>
      </c>
      <c r="AV1185" s="88">
        <v>0</v>
      </c>
      <c r="AW1185" s="88">
        <v>0</v>
      </c>
      <c r="AX1185" s="88">
        <v>0</v>
      </c>
      <c r="AY1185" s="88">
        <v>150000</v>
      </c>
      <c r="AZ1185" s="88">
        <v>4305</v>
      </c>
      <c r="BA1185" s="88">
        <v>23866.62</v>
      </c>
      <c r="BB1185" s="88">
        <v>4560</v>
      </c>
      <c r="BC1185" s="88">
        <v>0</v>
      </c>
      <c r="BD1185" s="88">
        <v>25</v>
      </c>
      <c r="BE1185" s="88">
        <v>50</v>
      </c>
      <c r="BF1185" s="101">
        <v>0</v>
      </c>
      <c r="BG1185" s="101">
        <v>32806.620000000003</v>
      </c>
      <c r="BH1185" s="101">
        <v>10650</v>
      </c>
      <c r="BI1185" s="101">
        <v>851.51</v>
      </c>
      <c r="BJ1185" s="101">
        <v>10635</v>
      </c>
      <c r="BK1185" s="101">
        <v>22136.51</v>
      </c>
      <c r="BL1185" s="101" t="s">
        <v>3091</v>
      </c>
      <c r="BM1185" s="101" t="s">
        <v>3081</v>
      </c>
    </row>
    <row r="1186" spans="1:65">
      <c r="A1186" t="s">
        <v>695</v>
      </c>
      <c r="B1186">
        <v>20250301</v>
      </c>
      <c r="C1186">
        <v>2025</v>
      </c>
      <c r="D1186" s="9">
        <v>45717</v>
      </c>
      <c r="E1186">
        <v>3</v>
      </c>
      <c r="F1186" t="s">
        <v>1078</v>
      </c>
      <c r="G1186" t="s">
        <v>157</v>
      </c>
      <c r="H1186" t="s">
        <v>1078</v>
      </c>
      <c r="I1186" t="s">
        <v>157</v>
      </c>
      <c r="J1186">
        <v>5</v>
      </c>
      <c r="K1186" t="s">
        <v>1784</v>
      </c>
      <c r="L1186" t="s">
        <v>2158</v>
      </c>
      <c r="M1186" t="s">
        <v>2158</v>
      </c>
      <c r="N1186" t="s">
        <v>1820</v>
      </c>
      <c r="O1186" t="s">
        <v>3247</v>
      </c>
      <c r="P1186" t="s">
        <v>6037</v>
      </c>
      <c r="Q1186" t="s">
        <v>6038</v>
      </c>
      <c r="R1186" t="s">
        <v>3380</v>
      </c>
      <c r="S1186" t="s">
        <v>158</v>
      </c>
      <c r="T1186" t="s">
        <v>6046</v>
      </c>
      <c r="U1186" s="9" t="s">
        <v>6047</v>
      </c>
      <c r="V1186" s="9" t="s">
        <v>6054</v>
      </c>
      <c r="W1186" t="s">
        <v>6055</v>
      </c>
      <c r="X1186" t="s">
        <v>3081</v>
      </c>
      <c r="Y1186" t="s">
        <v>3081</v>
      </c>
      <c r="Z1186">
        <v>2</v>
      </c>
      <c r="AA1186">
        <v>43466</v>
      </c>
      <c r="AB1186">
        <v>36951</v>
      </c>
      <c r="AC1186">
        <v>62205002</v>
      </c>
      <c r="AD1186" s="9" t="s">
        <v>3084</v>
      </c>
      <c r="AE1186" t="s">
        <v>1746</v>
      </c>
      <c r="AF1186" t="s">
        <v>3381</v>
      </c>
      <c r="AG1186" t="s">
        <v>3382</v>
      </c>
      <c r="AH1186" t="s">
        <v>645</v>
      </c>
      <c r="AI1186" t="s">
        <v>6045</v>
      </c>
      <c r="AJ1186">
        <v>15695</v>
      </c>
      <c r="AK1186" t="s">
        <v>3088</v>
      </c>
      <c r="AL1186" t="s">
        <v>3095</v>
      </c>
      <c r="AM1186">
        <v>200013300029094</v>
      </c>
      <c r="AN1186">
        <v>1</v>
      </c>
      <c r="AO1186" s="88" t="s">
        <v>3089</v>
      </c>
      <c r="AP1186" s="88">
        <v>1</v>
      </c>
      <c r="AQ1186" s="88" t="s">
        <v>3090</v>
      </c>
      <c r="AR1186" s="88">
        <v>362717</v>
      </c>
      <c r="AS1186" s="88" t="s">
        <v>6059</v>
      </c>
      <c r="AT1186" s="88">
        <v>422</v>
      </c>
      <c r="AU1186" s="88">
        <v>21735</v>
      </c>
      <c r="AV1186" s="88">
        <v>0</v>
      </c>
      <c r="AW1186" s="88">
        <v>0</v>
      </c>
      <c r="AX1186" s="88">
        <v>0</v>
      </c>
      <c r="AY1186" s="88">
        <v>21735</v>
      </c>
      <c r="AZ1186" s="88">
        <v>623.79</v>
      </c>
      <c r="BA1186" s="88">
        <v>0</v>
      </c>
      <c r="BB1186" s="88">
        <v>660.74</v>
      </c>
      <c r="BC1186" s="88">
        <v>0</v>
      </c>
      <c r="BD1186" s="88">
        <v>25</v>
      </c>
      <c r="BE1186" s="88">
        <v>50</v>
      </c>
      <c r="BF1186" s="101">
        <v>400</v>
      </c>
      <c r="BG1186" s="101">
        <v>1759.53</v>
      </c>
      <c r="BH1186" s="101">
        <v>1543.19</v>
      </c>
      <c r="BI1186" s="101">
        <v>239.09</v>
      </c>
      <c r="BJ1186" s="101">
        <v>1541.01</v>
      </c>
      <c r="BK1186" s="101">
        <v>3323.29</v>
      </c>
      <c r="BL1186" s="101" t="s">
        <v>3091</v>
      </c>
      <c r="BM1186" s="101" t="s">
        <v>3081</v>
      </c>
    </row>
    <row r="1187" spans="1:65">
      <c r="A1187" t="s">
        <v>695</v>
      </c>
      <c r="B1187">
        <v>20250301</v>
      </c>
      <c r="C1187">
        <v>2025</v>
      </c>
      <c r="D1187" s="9">
        <v>45717</v>
      </c>
      <c r="E1187">
        <v>3</v>
      </c>
      <c r="F1187" t="s">
        <v>1067</v>
      </c>
      <c r="G1187" t="s">
        <v>407</v>
      </c>
      <c r="H1187" t="s">
        <v>1067</v>
      </c>
      <c r="I1187" t="s">
        <v>407</v>
      </c>
      <c r="J1187">
        <v>1</v>
      </c>
      <c r="K1187" t="s">
        <v>9</v>
      </c>
      <c r="L1187" t="s">
        <v>2158</v>
      </c>
      <c r="M1187" t="s">
        <v>2158</v>
      </c>
      <c r="N1187" t="s">
        <v>1820</v>
      </c>
      <c r="O1187" t="s">
        <v>3247</v>
      </c>
      <c r="P1187" t="s">
        <v>6037</v>
      </c>
      <c r="Q1187" t="s">
        <v>6038</v>
      </c>
      <c r="R1187" t="s">
        <v>3083</v>
      </c>
      <c r="S1187" t="s">
        <v>7</v>
      </c>
      <c r="T1187" t="s">
        <v>6039</v>
      </c>
      <c r="U1187" s="9" t="s">
        <v>6040</v>
      </c>
      <c r="V1187" s="9" t="s">
        <v>6041</v>
      </c>
      <c r="W1187" t="s">
        <v>6042</v>
      </c>
      <c r="X1187" t="s">
        <v>3081</v>
      </c>
      <c r="Y1187" t="s">
        <v>3081</v>
      </c>
      <c r="Z1187">
        <v>3</v>
      </c>
      <c r="AA1187">
        <v>43466</v>
      </c>
      <c r="AB1187">
        <v>38292</v>
      </c>
      <c r="AC1187">
        <v>61710009</v>
      </c>
      <c r="AD1187" s="9" t="s">
        <v>3084</v>
      </c>
      <c r="AE1187" t="s">
        <v>1268</v>
      </c>
      <c r="AF1187" t="s">
        <v>3237</v>
      </c>
      <c r="AG1187" t="s">
        <v>5596</v>
      </c>
      <c r="AH1187" t="s">
        <v>409</v>
      </c>
      <c r="AI1187" t="s">
        <v>6043</v>
      </c>
      <c r="AJ1187">
        <v>23178</v>
      </c>
      <c r="AK1187" t="s">
        <v>3088</v>
      </c>
      <c r="AL1187" t="s">
        <v>3095</v>
      </c>
      <c r="AM1187">
        <v>200013300038836</v>
      </c>
      <c r="AN1187">
        <v>1</v>
      </c>
      <c r="AO1187" s="88" t="s">
        <v>3089</v>
      </c>
      <c r="AP1187" s="88">
        <v>1</v>
      </c>
      <c r="AQ1187" s="88" t="s">
        <v>3090</v>
      </c>
      <c r="AR1187" s="88">
        <v>362717</v>
      </c>
      <c r="AS1187" s="88" t="s">
        <v>6059</v>
      </c>
      <c r="AT1187" s="88">
        <v>470</v>
      </c>
      <c r="AU1187" s="88">
        <v>11000</v>
      </c>
      <c r="AV1187" s="88">
        <v>0</v>
      </c>
      <c r="AW1187" s="88">
        <v>0</v>
      </c>
      <c r="AX1187" s="88">
        <v>0</v>
      </c>
      <c r="AY1187" s="88">
        <v>11000</v>
      </c>
      <c r="AZ1187" s="88">
        <v>315.7</v>
      </c>
      <c r="BA1187" s="88">
        <v>0</v>
      </c>
      <c r="BB1187" s="88">
        <v>334.4</v>
      </c>
      <c r="BC1187" s="88">
        <v>0</v>
      </c>
      <c r="BD1187" s="88">
        <v>25</v>
      </c>
      <c r="BE1187" s="88">
        <v>50</v>
      </c>
      <c r="BF1187" s="101">
        <v>396</v>
      </c>
      <c r="BG1187" s="101">
        <v>1121.0999999999999</v>
      </c>
      <c r="BH1187" s="101">
        <v>781</v>
      </c>
      <c r="BI1187" s="101">
        <v>121</v>
      </c>
      <c r="BJ1187" s="101">
        <v>779.9</v>
      </c>
      <c r="BK1187" s="101">
        <v>1681.9</v>
      </c>
      <c r="BL1187" s="101" t="s">
        <v>3091</v>
      </c>
      <c r="BM1187" s="101" t="s">
        <v>3081</v>
      </c>
    </row>
    <row r="1188" spans="1:65">
      <c r="A1188" t="s">
        <v>695</v>
      </c>
      <c r="B1188">
        <v>20250301</v>
      </c>
      <c r="C1188">
        <v>2025</v>
      </c>
      <c r="D1188" s="9">
        <v>45717</v>
      </c>
      <c r="E1188">
        <v>3</v>
      </c>
      <c r="F1188" t="s">
        <v>1079</v>
      </c>
      <c r="G1188" t="s">
        <v>403</v>
      </c>
      <c r="H1188" t="s">
        <v>1079</v>
      </c>
      <c r="I1188" t="s">
        <v>403</v>
      </c>
      <c r="J1188">
        <v>1</v>
      </c>
      <c r="K1188" t="s">
        <v>9</v>
      </c>
      <c r="L1188" t="s">
        <v>2158</v>
      </c>
      <c r="M1188" t="s">
        <v>2158</v>
      </c>
      <c r="N1188" t="s">
        <v>1820</v>
      </c>
      <c r="O1188" t="s">
        <v>3247</v>
      </c>
      <c r="P1188" t="s">
        <v>6037</v>
      </c>
      <c r="Q1188" t="s">
        <v>6038</v>
      </c>
      <c r="R1188" t="s">
        <v>3185</v>
      </c>
      <c r="S1188" t="s">
        <v>307</v>
      </c>
      <c r="T1188" t="s">
        <v>6039</v>
      </c>
      <c r="U1188" s="9" t="s">
        <v>6040</v>
      </c>
      <c r="V1188" s="9" t="s">
        <v>6041</v>
      </c>
      <c r="W1188" t="s">
        <v>6042</v>
      </c>
      <c r="X1188" t="s">
        <v>3081</v>
      </c>
      <c r="Y1188" t="s">
        <v>3081</v>
      </c>
      <c r="Z1188">
        <v>1</v>
      </c>
      <c r="AA1188">
        <v>44378</v>
      </c>
      <c r="AB1188">
        <v>44378</v>
      </c>
      <c r="AC1188">
        <v>61515008</v>
      </c>
      <c r="AD1188" s="9" t="s">
        <v>3084</v>
      </c>
      <c r="AE1188" t="s">
        <v>1346</v>
      </c>
      <c r="AF1188" t="s">
        <v>4789</v>
      </c>
      <c r="AG1188" t="s">
        <v>4790</v>
      </c>
      <c r="AH1188" t="s">
        <v>804</v>
      </c>
      <c r="AI1188" t="s">
        <v>6045</v>
      </c>
      <c r="AJ1188">
        <v>30714</v>
      </c>
      <c r="AK1188" t="s">
        <v>3099</v>
      </c>
      <c r="AL1188" t="s">
        <v>3088</v>
      </c>
      <c r="AM1188">
        <v>200019603841436</v>
      </c>
      <c r="AN1188">
        <v>1</v>
      </c>
      <c r="AO1188" s="88" t="s">
        <v>3089</v>
      </c>
      <c r="AP1188" s="88">
        <v>1</v>
      </c>
      <c r="AQ1188" s="88" t="s">
        <v>3090</v>
      </c>
      <c r="AR1188" s="88">
        <v>362717</v>
      </c>
      <c r="AS1188" s="88" t="s">
        <v>6059</v>
      </c>
      <c r="AT1188" s="88">
        <v>473</v>
      </c>
      <c r="AU1188" s="88">
        <v>20000</v>
      </c>
      <c r="AV1188" s="88">
        <v>0</v>
      </c>
      <c r="AW1188" s="88">
        <v>0</v>
      </c>
      <c r="AX1188" s="88">
        <v>0</v>
      </c>
      <c r="AY1188" s="88">
        <v>20000</v>
      </c>
      <c r="AZ1188" s="88">
        <v>574</v>
      </c>
      <c r="BA1188" s="88">
        <v>0</v>
      </c>
      <c r="BB1188" s="88">
        <v>608</v>
      </c>
      <c r="BC1188" s="88">
        <v>0</v>
      </c>
      <c r="BD1188" s="88">
        <v>25</v>
      </c>
      <c r="BE1188" s="88">
        <v>0</v>
      </c>
      <c r="BF1188" s="101">
        <v>0</v>
      </c>
      <c r="BG1188" s="101">
        <v>1207</v>
      </c>
      <c r="BH1188" s="101">
        <v>1420</v>
      </c>
      <c r="BI1188" s="101">
        <v>220</v>
      </c>
      <c r="BJ1188" s="101">
        <v>1418</v>
      </c>
      <c r="BK1188" s="101">
        <v>3058</v>
      </c>
      <c r="BL1188" s="101" t="s">
        <v>3081</v>
      </c>
      <c r="BM1188" s="101" t="s">
        <v>3081</v>
      </c>
    </row>
    <row r="1189" spans="1:65">
      <c r="A1189" t="s">
        <v>695</v>
      </c>
      <c r="B1189">
        <v>20250301</v>
      </c>
      <c r="C1189">
        <v>2025</v>
      </c>
      <c r="D1189" s="9">
        <v>45717</v>
      </c>
      <c r="E1189">
        <v>3</v>
      </c>
      <c r="F1189" t="s">
        <v>1028</v>
      </c>
      <c r="G1189" t="s">
        <v>1194</v>
      </c>
      <c r="H1189" t="s">
        <v>1028</v>
      </c>
      <c r="I1189" t="s">
        <v>1194</v>
      </c>
      <c r="J1189">
        <v>1</v>
      </c>
      <c r="K1189" t="s">
        <v>9</v>
      </c>
      <c r="L1189" t="s">
        <v>2158</v>
      </c>
      <c r="M1189" t="s">
        <v>2158</v>
      </c>
      <c r="N1189" t="s">
        <v>1820</v>
      </c>
      <c r="O1189" t="s">
        <v>3247</v>
      </c>
      <c r="P1189" t="s">
        <v>6037</v>
      </c>
      <c r="Q1189" t="s">
        <v>6038</v>
      </c>
      <c r="R1189" t="s">
        <v>3226</v>
      </c>
      <c r="S1189" t="s">
        <v>303</v>
      </c>
      <c r="T1189" t="s">
        <v>6046</v>
      </c>
      <c r="U1189" s="9" t="s">
        <v>6047</v>
      </c>
      <c r="V1189" s="9" t="s">
        <v>3081</v>
      </c>
      <c r="W1189" t="s">
        <v>3081</v>
      </c>
      <c r="X1189" t="s">
        <v>3081</v>
      </c>
      <c r="Y1189" t="s">
        <v>3081</v>
      </c>
      <c r="Z1189">
        <v>1</v>
      </c>
      <c r="AA1189">
        <v>45047</v>
      </c>
      <c r="AB1189">
        <v>45047</v>
      </c>
      <c r="AC1189">
        <v>62475192</v>
      </c>
      <c r="AD1189" s="9" t="s">
        <v>3084</v>
      </c>
      <c r="AE1189" t="s">
        <v>2323</v>
      </c>
      <c r="AF1189" t="s">
        <v>5139</v>
      </c>
      <c r="AG1189" t="s">
        <v>5140</v>
      </c>
      <c r="AH1189" t="s">
        <v>2322</v>
      </c>
      <c r="AI1189" t="s">
        <v>6045</v>
      </c>
      <c r="AJ1189">
        <v>29065</v>
      </c>
      <c r="AK1189" t="s">
        <v>3099</v>
      </c>
      <c r="AL1189" t="s">
        <v>3088</v>
      </c>
      <c r="AM1189">
        <v>200019600712684</v>
      </c>
      <c r="AN1189">
        <v>1</v>
      </c>
      <c r="AO1189" s="88" t="s">
        <v>3089</v>
      </c>
      <c r="AP1189" s="88">
        <v>1</v>
      </c>
      <c r="AQ1189" s="88" t="s">
        <v>3090</v>
      </c>
      <c r="AR1189" s="88">
        <v>362717</v>
      </c>
      <c r="AS1189" s="88" t="s">
        <v>6059</v>
      </c>
      <c r="AT1189" s="88">
        <v>481</v>
      </c>
      <c r="AU1189" s="88">
        <v>25000</v>
      </c>
      <c r="AV1189" s="88">
        <v>0</v>
      </c>
      <c r="AW1189" s="88">
        <v>0</v>
      </c>
      <c r="AX1189" s="88">
        <v>0</v>
      </c>
      <c r="AY1189" s="88">
        <v>25000</v>
      </c>
      <c r="AZ1189" s="88">
        <v>717.5</v>
      </c>
      <c r="BA1189" s="88">
        <v>0</v>
      </c>
      <c r="BB1189" s="88">
        <v>760</v>
      </c>
      <c r="BC1189" s="88">
        <v>0</v>
      </c>
      <c r="BD1189" s="88">
        <v>25</v>
      </c>
      <c r="BE1189" s="88">
        <v>0</v>
      </c>
      <c r="BF1189" s="101">
        <v>0</v>
      </c>
      <c r="BG1189" s="101">
        <v>1502.5</v>
      </c>
      <c r="BH1189" s="101">
        <v>1775</v>
      </c>
      <c r="BI1189" s="101">
        <v>275</v>
      </c>
      <c r="BJ1189" s="101">
        <v>1772.5</v>
      </c>
      <c r="BK1189" s="101">
        <v>3822.5</v>
      </c>
      <c r="BL1189" s="101" t="s">
        <v>3081</v>
      </c>
      <c r="BM1189" s="101" t="s">
        <v>3081</v>
      </c>
    </row>
    <row r="1190" spans="1:65">
      <c r="A1190" t="s">
        <v>695</v>
      </c>
      <c r="B1190">
        <v>20250301</v>
      </c>
      <c r="C1190">
        <v>2025</v>
      </c>
      <c r="D1190" s="9">
        <v>45717</v>
      </c>
      <c r="E1190">
        <v>3</v>
      </c>
      <c r="F1190" t="s">
        <v>1038</v>
      </c>
      <c r="G1190" t="s">
        <v>695</v>
      </c>
      <c r="H1190" t="s">
        <v>1038</v>
      </c>
      <c r="I1190" t="s">
        <v>695</v>
      </c>
      <c r="J1190">
        <v>7</v>
      </c>
      <c r="K1190" t="s">
        <v>3252</v>
      </c>
      <c r="L1190" t="s">
        <v>2158</v>
      </c>
      <c r="M1190" t="s">
        <v>2158</v>
      </c>
      <c r="N1190" t="s">
        <v>1820</v>
      </c>
      <c r="O1190" t="s">
        <v>3247</v>
      </c>
      <c r="P1190" t="s">
        <v>6037</v>
      </c>
      <c r="Q1190" t="s">
        <v>6038</v>
      </c>
      <c r="R1190" t="s">
        <v>3253</v>
      </c>
      <c r="S1190" t="s">
        <v>666</v>
      </c>
      <c r="T1190" t="s">
        <v>6046</v>
      </c>
      <c r="U1190" s="9" t="s">
        <v>6047</v>
      </c>
      <c r="V1190" s="9" t="s">
        <v>3081</v>
      </c>
      <c r="W1190" t="s">
        <v>3081</v>
      </c>
      <c r="X1190" t="s">
        <v>3081</v>
      </c>
      <c r="Y1190" t="s">
        <v>3081</v>
      </c>
      <c r="Z1190">
        <v>4</v>
      </c>
      <c r="AA1190">
        <v>45017</v>
      </c>
      <c r="AB1190">
        <v>42767</v>
      </c>
      <c r="AC1190">
        <v>62461899</v>
      </c>
      <c r="AD1190" s="9" t="s">
        <v>3084</v>
      </c>
      <c r="AE1190" t="s">
        <v>2307</v>
      </c>
      <c r="AF1190" t="s">
        <v>4726</v>
      </c>
      <c r="AG1190" t="s">
        <v>5700</v>
      </c>
      <c r="AH1190" t="s">
        <v>2306</v>
      </c>
      <c r="AI1190" t="s">
        <v>6045</v>
      </c>
      <c r="AJ1190">
        <v>35215</v>
      </c>
      <c r="AK1190" t="s">
        <v>3099</v>
      </c>
      <c r="AL1190" t="s">
        <v>3088</v>
      </c>
      <c r="AM1190">
        <v>200010701149245</v>
      </c>
      <c r="AN1190">
        <v>1</v>
      </c>
      <c r="AO1190" s="88" t="s">
        <v>3089</v>
      </c>
      <c r="AP1190" s="88">
        <v>1</v>
      </c>
      <c r="AQ1190" s="88" t="s">
        <v>3090</v>
      </c>
      <c r="AR1190" s="88">
        <v>362717</v>
      </c>
      <c r="AS1190" s="88" t="s">
        <v>6059</v>
      </c>
      <c r="AT1190" s="88">
        <v>485</v>
      </c>
      <c r="AU1190" s="88">
        <v>15000</v>
      </c>
      <c r="AV1190" s="88">
        <v>0</v>
      </c>
      <c r="AW1190" s="88">
        <v>0</v>
      </c>
      <c r="AX1190" s="88">
        <v>0</v>
      </c>
      <c r="AY1190" s="88">
        <v>15000</v>
      </c>
      <c r="AZ1190" s="88">
        <v>0</v>
      </c>
      <c r="BA1190" s="88">
        <v>0</v>
      </c>
      <c r="BB1190" s="88">
        <v>0</v>
      </c>
      <c r="BC1190" s="88">
        <v>0</v>
      </c>
      <c r="BD1190" s="88">
        <v>0</v>
      </c>
      <c r="BE1190" s="88">
        <v>0</v>
      </c>
      <c r="BF1190" s="101">
        <v>0</v>
      </c>
      <c r="BG1190" s="101">
        <v>0</v>
      </c>
      <c r="BH1190" s="101">
        <v>0</v>
      </c>
      <c r="BI1190" s="101">
        <v>0</v>
      </c>
      <c r="BJ1190" s="101">
        <v>0</v>
      </c>
      <c r="BK1190" s="101">
        <v>0</v>
      </c>
      <c r="BL1190" s="101" t="s">
        <v>3081</v>
      </c>
      <c r="BM1190" s="101" t="s">
        <v>3081</v>
      </c>
    </row>
    <row r="1191" spans="1:65">
      <c r="A1191" t="s">
        <v>695</v>
      </c>
      <c r="B1191">
        <v>20250301</v>
      </c>
      <c r="C1191">
        <v>2025</v>
      </c>
      <c r="D1191" s="9">
        <v>45717</v>
      </c>
      <c r="E1191">
        <v>3</v>
      </c>
      <c r="F1191" t="s">
        <v>1038</v>
      </c>
      <c r="G1191" t="s">
        <v>695</v>
      </c>
      <c r="H1191" t="s">
        <v>1038</v>
      </c>
      <c r="I1191" t="s">
        <v>695</v>
      </c>
      <c r="J1191">
        <v>7</v>
      </c>
      <c r="K1191" t="s">
        <v>3252</v>
      </c>
      <c r="L1191" t="s">
        <v>2158</v>
      </c>
      <c r="M1191" t="s">
        <v>2158</v>
      </c>
      <c r="N1191" t="s">
        <v>1820</v>
      </c>
      <c r="O1191" t="s">
        <v>3247</v>
      </c>
      <c r="P1191" t="s">
        <v>6037</v>
      </c>
      <c r="Q1191" t="s">
        <v>6038</v>
      </c>
      <c r="R1191" t="s">
        <v>3253</v>
      </c>
      <c r="S1191" t="s">
        <v>666</v>
      </c>
      <c r="T1191" t="s">
        <v>6046</v>
      </c>
      <c r="U1191" s="9" t="s">
        <v>6047</v>
      </c>
      <c r="V1191" s="9" t="s">
        <v>3081</v>
      </c>
      <c r="W1191" t="s">
        <v>3081</v>
      </c>
      <c r="X1191" t="s">
        <v>3081</v>
      </c>
      <c r="Y1191" t="s">
        <v>3081</v>
      </c>
      <c r="Z1191">
        <v>1</v>
      </c>
      <c r="AA1191">
        <v>45505</v>
      </c>
      <c r="AB1191">
        <v>45505</v>
      </c>
      <c r="AC1191">
        <v>62462350</v>
      </c>
      <c r="AD1191" s="9" t="s">
        <v>3084</v>
      </c>
      <c r="AE1191" t="s">
        <v>2976</v>
      </c>
      <c r="AF1191" t="s">
        <v>5110</v>
      </c>
      <c r="AG1191" t="s">
        <v>5111</v>
      </c>
      <c r="AH1191" t="s">
        <v>2975</v>
      </c>
      <c r="AI1191" t="s">
        <v>6045</v>
      </c>
      <c r="AJ1191">
        <v>30949</v>
      </c>
      <c r="AK1191" t="s">
        <v>3099</v>
      </c>
      <c r="AL1191" t="s">
        <v>3088</v>
      </c>
      <c r="AM1191">
        <v>200011120152848</v>
      </c>
      <c r="AN1191">
        <v>1</v>
      </c>
      <c r="AO1191" s="88" t="s">
        <v>3089</v>
      </c>
      <c r="AP1191" s="88">
        <v>1</v>
      </c>
      <c r="AQ1191" s="88" t="s">
        <v>3090</v>
      </c>
      <c r="AR1191" s="88">
        <v>362717</v>
      </c>
      <c r="AS1191" s="88" t="s">
        <v>6059</v>
      </c>
      <c r="AT1191" s="88">
        <v>487</v>
      </c>
      <c r="AU1191" s="88">
        <v>10000</v>
      </c>
      <c r="AV1191" s="88">
        <v>0</v>
      </c>
      <c r="AW1191" s="88">
        <v>0</v>
      </c>
      <c r="AX1191" s="88">
        <v>0</v>
      </c>
      <c r="AY1191" s="88">
        <v>10000</v>
      </c>
      <c r="AZ1191" s="88">
        <v>0</v>
      </c>
      <c r="BA1191" s="88">
        <v>0</v>
      </c>
      <c r="BB1191" s="88">
        <v>0</v>
      </c>
      <c r="BC1191" s="88">
        <v>0</v>
      </c>
      <c r="BD1191" s="88">
        <v>0</v>
      </c>
      <c r="BE1191" s="88">
        <v>0</v>
      </c>
      <c r="BF1191" s="101">
        <v>0</v>
      </c>
      <c r="BG1191" s="101">
        <v>0</v>
      </c>
      <c r="BH1191" s="101">
        <v>0</v>
      </c>
      <c r="BI1191" s="101">
        <v>0</v>
      </c>
      <c r="BJ1191" s="101">
        <v>0</v>
      </c>
      <c r="BK1191" s="101">
        <v>0</v>
      </c>
      <c r="BL1191" s="101" t="s">
        <v>3081</v>
      </c>
      <c r="BM1191" s="101" t="s">
        <v>3081</v>
      </c>
    </row>
    <row r="1192" spans="1:65">
      <c r="A1192" t="s">
        <v>695</v>
      </c>
      <c r="B1192">
        <v>20250301</v>
      </c>
      <c r="C1192">
        <v>2025</v>
      </c>
      <c r="D1192" s="9">
        <v>45717</v>
      </c>
      <c r="E1192">
        <v>3</v>
      </c>
      <c r="F1192" t="s">
        <v>1028</v>
      </c>
      <c r="G1192" t="s">
        <v>1194</v>
      </c>
      <c r="H1192" t="s">
        <v>1038</v>
      </c>
      <c r="I1192" t="s">
        <v>695</v>
      </c>
      <c r="J1192">
        <v>34</v>
      </c>
      <c r="K1192" t="s">
        <v>3256</v>
      </c>
      <c r="L1192" t="s">
        <v>2158</v>
      </c>
      <c r="M1192" t="s">
        <v>2158</v>
      </c>
      <c r="N1192" t="s">
        <v>1820</v>
      </c>
      <c r="O1192" t="s">
        <v>3247</v>
      </c>
      <c r="P1192" t="s">
        <v>6037</v>
      </c>
      <c r="Q1192" t="s">
        <v>6038</v>
      </c>
      <c r="R1192" t="s">
        <v>3263</v>
      </c>
      <c r="S1192" t="s">
        <v>62</v>
      </c>
      <c r="T1192" t="s">
        <v>6066</v>
      </c>
      <c r="U1192" s="9" t="s">
        <v>6067</v>
      </c>
      <c r="V1192" s="9" t="s">
        <v>6052</v>
      </c>
      <c r="W1192" t="s">
        <v>6053</v>
      </c>
      <c r="X1192" t="s">
        <v>3081</v>
      </c>
      <c r="Y1192" t="s">
        <v>3081</v>
      </c>
      <c r="Z1192">
        <v>1</v>
      </c>
      <c r="AA1192">
        <v>44896</v>
      </c>
      <c r="AB1192">
        <v>44896</v>
      </c>
      <c r="AC1192">
        <v>62475156</v>
      </c>
      <c r="AD1192" s="9" t="s">
        <v>3084</v>
      </c>
      <c r="AE1192" t="s">
        <v>2069</v>
      </c>
      <c r="AF1192" t="s">
        <v>4312</v>
      </c>
      <c r="AG1192" t="s">
        <v>4313</v>
      </c>
      <c r="AH1192" t="s">
        <v>2068</v>
      </c>
      <c r="AI1192" t="s">
        <v>6045</v>
      </c>
      <c r="AJ1192">
        <v>20481</v>
      </c>
      <c r="AK1192" t="s">
        <v>3099</v>
      </c>
      <c r="AL1192" t="s">
        <v>3088</v>
      </c>
      <c r="AM1192">
        <v>200019603769989</v>
      </c>
      <c r="AN1192">
        <v>1</v>
      </c>
      <c r="AO1192" s="88" t="s">
        <v>3089</v>
      </c>
      <c r="AP1192" s="88">
        <v>1</v>
      </c>
      <c r="AQ1192" s="88" t="s">
        <v>3090</v>
      </c>
      <c r="AR1192" s="88">
        <v>362717</v>
      </c>
      <c r="AS1192" s="88" t="s">
        <v>6059</v>
      </c>
      <c r="AT1192" s="88">
        <v>488</v>
      </c>
      <c r="AU1192" s="88">
        <v>15000</v>
      </c>
      <c r="AV1192" s="88">
        <v>0</v>
      </c>
      <c r="AW1192" s="88">
        <v>0</v>
      </c>
      <c r="AX1192" s="88">
        <v>0</v>
      </c>
      <c r="AY1192" s="88">
        <v>15000</v>
      </c>
      <c r="AZ1192" s="88">
        <v>430.5</v>
      </c>
      <c r="BA1192" s="88">
        <v>0</v>
      </c>
      <c r="BB1192" s="88">
        <v>456</v>
      </c>
      <c r="BC1192" s="88">
        <v>0</v>
      </c>
      <c r="BD1192" s="88">
        <v>25</v>
      </c>
      <c r="BE1192" s="88">
        <v>0</v>
      </c>
      <c r="BF1192" s="101">
        <v>0</v>
      </c>
      <c r="BG1192" s="101">
        <v>911.5</v>
      </c>
      <c r="BH1192" s="101">
        <v>1065</v>
      </c>
      <c r="BI1192" s="101">
        <v>165</v>
      </c>
      <c r="BJ1192" s="101">
        <v>1063.5</v>
      </c>
      <c r="BK1192" s="101">
        <v>2293.5</v>
      </c>
      <c r="BL1192" s="101" t="s">
        <v>3081</v>
      </c>
      <c r="BM1192" s="101" t="s">
        <v>3081</v>
      </c>
    </row>
    <row r="1193" spans="1:65">
      <c r="A1193" t="s">
        <v>695</v>
      </c>
      <c r="B1193">
        <v>20250301</v>
      </c>
      <c r="C1193">
        <v>2025</v>
      </c>
      <c r="D1193" s="9">
        <v>45717</v>
      </c>
      <c r="E1193">
        <v>3</v>
      </c>
      <c r="F1193" t="s">
        <v>2672</v>
      </c>
      <c r="G1193" t="s">
        <v>2689</v>
      </c>
      <c r="H1193" t="s">
        <v>1038</v>
      </c>
      <c r="I1193" t="s">
        <v>695</v>
      </c>
      <c r="J1193">
        <v>34</v>
      </c>
      <c r="K1193" t="s">
        <v>3256</v>
      </c>
      <c r="L1193" t="s">
        <v>2158</v>
      </c>
      <c r="M1193" t="s">
        <v>2158</v>
      </c>
      <c r="N1193" t="s">
        <v>1820</v>
      </c>
      <c r="O1193" t="s">
        <v>3247</v>
      </c>
      <c r="P1193" t="s">
        <v>6037</v>
      </c>
      <c r="Q1193" t="s">
        <v>6038</v>
      </c>
      <c r="R1193" t="s">
        <v>3811</v>
      </c>
      <c r="S1193" t="s">
        <v>2578</v>
      </c>
      <c r="T1193" t="s">
        <v>6046</v>
      </c>
      <c r="U1193" s="9" t="s">
        <v>6047</v>
      </c>
      <c r="V1193" s="9" t="s">
        <v>6054</v>
      </c>
      <c r="W1193" t="s">
        <v>6055</v>
      </c>
      <c r="X1193" t="s">
        <v>3081</v>
      </c>
      <c r="Y1193" t="s">
        <v>3081</v>
      </c>
      <c r="Z1193">
        <v>3</v>
      </c>
      <c r="AA1193">
        <v>45352</v>
      </c>
      <c r="AB1193">
        <v>42005</v>
      </c>
      <c r="AC1193">
        <v>62310046</v>
      </c>
      <c r="AD1193" s="9" t="s">
        <v>3084</v>
      </c>
      <c r="AE1193" t="s">
        <v>1701</v>
      </c>
      <c r="AF1193" t="s">
        <v>3812</v>
      </c>
      <c r="AG1193" t="s">
        <v>3813</v>
      </c>
      <c r="AH1193" t="s">
        <v>1230</v>
      </c>
      <c r="AI1193" t="s">
        <v>6043</v>
      </c>
      <c r="AJ1193">
        <v>31993</v>
      </c>
      <c r="AK1193" t="s">
        <v>3099</v>
      </c>
      <c r="AL1193" t="s">
        <v>3088</v>
      </c>
      <c r="AM1193">
        <v>200019602128907</v>
      </c>
      <c r="AN1193">
        <v>1</v>
      </c>
      <c r="AO1193" s="88" t="s">
        <v>3089</v>
      </c>
      <c r="AP1193" s="88">
        <v>1</v>
      </c>
      <c r="AQ1193" s="88" t="s">
        <v>3090</v>
      </c>
      <c r="AR1193" s="88">
        <v>362717</v>
      </c>
      <c r="AS1193" s="88" t="s">
        <v>6059</v>
      </c>
      <c r="AT1193" s="88">
        <v>494</v>
      </c>
      <c r="AU1193" s="88">
        <v>110000</v>
      </c>
      <c r="AV1193" s="88">
        <v>0</v>
      </c>
      <c r="AW1193" s="88">
        <v>0</v>
      </c>
      <c r="AX1193" s="88">
        <v>0</v>
      </c>
      <c r="AY1193" s="88">
        <v>110000</v>
      </c>
      <c r="AZ1193" s="88">
        <v>3157</v>
      </c>
      <c r="BA1193" s="88">
        <v>14457.62</v>
      </c>
      <c r="BB1193" s="88">
        <v>3344</v>
      </c>
      <c r="BC1193" s="88">
        <v>0</v>
      </c>
      <c r="BD1193" s="88">
        <v>25</v>
      </c>
      <c r="BE1193" s="88">
        <v>0</v>
      </c>
      <c r="BF1193" s="101">
        <v>21574.06</v>
      </c>
      <c r="BG1193" s="101">
        <v>42557.68</v>
      </c>
      <c r="BH1193" s="101">
        <v>7810</v>
      </c>
      <c r="BI1193" s="101">
        <v>851.51</v>
      </c>
      <c r="BJ1193" s="101">
        <v>7799</v>
      </c>
      <c r="BK1193" s="101">
        <v>16460.509999999998</v>
      </c>
      <c r="BL1193" s="101" t="s">
        <v>3229</v>
      </c>
      <c r="BM1193" s="101" t="s">
        <v>3327</v>
      </c>
    </row>
    <row r="1194" spans="1:65">
      <c r="A1194" t="s">
        <v>695</v>
      </c>
      <c r="B1194">
        <v>20250301</v>
      </c>
      <c r="C1194">
        <v>2025</v>
      </c>
      <c r="D1194" s="9">
        <v>45717</v>
      </c>
      <c r="E1194">
        <v>3</v>
      </c>
      <c r="F1194" t="s">
        <v>1030</v>
      </c>
      <c r="G1194" t="s">
        <v>420</v>
      </c>
      <c r="H1194" t="s">
        <v>1030</v>
      </c>
      <c r="I1194" t="s">
        <v>420</v>
      </c>
      <c r="J1194">
        <v>1</v>
      </c>
      <c r="K1194" t="s">
        <v>9</v>
      </c>
      <c r="L1194" t="s">
        <v>2158</v>
      </c>
      <c r="M1194" t="s">
        <v>2158</v>
      </c>
      <c r="N1194" t="s">
        <v>1820</v>
      </c>
      <c r="O1194" t="s">
        <v>3247</v>
      </c>
      <c r="P1194" t="s">
        <v>6037</v>
      </c>
      <c r="Q1194" t="s">
        <v>6038</v>
      </c>
      <c r="R1194" t="s">
        <v>3214</v>
      </c>
      <c r="S1194" t="s">
        <v>111</v>
      </c>
      <c r="T1194" t="s">
        <v>6039</v>
      </c>
      <c r="U1194" s="9" t="s">
        <v>6040</v>
      </c>
      <c r="V1194" s="9" t="s">
        <v>6041</v>
      </c>
      <c r="W1194" t="s">
        <v>6042</v>
      </c>
      <c r="X1194" t="s">
        <v>3081</v>
      </c>
      <c r="Y1194" t="s">
        <v>3081</v>
      </c>
      <c r="Z1194">
        <v>2</v>
      </c>
      <c r="AA1194">
        <v>44378</v>
      </c>
      <c r="AB1194">
        <v>44105</v>
      </c>
      <c r="AC1194">
        <v>62040037</v>
      </c>
      <c r="AD1194" s="9" t="s">
        <v>3084</v>
      </c>
      <c r="AE1194" t="s">
        <v>1308</v>
      </c>
      <c r="AF1194" t="s">
        <v>5583</v>
      </c>
      <c r="AG1194" t="s">
        <v>5584</v>
      </c>
      <c r="AH1194" t="s">
        <v>670</v>
      </c>
      <c r="AI1194" t="s">
        <v>6045</v>
      </c>
      <c r="AJ1194">
        <v>22355</v>
      </c>
      <c r="AK1194" t="s">
        <v>3099</v>
      </c>
      <c r="AL1194" t="s">
        <v>3088</v>
      </c>
      <c r="AM1194">
        <v>200019603082934</v>
      </c>
      <c r="AN1194">
        <v>1</v>
      </c>
      <c r="AO1194" s="88" t="s">
        <v>3089</v>
      </c>
      <c r="AP1194" s="88">
        <v>1</v>
      </c>
      <c r="AQ1194" s="88" t="s">
        <v>3090</v>
      </c>
      <c r="AR1194" s="88">
        <v>362717</v>
      </c>
      <c r="AS1194" s="88" t="s">
        <v>6059</v>
      </c>
      <c r="AT1194" s="88">
        <v>507</v>
      </c>
      <c r="AU1194" s="88">
        <v>30000</v>
      </c>
      <c r="AV1194" s="88">
        <v>0</v>
      </c>
      <c r="AW1194" s="88">
        <v>0</v>
      </c>
      <c r="AX1194" s="88">
        <v>0</v>
      </c>
      <c r="AY1194" s="88">
        <v>30000</v>
      </c>
      <c r="AZ1194" s="88">
        <v>861</v>
      </c>
      <c r="BA1194" s="88">
        <v>0</v>
      </c>
      <c r="BB1194" s="88">
        <v>912</v>
      </c>
      <c r="BC1194" s="88">
        <v>0</v>
      </c>
      <c r="BD1194" s="88">
        <v>25</v>
      </c>
      <c r="BE1194" s="88">
        <v>0</v>
      </c>
      <c r="BF1194" s="101">
        <v>21178.91</v>
      </c>
      <c r="BG1194" s="101">
        <v>22976.91</v>
      </c>
      <c r="BH1194" s="101">
        <v>2130</v>
      </c>
      <c r="BI1194" s="101">
        <v>330</v>
      </c>
      <c r="BJ1194" s="101">
        <v>2127</v>
      </c>
      <c r="BK1194" s="101">
        <v>4587</v>
      </c>
      <c r="BL1194" s="101" t="s">
        <v>3081</v>
      </c>
      <c r="BM1194" s="101" t="s">
        <v>3081</v>
      </c>
    </row>
    <row r="1195" spans="1:65">
      <c r="A1195" t="s">
        <v>695</v>
      </c>
      <c r="B1195">
        <v>20250301</v>
      </c>
      <c r="C1195">
        <v>2025</v>
      </c>
      <c r="D1195" s="9">
        <v>45717</v>
      </c>
      <c r="E1195">
        <v>3</v>
      </c>
      <c r="F1195" t="s">
        <v>1038</v>
      </c>
      <c r="G1195" t="s">
        <v>695</v>
      </c>
      <c r="H1195" t="s">
        <v>1038</v>
      </c>
      <c r="I1195" t="s">
        <v>695</v>
      </c>
      <c r="J1195">
        <v>1</v>
      </c>
      <c r="K1195" t="s">
        <v>9</v>
      </c>
      <c r="L1195" t="s">
        <v>2158</v>
      </c>
      <c r="M1195" t="s">
        <v>2158</v>
      </c>
      <c r="N1195" t="s">
        <v>1820</v>
      </c>
      <c r="O1195" t="s">
        <v>3247</v>
      </c>
      <c r="P1195" t="s">
        <v>6037</v>
      </c>
      <c r="Q1195" t="s">
        <v>6038</v>
      </c>
      <c r="R1195" t="s">
        <v>3083</v>
      </c>
      <c r="S1195" t="s">
        <v>7</v>
      </c>
      <c r="T1195" t="s">
        <v>6039</v>
      </c>
      <c r="U1195" s="9" t="s">
        <v>6040</v>
      </c>
      <c r="V1195" s="9" t="s">
        <v>6041</v>
      </c>
      <c r="W1195" t="s">
        <v>6042</v>
      </c>
      <c r="X1195" t="s">
        <v>3081</v>
      </c>
      <c r="Y1195" t="s">
        <v>3081</v>
      </c>
      <c r="Z1195">
        <v>3</v>
      </c>
      <c r="AA1195">
        <v>45261</v>
      </c>
      <c r="AB1195">
        <v>38473</v>
      </c>
      <c r="AC1195">
        <v>62460097</v>
      </c>
      <c r="AD1195" s="9" t="s">
        <v>3084</v>
      </c>
      <c r="AE1195" t="s">
        <v>823</v>
      </c>
      <c r="AF1195" t="s">
        <v>3378</v>
      </c>
      <c r="AG1195" t="s">
        <v>3379</v>
      </c>
      <c r="AH1195" t="s">
        <v>457</v>
      </c>
      <c r="AI1195" t="s">
        <v>6045</v>
      </c>
      <c r="AJ1195">
        <v>22131</v>
      </c>
      <c r="AK1195" t="s">
        <v>3088</v>
      </c>
      <c r="AL1195" t="s">
        <v>3095</v>
      </c>
      <c r="AM1195">
        <v>200013300048156</v>
      </c>
      <c r="AN1195">
        <v>1</v>
      </c>
      <c r="AO1195" s="88" t="s">
        <v>3089</v>
      </c>
      <c r="AP1195" s="88">
        <v>1</v>
      </c>
      <c r="AQ1195" s="88" t="s">
        <v>3090</v>
      </c>
      <c r="AR1195" s="88">
        <v>362717</v>
      </c>
      <c r="AS1195" s="88" t="s">
        <v>6059</v>
      </c>
      <c r="AT1195" s="88">
        <v>526</v>
      </c>
      <c r="AU1195" s="88">
        <v>24000</v>
      </c>
      <c r="AV1195" s="88">
        <v>0</v>
      </c>
      <c r="AW1195" s="88">
        <v>0</v>
      </c>
      <c r="AX1195" s="88">
        <v>0</v>
      </c>
      <c r="AY1195" s="88">
        <v>24000</v>
      </c>
      <c r="AZ1195" s="88">
        <v>688.8</v>
      </c>
      <c r="BA1195" s="88">
        <v>0</v>
      </c>
      <c r="BB1195" s="88">
        <v>729.6</v>
      </c>
      <c r="BC1195" s="88">
        <v>0</v>
      </c>
      <c r="BD1195" s="88">
        <v>25</v>
      </c>
      <c r="BE1195" s="88">
        <v>100</v>
      </c>
      <c r="BF1195" s="101">
        <v>0</v>
      </c>
      <c r="BG1195" s="101">
        <v>1543.4</v>
      </c>
      <c r="BH1195" s="101">
        <v>1704</v>
      </c>
      <c r="BI1195" s="101">
        <v>264</v>
      </c>
      <c r="BJ1195" s="101">
        <v>1701.6</v>
      </c>
      <c r="BK1195" s="101">
        <v>3669.6</v>
      </c>
      <c r="BL1195" s="101" t="s">
        <v>3091</v>
      </c>
      <c r="BM1195" s="101" t="s">
        <v>3081</v>
      </c>
    </row>
    <row r="1196" spans="1:65">
      <c r="A1196" t="s">
        <v>695</v>
      </c>
      <c r="B1196">
        <v>20250301</v>
      </c>
      <c r="C1196">
        <v>2025</v>
      </c>
      <c r="D1196" s="9">
        <v>45717</v>
      </c>
      <c r="E1196">
        <v>3</v>
      </c>
      <c r="F1196" t="s">
        <v>1027</v>
      </c>
      <c r="G1196" t="s">
        <v>246</v>
      </c>
      <c r="H1196" t="s">
        <v>1038</v>
      </c>
      <c r="I1196" t="s">
        <v>695</v>
      </c>
      <c r="J1196">
        <v>34</v>
      </c>
      <c r="K1196" t="s">
        <v>3256</v>
      </c>
      <c r="L1196" t="s">
        <v>2158</v>
      </c>
      <c r="M1196" t="s">
        <v>2158</v>
      </c>
      <c r="N1196" t="s">
        <v>1820</v>
      </c>
      <c r="O1196" t="s">
        <v>3247</v>
      </c>
      <c r="P1196" t="s">
        <v>6037</v>
      </c>
      <c r="Q1196" t="s">
        <v>6038</v>
      </c>
      <c r="R1196" t="s">
        <v>3675</v>
      </c>
      <c r="S1196" t="s">
        <v>247</v>
      </c>
      <c r="T1196" t="s">
        <v>6046</v>
      </c>
      <c r="U1196" s="9" t="s">
        <v>6047</v>
      </c>
      <c r="V1196" s="9" t="s">
        <v>6052</v>
      </c>
      <c r="W1196" t="s">
        <v>6053</v>
      </c>
      <c r="X1196" t="s">
        <v>3081</v>
      </c>
      <c r="Y1196" t="s">
        <v>3081</v>
      </c>
      <c r="Z1196">
        <v>2</v>
      </c>
      <c r="AA1196">
        <v>44562</v>
      </c>
      <c r="AB1196">
        <v>44531</v>
      </c>
      <c r="AC1196">
        <v>62160078</v>
      </c>
      <c r="AD1196" s="9" t="s">
        <v>3084</v>
      </c>
      <c r="AE1196" t="s">
        <v>1665</v>
      </c>
      <c r="AF1196" t="s">
        <v>4460</v>
      </c>
      <c r="AG1196" t="s">
        <v>4461</v>
      </c>
      <c r="AH1196" t="s">
        <v>1126</v>
      </c>
      <c r="AI1196" t="s">
        <v>6045</v>
      </c>
      <c r="AJ1196">
        <v>32680</v>
      </c>
      <c r="AK1196" t="s">
        <v>3099</v>
      </c>
      <c r="AL1196" t="s">
        <v>3088</v>
      </c>
      <c r="AM1196">
        <v>200019600701922</v>
      </c>
      <c r="AN1196">
        <v>1</v>
      </c>
      <c r="AO1196" s="88" t="s">
        <v>3089</v>
      </c>
      <c r="AP1196" s="88">
        <v>1</v>
      </c>
      <c r="AQ1196" s="88" t="s">
        <v>3090</v>
      </c>
      <c r="AR1196" s="88">
        <v>362717</v>
      </c>
      <c r="AS1196" s="88" t="s">
        <v>6059</v>
      </c>
      <c r="AT1196" s="88">
        <v>594</v>
      </c>
      <c r="AU1196" s="88">
        <v>50000</v>
      </c>
      <c r="AV1196" s="88">
        <v>0</v>
      </c>
      <c r="AW1196" s="88">
        <v>0</v>
      </c>
      <c r="AX1196" s="88">
        <v>0</v>
      </c>
      <c r="AY1196" s="88">
        <v>50000</v>
      </c>
      <c r="AZ1196" s="88">
        <v>1435</v>
      </c>
      <c r="BA1196" s="88">
        <v>1854</v>
      </c>
      <c r="BB1196" s="88">
        <v>1520</v>
      </c>
      <c r="BC1196" s="88">
        <v>0</v>
      </c>
      <c r="BD1196" s="88">
        <v>25</v>
      </c>
      <c r="BE1196" s="88">
        <v>0</v>
      </c>
      <c r="BF1196" s="101">
        <v>0</v>
      </c>
      <c r="BG1196" s="101">
        <v>4834</v>
      </c>
      <c r="BH1196" s="101">
        <v>3550</v>
      </c>
      <c r="BI1196" s="101">
        <v>550</v>
      </c>
      <c r="BJ1196" s="101">
        <v>3545</v>
      </c>
      <c r="BK1196" s="101">
        <v>7645</v>
      </c>
      <c r="BL1196" s="101" t="s">
        <v>3081</v>
      </c>
      <c r="BM1196" s="101" t="s">
        <v>3081</v>
      </c>
    </row>
    <row r="1197" spans="1:65">
      <c r="A1197" t="s">
        <v>695</v>
      </c>
      <c r="B1197">
        <v>20250301</v>
      </c>
      <c r="C1197">
        <v>2025</v>
      </c>
      <c r="D1197" s="9">
        <v>45717</v>
      </c>
      <c r="E1197">
        <v>3</v>
      </c>
      <c r="F1197" t="s">
        <v>1047</v>
      </c>
      <c r="G1197" t="s">
        <v>265</v>
      </c>
      <c r="H1197" t="s">
        <v>1038</v>
      </c>
      <c r="I1197" t="s">
        <v>695</v>
      </c>
      <c r="J1197">
        <v>34</v>
      </c>
      <c r="K1197" t="s">
        <v>3256</v>
      </c>
      <c r="L1197" t="s">
        <v>2158</v>
      </c>
      <c r="M1197" t="s">
        <v>2158</v>
      </c>
      <c r="N1197" t="s">
        <v>1820</v>
      </c>
      <c r="O1197" t="s">
        <v>3247</v>
      </c>
      <c r="P1197" t="s">
        <v>6037</v>
      </c>
      <c r="Q1197" t="s">
        <v>6038</v>
      </c>
      <c r="R1197" t="s">
        <v>3319</v>
      </c>
      <c r="S1197" t="s">
        <v>221</v>
      </c>
      <c r="T1197" t="s">
        <v>6046</v>
      </c>
      <c r="U1197" s="9" t="s">
        <v>6047</v>
      </c>
      <c r="V1197" s="9" t="s">
        <v>6052</v>
      </c>
      <c r="W1197" t="s">
        <v>6053</v>
      </c>
      <c r="X1197" t="s">
        <v>3081</v>
      </c>
      <c r="Y1197" t="s">
        <v>3081</v>
      </c>
      <c r="Z1197">
        <v>1</v>
      </c>
      <c r="AA1197">
        <v>44896</v>
      </c>
      <c r="AB1197">
        <v>44896</v>
      </c>
      <c r="AC1197">
        <v>62100029</v>
      </c>
      <c r="AD1197" s="9" t="s">
        <v>3084</v>
      </c>
      <c r="AE1197" t="s">
        <v>2138</v>
      </c>
      <c r="AF1197" t="s">
        <v>3910</v>
      </c>
      <c r="AG1197" t="s">
        <v>4491</v>
      </c>
      <c r="AH1197" t="s">
        <v>2137</v>
      </c>
      <c r="AI1197" t="s">
        <v>6045</v>
      </c>
      <c r="AJ1197">
        <v>18505</v>
      </c>
      <c r="AK1197" t="s">
        <v>3087</v>
      </c>
      <c r="AL1197" t="s">
        <v>3088</v>
      </c>
      <c r="AM1197">
        <v>200019600414401</v>
      </c>
      <c r="AN1197">
        <v>1</v>
      </c>
      <c r="AO1197" s="88" t="s">
        <v>3089</v>
      </c>
      <c r="AP1197" s="88">
        <v>1</v>
      </c>
      <c r="AQ1197" s="88" t="s">
        <v>3090</v>
      </c>
      <c r="AR1197" s="88">
        <v>362717</v>
      </c>
      <c r="AS1197" s="88" t="s">
        <v>6059</v>
      </c>
      <c r="AT1197" s="88">
        <v>601</v>
      </c>
      <c r="AU1197" s="88">
        <v>75000</v>
      </c>
      <c r="AV1197" s="88">
        <v>0</v>
      </c>
      <c r="AW1197" s="88">
        <v>0</v>
      </c>
      <c r="AX1197" s="88">
        <v>0</v>
      </c>
      <c r="AY1197" s="88">
        <v>75000</v>
      </c>
      <c r="AZ1197" s="88">
        <v>2152.5</v>
      </c>
      <c r="BA1197" s="88">
        <v>6309.38</v>
      </c>
      <c r="BB1197" s="88">
        <v>2280</v>
      </c>
      <c r="BC1197" s="88">
        <v>0</v>
      </c>
      <c r="BD1197" s="88">
        <v>25</v>
      </c>
      <c r="BE1197" s="88">
        <v>0</v>
      </c>
      <c r="BF1197" s="101">
        <v>0</v>
      </c>
      <c r="BG1197" s="101">
        <v>10766.88</v>
      </c>
      <c r="BH1197" s="101">
        <v>5325</v>
      </c>
      <c r="BI1197" s="101">
        <v>825</v>
      </c>
      <c r="BJ1197" s="101">
        <v>5317.5</v>
      </c>
      <c r="BK1197" s="101">
        <v>11467.5</v>
      </c>
      <c r="BL1197" s="101" t="s">
        <v>3081</v>
      </c>
      <c r="BM1197" s="101" t="s">
        <v>3081</v>
      </c>
    </row>
    <row r="1198" spans="1:65">
      <c r="A1198" t="s">
        <v>695</v>
      </c>
      <c r="B1198">
        <v>20250301</v>
      </c>
      <c r="C1198">
        <v>2025</v>
      </c>
      <c r="D1198" s="9">
        <v>45717</v>
      </c>
      <c r="E1198">
        <v>3</v>
      </c>
      <c r="F1198" t="s">
        <v>1036</v>
      </c>
      <c r="G1198" t="s">
        <v>1193</v>
      </c>
      <c r="H1198" t="s">
        <v>1038</v>
      </c>
      <c r="I1198" t="s">
        <v>695</v>
      </c>
      <c r="J1198">
        <v>34</v>
      </c>
      <c r="K1198" t="s">
        <v>3256</v>
      </c>
      <c r="L1198" t="s">
        <v>2158</v>
      </c>
      <c r="M1198" t="s">
        <v>2158</v>
      </c>
      <c r="N1198" t="s">
        <v>1820</v>
      </c>
      <c r="O1198" t="s">
        <v>3247</v>
      </c>
      <c r="P1198" t="s">
        <v>6037</v>
      </c>
      <c r="Q1198" t="s">
        <v>6038</v>
      </c>
      <c r="R1198" t="s">
        <v>3335</v>
      </c>
      <c r="S1198" t="s">
        <v>746</v>
      </c>
      <c r="T1198" t="s">
        <v>6046</v>
      </c>
      <c r="U1198" s="9" t="s">
        <v>6047</v>
      </c>
      <c r="V1198" s="9" t="s">
        <v>6052</v>
      </c>
      <c r="W1198" t="s">
        <v>6053</v>
      </c>
      <c r="X1198" t="s">
        <v>3081</v>
      </c>
      <c r="Y1198" t="s">
        <v>3081</v>
      </c>
      <c r="Z1198">
        <v>1</v>
      </c>
      <c r="AA1198">
        <v>44896</v>
      </c>
      <c r="AB1198">
        <v>44896</v>
      </c>
      <c r="AC1198">
        <v>61575204</v>
      </c>
      <c r="AD1198" s="9" t="s">
        <v>3084</v>
      </c>
      <c r="AE1198" t="s">
        <v>2109</v>
      </c>
      <c r="AF1198" t="s">
        <v>4779</v>
      </c>
      <c r="AG1198" t="s">
        <v>5568</v>
      </c>
      <c r="AH1198" t="s">
        <v>2108</v>
      </c>
      <c r="AI1198" t="s">
        <v>6043</v>
      </c>
      <c r="AJ1198">
        <v>33179</v>
      </c>
      <c r="AK1198" t="s">
        <v>3099</v>
      </c>
      <c r="AL1198" t="s">
        <v>3088</v>
      </c>
      <c r="AM1198">
        <v>200019603102452</v>
      </c>
      <c r="AN1198">
        <v>1</v>
      </c>
      <c r="AO1198" s="88" t="s">
        <v>3089</v>
      </c>
      <c r="AP1198" s="88">
        <v>1</v>
      </c>
      <c r="AQ1198" s="88" t="s">
        <v>3090</v>
      </c>
      <c r="AR1198" s="88">
        <v>362717</v>
      </c>
      <c r="AS1198" s="88" t="s">
        <v>6059</v>
      </c>
      <c r="AT1198" s="88">
        <v>603</v>
      </c>
      <c r="AU1198" s="88">
        <v>65000</v>
      </c>
      <c r="AV1198" s="88">
        <v>0</v>
      </c>
      <c r="AW1198" s="88">
        <v>0</v>
      </c>
      <c r="AX1198" s="88">
        <v>0</v>
      </c>
      <c r="AY1198" s="88">
        <v>65000</v>
      </c>
      <c r="AZ1198" s="88">
        <v>1865.5</v>
      </c>
      <c r="BA1198" s="88">
        <v>4427.58</v>
      </c>
      <c r="BB1198" s="88">
        <v>1976</v>
      </c>
      <c r="BC1198" s="88">
        <v>0</v>
      </c>
      <c r="BD1198" s="88">
        <v>25</v>
      </c>
      <c r="BE1198" s="88">
        <v>0</v>
      </c>
      <c r="BF1198" s="101">
        <v>0</v>
      </c>
      <c r="BG1198" s="101">
        <v>8294.08</v>
      </c>
      <c r="BH1198" s="101">
        <v>4615</v>
      </c>
      <c r="BI1198" s="101">
        <v>715</v>
      </c>
      <c r="BJ1198" s="101">
        <v>4608.5</v>
      </c>
      <c r="BK1198" s="101">
        <v>9938.5</v>
      </c>
      <c r="BL1198" s="101" t="s">
        <v>3173</v>
      </c>
      <c r="BM1198" s="101" t="s">
        <v>3217</v>
      </c>
    </row>
    <row r="1199" spans="1:65">
      <c r="A1199" t="s">
        <v>695</v>
      </c>
      <c r="B1199">
        <v>20250301</v>
      </c>
      <c r="C1199">
        <v>2025</v>
      </c>
      <c r="D1199" s="9">
        <v>45717</v>
      </c>
      <c r="E1199">
        <v>3</v>
      </c>
      <c r="F1199" t="s">
        <v>1038</v>
      </c>
      <c r="G1199" t="s">
        <v>695</v>
      </c>
      <c r="H1199" t="s">
        <v>1038</v>
      </c>
      <c r="I1199" t="s">
        <v>695</v>
      </c>
      <c r="J1199">
        <v>1</v>
      </c>
      <c r="K1199" t="s">
        <v>9</v>
      </c>
      <c r="L1199" t="s">
        <v>2158</v>
      </c>
      <c r="M1199" t="s">
        <v>2158</v>
      </c>
      <c r="N1199" t="s">
        <v>1820</v>
      </c>
      <c r="O1199" t="s">
        <v>3247</v>
      </c>
      <c r="P1199" t="s">
        <v>6037</v>
      </c>
      <c r="Q1199" t="s">
        <v>6038</v>
      </c>
      <c r="R1199" t="s">
        <v>4376</v>
      </c>
      <c r="S1199" t="s">
        <v>259</v>
      </c>
      <c r="T1199" t="s">
        <v>6046</v>
      </c>
      <c r="U1199" s="9" t="s">
        <v>6047</v>
      </c>
      <c r="V1199" s="9" t="s">
        <v>6056</v>
      </c>
      <c r="W1199" t="s">
        <v>6057</v>
      </c>
      <c r="X1199" t="s">
        <v>3081</v>
      </c>
      <c r="Y1199" t="s">
        <v>3081</v>
      </c>
      <c r="Z1199">
        <v>3</v>
      </c>
      <c r="AA1199">
        <v>44317</v>
      </c>
      <c r="AB1199">
        <v>367</v>
      </c>
      <c r="AC1199">
        <v>62461009</v>
      </c>
      <c r="AD1199" s="9" t="s">
        <v>3084</v>
      </c>
      <c r="AE1199" t="s">
        <v>1295</v>
      </c>
      <c r="AF1199" t="s">
        <v>4377</v>
      </c>
      <c r="AG1199" t="s">
        <v>4378</v>
      </c>
      <c r="AH1199" t="s">
        <v>1828</v>
      </c>
      <c r="AI1199" t="s">
        <v>6043</v>
      </c>
      <c r="AJ1199">
        <v>25242</v>
      </c>
      <c r="AK1199" t="s">
        <v>3099</v>
      </c>
      <c r="AL1199" t="s">
        <v>3088</v>
      </c>
      <c r="AM1199">
        <v>200013200118358</v>
      </c>
      <c r="AN1199">
        <v>1</v>
      </c>
      <c r="AO1199" s="88" t="s">
        <v>3089</v>
      </c>
      <c r="AP1199" s="88">
        <v>1</v>
      </c>
      <c r="AQ1199" s="88" t="s">
        <v>3090</v>
      </c>
      <c r="AR1199" s="88">
        <v>362717</v>
      </c>
      <c r="AS1199" s="88" t="s">
        <v>6059</v>
      </c>
      <c r="AT1199" s="88">
        <v>612</v>
      </c>
      <c r="AU1199" s="88">
        <v>90000</v>
      </c>
      <c r="AV1199" s="88">
        <v>0</v>
      </c>
      <c r="AW1199" s="88">
        <v>0</v>
      </c>
      <c r="AX1199" s="88">
        <v>0</v>
      </c>
      <c r="AY1199" s="88">
        <v>90000</v>
      </c>
      <c r="AZ1199" s="88">
        <v>2583</v>
      </c>
      <c r="BA1199" s="88">
        <v>9753.1200000000008</v>
      </c>
      <c r="BB1199" s="88">
        <v>2736</v>
      </c>
      <c r="BC1199" s="88">
        <v>0</v>
      </c>
      <c r="BD1199" s="88">
        <v>25</v>
      </c>
      <c r="BE1199" s="88">
        <v>0</v>
      </c>
      <c r="BF1199" s="101">
        <v>300</v>
      </c>
      <c r="BG1199" s="101">
        <v>15397.12</v>
      </c>
      <c r="BH1199" s="101">
        <v>6390</v>
      </c>
      <c r="BI1199" s="101">
        <v>851.51</v>
      </c>
      <c r="BJ1199" s="101">
        <v>6381</v>
      </c>
      <c r="BK1199" s="101">
        <v>13622.51</v>
      </c>
      <c r="BL1199" s="101" t="s">
        <v>3091</v>
      </c>
      <c r="BM1199" s="101" t="s">
        <v>3081</v>
      </c>
    </row>
    <row r="1200" spans="1:65">
      <c r="A1200" t="s">
        <v>695</v>
      </c>
      <c r="B1200">
        <v>20250301</v>
      </c>
      <c r="C1200">
        <v>2025</v>
      </c>
      <c r="D1200" s="9">
        <v>45717</v>
      </c>
      <c r="E1200">
        <v>3</v>
      </c>
      <c r="F1200" t="s">
        <v>1056</v>
      </c>
      <c r="G1200" t="s">
        <v>694</v>
      </c>
      <c r="H1200" t="s">
        <v>1038</v>
      </c>
      <c r="I1200" t="s">
        <v>695</v>
      </c>
      <c r="J1200">
        <v>34</v>
      </c>
      <c r="K1200" t="s">
        <v>3256</v>
      </c>
      <c r="L1200" t="s">
        <v>2158</v>
      </c>
      <c r="M1200" t="s">
        <v>2158</v>
      </c>
      <c r="N1200" t="s">
        <v>1820</v>
      </c>
      <c r="O1200" t="s">
        <v>3247</v>
      </c>
      <c r="P1200" t="s">
        <v>6037</v>
      </c>
      <c r="Q1200" t="s">
        <v>6038</v>
      </c>
      <c r="R1200" t="s">
        <v>3314</v>
      </c>
      <c r="S1200" t="s">
        <v>728</v>
      </c>
      <c r="T1200" t="s">
        <v>6046</v>
      </c>
      <c r="U1200" s="9" t="s">
        <v>6047</v>
      </c>
      <c r="V1200" s="9" t="s">
        <v>6054</v>
      </c>
      <c r="W1200" t="s">
        <v>6055</v>
      </c>
      <c r="X1200" t="s">
        <v>3081</v>
      </c>
      <c r="Y1200" t="s">
        <v>3081</v>
      </c>
      <c r="Z1200">
        <v>1</v>
      </c>
      <c r="AA1200">
        <v>44896</v>
      </c>
      <c r="AB1200">
        <v>44896</v>
      </c>
      <c r="AC1200">
        <v>61800077</v>
      </c>
      <c r="AD1200" s="9" t="s">
        <v>3084</v>
      </c>
      <c r="AE1200" t="s">
        <v>2100</v>
      </c>
      <c r="AF1200" t="s">
        <v>3819</v>
      </c>
      <c r="AG1200" t="s">
        <v>3820</v>
      </c>
      <c r="AH1200" t="s">
        <v>2099</v>
      </c>
      <c r="AI1200" t="s">
        <v>6045</v>
      </c>
      <c r="AJ1200">
        <v>17392</v>
      </c>
      <c r="AK1200" t="s">
        <v>3099</v>
      </c>
      <c r="AL1200" t="s">
        <v>3088</v>
      </c>
      <c r="AM1200">
        <v>200019603361862</v>
      </c>
      <c r="AN1200">
        <v>1</v>
      </c>
      <c r="AO1200" s="88" t="s">
        <v>3089</v>
      </c>
      <c r="AP1200" s="88">
        <v>1</v>
      </c>
      <c r="AQ1200" s="88" t="s">
        <v>3090</v>
      </c>
      <c r="AR1200" s="88">
        <v>362717</v>
      </c>
      <c r="AS1200" s="88" t="s">
        <v>6059</v>
      </c>
      <c r="AT1200" s="88">
        <v>540</v>
      </c>
      <c r="AU1200" s="88">
        <v>31500</v>
      </c>
      <c r="AV1200" s="88">
        <v>0</v>
      </c>
      <c r="AW1200" s="88">
        <v>0</v>
      </c>
      <c r="AX1200" s="88">
        <v>0</v>
      </c>
      <c r="AY1200" s="88">
        <v>31500</v>
      </c>
      <c r="AZ1200" s="88">
        <v>904.05</v>
      </c>
      <c r="BA1200" s="88">
        <v>0</v>
      </c>
      <c r="BB1200" s="88">
        <v>957.6</v>
      </c>
      <c r="BC1200" s="88">
        <v>0</v>
      </c>
      <c r="BD1200" s="88">
        <v>25</v>
      </c>
      <c r="BE1200" s="88">
        <v>0</v>
      </c>
      <c r="BF1200" s="101">
        <v>0</v>
      </c>
      <c r="BG1200" s="101">
        <v>1886.65</v>
      </c>
      <c r="BH1200" s="101">
        <v>2236.5</v>
      </c>
      <c r="BI1200" s="101">
        <v>346.5</v>
      </c>
      <c r="BJ1200" s="101">
        <v>2233.35</v>
      </c>
      <c r="BK1200" s="101">
        <v>4816.3500000000004</v>
      </c>
      <c r="BL1200" s="101" t="s">
        <v>3081</v>
      </c>
      <c r="BM1200" s="101" t="s">
        <v>3081</v>
      </c>
    </row>
    <row r="1201" spans="1:65">
      <c r="A1201" t="s">
        <v>695</v>
      </c>
      <c r="B1201">
        <v>20250301</v>
      </c>
      <c r="C1201">
        <v>2025</v>
      </c>
      <c r="D1201" s="9">
        <v>45717</v>
      </c>
      <c r="E1201">
        <v>3</v>
      </c>
      <c r="F1201" t="s">
        <v>2677</v>
      </c>
      <c r="G1201" t="s">
        <v>2691</v>
      </c>
      <c r="H1201" t="s">
        <v>2677</v>
      </c>
      <c r="I1201" t="s">
        <v>2691</v>
      </c>
      <c r="J1201">
        <v>1</v>
      </c>
      <c r="K1201" t="s">
        <v>9</v>
      </c>
      <c r="L1201" t="s">
        <v>2158</v>
      </c>
      <c r="M1201" t="s">
        <v>2158</v>
      </c>
      <c r="N1201" t="s">
        <v>1820</v>
      </c>
      <c r="O1201" t="s">
        <v>3247</v>
      </c>
      <c r="P1201" t="s">
        <v>6037</v>
      </c>
      <c r="Q1201" t="s">
        <v>6038</v>
      </c>
      <c r="R1201" t="s">
        <v>3297</v>
      </c>
      <c r="S1201" t="s">
        <v>8</v>
      </c>
      <c r="T1201" t="s">
        <v>6046</v>
      </c>
      <c r="U1201" s="9" t="s">
        <v>6047</v>
      </c>
      <c r="V1201" s="9" t="s">
        <v>6056</v>
      </c>
      <c r="W1201" t="s">
        <v>6057</v>
      </c>
      <c r="X1201" t="s">
        <v>3081</v>
      </c>
      <c r="Y1201" t="s">
        <v>3081</v>
      </c>
      <c r="Z1201">
        <v>5</v>
      </c>
      <c r="AA1201">
        <v>45323</v>
      </c>
      <c r="AB1201">
        <v>43983</v>
      </c>
      <c r="AC1201">
        <v>1</v>
      </c>
      <c r="AD1201" s="9" t="s">
        <v>3084</v>
      </c>
      <c r="AE1201" t="s">
        <v>1351</v>
      </c>
      <c r="AF1201" t="s">
        <v>4089</v>
      </c>
      <c r="AG1201" t="s">
        <v>4090</v>
      </c>
      <c r="AH1201" t="s">
        <v>659</v>
      </c>
      <c r="AI1201" t="s">
        <v>6043</v>
      </c>
      <c r="AJ1201">
        <v>34056</v>
      </c>
      <c r="AK1201" t="s">
        <v>3099</v>
      </c>
      <c r="AL1201" t="s">
        <v>3088</v>
      </c>
      <c r="AM1201">
        <v>200019600496442</v>
      </c>
      <c r="AN1201">
        <v>1</v>
      </c>
      <c r="AO1201" s="88" t="s">
        <v>3089</v>
      </c>
      <c r="AP1201" s="88">
        <v>1</v>
      </c>
      <c r="AQ1201" s="88" t="s">
        <v>3090</v>
      </c>
      <c r="AR1201" s="88">
        <v>362717</v>
      </c>
      <c r="AS1201" s="88" t="s">
        <v>6059</v>
      </c>
      <c r="AT1201" s="88">
        <v>542</v>
      </c>
      <c r="AU1201" s="88">
        <v>35000</v>
      </c>
      <c r="AV1201" s="88">
        <v>0</v>
      </c>
      <c r="AW1201" s="88">
        <v>0</v>
      </c>
      <c r="AX1201" s="88">
        <v>0</v>
      </c>
      <c r="AY1201" s="88">
        <v>35000</v>
      </c>
      <c r="AZ1201" s="88">
        <v>1004.5</v>
      </c>
      <c r="BA1201" s="88">
        <v>0</v>
      </c>
      <c r="BB1201" s="88">
        <v>1064</v>
      </c>
      <c r="BC1201" s="88">
        <v>1715.46</v>
      </c>
      <c r="BD1201" s="88">
        <v>25</v>
      </c>
      <c r="BE1201" s="88">
        <v>0</v>
      </c>
      <c r="BF1201" s="101">
        <v>2206</v>
      </c>
      <c r="BG1201" s="101">
        <v>6014.96</v>
      </c>
      <c r="BH1201" s="101">
        <v>2485</v>
      </c>
      <c r="BI1201" s="101">
        <v>385</v>
      </c>
      <c r="BJ1201" s="101">
        <v>2481.5</v>
      </c>
      <c r="BK1201" s="101">
        <v>5351.5</v>
      </c>
      <c r="BL1201" s="101" t="s">
        <v>3081</v>
      </c>
      <c r="BM1201" s="101" t="s">
        <v>3081</v>
      </c>
    </row>
    <row r="1202" spans="1:65">
      <c r="A1202" t="s">
        <v>695</v>
      </c>
      <c r="B1202">
        <v>20250301</v>
      </c>
      <c r="C1202">
        <v>2025</v>
      </c>
      <c r="D1202" s="9">
        <v>45717</v>
      </c>
      <c r="E1202">
        <v>3</v>
      </c>
      <c r="F1202" t="s">
        <v>1027</v>
      </c>
      <c r="G1202" t="s">
        <v>246</v>
      </c>
      <c r="H1202" t="s">
        <v>1027</v>
      </c>
      <c r="I1202" t="s">
        <v>246</v>
      </c>
      <c r="J1202">
        <v>36</v>
      </c>
      <c r="K1202" t="s">
        <v>3251</v>
      </c>
      <c r="L1202" t="s">
        <v>2158</v>
      </c>
      <c r="M1202" t="s">
        <v>2158</v>
      </c>
      <c r="N1202" t="s">
        <v>1820</v>
      </c>
      <c r="O1202" t="s">
        <v>3247</v>
      </c>
      <c r="P1202" t="s">
        <v>6037</v>
      </c>
      <c r="Q1202" t="s">
        <v>6038</v>
      </c>
      <c r="R1202" t="s">
        <v>4429</v>
      </c>
      <c r="S1202" t="s">
        <v>2634</v>
      </c>
      <c r="T1202" t="s">
        <v>6046</v>
      </c>
      <c r="U1202" s="9" t="s">
        <v>6047</v>
      </c>
      <c r="V1202" s="9" t="s">
        <v>6052</v>
      </c>
      <c r="W1202" t="s">
        <v>6053</v>
      </c>
      <c r="X1202" t="s">
        <v>3081</v>
      </c>
      <c r="Y1202" t="s">
        <v>3081</v>
      </c>
      <c r="Z1202">
        <v>1</v>
      </c>
      <c r="AA1202">
        <v>45536</v>
      </c>
      <c r="AB1202">
        <v>45536</v>
      </c>
      <c r="AC1202">
        <v>62160133</v>
      </c>
      <c r="AD1202" s="9" t="s">
        <v>3084</v>
      </c>
      <c r="AE1202" t="s">
        <v>3016</v>
      </c>
      <c r="AF1202" t="s">
        <v>4758</v>
      </c>
      <c r="AG1202" t="s">
        <v>4759</v>
      </c>
      <c r="AH1202" t="s">
        <v>3017</v>
      </c>
      <c r="AI1202" t="s">
        <v>6045</v>
      </c>
      <c r="AJ1202">
        <v>21616</v>
      </c>
      <c r="AK1202" t="s">
        <v>3087</v>
      </c>
      <c r="AL1202" t="s">
        <v>3088</v>
      </c>
      <c r="AM1202">
        <v>200019603769986</v>
      </c>
      <c r="AN1202">
        <v>1</v>
      </c>
      <c r="AO1202" s="88" t="s">
        <v>3089</v>
      </c>
      <c r="AP1202" s="88">
        <v>1</v>
      </c>
      <c r="AQ1202" s="88" t="s">
        <v>3090</v>
      </c>
      <c r="AR1202" s="88">
        <v>362717</v>
      </c>
      <c r="AS1202" s="88" t="s">
        <v>6059</v>
      </c>
      <c r="AT1202" s="88">
        <v>546</v>
      </c>
      <c r="AU1202" s="88">
        <v>70000</v>
      </c>
      <c r="AV1202" s="88">
        <v>0</v>
      </c>
      <c r="AW1202" s="88">
        <v>0</v>
      </c>
      <c r="AX1202" s="88">
        <v>0</v>
      </c>
      <c r="AY1202" s="88">
        <v>70000</v>
      </c>
      <c r="AZ1202" s="88">
        <v>2009</v>
      </c>
      <c r="BA1202" s="88">
        <v>5368.48</v>
      </c>
      <c r="BB1202" s="88">
        <v>2128</v>
      </c>
      <c r="BC1202" s="88">
        <v>0</v>
      </c>
      <c r="BD1202" s="88">
        <v>25</v>
      </c>
      <c r="BE1202" s="88">
        <v>0</v>
      </c>
      <c r="BF1202" s="101">
        <v>0</v>
      </c>
      <c r="BG1202" s="101">
        <v>9530.48</v>
      </c>
      <c r="BH1202" s="101">
        <v>4970</v>
      </c>
      <c r="BI1202" s="101">
        <v>770</v>
      </c>
      <c r="BJ1202" s="101">
        <v>4963</v>
      </c>
      <c r="BK1202" s="101">
        <v>10703</v>
      </c>
      <c r="BL1202" s="101" t="s">
        <v>3081</v>
      </c>
      <c r="BM1202" s="101" t="s">
        <v>3081</v>
      </c>
    </row>
    <row r="1203" spans="1:65">
      <c r="A1203" t="s">
        <v>695</v>
      </c>
      <c r="B1203">
        <v>20250301</v>
      </c>
      <c r="C1203">
        <v>2025</v>
      </c>
      <c r="D1203" s="9">
        <v>45717</v>
      </c>
      <c r="E1203">
        <v>3</v>
      </c>
      <c r="F1203" t="s">
        <v>1118</v>
      </c>
      <c r="G1203" t="s">
        <v>1169</v>
      </c>
      <c r="H1203" t="s">
        <v>1038</v>
      </c>
      <c r="I1203" t="s">
        <v>695</v>
      </c>
      <c r="J1203">
        <v>34</v>
      </c>
      <c r="K1203" t="s">
        <v>3256</v>
      </c>
      <c r="L1203" t="s">
        <v>2158</v>
      </c>
      <c r="M1203" t="s">
        <v>2158</v>
      </c>
      <c r="N1203" t="s">
        <v>1820</v>
      </c>
      <c r="O1203" t="s">
        <v>3247</v>
      </c>
      <c r="P1203" t="s">
        <v>6037</v>
      </c>
      <c r="Q1203" t="s">
        <v>6038</v>
      </c>
      <c r="R1203" t="s">
        <v>5978</v>
      </c>
      <c r="S1203" t="s">
        <v>5979</v>
      </c>
      <c r="T1203" t="s">
        <v>6046</v>
      </c>
      <c r="U1203" s="9" t="s">
        <v>6047</v>
      </c>
      <c r="V1203" s="9" t="s">
        <v>3081</v>
      </c>
      <c r="W1203" t="s">
        <v>3081</v>
      </c>
      <c r="X1203" t="s">
        <v>3081</v>
      </c>
      <c r="Y1203" t="s">
        <v>3081</v>
      </c>
      <c r="Z1203">
        <v>9</v>
      </c>
      <c r="AA1203">
        <v>45689</v>
      </c>
      <c r="AB1203">
        <v>42374</v>
      </c>
      <c r="AC1203">
        <v>62461786</v>
      </c>
      <c r="AD1203" s="9" t="s">
        <v>3084</v>
      </c>
      <c r="AE1203" t="s">
        <v>2172</v>
      </c>
      <c r="AF1203" t="s">
        <v>3322</v>
      </c>
      <c r="AG1203" t="s">
        <v>3323</v>
      </c>
      <c r="AH1203" t="s">
        <v>2189</v>
      </c>
      <c r="AI1203" t="s">
        <v>6043</v>
      </c>
      <c r="AJ1203">
        <v>32269</v>
      </c>
      <c r="AK1203" t="s">
        <v>3099</v>
      </c>
      <c r="AL1203" t="s">
        <v>3088</v>
      </c>
      <c r="AM1203">
        <v>200012402964759</v>
      </c>
      <c r="AN1203">
        <v>1</v>
      </c>
      <c r="AO1203" s="88" t="s">
        <v>3089</v>
      </c>
      <c r="AP1203" s="88">
        <v>1</v>
      </c>
      <c r="AQ1203" s="88" t="s">
        <v>3090</v>
      </c>
      <c r="AR1203" s="88">
        <v>362717</v>
      </c>
      <c r="AS1203" s="88" t="s">
        <v>6059</v>
      </c>
      <c r="AT1203" s="88">
        <v>548</v>
      </c>
      <c r="AU1203" s="88">
        <v>185000</v>
      </c>
      <c r="AV1203" s="88">
        <v>0</v>
      </c>
      <c r="AW1203" s="88">
        <v>0</v>
      </c>
      <c r="AX1203" s="88">
        <v>0</v>
      </c>
      <c r="AY1203" s="88">
        <v>185000</v>
      </c>
      <c r="AZ1203" s="88">
        <v>5309.5</v>
      </c>
      <c r="BA1203" s="88">
        <v>32099.49</v>
      </c>
      <c r="BB1203" s="88">
        <v>5624</v>
      </c>
      <c r="BC1203" s="88">
        <v>0</v>
      </c>
      <c r="BD1203" s="88">
        <v>25</v>
      </c>
      <c r="BE1203" s="88">
        <v>0</v>
      </c>
      <c r="BF1203" s="101">
        <v>400</v>
      </c>
      <c r="BG1203" s="101">
        <v>43457.99</v>
      </c>
      <c r="BH1203" s="101">
        <v>13135</v>
      </c>
      <c r="BI1203" s="101">
        <v>851.51</v>
      </c>
      <c r="BJ1203" s="101">
        <v>13116.5</v>
      </c>
      <c r="BK1203" s="101">
        <v>27103.01</v>
      </c>
      <c r="BL1203" s="101" t="s">
        <v>3173</v>
      </c>
      <c r="BM1203" s="101" t="s">
        <v>3217</v>
      </c>
    </row>
    <row r="1204" spans="1:65">
      <c r="A1204" t="s">
        <v>695</v>
      </c>
      <c r="B1204">
        <v>20250301</v>
      </c>
      <c r="C1204">
        <v>2025</v>
      </c>
      <c r="D1204" s="9">
        <v>45717</v>
      </c>
      <c r="E1204">
        <v>3</v>
      </c>
      <c r="F1204" t="s">
        <v>1056</v>
      </c>
      <c r="G1204" t="s">
        <v>694</v>
      </c>
      <c r="H1204" t="s">
        <v>1056</v>
      </c>
      <c r="I1204" t="s">
        <v>694</v>
      </c>
      <c r="J1204">
        <v>1</v>
      </c>
      <c r="K1204" t="s">
        <v>9</v>
      </c>
      <c r="L1204" t="s">
        <v>2158</v>
      </c>
      <c r="M1204" t="s">
        <v>2158</v>
      </c>
      <c r="N1204" t="s">
        <v>1820</v>
      </c>
      <c r="O1204" t="s">
        <v>3247</v>
      </c>
      <c r="P1204" t="s">
        <v>6037</v>
      </c>
      <c r="Q1204" t="s">
        <v>6038</v>
      </c>
      <c r="R1204" t="s">
        <v>3273</v>
      </c>
      <c r="S1204" t="s">
        <v>163</v>
      </c>
      <c r="T1204" t="s">
        <v>6046</v>
      </c>
      <c r="U1204" s="9" t="s">
        <v>6047</v>
      </c>
      <c r="V1204" s="9" t="s">
        <v>3081</v>
      </c>
      <c r="W1204" t="s">
        <v>3081</v>
      </c>
      <c r="X1204" t="s">
        <v>3081</v>
      </c>
      <c r="Y1204" t="s">
        <v>3081</v>
      </c>
      <c r="Z1204">
        <v>1</v>
      </c>
      <c r="AA1204">
        <v>44136</v>
      </c>
      <c r="AB1204">
        <v>44136</v>
      </c>
      <c r="AC1204">
        <v>61800016</v>
      </c>
      <c r="AD1204" s="9" t="s">
        <v>3084</v>
      </c>
      <c r="AE1204" t="s">
        <v>1260</v>
      </c>
      <c r="AF1204" t="s">
        <v>5605</v>
      </c>
      <c r="AG1204" t="s">
        <v>5606</v>
      </c>
      <c r="AH1204" t="s">
        <v>697</v>
      </c>
      <c r="AI1204" t="s">
        <v>6045</v>
      </c>
      <c r="AJ1204">
        <v>26274</v>
      </c>
      <c r="AK1204" t="s">
        <v>3099</v>
      </c>
      <c r="AL1204" t="s">
        <v>3088</v>
      </c>
      <c r="AM1204">
        <v>200019603157097</v>
      </c>
      <c r="AN1204">
        <v>1</v>
      </c>
      <c r="AO1204" s="88" t="s">
        <v>3089</v>
      </c>
      <c r="AP1204" s="88">
        <v>1</v>
      </c>
      <c r="AQ1204" s="88" t="s">
        <v>3090</v>
      </c>
      <c r="AR1204" s="88">
        <v>362717</v>
      </c>
      <c r="AS1204" s="88" t="s">
        <v>6059</v>
      </c>
      <c r="AT1204" s="88">
        <v>554</v>
      </c>
      <c r="AU1204" s="88">
        <v>35000</v>
      </c>
      <c r="AV1204" s="88">
        <v>0</v>
      </c>
      <c r="AW1204" s="88">
        <v>0</v>
      </c>
      <c r="AX1204" s="88">
        <v>0</v>
      </c>
      <c r="AY1204" s="88">
        <v>35000</v>
      </c>
      <c r="AZ1204" s="88">
        <v>1004.5</v>
      </c>
      <c r="BA1204" s="88">
        <v>0</v>
      </c>
      <c r="BB1204" s="88">
        <v>1064</v>
      </c>
      <c r="BC1204" s="88">
        <v>0</v>
      </c>
      <c r="BD1204" s="88">
        <v>25</v>
      </c>
      <c r="BE1204" s="88">
        <v>0</v>
      </c>
      <c r="BF1204" s="101">
        <v>0</v>
      </c>
      <c r="BG1204" s="101">
        <v>2093.5</v>
      </c>
      <c r="BH1204" s="101">
        <v>2485</v>
      </c>
      <c r="BI1204" s="101">
        <v>385</v>
      </c>
      <c r="BJ1204" s="101">
        <v>2481.5</v>
      </c>
      <c r="BK1204" s="101">
        <v>5351.5</v>
      </c>
      <c r="BL1204" s="101" t="s">
        <v>3081</v>
      </c>
      <c r="BM1204" s="101" t="s">
        <v>3081</v>
      </c>
    </row>
    <row r="1205" spans="1:65">
      <c r="A1205" t="s">
        <v>695</v>
      </c>
      <c r="B1205">
        <v>20250301</v>
      </c>
      <c r="C1205">
        <v>2025</v>
      </c>
      <c r="D1205" s="9">
        <v>45717</v>
      </c>
      <c r="E1205">
        <v>3</v>
      </c>
      <c r="F1205" t="s">
        <v>1038</v>
      </c>
      <c r="G1205" t="s">
        <v>695</v>
      </c>
      <c r="H1205" t="s">
        <v>1038</v>
      </c>
      <c r="I1205" t="s">
        <v>695</v>
      </c>
      <c r="J1205">
        <v>7</v>
      </c>
      <c r="K1205" t="s">
        <v>3252</v>
      </c>
      <c r="L1205" t="s">
        <v>2158</v>
      </c>
      <c r="M1205" t="s">
        <v>2158</v>
      </c>
      <c r="N1205" t="s">
        <v>1820</v>
      </c>
      <c r="O1205" t="s">
        <v>3247</v>
      </c>
      <c r="P1205" t="s">
        <v>6037</v>
      </c>
      <c r="Q1205" t="s">
        <v>6038</v>
      </c>
      <c r="R1205" t="s">
        <v>3253</v>
      </c>
      <c r="S1205" t="s">
        <v>666</v>
      </c>
      <c r="T1205" t="s">
        <v>6046</v>
      </c>
      <c r="U1205" s="9" t="s">
        <v>6047</v>
      </c>
      <c r="V1205" s="9" t="s">
        <v>3081</v>
      </c>
      <c r="W1205" t="s">
        <v>3081</v>
      </c>
      <c r="X1205" t="s">
        <v>3081</v>
      </c>
      <c r="Y1205" t="s">
        <v>3081</v>
      </c>
      <c r="Z1205">
        <v>4</v>
      </c>
      <c r="AA1205">
        <v>44835</v>
      </c>
      <c r="AB1205">
        <v>43983</v>
      </c>
      <c r="AC1205">
        <v>62460847</v>
      </c>
      <c r="AD1205" s="9" t="s">
        <v>3084</v>
      </c>
      <c r="AE1205" t="s">
        <v>1775</v>
      </c>
      <c r="AF1205" t="s">
        <v>4125</v>
      </c>
      <c r="AG1205" t="s">
        <v>4126</v>
      </c>
      <c r="AH1205" t="s">
        <v>712</v>
      </c>
      <c r="AI1205" t="s">
        <v>6045</v>
      </c>
      <c r="AJ1205">
        <v>33662</v>
      </c>
      <c r="AK1205" t="s">
        <v>3099</v>
      </c>
      <c r="AL1205" t="s">
        <v>3088</v>
      </c>
      <c r="AM1205">
        <v>200015500083768</v>
      </c>
      <c r="AN1205">
        <v>1</v>
      </c>
      <c r="AO1205" s="88" t="s">
        <v>3089</v>
      </c>
      <c r="AP1205" s="88">
        <v>1</v>
      </c>
      <c r="AQ1205" s="88" t="s">
        <v>3090</v>
      </c>
      <c r="AR1205" s="88">
        <v>362717</v>
      </c>
      <c r="AS1205" s="88" t="s">
        <v>6059</v>
      </c>
      <c r="AT1205" s="88">
        <v>558</v>
      </c>
      <c r="AU1205" s="88">
        <v>10000</v>
      </c>
      <c r="AV1205" s="88">
        <v>0</v>
      </c>
      <c r="AW1205" s="88">
        <v>0</v>
      </c>
      <c r="AX1205" s="88">
        <v>0</v>
      </c>
      <c r="AY1205" s="88">
        <v>10000</v>
      </c>
      <c r="AZ1205" s="88">
        <v>0</v>
      </c>
      <c r="BA1205" s="88">
        <v>0</v>
      </c>
      <c r="BB1205" s="88">
        <v>0</v>
      </c>
      <c r="BC1205" s="88">
        <v>0</v>
      </c>
      <c r="BD1205" s="88">
        <v>0</v>
      </c>
      <c r="BE1205" s="88">
        <v>0</v>
      </c>
      <c r="BF1205" s="101">
        <v>0</v>
      </c>
      <c r="BG1205" s="101">
        <v>0</v>
      </c>
      <c r="BH1205" s="101">
        <v>0</v>
      </c>
      <c r="BI1205" s="101">
        <v>0</v>
      </c>
      <c r="BJ1205" s="101">
        <v>0</v>
      </c>
      <c r="BK1205" s="101">
        <v>0</v>
      </c>
      <c r="BL1205" s="101" t="s">
        <v>3081</v>
      </c>
      <c r="BM1205" s="101" t="s">
        <v>3081</v>
      </c>
    </row>
    <row r="1206" spans="1:65">
      <c r="A1206" t="s">
        <v>695</v>
      </c>
      <c r="B1206">
        <v>20250301</v>
      </c>
      <c r="C1206">
        <v>2025</v>
      </c>
      <c r="D1206" s="9">
        <v>45717</v>
      </c>
      <c r="E1206">
        <v>3</v>
      </c>
      <c r="F1206" t="s">
        <v>1028</v>
      </c>
      <c r="G1206" t="s">
        <v>1194</v>
      </c>
      <c r="H1206" t="s">
        <v>1038</v>
      </c>
      <c r="I1206" t="s">
        <v>695</v>
      </c>
      <c r="J1206">
        <v>34</v>
      </c>
      <c r="K1206" t="s">
        <v>3256</v>
      </c>
      <c r="L1206" t="s">
        <v>2158</v>
      </c>
      <c r="M1206" t="s">
        <v>2158</v>
      </c>
      <c r="N1206" t="s">
        <v>1820</v>
      </c>
      <c r="O1206" t="s">
        <v>3247</v>
      </c>
      <c r="P1206" t="s">
        <v>6037</v>
      </c>
      <c r="Q1206" t="s">
        <v>6038</v>
      </c>
      <c r="R1206" t="s">
        <v>3335</v>
      </c>
      <c r="S1206" t="s">
        <v>746</v>
      </c>
      <c r="T1206" t="s">
        <v>6046</v>
      </c>
      <c r="U1206" s="9" t="s">
        <v>6047</v>
      </c>
      <c r="V1206" s="9" t="s">
        <v>6052</v>
      </c>
      <c r="W1206" t="s">
        <v>6053</v>
      </c>
      <c r="X1206" t="s">
        <v>3081</v>
      </c>
      <c r="Y1206" t="s">
        <v>3081</v>
      </c>
      <c r="Z1206">
        <v>2</v>
      </c>
      <c r="AA1206">
        <v>45078</v>
      </c>
      <c r="AB1206">
        <v>44896</v>
      </c>
      <c r="AC1206">
        <v>62475150</v>
      </c>
      <c r="AD1206" s="9" t="s">
        <v>3084</v>
      </c>
      <c r="AE1206" t="s">
        <v>2132</v>
      </c>
      <c r="AF1206" t="s">
        <v>5358</v>
      </c>
      <c r="AG1206" t="s">
        <v>5359</v>
      </c>
      <c r="AH1206" t="s">
        <v>2131</v>
      </c>
      <c r="AI1206" t="s">
        <v>6043</v>
      </c>
      <c r="AJ1206">
        <v>30845</v>
      </c>
      <c r="AK1206" t="s">
        <v>3099</v>
      </c>
      <c r="AL1206" t="s">
        <v>3088</v>
      </c>
      <c r="AM1206">
        <v>200019603253159</v>
      </c>
      <c r="AN1206">
        <v>1</v>
      </c>
      <c r="AO1206" s="88" t="s">
        <v>3089</v>
      </c>
      <c r="AP1206" s="88">
        <v>1</v>
      </c>
      <c r="AQ1206" s="88" t="s">
        <v>3090</v>
      </c>
      <c r="AR1206" s="88">
        <v>362717</v>
      </c>
      <c r="AS1206" s="88" t="s">
        <v>6059</v>
      </c>
      <c r="AT1206" s="88">
        <v>570</v>
      </c>
      <c r="AU1206" s="88">
        <v>70000</v>
      </c>
      <c r="AV1206" s="88">
        <v>0</v>
      </c>
      <c r="AW1206" s="88">
        <v>0</v>
      </c>
      <c r="AX1206" s="88">
        <v>0</v>
      </c>
      <c r="AY1206" s="88">
        <v>70000</v>
      </c>
      <c r="AZ1206" s="88">
        <v>2009</v>
      </c>
      <c r="BA1206" s="88">
        <v>5368.48</v>
      </c>
      <c r="BB1206" s="88">
        <v>2128</v>
      </c>
      <c r="BC1206" s="88">
        <v>0</v>
      </c>
      <c r="BD1206" s="88">
        <v>25</v>
      </c>
      <c r="BE1206" s="88">
        <v>0</v>
      </c>
      <c r="BF1206" s="101">
        <v>0</v>
      </c>
      <c r="BG1206" s="101">
        <v>9530.48</v>
      </c>
      <c r="BH1206" s="101">
        <v>4970</v>
      </c>
      <c r="BI1206" s="101">
        <v>770</v>
      </c>
      <c r="BJ1206" s="101">
        <v>4963</v>
      </c>
      <c r="BK1206" s="101">
        <v>10703</v>
      </c>
      <c r="BL1206" s="101" t="s">
        <v>3081</v>
      </c>
      <c r="BM1206" s="101" t="s">
        <v>3081</v>
      </c>
    </row>
    <row r="1207" spans="1:65">
      <c r="A1207" t="s">
        <v>695</v>
      </c>
      <c r="B1207">
        <v>20250301</v>
      </c>
      <c r="C1207">
        <v>2025</v>
      </c>
      <c r="D1207" s="9">
        <v>45717</v>
      </c>
      <c r="E1207">
        <v>3</v>
      </c>
      <c r="F1207" t="s">
        <v>1046</v>
      </c>
      <c r="G1207" t="s">
        <v>226</v>
      </c>
      <c r="H1207" t="s">
        <v>1046</v>
      </c>
      <c r="I1207" t="s">
        <v>226</v>
      </c>
      <c r="J1207">
        <v>1</v>
      </c>
      <c r="K1207" t="s">
        <v>9</v>
      </c>
      <c r="L1207" t="s">
        <v>2158</v>
      </c>
      <c r="M1207" t="s">
        <v>2158</v>
      </c>
      <c r="N1207" t="s">
        <v>1820</v>
      </c>
      <c r="O1207" t="s">
        <v>3247</v>
      </c>
      <c r="P1207" t="s">
        <v>6037</v>
      </c>
      <c r="Q1207" t="s">
        <v>6038</v>
      </c>
      <c r="R1207" t="s">
        <v>3083</v>
      </c>
      <c r="S1207" t="s">
        <v>7</v>
      </c>
      <c r="T1207" t="s">
        <v>6039</v>
      </c>
      <c r="U1207" s="9" t="s">
        <v>6040</v>
      </c>
      <c r="V1207" s="9" t="s">
        <v>6041</v>
      </c>
      <c r="W1207" t="s">
        <v>6042</v>
      </c>
      <c r="X1207" t="s">
        <v>3081</v>
      </c>
      <c r="Y1207" t="s">
        <v>3081</v>
      </c>
      <c r="Z1207">
        <v>3</v>
      </c>
      <c r="AA1207">
        <v>45383</v>
      </c>
      <c r="AB1207">
        <v>44440</v>
      </c>
      <c r="AC1207">
        <v>62250029</v>
      </c>
      <c r="AD1207" s="9" t="s">
        <v>3084</v>
      </c>
      <c r="AE1207" t="s">
        <v>1262</v>
      </c>
      <c r="AF1207" t="s">
        <v>3271</v>
      </c>
      <c r="AG1207" t="s">
        <v>5551</v>
      </c>
      <c r="AH1207" t="s">
        <v>991</v>
      </c>
      <c r="AI1207" t="s">
        <v>6045</v>
      </c>
      <c r="AJ1207">
        <v>30562</v>
      </c>
      <c r="AK1207" t="s">
        <v>3099</v>
      </c>
      <c r="AL1207" t="s">
        <v>3088</v>
      </c>
      <c r="AM1207">
        <v>200019602393933</v>
      </c>
      <c r="AN1207">
        <v>1</v>
      </c>
      <c r="AO1207" s="88" t="s">
        <v>3089</v>
      </c>
      <c r="AP1207" s="88">
        <v>1</v>
      </c>
      <c r="AQ1207" s="88" t="s">
        <v>3090</v>
      </c>
      <c r="AR1207" s="88">
        <v>362717</v>
      </c>
      <c r="AS1207" s="88" t="s">
        <v>6059</v>
      </c>
      <c r="AT1207" s="88">
        <v>573</v>
      </c>
      <c r="AU1207" s="88">
        <v>24000</v>
      </c>
      <c r="AV1207" s="88">
        <v>0</v>
      </c>
      <c r="AW1207" s="88">
        <v>0</v>
      </c>
      <c r="AX1207" s="88">
        <v>0</v>
      </c>
      <c r="AY1207" s="88">
        <v>24000</v>
      </c>
      <c r="AZ1207" s="88">
        <v>688.8</v>
      </c>
      <c r="BA1207" s="88">
        <v>0</v>
      </c>
      <c r="BB1207" s="88">
        <v>729.6</v>
      </c>
      <c r="BC1207" s="88">
        <v>0</v>
      </c>
      <c r="BD1207" s="88">
        <v>25</v>
      </c>
      <c r="BE1207" s="88">
        <v>0</v>
      </c>
      <c r="BF1207" s="101">
        <v>3066</v>
      </c>
      <c r="BG1207" s="101">
        <v>4509.3999999999996</v>
      </c>
      <c r="BH1207" s="101">
        <v>1704</v>
      </c>
      <c r="BI1207" s="101">
        <v>264</v>
      </c>
      <c r="BJ1207" s="101">
        <v>1701.6</v>
      </c>
      <c r="BK1207" s="101">
        <v>3669.6</v>
      </c>
      <c r="BL1207" s="101" t="s">
        <v>3081</v>
      </c>
      <c r="BM1207" s="101" t="s">
        <v>3081</v>
      </c>
    </row>
    <row r="1208" spans="1:65">
      <c r="A1208" t="s">
        <v>695</v>
      </c>
      <c r="B1208">
        <v>20250301</v>
      </c>
      <c r="C1208">
        <v>2025</v>
      </c>
      <c r="D1208" s="9">
        <v>45717</v>
      </c>
      <c r="E1208">
        <v>3</v>
      </c>
      <c r="F1208" t="s">
        <v>1030</v>
      </c>
      <c r="G1208" t="s">
        <v>420</v>
      </c>
      <c r="H1208" t="s">
        <v>1030</v>
      </c>
      <c r="I1208" t="s">
        <v>420</v>
      </c>
      <c r="J1208">
        <v>1</v>
      </c>
      <c r="K1208" t="s">
        <v>9</v>
      </c>
      <c r="L1208" t="s">
        <v>2158</v>
      </c>
      <c r="M1208" t="s">
        <v>2158</v>
      </c>
      <c r="N1208" t="s">
        <v>1820</v>
      </c>
      <c r="O1208" t="s">
        <v>3247</v>
      </c>
      <c r="P1208" t="s">
        <v>6037</v>
      </c>
      <c r="Q1208" t="s">
        <v>6038</v>
      </c>
      <c r="R1208" t="s">
        <v>3367</v>
      </c>
      <c r="S1208" t="s">
        <v>719</v>
      </c>
      <c r="T1208" t="s">
        <v>6039</v>
      </c>
      <c r="U1208" s="9" t="s">
        <v>6040</v>
      </c>
      <c r="V1208" s="9" t="s">
        <v>6056</v>
      </c>
      <c r="W1208" t="s">
        <v>6057</v>
      </c>
      <c r="X1208" t="s">
        <v>3081</v>
      </c>
      <c r="Y1208" t="s">
        <v>3081</v>
      </c>
      <c r="Z1208">
        <v>2</v>
      </c>
      <c r="AA1208">
        <v>45352</v>
      </c>
      <c r="AB1208">
        <v>44986</v>
      </c>
      <c r="AC1208">
        <v>62040086</v>
      </c>
      <c r="AD1208" s="9" t="s">
        <v>3084</v>
      </c>
      <c r="AE1208" t="s">
        <v>2260</v>
      </c>
      <c r="AF1208" t="s">
        <v>5119</v>
      </c>
      <c r="AG1208" t="s">
        <v>5120</v>
      </c>
      <c r="AH1208" t="s">
        <v>2261</v>
      </c>
      <c r="AI1208" t="s">
        <v>6043</v>
      </c>
      <c r="AJ1208">
        <v>37678</v>
      </c>
      <c r="AK1208" t="s">
        <v>3099</v>
      </c>
      <c r="AL1208" t="s">
        <v>3088</v>
      </c>
      <c r="AM1208">
        <v>200019605313526</v>
      </c>
      <c r="AN1208">
        <v>1</v>
      </c>
      <c r="AO1208" s="88" t="s">
        <v>3089</v>
      </c>
      <c r="AP1208" s="88">
        <v>1</v>
      </c>
      <c r="AQ1208" s="88" t="s">
        <v>3090</v>
      </c>
      <c r="AR1208" s="88">
        <v>362717</v>
      </c>
      <c r="AS1208" s="88" t="s">
        <v>6059</v>
      </c>
      <c r="AT1208" s="88">
        <v>581</v>
      </c>
      <c r="AU1208" s="88">
        <v>30000</v>
      </c>
      <c r="AV1208" s="88">
        <v>0</v>
      </c>
      <c r="AW1208" s="88">
        <v>0</v>
      </c>
      <c r="AX1208" s="88">
        <v>0</v>
      </c>
      <c r="AY1208" s="88">
        <v>30000</v>
      </c>
      <c r="AZ1208" s="88">
        <v>861</v>
      </c>
      <c r="BA1208" s="88">
        <v>0</v>
      </c>
      <c r="BB1208" s="88">
        <v>912</v>
      </c>
      <c r="BC1208" s="88">
        <v>0</v>
      </c>
      <c r="BD1208" s="88">
        <v>25</v>
      </c>
      <c r="BE1208" s="88">
        <v>0</v>
      </c>
      <c r="BF1208" s="101">
        <v>0</v>
      </c>
      <c r="BG1208" s="101">
        <v>1798</v>
      </c>
      <c r="BH1208" s="101">
        <v>2130</v>
      </c>
      <c r="BI1208" s="101">
        <v>330</v>
      </c>
      <c r="BJ1208" s="101">
        <v>2127</v>
      </c>
      <c r="BK1208" s="101">
        <v>4587</v>
      </c>
      <c r="BL1208" s="101" t="s">
        <v>3081</v>
      </c>
      <c r="BM1208" s="101" t="s">
        <v>3081</v>
      </c>
    </row>
    <row r="1209" spans="1:65">
      <c r="A1209" t="s">
        <v>695</v>
      </c>
      <c r="B1209">
        <v>20250301</v>
      </c>
      <c r="C1209">
        <v>2025</v>
      </c>
      <c r="D1209" s="9">
        <v>45717</v>
      </c>
      <c r="E1209">
        <v>3</v>
      </c>
      <c r="F1209" t="s">
        <v>1054</v>
      </c>
      <c r="G1209" t="s">
        <v>215</v>
      </c>
      <c r="H1209" t="s">
        <v>1054</v>
      </c>
      <c r="I1209" t="s">
        <v>215</v>
      </c>
      <c r="J1209">
        <v>1</v>
      </c>
      <c r="K1209" t="s">
        <v>9</v>
      </c>
      <c r="L1209" t="s">
        <v>2158</v>
      </c>
      <c r="M1209" t="s">
        <v>2158</v>
      </c>
      <c r="N1209" t="s">
        <v>1820</v>
      </c>
      <c r="O1209" t="s">
        <v>3247</v>
      </c>
      <c r="P1209" t="s">
        <v>6037</v>
      </c>
      <c r="Q1209" t="s">
        <v>6038</v>
      </c>
      <c r="R1209" t="s">
        <v>3110</v>
      </c>
      <c r="S1209" t="s">
        <v>25</v>
      </c>
      <c r="T1209" t="s">
        <v>6046</v>
      </c>
      <c r="U1209" s="9" t="s">
        <v>6047</v>
      </c>
      <c r="V1209" s="9" t="s">
        <v>3081</v>
      </c>
      <c r="W1209" t="s">
        <v>3081</v>
      </c>
      <c r="X1209" t="s">
        <v>3081</v>
      </c>
      <c r="Y1209" t="s">
        <v>3081</v>
      </c>
      <c r="Z1209">
        <v>1</v>
      </c>
      <c r="AA1209">
        <v>45717</v>
      </c>
      <c r="AB1209">
        <v>45717</v>
      </c>
      <c r="AC1209">
        <v>62490072</v>
      </c>
      <c r="AD1209" s="9" t="s">
        <v>3084</v>
      </c>
      <c r="AE1209" t="s">
        <v>6253</v>
      </c>
      <c r="AF1209" t="s">
        <v>6254</v>
      </c>
      <c r="AG1209" t="s">
        <v>6255</v>
      </c>
      <c r="AH1209" t="s">
        <v>6256</v>
      </c>
      <c r="AI1209" t="s">
        <v>6043</v>
      </c>
      <c r="AJ1209">
        <v>32418</v>
      </c>
      <c r="AK1209" t="s">
        <v>3099</v>
      </c>
      <c r="AL1209" t="s">
        <v>3088</v>
      </c>
      <c r="AM1209">
        <v>200019608097921</v>
      </c>
      <c r="AN1209">
        <v>1</v>
      </c>
      <c r="AO1209" s="88" t="s">
        <v>3089</v>
      </c>
      <c r="AP1209" s="88">
        <v>1</v>
      </c>
      <c r="AQ1209" s="88" t="s">
        <v>3090</v>
      </c>
      <c r="AR1209" s="88">
        <v>362717</v>
      </c>
      <c r="AS1209" s="88" t="s">
        <v>6059</v>
      </c>
      <c r="AT1209" s="88">
        <v>617</v>
      </c>
      <c r="AU1209" s="88">
        <v>100000</v>
      </c>
      <c r="AV1209" s="88">
        <v>0</v>
      </c>
      <c r="AW1209" s="88">
        <v>0</v>
      </c>
      <c r="AX1209" s="88">
        <v>0</v>
      </c>
      <c r="AY1209" s="88">
        <v>100000</v>
      </c>
      <c r="AZ1209" s="88">
        <v>2870</v>
      </c>
      <c r="BA1209" s="88">
        <v>12105.37</v>
      </c>
      <c r="BB1209" s="88">
        <v>3040</v>
      </c>
      <c r="BC1209" s="88">
        <v>0</v>
      </c>
      <c r="BD1209" s="88">
        <v>25</v>
      </c>
      <c r="BE1209" s="88">
        <v>0</v>
      </c>
      <c r="BF1209" s="101">
        <v>0</v>
      </c>
      <c r="BG1209" s="101">
        <v>18040.37</v>
      </c>
      <c r="BH1209" s="101">
        <v>7100</v>
      </c>
      <c r="BI1209" s="101">
        <v>851.51</v>
      </c>
      <c r="BJ1209" s="101">
        <v>7090</v>
      </c>
      <c r="BK1209" s="101">
        <v>15041.51</v>
      </c>
      <c r="BL1209" s="101" t="s">
        <v>3081</v>
      </c>
      <c r="BM1209" s="101" t="s">
        <v>3081</v>
      </c>
    </row>
    <row r="1210" spans="1:65">
      <c r="A1210" t="s">
        <v>695</v>
      </c>
      <c r="B1210">
        <v>20250301</v>
      </c>
      <c r="C1210">
        <v>2025</v>
      </c>
      <c r="D1210" s="9">
        <v>45717</v>
      </c>
      <c r="E1210">
        <v>3</v>
      </c>
      <c r="F1210" t="s">
        <v>1060</v>
      </c>
      <c r="G1210" t="s">
        <v>726</v>
      </c>
      <c r="H1210" t="s">
        <v>1038</v>
      </c>
      <c r="I1210" t="s">
        <v>695</v>
      </c>
      <c r="J1210">
        <v>34</v>
      </c>
      <c r="K1210" t="s">
        <v>3256</v>
      </c>
      <c r="L1210" t="s">
        <v>2158</v>
      </c>
      <c r="M1210" t="s">
        <v>2158</v>
      </c>
      <c r="N1210" t="s">
        <v>1820</v>
      </c>
      <c r="O1210" t="s">
        <v>3247</v>
      </c>
      <c r="P1210" t="s">
        <v>6037</v>
      </c>
      <c r="Q1210" t="s">
        <v>6038</v>
      </c>
      <c r="R1210" t="s">
        <v>4956</v>
      </c>
      <c r="S1210" t="s">
        <v>727</v>
      </c>
      <c r="T1210" t="s">
        <v>6046</v>
      </c>
      <c r="U1210" s="9" t="s">
        <v>6047</v>
      </c>
      <c r="V1210" s="9" t="s">
        <v>3081</v>
      </c>
      <c r="W1210" t="s">
        <v>3081</v>
      </c>
      <c r="X1210" t="s">
        <v>3081</v>
      </c>
      <c r="Y1210" t="s">
        <v>3081</v>
      </c>
      <c r="Z1210">
        <v>3</v>
      </c>
      <c r="AA1210">
        <v>44562</v>
      </c>
      <c r="AB1210">
        <v>44197</v>
      </c>
      <c r="AC1210">
        <v>62445009</v>
      </c>
      <c r="AD1210" s="9" t="s">
        <v>3084</v>
      </c>
      <c r="AE1210" t="s">
        <v>1673</v>
      </c>
      <c r="AF1210" t="s">
        <v>4957</v>
      </c>
      <c r="AG1210" t="s">
        <v>4958</v>
      </c>
      <c r="AH1210" t="s">
        <v>734</v>
      </c>
      <c r="AI1210" t="s">
        <v>6043</v>
      </c>
      <c r="AJ1210">
        <v>24778</v>
      </c>
      <c r="AK1210" t="s">
        <v>3099</v>
      </c>
      <c r="AL1210" t="s">
        <v>3088</v>
      </c>
      <c r="AM1210">
        <v>200019603157113</v>
      </c>
      <c r="AN1210">
        <v>1</v>
      </c>
      <c r="AO1210" s="88" t="s">
        <v>3089</v>
      </c>
      <c r="AP1210" s="88">
        <v>1</v>
      </c>
      <c r="AQ1210" s="88" t="s">
        <v>3090</v>
      </c>
      <c r="AR1210" s="88">
        <v>362717</v>
      </c>
      <c r="AS1210" s="88" t="s">
        <v>6059</v>
      </c>
      <c r="AT1210" s="88">
        <v>623</v>
      </c>
      <c r="AU1210" s="88">
        <v>40000</v>
      </c>
      <c r="AV1210" s="88">
        <v>0</v>
      </c>
      <c r="AW1210" s="88">
        <v>0</v>
      </c>
      <c r="AX1210" s="88">
        <v>0</v>
      </c>
      <c r="AY1210" s="88">
        <v>40000</v>
      </c>
      <c r="AZ1210" s="88">
        <v>1148</v>
      </c>
      <c r="BA1210" s="88">
        <v>442.65</v>
      </c>
      <c r="BB1210" s="88">
        <v>1216</v>
      </c>
      <c r="BC1210" s="88">
        <v>0</v>
      </c>
      <c r="BD1210" s="88">
        <v>25</v>
      </c>
      <c r="BE1210" s="88">
        <v>0</v>
      </c>
      <c r="BF1210" s="101">
        <v>0</v>
      </c>
      <c r="BG1210" s="101">
        <v>2831.65</v>
      </c>
      <c r="BH1210" s="101">
        <v>2840</v>
      </c>
      <c r="BI1210" s="101">
        <v>440</v>
      </c>
      <c r="BJ1210" s="101">
        <v>2836</v>
      </c>
      <c r="BK1210" s="101">
        <v>6116</v>
      </c>
      <c r="BL1210" s="101" t="s">
        <v>3081</v>
      </c>
      <c r="BM1210" s="101" t="s">
        <v>3081</v>
      </c>
    </row>
    <row r="1211" spans="1:65">
      <c r="A1211" t="s">
        <v>695</v>
      </c>
      <c r="B1211">
        <v>20250301</v>
      </c>
      <c r="C1211">
        <v>2025</v>
      </c>
      <c r="D1211" s="9">
        <v>45717</v>
      </c>
      <c r="E1211">
        <v>3</v>
      </c>
      <c r="F1211" t="s">
        <v>1074</v>
      </c>
      <c r="G1211" t="s">
        <v>323</v>
      </c>
      <c r="H1211" t="s">
        <v>1038</v>
      </c>
      <c r="I1211" t="s">
        <v>695</v>
      </c>
      <c r="J1211">
        <v>34</v>
      </c>
      <c r="K1211" t="s">
        <v>3256</v>
      </c>
      <c r="L1211" t="s">
        <v>2158</v>
      </c>
      <c r="M1211" t="s">
        <v>2158</v>
      </c>
      <c r="N1211" t="s">
        <v>1820</v>
      </c>
      <c r="O1211" t="s">
        <v>3247</v>
      </c>
      <c r="P1211" t="s">
        <v>6037</v>
      </c>
      <c r="Q1211" t="s">
        <v>6038</v>
      </c>
      <c r="R1211" t="s">
        <v>3409</v>
      </c>
      <c r="S1211" t="s">
        <v>243</v>
      </c>
      <c r="T1211" t="s">
        <v>6046</v>
      </c>
      <c r="U1211" s="9" t="s">
        <v>6047</v>
      </c>
      <c r="V1211" s="9" t="s">
        <v>6052</v>
      </c>
      <c r="W1211" t="s">
        <v>6053</v>
      </c>
      <c r="X1211" t="s">
        <v>3081</v>
      </c>
      <c r="Y1211" t="s">
        <v>3081</v>
      </c>
      <c r="Z1211">
        <v>7</v>
      </c>
      <c r="AA1211">
        <v>45627</v>
      </c>
      <c r="AB1211">
        <v>44896</v>
      </c>
      <c r="AC1211">
        <v>62175017</v>
      </c>
      <c r="AD1211" s="9" t="s">
        <v>3084</v>
      </c>
      <c r="AE1211" t="s">
        <v>1982</v>
      </c>
      <c r="AF1211" t="s">
        <v>5098</v>
      </c>
      <c r="AG1211" t="s">
        <v>5099</v>
      </c>
      <c r="AH1211" t="s">
        <v>1981</v>
      </c>
      <c r="AI1211" t="s">
        <v>6043</v>
      </c>
      <c r="AJ1211">
        <v>32260</v>
      </c>
      <c r="AK1211" t="s">
        <v>3087</v>
      </c>
      <c r="AL1211" t="s">
        <v>3088</v>
      </c>
      <c r="AM1211">
        <v>200012340153630</v>
      </c>
      <c r="AN1211">
        <v>1</v>
      </c>
      <c r="AO1211" s="88" t="s">
        <v>3089</v>
      </c>
      <c r="AP1211" s="88">
        <v>1</v>
      </c>
      <c r="AQ1211" s="88" t="s">
        <v>3090</v>
      </c>
      <c r="AR1211" s="88">
        <v>362717</v>
      </c>
      <c r="AS1211" s="88" t="s">
        <v>6059</v>
      </c>
      <c r="AT1211" s="88">
        <v>634</v>
      </c>
      <c r="AU1211" s="88">
        <v>7000</v>
      </c>
      <c r="AV1211" s="88">
        <v>0</v>
      </c>
      <c r="AW1211" s="88">
        <v>0</v>
      </c>
      <c r="AX1211" s="88">
        <v>0</v>
      </c>
      <c r="AY1211" s="88">
        <v>7000</v>
      </c>
      <c r="AZ1211" s="88">
        <v>200.9</v>
      </c>
      <c r="BA1211" s="88">
        <v>0</v>
      </c>
      <c r="BB1211" s="88">
        <v>212.8</v>
      </c>
      <c r="BC1211" s="88">
        <v>0</v>
      </c>
      <c r="BD1211" s="88">
        <v>25</v>
      </c>
      <c r="BE1211" s="88">
        <v>0</v>
      </c>
      <c r="BF1211" s="101">
        <v>0</v>
      </c>
      <c r="BG1211" s="101">
        <v>438.7</v>
      </c>
      <c r="BH1211" s="101">
        <v>497</v>
      </c>
      <c r="BI1211" s="101">
        <v>77</v>
      </c>
      <c r="BJ1211" s="101">
        <v>496.3</v>
      </c>
      <c r="BK1211" s="101">
        <v>1070.3</v>
      </c>
      <c r="BL1211" s="101" t="s">
        <v>3081</v>
      </c>
      <c r="BM1211" s="101" t="s">
        <v>3081</v>
      </c>
    </row>
    <row r="1212" spans="1:65">
      <c r="A1212" t="s">
        <v>695</v>
      </c>
      <c r="B1212">
        <v>20250301</v>
      </c>
      <c r="C1212">
        <v>2025</v>
      </c>
      <c r="D1212" s="9">
        <v>45717</v>
      </c>
      <c r="E1212">
        <v>3</v>
      </c>
      <c r="F1212" t="s">
        <v>1045</v>
      </c>
      <c r="G1212" t="s">
        <v>1201</v>
      </c>
      <c r="H1212" t="s">
        <v>1045</v>
      </c>
      <c r="I1212" t="s">
        <v>1201</v>
      </c>
      <c r="J1212">
        <v>1</v>
      </c>
      <c r="K1212" t="s">
        <v>9</v>
      </c>
      <c r="L1212" t="s">
        <v>2158</v>
      </c>
      <c r="M1212" t="s">
        <v>2158</v>
      </c>
      <c r="N1212" t="s">
        <v>1820</v>
      </c>
      <c r="O1212" t="s">
        <v>3247</v>
      </c>
      <c r="P1212" t="s">
        <v>6037</v>
      </c>
      <c r="Q1212" t="s">
        <v>6038</v>
      </c>
      <c r="R1212" t="s">
        <v>3096</v>
      </c>
      <c r="S1212" t="s">
        <v>295</v>
      </c>
      <c r="T1212" t="s">
        <v>6046</v>
      </c>
      <c r="U1212" s="9" t="s">
        <v>6047</v>
      </c>
      <c r="V1212" s="9" t="s">
        <v>6056</v>
      </c>
      <c r="W1212" t="s">
        <v>6057</v>
      </c>
      <c r="X1212" t="s">
        <v>3081</v>
      </c>
      <c r="Y1212" t="s">
        <v>3081</v>
      </c>
      <c r="Z1212">
        <v>2</v>
      </c>
      <c r="AA1212">
        <v>45352</v>
      </c>
      <c r="AB1212">
        <v>44927</v>
      </c>
      <c r="AC1212">
        <v>61485017</v>
      </c>
      <c r="AD1212" s="9" t="s">
        <v>3084</v>
      </c>
      <c r="AE1212" t="s">
        <v>2171</v>
      </c>
      <c r="AF1212" t="s">
        <v>4687</v>
      </c>
      <c r="AG1212" t="s">
        <v>4688</v>
      </c>
      <c r="AH1212" t="s">
        <v>2188</v>
      </c>
      <c r="AI1212" t="s">
        <v>6045</v>
      </c>
      <c r="AJ1212">
        <v>33117</v>
      </c>
      <c r="AK1212" t="s">
        <v>3099</v>
      </c>
      <c r="AL1212" t="s">
        <v>3088</v>
      </c>
      <c r="AM1212">
        <v>200019605388530</v>
      </c>
      <c r="AN1212">
        <v>1</v>
      </c>
      <c r="AO1212" s="88" t="s">
        <v>3089</v>
      </c>
      <c r="AP1212" s="88">
        <v>1</v>
      </c>
      <c r="AQ1212" s="88" t="s">
        <v>3090</v>
      </c>
      <c r="AR1212" s="88">
        <v>362717</v>
      </c>
      <c r="AS1212" s="88" t="s">
        <v>6059</v>
      </c>
      <c r="AT1212" s="88">
        <v>667</v>
      </c>
      <c r="AU1212" s="88">
        <v>35000</v>
      </c>
      <c r="AV1212" s="88">
        <v>0</v>
      </c>
      <c r="AW1212" s="88">
        <v>0</v>
      </c>
      <c r="AX1212" s="88">
        <v>0</v>
      </c>
      <c r="AY1212" s="88">
        <v>35000</v>
      </c>
      <c r="AZ1212" s="88">
        <v>1004.5</v>
      </c>
      <c r="BA1212" s="88">
        <v>0</v>
      </c>
      <c r="BB1212" s="88">
        <v>1064</v>
      </c>
      <c r="BC1212" s="88">
        <v>0</v>
      </c>
      <c r="BD1212" s="88">
        <v>25</v>
      </c>
      <c r="BE1212" s="88">
        <v>0</v>
      </c>
      <c r="BF1212" s="101">
        <v>5766.11</v>
      </c>
      <c r="BG1212" s="101">
        <v>7859.61</v>
      </c>
      <c r="BH1212" s="101">
        <v>2485</v>
      </c>
      <c r="BI1212" s="101">
        <v>385</v>
      </c>
      <c r="BJ1212" s="101">
        <v>2481.5</v>
      </c>
      <c r="BK1212" s="101">
        <v>5351.5</v>
      </c>
      <c r="BL1212" s="101" t="s">
        <v>3081</v>
      </c>
      <c r="BM1212" s="101" t="s">
        <v>3081</v>
      </c>
    </row>
    <row r="1213" spans="1:65">
      <c r="A1213" t="s">
        <v>695</v>
      </c>
      <c r="B1213">
        <v>20250301</v>
      </c>
      <c r="C1213">
        <v>2025</v>
      </c>
      <c r="D1213" s="9">
        <v>45717</v>
      </c>
      <c r="E1213">
        <v>3</v>
      </c>
      <c r="F1213" t="s">
        <v>1038</v>
      </c>
      <c r="G1213" t="s">
        <v>695</v>
      </c>
      <c r="H1213" t="s">
        <v>1038</v>
      </c>
      <c r="I1213" t="s">
        <v>695</v>
      </c>
      <c r="J1213">
        <v>7</v>
      </c>
      <c r="K1213" t="s">
        <v>3252</v>
      </c>
      <c r="L1213" t="s">
        <v>2158</v>
      </c>
      <c r="M1213" t="s">
        <v>2158</v>
      </c>
      <c r="N1213" t="s">
        <v>1820</v>
      </c>
      <c r="O1213" t="s">
        <v>3247</v>
      </c>
      <c r="P1213" t="s">
        <v>6037</v>
      </c>
      <c r="Q1213" t="s">
        <v>6038</v>
      </c>
      <c r="R1213" t="s">
        <v>3253</v>
      </c>
      <c r="S1213" t="s">
        <v>666</v>
      </c>
      <c r="T1213" t="s">
        <v>6046</v>
      </c>
      <c r="U1213" s="9" t="s">
        <v>6047</v>
      </c>
      <c r="V1213" s="9" t="s">
        <v>3081</v>
      </c>
      <c r="W1213" t="s">
        <v>3081</v>
      </c>
      <c r="X1213" t="s">
        <v>3081</v>
      </c>
      <c r="Y1213" t="s">
        <v>3081</v>
      </c>
      <c r="Z1213">
        <v>1</v>
      </c>
      <c r="AA1213">
        <v>45170</v>
      </c>
      <c r="AB1213">
        <v>45170</v>
      </c>
      <c r="AC1213">
        <v>62462019</v>
      </c>
      <c r="AD1213" s="9" t="s">
        <v>3084</v>
      </c>
      <c r="AE1213" t="s">
        <v>2551</v>
      </c>
      <c r="AF1213" t="s">
        <v>4087</v>
      </c>
      <c r="AG1213" t="s">
        <v>4088</v>
      </c>
      <c r="AH1213" t="s">
        <v>2577</v>
      </c>
      <c r="AI1213" t="s">
        <v>6045</v>
      </c>
      <c r="AJ1213">
        <v>32541</v>
      </c>
      <c r="AK1213" t="s">
        <v>3099</v>
      </c>
      <c r="AL1213" t="s">
        <v>3088</v>
      </c>
      <c r="AM1213">
        <v>200019602319706</v>
      </c>
      <c r="AN1213">
        <v>1</v>
      </c>
      <c r="AO1213" s="88" t="s">
        <v>3089</v>
      </c>
      <c r="AP1213" s="88">
        <v>1</v>
      </c>
      <c r="AQ1213" s="88" t="s">
        <v>3090</v>
      </c>
      <c r="AR1213" s="88">
        <v>362717</v>
      </c>
      <c r="AS1213" s="88" t="s">
        <v>6059</v>
      </c>
      <c r="AT1213" s="88">
        <v>689</v>
      </c>
      <c r="AU1213" s="88">
        <v>10000</v>
      </c>
      <c r="AV1213" s="88">
        <v>0</v>
      </c>
      <c r="AW1213" s="88">
        <v>0</v>
      </c>
      <c r="AX1213" s="88">
        <v>0</v>
      </c>
      <c r="AY1213" s="88">
        <v>10000</v>
      </c>
      <c r="AZ1213" s="88">
        <v>0</v>
      </c>
      <c r="BA1213" s="88">
        <v>0</v>
      </c>
      <c r="BB1213" s="88">
        <v>0</v>
      </c>
      <c r="BC1213" s="88">
        <v>0</v>
      </c>
      <c r="BD1213" s="88">
        <v>0</v>
      </c>
      <c r="BE1213" s="88">
        <v>0</v>
      </c>
      <c r="BF1213" s="101">
        <v>0</v>
      </c>
      <c r="BG1213" s="101">
        <v>0</v>
      </c>
      <c r="BH1213" s="101">
        <v>0</v>
      </c>
      <c r="BI1213" s="101">
        <v>0</v>
      </c>
      <c r="BJ1213" s="101">
        <v>0</v>
      </c>
      <c r="BK1213" s="101">
        <v>0</v>
      </c>
      <c r="BL1213" s="101" t="s">
        <v>3081</v>
      </c>
      <c r="BM1213" s="101" t="s">
        <v>3081</v>
      </c>
    </row>
    <row r="1214" spans="1:65">
      <c r="A1214" t="s">
        <v>695</v>
      </c>
      <c r="B1214">
        <v>20250301</v>
      </c>
      <c r="C1214">
        <v>2025</v>
      </c>
      <c r="D1214" s="9">
        <v>45717</v>
      </c>
      <c r="E1214">
        <v>3</v>
      </c>
      <c r="F1214" t="s">
        <v>1056</v>
      </c>
      <c r="G1214" t="s">
        <v>694</v>
      </c>
      <c r="H1214" t="s">
        <v>1056</v>
      </c>
      <c r="I1214" t="s">
        <v>694</v>
      </c>
      <c r="J1214">
        <v>1</v>
      </c>
      <c r="K1214" t="s">
        <v>9</v>
      </c>
      <c r="L1214" t="s">
        <v>2158</v>
      </c>
      <c r="M1214" t="s">
        <v>2158</v>
      </c>
      <c r="N1214" t="s">
        <v>1820</v>
      </c>
      <c r="O1214" t="s">
        <v>3247</v>
      </c>
      <c r="P1214" t="s">
        <v>6037</v>
      </c>
      <c r="Q1214" t="s">
        <v>6038</v>
      </c>
      <c r="R1214" t="s">
        <v>3297</v>
      </c>
      <c r="S1214" t="s">
        <v>8</v>
      </c>
      <c r="T1214" t="s">
        <v>6046</v>
      </c>
      <c r="U1214" s="9" t="s">
        <v>6047</v>
      </c>
      <c r="V1214" s="9" t="s">
        <v>6056</v>
      </c>
      <c r="W1214" t="s">
        <v>6057</v>
      </c>
      <c r="X1214" t="s">
        <v>3081</v>
      </c>
      <c r="Y1214" t="s">
        <v>3081</v>
      </c>
      <c r="Z1214">
        <v>1</v>
      </c>
      <c r="AA1214">
        <v>45383</v>
      </c>
      <c r="AB1214">
        <v>45383</v>
      </c>
      <c r="AC1214">
        <v>61800098</v>
      </c>
      <c r="AD1214" s="9" t="s">
        <v>3084</v>
      </c>
      <c r="AE1214" t="s">
        <v>2753</v>
      </c>
      <c r="AF1214" t="s">
        <v>5396</v>
      </c>
      <c r="AG1214" t="s">
        <v>5397</v>
      </c>
      <c r="AH1214" t="s">
        <v>2786</v>
      </c>
      <c r="AI1214" t="s">
        <v>6043</v>
      </c>
      <c r="AJ1214">
        <v>36663</v>
      </c>
      <c r="AK1214" t="s">
        <v>3099</v>
      </c>
      <c r="AL1214" t="s">
        <v>3088</v>
      </c>
      <c r="AM1214">
        <v>200019606915433</v>
      </c>
      <c r="AN1214">
        <v>1</v>
      </c>
      <c r="AO1214" s="88" t="s">
        <v>3089</v>
      </c>
      <c r="AP1214" s="88">
        <v>1</v>
      </c>
      <c r="AQ1214" s="88" t="s">
        <v>3090</v>
      </c>
      <c r="AR1214" s="88">
        <v>362717</v>
      </c>
      <c r="AS1214" s="88" t="s">
        <v>6059</v>
      </c>
      <c r="AT1214" s="88">
        <v>765</v>
      </c>
      <c r="AU1214" s="88">
        <v>30000</v>
      </c>
      <c r="AV1214" s="88">
        <v>0</v>
      </c>
      <c r="AW1214" s="88">
        <v>0</v>
      </c>
      <c r="AX1214" s="88">
        <v>0</v>
      </c>
      <c r="AY1214" s="88">
        <v>30000</v>
      </c>
      <c r="AZ1214" s="88">
        <v>861</v>
      </c>
      <c r="BA1214" s="88">
        <v>0</v>
      </c>
      <c r="BB1214" s="88">
        <v>912</v>
      </c>
      <c r="BC1214" s="88">
        <v>0</v>
      </c>
      <c r="BD1214" s="88">
        <v>25</v>
      </c>
      <c r="BE1214" s="88">
        <v>0</v>
      </c>
      <c r="BF1214" s="101">
        <v>0</v>
      </c>
      <c r="BG1214" s="101">
        <v>1798</v>
      </c>
      <c r="BH1214" s="101">
        <v>2130</v>
      </c>
      <c r="BI1214" s="101">
        <v>330</v>
      </c>
      <c r="BJ1214" s="101">
        <v>2127</v>
      </c>
      <c r="BK1214" s="101">
        <v>4587</v>
      </c>
      <c r="BL1214" s="101" t="s">
        <v>3081</v>
      </c>
      <c r="BM1214" s="101" t="s">
        <v>3081</v>
      </c>
    </row>
    <row r="1215" spans="1:65">
      <c r="A1215" t="s">
        <v>695</v>
      </c>
      <c r="B1215">
        <v>20250301</v>
      </c>
      <c r="C1215">
        <v>2025</v>
      </c>
      <c r="D1215" s="9">
        <v>45717</v>
      </c>
      <c r="E1215">
        <v>3</v>
      </c>
      <c r="F1215" t="s">
        <v>1038</v>
      </c>
      <c r="G1215" t="s">
        <v>695</v>
      </c>
      <c r="H1215" t="s">
        <v>1038</v>
      </c>
      <c r="I1215" t="s">
        <v>695</v>
      </c>
      <c r="J1215">
        <v>1</v>
      </c>
      <c r="K1215" t="s">
        <v>9</v>
      </c>
      <c r="L1215" t="s">
        <v>2158</v>
      </c>
      <c r="M1215" t="s">
        <v>2158</v>
      </c>
      <c r="N1215" t="s">
        <v>1820</v>
      </c>
      <c r="O1215" t="s">
        <v>3247</v>
      </c>
      <c r="P1215" t="s">
        <v>6037</v>
      </c>
      <c r="Q1215" t="s">
        <v>6038</v>
      </c>
      <c r="R1215" t="s">
        <v>3083</v>
      </c>
      <c r="S1215" t="s">
        <v>7</v>
      </c>
      <c r="T1215" t="s">
        <v>6039</v>
      </c>
      <c r="U1215" s="9" t="s">
        <v>6040</v>
      </c>
      <c r="V1215" s="9" t="s">
        <v>6041</v>
      </c>
      <c r="W1215" t="s">
        <v>6042</v>
      </c>
      <c r="X1215" t="s">
        <v>3081</v>
      </c>
      <c r="Y1215" t="s">
        <v>3081</v>
      </c>
      <c r="Z1215">
        <v>2</v>
      </c>
      <c r="AA1215">
        <v>44470</v>
      </c>
      <c r="AB1215">
        <v>44105</v>
      </c>
      <c r="AC1215">
        <v>62460642</v>
      </c>
      <c r="AD1215" s="9" t="s">
        <v>3084</v>
      </c>
      <c r="AE1215" t="s">
        <v>1434</v>
      </c>
      <c r="AF1215" t="s">
        <v>3667</v>
      </c>
      <c r="AG1215" t="s">
        <v>3668</v>
      </c>
      <c r="AH1215" t="s">
        <v>683</v>
      </c>
      <c r="AI1215" t="s">
        <v>6045</v>
      </c>
      <c r="AJ1215">
        <v>31175</v>
      </c>
      <c r="AK1215" t="s">
        <v>3099</v>
      </c>
      <c r="AL1215" t="s">
        <v>3088</v>
      </c>
      <c r="AM1215">
        <v>200019603087432</v>
      </c>
      <c r="AN1215">
        <v>1</v>
      </c>
      <c r="AO1215" s="88" t="s">
        <v>3089</v>
      </c>
      <c r="AP1215" s="88">
        <v>1</v>
      </c>
      <c r="AQ1215" s="88" t="s">
        <v>3090</v>
      </c>
      <c r="AR1215" s="88">
        <v>362717</v>
      </c>
      <c r="AS1215" s="88" t="s">
        <v>6059</v>
      </c>
      <c r="AT1215" s="88">
        <v>768</v>
      </c>
      <c r="AU1215" s="88">
        <v>15000</v>
      </c>
      <c r="AV1215" s="88">
        <v>0</v>
      </c>
      <c r="AW1215" s="88">
        <v>0</v>
      </c>
      <c r="AX1215" s="88">
        <v>0</v>
      </c>
      <c r="AY1215" s="88">
        <v>15000</v>
      </c>
      <c r="AZ1215" s="88">
        <v>430.5</v>
      </c>
      <c r="BA1215" s="88">
        <v>0</v>
      </c>
      <c r="BB1215" s="88">
        <v>456</v>
      </c>
      <c r="BC1215" s="88">
        <v>0</v>
      </c>
      <c r="BD1215" s="88">
        <v>25</v>
      </c>
      <c r="BE1215" s="88">
        <v>0</v>
      </c>
      <c r="BF1215" s="101">
        <v>7068.53</v>
      </c>
      <c r="BG1215" s="101">
        <v>7980.03</v>
      </c>
      <c r="BH1215" s="101">
        <v>1065</v>
      </c>
      <c r="BI1215" s="101">
        <v>165</v>
      </c>
      <c r="BJ1215" s="101">
        <v>1063.5</v>
      </c>
      <c r="BK1215" s="101">
        <v>2293.5</v>
      </c>
      <c r="BL1215" s="101" t="s">
        <v>3081</v>
      </c>
      <c r="BM1215" s="101" t="s">
        <v>3081</v>
      </c>
    </row>
    <row r="1216" spans="1:65">
      <c r="A1216" t="s">
        <v>695</v>
      </c>
      <c r="B1216">
        <v>20250301</v>
      </c>
      <c r="C1216">
        <v>2025</v>
      </c>
      <c r="D1216" s="9">
        <v>45717</v>
      </c>
      <c r="E1216">
        <v>3</v>
      </c>
      <c r="F1216" t="s">
        <v>1028</v>
      </c>
      <c r="G1216" t="s">
        <v>1194</v>
      </c>
      <c r="H1216" t="s">
        <v>1028</v>
      </c>
      <c r="I1216" t="s">
        <v>1194</v>
      </c>
      <c r="J1216">
        <v>1</v>
      </c>
      <c r="K1216" t="s">
        <v>9</v>
      </c>
      <c r="L1216" t="s">
        <v>2158</v>
      </c>
      <c r="M1216" t="s">
        <v>2158</v>
      </c>
      <c r="N1216" t="s">
        <v>1820</v>
      </c>
      <c r="O1216" t="s">
        <v>3247</v>
      </c>
      <c r="P1216" t="s">
        <v>6037</v>
      </c>
      <c r="Q1216" t="s">
        <v>6038</v>
      </c>
      <c r="R1216" t="s">
        <v>3193</v>
      </c>
      <c r="S1216" t="s">
        <v>20</v>
      </c>
      <c r="T1216" t="s">
        <v>6039</v>
      </c>
      <c r="U1216" s="9" t="s">
        <v>6040</v>
      </c>
      <c r="V1216" s="9" t="s">
        <v>6041</v>
      </c>
      <c r="W1216" t="s">
        <v>6042</v>
      </c>
      <c r="X1216" t="s">
        <v>3081</v>
      </c>
      <c r="Y1216" t="s">
        <v>3081</v>
      </c>
      <c r="Z1216">
        <v>3</v>
      </c>
      <c r="AA1216">
        <v>45566</v>
      </c>
      <c r="AB1216">
        <v>44593</v>
      </c>
      <c r="AC1216">
        <v>62475116</v>
      </c>
      <c r="AD1216" s="9" t="s">
        <v>3084</v>
      </c>
      <c r="AE1216" t="s">
        <v>1425</v>
      </c>
      <c r="AF1216" t="s">
        <v>4250</v>
      </c>
      <c r="AG1216" t="s">
        <v>5433</v>
      </c>
      <c r="AH1216" t="s">
        <v>1181</v>
      </c>
      <c r="AI1216" t="s">
        <v>6045</v>
      </c>
      <c r="AJ1216">
        <v>24571</v>
      </c>
      <c r="AK1216" t="s">
        <v>3099</v>
      </c>
      <c r="AL1216" t="s">
        <v>3088</v>
      </c>
      <c r="AM1216">
        <v>200019604485214</v>
      </c>
      <c r="AN1216">
        <v>1</v>
      </c>
      <c r="AO1216" s="88" t="s">
        <v>3089</v>
      </c>
      <c r="AP1216" s="88">
        <v>1</v>
      </c>
      <c r="AQ1216" s="88" t="s">
        <v>3090</v>
      </c>
      <c r="AR1216" s="88">
        <v>362717</v>
      </c>
      <c r="AS1216" s="88" t="s">
        <v>6059</v>
      </c>
      <c r="AT1216" s="88">
        <v>775</v>
      </c>
      <c r="AU1216" s="88">
        <v>24000</v>
      </c>
      <c r="AV1216" s="88">
        <v>0</v>
      </c>
      <c r="AW1216" s="88">
        <v>0</v>
      </c>
      <c r="AX1216" s="88">
        <v>0</v>
      </c>
      <c r="AY1216" s="88">
        <v>24000</v>
      </c>
      <c r="AZ1216" s="88">
        <v>688.8</v>
      </c>
      <c r="BA1216" s="88">
        <v>0</v>
      </c>
      <c r="BB1216" s="88">
        <v>729.6</v>
      </c>
      <c r="BC1216" s="88">
        <v>0</v>
      </c>
      <c r="BD1216" s="88">
        <v>25</v>
      </c>
      <c r="BE1216" s="88">
        <v>0</v>
      </c>
      <c r="BF1216" s="101">
        <v>0</v>
      </c>
      <c r="BG1216" s="101">
        <v>1443.4</v>
      </c>
      <c r="BH1216" s="101">
        <v>1704</v>
      </c>
      <c r="BI1216" s="101">
        <v>264</v>
      </c>
      <c r="BJ1216" s="101">
        <v>1701.6</v>
      </c>
      <c r="BK1216" s="101">
        <v>3669.6</v>
      </c>
      <c r="BL1216" s="101" t="s">
        <v>3081</v>
      </c>
      <c r="BM1216" s="101" t="s">
        <v>3081</v>
      </c>
    </row>
    <row r="1217" spans="1:65">
      <c r="A1217" t="s">
        <v>695</v>
      </c>
      <c r="B1217">
        <v>20250301</v>
      </c>
      <c r="C1217">
        <v>2025</v>
      </c>
      <c r="D1217" s="9">
        <v>45717</v>
      </c>
      <c r="E1217">
        <v>3</v>
      </c>
      <c r="F1217" t="s">
        <v>1038</v>
      </c>
      <c r="G1217" t="s">
        <v>695</v>
      </c>
      <c r="H1217" t="s">
        <v>1038</v>
      </c>
      <c r="I1217" t="s">
        <v>695</v>
      </c>
      <c r="J1217">
        <v>34</v>
      </c>
      <c r="K1217" t="s">
        <v>3256</v>
      </c>
      <c r="L1217" t="s">
        <v>2158</v>
      </c>
      <c r="M1217" t="s">
        <v>2158</v>
      </c>
      <c r="N1217" t="s">
        <v>1820</v>
      </c>
      <c r="O1217" t="s">
        <v>3247</v>
      </c>
      <c r="P1217" t="s">
        <v>6037</v>
      </c>
      <c r="Q1217" t="s">
        <v>6038</v>
      </c>
      <c r="R1217" t="s">
        <v>3284</v>
      </c>
      <c r="S1217" t="s">
        <v>83</v>
      </c>
      <c r="T1217" t="s">
        <v>6046</v>
      </c>
      <c r="U1217" s="9" t="s">
        <v>6047</v>
      </c>
      <c r="V1217" s="9" t="s">
        <v>6052</v>
      </c>
      <c r="W1217" t="s">
        <v>6053</v>
      </c>
      <c r="X1217" t="s">
        <v>3081</v>
      </c>
      <c r="Y1217" t="s">
        <v>3081</v>
      </c>
      <c r="Z1217">
        <v>4</v>
      </c>
      <c r="AA1217">
        <v>45383</v>
      </c>
      <c r="AB1217">
        <v>40603</v>
      </c>
      <c r="AC1217">
        <v>62462195</v>
      </c>
      <c r="AD1217" s="9" t="s">
        <v>3084</v>
      </c>
      <c r="AE1217" t="s">
        <v>2212</v>
      </c>
      <c r="AF1217" t="s">
        <v>5018</v>
      </c>
      <c r="AG1217" t="s">
        <v>5019</v>
      </c>
      <c r="AH1217" t="s">
        <v>2220</v>
      </c>
      <c r="AI1217" t="s">
        <v>6045</v>
      </c>
      <c r="AJ1217">
        <v>32401</v>
      </c>
      <c r="AK1217" t="s">
        <v>3099</v>
      </c>
      <c r="AL1217" t="s">
        <v>3088</v>
      </c>
      <c r="AM1217">
        <v>200019605557441</v>
      </c>
      <c r="AN1217">
        <v>1</v>
      </c>
      <c r="AO1217" s="88" t="s">
        <v>3089</v>
      </c>
      <c r="AP1217" s="88">
        <v>1</v>
      </c>
      <c r="AQ1217" s="88" t="s">
        <v>3090</v>
      </c>
      <c r="AR1217" s="88">
        <v>362717</v>
      </c>
      <c r="AS1217" s="88" t="s">
        <v>6059</v>
      </c>
      <c r="AT1217" s="88">
        <v>709</v>
      </c>
      <c r="AU1217" s="88">
        <v>70000</v>
      </c>
      <c r="AV1217" s="88">
        <v>0</v>
      </c>
      <c r="AW1217" s="88">
        <v>0</v>
      </c>
      <c r="AX1217" s="88">
        <v>0</v>
      </c>
      <c r="AY1217" s="88">
        <v>70000</v>
      </c>
      <c r="AZ1217" s="88">
        <v>2009</v>
      </c>
      <c r="BA1217" s="88">
        <v>5368.48</v>
      </c>
      <c r="BB1217" s="88">
        <v>2128</v>
      </c>
      <c r="BC1217" s="88">
        <v>0</v>
      </c>
      <c r="BD1217" s="88">
        <v>25</v>
      </c>
      <c r="BE1217" s="88">
        <v>0</v>
      </c>
      <c r="BF1217" s="101">
        <v>0</v>
      </c>
      <c r="BG1217" s="101">
        <v>9530.48</v>
      </c>
      <c r="BH1217" s="101">
        <v>4970</v>
      </c>
      <c r="BI1217" s="101">
        <v>770</v>
      </c>
      <c r="BJ1217" s="101">
        <v>4963</v>
      </c>
      <c r="BK1217" s="101">
        <v>10703</v>
      </c>
      <c r="BL1217" s="101" t="s">
        <v>3081</v>
      </c>
      <c r="BM1217" s="101" t="s">
        <v>3081</v>
      </c>
    </row>
    <row r="1218" spans="1:65">
      <c r="A1218" t="s">
        <v>695</v>
      </c>
      <c r="B1218">
        <v>20250301</v>
      </c>
      <c r="C1218">
        <v>2025</v>
      </c>
      <c r="D1218" s="9">
        <v>45717</v>
      </c>
      <c r="E1218">
        <v>3</v>
      </c>
      <c r="F1218" t="s">
        <v>1045</v>
      </c>
      <c r="G1218" t="s">
        <v>1201</v>
      </c>
      <c r="H1218" t="s">
        <v>1045</v>
      </c>
      <c r="I1218" t="s">
        <v>1201</v>
      </c>
      <c r="J1218">
        <v>1</v>
      </c>
      <c r="K1218" t="s">
        <v>9</v>
      </c>
      <c r="L1218" t="s">
        <v>2158</v>
      </c>
      <c r="M1218" t="s">
        <v>2158</v>
      </c>
      <c r="N1218" t="s">
        <v>1820</v>
      </c>
      <c r="O1218" t="s">
        <v>3247</v>
      </c>
      <c r="P1218" t="s">
        <v>6037</v>
      </c>
      <c r="Q1218" t="s">
        <v>6038</v>
      </c>
      <c r="R1218" t="s">
        <v>3297</v>
      </c>
      <c r="S1218" t="s">
        <v>8</v>
      </c>
      <c r="T1218" t="s">
        <v>6046</v>
      </c>
      <c r="U1218" s="9" t="s">
        <v>6047</v>
      </c>
      <c r="V1218" s="9" t="s">
        <v>6056</v>
      </c>
      <c r="W1218" t="s">
        <v>6057</v>
      </c>
      <c r="X1218" t="s">
        <v>3081</v>
      </c>
      <c r="Y1218" t="s">
        <v>3081</v>
      </c>
      <c r="Z1218">
        <v>6</v>
      </c>
      <c r="AA1218">
        <v>44986</v>
      </c>
      <c r="AB1218">
        <v>36774</v>
      </c>
      <c r="AC1218">
        <v>61485003</v>
      </c>
      <c r="AD1218" s="9" t="s">
        <v>3084</v>
      </c>
      <c r="AE1218" t="s">
        <v>831</v>
      </c>
      <c r="AF1218" t="s">
        <v>5092</v>
      </c>
      <c r="AG1218" t="s">
        <v>5093</v>
      </c>
      <c r="AH1218" t="s">
        <v>181</v>
      </c>
      <c r="AI1218" t="s">
        <v>6043</v>
      </c>
      <c r="AJ1218">
        <v>27116</v>
      </c>
      <c r="AK1218" t="s">
        <v>3088</v>
      </c>
      <c r="AL1218" t="s">
        <v>3095</v>
      </c>
      <c r="AM1218">
        <v>200013300047018</v>
      </c>
      <c r="AN1218">
        <v>1</v>
      </c>
      <c r="AO1218" s="88" t="s">
        <v>3089</v>
      </c>
      <c r="AP1218" s="88">
        <v>1</v>
      </c>
      <c r="AQ1218" s="88" t="s">
        <v>3090</v>
      </c>
      <c r="AR1218" s="88">
        <v>362717</v>
      </c>
      <c r="AS1218" s="88" t="s">
        <v>6059</v>
      </c>
      <c r="AT1218" s="88">
        <v>711</v>
      </c>
      <c r="AU1218" s="88">
        <v>35000</v>
      </c>
      <c r="AV1218" s="88">
        <v>0</v>
      </c>
      <c r="AW1218" s="88">
        <v>0</v>
      </c>
      <c r="AX1218" s="88">
        <v>0</v>
      </c>
      <c r="AY1218" s="88">
        <v>35000</v>
      </c>
      <c r="AZ1218" s="88">
        <v>1004.5</v>
      </c>
      <c r="BA1218" s="88">
        <v>0</v>
      </c>
      <c r="BB1218" s="88">
        <v>1064</v>
      </c>
      <c r="BC1218" s="88">
        <v>1715.46</v>
      </c>
      <c r="BD1218" s="88">
        <v>25</v>
      </c>
      <c r="BE1218" s="88">
        <v>50</v>
      </c>
      <c r="BF1218" s="101">
        <v>13493.02</v>
      </c>
      <c r="BG1218" s="101">
        <v>17351.98</v>
      </c>
      <c r="BH1218" s="101">
        <v>2485</v>
      </c>
      <c r="BI1218" s="101">
        <v>385</v>
      </c>
      <c r="BJ1218" s="101">
        <v>2481.5</v>
      </c>
      <c r="BK1218" s="101">
        <v>5351.5</v>
      </c>
      <c r="BL1218" s="101" t="s">
        <v>3091</v>
      </c>
      <c r="BM1218" s="101" t="s">
        <v>3081</v>
      </c>
    </row>
    <row r="1219" spans="1:65">
      <c r="A1219" t="s">
        <v>695</v>
      </c>
      <c r="B1219">
        <v>20250301</v>
      </c>
      <c r="C1219">
        <v>2025</v>
      </c>
      <c r="D1219" s="9">
        <v>45717</v>
      </c>
      <c r="E1219">
        <v>3</v>
      </c>
      <c r="F1219" t="s">
        <v>2200</v>
      </c>
      <c r="G1219" t="s">
        <v>1738</v>
      </c>
      <c r="H1219" t="s">
        <v>1038</v>
      </c>
      <c r="I1219" t="s">
        <v>695</v>
      </c>
      <c r="J1219">
        <v>34</v>
      </c>
      <c r="K1219" t="s">
        <v>3256</v>
      </c>
      <c r="L1219" t="s">
        <v>2158</v>
      </c>
      <c r="M1219" t="s">
        <v>2158</v>
      </c>
      <c r="N1219" t="s">
        <v>1820</v>
      </c>
      <c r="O1219" t="s">
        <v>3247</v>
      </c>
      <c r="P1219" t="s">
        <v>6037</v>
      </c>
      <c r="Q1219" t="s">
        <v>6038</v>
      </c>
      <c r="R1219" t="s">
        <v>3281</v>
      </c>
      <c r="S1219" t="s">
        <v>109</v>
      </c>
      <c r="T1219" t="s">
        <v>6046</v>
      </c>
      <c r="U1219" s="9" t="s">
        <v>6047</v>
      </c>
      <c r="V1219" s="9" t="s">
        <v>3081</v>
      </c>
      <c r="W1219" t="s">
        <v>3081</v>
      </c>
      <c r="X1219" t="s">
        <v>3081</v>
      </c>
      <c r="Y1219" t="s">
        <v>3081</v>
      </c>
      <c r="Z1219">
        <v>5</v>
      </c>
      <c r="AA1219">
        <v>44713</v>
      </c>
      <c r="AB1219">
        <v>44136</v>
      </c>
      <c r="AC1219">
        <v>61590001</v>
      </c>
      <c r="AD1219" s="9" t="s">
        <v>3084</v>
      </c>
      <c r="AE1219" t="s">
        <v>1737</v>
      </c>
      <c r="AF1219" t="s">
        <v>3427</v>
      </c>
      <c r="AG1219" t="s">
        <v>3428</v>
      </c>
      <c r="AH1219" t="s">
        <v>711</v>
      </c>
      <c r="AI1219" t="s">
        <v>6043</v>
      </c>
      <c r="AJ1219">
        <v>33148</v>
      </c>
      <c r="AK1219" t="s">
        <v>3099</v>
      </c>
      <c r="AL1219" t="s">
        <v>3088</v>
      </c>
      <c r="AM1219">
        <v>200019603184887</v>
      </c>
      <c r="AN1219">
        <v>1</v>
      </c>
      <c r="AO1219" s="88" t="s">
        <v>3089</v>
      </c>
      <c r="AP1219" s="88">
        <v>1</v>
      </c>
      <c r="AQ1219" s="88" t="s">
        <v>3090</v>
      </c>
      <c r="AR1219" s="88">
        <v>362717</v>
      </c>
      <c r="AS1219" s="88" t="s">
        <v>6059</v>
      </c>
      <c r="AT1219" s="88">
        <v>718</v>
      </c>
      <c r="AU1219" s="88">
        <v>115000</v>
      </c>
      <c r="AV1219" s="88">
        <v>0</v>
      </c>
      <c r="AW1219" s="88">
        <v>0</v>
      </c>
      <c r="AX1219" s="88">
        <v>0</v>
      </c>
      <c r="AY1219" s="88">
        <v>115000</v>
      </c>
      <c r="AZ1219" s="88">
        <v>3300.5</v>
      </c>
      <c r="BA1219" s="88">
        <v>15633.74</v>
      </c>
      <c r="BB1219" s="88">
        <v>3496</v>
      </c>
      <c r="BC1219" s="88">
        <v>0</v>
      </c>
      <c r="BD1219" s="88">
        <v>25</v>
      </c>
      <c r="BE1219" s="88">
        <v>0</v>
      </c>
      <c r="BF1219" s="101">
        <v>0</v>
      </c>
      <c r="BG1219" s="101">
        <v>22455.24</v>
      </c>
      <c r="BH1219" s="101">
        <v>8165</v>
      </c>
      <c r="BI1219" s="101">
        <v>851.51</v>
      </c>
      <c r="BJ1219" s="101">
        <v>8153.5</v>
      </c>
      <c r="BK1219" s="101">
        <v>17170.009999999998</v>
      </c>
      <c r="BL1219" s="101" t="s">
        <v>3173</v>
      </c>
      <c r="BM1219" s="101" t="s">
        <v>3217</v>
      </c>
    </row>
    <row r="1220" spans="1:65">
      <c r="A1220" t="s">
        <v>695</v>
      </c>
      <c r="B1220">
        <v>20250301</v>
      </c>
      <c r="C1220">
        <v>2025</v>
      </c>
      <c r="D1220" s="9">
        <v>45717</v>
      </c>
      <c r="E1220">
        <v>3</v>
      </c>
      <c r="F1220" t="s">
        <v>1047</v>
      </c>
      <c r="G1220" t="s">
        <v>265</v>
      </c>
      <c r="H1220" t="s">
        <v>1038</v>
      </c>
      <c r="I1220" t="s">
        <v>695</v>
      </c>
      <c r="J1220">
        <v>34</v>
      </c>
      <c r="K1220" t="s">
        <v>3256</v>
      </c>
      <c r="L1220" t="s">
        <v>2158</v>
      </c>
      <c r="M1220" t="s">
        <v>2158</v>
      </c>
      <c r="N1220" t="s">
        <v>1820</v>
      </c>
      <c r="O1220" t="s">
        <v>3247</v>
      </c>
      <c r="P1220" t="s">
        <v>6037</v>
      </c>
      <c r="Q1220" t="s">
        <v>6038</v>
      </c>
      <c r="R1220" t="s">
        <v>3273</v>
      </c>
      <c r="S1220" t="s">
        <v>163</v>
      </c>
      <c r="T1220" t="s">
        <v>6046</v>
      </c>
      <c r="U1220" s="9" t="s">
        <v>6047</v>
      </c>
      <c r="V1220" s="9" t="s">
        <v>3081</v>
      </c>
      <c r="W1220" t="s">
        <v>3081</v>
      </c>
      <c r="X1220" t="s">
        <v>3081</v>
      </c>
      <c r="Y1220" t="s">
        <v>3081</v>
      </c>
      <c r="Z1220">
        <v>4</v>
      </c>
      <c r="AA1220">
        <v>44896</v>
      </c>
      <c r="AB1220">
        <v>43101</v>
      </c>
      <c r="AC1220">
        <v>62100027</v>
      </c>
      <c r="AD1220" s="9" t="s">
        <v>3084</v>
      </c>
      <c r="AE1220" t="s">
        <v>1985</v>
      </c>
      <c r="AF1220" t="s">
        <v>3982</v>
      </c>
      <c r="AG1220" t="s">
        <v>3983</v>
      </c>
      <c r="AH1220" t="s">
        <v>1984</v>
      </c>
      <c r="AI1220" t="s">
        <v>6043</v>
      </c>
      <c r="AJ1220">
        <v>29467</v>
      </c>
      <c r="AK1220" t="s">
        <v>3099</v>
      </c>
      <c r="AL1220" t="s">
        <v>3088</v>
      </c>
      <c r="AM1220">
        <v>200019600409684</v>
      </c>
      <c r="AN1220">
        <v>1</v>
      </c>
      <c r="AO1220" s="88" t="s">
        <v>3089</v>
      </c>
      <c r="AP1220" s="88">
        <v>1</v>
      </c>
      <c r="AQ1220" s="88" t="s">
        <v>3090</v>
      </c>
      <c r="AR1220" s="88">
        <v>362717</v>
      </c>
      <c r="AS1220" s="88" t="s">
        <v>6059</v>
      </c>
      <c r="AT1220" s="88">
        <v>732</v>
      </c>
      <c r="AU1220" s="88">
        <v>50000</v>
      </c>
      <c r="AV1220" s="88">
        <v>0</v>
      </c>
      <c r="AW1220" s="88">
        <v>0</v>
      </c>
      <c r="AX1220" s="88">
        <v>0</v>
      </c>
      <c r="AY1220" s="88">
        <v>50000</v>
      </c>
      <c r="AZ1220" s="88">
        <v>1435</v>
      </c>
      <c r="BA1220" s="88">
        <v>1854</v>
      </c>
      <c r="BB1220" s="88">
        <v>1520</v>
      </c>
      <c r="BC1220" s="88">
        <v>0</v>
      </c>
      <c r="BD1220" s="88">
        <v>25</v>
      </c>
      <c r="BE1220" s="88">
        <v>0</v>
      </c>
      <c r="BF1220" s="101">
        <v>0</v>
      </c>
      <c r="BG1220" s="101">
        <v>4834</v>
      </c>
      <c r="BH1220" s="101">
        <v>3550</v>
      </c>
      <c r="BI1220" s="101">
        <v>550</v>
      </c>
      <c r="BJ1220" s="101">
        <v>3545</v>
      </c>
      <c r="BK1220" s="101">
        <v>7645</v>
      </c>
      <c r="BL1220" s="101" t="s">
        <v>3091</v>
      </c>
      <c r="BM1220" s="101" t="s">
        <v>3229</v>
      </c>
    </row>
    <row r="1221" spans="1:65">
      <c r="A1221" t="s">
        <v>695</v>
      </c>
      <c r="B1221">
        <v>20250301</v>
      </c>
      <c r="C1221">
        <v>2025</v>
      </c>
      <c r="D1221" s="9">
        <v>45717</v>
      </c>
      <c r="E1221">
        <v>3</v>
      </c>
      <c r="F1221" t="s">
        <v>1038</v>
      </c>
      <c r="G1221" t="s">
        <v>695</v>
      </c>
      <c r="H1221" t="s">
        <v>1038</v>
      </c>
      <c r="I1221" t="s">
        <v>695</v>
      </c>
      <c r="J1221">
        <v>7</v>
      </c>
      <c r="K1221" t="s">
        <v>3252</v>
      </c>
      <c r="L1221" t="s">
        <v>2158</v>
      </c>
      <c r="M1221" t="s">
        <v>2158</v>
      </c>
      <c r="N1221" t="s">
        <v>1820</v>
      </c>
      <c r="O1221" t="s">
        <v>3247</v>
      </c>
      <c r="P1221" t="s">
        <v>6037</v>
      </c>
      <c r="Q1221" t="s">
        <v>6038</v>
      </c>
      <c r="R1221" t="s">
        <v>3253</v>
      </c>
      <c r="S1221" t="s">
        <v>666</v>
      </c>
      <c r="T1221" t="s">
        <v>6046</v>
      </c>
      <c r="U1221" s="9" t="s">
        <v>6047</v>
      </c>
      <c r="V1221" s="9" t="s">
        <v>3081</v>
      </c>
      <c r="W1221" t="s">
        <v>3081</v>
      </c>
      <c r="X1221" t="s">
        <v>3081</v>
      </c>
      <c r="Y1221" t="s">
        <v>3081</v>
      </c>
      <c r="Z1221">
        <v>3</v>
      </c>
      <c r="AA1221">
        <v>44835</v>
      </c>
      <c r="AB1221">
        <v>41548</v>
      </c>
      <c r="AC1221">
        <v>62460933</v>
      </c>
      <c r="AD1221" s="9" t="s">
        <v>3084</v>
      </c>
      <c r="AE1221" t="s">
        <v>1758</v>
      </c>
      <c r="AF1221" t="s">
        <v>3663</v>
      </c>
      <c r="AG1221" t="s">
        <v>3664</v>
      </c>
      <c r="AH1221" t="s">
        <v>724</v>
      </c>
      <c r="AI1221" t="s">
        <v>6043</v>
      </c>
      <c r="AJ1221">
        <v>33014</v>
      </c>
      <c r="AK1221" t="s">
        <v>3087</v>
      </c>
      <c r="AL1221" t="s">
        <v>3088</v>
      </c>
      <c r="AM1221">
        <v>200012320413930</v>
      </c>
      <c r="AN1221">
        <v>1</v>
      </c>
      <c r="AO1221" s="88" t="s">
        <v>3089</v>
      </c>
      <c r="AP1221" s="88">
        <v>1</v>
      </c>
      <c r="AQ1221" s="88" t="s">
        <v>3090</v>
      </c>
      <c r="AR1221" s="88">
        <v>362717</v>
      </c>
      <c r="AS1221" s="88" t="s">
        <v>6059</v>
      </c>
      <c r="AT1221" s="88">
        <v>737</v>
      </c>
      <c r="AU1221" s="88">
        <v>9000</v>
      </c>
      <c r="AV1221" s="88">
        <v>0</v>
      </c>
      <c r="AW1221" s="88">
        <v>0</v>
      </c>
      <c r="AX1221" s="88">
        <v>0</v>
      </c>
      <c r="AY1221" s="88">
        <v>9000</v>
      </c>
      <c r="AZ1221" s="88">
        <v>0</v>
      </c>
      <c r="BA1221" s="88">
        <v>0</v>
      </c>
      <c r="BB1221" s="88">
        <v>0</v>
      </c>
      <c r="BC1221" s="88">
        <v>0</v>
      </c>
      <c r="BD1221" s="88">
        <v>0</v>
      </c>
      <c r="BE1221" s="88">
        <v>0</v>
      </c>
      <c r="BF1221" s="101">
        <v>0</v>
      </c>
      <c r="BG1221" s="101">
        <v>0</v>
      </c>
      <c r="BH1221" s="101">
        <v>0</v>
      </c>
      <c r="BI1221" s="101">
        <v>0</v>
      </c>
      <c r="BJ1221" s="101">
        <v>0</v>
      </c>
      <c r="BK1221" s="101">
        <v>0</v>
      </c>
      <c r="BL1221" s="101" t="s">
        <v>3081</v>
      </c>
      <c r="BM1221" s="101" t="s">
        <v>3081</v>
      </c>
    </row>
    <row r="1222" spans="1:65">
      <c r="A1222" t="s">
        <v>695</v>
      </c>
      <c r="B1222">
        <v>20250301</v>
      </c>
      <c r="C1222">
        <v>2025</v>
      </c>
      <c r="D1222" s="9">
        <v>45717</v>
      </c>
      <c r="E1222">
        <v>3</v>
      </c>
      <c r="F1222" t="s">
        <v>1028</v>
      </c>
      <c r="G1222" t="s">
        <v>1194</v>
      </c>
      <c r="H1222" t="s">
        <v>1028</v>
      </c>
      <c r="I1222" t="s">
        <v>1194</v>
      </c>
      <c r="J1222">
        <v>1</v>
      </c>
      <c r="K1222" t="s">
        <v>9</v>
      </c>
      <c r="L1222" t="s">
        <v>2158</v>
      </c>
      <c r="M1222" t="s">
        <v>2158</v>
      </c>
      <c r="N1222" t="s">
        <v>1820</v>
      </c>
      <c r="O1222" t="s">
        <v>3247</v>
      </c>
      <c r="P1222" t="s">
        <v>6037</v>
      </c>
      <c r="Q1222" t="s">
        <v>6038</v>
      </c>
      <c r="R1222" t="s">
        <v>3096</v>
      </c>
      <c r="S1222" t="s">
        <v>295</v>
      </c>
      <c r="T1222" t="s">
        <v>6046</v>
      </c>
      <c r="U1222" s="9" t="s">
        <v>6047</v>
      </c>
      <c r="V1222" s="9" t="s">
        <v>6056</v>
      </c>
      <c r="W1222" t="s">
        <v>6057</v>
      </c>
      <c r="X1222" t="s">
        <v>3081</v>
      </c>
      <c r="Y1222" t="s">
        <v>3081</v>
      </c>
      <c r="Z1222">
        <v>1</v>
      </c>
      <c r="AA1222">
        <v>45108</v>
      </c>
      <c r="AB1222">
        <v>45108</v>
      </c>
      <c r="AC1222">
        <v>62475208</v>
      </c>
      <c r="AD1222" s="9" t="s">
        <v>3084</v>
      </c>
      <c r="AE1222" t="s">
        <v>2417</v>
      </c>
      <c r="AF1222" t="s">
        <v>4691</v>
      </c>
      <c r="AG1222" t="s">
        <v>4692</v>
      </c>
      <c r="AH1222" t="s">
        <v>2416</v>
      </c>
      <c r="AI1222" t="s">
        <v>6045</v>
      </c>
      <c r="AJ1222">
        <v>34442</v>
      </c>
      <c r="AK1222" t="s">
        <v>3099</v>
      </c>
      <c r="AL1222" t="s">
        <v>3088</v>
      </c>
      <c r="AM1222">
        <v>200019606032401</v>
      </c>
      <c r="AN1222">
        <v>1</v>
      </c>
      <c r="AO1222" s="88" t="s">
        <v>3089</v>
      </c>
      <c r="AP1222" s="88">
        <v>1</v>
      </c>
      <c r="AQ1222" s="88" t="s">
        <v>3090</v>
      </c>
      <c r="AR1222" s="88">
        <v>362717</v>
      </c>
      <c r="AS1222" s="88" t="s">
        <v>6059</v>
      </c>
      <c r="AT1222" s="88">
        <v>738</v>
      </c>
      <c r="AU1222" s="88">
        <v>25000</v>
      </c>
      <c r="AV1222" s="88">
        <v>0</v>
      </c>
      <c r="AW1222" s="88">
        <v>0</v>
      </c>
      <c r="AX1222" s="88">
        <v>0</v>
      </c>
      <c r="AY1222" s="88">
        <v>25000</v>
      </c>
      <c r="AZ1222" s="88">
        <v>717.5</v>
      </c>
      <c r="BA1222" s="88">
        <v>0</v>
      </c>
      <c r="BB1222" s="88">
        <v>760</v>
      </c>
      <c r="BC1222" s="88">
        <v>0</v>
      </c>
      <c r="BD1222" s="88">
        <v>25</v>
      </c>
      <c r="BE1222" s="88">
        <v>0</v>
      </c>
      <c r="BF1222" s="101">
        <v>0</v>
      </c>
      <c r="BG1222" s="101">
        <v>1502.5</v>
      </c>
      <c r="BH1222" s="101">
        <v>1775</v>
      </c>
      <c r="BI1222" s="101">
        <v>275</v>
      </c>
      <c r="BJ1222" s="101">
        <v>1772.5</v>
      </c>
      <c r="BK1222" s="101">
        <v>3822.5</v>
      </c>
      <c r="BL1222" s="101" t="s">
        <v>3081</v>
      </c>
      <c r="BM1222" s="101" t="s">
        <v>3081</v>
      </c>
    </row>
    <row r="1223" spans="1:65">
      <c r="A1223" t="s">
        <v>695</v>
      </c>
      <c r="B1223">
        <v>20250301</v>
      </c>
      <c r="C1223">
        <v>2025</v>
      </c>
      <c r="D1223" s="9">
        <v>45717</v>
      </c>
      <c r="E1223">
        <v>3</v>
      </c>
      <c r="F1223" t="s">
        <v>1075</v>
      </c>
      <c r="G1223" t="s">
        <v>281</v>
      </c>
      <c r="H1223" t="s">
        <v>1038</v>
      </c>
      <c r="I1223" t="s">
        <v>695</v>
      </c>
      <c r="J1223">
        <v>7</v>
      </c>
      <c r="K1223" t="s">
        <v>3252</v>
      </c>
      <c r="L1223" t="s">
        <v>2158</v>
      </c>
      <c r="M1223" t="s">
        <v>2158</v>
      </c>
      <c r="N1223" t="s">
        <v>1820</v>
      </c>
      <c r="O1223" t="s">
        <v>3247</v>
      </c>
      <c r="P1223" t="s">
        <v>6037</v>
      </c>
      <c r="Q1223" t="s">
        <v>6038</v>
      </c>
      <c r="R1223" t="s">
        <v>3253</v>
      </c>
      <c r="S1223" t="s">
        <v>666</v>
      </c>
      <c r="T1223" t="s">
        <v>6046</v>
      </c>
      <c r="U1223" s="9" t="s">
        <v>6047</v>
      </c>
      <c r="V1223" s="9" t="s">
        <v>3081</v>
      </c>
      <c r="W1223" t="s">
        <v>3081</v>
      </c>
      <c r="X1223" t="s">
        <v>3081</v>
      </c>
      <c r="Y1223" t="s">
        <v>3081</v>
      </c>
      <c r="Z1223">
        <v>7</v>
      </c>
      <c r="AA1223">
        <v>45170</v>
      </c>
      <c r="AB1223">
        <v>38322</v>
      </c>
      <c r="AC1223">
        <v>62235014</v>
      </c>
      <c r="AD1223" s="9" t="s">
        <v>3084</v>
      </c>
      <c r="AE1223" t="s">
        <v>1770</v>
      </c>
      <c r="AF1223" t="s">
        <v>4022</v>
      </c>
      <c r="AG1223" t="s">
        <v>4023</v>
      </c>
      <c r="AH1223" t="s">
        <v>1024</v>
      </c>
      <c r="AI1223" t="s">
        <v>6045</v>
      </c>
      <c r="AJ1223">
        <v>29113</v>
      </c>
      <c r="AK1223" t="s">
        <v>3088</v>
      </c>
      <c r="AL1223" t="s">
        <v>3088</v>
      </c>
      <c r="AM1223">
        <v>200012400950134</v>
      </c>
      <c r="AN1223">
        <v>1</v>
      </c>
      <c r="AO1223" s="88" t="s">
        <v>3089</v>
      </c>
      <c r="AP1223" s="88">
        <v>1</v>
      </c>
      <c r="AQ1223" s="88" t="s">
        <v>3090</v>
      </c>
      <c r="AR1223" s="88">
        <v>362717</v>
      </c>
      <c r="AS1223" s="88" t="s">
        <v>6059</v>
      </c>
      <c r="AT1223" s="88">
        <v>742</v>
      </c>
      <c r="AU1223" s="88">
        <v>125000</v>
      </c>
      <c r="AV1223" s="88">
        <v>0</v>
      </c>
      <c r="AW1223" s="88">
        <v>0</v>
      </c>
      <c r="AX1223" s="88">
        <v>0</v>
      </c>
      <c r="AY1223" s="88">
        <v>125000</v>
      </c>
      <c r="AZ1223" s="88">
        <v>0</v>
      </c>
      <c r="BA1223" s="88">
        <v>19832.87</v>
      </c>
      <c r="BB1223" s="88">
        <v>0</v>
      </c>
      <c r="BC1223" s="88">
        <v>0</v>
      </c>
      <c r="BD1223" s="88">
        <v>0</v>
      </c>
      <c r="BE1223" s="88">
        <v>0</v>
      </c>
      <c r="BF1223" s="101">
        <v>0</v>
      </c>
      <c r="BG1223" s="101">
        <v>19832.87</v>
      </c>
      <c r="BH1223" s="101">
        <v>0</v>
      </c>
      <c r="BI1223" s="101">
        <v>0</v>
      </c>
      <c r="BJ1223" s="101">
        <v>0</v>
      </c>
      <c r="BK1223" s="101">
        <v>0</v>
      </c>
      <c r="BL1223" s="101" t="s">
        <v>3173</v>
      </c>
      <c r="BM1223" s="101" t="s">
        <v>3217</v>
      </c>
    </row>
    <row r="1224" spans="1:65">
      <c r="A1224" t="s">
        <v>695</v>
      </c>
      <c r="B1224">
        <v>20250301</v>
      </c>
      <c r="C1224">
        <v>2025</v>
      </c>
      <c r="D1224" s="9">
        <v>45717</v>
      </c>
      <c r="E1224">
        <v>3</v>
      </c>
      <c r="F1224" t="s">
        <v>1078</v>
      </c>
      <c r="G1224" t="s">
        <v>157</v>
      </c>
      <c r="H1224" t="s">
        <v>1078</v>
      </c>
      <c r="I1224" t="s">
        <v>157</v>
      </c>
      <c r="J1224">
        <v>1</v>
      </c>
      <c r="K1224" t="s">
        <v>9</v>
      </c>
      <c r="L1224" t="s">
        <v>2158</v>
      </c>
      <c r="M1224" t="s">
        <v>2158</v>
      </c>
      <c r="N1224" t="s">
        <v>1820</v>
      </c>
      <c r="O1224" t="s">
        <v>3247</v>
      </c>
      <c r="P1224" t="s">
        <v>6037</v>
      </c>
      <c r="Q1224" t="s">
        <v>6038</v>
      </c>
      <c r="R1224" t="s">
        <v>3357</v>
      </c>
      <c r="S1224" t="s">
        <v>1931</v>
      </c>
      <c r="T1224" t="s">
        <v>6046</v>
      </c>
      <c r="U1224" s="9" t="s">
        <v>6047</v>
      </c>
      <c r="V1224" s="9" t="s">
        <v>6056</v>
      </c>
      <c r="W1224" t="s">
        <v>6057</v>
      </c>
      <c r="X1224" t="s">
        <v>3081</v>
      </c>
      <c r="Y1224" t="s">
        <v>3081</v>
      </c>
      <c r="Z1224">
        <v>1</v>
      </c>
      <c r="AA1224">
        <v>45474</v>
      </c>
      <c r="AB1224">
        <v>45474</v>
      </c>
      <c r="AC1224">
        <v>62205013</v>
      </c>
      <c r="AD1224" s="9" t="s">
        <v>3084</v>
      </c>
      <c r="AE1224" t="s">
        <v>2859</v>
      </c>
      <c r="AF1224" t="s">
        <v>5650</v>
      </c>
      <c r="AG1224" t="s">
        <v>5120</v>
      </c>
      <c r="AH1224" t="s">
        <v>2874</v>
      </c>
      <c r="AI1224" t="s">
        <v>6045</v>
      </c>
      <c r="AJ1224">
        <v>38486</v>
      </c>
      <c r="AK1224" t="s">
        <v>3099</v>
      </c>
      <c r="AL1224" t="s">
        <v>3088</v>
      </c>
      <c r="AM1224">
        <v>200019607268919</v>
      </c>
      <c r="AN1224">
        <v>1</v>
      </c>
      <c r="AO1224" s="88" t="s">
        <v>3089</v>
      </c>
      <c r="AP1224" s="88">
        <v>1</v>
      </c>
      <c r="AQ1224" s="88" t="s">
        <v>3090</v>
      </c>
      <c r="AR1224" s="88">
        <v>362717</v>
      </c>
      <c r="AS1224" s="88" t="s">
        <v>6059</v>
      </c>
      <c r="AT1224" s="88">
        <v>752</v>
      </c>
      <c r="AU1224" s="88">
        <v>30000</v>
      </c>
      <c r="AV1224" s="88">
        <v>0</v>
      </c>
      <c r="AW1224" s="88">
        <v>0</v>
      </c>
      <c r="AX1224" s="88">
        <v>0</v>
      </c>
      <c r="AY1224" s="88">
        <v>30000</v>
      </c>
      <c r="AZ1224" s="88">
        <v>861</v>
      </c>
      <c r="BA1224" s="88">
        <v>0</v>
      </c>
      <c r="BB1224" s="88">
        <v>912</v>
      </c>
      <c r="BC1224" s="88">
        <v>0</v>
      </c>
      <c r="BD1224" s="88">
        <v>25</v>
      </c>
      <c r="BE1224" s="88">
        <v>0</v>
      </c>
      <c r="BF1224" s="101">
        <v>0</v>
      </c>
      <c r="BG1224" s="101">
        <v>1798</v>
      </c>
      <c r="BH1224" s="101">
        <v>2130</v>
      </c>
      <c r="BI1224" s="101">
        <v>330</v>
      </c>
      <c r="BJ1224" s="101">
        <v>2127</v>
      </c>
      <c r="BK1224" s="101">
        <v>4587</v>
      </c>
      <c r="BL1224" s="101" t="s">
        <v>3081</v>
      </c>
      <c r="BM1224" s="101" t="s">
        <v>3081</v>
      </c>
    </row>
    <row r="1225" spans="1:65">
      <c r="A1225" t="s">
        <v>695</v>
      </c>
      <c r="B1225">
        <v>20250301</v>
      </c>
      <c r="C1225">
        <v>2025</v>
      </c>
      <c r="D1225" s="9">
        <v>45717</v>
      </c>
      <c r="E1225">
        <v>3</v>
      </c>
      <c r="F1225" t="s">
        <v>1038</v>
      </c>
      <c r="G1225" t="s">
        <v>695</v>
      </c>
      <c r="H1225" t="s">
        <v>1038</v>
      </c>
      <c r="I1225" t="s">
        <v>695</v>
      </c>
      <c r="J1225">
        <v>7</v>
      </c>
      <c r="K1225" t="s">
        <v>3252</v>
      </c>
      <c r="L1225" t="s">
        <v>2158</v>
      </c>
      <c r="M1225" t="s">
        <v>2158</v>
      </c>
      <c r="N1225" t="s">
        <v>1820</v>
      </c>
      <c r="O1225" t="s">
        <v>3247</v>
      </c>
      <c r="P1225" t="s">
        <v>6037</v>
      </c>
      <c r="Q1225" t="s">
        <v>6038</v>
      </c>
      <c r="R1225" t="s">
        <v>3253</v>
      </c>
      <c r="S1225" t="s">
        <v>666</v>
      </c>
      <c r="T1225" t="s">
        <v>6046</v>
      </c>
      <c r="U1225" s="9" t="s">
        <v>6047</v>
      </c>
      <c r="V1225" s="9" t="s">
        <v>3081</v>
      </c>
      <c r="W1225" t="s">
        <v>3081</v>
      </c>
      <c r="X1225" t="s">
        <v>3081</v>
      </c>
      <c r="Y1225" t="s">
        <v>3081</v>
      </c>
      <c r="Z1225">
        <v>2</v>
      </c>
      <c r="AA1225">
        <v>44958</v>
      </c>
      <c r="AB1225">
        <v>44531</v>
      </c>
      <c r="AC1225">
        <v>62461808</v>
      </c>
      <c r="AD1225" s="9" t="s">
        <v>3084</v>
      </c>
      <c r="AE1225" t="s">
        <v>2215</v>
      </c>
      <c r="AF1225" t="s">
        <v>5065</v>
      </c>
      <c r="AG1225" t="s">
        <v>5066</v>
      </c>
      <c r="AH1225" t="s">
        <v>2222</v>
      </c>
      <c r="AI1225" t="s">
        <v>6045</v>
      </c>
      <c r="AJ1225">
        <v>35183</v>
      </c>
      <c r="AK1225" t="s">
        <v>3099</v>
      </c>
      <c r="AL1225" t="s">
        <v>3088</v>
      </c>
      <c r="AM1225">
        <v>200012800525679</v>
      </c>
      <c r="AN1225">
        <v>1</v>
      </c>
      <c r="AO1225" s="88" t="s">
        <v>3089</v>
      </c>
      <c r="AP1225" s="88">
        <v>1</v>
      </c>
      <c r="AQ1225" s="88" t="s">
        <v>3090</v>
      </c>
      <c r="AR1225" s="88">
        <v>362717</v>
      </c>
      <c r="AS1225" s="88" t="s">
        <v>6059</v>
      </c>
      <c r="AT1225" s="88">
        <v>756</v>
      </c>
      <c r="AU1225" s="88">
        <v>10000</v>
      </c>
      <c r="AV1225" s="88">
        <v>0</v>
      </c>
      <c r="AW1225" s="88">
        <v>0</v>
      </c>
      <c r="AX1225" s="88">
        <v>0</v>
      </c>
      <c r="AY1225" s="88">
        <v>10000</v>
      </c>
      <c r="AZ1225" s="88">
        <v>0</v>
      </c>
      <c r="BA1225" s="88">
        <v>0</v>
      </c>
      <c r="BB1225" s="88">
        <v>0</v>
      </c>
      <c r="BC1225" s="88">
        <v>0</v>
      </c>
      <c r="BD1225" s="88">
        <v>0</v>
      </c>
      <c r="BE1225" s="88">
        <v>0</v>
      </c>
      <c r="BF1225" s="101">
        <v>0</v>
      </c>
      <c r="BG1225" s="101">
        <v>0</v>
      </c>
      <c r="BH1225" s="101">
        <v>0</v>
      </c>
      <c r="BI1225" s="101">
        <v>0</v>
      </c>
      <c r="BJ1225" s="101">
        <v>0</v>
      </c>
      <c r="BK1225" s="101">
        <v>0</v>
      </c>
      <c r="BL1225" s="101" t="s">
        <v>3081</v>
      </c>
      <c r="BM1225" s="101" t="s">
        <v>3081</v>
      </c>
    </row>
    <row r="1226" spans="1:65">
      <c r="A1226" t="s">
        <v>695</v>
      </c>
      <c r="B1226">
        <v>20250301</v>
      </c>
      <c r="C1226">
        <v>2025</v>
      </c>
      <c r="D1226" s="9">
        <v>45717</v>
      </c>
      <c r="E1226">
        <v>3</v>
      </c>
      <c r="F1226" t="s">
        <v>2200</v>
      </c>
      <c r="G1226" t="s">
        <v>1738</v>
      </c>
      <c r="H1226" t="s">
        <v>1038</v>
      </c>
      <c r="I1226" t="s">
        <v>695</v>
      </c>
      <c r="J1226">
        <v>34</v>
      </c>
      <c r="K1226" t="s">
        <v>3256</v>
      </c>
      <c r="L1226" t="s">
        <v>2158</v>
      </c>
      <c r="M1226" t="s">
        <v>2158</v>
      </c>
      <c r="N1226" t="s">
        <v>1820</v>
      </c>
      <c r="O1226" t="s">
        <v>3247</v>
      </c>
      <c r="P1226" t="s">
        <v>6037</v>
      </c>
      <c r="Q1226" t="s">
        <v>6038</v>
      </c>
      <c r="R1226" t="s">
        <v>3523</v>
      </c>
      <c r="S1226" t="s">
        <v>1111</v>
      </c>
      <c r="T1226" t="s">
        <v>6046</v>
      </c>
      <c r="U1226" s="9" t="s">
        <v>6047</v>
      </c>
      <c r="V1226" s="9" t="s">
        <v>3081</v>
      </c>
      <c r="W1226" t="s">
        <v>3081</v>
      </c>
      <c r="X1226" t="s">
        <v>3081</v>
      </c>
      <c r="Y1226" t="s">
        <v>3081</v>
      </c>
      <c r="Z1226">
        <v>2</v>
      </c>
      <c r="AA1226">
        <v>44866</v>
      </c>
      <c r="AB1226">
        <v>42430</v>
      </c>
      <c r="AC1226">
        <v>61590002</v>
      </c>
      <c r="AD1226" s="9" t="s">
        <v>3084</v>
      </c>
      <c r="AE1226" t="s">
        <v>1913</v>
      </c>
      <c r="AF1226" t="s">
        <v>4755</v>
      </c>
      <c r="AG1226" t="s">
        <v>4756</v>
      </c>
      <c r="AH1226" t="s">
        <v>1912</v>
      </c>
      <c r="AI1226" t="s">
        <v>6045</v>
      </c>
      <c r="AJ1226">
        <v>31653</v>
      </c>
      <c r="AK1226" t="s">
        <v>3099</v>
      </c>
      <c r="AL1226" t="s">
        <v>3088</v>
      </c>
      <c r="AM1226">
        <v>200019605278392</v>
      </c>
      <c r="AN1226">
        <v>1</v>
      </c>
      <c r="AO1226" s="88" t="s">
        <v>3089</v>
      </c>
      <c r="AP1226" s="88">
        <v>1</v>
      </c>
      <c r="AQ1226" s="88" t="s">
        <v>3090</v>
      </c>
      <c r="AR1226" s="88">
        <v>362717</v>
      </c>
      <c r="AS1226" s="88" t="s">
        <v>6059</v>
      </c>
      <c r="AT1226" s="88">
        <v>859</v>
      </c>
      <c r="AU1226" s="88">
        <v>36000</v>
      </c>
      <c r="AV1226" s="88">
        <v>0</v>
      </c>
      <c r="AW1226" s="88">
        <v>0</v>
      </c>
      <c r="AX1226" s="88">
        <v>0</v>
      </c>
      <c r="AY1226" s="88">
        <v>36000</v>
      </c>
      <c r="AZ1226" s="88">
        <v>1033.2</v>
      </c>
      <c r="BA1226" s="88">
        <v>0</v>
      </c>
      <c r="BB1226" s="88">
        <v>1094.4000000000001</v>
      </c>
      <c r="BC1226" s="88">
        <v>0</v>
      </c>
      <c r="BD1226" s="88">
        <v>25</v>
      </c>
      <c r="BE1226" s="88">
        <v>0</v>
      </c>
      <c r="BF1226" s="101">
        <v>0</v>
      </c>
      <c r="BG1226" s="101">
        <v>2152.6</v>
      </c>
      <c r="BH1226" s="101">
        <v>2556</v>
      </c>
      <c r="BI1226" s="101">
        <v>396</v>
      </c>
      <c r="BJ1226" s="101">
        <v>2552.4</v>
      </c>
      <c r="BK1226" s="101">
        <v>5504.4</v>
      </c>
      <c r="BL1226" s="101" t="s">
        <v>3229</v>
      </c>
      <c r="BM1226" s="101" t="s">
        <v>3327</v>
      </c>
    </row>
    <row r="1227" spans="1:65">
      <c r="A1227" t="s">
        <v>695</v>
      </c>
      <c r="B1227">
        <v>20250301</v>
      </c>
      <c r="C1227">
        <v>2025</v>
      </c>
      <c r="D1227" s="9">
        <v>45717</v>
      </c>
      <c r="E1227">
        <v>3</v>
      </c>
      <c r="F1227" t="s">
        <v>1054</v>
      </c>
      <c r="G1227" t="s">
        <v>215</v>
      </c>
      <c r="H1227" t="s">
        <v>1054</v>
      </c>
      <c r="I1227" t="s">
        <v>215</v>
      </c>
      <c r="J1227">
        <v>1</v>
      </c>
      <c r="K1227" t="s">
        <v>9</v>
      </c>
      <c r="L1227" t="s">
        <v>2158</v>
      </c>
      <c r="M1227" t="s">
        <v>2158</v>
      </c>
      <c r="N1227" t="s">
        <v>1820</v>
      </c>
      <c r="O1227" t="s">
        <v>3247</v>
      </c>
      <c r="P1227" t="s">
        <v>6037</v>
      </c>
      <c r="Q1227" t="s">
        <v>6038</v>
      </c>
      <c r="R1227" t="s">
        <v>3096</v>
      </c>
      <c r="S1227" t="s">
        <v>295</v>
      </c>
      <c r="T1227" t="s">
        <v>6046</v>
      </c>
      <c r="U1227" s="9" t="s">
        <v>6047</v>
      </c>
      <c r="V1227" s="9" t="s">
        <v>6056</v>
      </c>
      <c r="W1227" t="s">
        <v>6057</v>
      </c>
      <c r="X1227" t="s">
        <v>3081</v>
      </c>
      <c r="Y1227" t="s">
        <v>3081</v>
      </c>
      <c r="Z1227">
        <v>2</v>
      </c>
      <c r="AA1227">
        <v>45200</v>
      </c>
      <c r="AB1227">
        <v>44531</v>
      </c>
      <c r="AC1227">
        <v>62490031</v>
      </c>
      <c r="AD1227" s="9" t="s">
        <v>3084</v>
      </c>
      <c r="AE1227" t="s">
        <v>1414</v>
      </c>
      <c r="AF1227" t="s">
        <v>5076</v>
      </c>
      <c r="AG1227" t="s">
        <v>5077</v>
      </c>
      <c r="AH1227" t="s">
        <v>1127</v>
      </c>
      <c r="AI1227" t="s">
        <v>6045</v>
      </c>
      <c r="AJ1227">
        <v>35920</v>
      </c>
      <c r="AK1227" t="s">
        <v>3099</v>
      </c>
      <c r="AL1227" t="s">
        <v>3088</v>
      </c>
      <c r="AM1227">
        <v>200019600743004</v>
      </c>
      <c r="AN1227">
        <v>1</v>
      </c>
      <c r="AO1227" s="88" t="s">
        <v>3089</v>
      </c>
      <c r="AP1227" s="88">
        <v>1</v>
      </c>
      <c r="AQ1227" s="88" t="s">
        <v>3090</v>
      </c>
      <c r="AR1227" s="88">
        <v>362717</v>
      </c>
      <c r="AS1227" s="88" t="s">
        <v>6059</v>
      </c>
      <c r="AT1227" s="88">
        <v>867</v>
      </c>
      <c r="AU1227" s="88">
        <v>35000</v>
      </c>
      <c r="AV1227" s="88">
        <v>0</v>
      </c>
      <c r="AW1227" s="88">
        <v>0</v>
      </c>
      <c r="AX1227" s="88">
        <v>0</v>
      </c>
      <c r="AY1227" s="88">
        <v>35000</v>
      </c>
      <c r="AZ1227" s="88">
        <v>1004.5</v>
      </c>
      <c r="BA1227" s="88">
        <v>0</v>
      </c>
      <c r="BB1227" s="88">
        <v>1064</v>
      </c>
      <c r="BC1227" s="88">
        <v>1715.46</v>
      </c>
      <c r="BD1227" s="88">
        <v>25</v>
      </c>
      <c r="BE1227" s="88">
        <v>0</v>
      </c>
      <c r="BF1227" s="101">
        <v>12112.54</v>
      </c>
      <c r="BG1227" s="101">
        <v>15921.5</v>
      </c>
      <c r="BH1227" s="101">
        <v>2485</v>
      </c>
      <c r="BI1227" s="101">
        <v>385</v>
      </c>
      <c r="BJ1227" s="101">
        <v>2481.5</v>
      </c>
      <c r="BK1227" s="101">
        <v>5351.5</v>
      </c>
      <c r="BL1227" s="101" t="s">
        <v>3081</v>
      </c>
      <c r="BM1227" s="101" t="s">
        <v>3081</v>
      </c>
    </row>
    <row r="1228" spans="1:65">
      <c r="A1228" t="s">
        <v>695</v>
      </c>
      <c r="B1228">
        <v>20250301</v>
      </c>
      <c r="C1228">
        <v>2025</v>
      </c>
      <c r="D1228" s="9">
        <v>45717</v>
      </c>
      <c r="E1228">
        <v>3</v>
      </c>
      <c r="F1228" t="s">
        <v>2660</v>
      </c>
      <c r="G1228" t="s">
        <v>2661</v>
      </c>
      <c r="H1228" t="s">
        <v>2660</v>
      </c>
      <c r="I1228" t="s">
        <v>2661</v>
      </c>
      <c r="J1228">
        <v>1</v>
      </c>
      <c r="K1228" t="s">
        <v>9</v>
      </c>
      <c r="L1228" t="s">
        <v>2158</v>
      </c>
      <c r="M1228" t="s">
        <v>2158</v>
      </c>
      <c r="N1228" t="s">
        <v>1820</v>
      </c>
      <c r="O1228" t="s">
        <v>3247</v>
      </c>
      <c r="P1228" t="s">
        <v>6037</v>
      </c>
      <c r="Q1228" t="s">
        <v>6038</v>
      </c>
      <c r="R1228" t="s">
        <v>3110</v>
      </c>
      <c r="S1228" t="s">
        <v>25</v>
      </c>
      <c r="T1228" t="s">
        <v>6046</v>
      </c>
      <c r="U1228" s="9" t="s">
        <v>6047</v>
      </c>
      <c r="V1228" s="9" t="s">
        <v>3081</v>
      </c>
      <c r="W1228" t="s">
        <v>3081</v>
      </c>
      <c r="X1228" t="s">
        <v>3081</v>
      </c>
      <c r="Y1228" t="s">
        <v>3081</v>
      </c>
      <c r="Z1228">
        <v>5</v>
      </c>
      <c r="AA1228">
        <v>45383</v>
      </c>
      <c r="AB1228">
        <v>44166</v>
      </c>
      <c r="AC1228">
        <v>61530025</v>
      </c>
      <c r="AD1228" s="9" t="s">
        <v>3084</v>
      </c>
      <c r="AE1228" t="s">
        <v>1655</v>
      </c>
      <c r="AF1228" t="s">
        <v>4003</v>
      </c>
      <c r="AG1228" t="s">
        <v>4004</v>
      </c>
      <c r="AH1228" t="s">
        <v>977</v>
      </c>
      <c r="AI1228" t="s">
        <v>6043</v>
      </c>
      <c r="AJ1228">
        <v>34828</v>
      </c>
      <c r="AK1228" t="s">
        <v>3099</v>
      </c>
      <c r="AL1228" t="s">
        <v>3088</v>
      </c>
      <c r="AM1228">
        <v>200019603292609</v>
      </c>
      <c r="AN1228">
        <v>1</v>
      </c>
      <c r="AO1228" s="88" t="s">
        <v>3089</v>
      </c>
      <c r="AP1228" s="88">
        <v>1</v>
      </c>
      <c r="AQ1228" s="88" t="s">
        <v>3090</v>
      </c>
      <c r="AR1228" s="88">
        <v>362717</v>
      </c>
      <c r="AS1228" s="88" t="s">
        <v>6059</v>
      </c>
      <c r="AT1228" s="88">
        <v>789</v>
      </c>
      <c r="AU1228" s="88">
        <v>40000</v>
      </c>
      <c r="AV1228" s="88">
        <v>0</v>
      </c>
      <c r="AW1228" s="88">
        <v>0</v>
      </c>
      <c r="AX1228" s="88">
        <v>0</v>
      </c>
      <c r="AY1228" s="88">
        <v>40000</v>
      </c>
      <c r="AZ1228" s="88">
        <v>1148</v>
      </c>
      <c r="BA1228" s="88">
        <v>442.65</v>
      </c>
      <c r="BB1228" s="88">
        <v>1216</v>
      </c>
      <c r="BC1228" s="88">
        <v>0</v>
      </c>
      <c r="BD1228" s="88">
        <v>25</v>
      </c>
      <c r="BE1228" s="88">
        <v>0</v>
      </c>
      <c r="BF1228" s="101">
        <v>12689.17</v>
      </c>
      <c r="BG1228" s="101">
        <v>15520.82</v>
      </c>
      <c r="BH1228" s="101">
        <v>2840</v>
      </c>
      <c r="BI1228" s="101">
        <v>440</v>
      </c>
      <c r="BJ1228" s="101">
        <v>2836</v>
      </c>
      <c r="BK1228" s="101">
        <v>6116</v>
      </c>
      <c r="BL1228" s="101" t="s">
        <v>3081</v>
      </c>
      <c r="BM1228" s="101" t="s">
        <v>3081</v>
      </c>
    </row>
    <row r="1229" spans="1:65">
      <c r="A1229" t="s">
        <v>695</v>
      </c>
      <c r="B1229">
        <v>20250301</v>
      </c>
      <c r="C1229">
        <v>2025</v>
      </c>
      <c r="D1229" s="9">
        <v>45717</v>
      </c>
      <c r="E1229">
        <v>3</v>
      </c>
      <c r="F1229" t="s">
        <v>1028</v>
      </c>
      <c r="G1229" t="s">
        <v>1194</v>
      </c>
      <c r="H1229" t="s">
        <v>1038</v>
      </c>
      <c r="I1229" t="s">
        <v>695</v>
      </c>
      <c r="J1229">
        <v>34</v>
      </c>
      <c r="K1229" t="s">
        <v>3256</v>
      </c>
      <c r="L1229" t="s">
        <v>2158</v>
      </c>
      <c r="M1229" t="s">
        <v>2158</v>
      </c>
      <c r="N1229" t="s">
        <v>1820</v>
      </c>
      <c r="O1229" t="s">
        <v>3247</v>
      </c>
      <c r="P1229" t="s">
        <v>6037</v>
      </c>
      <c r="Q1229" t="s">
        <v>6038</v>
      </c>
      <c r="R1229" t="s">
        <v>3335</v>
      </c>
      <c r="S1229" t="s">
        <v>746</v>
      </c>
      <c r="T1229" t="s">
        <v>6046</v>
      </c>
      <c r="U1229" s="9" t="s">
        <v>6047</v>
      </c>
      <c r="V1229" s="9" t="s">
        <v>6052</v>
      </c>
      <c r="W1229" t="s">
        <v>6053</v>
      </c>
      <c r="X1229" t="s">
        <v>3081</v>
      </c>
      <c r="Y1229" t="s">
        <v>3081</v>
      </c>
      <c r="Z1229">
        <v>1</v>
      </c>
      <c r="AA1229">
        <v>44896</v>
      </c>
      <c r="AB1229">
        <v>44896</v>
      </c>
      <c r="AC1229">
        <v>62475163</v>
      </c>
      <c r="AD1229" s="9" t="s">
        <v>3084</v>
      </c>
      <c r="AE1229" t="s">
        <v>2128</v>
      </c>
      <c r="AF1229" t="s">
        <v>4295</v>
      </c>
      <c r="AG1229" t="s">
        <v>4296</v>
      </c>
      <c r="AH1229" t="s">
        <v>2127</v>
      </c>
      <c r="AI1229" t="s">
        <v>6043</v>
      </c>
      <c r="AJ1229">
        <v>35939</v>
      </c>
      <c r="AK1229" t="s">
        <v>3099</v>
      </c>
      <c r="AL1229" t="s">
        <v>3088</v>
      </c>
      <c r="AM1229">
        <v>200019605322555</v>
      </c>
      <c r="AN1229">
        <v>1</v>
      </c>
      <c r="AO1229" s="88" t="s">
        <v>3089</v>
      </c>
      <c r="AP1229" s="88">
        <v>1</v>
      </c>
      <c r="AQ1229" s="88" t="s">
        <v>3090</v>
      </c>
      <c r="AR1229" s="88">
        <v>362717</v>
      </c>
      <c r="AS1229" s="88" t="s">
        <v>6059</v>
      </c>
      <c r="AT1229" s="88">
        <v>790</v>
      </c>
      <c r="AU1229" s="88">
        <v>50000</v>
      </c>
      <c r="AV1229" s="88">
        <v>0</v>
      </c>
      <c r="AW1229" s="88">
        <v>0</v>
      </c>
      <c r="AX1229" s="88">
        <v>0</v>
      </c>
      <c r="AY1229" s="88">
        <v>50000</v>
      </c>
      <c r="AZ1229" s="88">
        <v>1435</v>
      </c>
      <c r="BA1229" s="88">
        <v>1854</v>
      </c>
      <c r="BB1229" s="88">
        <v>1520</v>
      </c>
      <c r="BC1229" s="88">
        <v>0</v>
      </c>
      <c r="BD1229" s="88">
        <v>25</v>
      </c>
      <c r="BE1229" s="88">
        <v>0</v>
      </c>
      <c r="BF1229" s="101">
        <v>0</v>
      </c>
      <c r="BG1229" s="101">
        <v>4834</v>
      </c>
      <c r="BH1229" s="101">
        <v>3550</v>
      </c>
      <c r="BI1229" s="101">
        <v>550</v>
      </c>
      <c r="BJ1229" s="101">
        <v>3545</v>
      </c>
      <c r="BK1229" s="101">
        <v>7645</v>
      </c>
      <c r="BL1229" s="101" t="s">
        <v>3081</v>
      </c>
      <c r="BM1229" s="101" t="s">
        <v>3081</v>
      </c>
    </row>
    <row r="1230" spans="1:65">
      <c r="A1230" t="s">
        <v>695</v>
      </c>
      <c r="B1230">
        <v>20250301</v>
      </c>
      <c r="C1230">
        <v>2025</v>
      </c>
      <c r="D1230" s="9">
        <v>45717</v>
      </c>
      <c r="E1230">
        <v>3</v>
      </c>
      <c r="F1230" t="s">
        <v>1045</v>
      </c>
      <c r="G1230" t="s">
        <v>1201</v>
      </c>
      <c r="H1230" t="s">
        <v>1045</v>
      </c>
      <c r="I1230" t="s">
        <v>1201</v>
      </c>
      <c r="J1230">
        <v>1</v>
      </c>
      <c r="K1230" t="s">
        <v>9</v>
      </c>
      <c r="L1230" t="s">
        <v>2158</v>
      </c>
      <c r="M1230" t="s">
        <v>2158</v>
      </c>
      <c r="N1230" t="s">
        <v>1820</v>
      </c>
      <c r="O1230" t="s">
        <v>3247</v>
      </c>
      <c r="P1230" t="s">
        <v>6037</v>
      </c>
      <c r="Q1230" t="s">
        <v>6038</v>
      </c>
      <c r="R1230" t="s">
        <v>3113</v>
      </c>
      <c r="S1230" t="s">
        <v>35</v>
      </c>
      <c r="T1230" t="s">
        <v>6039</v>
      </c>
      <c r="U1230" s="9" t="s">
        <v>6040</v>
      </c>
      <c r="V1230" s="9" t="s">
        <v>6041</v>
      </c>
      <c r="W1230" t="s">
        <v>6042</v>
      </c>
      <c r="X1230" t="s">
        <v>3081</v>
      </c>
      <c r="Y1230" t="s">
        <v>3081</v>
      </c>
      <c r="Z1230">
        <v>2</v>
      </c>
      <c r="AA1230">
        <v>45108</v>
      </c>
      <c r="AB1230">
        <v>44986</v>
      </c>
      <c r="AC1230">
        <v>61485022</v>
      </c>
      <c r="AD1230" s="9" t="s">
        <v>3084</v>
      </c>
      <c r="AE1230" t="s">
        <v>2233</v>
      </c>
      <c r="AF1230" t="s">
        <v>5115</v>
      </c>
      <c r="AG1230" t="s">
        <v>5116</v>
      </c>
      <c r="AH1230" t="s">
        <v>2232</v>
      </c>
      <c r="AI1230" t="s">
        <v>6045</v>
      </c>
      <c r="AJ1230">
        <v>34670</v>
      </c>
      <c r="AK1230" t="s">
        <v>3099</v>
      </c>
      <c r="AL1230" t="s">
        <v>3088</v>
      </c>
      <c r="AM1230">
        <v>200019605628364</v>
      </c>
      <c r="AN1230">
        <v>1</v>
      </c>
      <c r="AO1230" s="88" t="s">
        <v>3089</v>
      </c>
      <c r="AP1230" s="88">
        <v>1</v>
      </c>
      <c r="AQ1230" s="88" t="s">
        <v>3090</v>
      </c>
      <c r="AR1230" s="88">
        <v>362717</v>
      </c>
      <c r="AS1230" s="88" t="s">
        <v>6059</v>
      </c>
      <c r="AT1230" s="88">
        <v>793</v>
      </c>
      <c r="AU1230" s="88">
        <v>24000</v>
      </c>
      <c r="AV1230" s="88">
        <v>0</v>
      </c>
      <c r="AW1230" s="88">
        <v>0</v>
      </c>
      <c r="AX1230" s="88">
        <v>0</v>
      </c>
      <c r="AY1230" s="88">
        <v>24000</v>
      </c>
      <c r="AZ1230" s="88">
        <v>688.8</v>
      </c>
      <c r="BA1230" s="88">
        <v>0</v>
      </c>
      <c r="BB1230" s="88">
        <v>729.6</v>
      </c>
      <c r="BC1230" s="88">
        <v>0</v>
      </c>
      <c r="BD1230" s="88">
        <v>25</v>
      </c>
      <c r="BE1230" s="88">
        <v>0</v>
      </c>
      <c r="BF1230" s="101">
        <v>17871.72</v>
      </c>
      <c r="BG1230" s="101">
        <v>19315.12</v>
      </c>
      <c r="BH1230" s="101">
        <v>1704</v>
      </c>
      <c r="BI1230" s="101">
        <v>264</v>
      </c>
      <c r="BJ1230" s="101">
        <v>1701.6</v>
      </c>
      <c r="BK1230" s="101">
        <v>3669.6</v>
      </c>
      <c r="BL1230" s="101" t="s">
        <v>3081</v>
      </c>
      <c r="BM1230" s="101" t="s">
        <v>3081</v>
      </c>
    </row>
    <row r="1231" spans="1:65">
      <c r="A1231" t="s">
        <v>695</v>
      </c>
      <c r="B1231">
        <v>20250301</v>
      </c>
      <c r="C1231">
        <v>2025</v>
      </c>
      <c r="D1231" s="9">
        <v>45717</v>
      </c>
      <c r="E1231">
        <v>3</v>
      </c>
      <c r="F1231" t="s">
        <v>1059</v>
      </c>
      <c r="G1231" t="s">
        <v>1195</v>
      </c>
      <c r="H1231" t="s">
        <v>1059</v>
      </c>
      <c r="I1231" t="s">
        <v>1195</v>
      </c>
      <c r="J1231">
        <v>1</v>
      </c>
      <c r="K1231" t="s">
        <v>9</v>
      </c>
      <c r="L1231" t="s">
        <v>2158</v>
      </c>
      <c r="M1231" t="s">
        <v>2158</v>
      </c>
      <c r="N1231" t="s">
        <v>1820</v>
      </c>
      <c r="O1231" t="s">
        <v>3247</v>
      </c>
      <c r="P1231" t="s">
        <v>6037</v>
      </c>
      <c r="Q1231" t="s">
        <v>6038</v>
      </c>
      <c r="R1231" t="s">
        <v>3110</v>
      </c>
      <c r="S1231" t="s">
        <v>25</v>
      </c>
      <c r="T1231" t="s">
        <v>6046</v>
      </c>
      <c r="U1231" s="9" t="s">
        <v>6047</v>
      </c>
      <c r="V1231" s="9" t="s">
        <v>3081</v>
      </c>
      <c r="W1231" t="s">
        <v>3081</v>
      </c>
      <c r="X1231" t="s">
        <v>3081</v>
      </c>
      <c r="Y1231" t="s">
        <v>3081</v>
      </c>
      <c r="Z1231">
        <v>1</v>
      </c>
      <c r="AA1231">
        <v>45717</v>
      </c>
      <c r="AB1231">
        <v>45717</v>
      </c>
      <c r="AC1231">
        <v>61755030</v>
      </c>
      <c r="AD1231" s="9" t="s">
        <v>3084</v>
      </c>
      <c r="AE1231" t="s">
        <v>6257</v>
      </c>
      <c r="AF1231" t="s">
        <v>6258</v>
      </c>
      <c r="AG1231" t="s">
        <v>6259</v>
      </c>
      <c r="AH1231" t="s">
        <v>6260</v>
      </c>
      <c r="AI1231" t="s">
        <v>6043</v>
      </c>
      <c r="AJ1231">
        <v>38924</v>
      </c>
      <c r="AK1231" t="s">
        <v>3099</v>
      </c>
      <c r="AL1231" t="s">
        <v>3088</v>
      </c>
      <c r="AM1231">
        <v>200019607816940</v>
      </c>
      <c r="AN1231">
        <v>1</v>
      </c>
      <c r="AO1231" s="88" t="s">
        <v>3089</v>
      </c>
      <c r="AP1231" s="88">
        <v>1</v>
      </c>
      <c r="AQ1231" s="88" t="s">
        <v>3090</v>
      </c>
      <c r="AR1231" s="88">
        <v>362717</v>
      </c>
      <c r="AS1231" s="88" t="s">
        <v>6059</v>
      </c>
      <c r="AT1231" s="88">
        <v>802</v>
      </c>
      <c r="AU1231" s="88">
        <v>50000</v>
      </c>
      <c r="AV1231" s="88">
        <v>0</v>
      </c>
      <c r="AW1231" s="88">
        <v>0</v>
      </c>
      <c r="AX1231" s="88">
        <v>0</v>
      </c>
      <c r="AY1231" s="88">
        <v>50000</v>
      </c>
      <c r="AZ1231" s="88">
        <v>1435</v>
      </c>
      <c r="BA1231" s="88">
        <v>1854</v>
      </c>
      <c r="BB1231" s="88">
        <v>1520</v>
      </c>
      <c r="BC1231" s="88">
        <v>0</v>
      </c>
      <c r="BD1231" s="88">
        <v>25</v>
      </c>
      <c r="BE1231" s="88">
        <v>0</v>
      </c>
      <c r="BF1231" s="101">
        <v>0</v>
      </c>
      <c r="BG1231" s="101">
        <v>4834</v>
      </c>
      <c r="BH1231" s="101">
        <v>3550</v>
      </c>
      <c r="BI1231" s="101">
        <v>550</v>
      </c>
      <c r="BJ1231" s="101">
        <v>3545</v>
      </c>
      <c r="BK1231" s="101">
        <v>7645</v>
      </c>
      <c r="BL1231" s="101" t="s">
        <v>3081</v>
      </c>
      <c r="BM1231" s="101" t="s">
        <v>3081</v>
      </c>
    </row>
    <row r="1232" spans="1:65">
      <c r="A1232" t="s">
        <v>695</v>
      </c>
      <c r="B1232">
        <v>20250301</v>
      </c>
      <c r="C1232">
        <v>2025</v>
      </c>
      <c r="D1232" s="9">
        <v>45717</v>
      </c>
      <c r="E1232">
        <v>3</v>
      </c>
      <c r="F1232" t="s">
        <v>1053</v>
      </c>
      <c r="G1232" t="s">
        <v>273</v>
      </c>
      <c r="H1232" t="s">
        <v>1053</v>
      </c>
      <c r="I1232" t="s">
        <v>273</v>
      </c>
      <c r="J1232">
        <v>1</v>
      </c>
      <c r="K1232" t="s">
        <v>9</v>
      </c>
      <c r="L1232" t="s">
        <v>2158</v>
      </c>
      <c r="M1232" t="s">
        <v>2158</v>
      </c>
      <c r="N1232" t="s">
        <v>1820</v>
      </c>
      <c r="O1232" t="s">
        <v>3247</v>
      </c>
      <c r="P1232" t="s">
        <v>6037</v>
      </c>
      <c r="Q1232" t="s">
        <v>6038</v>
      </c>
      <c r="R1232" t="s">
        <v>3218</v>
      </c>
      <c r="S1232" t="s">
        <v>48</v>
      </c>
      <c r="T1232" t="s">
        <v>6046</v>
      </c>
      <c r="U1232" s="9" t="s">
        <v>6047</v>
      </c>
      <c r="V1232" s="9" t="s">
        <v>3081</v>
      </c>
      <c r="W1232" t="s">
        <v>3081</v>
      </c>
      <c r="X1232" t="s">
        <v>3081</v>
      </c>
      <c r="Y1232" t="s">
        <v>3081</v>
      </c>
      <c r="Z1232">
        <v>1</v>
      </c>
      <c r="AA1232">
        <v>44075</v>
      </c>
      <c r="AB1232">
        <v>44075</v>
      </c>
      <c r="AC1232">
        <v>61650028</v>
      </c>
      <c r="AD1232" s="9" t="s">
        <v>3084</v>
      </c>
      <c r="AE1232" t="s">
        <v>1313</v>
      </c>
      <c r="AF1232" t="s">
        <v>5580</v>
      </c>
      <c r="AG1232" t="s">
        <v>5557</v>
      </c>
      <c r="AH1232" t="s">
        <v>5581</v>
      </c>
      <c r="AI1232" t="s">
        <v>6043</v>
      </c>
      <c r="AJ1232">
        <v>23898</v>
      </c>
      <c r="AK1232" t="s">
        <v>3087</v>
      </c>
      <c r="AL1232" t="s">
        <v>3088</v>
      </c>
      <c r="AM1232">
        <v>200019603035352</v>
      </c>
      <c r="AN1232">
        <v>1</v>
      </c>
      <c r="AO1232" s="88" t="s">
        <v>3089</v>
      </c>
      <c r="AP1232" s="88">
        <v>1</v>
      </c>
      <c r="AQ1232" s="88" t="s">
        <v>3090</v>
      </c>
      <c r="AR1232" s="88">
        <v>362717</v>
      </c>
      <c r="AS1232" s="88" t="s">
        <v>6059</v>
      </c>
      <c r="AT1232" s="88">
        <v>826</v>
      </c>
      <c r="AU1232" s="88">
        <v>180000</v>
      </c>
      <c r="AV1232" s="88">
        <v>0</v>
      </c>
      <c r="AW1232" s="88">
        <v>0</v>
      </c>
      <c r="AX1232" s="88">
        <v>0</v>
      </c>
      <c r="AY1232" s="88">
        <v>180000</v>
      </c>
      <c r="AZ1232" s="88">
        <v>5166</v>
      </c>
      <c r="BA1232" s="88">
        <v>30923.37</v>
      </c>
      <c r="BB1232" s="88">
        <v>5472</v>
      </c>
      <c r="BC1232" s="88">
        <v>0</v>
      </c>
      <c r="BD1232" s="88">
        <v>25</v>
      </c>
      <c r="BE1232" s="88">
        <v>0</v>
      </c>
      <c r="BF1232" s="101">
        <v>2000</v>
      </c>
      <c r="BG1232" s="101">
        <v>43586.37</v>
      </c>
      <c r="BH1232" s="101">
        <v>12780</v>
      </c>
      <c r="BI1232" s="101">
        <v>851.51</v>
      </c>
      <c r="BJ1232" s="101">
        <v>12762</v>
      </c>
      <c r="BK1232" s="101">
        <v>26393.51</v>
      </c>
      <c r="BL1232" s="101" t="s">
        <v>3081</v>
      </c>
      <c r="BM1232" s="101" t="s">
        <v>3081</v>
      </c>
    </row>
    <row r="1233" spans="1:65">
      <c r="A1233" t="s">
        <v>695</v>
      </c>
      <c r="B1233">
        <v>20250301</v>
      </c>
      <c r="C1233">
        <v>2025</v>
      </c>
      <c r="D1233" s="9">
        <v>45717</v>
      </c>
      <c r="E1233">
        <v>3</v>
      </c>
      <c r="F1233" t="s">
        <v>1069</v>
      </c>
      <c r="G1233" t="s">
        <v>612</v>
      </c>
      <c r="H1233" t="s">
        <v>1069</v>
      </c>
      <c r="I1233" t="s">
        <v>612</v>
      </c>
      <c r="J1233">
        <v>1</v>
      </c>
      <c r="K1233" t="s">
        <v>9</v>
      </c>
      <c r="L1233" t="s">
        <v>2158</v>
      </c>
      <c r="M1233" t="s">
        <v>2158</v>
      </c>
      <c r="N1233" t="s">
        <v>1820</v>
      </c>
      <c r="O1233" t="s">
        <v>3247</v>
      </c>
      <c r="P1233" t="s">
        <v>6037</v>
      </c>
      <c r="Q1233" t="s">
        <v>6038</v>
      </c>
      <c r="R1233" t="s">
        <v>4396</v>
      </c>
      <c r="S1233" t="s">
        <v>615</v>
      </c>
      <c r="T1233" t="s">
        <v>6046</v>
      </c>
      <c r="U1233" s="9" t="s">
        <v>6047</v>
      </c>
      <c r="V1233" s="9" t="s">
        <v>3081</v>
      </c>
      <c r="W1233" t="s">
        <v>3081</v>
      </c>
      <c r="X1233" t="s">
        <v>3081</v>
      </c>
      <c r="Y1233" t="s">
        <v>3081</v>
      </c>
      <c r="Z1233">
        <v>5</v>
      </c>
      <c r="AA1233">
        <v>43586</v>
      </c>
      <c r="AB1233">
        <v>32914</v>
      </c>
      <c r="AC1233">
        <v>62115018</v>
      </c>
      <c r="AD1233" s="9" t="s">
        <v>3084</v>
      </c>
      <c r="AE1233" t="s">
        <v>857</v>
      </c>
      <c r="AF1233" t="s">
        <v>4539</v>
      </c>
      <c r="AG1233" t="s">
        <v>3863</v>
      </c>
      <c r="AH1233" t="s">
        <v>627</v>
      </c>
      <c r="AI1233" t="s">
        <v>6043</v>
      </c>
      <c r="AJ1233">
        <v>24148</v>
      </c>
      <c r="AK1233" t="s">
        <v>3088</v>
      </c>
      <c r="AL1233" t="s">
        <v>3095</v>
      </c>
      <c r="AM1233">
        <v>200013300031532</v>
      </c>
      <c r="AN1233">
        <v>1</v>
      </c>
      <c r="AO1233" s="88" t="s">
        <v>3089</v>
      </c>
      <c r="AP1233" s="88">
        <v>1</v>
      </c>
      <c r="AQ1233" s="88" t="s">
        <v>3090</v>
      </c>
      <c r="AR1233" s="88">
        <v>362717</v>
      </c>
      <c r="AS1233" s="88" t="s">
        <v>6059</v>
      </c>
      <c r="AT1233" s="88">
        <v>834</v>
      </c>
      <c r="AU1233" s="88">
        <v>45000</v>
      </c>
      <c r="AV1233" s="88">
        <v>0</v>
      </c>
      <c r="AW1233" s="88">
        <v>0</v>
      </c>
      <c r="AX1233" s="88">
        <v>0</v>
      </c>
      <c r="AY1233" s="88">
        <v>45000</v>
      </c>
      <c r="AZ1233" s="88">
        <v>1291.5</v>
      </c>
      <c r="BA1233" s="88">
        <v>1148.33</v>
      </c>
      <c r="BB1233" s="88">
        <v>1368</v>
      </c>
      <c r="BC1233" s="88">
        <v>0</v>
      </c>
      <c r="BD1233" s="88">
        <v>25</v>
      </c>
      <c r="BE1233" s="88">
        <v>100</v>
      </c>
      <c r="BF1233" s="101">
        <v>25305.38</v>
      </c>
      <c r="BG1233" s="101">
        <v>29238.21</v>
      </c>
      <c r="BH1233" s="101">
        <v>3195</v>
      </c>
      <c r="BI1233" s="101">
        <v>495</v>
      </c>
      <c r="BJ1233" s="101">
        <v>3190.5</v>
      </c>
      <c r="BK1233" s="101">
        <v>6880.5</v>
      </c>
      <c r="BL1233" s="101" t="s">
        <v>3091</v>
      </c>
      <c r="BM1233" s="101" t="s">
        <v>3081</v>
      </c>
    </row>
    <row r="1234" spans="1:65">
      <c r="A1234" t="s">
        <v>695</v>
      </c>
      <c r="B1234">
        <v>20250301</v>
      </c>
      <c r="C1234">
        <v>2025</v>
      </c>
      <c r="D1234" s="9">
        <v>45717</v>
      </c>
      <c r="E1234">
        <v>3</v>
      </c>
      <c r="F1234" t="s">
        <v>1028</v>
      </c>
      <c r="G1234" t="s">
        <v>1194</v>
      </c>
      <c r="H1234" t="s">
        <v>1038</v>
      </c>
      <c r="I1234" t="s">
        <v>695</v>
      </c>
      <c r="J1234">
        <v>34</v>
      </c>
      <c r="K1234" t="s">
        <v>3256</v>
      </c>
      <c r="L1234" t="s">
        <v>2158</v>
      </c>
      <c r="M1234" t="s">
        <v>2158</v>
      </c>
      <c r="N1234" t="s">
        <v>1820</v>
      </c>
      <c r="O1234" t="s">
        <v>3247</v>
      </c>
      <c r="P1234" t="s">
        <v>6037</v>
      </c>
      <c r="Q1234" t="s">
        <v>6038</v>
      </c>
      <c r="R1234" t="s">
        <v>3263</v>
      </c>
      <c r="S1234" t="s">
        <v>62</v>
      </c>
      <c r="T1234" t="s">
        <v>6066</v>
      </c>
      <c r="U1234" s="9" t="s">
        <v>6067</v>
      </c>
      <c r="V1234" s="9" t="s">
        <v>6052</v>
      </c>
      <c r="W1234" t="s">
        <v>6053</v>
      </c>
      <c r="X1234" t="s">
        <v>3081</v>
      </c>
      <c r="Y1234" t="s">
        <v>3081</v>
      </c>
      <c r="Z1234">
        <v>1</v>
      </c>
      <c r="AA1234">
        <v>44986</v>
      </c>
      <c r="AB1234">
        <v>44986</v>
      </c>
      <c r="AC1234">
        <v>62475181</v>
      </c>
      <c r="AD1234" s="9" t="s">
        <v>3084</v>
      </c>
      <c r="AE1234" t="s">
        <v>2249</v>
      </c>
      <c r="AF1234" t="s">
        <v>5430</v>
      </c>
      <c r="AG1234" t="s">
        <v>5431</v>
      </c>
      <c r="AH1234" t="s">
        <v>2248</v>
      </c>
      <c r="AI1234" t="s">
        <v>6045</v>
      </c>
      <c r="AJ1234">
        <v>23788</v>
      </c>
      <c r="AK1234" t="s">
        <v>3099</v>
      </c>
      <c r="AL1234" t="s">
        <v>3088</v>
      </c>
      <c r="AM1234">
        <v>200019605628362</v>
      </c>
      <c r="AN1234">
        <v>1</v>
      </c>
      <c r="AO1234" s="88" t="s">
        <v>3089</v>
      </c>
      <c r="AP1234" s="88">
        <v>1</v>
      </c>
      <c r="AQ1234" s="88" t="s">
        <v>3090</v>
      </c>
      <c r="AR1234" s="88">
        <v>362717</v>
      </c>
      <c r="AS1234" s="88" t="s">
        <v>6059</v>
      </c>
      <c r="AT1234" s="88">
        <v>838</v>
      </c>
      <c r="AU1234" s="88">
        <v>30000</v>
      </c>
      <c r="AV1234" s="88">
        <v>0</v>
      </c>
      <c r="AW1234" s="88">
        <v>0</v>
      </c>
      <c r="AX1234" s="88">
        <v>0</v>
      </c>
      <c r="AY1234" s="88">
        <v>30000</v>
      </c>
      <c r="AZ1234" s="88">
        <v>861</v>
      </c>
      <c r="BA1234" s="88">
        <v>0</v>
      </c>
      <c r="BB1234" s="88">
        <v>912</v>
      </c>
      <c r="BC1234" s="88">
        <v>0</v>
      </c>
      <c r="BD1234" s="88">
        <v>25</v>
      </c>
      <c r="BE1234" s="88">
        <v>0</v>
      </c>
      <c r="BF1234" s="101">
        <v>0</v>
      </c>
      <c r="BG1234" s="101">
        <v>1798</v>
      </c>
      <c r="BH1234" s="101">
        <v>2130</v>
      </c>
      <c r="BI1234" s="101">
        <v>330</v>
      </c>
      <c r="BJ1234" s="101">
        <v>2127</v>
      </c>
      <c r="BK1234" s="101">
        <v>4587</v>
      </c>
      <c r="BL1234" s="101" t="s">
        <v>3081</v>
      </c>
      <c r="BM1234" s="101" t="s">
        <v>3081</v>
      </c>
    </row>
    <row r="1235" spans="1:65">
      <c r="A1235" t="s">
        <v>695</v>
      </c>
      <c r="B1235">
        <v>20250301</v>
      </c>
      <c r="C1235">
        <v>2025</v>
      </c>
      <c r="D1235" s="9">
        <v>45717</v>
      </c>
      <c r="E1235">
        <v>3</v>
      </c>
      <c r="F1235" t="s">
        <v>1067</v>
      </c>
      <c r="G1235" t="s">
        <v>407</v>
      </c>
      <c r="H1235" t="s">
        <v>1067</v>
      </c>
      <c r="I1235" t="s">
        <v>407</v>
      </c>
      <c r="J1235">
        <v>1</v>
      </c>
      <c r="K1235" t="s">
        <v>9</v>
      </c>
      <c r="L1235" t="s">
        <v>2158</v>
      </c>
      <c r="M1235" t="s">
        <v>2158</v>
      </c>
      <c r="N1235" t="s">
        <v>1820</v>
      </c>
      <c r="O1235" t="s">
        <v>3247</v>
      </c>
      <c r="P1235" t="s">
        <v>6037</v>
      </c>
      <c r="Q1235" t="s">
        <v>6038</v>
      </c>
      <c r="R1235" t="s">
        <v>3083</v>
      </c>
      <c r="S1235" t="s">
        <v>7</v>
      </c>
      <c r="T1235" t="s">
        <v>6039</v>
      </c>
      <c r="U1235" s="9" t="s">
        <v>6040</v>
      </c>
      <c r="V1235" s="9" t="s">
        <v>6041</v>
      </c>
      <c r="W1235" t="s">
        <v>6042</v>
      </c>
      <c r="X1235" t="s">
        <v>3081</v>
      </c>
      <c r="Y1235" t="s">
        <v>3081</v>
      </c>
      <c r="Z1235">
        <v>2</v>
      </c>
      <c r="AA1235">
        <v>45413</v>
      </c>
      <c r="AB1235">
        <v>44317</v>
      </c>
      <c r="AC1235">
        <v>61710044</v>
      </c>
      <c r="AD1235" s="9" t="s">
        <v>3084</v>
      </c>
      <c r="AE1235" t="s">
        <v>1270</v>
      </c>
      <c r="AF1235" t="s">
        <v>5135</v>
      </c>
      <c r="AG1235" t="s">
        <v>5136</v>
      </c>
      <c r="AH1235" t="s">
        <v>786</v>
      </c>
      <c r="AI1235" t="s">
        <v>6043</v>
      </c>
      <c r="AJ1235">
        <v>37159</v>
      </c>
      <c r="AK1235" t="s">
        <v>3099</v>
      </c>
      <c r="AL1235" t="s">
        <v>3088</v>
      </c>
      <c r="AM1235">
        <v>200019603683967</v>
      </c>
      <c r="AN1235">
        <v>1</v>
      </c>
      <c r="AO1235" s="88" t="s">
        <v>3089</v>
      </c>
      <c r="AP1235" s="88">
        <v>1</v>
      </c>
      <c r="AQ1235" s="88" t="s">
        <v>3090</v>
      </c>
      <c r="AR1235" s="88">
        <v>362717</v>
      </c>
      <c r="AS1235" s="88" t="s">
        <v>6059</v>
      </c>
      <c r="AT1235" s="88">
        <v>843</v>
      </c>
      <c r="AU1235" s="88">
        <v>24000</v>
      </c>
      <c r="AV1235" s="88">
        <v>0</v>
      </c>
      <c r="AW1235" s="88">
        <v>0</v>
      </c>
      <c r="AX1235" s="88">
        <v>0</v>
      </c>
      <c r="AY1235" s="88">
        <v>24000</v>
      </c>
      <c r="AZ1235" s="88">
        <v>688.8</v>
      </c>
      <c r="BA1235" s="88">
        <v>0</v>
      </c>
      <c r="BB1235" s="88">
        <v>729.6</v>
      </c>
      <c r="BC1235" s="88">
        <v>0</v>
      </c>
      <c r="BD1235" s="88">
        <v>25</v>
      </c>
      <c r="BE1235" s="88">
        <v>0</v>
      </c>
      <c r="BF1235" s="101">
        <v>3655.93</v>
      </c>
      <c r="BG1235" s="101">
        <v>5099.33</v>
      </c>
      <c r="BH1235" s="101">
        <v>1704</v>
      </c>
      <c r="BI1235" s="101">
        <v>264</v>
      </c>
      <c r="BJ1235" s="101">
        <v>1701.6</v>
      </c>
      <c r="BK1235" s="101">
        <v>3669.6</v>
      </c>
      <c r="BL1235" s="101" t="s">
        <v>3081</v>
      </c>
      <c r="BM1235" s="101" t="s">
        <v>3081</v>
      </c>
    </row>
    <row r="1236" spans="1:65">
      <c r="A1236" t="s">
        <v>695</v>
      </c>
      <c r="B1236">
        <v>20250301</v>
      </c>
      <c r="C1236">
        <v>2025</v>
      </c>
      <c r="D1236" s="9">
        <v>45717</v>
      </c>
      <c r="E1236">
        <v>3</v>
      </c>
      <c r="F1236" t="s">
        <v>1038</v>
      </c>
      <c r="G1236" t="s">
        <v>695</v>
      </c>
      <c r="H1236" t="s">
        <v>1038</v>
      </c>
      <c r="I1236" t="s">
        <v>695</v>
      </c>
      <c r="J1236">
        <v>34</v>
      </c>
      <c r="K1236" t="s">
        <v>3256</v>
      </c>
      <c r="L1236" t="s">
        <v>2158</v>
      </c>
      <c r="M1236" t="s">
        <v>2158</v>
      </c>
      <c r="N1236" t="s">
        <v>1820</v>
      </c>
      <c r="O1236" t="s">
        <v>3247</v>
      </c>
      <c r="P1236" t="s">
        <v>6037</v>
      </c>
      <c r="Q1236" t="s">
        <v>6038</v>
      </c>
      <c r="R1236" t="s">
        <v>3218</v>
      </c>
      <c r="S1236" t="s">
        <v>48</v>
      </c>
      <c r="T1236" t="s">
        <v>6046</v>
      </c>
      <c r="U1236" s="9" t="s">
        <v>6047</v>
      </c>
      <c r="V1236" s="9" t="s">
        <v>3081</v>
      </c>
      <c r="W1236" t="s">
        <v>3081</v>
      </c>
      <c r="X1236" t="s">
        <v>3081</v>
      </c>
      <c r="Y1236" t="s">
        <v>3081</v>
      </c>
      <c r="Z1236">
        <v>1</v>
      </c>
      <c r="AA1236">
        <v>45170</v>
      </c>
      <c r="AB1236">
        <v>45170</v>
      </c>
      <c r="AC1236">
        <v>62462013</v>
      </c>
      <c r="AD1236" s="9" t="s">
        <v>3084</v>
      </c>
      <c r="AE1236" t="s">
        <v>2544</v>
      </c>
      <c r="AF1236" t="s">
        <v>4303</v>
      </c>
      <c r="AG1236" t="s">
        <v>4304</v>
      </c>
      <c r="AH1236" t="s">
        <v>2570</v>
      </c>
      <c r="AI1236" t="s">
        <v>6045</v>
      </c>
      <c r="AJ1236">
        <v>20853</v>
      </c>
      <c r="AK1236" t="s">
        <v>3087</v>
      </c>
      <c r="AL1236" t="s">
        <v>3088</v>
      </c>
      <c r="AM1236">
        <v>200012404198646</v>
      </c>
      <c r="AN1236">
        <v>1</v>
      </c>
      <c r="AO1236" s="88" t="s">
        <v>3089</v>
      </c>
      <c r="AP1236" s="88">
        <v>1</v>
      </c>
      <c r="AQ1236" s="88" t="s">
        <v>3090</v>
      </c>
      <c r="AR1236" s="88">
        <v>362717</v>
      </c>
      <c r="AS1236" s="88" t="s">
        <v>6059</v>
      </c>
      <c r="AT1236" s="88">
        <v>844</v>
      </c>
      <c r="AU1236" s="88">
        <v>175000</v>
      </c>
      <c r="AV1236" s="88">
        <v>0</v>
      </c>
      <c r="AW1236" s="88">
        <v>0</v>
      </c>
      <c r="AX1236" s="88">
        <v>0</v>
      </c>
      <c r="AY1236" s="88">
        <v>175000</v>
      </c>
      <c r="AZ1236" s="88">
        <v>5022.5</v>
      </c>
      <c r="BA1236" s="88">
        <v>29747.24</v>
      </c>
      <c r="BB1236" s="88">
        <v>5320</v>
      </c>
      <c r="BC1236" s="88">
        <v>0</v>
      </c>
      <c r="BD1236" s="88">
        <v>25</v>
      </c>
      <c r="BE1236" s="88">
        <v>0</v>
      </c>
      <c r="BF1236" s="101">
        <v>0</v>
      </c>
      <c r="BG1236" s="101">
        <v>40114.74</v>
      </c>
      <c r="BH1236" s="101">
        <v>12425</v>
      </c>
      <c r="BI1236" s="101">
        <v>851.51</v>
      </c>
      <c r="BJ1236" s="101">
        <v>12407.5</v>
      </c>
      <c r="BK1236" s="101">
        <v>25684.01</v>
      </c>
      <c r="BL1236" s="101" t="s">
        <v>3081</v>
      </c>
      <c r="BM1236" s="101" t="s">
        <v>3081</v>
      </c>
    </row>
    <row r="1237" spans="1:65">
      <c r="A1237" t="s">
        <v>695</v>
      </c>
      <c r="B1237">
        <v>20250301</v>
      </c>
      <c r="C1237">
        <v>2025</v>
      </c>
      <c r="D1237" s="9">
        <v>45717</v>
      </c>
      <c r="E1237">
        <v>3</v>
      </c>
      <c r="F1237" t="s">
        <v>1048</v>
      </c>
      <c r="G1237" t="s">
        <v>388</v>
      </c>
      <c r="H1237" t="s">
        <v>1038</v>
      </c>
      <c r="I1237" t="s">
        <v>695</v>
      </c>
      <c r="J1237">
        <v>34</v>
      </c>
      <c r="K1237" t="s">
        <v>3256</v>
      </c>
      <c r="L1237" t="s">
        <v>2158</v>
      </c>
      <c r="M1237" t="s">
        <v>2158</v>
      </c>
      <c r="N1237" t="s">
        <v>1820</v>
      </c>
      <c r="O1237" t="s">
        <v>3247</v>
      </c>
      <c r="P1237" t="s">
        <v>6037</v>
      </c>
      <c r="Q1237" t="s">
        <v>6038</v>
      </c>
      <c r="R1237" t="s">
        <v>3314</v>
      </c>
      <c r="S1237" t="s">
        <v>728</v>
      </c>
      <c r="T1237" t="s">
        <v>6046</v>
      </c>
      <c r="U1237" s="9" t="s">
        <v>6047</v>
      </c>
      <c r="V1237" s="9" t="s">
        <v>6054</v>
      </c>
      <c r="W1237" t="s">
        <v>6055</v>
      </c>
      <c r="X1237" t="s">
        <v>3081</v>
      </c>
      <c r="Y1237" t="s">
        <v>3081</v>
      </c>
      <c r="Z1237">
        <v>2</v>
      </c>
      <c r="AA1237">
        <v>44896</v>
      </c>
      <c r="AB1237">
        <v>42125</v>
      </c>
      <c r="AC1237">
        <v>61935125</v>
      </c>
      <c r="AD1237" s="9" t="s">
        <v>3084</v>
      </c>
      <c r="AE1237" t="s">
        <v>2063</v>
      </c>
      <c r="AF1237" t="s">
        <v>3310</v>
      </c>
      <c r="AG1237" t="s">
        <v>4963</v>
      </c>
      <c r="AH1237" t="s">
        <v>2062</v>
      </c>
      <c r="AI1237" t="s">
        <v>6045</v>
      </c>
      <c r="AJ1237">
        <v>30881</v>
      </c>
      <c r="AK1237" t="s">
        <v>3099</v>
      </c>
      <c r="AL1237" t="s">
        <v>3088</v>
      </c>
      <c r="AM1237">
        <v>200019603269795</v>
      </c>
      <c r="AN1237">
        <v>1</v>
      </c>
      <c r="AO1237" s="88" t="s">
        <v>3089</v>
      </c>
      <c r="AP1237" s="88">
        <v>1</v>
      </c>
      <c r="AQ1237" s="88" t="s">
        <v>3090</v>
      </c>
      <c r="AR1237" s="88">
        <v>362717</v>
      </c>
      <c r="AS1237" s="88" t="s">
        <v>6059</v>
      </c>
      <c r="AT1237" s="88">
        <v>854</v>
      </c>
      <c r="AU1237" s="88">
        <v>31500</v>
      </c>
      <c r="AV1237" s="88">
        <v>0</v>
      </c>
      <c r="AW1237" s="88">
        <v>0</v>
      </c>
      <c r="AX1237" s="88">
        <v>0</v>
      </c>
      <c r="AY1237" s="88">
        <v>31500</v>
      </c>
      <c r="AZ1237" s="88">
        <v>904.05</v>
      </c>
      <c r="BA1237" s="88">
        <v>0</v>
      </c>
      <c r="BB1237" s="88">
        <v>957.6</v>
      </c>
      <c r="BC1237" s="88">
        <v>0</v>
      </c>
      <c r="BD1237" s="88">
        <v>25</v>
      </c>
      <c r="BE1237" s="88">
        <v>0</v>
      </c>
      <c r="BF1237" s="101">
        <v>0</v>
      </c>
      <c r="BG1237" s="101">
        <v>1886.65</v>
      </c>
      <c r="BH1237" s="101">
        <v>2236.5</v>
      </c>
      <c r="BI1237" s="101">
        <v>346.5</v>
      </c>
      <c r="BJ1237" s="101">
        <v>2233.35</v>
      </c>
      <c r="BK1237" s="101">
        <v>4816.3500000000004</v>
      </c>
      <c r="BL1237" s="101" t="s">
        <v>3091</v>
      </c>
      <c r="BM1237" s="101" t="s">
        <v>3229</v>
      </c>
    </row>
    <row r="1238" spans="1:65">
      <c r="A1238" t="s">
        <v>695</v>
      </c>
      <c r="B1238">
        <v>20250301</v>
      </c>
      <c r="C1238">
        <v>2025</v>
      </c>
      <c r="D1238" s="9">
        <v>45717</v>
      </c>
      <c r="E1238">
        <v>3</v>
      </c>
      <c r="F1238" t="s">
        <v>2677</v>
      </c>
      <c r="G1238" t="s">
        <v>2691</v>
      </c>
      <c r="H1238" t="s">
        <v>2677</v>
      </c>
      <c r="I1238" t="s">
        <v>2691</v>
      </c>
      <c r="J1238">
        <v>1</v>
      </c>
      <c r="K1238" t="s">
        <v>9</v>
      </c>
      <c r="L1238" t="s">
        <v>2158</v>
      </c>
      <c r="M1238" t="s">
        <v>2158</v>
      </c>
      <c r="N1238" t="s">
        <v>1820</v>
      </c>
      <c r="O1238" t="s">
        <v>3247</v>
      </c>
      <c r="P1238" t="s">
        <v>6037</v>
      </c>
      <c r="Q1238" t="s">
        <v>6038</v>
      </c>
      <c r="R1238" t="s">
        <v>3297</v>
      </c>
      <c r="S1238" t="s">
        <v>8</v>
      </c>
      <c r="T1238" t="s">
        <v>6046</v>
      </c>
      <c r="U1238" s="9" t="s">
        <v>6047</v>
      </c>
      <c r="V1238" s="9" t="s">
        <v>6056</v>
      </c>
      <c r="W1238" t="s">
        <v>6057</v>
      </c>
      <c r="X1238" t="s">
        <v>3081</v>
      </c>
      <c r="Y1238" t="s">
        <v>3081</v>
      </c>
      <c r="Z1238">
        <v>5</v>
      </c>
      <c r="AA1238">
        <v>45323</v>
      </c>
      <c r="AB1238">
        <v>43983</v>
      </c>
      <c r="AC1238">
        <v>1</v>
      </c>
      <c r="AD1238" s="9" t="s">
        <v>3084</v>
      </c>
      <c r="AE1238" t="s">
        <v>1351</v>
      </c>
      <c r="AF1238" t="s">
        <v>4089</v>
      </c>
      <c r="AG1238" t="s">
        <v>4090</v>
      </c>
      <c r="AH1238" t="s">
        <v>659</v>
      </c>
      <c r="AI1238" t="s">
        <v>6043</v>
      </c>
      <c r="AJ1238">
        <v>34056</v>
      </c>
      <c r="AK1238" t="s">
        <v>3099</v>
      </c>
      <c r="AL1238" t="s">
        <v>3088</v>
      </c>
      <c r="AM1238">
        <v>200019600496442</v>
      </c>
      <c r="AN1238">
        <v>1</v>
      </c>
      <c r="AO1238" s="88" t="s">
        <v>3089</v>
      </c>
      <c r="AP1238" s="88">
        <v>1</v>
      </c>
      <c r="AQ1238" s="88" t="s">
        <v>3090</v>
      </c>
      <c r="AR1238" s="88">
        <v>363097</v>
      </c>
      <c r="AS1238" s="88" t="s">
        <v>6091</v>
      </c>
      <c r="AT1238" s="88">
        <v>23</v>
      </c>
      <c r="AU1238" s="88">
        <v>13000</v>
      </c>
      <c r="AV1238" s="88">
        <v>0</v>
      </c>
      <c r="AW1238" s="88">
        <v>0</v>
      </c>
      <c r="AX1238" s="88">
        <v>13000</v>
      </c>
      <c r="AY1238" s="88">
        <v>26000</v>
      </c>
      <c r="AZ1238" s="88">
        <v>373.1</v>
      </c>
      <c r="BA1238" s="88">
        <v>1314.41</v>
      </c>
      <c r="BB1238" s="88">
        <v>395.2</v>
      </c>
      <c r="BC1238" s="88">
        <v>0</v>
      </c>
      <c r="BD1238" s="88">
        <v>0</v>
      </c>
      <c r="BE1238" s="88">
        <v>0</v>
      </c>
      <c r="BF1238" s="101">
        <v>0</v>
      </c>
      <c r="BG1238" s="101">
        <v>2082.71</v>
      </c>
      <c r="BH1238" s="101">
        <v>923</v>
      </c>
      <c r="BI1238" s="101">
        <v>143</v>
      </c>
      <c r="BJ1238" s="101">
        <v>921.7</v>
      </c>
      <c r="BK1238" s="101">
        <v>1987.7</v>
      </c>
      <c r="BL1238" s="101" t="s">
        <v>3081</v>
      </c>
      <c r="BM1238" s="101" t="s">
        <v>3081</v>
      </c>
    </row>
    <row r="1239" spans="1:65">
      <c r="A1239" t="s">
        <v>695</v>
      </c>
      <c r="B1239">
        <v>20250301</v>
      </c>
      <c r="C1239">
        <v>2025</v>
      </c>
      <c r="D1239" s="9">
        <v>45717</v>
      </c>
      <c r="E1239">
        <v>3</v>
      </c>
      <c r="F1239" t="s">
        <v>1063</v>
      </c>
      <c r="G1239" t="s">
        <v>256</v>
      </c>
      <c r="H1239" t="s">
        <v>1063</v>
      </c>
      <c r="I1239" t="s">
        <v>256</v>
      </c>
      <c r="J1239">
        <v>1</v>
      </c>
      <c r="K1239" t="s">
        <v>9</v>
      </c>
      <c r="L1239" t="s">
        <v>2158</v>
      </c>
      <c r="M1239" t="s">
        <v>2158</v>
      </c>
      <c r="N1239" t="s">
        <v>1823</v>
      </c>
      <c r="O1239" t="s">
        <v>3082</v>
      </c>
      <c r="P1239" t="s">
        <v>6037</v>
      </c>
      <c r="Q1239" t="s">
        <v>6038</v>
      </c>
      <c r="R1239" t="s">
        <v>3096</v>
      </c>
      <c r="S1239" t="s">
        <v>295</v>
      </c>
      <c r="T1239" t="s">
        <v>6046</v>
      </c>
      <c r="U1239" s="9" t="s">
        <v>6047</v>
      </c>
      <c r="V1239" s="9" t="s">
        <v>6056</v>
      </c>
      <c r="W1239" t="s">
        <v>6057</v>
      </c>
      <c r="X1239" t="s">
        <v>3081</v>
      </c>
      <c r="Y1239" t="s">
        <v>3081</v>
      </c>
      <c r="Z1239">
        <v>9</v>
      </c>
      <c r="AA1239">
        <v>45474</v>
      </c>
      <c r="AB1239">
        <v>40695</v>
      </c>
      <c r="AC1239">
        <v>61605014</v>
      </c>
      <c r="AD1239" s="9" t="s">
        <v>3084</v>
      </c>
      <c r="AE1239" t="s">
        <v>1619</v>
      </c>
      <c r="AF1239" t="s">
        <v>4031</v>
      </c>
      <c r="AG1239" t="s">
        <v>4886</v>
      </c>
      <c r="AH1239" t="s">
        <v>114</v>
      </c>
      <c r="AI1239" t="s">
        <v>6045</v>
      </c>
      <c r="AJ1239">
        <v>31338</v>
      </c>
      <c r="AK1239" t="s">
        <v>3088</v>
      </c>
      <c r="AL1239" t="s">
        <v>3088</v>
      </c>
      <c r="AM1239">
        <v>200013300197023</v>
      </c>
      <c r="AN1239">
        <v>1</v>
      </c>
      <c r="AO1239" s="88" t="s">
        <v>3089</v>
      </c>
      <c r="AP1239" s="88">
        <v>1</v>
      </c>
      <c r="AQ1239" s="88" t="s">
        <v>3090</v>
      </c>
      <c r="AR1239" s="88">
        <v>363126</v>
      </c>
      <c r="AS1239" s="88" t="s">
        <v>6092</v>
      </c>
      <c r="AT1239" s="88">
        <v>1</v>
      </c>
      <c r="AU1239" s="88">
        <v>0</v>
      </c>
      <c r="AV1239" s="88">
        <v>0</v>
      </c>
      <c r="AW1239" s="88">
        <v>0</v>
      </c>
      <c r="AX1239" s="88">
        <v>2500</v>
      </c>
      <c r="AY1239" s="88">
        <v>2500</v>
      </c>
      <c r="AZ1239" s="88">
        <v>0</v>
      </c>
      <c r="BA1239" s="88">
        <v>111.98</v>
      </c>
      <c r="BB1239" s="88">
        <v>0</v>
      </c>
      <c r="BC1239" s="88">
        <v>0</v>
      </c>
      <c r="BD1239" s="88">
        <v>0</v>
      </c>
      <c r="BE1239" s="88">
        <v>0</v>
      </c>
      <c r="BF1239" s="101">
        <v>0</v>
      </c>
      <c r="BG1239" s="101">
        <v>111.98</v>
      </c>
      <c r="BH1239" s="101">
        <v>0</v>
      </c>
      <c r="BI1239" s="101">
        <v>0</v>
      </c>
      <c r="BJ1239" s="101">
        <v>0</v>
      </c>
      <c r="BK1239" s="101">
        <v>0</v>
      </c>
      <c r="BL1239" s="101" t="s">
        <v>3173</v>
      </c>
      <c r="BM1239" s="101" t="s">
        <v>3217</v>
      </c>
    </row>
    <row r="1240" spans="1:65">
      <c r="A1240" t="s">
        <v>695</v>
      </c>
      <c r="B1240">
        <v>20250301</v>
      </c>
      <c r="C1240">
        <v>2025</v>
      </c>
      <c r="D1240" s="9">
        <v>45717</v>
      </c>
      <c r="E1240">
        <v>3</v>
      </c>
      <c r="F1240" t="s">
        <v>1028</v>
      </c>
      <c r="G1240" t="s">
        <v>1194</v>
      </c>
      <c r="H1240" t="s">
        <v>1028</v>
      </c>
      <c r="I1240" t="s">
        <v>1194</v>
      </c>
      <c r="J1240">
        <v>1</v>
      </c>
      <c r="K1240" t="s">
        <v>9</v>
      </c>
      <c r="L1240" t="s">
        <v>2158</v>
      </c>
      <c r="M1240" t="s">
        <v>2158</v>
      </c>
      <c r="N1240" t="s">
        <v>1820</v>
      </c>
      <c r="O1240" t="s">
        <v>3247</v>
      </c>
      <c r="P1240" t="s">
        <v>6037</v>
      </c>
      <c r="Q1240" t="s">
        <v>6038</v>
      </c>
      <c r="R1240" t="s">
        <v>3877</v>
      </c>
      <c r="S1240" t="s">
        <v>320</v>
      </c>
      <c r="T1240" t="s">
        <v>6039</v>
      </c>
      <c r="U1240" s="9" t="s">
        <v>6040</v>
      </c>
      <c r="V1240" s="9" t="s">
        <v>6056</v>
      </c>
      <c r="W1240" t="s">
        <v>6057</v>
      </c>
      <c r="X1240" t="s">
        <v>3081</v>
      </c>
      <c r="Y1240" t="s">
        <v>3081</v>
      </c>
      <c r="Z1240">
        <v>5</v>
      </c>
      <c r="AA1240">
        <v>43709</v>
      </c>
      <c r="AB1240">
        <v>31778</v>
      </c>
      <c r="AC1240">
        <v>62475007</v>
      </c>
      <c r="AD1240" s="9" t="s">
        <v>3084</v>
      </c>
      <c r="AE1240" t="s">
        <v>1315</v>
      </c>
      <c r="AF1240" t="s">
        <v>3878</v>
      </c>
      <c r="AG1240" t="s">
        <v>3879</v>
      </c>
      <c r="AH1240" t="s">
        <v>580</v>
      </c>
      <c r="AI1240" t="s">
        <v>6045</v>
      </c>
      <c r="AJ1240">
        <v>25921</v>
      </c>
      <c r="AK1240" t="s">
        <v>3088</v>
      </c>
      <c r="AL1240" t="s">
        <v>3095</v>
      </c>
      <c r="AM1240">
        <v>200013300040413</v>
      </c>
      <c r="AN1240">
        <v>1</v>
      </c>
      <c r="AO1240" s="88" t="s">
        <v>3089</v>
      </c>
      <c r="AP1240" s="88">
        <v>1</v>
      </c>
      <c r="AQ1240" s="88" t="s">
        <v>3090</v>
      </c>
      <c r="AR1240" s="88">
        <v>363127</v>
      </c>
      <c r="AS1240" s="88" t="s">
        <v>6092</v>
      </c>
      <c r="AT1240" s="88">
        <v>1</v>
      </c>
      <c r="AU1240" s="88">
        <v>0</v>
      </c>
      <c r="AV1240" s="88">
        <v>0</v>
      </c>
      <c r="AW1240" s="88">
        <v>0</v>
      </c>
      <c r="AX1240" s="88">
        <v>2500</v>
      </c>
      <c r="AY1240" s="88">
        <v>2500</v>
      </c>
      <c r="AZ1240" s="88">
        <v>0</v>
      </c>
      <c r="BA1240" s="88">
        <v>0</v>
      </c>
      <c r="BB1240" s="88">
        <v>0</v>
      </c>
      <c r="BC1240" s="88">
        <v>0</v>
      </c>
      <c r="BD1240" s="88">
        <v>0</v>
      </c>
      <c r="BE1240" s="88">
        <v>0</v>
      </c>
      <c r="BF1240" s="101">
        <v>0</v>
      </c>
      <c r="BG1240" s="101">
        <v>0</v>
      </c>
      <c r="BH1240" s="101">
        <v>0</v>
      </c>
      <c r="BI1240" s="101">
        <v>0</v>
      </c>
      <c r="BJ1240" s="101">
        <v>0</v>
      </c>
      <c r="BK1240" s="101">
        <v>0</v>
      </c>
      <c r="BL1240" s="101" t="s">
        <v>3091</v>
      </c>
      <c r="BM1240" s="101" t="s">
        <v>3081</v>
      </c>
    </row>
    <row r="1241" spans="1:65">
      <c r="A1241" t="s">
        <v>695</v>
      </c>
      <c r="B1241">
        <v>20250301</v>
      </c>
      <c r="C1241">
        <v>2025</v>
      </c>
      <c r="D1241" s="9">
        <v>45717</v>
      </c>
      <c r="E1241">
        <v>3</v>
      </c>
      <c r="F1241" t="s">
        <v>1045</v>
      </c>
      <c r="G1241" t="s">
        <v>1201</v>
      </c>
      <c r="H1241" t="s">
        <v>1045</v>
      </c>
      <c r="I1241" t="s">
        <v>1201</v>
      </c>
      <c r="J1241">
        <v>1</v>
      </c>
      <c r="K1241" t="s">
        <v>9</v>
      </c>
      <c r="L1241" t="s">
        <v>2158</v>
      </c>
      <c r="M1241" t="s">
        <v>2158</v>
      </c>
      <c r="N1241" t="s">
        <v>1820</v>
      </c>
      <c r="O1241" t="s">
        <v>3247</v>
      </c>
      <c r="P1241" t="s">
        <v>6037</v>
      </c>
      <c r="Q1241" t="s">
        <v>6038</v>
      </c>
      <c r="R1241" t="s">
        <v>3530</v>
      </c>
      <c r="S1241" t="s">
        <v>12</v>
      </c>
      <c r="T1241" t="s">
        <v>6039</v>
      </c>
      <c r="U1241" s="9" t="s">
        <v>6040</v>
      </c>
      <c r="V1241" s="9" t="s">
        <v>6041</v>
      </c>
      <c r="W1241" t="s">
        <v>6042</v>
      </c>
      <c r="X1241" t="s">
        <v>3081</v>
      </c>
      <c r="Y1241" t="s">
        <v>3081</v>
      </c>
      <c r="Z1241">
        <v>8</v>
      </c>
      <c r="AA1241">
        <v>43466</v>
      </c>
      <c r="AB1241">
        <v>38412</v>
      </c>
      <c r="AC1241">
        <v>61485009</v>
      </c>
      <c r="AD1241" s="9" t="s">
        <v>3084</v>
      </c>
      <c r="AE1241" t="s">
        <v>1332</v>
      </c>
      <c r="AF1241" t="s">
        <v>3531</v>
      </c>
      <c r="AG1241" t="s">
        <v>3532</v>
      </c>
      <c r="AH1241" t="s">
        <v>185</v>
      </c>
      <c r="AI1241" t="s">
        <v>6045</v>
      </c>
      <c r="AJ1241">
        <v>28904</v>
      </c>
      <c r="AK1241" t="s">
        <v>3088</v>
      </c>
      <c r="AL1241" t="s">
        <v>3095</v>
      </c>
      <c r="AM1241">
        <v>200013300044383</v>
      </c>
      <c r="AN1241">
        <v>1</v>
      </c>
      <c r="AO1241" s="88" t="s">
        <v>3089</v>
      </c>
      <c r="AP1241" s="88">
        <v>1</v>
      </c>
      <c r="AQ1241" s="88" t="s">
        <v>3090</v>
      </c>
      <c r="AR1241" s="88">
        <v>363127</v>
      </c>
      <c r="AS1241" s="88" t="s">
        <v>6092</v>
      </c>
      <c r="AT1241" s="88">
        <v>6</v>
      </c>
      <c r="AU1241" s="88">
        <v>0</v>
      </c>
      <c r="AV1241" s="88">
        <v>0</v>
      </c>
      <c r="AW1241" s="88">
        <v>0</v>
      </c>
      <c r="AX1241" s="88">
        <v>2500</v>
      </c>
      <c r="AY1241" s="88">
        <v>2500</v>
      </c>
      <c r="AZ1241" s="88">
        <v>0</v>
      </c>
      <c r="BA1241" s="88">
        <v>0</v>
      </c>
      <c r="BB1241" s="88">
        <v>0</v>
      </c>
      <c r="BC1241" s="88">
        <v>0</v>
      </c>
      <c r="BD1241" s="88">
        <v>0</v>
      </c>
      <c r="BE1241" s="88">
        <v>0</v>
      </c>
      <c r="BF1241" s="101">
        <v>0</v>
      </c>
      <c r="BG1241" s="101">
        <v>0</v>
      </c>
      <c r="BH1241" s="101">
        <v>0</v>
      </c>
      <c r="BI1241" s="101">
        <v>0</v>
      </c>
      <c r="BJ1241" s="101">
        <v>0</v>
      </c>
      <c r="BK1241" s="101">
        <v>0</v>
      </c>
      <c r="BL1241" s="101" t="s">
        <v>3091</v>
      </c>
      <c r="BM1241" s="101" t="s">
        <v>3081</v>
      </c>
    </row>
    <row r="1242" spans="1:65">
      <c r="A1242" t="s">
        <v>695</v>
      </c>
      <c r="B1242">
        <v>20250301</v>
      </c>
      <c r="C1242">
        <v>2025</v>
      </c>
      <c r="D1242" s="9">
        <v>45717</v>
      </c>
      <c r="E1242">
        <v>3</v>
      </c>
      <c r="F1242" t="s">
        <v>1046</v>
      </c>
      <c r="G1242" t="s">
        <v>226</v>
      </c>
      <c r="H1242" t="s">
        <v>1046</v>
      </c>
      <c r="I1242" t="s">
        <v>226</v>
      </c>
      <c r="J1242">
        <v>1</v>
      </c>
      <c r="K1242" t="s">
        <v>9</v>
      </c>
      <c r="L1242" t="s">
        <v>2158</v>
      </c>
      <c r="M1242" t="s">
        <v>2158</v>
      </c>
      <c r="N1242" t="s">
        <v>1820</v>
      </c>
      <c r="O1242" t="s">
        <v>3247</v>
      </c>
      <c r="P1242" t="s">
        <v>6037</v>
      </c>
      <c r="Q1242" t="s">
        <v>6038</v>
      </c>
      <c r="R1242" t="s">
        <v>3185</v>
      </c>
      <c r="S1242" t="s">
        <v>307</v>
      </c>
      <c r="T1242" t="s">
        <v>6039</v>
      </c>
      <c r="U1242" s="9" t="s">
        <v>6040</v>
      </c>
      <c r="V1242" s="9" t="s">
        <v>6041</v>
      </c>
      <c r="W1242" t="s">
        <v>6042</v>
      </c>
      <c r="X1242" t="s">
        <v>3081</v>
      </c>
      <c r="Y1242" t="s">
        <v>3081</v>
      </c>
      <c r="Z1242">
        <v>1</v>
      </c>
      <c r="AA1242">
        <v>45047</v>
      </c>
      <c r="AB1242">
        <v>45047</v>
      </c>
      <c r="AC1242">
        <v>62250064</v>
      </c>
      <c r="AD1242" s="9" t="s">
        <v>3084</v>
      </c>
      <c r="AE1242" t="s">
        <v>2325</v>
      </c>
      <c r="AF1242" t="s">
        <v>3503</v>
      </c>
      <c r="AG1242" t="s">
        <v>3504</v>
      </c>
      <c r="AH1242" t="s">
        <v>2324</v>
      </c>
      <c r="AI1242" t="s">
        <v>6045</v>
      </c>
      <c r="AJ1242">
        <v>36838</v>
      </c>
      <c r="AK1242" t="s">
        <v>3099</v>
      </c>
      <c r="AL1242" t="s">
        <v>3088</v>
      </c>
      <c r="AM1242">
        <v>200019603595806</v>
      </c>
      <c r="AN1242">
        <v>1</v>
      </c>
      <c r="AO1242" s="88" t="s">
        <v>3089</v>
      </c>
      <c r="AP1242" s="88">
        <v>1</v>
      </c>
      <c r="AQ1242" s="88" t="s">
        <v>3090</v>
      </c>
      <c r="AR1242" s="88">
        <v>363133</v>
      </c>
      <c r="AS1242" s="88" t="s">
        <v>6093</v>
      </c>
      <c r="AT1242" s="88">
        <v>4</v>
      </c>
      <c r="AU1242" s="88">
        <v>0</v>
      </c>
      <c r="AV1242" s="88">
        <v>0</v>
      </c>
      <c r="AW1242" s="88">
        <v>0</v>
      </c>
      <c r="AX1242" s="88">
        <v>444</v>
      </c>
      <c r="AY1242" s="88">
        <v>444</v>
      </c>
      <c r="AZ1242" s="88">
        <v>0</v>
      </c>
      <c r="BA1242" s="88">
        <v>0</v>
      </c>
      <c r="BB1242" s="88">
        <v>0</v>
      </c>
      <c r="BC1242" s="88">
        <v>0</v>
      </c>
      <c r="BD1242" s="88">
        <v>0</v>
      </c>
      <c r="BE1242" s="88">
        <v>0</v>
      </c>
      <c r="BF1242" s="101">
        <v>0</v>
      </c>
      <c r="BG1242" s="101">
        <v>0</v>
      </c>
      <c r="BH1242" s="101">
        <v>0</v>
      </c>
      <c r="BI1242" s="101">
        <v>0</v>
      </c>
      <c r="BJ1242" s="101">
        <v>0</v>
      </c>
      <c r="BK1242" s="101">
        <v>0</v>
      </c>
      <c r="BL1242" s="101" t="s">
        <v>3081</v>
      </c>
      <c r="BM1242" s="101" t="s">
        <v>3081</v>
      </c>
    </row>
    <row r="1243" spans="1:65">
      <c r="A1243" t="s">
        <v>695</v>
      </c>
      <c r="B1243">
        <v>20250301</v>
      </c>
      <c r="C1243">
        <v>2025</v>
      </c>
      <c r="D1243" s="9">
        <v>45717</v>
      </c>
      <c r="E1243">
        <v>3</v>
      </c>
      <c r="F1243" t="s">
        <v>1069</v>
      </c>
      <c r="G1243" t="s">
        <v>612</v>
      </c>
      <c r="H1243" t="s">
        <v>1069</v>
      </c>
      <c r="I1243" t="s">
        <v>612</v>
      </c>
      <c r="J1243">
        <v>1</v>
      </c>
      <c r="K1243" t="s">
        <v>9</v>
      </c>
      <c r="L1243" t="s">
        <v>2158</v>
      </c>
      <c r="M1243" t="s">
        <v>2158</v>
      </c>
      <c r="N1243" t="s">
        <v>1820</v>
      </c>
      <c r="O1243" t="s">
        <v>3247</v>
      </c>
      <c r="P1243" t="s">
        <v>6037</v>
      </c>
      <c r="Q1243" t="s">
        <v>6038</v>
      </c>
      <c r="R1243" t="s">
        <v>3214</v>
      </c>
      <c r="S1243" t="s">
        <v>111</v>
      </c>
      <c r="T1243" t="s">
        <v>6039</v>
      </c>
      <c r="U1243" s="9" t="s">
        <v>6040</v>
      </c>
      <c r="V1243" s="9" t="s">
        <v>6041</v>
      </c>
      <c r="W1243" t="s">
        <v>6042</v>
      </c>
      <c r="X1243" t="s">
        <v>3081</v>
      </c>
      <c r="Y1243" t="s">
        <v>3081</v>
      </c>
      <c r="Z1243">
        <v>1</v>
      </c>
      <c r="AA1243">
        <v>44470</v>
      </c>
      <c r="AB1243">
        <v>44470</v>
      </c>
      <c r="AC1243">
        <v>62115055</v>
      </c>
      <c r="AD1243" s="9" t="s">
        <v>3084</v>
      </c>
      <c r="AE1243" t="s">
        <v>1339</v>
      </c>
      <c r="AF1243" t="s">
        <v>5398</v>
      </c>
      <c r="AG1243" t="s">
        <v>4161</v>
      </c>
      <c r="AH1243" t="s">
        <v>1023</v>
      </c>
      <c r="AI1243" t="s">
        <v>6045</v>
      </c>
      <c r="AJ1243">
        <v>22920</v>
      </c>
      <c r="AK1243" t="s">
        <v>3099</v>
      </c>
      <c r="AL1243" t="s">
        <v>3088</v>
      </c>
      <c r="AM1243">
        <v>200019604243334</v>
      </c>
      <c r="AN1243">
        <v>1</v>
      </c>
      <c r="AO1243" s="88" t="s">
        <v>3089</v>
      </c>
      <c r="AP1243" s="88">
        <v>1</v>
      </c>
      <c r="AQ1243" s="88" t="s">
        <v>3090</v>
      </c>
      <c r="AR1243" s="88">
        <v>363133</v>
      </c>
      <c r="AS1243" s="88" t="s">
        <v>6093</v>
      </c>
      <c r="AT1243" s="88">
        <v>14</v>
      </c>
      <c r="AU1243" s="88">
        <v>0</v>
      </c>
      <c r="AV1243" s="88">
        <v>0</v>
      </c>
      <c r="AW1243" s="88">
        <v>0</v>
      </c>
      <c r="AX1243" s="88">
        <v>1211</v>
      </c>
      <c r="AY1243" s="88">
        <v>1211</v>
      </c>
      <c r="AZ1243" s="88">
        <v>0</v>
      </c>
      <c r="BA1243" s="88">
        <v>0</v>
      </c>
      <c r="BB1243" s="88">
        <v>0</v>
      </c>
      <c r="BC1243" s="88">
        <v>0</v>
      </c>
      <c r="BD1243" s="88">
        <v>0</v>
      </c>
      <c r="BE1243" s="88">
        <v>0</v>
      </c>
      <c r="BF1243" s="101">
        <v>0</v>
      </c>
      <c r="BG1243" s="101">
        <v>0</v>
      </c>
      <c r="BH1243" s="101">
        <v>0</v>
      </c>
      <c r="BI1243" s="101">
        <v>0</v>
      </c>
      <c r="BJ1243" s="101">
        <v>0</v>
      </c>
      <c r="BK1243" s="101">
        <v>0</v>
      </c>
      <c r="BL1243" s="101" t="s">
        <v>3081</v>
      </c>
      <c r="BM1243" s="101" t="s">
        <v>3081</v>
      </c>
    </row>
    <row r="1244" spans="1:65">
      <c r="A1244" t="s">
        <v>695</v>
      </c>
      <c r="B1244">
        <v>20250301</v>
      </c>
      <c r="C1244">
        <v>2025</v>
      </c>
      <c r="D1244" s="9">
        <v>45717</v>
      </c>
      <c r="E1244">
        <v>3</v>
      </c>
      <c r="F1244" t="s">
        <v>1051</v>
      </c>
      <c r="G1244" t="s">
        <v>178</v>
      </c>
      <c r="H1244" t="s">
        <v>1038</v>
      </c>
      <c r="I1244" t="s">
        <v>695</v>
      </c>
      <c r="J1244">
        <v>34</v>
      </c>
      <c r="K1244" t="s">
        <v>3256</v>
      </c>
      <c r="L1244" t="s">
        <v>2158</v>
      </c>
      <c r="M1244" t="s">
        <v>2158</v>
      </c>
      <c r="N1244" t="s">
        <v>1820</v>
      </c>
      <c r="O1244" t="s">
        <v>3247</v>
      </c>
      <c r="P1244" t="s">
        <v>6037</v>
      </c>
      <c r="Q1244" t="s">
        <v>6038</v>
      </c>
      <c r="R1244" t="s">
        <v>3409</v>
      </c>
      <c r="S1244" t="s">
        <v>243</v>
      </c>
      <c r="T1244" t="s">
        <v>6046</v>
      </c>
      <c r="U1244" s="9" t="s">
        <v>6047</v>
      </c>
      <c r="V1244" s="9" t="s">
        <v>6052</v>
      </c>
      <c r="W1244" t="s">
        <v>6053</v>
      </c>
      <c r="X1244" t="s">
        <v>3081</v>
      </c>
      <c r="Y1244" t="s">
        <v>3081</v>
      </c>
      <c r="Z1244">
        <v>3</v>
      </c>
      <c r="AA1244">
        <v>45505</v>
      </c>
      <c r="AB1244">
        <v>44896</v>
      </c>
      <c r="AC1244">
        <v>62055012</v>
      </c>
      <c r="AD1244" s="9" t="s">
        <v>3084</v>
      </c>
      <c r="AE1244" t="s">
        <v>1977</v>
      </c>
      <c r="AF1244" t="s">
        <v>3467</v>
      </c>
      <c r="AG1244" t="s">
        <v>3468</v>
      </c>
      <c r="AH1244" t="s">
        <v>1976</v>
      </c>
      <c r="AI1244" t="s">
        <v>6043</v>
      </c>
      <c r="AJ1244">
        <v>33982</v>
      </c>
      <c r="AK1244" t="s">
        <v>3099</v>
      </c>
      <c r="AL1244" t="s">
        <v>3088</v>
      </c>
      <c r="AM1244">
        <v>200019605322559</v>
      </c>
      <c r="AN1244">
        <v>1</v>
      </c>
      <c r="AO1244" s="88" t="s">
        <v>3089</v>
      </c>
      <c r="AP1244" s="88">
        <v>1</v>
      </c>
      <c r="AQ1244" s="88" t="s">
        <v>3090</v>
      </c>
      <c r="AR1244" s="88">
        <v>362717</v>
      </c>
      <c r="AS1244" s="88" t="s">
        <v>6059</v>
      </c>
      <c r="AT1244" s="88">
        <v>873</v>
      </c>
      <c r="AU1244" s="88">
        <v>70000</v>
      </c>
      <c r="AV1244" s="88">
        <v>0</v>
      </c>
      <c r="AW1244" s="88">
        <v>0</v>
      </c>
      <c r="AX1244" s="88">
        <v>0</v>
      </c>
      <c r="AY1244" s="88">
        <v>70000</v>
      </c>
      <c r="AZ1244" s="88">
        <v>2009</v>
      </c>
      <c r="BA1244" s="88">
        <v>5368.48</v>
      </c>
      <c r="BB1244" s="88">
        <v>2128</v>
      </c>
      <c r="BC1244" s="88">
        <v>0</v>
      </c>
      <c r="BD1244" s="88">
        <v>25</v>
      </c>
      <c r="BE1244" s="88">
        <v>0</v>
      </c>
      <c r="BF1244" s="101">
        <v>8709.25</v>
      </c>
      <c r="BG1244" s="101">
        <v>18239.73</v>
      </c>
      <c r="BH1244" s="101">
        <v>4970</v>
      </c>
      <c r="BI1244" s="101">
        <v>770</v>
      </c>
      <c r="BJ1244" s="101">
        <v>4963</v>
      </c>
      <c r="BK1244" s="101">
        <v>10703</v>
      </c>
      <c r="BL1244" s="101" t="s">
        <v>3173</v>
      </c>
      <c r="BM1244" s="101" t="s">
        <v>3217</v>
      </c>
    </row>
    <row r="1245" spans="1:65">
      <c r="A1245" t="s">
        <v>695</v>
      </c>
      <c r="B1245">
        <v>20250301</v>
      </c>
      <c r="C1245">
        <v>2025</v>
      </c>
      <c r="D1245" s="9">
        <v>45717</v>
      </c>
      <c r="E1245">
        <v>3</v>
      </c>
      <c r="F1245" t="s">
        <v>1028</v>
      </c>
      <c r="G1245" t="s">
        <v>1194</v>
      </c>
      <c r="H1245" t="s">
        <v>1028</v>
      </c>
      <c r="I1245" t="s">
        <v>1194</v>
      </c>
      <c r="J1245">
        <v>1</v>
      </c>
      <c r="K1245" t="s">
        <v>9</v>
      </c>
      <c r="L1245" t="s">
        <v>2158</v>
      </c>
      <c r="M1245" t="s">
        <v>2158</v>
      </c>
      <c r="N1245" t="s">
        <v>1820</v>
      </c>
      <c r="O1245" t="s">
        <v>3247</v>
      </c>
      <c r="P1245" t="s">
        <v>6037</v>
      </c>
      <c r="Q1245" t="s">
        <v>6038</v>
      </c>
      <c r="R1245" t="s">
        <v>3263</v>
      </c>
      <c r="S1245" t="s">
        <v>62</v>
      </c>
      <c r="T1245" t="s">
        <v>6066</v>
      </c>
      <c r="U1245" s="9" t="s">
        <v>6067</v>
      </c>
      <c r="V1245" s="9" t="s">
        <v>6052</v>
      </c>
      <c r="W1245" t="s">
        <v>6053</v>
      </c>
      <c r="X1245" t="s">
        <v>3081</v>
      </c>
      <c r="Y1245" t="s">
        <v>3081</v>
      </c>
      <c r="Z1245">
        <v>12</v>
      </c>
      <c r="AA1245">
        <v>45474</v>
      </c>
      <c r="AB1245">
        <v>40634</v>
      </c>
      <c r="AC1245">
        <v>62475025</v>
      </c>
      <c r="AD1245" s="9" t="s">
        <v>3084</v>
      </c>
      <c r="AE1245" t="s">
        <v>1438</v>
      </c>
      <c r="AF1245" t="s">
        <v>4785</v>
      </c>
      <c r="AG1245" t="s">
        <v>4786</v>
      </c>
      <c r="AH1245" t="s">
        <v>603</v>
      </c>
      <c r="AI1245" t="s">
        <v>6043</v>
      </c>
      <c r="AJ1245">
        <v>30098</v>
      </c>
      <c r="AK1245" t="s">
        <v>3088</v>
      </c>
      <c r="AL1245" t="s">
        <v>3088</v>
      </c>
      <c r="AM1245">
        <v>200013300190871</v>
      </c>
      <c r="AN1245">
        <v>1</v>
      </c>
      <c r="AO1245" s="88" t="s">
        <v>3089</v>
      </c>
      <c r="AP1245" s="88">
        <v>1</v>
      </c>
      <c r="AQ1245" s="88" t="s">
        <v>3090</v>
      </c>
      <c r="AR1245" s="88">
        <v>362717</v>
      </c>
      <c r="AS1245" s="88" t="s">
        <v>6059</v>
      </c>
      <c r="AT1245" s="88">
        <v>876</v>
      </c>
      <c r="AU1245" s="88">
        <v>20000</v>
      </c>
      <c r="AV1245" s="88">
        <v>0</v>
      </c>
      <c r="AW1245" s="88">
        <v>0</v>
      </c>
      <c r="AX1245" s="88">
        <v>0</v>
      </c>
      <c r="AY1245" s="88">
        <v>20000</v>
      </c>
      <c r="AZ1245" s="88">
        <v>574</v>
      </c>
      <c r="BA1245" s="88">
        <v>0</v>
      </c>
      <c r="BB1245" s="88">
        <v>608</v>
      </c>
      <c r="BC1245" s="88">
        <v>0</v>
      </c>
      <c r="BD1245" s="88">
        <v>25</v>
      </c>
      <c r="BE1245" s="88">
        <v>0</v>
      </c>
      <c r="BF1245" s="101">
        <v>0</v>
      </c>
      <c r="BG1245" s="101">
        <v>1207</v>
      </c>
      <c r="BH1245" s="101">
        <v>1420</v>
      </c>
      <c r="BI1245" s="101">
        <v>220</v>
      </c>
      <c r="BJ1245" s="101">
        <v>1418</v>
      </c>
      <c r="BK1245" s="101">
        <v>3058</v>
      </c>
      <c r="BL1245" s="101" t="s">
        <v>3081</v>
      </c>
      <c r="BM1245" s="101" t="s">
        <v>3081</v>
      </c>
    </row>
    <row r="1246" spans="1:65">
      <c r="A1246" t="s">
        <v>695</v>
      </c>
      <c r="B1246">
        <v>20250301</v>
      </c>
      <c r="C1246">
        <v>2025</v>
      </c>
      <c r="D1246" s="9">
        <v>45717</v>
      </c>
      <c r="E1246">
        <v>3</v>
      </c>
      <c r="F1246" t="s">
        <v>2673</v>
      </c>
      <c r="G1246" t="s">
        <v>2693</v>
      </c>
      <c r="H1246" t="s">
        <v>1038</v>
      </c>
      <c r="I1246" t="s">
        <v>695</v>
      </c>
      <c r="J1246">
        <v>34</v>
      </c>
      <c r="K1246" t="s">
        <v>3256</v>
      </c>
      <c r="L1246" t="s">
        <v>2158</v>
      </c>
      <c r="M1246" t="s">
        <v>2158</v>
      </c>
      <c r="N1246" t="s">
        <v>1820</v>
      </c>
      <c r="O1246" t="s">
        <v>3247</v>
      </c>
      <c r="P1246" t="s">
        <v>6037</v>
      </c>
      <c r="Q1246" t="s">
        <v>6038</v>
      </c>
      <c r="R1246" t="s">
        <v>4307</v>
      </c>
      <c r="S1246" t="s">
        <v>2580</v>
      </c>
      <c r="T1246" t="s">
        <v>6046</v>
      </c>
      <c r="U1246" s="9" t="s">
        <v>6047</v>
      </c>
      <c r="V1246" s="9" t="s">
        <v>6052</v>
      </c>
      <c r="W1246" t="s">
        <v>6053</v>
      </c>
      <c r="X1246" t="s">
        <v>3081</v>
      </c>
      <c r="Y1246" t="s">
        <v>3081</v>
      </c>
      <c r="Z1246">
        <v>7</v>
      </c>
      <c r="AA1246">
        <v>45352</v>
      </c>
      <c r="AB1246">
        <v>42005</v>
      </c>
      <c r="AC1246">
        <v>71105011</v>
      </c>
      <c r="AD1246" s="9" t="s">
        <v>3084</v>
      </c>
      <c r="AE1246" t="s">
        <v>1683</v>
      </c>
      <c r="AF1246" t="s">
        <v>4333</v>
      </c>
      <c r="AG1246" t="s">
        <v>4334</v>
      </c>
      <c r="AH1246" t="s">
        <v>1007</v>
      </c>
      <c r="AI1246" t="s">
        <v>6043</v>
      </c>
      <c r="AJ1246">
        <v>31816</v>
      </c>
      <c r="AK1246" t="s">
        <v>3088</v>
      </c>
      <c r="AL1246" t="s">
        <v>3088</v>
      </c>
      <c r="AM1246">
        <v>200019603841434</v>
      </c>
      <c r="AN1246">
        <v>1</v>
      </c>
      <c r="AO1246" s="88" t="s">
        <v>3089</v>
      </c>
      <c r="AP1246" s="88">
        <v>1</v>
      </c>
      <c r="AQ1246" s="88" t="s">
        <v>3090</v>
      </c>
      <c r="AR1246" s="88">
        <v>362717</v>
      </c>
      <c r="AS1246" s="88" t="s">
        <v>6059</v>
      </c>
      <c r="AT1246" s="88">
        <v>900</v>
      </c>
      <c r="AU1246" s="88">
        <v>70000</v>
      </c>
      <c r="AV1246" s="88">
        <v>0</v>
      </c>
      <c r="AW1246" s="88">
        <v>0</v>
      </c>
      <c r="AX1246" s="88">
        <v>0</v>
      </c>
      <c r="AY1246" s="88">
        <v>70000</v>
      </c>
      <c r="AZ1246" s="88">
        <v>2009</v>
      </c>
      <c r="BA1246" s="88">
        <v>5368.48</v>
      </c>
      <c r="BB1246" s="88">
        <v>2128</v>
      </c>
      <c r="BC1246" s="88">
        <v>0</v>
      </c>
      <c r="BD1246" s="88">
        <v>25</v>
      </c>
      <c r="BE1246" s="88">
        <v>0</v>
      </c>
      <c r="BF1246" s="101">
        <v>300</v>
      </c>
      <c r="BG1246" s="101">
        <v>9830.48</v>
      </c>
      <c r="BH1246" s="101">
        <v>4970</v>
      </c>
      <c r="BI1246" s="101">
        <v>770</v>
      </c>
      <c r="BJ1246" s="101">
        <v>4963</v>
      </c>
      <c r="BK1246" s="101">
        <v>10703</v>
      </c>
      <c r="BL1246" s="101" t="s">
        <v>3081</v>
      </c>
      <c r="BM1246" s="101" t="s">
        <v>3081</v>
      </c>
    </row>
    <row r="1247" spans="1:65">
      <c r="A1247" t="s">
        <v>695</v>
      </c>
      <c r="B1247">
        <v>20250301</v>
      </c>
      <c r="C1247">
        <v>2025</v>
      </c>
      <c r="D1247" s="9">
        <v>45717</v>
      </c>
      <c r="E1247">
        <v>3</v>
      </c>
      <c r="F1247" t="s">
        <v>1037</v>
      </c>
      <c r="G1247" t="s">
        <v>271</v>
      </c>
      <c r="H1247" t="s">
        <v>1038</v>
      </c>
      <c r="I1247" t="s">
        <v>695</v>
      </c>
      <c r="J1247">
        <v>34</v>
      </c>
      <c r="K1247" t="s">
        <v>3256</v>
      </c>
      <c r="L1247" t="s">
        <v>2158</v>
      </c>
      <c r="M1247" t="s">
        <v>2158</v>
      </c>
      <c r="N1247" t="s">
        <v>1820</v>
      </c>
      <c r="O1247" t="s">
        <v>3247</v>
      </c>
      <c r="P1247" t="s">
        <v>6037</v>
      </c>
      <c r="Q1247" t="s">
        <v>6038</v>
      </c>
      <c r="R1247" t="s">
        <v>3218</v>
      </c>
      <c r="S1247" t="s">
        <v>48</v>
      </c>
      <c r="T1247" t="s">
        <v>6046</v>
      </c>
      <c r="U1247" s="9" t="s">
        <v>6047</v>
      </c>
      <c r="V1247" s="9" t="s">
        <v>3081</v>
      </c>
      <c r="W1247" t="s">
        <v>3081</v>
      </c>
      <c r="X1247" t="s">
        <v>3081</v>
      </c>
      <c r="Y1247" t="s">
        <v>3081</v>
      </c>
      <c r="Z1247">
        <v>6</v>
      </c>
      <c r="AA1247">
        <v>45108</v>
      </c>
      <c r="AB1247">
        <v>44137</v>
      </c>
      <c r="AC1247">
        <v>61635017</v>
      </c>
      <c r="AD1247" s="9" t="s">
        <v>3084</v>
      </c>
      <c r="AE1247" t="s">
        <v>1790</v>
      </c>
      <c r="AF1247" t="s">
        <v>5088</v>
      </c>
      <c r="AG1247" t="s">
        <v>5089</v>
      </c>
      <c r="AH1247" t="s">
        <v>1797</v>
      </c>
      <c r="AI1247" t="s">
        <v>6043</v>
      </c>
      <c r="AJ1247">
        <v>31593</v>
      </c>
      <c r="AK1247" t="s">
        <v>3099</v>
      </c>
      <c r="AL1247" t="s">
        <v>3088</v>
      </c>
      <c r="AM1247">
        <v>200019604844037</v>
      </c>
      <c r="AN1247">
        <v>1</v>
      </c>
      <c r="AO1247" s="88" t="s">
        <v>3089</v>
      </c>
      <c r="AP1247" s="88">
        <v>1</v>
      </c>
      <c r="AQ1247" s="88" t="s">
        <v>3090</v>
      </c>
      <c r="AR1247" s="88">
        <v>362717</v>
      </c>
      <c r="AS1247" s="88" t="s">
        <v>6059</v>
      </c>
      <c r="AT1247" s="88">
        <v>905</v>
      </c>
      <c r="AU1247" s="88">
        <v>185000</v>
      </c>
      <c r="AV1247" s="88">
        <v>0</v>
      </c>
      <c r="AW1247" s="88">
        <v>0</v>
      </c>
      <c r="AX1247" s="88">
        <v>0</v>
      </c>
      <c r="AY1247" s="88">
        <v>185000</v>
      </c>
      <c r="AZ1247" s="88">
        <v>5309.5</v>
      </c>
      <c r="BA1247" s="88">
        <v>31670.63</v>
      </c>
      <c r="BB1247" s="88">
        <v>5624</v>
      </c>
      <c r="BC1247" s="88">
        <v>1715.46</v>
      </c>
      <c r="BD1247" s="88">
        <v>25</v>
      </c>
      <c r="BE1247" s="88">
        <v>0</v>
      </c>
      <c r="BF1247" s="101">
        <v>2265.75</v>
      </c>
      <c r="BG1247" s="101">
        <v>46610.34</v>
      </c>
      <c r="BH1247" s="101">
        <v>13135</v>
      </c>
      <c r="BI1247" s="101">
        <v>851.51</v>
      </c>
      <c r="BJ1247" s="101">
        <v>13116.5</v>
      </c>
      <c r="BK1247" s="101">
        <v>27103.01</v>
      </c>
      <c r="BL1247" s="101" t="s">
        <v>3173</v>
      </c>
      <c r="BM1247" s="101" t="s">
        <v>3217</v>
      </c>
    </row>
    <row r="1248" spans="1:65">
      <c r="A1248" t="s">
        <v>695</v>
      </c>
      <c r="B1248">
        <v>20250301</v>
      </c>
      <c r="C1248">
        <v>2025</v>
      </c>
      <c r="D1248" s="9">
        <v>45717</v>
      </c>
      <c r="E1248">
        <v>3</v>
      </c>
      <c r="F1248" t="s">
        <v>1028</v>
      </c>
      <c r="G1248" t="s">
        <v>1194</v>
      </c>
      <c r="H1248" t="s">
        <v>1038</v>
      </c>
      <c r="I1248" t="s">
        <v>695</v>
      </c>
      <c r="J1248">
        <v>34</v>
      </c>
      <c r="K1248" t="s">
        <v>3256</v>
      </c>
      <c r="L1248" t="s">
        <v>2158</v>
      </c>
      <c r="M1248" t="s">
        <v>2158</v>
      </c>
      <c r="N1248" t="s">
        <v>1820</v>
      </c>
      <c r="O1248" t="s">
        <v>3247</v>
      </c>
      <c r="P1248" t="s">
        <v>6037</v>
      </c>
      <c r="Q1248" t="s">
        <v>6038</v>
      </c>
      <c r="R1248" t="s">
        <v>3769</v>
      </c>
      <c r="S1248" t="s">
        <v>595</v>
      </c>
      <c r="T1248" t="s">
        <v>6046</v>
      </c>
      <c r="U1248" s="9" t="s">
        <v>6047</v>
      </c>
      <c r="V1248" s="9" t="s">
        <v>3081</v>
      </c>
      <c r="W1248" t="s">
        <v>3081</v>
      </c>
      <c r="X1248" t="s">
        <v>3081</v>
      </c>
      <c r="Y1248" t="s">
        <v>3081</v>
      </c>
      <c r="Z1248">
        <v>1</v>
      </c>
      <c r="AA1248">
        <v>45597</v>
      </c>
      <c r="AB1248">
        <v>45597</v>
      </c>
      <c r="AC1248">
        <v>62475226</v>
      </c>
      <c r="AD1248" s="9" t="s">
        <v>3084</v>
      </c>
      <c r="AE1248" t="s">
        <v>3803</v>
      </c>
      <c r="AF1248" t="s">
        <v>3804</v>
      </c>
      <c r="AG1248" t="s">
        <v>3805</v>
      </c>
      <c r="AH1248" t="s">
        <v>3806</v>
      </c>
      <c r="AI1248" t="s">
        <v>6045</v>
      </c>
      <c r="AJ1248">
        <v>34553</v>
      </c>
      <c r="AK1248" t="s">
        <v>3099</v>
      </c>
      <c r="AL1248" t="s">
        <v>3088</v>
      </c>
      <c r="AM1248">
        <v>200019604248798</v>
      </c>
      <c r="AN1248">
        <v>1</v>
      </c>
      <c r="AO1248" s="88" t="s">
        <v>3089</v>
      </c>
      <c r="AP1248" s="88">
        <v>1</v>
      </c>
      <c r="AQ1248" s="88" t="s">
        <v>3090</v>
      </c>
      <c r="AR1248" s="88">
        <v>362717</v>
      </c>
      <c r="AS1248" s="88" t="s">
        <v>6059</v>
      </c>
      <c r="AT1248" s="88">
        <v>906</v>
      </c>
      <c r="AU1248" s="88">
        <v>20000</v>
      </c>
      <c r="AV1248" s="88">
        <v>0</v>
      </c>
      <c r="AW1248" s="88">
        <v>0</v>
      </c>
      <c r="AX1248" s="88">
        <v>0</v>
      </c>
      <c r="AY1248" s="88">
        <v>20000</v>
      </c>
      <c r="AZ1248" s="88">
        <v>574</v>
      </c>
      <c r="BA1248" s="88">
        <v>0</v>
      </c>
      <c r="BB1248" s="88">
        <v>608</v>
      </c>
      <c r="BC1248" s="88">
        <v>0</v>
      </c>
      <c r="BD1248" s="88">
        <v>25</v>
      </c>
      <c r="BE1248" s="88">
        <v>0</v>
      </c>
      <c r="BF1248" s="101">
        <v>0</v>
      </c>
      <c r="BG1248" s="101">
        <v>1207</v>
      </c>
      <c r="BH1248" s="101">
        <v>1420</v>
      </c>
      <c r="BI1248" s="101">
        <v>220</v>
      </c>
      <c r="BJ1248" s="101">
        <v>1418</v>
      </c>
      <c r="BK1248" s="101">
        <v>3058</v>
      </c>
      <c r="BL1248" s="101" t="s">
        <v>3081</v>
      </c>
      <c r="BM1248" s="101" t="s">
        <v>3081</v>
      </c>
    </row>
    <row r="1249" spans="1:65">
      <c r="A1249" t="s">
        <v>695</v>
      </c>
      <c r="B1249">
        <v>20250301</v>
      </c>
      <c r="C1249">
        <v>2025</v>
      </c>
      <c r="D1249" s="9">
        <v>45717</v>
      </c>
      <c r="E1249">
        <v>3</v>
      </c>
      <c r="F1249" t="s">
        <v>1028</v>
      </c>
      <c r="G1249" t="s">
        <v>1194</v>
      </c>
      <c r="H1249" t="s">
        <v>1038</v>
      </c>
      <c r="I1249" t="s">
        <v>695</v>
      </c>
      <c r="J1249">
        <v>34</v>
      </c>
      <c r="K1249" t="s">
        <v>3256</v>
      </c>
      <c r="L1249" t="s">
        <v>2158</v>
      </c>
      <c r="M1249" t="s">
        <v>2158</v>
      </c>
      <c r="N1249" t="s">
        <v>1820</v>
      </c>
      <c r="O1249" t="s">
        <v>3247</v>
      </c>
      <c r="P1249" t="s">
        <v>6037</v>
      </c>
      <c r="Q1249" t="s">
        <v>6038</v>
      </c>
      <c r="R1249" t="s">
        <v>5833</v>
      </c>
      <c r="S1249" t="s">
        <v>5826</v>
      </c>
      <c r="T1249" t="s">
        <v>3081</v>
      </c>
      <c r="U1249" s="9" t="s">
        <v>3081</v>
      </c>
      <c r="V1249" s="9" t="s">
        <v>3081</v>
      </c>
      <c r="W1249" t="s">
        <v>3081</v>
      </c>
      <c r="X1249" t="s">
        <v>3081</v>
      </c>
      <c r="Y1249" t="s">
        <v>3081</v>
      </c>
      <c r="Z1249">
        <v>5</v>
      </c>
      <c r="AA1249">
        <v>45717</v>
      </c>
      <c r="AB1249">
        <v>40725</v>
      </c>
      <c r="AC1249">
        <v>62475236</v>
      </c>
      <c r="AD1249" s="9" t="s">
        <v>3084</v>
      </c>
      <c r="AE1249" t="s">
        <v>6261</v>
      </c>
      <c r="AF1249" t="s">
        <v>6262</v>
      </c>
      <c r="AG1249" t="s">
        <v>6263</v>
      </c>
      <c r="AH1249" t="s">
        <v>6264</v>
      </c>
      <c r="AI1249" t="s">
        <v>6043</v>
      </c>
      <c r="AJ1249">
        <v>32118</v>
      </c>
      <c r="AK1249" t="s">
        <v>3099</v>
      </c>
      <c r="AL1249" t="s">
        <v>3088</v>
      </c>
      <c r="AM1249">
        <v>200019603269802</v>
      </c>
      <c r="AN1249">
        <v>1</v>
      </c>
      <c r="AO1249" s="88" t="s">
        <v>3089</v>
      </c>
      <c r="AP1249" s="88">
        <v>1</v>
      </c>
      <c r="AQ1249" s="88" t="s">
        <v>3090</v>
      </c>
      <c r="AR1249" s="88">
        <v>362717</v>
      </c>
      <c r="AS1249" s="88" t="s">
        <v>6059</v>
      </c>
      <c r="AT1249" s="88">
        <v>912</v>
      </c>
      <c r="AU1249" s="88">
        <v>70000</v>
      </c>
      <c r="AV1249" s="88">
        <v>0</v>
      </c>
      <c r="AW1249" s="88">
        <v>0</v>
      </c>
      <c r="AX1249" s="88">
        <v>0</v>
      </c>
      <c r="AY1249" s="88">
        <v>70000</v>
      </c>
      <c r="AZ1249" s="88">
        <v>2009</v>
      </c>
      <c r="BA1249" s="88">
        <v>5368.48</v>
      </c>
      <c r="BB1249" s="88">
        <v>2128</v>
      </c>
      <c r="BC1249" s="88">
        <v>0</v>
      </c>
      <c r="BD1249" s="88">
        <v>25</v>
      </c>
      <c r="BE1249" s="88">
        <v>0</v>
      </c>
      <c r="BF1249" s="101">
        <v>0</v>
      </c>
      <c r="BG1249" s="101">
        <v>9530.48</v>
      </c>
      <c r="BH1249" s="101">
        <v>4970</v>
      </c>
      <c r="BI1249" s="101">
        <v>770</v>
      </c>
      <c r="BJ1249" s="101">
        <v>4963</v>
      </c>
      <c r="BK1249" s="101">
        <v>10703</v>
      </c>
      <c r="BL1249" s="101" t="s">
        <v>3091</v>
      </c>
      <c r="BM1249" s="101" t="s">
        <v>3229</v>
      </c>
    </row>
    <row r="1250" spans="1:65">
      <c r="A1250" t="s">
        <v>695</v>
      </c>
      <c r="B1250">
        <v>20250301</v>
      </c>
      <c r="C1250">
        <v>2025</v>
      </c>
      <c r="D1250" s="9">
        <v>45717</v>
      </c>
      <c r="E1250">
        <v>3</v>
      </c>
      <c r="F1250" t="s">
        <v>1069</v>
      </c>
      <c r="G1250" t="s">
        <v>612</v>
      </c>
      <c r="H1250" t="s">
        <v>1069</v>
      </c>
      <c r="I1250" t="s">
        <v>612</v>
      </c>
      <c r="J1250">
        <v>1</v>
      </c>
      <c r="K1250" t="s">
        <v>9</v>
      </c>
      <c r="L1250" t="s">
        <v>2158</v>
      </c>
      <c r="M1250" t="s">
        <v>2158</v>
      </c>
      <c r="N1250" t="s">
        <v>1820</v>
      </c>
      <c r="O1250" t="s">
        <v>3247</v>
      </c>
      <c r="P1250" t="s">
        <v>6037</v>
      </c>
      <c r="Q1250" t="s">
        <v>6038</v>
      </c>
      <c r="R1250" t="s">
        <v>3110</v>
      </c>
      <c r="S1250" t="s">
        <v>25</v>
      </c>
      <c r="T1250" t="s">
        <v>6046</v>
      </c>
      <c r="U1250" s="9" t="s">
        <v>6047</v>
      </c>
      <c r="V1250" s="9" t="s">
        <v>3081</v>
      </c>
      <c r="W1250" t="s">
        <v>3081</v>
      </c>
      <c r="X1250" t="s">
        <v>3081</v>
      </c>
      <c r="Y1250" t="s">
        <v>3081</v>
      </c>
      <c r="Z1250">
        <v>3</v>
      </c>
      <c r="AA1250">
        <v>45352</v>
      </c>
      <c r="AB1250">
        <v>44896</v>
      </c>
      <c r="AC1250">
        <v>62115074</v>
      </c>
      <c r="AD1250" s="9" t="s">
        <v>3084</v>
      </c>
      <c r="AE1250" t="s">
        <v>2107</v>
      </c>
      <c r="AF1250" t="s">
        <v>4347</v>
      </c>
      <c r="AG1250" t="s">
        <v>4348</v>
      </c>
      <c r="AH1250" t="s">
        <v>2106</v>
      </c>
      <c r="AI1250" t="s">
        <v>6043</v>
      </c>
      <c r="AJ1250">
        <v>35828</v>
      </c>
      <c r="AK1250" t="s">
        <v>3099</v>
      </c>
      <c r="AL1250" t="s">
        <v>3088</v>
      </c>
      <c r="AM1250">
        <v>200019605278386</v>
      </c>
      <c r="AN1250">
        <v>1</v>
      </c>
      <c r="AO1250" s="88" t="s">
        <v>3089</v>
      </c>
      <c r="AP1250" s="88">
        <v>1</v>
      </c>
      <c r="AQ1250" s="88" t="s">
        <v>3090</v>
      </c>
      <c r="AR1250" s="88">
        <v>362717</v>
      </c>
      <c r="AS1250" s="88" t="s">
        <v>6059</v>
      </c>
      <c r="AT1250" s="88">
        <v>915</v>
      </c>
      <c r="AU1250" s="88">
        <v>60000</v>
      </c>
      <c r="AV1250" s="88">
        <v>0</v>
      </c>
      <c r="AW1250" s="88">
        <v>0</v>
      </c>
      <c r="AX1250" s="88">
        <v>0</v>
      </c>
      <c r="AY1250" s="88">
        <v>60000</v>
      </c>
      <c r="AZ1250" s="88">
        <v>1722</v>
      </c>
      <c r="BA1250" s="88">
        <v>3486.68</v>
      </c>
      <c r="BB1250" s="88">
        <v>1824</v>
      </c>
      <c r="BC1250" s="88">
        <v>0</v>
      </c>
      <c r="BD1250" s="88">
        <v>25</v>
      </c>
      <c r="BE1250" s="88">
        <v>0</v>
      </c>
      <c r="BF1250" s="101">
        <v>0</v>
      </c>
      <c r="BG1250" s="101">
        <v>7057.68</v>
      </c>
      <c r="BH1250" s="101">
        <v>4260</v>
      </c>
      <c r="BI1250" s="101">
        <v>660</v>
      </c>
      <c r="BJ1250" s="101">
        <v>4254</v>
      </c>
      <c r="BK1250" s="101">
        <v>9174</v>
      </c>
      <c r="BL1250" s="101" t="s">
        <v>3081</v>
      </c>
      <c r="BM1250" s="101" t="s">
        <v>3081</v>
      </c>
    </row>
    <row r="1251" spans="1:65">
      <c r="A1251" t="s">
        <v>695</v>
      </c>
      <c r="B1251">
        <v>20250301</v>
      </c>
      <c r="C1251">
        <v>2025</v>
      </c>
      <c r="D1251" s="9">
        <v>45717</v>
      </c>
      <c r="E1251">
        <v>3</v>
      </c>
      <c r="F1251" t="s">
        <v>1038</v>
      </c>
      <c r="G1251" t="s">
        <v>695</v>
      </c>
      <c r="H1251" t="s">
        <v>1038</v>
      </c>
      <c r="I1251" t="s">
        <v>695</v>
      </c>
      <c r="J1251">
        <v>1</v>
      </c>
      <c r="K1251" t="s">
        <v>9</v>
      </c>
      <c r="L1251" t="s">
        <v>2158</v>
      </c>
      <c r="M1251" t="s">
        <v>2158</v>
      </c>
      <c r="N1251" t="s">
        <v>1820</v>
      </c>
      <c r="O1251" t="s">
        <v>3247</v>
      </c>
      <c r="P1251" t="s">
        <v>6037</v>
      </c>
      <c r="Q1251" t="s">
        <v>6038</v>
      </c>
      <c r="R1251" t="s">
        <v>3273</v>
      </c>
      <c r="S1251" t="s">
        <v>163</v>
      </c>
      <c r="T1251" t="s">
        <v>6046</v>
      </c>
      <c r="U1251" s="9" t="s">
        <v>6047</v>
      </c>
      <c r="V1251" s="9" t="s">
        <v>3081</v>
      </c>
      <c r="W1251" t="s">
        <v>3081</v>
      </c>
      <c r="X1251" t="s">
        <v>3081</v>
      </c>
      <c r="Y1251" t="s">
        <v>3081</v>
      </c>
      <c r="Z1251">
        <v>4</v>
      </c>
      <c r="AA1251">
        <v>44470</v>
      </c>
      <c r="AB1251">
        <v>41579</v>
      </c>
      <c r="AC1251">
        <v>62461130</v>
      </c>
      <c r="AD1251" s="9" t="s">
        <v>3084</v>
      </c>
      <c r="AE1251" t="s">
        <v>1355</v>
      </c>
      <c r="AF1251" t="s">
        <v>4123</v>
      </c>
      <c r="AG1251" t="s">
        <v>4124</v>
      </c>
      <c r="AH1251" t="s">
        <v>192</v>
      </c>
      <c r="AI1251" t="s">
        <v>6045</v>
      </c>
      <c r="AJ1251">
        <v>19691</v>
      </c>
      <c r="AK1251" t="s">
        <v>3099</v>
      </c>
      <c r="AL1251" t="s">
        <v>3088</v>
      </c>
      <c r="AM1251">
        <v>200018300013660</v>
      </c>
      <c r="AN1251">
        <v>1</v>
      </c>
      <c r="AO1251" s="88" t="s">
        <v>3089</v>
      </c>
      <c r="AP1251" s="88">
        <v>1</v>
      </c>
      <c r="AQ1251" s="88" t="s">
        <v>3090</v>
      </c>
      <c r="AR1251" s="88">
        <v>362717</v>
      </c>
      <c r="AS1251" s="88" t="s">
        <v>6059</v>
      </c>
      <c r="AT1251" s="88">
        <v>931</v>
      </c>
      <c r="AU1251" s="88">
        <v>26250</v>
      </c>
      <c r="AV1251" s="88">
        <v>0</v>
      </c>
      <c r="AW1251" s="88">
        <v>0</v>
      </c>
      <c r="AX1251" s="88">
        <v>0</v>
      </c>
      <c r="AY1251" s="88">
        <v>26250</v>
      </c>
      <c r="AZ1251" s="88">
        <v>753.38</v>
      </c>
      <c r="BA1251" s="88">
        <v>0</v>
      </c>
      <c r="BB1251" s="88">
        <v>798</v>
      </c>
      <c r="BC1251" s="88">
        <v>0</v>
      </c>
      <c r="BD1251" s="88">
        <v>25</v>
      </c>
      <c r="BE1251" s="88">
        <v>0</v>
      </c>
      <c r="BF1251" s="101">
        <v>0</v>
      </c>
      <c r="BG1251" s="101">
        <v>1576.38</v>
      </c>
      <c r="BH1251" s="101">
        <v>1863.75</v>
      </c>
      <c r="BI1251" s="101">
        <v>288.75</v>
      </c>
      <c r="BJ1251" s="101">
        <v>1861.13</v>
      </c>
      <c r="BK1251" s="101">
        <v>4013.63</v>
      </c>
      <c r="BL1251" s="101" t="s">
        <v>3091</v>
      </c>
      <c r="BM1251" s="101" t="s">
        <v>3229</v>
      </c>
    </row>
    <row r="1252" spans="1:65">
      <c r="A1252" t="s">
        <v>695</v>
      </c>
      <c r="B1252">
        <v>20250301</v>
      </c>
      <c r="C1252">
        <v>2025</v>
      </c>
      <c r="D1252" s="9">
        <v>45717</v>
      </c>
      <c r="E1252">
        <v>3</v>
      </c>
      <c r="F1252" t="s">
        <v>1031</v>
      </c>
      <c r="G1252" t="s">
        <v>500</v>
      </c>
      <c r="H1252" t="s">
        <v>1031</v>
      </c>
      <c r="I1252" t="s">
        <v>500</v>
      </c>
      <c r="J1252">
        <v>1</v>
      </c>
      <c r="K1252" t="s">
        <v>9</v>
      </c>
      <c r="L1252" t="s">
        <v>2158</v>
      </c>
      <c r="M1252" t="s">
        <v>2158</v>
      </c>
      <c r="N1252" t="s">
        <v>1823</v>
      </c>
      <c r="O1252" t="s">
        <v>3082</v>
      </c>
      <c r="P1252" t="s">
        <v>6037</v>
      </c>
      <c r="Q1252" t="s">
        <v>6038</v>
      </c>
      <c r="R1252" t="s">
        <v>3872</v>
      </c>
      <c r="S1252" t="s">
        <v>543</v>
      </c>
      <c r="T1252" t="s">
        <v>6046</v>
      </c>
      <c r="U1252" s="9" t="s">
        <v>6047</v>
      </c>
      <c r="V1252" s="9" t="s">
        <v>6054</v>
      </c>
      <c r="W1252" t="s">
        <v>6055</v>
      </c>
      <c r="X1252" t="s">
        <v>3081</v>
      </c>
      <c r="Y1252" t="s">
        <v>3081</v>
      </c>
      <c r="Z1252">
        <v>6</v>
      </c>
      <c r="AA1252">
        <v>43466</v>
      </c>
      <c r="AB1252">
        <v>40179</v>
      </c>
      <c r="AC1252">
        <v>61875002</v>
      </c>
      <c r="AD1252" s="9" t="s">
        <v>3084</v>
      </c>
      <c r="AE1252" t="s">
        <v>945</v>
      </c>
      <c r="AF1252" t="s">
        <v>3873</v>
      </c>
      <c r="AG1252" t="s">
        <v>3874</v>
      </c>
      <c r="AH1252" t="s">
        <v>542</v>
      </c>
      <c r="AI1252" t="s">
        <v>6043</v>
      </c>
      <c r="AJ1252">
        <v>28122</v>
      </c>
      <c r="AK1252" t="s">
        <v>3099</v>
      </c>
      <c r="AL1252" t="s">
        <v>3088</v>
      </c>
      <c r="AM1252">
        <v>200013300043863</v>
      </c>
      <c r="AN1252">
        <v>1</v>
      </c>
      <c r="AO1252" s="88" t="s">
        <v>3089</v>
      </c>
      <c r="AP1252" s="88">
        <v>1</v>
      </c>
      <c r="AQ1252" s="88" t="s">
        <v>3090</v>
      </c>
      <c r="AR1252" s="88">
        <v>363078</v>
      </c>
      <c r="AS1252" s="88" t="s">
        <v>6094</v>
      </c>
      <c r="AT1252" s="88">
        <v>2</v>
      </c>
      <c r="AU1252" s="88">
        <v>0</v>
      </c>
      <c r="AV1252" s="88">
        <v>0</v>
      </c>
      <c r="AW1252" s="88">
        <v>0</v>
      </c>
      <c r="AX1252" s="88">
        <v>20000</v>
      </c>
      <c r="AY1252" s="88">
        <v>20000</v>
      </c>
      <c r="AZ1252" s="88">
        <v>574</v>
      </c>
      <c r="BA1252" s="88">
        <v>2065.6999999999998</v>
      </c>
      <c r="BB1252" s="88">
        <v>608</v>
      </c>
      <c r="BC1252" s="88">
        <v>0</v>
      </c>
      <c r="BD1252" s="88">
        <v>0</v>
      </c>
      <c r="BE1252" s="88">
        <v>0</v>
      </c>
      <c r="BF1252" s="101">
        <v>0</v>
      </c>
      <c r="BG1252" s="101">
        <v>3247.7</v>
      </c>
      <c r="BH1252" s="101">
        <v>1420</v>
      </c>
      <c r="BI1252" s="101">
        <v>220</v>
      </c>
      <c r="BJ1252" s="101">
        <v>1418</v>
      </c>
      <c r="BK1252" s="101">
        <v>3058</v>
      </c>
      <c r="BL1252" s="101" t="s">
        <v>3229</v>
      </c>
      <c r="BM1252" s="101" t="s">
        <v>3327</v>
      </c>
    </row>
    <row r="1253" spans="1:65">
      <c r="A1253" t="s">
        <v>695</v>
      </c>
      <c r="B1253">
        <v>20250301</v>
      </c>
      <c r="C1253">
        <v>2025</v>
      </c>
      <c r="D1253" s="9">
        <v>45717</v>
      </c>
      <c r="E1253">
        <v>3</v>
      </c>
      <c r="F1253" t="s">
        <v>1047</v>
      </c>
      <c r="G1253" t="s">
        <v>265</v>
      </c>
      <c r="H1253" t="s">
        <v>1047</v>
      </c>
      <c r="I1253" t="s">
        <v>265</v>
      </c>
      <c r="J1253">
        <v>1</v>
      </c>
      <c r="K1253" t="s">
        <v>9</v>
      </c>
      <c r="L1253" t="s">
        <v>2158</v>
      </c>
      <c r="M1253" t="s">
        <v>2158</v>
      </c>
      <c r="N1253" t="s">
        <v>1820</v>
      </c>
      <c r="O1253" t="s">
        <v>3247</v>
      </c>
      <c r="P1253" t="s">
        <v>6037</v>
      </c>
      <c r="Q1253" t="s">
        <v>6038</v>
      </c>
      <c r="R1253" t="s">
        <v>3297</v>
      </c>
      <c r="S1253" t="s">
        <v>8</v>
      </c>
      <c r="T1253" t="s">
        <v>6046</v>
      </c>
      <c r="U1253" s="9" t="s">
        <v>6047</v>
      </c>
      <c r="V1253" s="9" t="s">
        <v>6056</v>
      </c>
      <c r="W1253" t="s">
        <v>6057</v>
      </c>
      <c r="X1253" t="s">
        <v>3081</v>
      </c>
      <c r="Y1253" t="s">
        <v>3081</v>
      </c>
      <c r="Z1253">
        <v>6</v>
      </c>
      <c r="AA1253">
        <v>43466</v>
      </c>
      <c r="AB1253">
        <v>39264</v>
      </c>
      <c r="AC1253">
        <v>62100008</v>
      </c>
      <c r="AD1253" s="9" t="s">
        <v>3084</v>
      </c>
      <c r="AE1253" t="s">
        <v>825</v>
      </c>
      <c r="AF1253" t="s">
        <v>5057</v>
      </c>
      <c r="AG1253" t="s">
        <v>5058</v>
      </c>
      <c r="AH1253" t="s">
        <v>267</v>
      </c>
      <c r="AI1253" t="s">
        <v>6043</v>
      </c>
      <c r="AJ1253">
        <v>25945</v>
      </c>
      <c r="AK1253" t="s">
        <v>3088</v>
      </c>
      <c r="AL1253" t="s">
        <v>3088</v>
      </c>
      <c r="AM1253">
        <v>200013300101242</v>
      </c>
      <c r="AN1253">
        <v>1</v>
      </c>
      <c r="AO1253" s="88" t="s">
        <v>3089</v>
      </c>
      <c r="AP1253" s="88">
        <v>1</v>
      </c>
      <c r="AQ1253" s="88" t="s">
        <v>3090</v>
      </c>
      <c r="AR1253" s="88">
        <v>363079</v>
      </c>
      <c r="AS1253" s="88" t="s">
        <v>6094</v>
      </c>
      <c r="AT1253" s="88">
        <v>15</v>
      </c>
      <c r="AU1253" s="88">
        <v>0</v>
      </c>
      <c r="AV1253" s="88">
        <v>0</v>
      </c>
      <c r="AW1253" s="88">
        <v>0</v>
      </c>
      <c r="AX1253" s="88">
        <v>13000</v>
      </c>
      <c r="AY1253" s="88">
        <v>13000</v>
      </c>
      <c r="AZ1253" s="88">
        <v>373.1</v>
      </c>
      <c r="BA1253" s="88">
        <v>1571.73</v>
      </c>
      <c r="BB1253" s="88">
        <v>395.2</v>
      </c>
      <c r="BC1253" s="88">
        <v>0</v>
      </c>
      <c r="BD1253" s="88">
        <v>0</v>
      </c>
      <c r="BE1253" s="88">
        <v>0</v>
      </c>
      <c r="BF1253" s="101">
        <v>0</v>
      </c>
      <c r="BG1253" s="101">
        <v>2340.0300000000002</v>
      </c>
      <c r="BH1253" s="101">
        <v>923</v>
      </c>
      <c r="BI1253" s="101">
        <v>143</v>
      </c>
      <c r="BJ1253" s="101">
        <v>921.7</v>
      </c>
      <c r="BK1253" s="101">
        <v>1987.7</v>
      </c>
      <c r="BL1253" s="101" t="s">
        <v>3091</v>
      </c>
      <c r="BM1253" s="101" t="s">
        <v>3229</v>
      </c>
    </row>
    <row r="1254" spans="1:65">
      <c r="A1254" t="s">
        <v>695</v>
      </c>
      <c r="B1254">
        <v>20250301</v>
      </c>
      <c r="C1254">
        <v>2025</v>
      </c>
      <c r="D1254" s="9">
        <v>45717</v>
      </c>
      <c r="E1254">
        <v>3</v>
      </c>
      <c r="F1254" t="s">
        <v>1040</v>
      </c>
      <c r="G1254" t="s">
        <v>1190</v>
      </c>
      <c r="H1254" t="s">
        <v>1040</v>
      </c>
      <c r="I1254" t="s">
        <v>1190</v>
      </c>
      <c r="J1254">
        <v>1</v>
      </c>
      <c r="K1254" t="s">
        <v>9</v>
      </c>
      <c r="L1254" t="s">
        <v>2158</v>
      </c>
      <c r="M1254" t="s">
        <v>2158</v>
      </c>
      <c r="N1254" t="s">
        <v>1820</v>
      </c>
      <c r="O1254" t="s">
        <v>3247</v>
      </c>
      <c r="P1254" t="s">
        <v>6037</v>
      </c>
      <c r="Q1254" t="s">
        <v>6038</v>
      </c>
      <c r="R1254" t="s">
        <v>3096</v>
      </c>
      <c r="S1254" t="s">
        <v>295</v>
      </c>
      <c r="T1254" t="s">
        <v>6046</v>
      </c>
      <c r="U1254" s="9" t="s">
        <v>6047</v>
      </c>
      <c r="V1254" s="9" t="s">
        <v>6056</v>
      </c>
      <c r="W1254" t="s">
        <v>6057</v>
      </c>
      <c r="X1254" t="s">
        <v>3081</v>
      </c>
      <c r="Y1254" t="s">
        <v>3081</v>
      </c>
      <c r="Z1254">
        <v>6</v>
      </c>
      <c r="AA1254">
        <v>45231</v>
      </c>
      <c r="AB1254">
        <v>43101</v>
      </c>
      <c r="AC1254">
        <v>61365018</v>
      </c>
      <c r="AD1254" s="9" t="s">
        <v>3084</v>
      </c>
      <c r="AE1254" t="s">
        <v>1392</v>
      </c>
      <c r="AF1254" t="s">
        <v>5341</v>
      </c>
      <c r="AG1254" t="s">
        <v>3183</v>
      </c>
      <c r="AH1254" t="s">
        <v>245</v>
      </c>
      <c r="AI1254" t="s">
        <v>6045</v>
      </c>
      <c r="AJ1254">
        <v>34789</v>
      </c>
      <c r="AK1254" t="s">
        <v>3099</v>
      </c>
      <c r="AL1254" t="s">
        <v>3088</v>
      </c>
      <c r="AM1254">
        <v>200019600409691</v>
      </c>
      <c r="AN1254">
        <v>1</v>
      </c>
      <c r="AO1254" s="88" t="s">
        <v>3089</v>
      </c>
      <c r="AP1254" s="88">
        <v>1</v>
      </c>
      <c r="AQ1254" s="88" t="s">
        <v>3090</v>
      </c>
      <c r="AR1254" s="88">
        <v>363097</v>
      </c>
      <c r="AS1254" s="88" t="s">
        <v>6091</v>
      </c>
      <c r="AT1254" s="88">
        <v>1</v>
      </c>
      <c r="AU1254" s="88">
        <v>13000</v>
      </c>
      <c r="AV1254" s="88">
        <v>0</v>
      </c>
      <c r="AW1254" s="88">
        <v>0</v>
      </c>
      <c r="AX1254" s="88">
        <v>13000</v>
      </c>
      <c r="AY1254" s="88">
        <v>26000</v>
      </c>
      <c r="AZ1254" s="88">
        <v>373.1</v>
      </c>
      <c r="BA1254" s="88">
        <v>1571.73</v>
      </c>
      <c r="BB1254" s="88">
        <v>395.2</v>
      </c>
      <c r="BC1254" s="88">
        <v>0</v>
      </c>
      <c r="BD1254" s="88">
        <v>0</v>
      </c>
      <c r="BE1254" s="88">
        <v>0</v>
      </c>
      <c r="BF1254" s="101">
        <v>0</v>
      </c>
      <c r="BG1254" s="101">
        <v>2340.0300000000002</v>
      </c>
      <c r="BH1254" s="101">
        <v>923</v>
      </c>
      <c r="BI1254" s="101">
        <v>143</v>
      </c>
      <c r="BJ1254" s="101">
        <v>921.7</v>
      </c>
      <c r="BK1254" s="101">
        <v>1987.7</v>
      </c>
      <c r="BL1254" s="101" t="s">
        <v>3229</v>
      </c>
      <c r="BM1254" s="101" t="s">
        <v>3327</v>
      </c>
    </row>
    <row r="1255" spans="1:65">
      <c r="A1255" t="s">
        <v>695</v>
      </c>
      <c r="B1255">
        <v>20250301</v>
      </c>
      <c r="C1255">
        <v>2025</v>
      </c>
      <c r="D1255" s="9">
        <v>45717</v>
      </c>
      <c r="E1255">
        <v>3</v>
      </c>
      <c r="F1255" t="s">
        <v>1078</v>
      </c>
      <c r="G1255" t="s">
        <v>157</v>
      </c>
      <c r="H1255" t="s">
        <v>1078</v>
      </c>
      <c r="I1255" t="s">
        <v>157</v>
      </c>
      <c r="J1255">
        <v>1</v>
      </c>
      <c r="K1255" t="s">
        <v>9</v>
      </c>
      <c r="L1255" t="s">
        <v>2158</v>
      </c>
      <c r="M1255" t="s">
        <v>2158</v>
      </c>
      <c r="N1255" t="s">
        <v>1820</v>
      </c>
      <c r="O1255" t="s">
        <v>3247</v>
      </c>
      <c r="P1255" t="s">
        <v>6037</v>
      </c>
      <c r="Q1255" t="s">
        <v>6038</v>
      </c>
      <c r="R1255" t="s">
        <v>3297</v>
      </c>
      <c r="S1255" t="s">
        <v>8</v>
      </c>
      <c r="T1255" t="s">
        <v>6046</v>
      </c>
      <c r="U1255" s="9" t="s">
        <v>6047</v>
      </c>
      <c r="V1255" s="9" t="s">
        <v>6056</v>
      </c>
      <c r="W1255" t="s">
        <v>6057</v>
      </c>
      <c r="X1255" t="s">
        <v>3081</v>
      </c>
      <c r="Y1255" t="s">
        <v>3081</v>
      </c>
      <c r="Z1255">
        <v>2</v>
      </c>
      <c r="AA1255">
        <v>45352</v>
      </c>
      <c r="AB1255">
        <v>44896</v>
      </c>
      <c r="AC1255">
        <v>62205011</v>
      </c>
      <c r="AD1255" s="9" t="s">
        <v>3084</v>
      </c>
      <c r="AE1255" t="s">
        <v>1930</v>
      </c>
      <c r="AF1255" t="s">
        <v>3439</v>
      </c>
      <c r="AG1255" t="s">
        <v>3440</v>
      </c>
      <c r="AH1255" t="s">
        <v>1929</v>
      </c>
      <c r="AI1255" t="s">
        <v>6043</v>
      </c>
      <c r="AJ1255">
        <v>35048</v>
      </c>
      <c r="AK1255" t="s">
        <v>3099</v>
      </c>
      <c r="AL1255" t="s">
        <v>3088</v>
      </c>
      <c r="AM1255">
        <v>200019605395380</v>
      </c>
      <c r="AN1255">
        <v>1</v>
      </c>
      <c r="AO1255" s="88" t="s">
        <v>3089</v>
      </c>
      <c r="AP1255" s="88">
        <v>1</v>
      </c>
      <c r="AQ1255" s="88" t="s">
        <v>3090</v>
      </c>
      <c r="AR1255" s="88">
        <v>363097</v>
      </c>
      <c r="AS1255" s="88" t="s">
        <v>6091</v>
      </c>
      <c r="AT1255" s="88">
        <v>13</v>
      </c>
      <c r="AU1255" s="88">
        <v>13000</v>
      </c>
      <c r="AV1255" s="88">
        <v>0</v>
      </c>
      <c r="AW1255" s="88">
        <v>0</v>
      </c>
      <c r="AX1255" s="88">
        <v>13000</v>
      </c>
      <c r="AY1255" s="88">
        <v>26000</v>
      </c>
      <c r="AZ1255" s="88">
        <v>373.1</v>
      </c>
      <c r="BA1255" s="88">
        <v>1571.73</v>
      </c>
      <c r="BB1255" s="88">
        <v>395.2</v>
      </c>
      <c r="BC1255" s="88">
        <v>0</v>
      </c>
      <c r="BD1255" s="88">
        <v>0</v>
      </c>
      <c r="BE1255" s="88">
        <v>0</v>
      </c>
      <c r="BF1255" s="101">
        <v>0</v>
      </c>
      <c r="BG1255" s="101">
        <v>2340.0300000000002</v>
      </c>
      <c r="BH1255" s="101">
        <v>923</v>
      </c>
      <c r="BI1255" s="101">
        <v>143</v>
      </c>
      <c r="BJ1255" s="101">
        <v>921.7</v>
      </c>
      <c r="BK1255" s="101">
        <v>1987.7</v>
      </c>
      <c r="BL1255" s="101" t="s">
        <v>3081</v>
      </c>
      <c r="BM1255" s="101" t="s">
        <v>3081</v>
      </c>
    </row>
    <row r="1256" spans="1:65">
      <c r="A1256" t="s">
        <v>695</v>
      </c>
      <c r="B1256">
        <v>20250301</v>
      </c>
      <c r="C1256">
        <v>2025</v>
      </c>
      <c r="D1256" s="9">
        <v>45717</v>
      </c>
      <c r="E1256">
        <v>3</v>
      </c>
      <c r="F1256" t="s">
        <v>1043</v>
      </c>
      <c r="G1256" t="s">
        <v>60</v>
      </c>
      <c r="H1256" t="s">
        <v>1043</v>
      </c>
      <c r="I1256" t="s">
        <v>60</v>
      </c>
      <c r="J1256">
        <v>1</v>
      </c>
      <c r="K1256" t="s">
        <v>9</v>
      </c>
      <c r="L1256" t="s">
        <v>2158</v>
      </c>
      <c r="M1256" t="s">
        <v>2158</v>
      </c>
      <c r="N1256" t="s">
        <v>1823</v>
      </c>
      <c r="O1256" t="s">
        <v>3082</v>
      </c>
      <c r="P1256" t="s">
        <v>6037</v>
      </c>
      <c r="Q1256" t="s">
        <v>6038</v>
      </c>
      <c r="R1256" t="s">
        <v>3624</v>
      </c>
      <c r="S1256" t="s">
        <v>212</v>
      </c>
      <c r="T1256" t="s">
        <v>6046</v>
      </c>
      <c r="U1256" s="9" t="s">
        <v>6047</v>
      </c>
      <c r="V1256" s="9" t="s">
        <v>6056</v>
      </c>
      <c r="W1256" t="s">
        <v>6057</v>
      </c>
      <c r="X1256" t="s">
        <v>3081</v>
      </c>
      <c r="Y1256" t="s">
        <v>3081</v>
      </c>
      <c r="Z1256">
        <v>6</v>
      </c>
      <c r="AA1256">
        <v>45108</v>
      </c>
      <c r="AB1256">
        <v>33569</v>
      </c>
      <c r="AC1256">
        <v>61950028</v>
      </c>
      <c r="AD1256" s="9" t="s">
        <v>3084</v>
      </c>
      <c r="AE1256" t="s">
        <v>955</v>
      </c>
      <c r="AF1256" t="s">
        <v>3625</v>
      </c>
      <c r="AG1256" t="s">
        <v>3626</v>
      </c>
      <c r="AH1256" t="s">
        <v>76</v>
      </c>
      <c r="AI1256" t="s">
        <v>6043</v>
      </c>
      <c r="AJ1256">
        <v>19594</v>
      </c>
      <c r="AK1256" t="s">
        <v>3088</v>
      </c>
      <c r="AL1256" t="s">
        <v>3095</v>
      </c>
      <c r="AM1256">
        <v>200013300047238</v>
      </c>
      <c r="AN1256">
        <v>1</v>
      </c>
      <c r="AO1256" s="88" t="s">
        <v>3089</v>
      </c>
      <c r="AP1256" s="88">
        <v>1</v>
      </c>
      <c r="AQ1256" s="88" t="s">
        <v>3090</v>
      </c>
      <c r="AR1256" s="88">
        <v>362664</v>
      </c>
      <c r="AS1256" s="88" t="s">
        <v>6044</v>
      </c>
      <c r="AT1256" s="88">
        <v>46</v>
      </c>
      <c r="AU1256" s="88">
        <v>35000</v>
      </c>
      <c r="AV1256" s="88">
        <v>0</v>
      </c>
      <c r="AW1256" s="88">
        <v>0</v>
      </c>
      <c r="AX1256" s="88">
        <v>0</v>
      </c>
      <c r="AY1256" s="88">
        <v>35000</v>
      </c>
      <c r="AZ1256" s="88">
        <v>1004.5</v>
      </c>
      <c r="BA1256" s="88">
        <v>0</v>
      </c>
      <c r="BB1256" s="88">
        <v>1064</v>
      </c>
      <c r="BC1256" s="88">
        <v>0</v>
      </c>
      <c r="BD1256" s="88">
        <v>25</v>
      </c>
      <c r="BE1256" s="88">
        <v>50</v>
      </c>
      <c r="BF1256" s="101">
        <v>1416</v>
      </c>
      <c r="BG1256" s="101">
        <v>3559.5</v>
      </c>
      <c r="BH1256" s="101">
        <v>2485</v>
      </c>
      <c r="BI1256" s="101">
        <v>385</v>
      </c>
      <c r="BJ1256" s="101">
        <v>2481.5</v>
      </c>
      <c r="BK1256" s="101">
        <v>5351.5</v>
      </c>
      <c r="BL1256" s="101" t="s">
        <v>3091</v>
      </c>
      <c r="BM1256" s="101" t="s">
        <v>3081</v>
      </c>
    </row>
    <row r="1257" spans="1:65">
      <c r="A1257" t="s">
        <v>695</v>
      </c>
      <c r="B1257">
        <v>20250301</v>
      </c>
      <c r="C1257">
        <v>2025</v>
      </c>
      <c r="D1257" s="9">
        <v>45717</v>
      </c>
      <c r="E1257">
        <v>3</v>
      </c>
      <c r="F1257" t="s">
        <v>1081</v>
      </c>
      <c r="G1257" t="s">
        <v>283</v>
      </c>
      <c r="H1257" t="s">
        <v>1081</v>
      </c>
      <c r="I1257" t="s">
        <v>283</v>
      </c>
      <c r="J1257">
        <v>1</v>
      </c>
      <c r="K1257" t="s">
        <v>9</v>
      </c>
      <c r="L1257" t="s">
        <v>2158</v>
      </c>
      <c r="M1257" t="s">
        <v>2158</v>
      </c>
      <c r="N1257" t="s">
        <v>1823</v>
      </c>
      <c r="O1257" t="s">
        <v>3082</v>
      </c>
      <c r="P1257" t="s">
        <v>6037</v>
      </c>
      <c r="Q1257" t="s">
        <v>6038</v>
      </c>
      <c r="R1257" t="s">
        <v>5195</v>
      </c>
      <c r="S1257" t="s">
        <v>284</v>
      </c>
      <c r="T1257" t="s">
        <v>6046</v>
      </c>
      <c r="U1257" s="9" t="s">
        <v>6047</v>
      </c>
      <c r="V1257" s="9" t="s">
        <v>6054</v>
      </c>
      <c r="W1257" t="s">
        <v>6055</v>
      </c>
      <c r="X1257" t="s">
        <v>3081</v>
      </c>
      <c r="Y1257" t="s">
        <v>3081</v>
      </c>
      <c r="Z1257">
        <v>11</v>
      </c>
      <c r="AA1257">
        <v>43862</v>
      </c>
      <c r="AB1257">
        <v>38504</v>
      </c>
      <c r="AC1257">
        <v>61965012</v>
      </c>
      <c r="AD1257" s="9" t="s">
        <v>3084</v>
      </c>
      <c r="AE1257" t="s">
        <v>1514</v>
      </c>
      <c r="AF1257" t="s">
        <v>5196</v>
      </c>
      <c r="AG1257" t="s">
        <v>5197</v>
      </c>
      <c r="AH1257" t="s">
        <v>282</v>
      </c>
      <c r="AI1257" t="s">
        <v>6043</v>
      </c>
      <c r="AJ1257">
        <v>22824</v>
      </c>
      <c r="AK1257" t="s">
        <v>3088</v>
      </c>
      <c r="AL1257" t="s">
        <v>3088</v>
      </c>
      <c r="AM1257">
        <v>200013300048143</v>
      </c>
      <c r="AN1257">
        <v>1</v>
      </c>
      <c r="AO1257" s="88" t="s">
        <v>3089</v>
      </c>
      <c r="AP1257" s="88">
        <v>1</v>
      </c>
      <c r="AQ1257" s="88" t="s">
        <v>3090</v>
      </c>
      <c r="AR1257" s="88">
        <v>362664</v>
      </c>
      <c r="AS1257" s="88" t="s">
        <v>6044</v>
      </c>
      <c r="AT1257" s="88">
        <v>47</v>
      </c>
      <c r="AU1257" s="88">
        <v>50000</v>
      </c>
      <c r="AV1257" s="88">
        <v>0</v>
      </c>
      <c r="AW1257" s="88">
        <v>0</v>
      </c>
      <c r="AX1257" s="88">
        <v>0</v>
      </c>
      <c r="AY1257" s="88">
        <v>50000</v>
      </c>
      <c r="AZ1257" s="88">
        <v>1435</v>
      </c>
      <c r="BA1257" s="88">
        <v>1596.68</v>
      </c>
      <c r="BB1257" s="88">
        <v>1520</v>
      </c>
      <c r="BC1257" s="88">
        <v>1715.46</v>
      </c>
      <c r="BD1257" s="88">
        <v>25</v>
      </c>
      <c r="BE1257" s="88">
        <v>120</v>
      </c>
      <c r="BF1257" s="101">
        <v>21881.38</v>
      </c>
      <c r="BG1257" s="101">
        <v>28293.52</v>
      </c>
      <c r="BH1257" s="101">
        <v>3550</v>
      </c>
      <c r="BI1257" s="101">
        <v>550</v>
      </c>
      <c r="BJ1257" s="101">
        <v>3545</v>
      </c>
      <c r="BK1257" s="101">
        <v>7645</v>
      </c>
      <c r="BL1257" s="101" t="s">
        <v>3091</v>
      </c>
      <c r="BM1257" s="101" t="s">
        <v>3081</v>
      </c>
    </row>
    <row r="1258" spans="1:65">
      <c r="A1258" t="s">
        <v>695</v>
      </c>
      <c r="B1258">
        <v>20250301</v>
      </c>
      <c r="C1258">
        <v>2025</v>
      </c>
      <c r="D1258" s="9">
        <v>45717</v>
      </c>
      <c r="E1258">
        <v>3</v>
      </c>
      <c r="F1258" t="s">
        <v>1031</v>
      </c>
      <c r="G1258" t="s">
        <v>500</v>
      </c>
      <c r="H1258" t="s">
        <v>1031</v>
      </c>
      <c r="I1258" t="s">
        <v>500</v>
      </c>
      <c r="J1258">
        <v>1</v>
      </c>
      <c r="K1258" t="s">
        <v>9</v>
      </c>
      <c r="L1258" t="s">
        <v>2158</v>
      </c>
      <c r="M1258" t="s">
        <v>2158</v>
      </c>
      <c r="N1258" t="s">
        <v>1823</v>
      </c>
      <c r="O1258" t="s">
        <v>3082</v>
      </c>
      <c r="P1258" t="s">
        <v>6037</v>
      </c>
      <c r="Q1258" t="s">
        <v>6038</v>
      </c>
      <c r="R1258" t="s">
        <v>3297</v>
      </c>
      <c r="S1258" t="s">
        <v>8</v>
      </c>
      <c r="T1258" t="s">
        <v>6046</v>
      </c>
      <c r="U1258" s="9" t="s">
        <v>6047</v>
      </c>
      <c r="V1258" s="9" t="s">
        <v>6056</v>
      </c>
      <c r="W1258" t="s">
        <v>6057</v>
      </c>
      <c r="X1258" t="s">
        <v>3081</v>
      </c>
      <c r="Y1258" t="s">
        <v>3081</v>
      </c>
      <c r="Z1258">
        <v>6</v>
      </c>
      <c r="AA1258">
        <v>43466</v>
      </c>
      <c r="AB1258">
        <v>38899</v>
      </c>
      <c r="AC1258">
        <v>61875010</v>
      </c>
      <c r="AD1258" s="9" t="s">
        <v>3084</v>
      </c>
      <c r="AE1258" t="s">
        <v>952</v>
      </c>
      <c r="AF1258" t="s">
        <v>5499</v>
      </c>
      <c r="AG1258" t="s">
        <v>5500</v>
      </c>
      <c r="AH1258" t="s">
        <v>547</v>
      </c>
      <c r="AI1258" t="s">
        <v>6043</v>
      </c>
      <c r="AJ1258">
        <v>24273</v>
      </c>
      <c r="AK1258" t="s">
        <v>3088</v>
      </c>
      <c r="AL1258" t="s">
        <v>3095</v>
      </c>
      <c r="AM1258">
        <v>200013300059569</v>
      </c>
      <c r="AN1258">
        <v>1</v>
      </c>
      <c r="AO1258" s="88" t="s">
        <v>3089</v>
      </c>
      <c r="AP1258" s="88">
        <v>1</v>
      </c>
      <c r="AQ1258" s="88" t="s">
        <v>3090</v>
      </c>
      <c r="AR1258" s="88">
        <v>362664</v>
      </c>
      <c r="AS1258" s="88" t="s">
        <v>6044</v>
      </c>
      <c r="AT1258" s="88">
        <v>10</v>
      </c>
      <c r="AU1258" s="88">
        <v>35000</v>
      </c>
      <c r="AV1258" s="88">
        <v>0</v>
      </c>
      <c r="AW1258" s="88">
        <v>0</v>
      </c>
      <c r="AX1258" s="88">
        <v>0</v>
      </c>
      <c r="AY1258" s="88">
        <v>35000</v>
      </c>
      <c r="AZ1258" s="88">
        <v>1004.5</v>
      </c>
      <c r="BA1258" s="88">
        <v>0</v>
      </c>
      <c r="BB1258" s="88">
        <v>1064</v>
      </c>
      <c r="BC1258" s="88">
        <v>0</v>
      </c>
      <c r="BD1258" s="88">
        <v>25</v>
      </c>
      <c r="BE1258" s="88">
        <v>0</v>
      </c>
      <c r="BF1258" s="101">
        <v>4466</v>
      </c>
      <c r="BG1258" s="101">
        <v>6559.5</v>
      </c>
      <c r="BH1258" s="101">
        <v>2485</v>
      </c>
      <c r="BI1258" s="101">
        <v>385</v>
      </c>
      <c r="BJ1258" s="101">
        <v>2481.5</v>
      </c>
      <c r="BK1258" s="101">
        <v>5351.5</v>
      </c>
      <c r="BL1258" s="101" t="s">
        <v>3091</v>
      </c>
      <c r="BM1258" s="101" t="s">
        <v>3229</v>
      </c>
    </row>
    <row r="1259" spans="1:65">
      <c r="A1259" t="s">
        <v>695</v>
      </c>
      <c r="B1259">
        <v>20250301</v>
      </c>
      <c r="C1259">
        <v>2025</v>
      </c>
      <c r="D1259" s="9">
        <v>45717</v>
      </c>
      <c r="E1259">
        <v>3</v>
      </c>
      <c r="F1259" t="s">
        <v>1031</v>
      </c>
      <c r="G1259" t="s">
        <v>500</v>
      </c>
      <c r="H1259" t="s">
        <v>1031</v>
      </c>
      <c r="I1259" t="s">
        <v>500</v>
      </c>
      <c r="J1259">
        <v>1</v>
      </c>
      <c r="K1259" t="s">
        <v>9</v>
      </c>
      <c r="L1259" t="s">
        <v>2158</v>
      </c>
      <c r="M1259" t="s">
        <v>2158</v>
      </c>
      <c r="N1259" t="s">
        <v>1823</v>
      </c>
      <c r="O1259" t="s">
        <v>3082</v>
      </c>
      <c r="P1259" t="s">
        <v>6037</v>
      </c>
      <c r="Q1259" t="s">
        <v>6038</v>
      </c>
      <c r="R1259" t="s">
        <v>3083</v>
      </c>
      <c r="S1259" t="s">
        <v>7</v>
      </c>
      <c r="T1259" t="s">
        <v>6039</v>
      </c>
      <c r="U1259" s="9" t="s">
        <v>6040</v>
      </c>
      <c r="V1259" s="9" t="s">
        <v>6041</v>
      </c>
      <c r="W1259" t="s">
        <v>6042</v>
      </c>
      <c r="X1259" t="s">
        <v>3081</v>
      </c>
      <c r="Y1259" t="s">
        <v>3081</v>
      </c>
      <c r="Z1259">
        <v>2</v>
      </c>
      <c r="AA1259">
        <v>44986</v>
      </c>
      <c r="AB1259">
        <v>44896</v>
      </c>
      <c r="AC1259">
        <v>61875136</v>
      </c>
      <c r="AD1259" s="9" t="s">
        <v>3084</v>
      </c>
      <c r="AE1259" t="s">
        <v>1961</v>
      </c>
      <c r="AF1259" t="s">
        <v>5526</v>
      </c>
      <c r="AG1259" t="s">
        <v>5527</v>
      </c>
      <c r="AH1259" t="s">
        <v>1960</v>
      </c>
      <c r="AI1259" t="s">
        <v>6045</v>
      </c>
      <c r="AJ1259">
        <v>26300</v>
      </c>
      <c r="AK1259" t="s">
        <v>3099</v>
      </c>
      <c r="AL1259" t="s">
        <v>3088</v>
      </c>
      <c r="AM1259">
        <v>200019603292608</v>
      </c>
      <c r="AN1259">
        <v>1</v>
      </c>
      <c r="AO1259" s="88" t="s">
        <v>3089</v>
      </c>
      <c r="AP1259" s="88">
        <v>1</v>
      </c>
      <c r="AQ1259" s="88" t="s">
        <v>3090</v>
      </c>
      <c r="AR1259" s="88">
        <v>362664</v>
      </c>
      <c r="AS1259" s="88" t="s">
        <v>6044</v>
      </c>
      <c r="AT1259" s="88">
        <v>13</v>
      </c>
      <c r="AU1259" s="88">
        <v>22000</v>
      </c>
      <c r="AV1259" s="88">
        <v>0</v>
      </c>
      <c r="AW1259" s="88">
        <v>0</v>
      </c>
      <c r="AX1259" s="88">
        <v>0</v>
      </c>
      <c r="AY1259" s="88">
        <v>22000</v>
      </c>
      <c r="AZ1259" s="88">
        <v>631.4</v>
      </c>
      <c r="BA1259" s="88">
        <v>0</v>
      </c>
      <c r="BB1259" s="88">
        <v>668.8</v>
      </c>
      <c r="BC1259" s="88">
        <v>0</v>
      </c>
      <c r="BD1259" s="88">
        <v>25</v>
      </c>
      <c r="BE1259" s="88">
        <v>0</v>
      </c>
      <c r="BF1259" s="101">
        <v>8704.2199999999993</v>
      </c>
      <c r="BG1259" s="101">
        <v>10029.42</v>
      </c>
      <c r="BH1259" s="101">
        <v>1562</v>
      </c>
      <c r="BI1259" s="101">
        <v>242</v>
      </c>
      <c r="BJ1259" s="101">
        <v>1559.8</v>
      </c>
      <c r="BK1259" s="101">
        <v>3363.8</v>
      </c>
      <c r="BL1259" s="101" t="s">
        <v>3081</v>
      </c>
      <c r="BM1259" s="101" t="s">
        <v>3081</v>
      </c>
    </row>
    <row r="1260" spans="1:65">
      <c r="A1260" t="s">
        <v>695</v>
      </c>
      <c r="B1260">
        <v>20250301</v>
      </c>
      <c r="C1260">
        <v>2025</v>
      </c>
      <c r="D1260" s="9">
        <v>45717</v>
      </c>
      <c r="E1260">
        <v>3</v>
      </c>
      <c r="F1260" t="s">
        <v>1033</v>
      </c>
      <c r="G1260" t="s">
        <v>428</v>
      </c>
      <c r="H1260" t="s">
        <v>1033</v>
      </c>
      <c r="I1260" t="s">
        <v>428</v>
      </c>
      <c r="J1260">
        <v>1</v>
      </c>
      <c r="K1260" t="s">
        <v>9</v>
      </c>
      <c r="L1260" t="s">
        <v>2158</v>
      </c>
      <c r="M1260" t="s">
        <v>2158</v>
      </c>
      <c r="N1260" t="s">
        <v>1823</v>
      </c>
      <c r="O1260" t="s">
        <v>3082</v>
      </c>
      <c r="P1260" t="s">
        <v>6037</v>
      </c>
      <c r="Q1260" t="s">
        <v>6038</v>
      </c>
      <c r="R1260" t="s">
        <v>4859</v>
      </c>
      <c r="S1260" t="s">
        <v>431</v>
      </c>
      <c r="T1260" t="s">
        <v>6046</v>
      </c>
      <c r="U1260" s="9" t="s">
        <v>6047</v>
      </c>
      <c r="V1260" s="9" t="s">
        <v>6048</v>
      </c>
      <c r="W1260" t="s">
        <v>6049</v>
      </c>
      <c r="X1260" t="s">
        <v>3081</v>
      </c>
      <c r="Y1260" t="s">
        <v>3081</v>
      </c>
      <c r="Z1260">
        <v>3</v>
      </c>
      <c r="AA1260">
        <v>45078</v>
      </c>
      <c r="AB1260">
        <v>367</v>
      </c>
      <c r="AC1260">
        <v>61815062</v>
      </c>
      <c r="AD1260" s="9" t="s">
        <v>3084</v>
      </c>
      <c r="AE1260" t="s">
        <v>922</v>
      </c>
      <c r="AF1260" t="s">
        <v>4860</v>
      </c>
      <c r="AG1260" t="s">
        <v>4861</v>
      </c>
      <c r="AH1260" t="s">
        <v>430</v>
      </c>
      <c r="AI1260" t="s">
        <v>6043</v>
      </c>
      <c r="AJ1260">
        <v>20129</v>
      </c>
      <c r="AK1260" t="s">
        <v>3088</v>
      </c>
      <c r="AL1260" t="s">
        <v>3095</v>
      </c>
      <c r="AM1260">
        <v>200011250028859</v>
      </c>
      <c r="AN1260">
        <v>1</v>
      </c>
      <c r="AO1260" s="88" t="s">
        <v>3089</v>
      </c>
      <c r="AP1260" s="88">
        <v>1</v>
      </c>
      <c r="AQ1260" s="88" t="s">
        <v>3090</v>
      </c>
      <c r="AR1260" s="88">
        <v>362664</v>
      </c>
      <c r="AS1260" s="88" t="s">
        <v>6044</v>
      </c>
      <c r="AT1260" s="88">
        <v>17</v>
      </c>
      <c r="AU1260" s="88">
        <v>35000</v>
      </c>
      <c r="AV1260" s="88">
        <v>0</v>
      </c>
      <c r="AW1260" s="88">
        <v>0</v>
      </c>
      <c r="AX1260" s="88">
        <v>0</v>
      </c>
      <c r="AY1260" s="88">
        <v>35000</v>
      </c>
      <c r="AZ1260" s="88">
        <v>1004.5</v>
      </c>
      <c r="BA1260" s="88">
        <v>0</v>
      </c>
      <c r="BB1260" s="88">
        <v>1064</v>
      </c>
      <c r="BC1260" s="88">
        <v>0</v>
      </c>
      <c r="BD1260" s="88">
        <v>25</v>
      </c>
      <c r="BE1260" s="88">
        <v>0</v>
      </c>
      <c r="BF1260" s="101">
        <v>300</v>
      </c>
      <c r="BG1260" s="101">
        <v>2393.5</v>
      </c>
      <c r="BH1260" s="101">
        <v>2485</v>
      </c>
      <c r="BI1260" s="101">
        <v>385</v>
      </c>
      <c r="BJ1260" s="101">
        <v>2481.5</v>
      </c>
      <c r="BK1260" s="101">
        <v>5351.5</v>
      </c>
      <c r="BL1260" s="101" t="s">
        <v>3091</v>
      </c>
      <c r="BM1260" s="101" t="s">
        <v>3081</v>
      </c>
    </row>
    <row r="1261" spans="1:65">
      <c r="A1261" t="s">
        <v>695</v>
      </c>
      <c r="B1261">
        <v>20250301</v>
      </c>
      <c r="C1261">
        <v>2025</v>
      </c>
      <c r="D1261" s="9">
        <v>45717</v>
      </c>
      <c r="E1261">
        <v>3</v>
      </c>
      <c r="F1261" t="s">
        <v>1043</v>
      </c>
      <c r="G1261" t="s">
        <v>60</v>
      </c>
      <c r="H1261" t="s">
        <v>1043</v>
      </c>
      <c r="I1261" t="s">
        <v>60</v>
      </c>
      <c r="J1261">
        <v>1</v>
      </c>
      <c r="K1261" t="s">
        <v>9</v>
      </c>
      <c r="L1261" t="s">
        <v>2158</v>
      </c>
      <c r="M1261" t="s">
        <v>2158</v>
      </c>
      <c r="N1261" t="s">
        <v>1823</v>
      </c>
      <c r="O1261" t="s">
        <v>3082</v>
      </c>
      <c r="P1261" t="s">
        <v>6037</v>
      </c>
      <c r="Q1261" t="s">
        <v>6038</v>
      </c>
      <c r="R1261" t="s">
        <v>3083</v>
      </c>
      <c r="S1261" t="s">
        <v>7</v>
      </c>
      <c r="T1261" t="s">
        <v>6039</v>
      </c>
      <c r="U1261" s="9" t="s">
        <v>6040</v>
      </c>
      <c r="V1261" s="9" t="s">
        <v>6041</v>
      </c>
      <c r="W1261" t="s">
        <v>6042</v>
      </c>
      <c r="X1261" t="s">
        <v>3081</v>
      </c>
      <c r="Y1261" t="s">
        <v>3081</v>
      </c>
      <c r="Z1261">
        <v>2</v>
      </c>
      <c r="AA1261">
        <v>45597</v>
      </c>
      <c r="AB1261">
        <v>45323</v>
      </c>
      <c r="AC1261">
        <v>61950145</v>
      </c>
      <c r="AD1261" s="9" t="s">
        <v>3084</v>
      </c>
      <c r="AE1261" t="s">
        <v>3145</v>
      </c>
      <c r="AF1261" t="s">
        <v>3146</v>
      </c>
      <c r="AG1261" t="s">
        <v>3147</v>
      </c>
      <c r="AH1261" t="s">
        <v>3148</v>
      </c>
      <c r="AI1261" t="s">
        <v>6043</v>
      </c>
      <c r="AJ1261">
        <v>28635</v>
      </c>
      <c r="AK1261" t="s">
        <v>3099</v>
      </c>
      <c r="AL1261" t="s">
        <v>3088</v>
      </c>
      <c r="AM1261">
        <v>200019606751727</v>
      </c>
      <c r="AN1261">
        <v>1</v>
      </c>
      <c r="AO1261" s="88" t="s">
        <v>3089</v>
      </c>
      <c r="AP1261" s="88">
        <v>1</v>
      </c>
      <c r="AQ1261" s="88" t="s">
        <v>3090</v>
      </c>
      <c r="AR1261" s="88">
        <v>362664</v>
      </c>
      <c r="AS1261" s="88" t="s">
        <v>6044</v>
      </c>
      <c r="AT1261" s="88">
        <v>134</v>
      </c>
      <c r="AU1261" s="88">
        <v>24000</v>
      </c>
      <c r="AV1261" s="88">
        <v>0</v>
      </c>
      <c r="AW1261" s="88">
        <v>0</v>
      </c>
      <c r="AX1261" s="88">
        <v>0</v>
      </c>
      <c r="AY1261" s="88">
        <v>24000</v>
      </c>
      <c r="AZ1261" s="88">
        <v>688.8</v>
      </c>
      <c r="BA1261" s="88">
        <v>0</v>
      </c>
      <c r="BB1261" s="88">
        <v>729.6</v>
      </c>
      <c r="BC1261" s="88">
        <v>0</v>
      </c>
      <c r="BD1261" s="88">
        <v>25</v>
      </c>
      <c r="BE1261" s="88">
        <v>0</v>
      </c>
      <c r="BF1261" s="101">
        <v>9725.3799999999992</v>
      </c>
      <c r="BG1261" s="101">
        <v>11168.78</v>
      </c>
      <c r="BH1261" s="101">
        <v>1704</v>
      </c>
      <c r="BI1261" s="101">
        <v>264</v>
      </c>
      <c r="BJ1261" s="101">
        <v>1701.6</v>
      </c>
      <c r="BK1261" s="101">
        <v>3669.6</v>
      </c>
      <c r="BL1261" s="101" t="s">
        <v>3081</v>
      </c>
      <c r="BM1261" s="101" t="s">
        <v>3081</v>
      </c>
    </row>
    <row r="1262" spans="1:65">
      <c r="A1262" t="s">
        <v>695</v>
      </c>
      <c r="B1262">
        <v>20250301</v>
      </c>
      <c r="C1262">
        <v>2025</v>
      </c>
      <c r="D1262" s="9">
        <v>45717</v>
      </c>
      <c r="E1262">
        <v>3</v>
      </c>
      <c r="F1262" t="s">
        <v>1049</v>
      </c>
      <c r="G1262" t="s">
        <v>89</v>
      </c>
      <c r="H1262" t="s">
        <v>1049</v>
      </c>
      <c r="I1262" t="s">
        <v>89</v>
      </c>
      <c r="J1262">
        <v>1</v>
      </c>
      <c r="K1262" t="s">
        <v>9</v>
      </c>
      <c r="L1262" t="s">
        <v>2158</v>
      </c>
      <c r="M1262" t="s">
        <v>2158</v>
      </c>
      <c r="N1262" t="s">
        <v>1823</v>
      </c>
      <c r="O1262" t="s">
        <v>3082</v>
      </c>
      <c r="P1262" t="s">
        <v>6037</v>
      </c>
      <c r="Q1262" t="s">
        <v>6038</v>
      </c>
      <c r="R1262" t="s">
        <v>3083</v>
      </c>
      <c r="S1262" t="s">
        <v>7</v>
      </c>
      <c r="T1262" t="s">
        <v>6039</v>
      </c>
      <c r="U1262" s="9" t="s">
        <v>6040</v>
      </c>
      <c r="V1262" s="9" t="s">
        <v>6041</v>
      </c>
      <c r="W1262" t="s">
        <v>6042</v>
      </c>
      <c r="X1262" t="s">
        <v>3081</v>
      </c>
      <c r="Y1262" t="s">
        <v>3081</v>
      </c>
      <c r="Z1262">
        <v>6</v>
      </c>
      <c r="AA1262">
        <v>45078</v>
      </c>
      <c r="AB1262">
        <v>38792</v>
      </c>
      <c r="AC1262">
        <v>61920066</v>
      </c>
      <c r="AD1262" s="9" t="s">
        <v>3084</v>
      </c>
      <c r="AE1262" t="s">
        <v>2386</v>
      </c>
      <c r="AF1262" t="s">
        <v>5148</v>
      </c>
      <c r="AG1262" t="s">
        <v>4915</v>
      </c>
      <c r="AH1262" t="s">
        <v>2387</v>
      </c>
      <c r="AI1262" t="s">
        <v>6043</v>
      </c>
      <c r="AJ1262">
        <v>27306</v>
      </c>
      <c r="AK1262" t="s">
        <v>3088</v>
      </c>
      <c r="AL1262" t="s">
        <v>3088</v>
      </c>
      <c r="AM1262">
        <v>200019605901666</v>
      </c>
      <c r="AN1262">
        <v>1</v>
      </c>
      <c r="AO1262" s="88" t="s">
        <v>3089</v>
      </c>
      <c r="AP1262" s="88">
        <v>1</v>
      </c>
      <c r="AQ1262" s="88" t="s">
        <v>3090</v>
      </c>
      <c r="AR1262" s="88">
        <v>362664</v>
      </c>
      <c r="AS1262" s="88" t="s">
        <v>6044</v>
      </c>
      <c r="AT1262" s="88">
        <v>55</v>
      </c>
      <c r="AU1262" s="88">
        <v>17000</v>
      </c>
      <c r="AV1262" s="88">
        <v>0</v>
      </c>
      <c r="AW1262" s="88">
        <v>0</v>
      </c>
      <c r="AX1262" s="88">
        <v>0</v>
      </c>
      <c r="AY1262" s="88">
        <v>17000</v>
      </c>
      <c r="AZ1262" s="88">
        <v>487.9</v>
      </c>
      <c r="BA1262" s="88">
        <v>0</v>
      </c>
      <c r="BB1262" s="88">
        <v>516.79999999999995</v>
      </c>
      <c r="BC1262" s="88">
        <v>0</v>
      </c>
      <c r="BD1262" s="88">
        <v>25</v>
      </c>
      <c r="BE1262" s="88">
        <v>0</v>
      </c>
      <c r="BF1262" s="101">
        <v>7628.6</v>
      </c>
      <c r="BG1262" s="101">
        <v>8658.2999999999993</v>
      </c>
      <c r="BH1262" s="101">
        <v>1207</v>
      </c>
      <c r="BI1262" s="101">
        <v>187</v>
      </c>
      <c r="BJ1262" s="101">
        <v>1205.3</v>
      </c>
      <c r="BK1262" s="101">
        <v>2599.3000000000002</v>
      </c>
      <c r="BL1262" s="101" t="s">
        <v>3091</v>
      </c>
      <c r="BM1262" s="101" t="s">
        <v>3081</v>
      </c>
    </row>
    <row r="1263" spans="1:65">
      <c r="A1263" t="s">
        <v>695</v>
      </c>
      <c r="B1263">
        <v>20250301</v>
      </c>
      <c r="C1263">
        <v>2025</v>
      </c>
      <c r="D1263" s="9">
        <v>45717</v>
      </c>
      <c r="E1263">
        <v>3</v>
      </c>
      <c r="F1263" t="s">
        <v>1031</v>
      </c>
      <c r="G1263" t="s">
        <v>500</v>
      </c>
      <c r="H1263" t="s">
        <v>1031</v>
      </c>
      <c r="I1263" t="s">
        <v>500</v>
      </c>
      <c r="J1263">
        <v>1</v>
      </c>
      <c r="K1263" t="s">
        <v>9</v>
      </c>
      <c r="L1263" t="s">
        <v>2158</v>
      </c>
      <c r="M1263" t="s">
        <v>2158</v>
      </c>
      <c r="N1263" t="s">
        <v>1823</v>
      </c>
      <c r="O1263" t="s">
        <v>3082</v>
      </c>
      <c r="P1263" t="s">
        <v>6037</v>
      </c>
      <c r="Q1263" t="s">
        <v>6038</v>
      </c>
      <c r="R1263" t="s">
        <v>3140</v>
      </c>
      <c r="S1263" t="s">
        <v>491</v>
      </c>
      <c r="T1263" t="s">
        <v>6039</v>
      </c>
      <c r="U1263" s="9" t="s">
        <v>6040</v>
      </c>
      <c r="V1263" s="9" t="s">
        <v>6041</v>
      </c>
      <c r="W1263" t="s">
        <v>6042</v>
      </c>
      <c r="X1263" t="s">
        <v>3081</v>
      </c>
      <c r="Y1263" t="s">
        <v>3081</v>
      </c>
      <c r="Z1263">
        <v>1</v>
      </c>
      <c r="AA1263">
        <v>45170</v>
      </c>
      <c r="AB1263">
        <v>45170</v>
      </c>
      <c r="AC1263">
        <v>61875164</v>
      </c>
      <c r="AD1263" s="9" t="s">
        <v>3084</v>
      </c>
      <c r="AE1263" t="s">
        <v>2534</v>
      </c>
      <c r="AF1263" t="s">
        <v>3346</v>
      </c>
      <c r="AG1263" t="s">
        <v>3086</v>
      </c>
      <c r="AH1263" t="s">
        <v>2560</v>
      </c>
      <c r="AI1263" t="s">
        <v>6045</v>
      </c>
      <c r="AJ1263">
        <v>30132</v>
      </c>
      <c r="AK1263" t="s">
        <v>3099</v>
      </c>
      <c r="AL1263" t="s">
        <v>3088</v>
      </c>
      <c r="AM1263">
        <v>200019604844045</v>
      </c>
      <c r="AN1263">
        <v>1</v>
      </c>
      <c r="AO1263" s="88" t="s">
        <v>3089</v>
      </c>
      <c r="AP1263" s="88">
        <v>1</v>
      </c>
      <c r="AQ1263" s="88" t="s">
        <v>3090</v>
      </c>
      <c r="AR1263" s="88">
        <v>362664</v>
      </c>
      <c r="AS1263" s="88" t="s">
        <v>6044</v>
      </c>
      <c r="AT1263" s="88">
        <v>57</v>
      </c>
      <c r="AU1263" s="88">
        <v>48000</v>
      </c>
      <c r="AV1263" s="88">
        <v>0</v>
      </c>
      <c r="AW1263" s="88">
        <v>0</v>
      </c>
      <c r="AX1263" s="88">
        <v>0</v>
      </c>
      <c r="AY1263" s="88">
        <v>48000</v>
      </c>
      <c r="AZ1263" s="88">
        <v>1377.6</v>
      </c>
      <c r="BA1263" s="88">
        <v>1571.73</v>
      </c>
      <c r="BB1263" s="88">
        <v>1459.2</v>
      </c>
      <c r="BC1263" s="88">
        <v>0</v>
      </c>
      <c r="BD1263" s="88">
        <v>25</v>
      </c>
      <c r="BE1263" s="88">
        <v>0</v>
      </c>
      <c r="BF1263" s="101">
        <v>0</v>
      </c>
      <c r="BG1263" s="101">
        <v>4433.53</v>
      </c>
      <c r="BH1263" s="101">
        <v>3408</v>
      </c>
      <c r="BI1263" s="101">
        <v>528</v>
      </c>
      <c r="BJ1263" s="101">
        <v>3403.2</v>
      </c>
      <c r="BK1263" s="101">
        <v>7339.2</v>
      </c>
      <c r="BL1263" s="101" t="s">
        <v>3081</v>
      </c>
      <c r="BM1263" s="101" t="s">
        <v>3081</v>
      </c>
    </row>
    <row r="1264" spans="1:65">
      <c r="A1264" t="s">
        <v>695</v>
      </c>
      <c r="B1264">
        <v>20250301</v>
      </c>
      <c r="C1264">
        <v>2025</v>
      </c>
      <c r="D1264" s="9">
        <v>45717</v>
      </c>
      <c r="E1264">
        <v>3</v>
      </c>
      <c r="F1264" t="s">
        <v>1043</v>
      </c>
      <c r="G1264" t="s">
        <v>60</v>
      </c>
      <c r="H1264" t="s">
        <v>1043</v>
      </c>
      <c r="I1264" t="s">
        <v>60</v>
      </c>
      <c r="J1264">
        <v>1</v>
      </c>
      <c r="K1264" t="s">
        <v>9</v>
      </c>
      <c r="L1264" t="s">
        <v>2158</v>
      </c>
      <c r="M1264" t="s">
        <v>2158</v>
      </c>
      <c r="N1264" t="s">
        <v>1823</v>
      </c>
      <c r="O1264" t="s">
        <v>3082</v>
      </c>
      <c r="P1264" t="s">
        <v>6037</v>
      </c>
      <c r="Q1264" t="s">
        <v>6038</v>
      </c>
      <c r="R1264" t="s">
        <v>5453</v>
      </c>
      <c r="S1264" t="s">
        <v>65</v>
      </c>
      <c r="T1264" t="s">
        <v>6046</v>
      </c>
      <c r="U1264" s="9" t="s">
        <v>6047</v>
      </c>
      <c r="V1264" s="9" t="s">
        <v>6048</v>
      </c>
      <c r="W1264" t="s">
        <v>6049</v>
      </c>
      <c r="X1264" t="s">
        <v>3081</v>
      </c>
      <c r="Y1264" t="s">
        <v>3081</v>
      </c>
      <c r="Z1264">
        <v>5</v>
      </c>
      <c r="AA1264">
        <v>45383</v>
      </c>
      <c r="AB1264">
        <v>36800</v>
      </c>
      <c r="AC1264">
        <v>61950018</v>
      </c>
      <c r="AD1264" s="9" t="s">
        <v>3084</v>
      </c>
      <c r="AE1264" t="s">
        <v>932</v>
      </c>
      <c r="AF1264" t="s">
        <v>5454</v>
      </c>
      <c r="AG1264" t="s">
        <v>5455</v>
      </c>
      <c r="AH1264" t="s">
        <v>64</v>
      </c>
      <c r="AI1264" t="s">
        <v>6043</v>
      </c>
      <c r="AJ1264">
        <v>23507</v>
      </c>
      <c r="AK1264" t="s">
        <v>3088</v>
      </c>
      <c r="AL1264" t="s">
        <v>3088</v>
      </c>
      <c r="AM1264">
        <v>200013300034966</v>
      </c>
      <c r="AN1264">
        <v>1</v>
      </c>
      <c r="AO1264" s="88" t="s">
        <v>3089</v>
      </c>
      <c r="AP1264" s="88">
        <v>1</v>
      </c>
      <c r="AQ1264" s="88" t="s">
        <v>3090</v>
      </c>
      <c r="AR1264" s="88">
        <v>362664</v>
      </c>
      <c r="AS1264" s="88" t="s">
        <v>6044</v>
      </c>
      <c r="AT1264" s="88">
        <v>60</v>
      </c>
      <c r="AU1264" s="88">
        <v>35000</v>
      </c>
      <c r="AV1264" s="88">
        <v>0</v>
      </c>
      <c r="AW1264" s="88">
        <v>0</v>
      </c>
      <c r="AX1264" s="88">
        <v>0</v>
      </c>
      <c r="AY1264" s="88">
        <v>35000</v>
      </c>
      <c r="AZ1264" s="88">
        <v>1004.5</v>
      </c>
      <c r="BA1264" s="88">
        <v>0</v>
      </c>
      <c r="BB1264" s="88">
        <v>1064</v>
      </c>
      <c r="BC1264" s="88">
        <v>3430.92</v>
      </c>
      <c r="BD1264" s="88">
        <v>25</v>
      </c>
      <c r="BE1264" s="88">
        <v>50</v>
      </c>
      <c r="BF1264" s="101">
        <v>1587.02</v>
      </c>
      <c r="BG1264" s="101">
        <v>7161.44</v>
      </c>
      <c r="BH1264" s="101">
        <v>2485</v>
      </c>
      <c r="BI1264" s="101">
        <v>385</v>
      </c>
      <c r="BJ1264" s="101">
        <v>2481.5</v>
      </c>
      <c r="BK1264" s="101">
        <v>5351.5</v>
      </c>
      <c r="BL1264" s="101" t="s">
        <v>3091</v>
      </c>
      <c r="BM1264" s="101" t="s">
        <v>3081</v>
      </c>
    </row>
    <row r="1265" spans="1:65">
      <c r="A1265" t="s">
        <v>695</v>
      </c>
      <c r="B1265">
        <v>20250301</v>
      </c>
      <c r="C1265">
        <v>2025</v>
      </c>
      <c r="D1265" s="9">
        <v>45717</v>
      </c>
      <c r="E1265">
        <v>3</v>
      </c>
      <c r="F1265" t="s">
        <v>1088</v>
      </c>
      <c r="G1265" t="s">
        <v>14</v>
      </c>
      <c r="H1265" t="s">
        <v>1088</v>
      </c>
      <c r="I1265" t="s">
        <v>14</v>
      </c>
      <c r="J1265">
        <v>1</v>
      </c>
      <c r="K1265" t="s">
        <v>9</v>
      </c>
      <c r="L1265" t="s">
        <v>2158</v>
      </c>
      <c r="M1265" t="s">
        <v>2158</v>
      </c>
      <c r="N1265" t="s">
        <v>1823</v>
      </c>
      <c r="O1265" t="s">
        <v>3082</v>
      </c>
      <c r="P1265" t="s">
        <v>6037</v>
      </c>
      <c r="Q1265" t="s">
        <v>6038</v>
      </c>
      <c r="R1265" t="s">
        <v>3938</v>
      </c>
      <c r="S1265" t="s">
        <v>27</v>
      </c>
      <c r="T1265" t="s">
        <v>6046</v>
      </c>
      <c r="U1265" s="9" t="s">
        <v>6047</v>
      </c>
      <c r="V1265" s="9" t="s">
        <v>6048</v>
      </c>
      <c r="W1265" t="s">
        <v>6049</v>
      </c>
      <c r="X1265" t="s">
        <v>3081</v>
      </c>
      <c r="Y1265" t="s">
        <v>3081</v>
      </c>
      <c r="Z1265">
        <v>5</v>
      </c>
      <c r="AA1265">
        <v>45108</v>
      </c>
      <c r="AB1265">
        <v>31625</v>
      </c>
      <c r="AC1265">
        <v>62340039</v>
      </c>
      <c r="AD1265" s="9" t="s">
        <v>3084</v>
      </c>
      <c r="AE1265" t="s">
        <v>948</v>
      </c>
      <c r="AF1265" t="s">
        <v>3939</v>
      </c>
      <c r="AG1265" t="s">
        <v>3940</v>
      </c>
      <c r="AH1265" t="s">
        <v>47</v>
      </c>
      <c r="AI1265" t="s">
        <v>6043</v>
      </c>
      <c r="AJ1265">
        <v>24200</v>
      </c>
      <c r="AK1265" t="s">
        <v>3088</v>
      </c>
      <c r="AL1265" t="s">
        <v>3095</v>
      </c>
      <c r="AM1265">
        <v>200011250029502</v>
      </c>
      <c r="AN1265">
        <v>1</v>
      </c>
      <c r="AO1265" s="88" t="s">
        <v>3089</v>
      </c>
      <c r="AP1265" s="88">
        <v>1</v>
      </c>
      <c r="AQ1265" s="88" t="s">
        <v>3090</v>
      </c>
      <c r="AR1265" s="88">
        <v>362664</v>
      </c>
      <c r="AS1265" s="88" t="s">
        <v>6044</v>
      </c>
      <c r="AT1265" s="88">
        <v>62</v>
      </c>
      <c r="AU1265" s="88">
        <v>40000</v>
      </c>
      <c r="AV1265" s="88">
        <v>0</v>
      </c>
      <c r="AW1265" s="88">
        <v>0</v>
      </c>
      <c r="AX1265" s="88">
        <v>0</v>
      </c>
      <c r="AY1265" s="88">
        <v>40000</v>
      </c>
      <c r="AZ1265" s="88">
        <v>1148</v>
      </c>
      <c r="BA1265" s="88">
        <v>185.33</v>
      </c>
      <c r="BB1265" s="88">
        <v>1216</v>
      </c>
      <c r="BC1265" s="88">
        <v>1715.46</v>
      </c>
      <c r="BD1265" s="88">
        <v>25</v>
      </c>
      <c r="BE1265" s="88">
        <v>50</v>
      </c>
      <c r="BF1265" s="101">
        <v>0</v>
      </c>
      <c r="BG1265" s="101">
        <v>4339.79</v>
      </c>
      <c r="BH1265" s="101">
        <v>2840</v>
      </c>
      <c r="BI1265" s="101">
        <v>440</v>
      </c>
      <c r="BJ1265" s="101">
        <v>2836</v>
      </c>
      <c r="BK1265" s="101">
        <v>6116</v>
      </c>
      <c r="BL1265" s="101" t="s">
        <v>3091</v>
      </c>
      <c r="BM1265" s="101" t="s">
        <v>3081</v>
      </c>
    </row>
    <row r="1266" spans="1:65">
      <c r="A1266" t="s">
        <v>695</v>
      </c>
      <c r="B1266">
        <v>20250301</v>
      </c>
      <c r="C1266">
        <v>2025</v>
      </c>
      <c r="D1266" s="9">
        <v>45717</v>
      </c>
      <c r="E1266">
        <v>3</v>
      </c>
      <c r="F1266" t="s">
        <v>1031</v>
      </c>
      <c r="G1266" t="s">
        <v>500</v>
      </c>
      <c r="H1266" t="s">
        <v>1031</v>
      </c>
      <c r="I1266" t="s">
        <v>500</v>
      </c>
      <c r="J1266">
        <v>1</v>
      </c>
      <c r="K1266" t="s">
        <v>9</v>
      </c>
      <c r="L1266" t="s">
        <v>2158</v>
      </c>
      <c r="M1266" t="s">
        <v>2158</v>
      </c>
      <c r="N1266" t="s">
        <v>1823</v>
      </c>
      <c r="O1266" t="s">
        <v>3082</v>
      </c>
      <c r="P1266" t="s">
        <v>6037</v>
      </c>
      <c r="Q1266" t="s">
        <v>6038</v>
      </c>
      <c r="R1266" t="s">
        <v>3180</v>
      </c>
      <c r="S1266" t="s">
        <v>1879</v>
      </c>
      <c r="T1266" t="s">
        <v>6046</v>
      </c>
      <c r="U1266" s="9" t="s">
        <v>6047</v>
      </c>
      <c r="V1266" s="9" t="s">
        <v>6041</v>
      </c>
      <c r="W1266" t="s">
        <v>6042</v>
      </c>
      <c r="X1266" t="s">
        <v>3081</v>
      </c>
      <c r="Y1266" t="s">
        <v>3081</v>
      </c>
      <c r="Z1266">
        <v>1</v>
      </c>
      <c r="AA1266">
        <v>44593</v>
      </c>
      <c r="AB1266">
        <v>44593</v>
      </c>
      <c r="AC1266">
        <v>61875114</v>
      </c>
      <c r="AD1266" s="9" t="s">
        <v>3084</v>
      </c>
      <c r="AE1266" t="s">
        <v>1524</v>
      </c>
      <c r="AF1266" t="s">
        <v>5198</v>
      </c>
      <c r="AG1266" t="s">
        <v>5199</v>
      </c>
      <c r="AH1266" t="s">
        <v>1180</v>
      </c>
      <c r="AI1266" t="s">
        <v>6043</v>
      </c>
      <c r="AJ1266">
        <v>28949</v>
      </c>
      <c r="AK1266" t="s">
        <v>3099</v>
      </c>
      <c r="AL1266" t="s">
        <v>3088</v>
      </c>
      <c r="AM1266">
        <v>200012401920024</v>
      </c>
      <c r="AN1266">
        <v>1</v>
      </c>
      <c r="AO1266" s="88" t="s">
        <v>3089</v>
      </c>
      <c r="AP1266" s="88">
        <v>1</v>
      </c>
      <c r="AQ1266" s="88" t="s">
        <v>3090</v>
      </c>
      <c r="AR1266" s="88">
        <v>362664</v>
      </c>
      <c r="AS1266" s="88" t="s">
        <v>6044</v>
      </c>
      <c r="AT1266" s="88">
        <v>79</v>
      </c>
      <c r="AU1266" s="88">
        <v>30000</v>
      </c>
      <c r="AV1266" s="88">
        <v>0</v>
      </c>
      <c r="AW1266" s="88">
        <v>0</v>
      </c>
      <c r="AX1266" s="88">
        <v>0</v>
      </c>
      <c r="AY1266" s="88">
        <v>30000</v>
      </c>
      <c r="AZ1266" s="88">
        <v>861</v>
      </c>
      <c r="BA1266" s="88">
        <v>0</v>
      </c>
      <c r="BB1266" s="88">
        <v>912</v>
      </c>
      <c r="BC1266" s="88">
        <v>0</v>
      </c>
      <c r="BD1266" s="88">
        <v>25</v>
      </c>
      <c r="BE1266" s="88">
        <v>0</v>
      </c>
      <c r="BF1266" s="101">
        <v>1566</v>
      </c>
      <c r="BG1266" s="101">
        <v>3364</v>
      </c>
      <c r="BH1266" s="101">
        <v>2130</v>
      </c>
      <c r="BI1266" s="101">
        <v>330</v>
      </c>
      <c r="BJ1266" s="101">
        <v>2127</v>
      </c>
      <c r="BK1266" s="101">
        <v>4587</v>
      </c>
      <c r="BL1266" s="101" t="s">
        <v>3081</v>
      </c>
      <c r="BM1266" s="101" t="s">
        <v>3081</v>
      </c>
    </row>
    <row r="1267" spans="1:65">
      <c r="A1267" t="s">
        <v>695</v>
      </c>
      <c r="B1267">
        <v>20250301</v>
      </c>
      <c r="C1267">
        <v>2025</v>
      </c>
      <c r="D1267" s="9">
        <v>45717</v>
      </c>
      <c r="E1267">
        <v>3</v>
      </c>
      <c r="F1267" t="s">
        <v>1033</v>
      </c>
      <c r="G1267" t="s">
        <v>428</v>
      </c>
      <c r="H1267" t="s">
        <v>1033</v>
      </c>
      <c r="I1267" t="s">
        <v>428</v>
      </c>
      <c r="J1267">
        <v>1</v>
      </c>
      <c r="K1267" t="s">
        <v>9</v>
      </c>
      <c r="L1267" t="s">
        <v>2158</v>
      </c>
      <c r="M1267" t="s">
        <v>2158</v>
      </c>
      <c r="N1267" t="s">
        <v>1823</v>
      </c>
      <c r="O1267" t="s">
        <v>3082</v>
      </c>
      <c r="P1267" t="s">
        <v>6037</v>
      </c>
      <c r="Q1267" t="s">
        <v>6038</v>
      </c>
      <c r="R1267" t="s">
        <v>3395</v>
      </c>
      <c r="S1267" t="s">
        <v>249</v>
      </c>
      <c r="T1267" t="s">
        <v>6046</v>
      </c>
      <c r="U1267" s="9" t="s">
        <v>6047</v>
      </c>
      <c r="V1267" s="9" t="s">
        <v>6048</v>
      </c>
      <c r="W1267" t="s">
        <v>6049</v>
      </c>
      <c r="X1267" t="s">
        <v>3081</v>
      </c>
      <c r="Y1267" t="s">
        <v>3081</v>
      </c>
      <c r="Z1267">
        <v>3</v>
      </c>
      <c r="AA1267">
        <v>45413</v>
      </c>
      <c r="AB1267">
        <v>44896</v>
      </c>
      <c r="AC1267">
        <v>61815169</v>
      </c>
      <c r="AD1267" s="9" t="s">
        <v>3084</v>
      </c>
      <c r="AE1267" t="s">
        <v>1983</v>
      </c>
      <c r="AF1267" t="s">
        <v>4208</v>
      </c>
      <c r="AG1267" t="s">
        <v>4209</v>
      </c>
      <c r="AH1267" t="s">
        <v>2155</v>
      </c>
      <c r="AI1267" t="s">
        <v>6045</v>
      </c>
      <c r="AJ1267">
        <v>35465</v>
      </c>
      <c r="AK1267" t="s">
        <v>3099</v>
      </c>
      <c r="AL1267" t="s">
        <v>3088</v>
      </c>
      <c r="AM1267">
        <v>200019603253177</v>
      </c>
      <c r="AN1267">
        <v>1</v>
      </c>
      <c r="AO1267" s="88" t="s">
        <v>3089</v>
      </c>
      <c r="AP1267" s="88">
        <v>1</v>
      </c>
      <c r="AQ1267" s="88" t="s">
        <v>3090</v>
      </c>
      <c r="AR1267" s="88">
        <v>362664</v>
      </c>
      <c r="AS1267" s="88" t="s">
        <v>6044</v>
      </c>
      <c r="AT1267" s="88">
        <v>85</v>
      </c>
      <c r="AU1267" s="88">
        <v>35000</v>
      </c>
      <c r="AV1267" s="88">
        <v>0</v>
      </c>
      <c r="AW1267" s="88">
        <v>0</v>
      </c>
      <c r="AX1267" s="88">
        <v>0</v>
      </c>
      <c r="AY1267" s="88">
        <v>35000</v>
      </c>
      <c r="AZ1267" s="88">
        <v>1004.5</v>
      </c>
      <c r="BA1267" s="88">
        <v>0</v>
      </c>
      <c r="BB1267" s="88">
        <v>1064</v>
      </c>
      <c r="BC1267" s="88">
        <v>0</v>
      </c>
      <c r="BD1267" s="88">
        <v>25</v>
      </c>
      <c r="BE1267" s="88">
        <v>0</v>
      </c>
      <c r="BF1267" s="101">
        <v>0</v>
      </c>
      <c r="BG1267" s="101">
        <v>2093.5</v>
      </c>
      <c r="BH1267" s="101">
        <v>2485</v>
      </c>
      <c r="BI1267" s="101">
        <v>385</v>
      </c>
      <c r="BJ1267" s="101">
        <v>2481.5</v>
      </c>
      <c r="BK1267" s="101">
        <v>5351.5</v>
      </c>
      <c r="BL1267" s="101" t="s">
        <v>3081</v>
      </c>
      <c r="BM1267" s="101" t="s">
        <v>3081</v>
      </c>
    </row>
    <row r="1268" spans="1:65">
      <c r="A1268" t="s">
        <v>695</v>
      </c>
      <c r="B1268">
        <v>20250301</v>
      </c>
      <c r="C1268">
        <v>2025</v>
      </c>
      <c r="D1268" s="9">
        <v>45717</v>
      </c>
      <c r="E1268">
        <v>3</v>
      </c>
      <c r="F1268" t="s">
        <v>1043</v>
      </c>
      <c r="G1268" t="s">
        <v>60</v>
      </c>
      <c r="H1268" t="s">
        <v>1043</v>
      </c>
      <c r="I1268" t="s">
        <v>60</v>
      </c>
      <c r="J1268">
        <v>1</v>
      </c>
      <c r="K1268" t="s">
        <v>9</v>
      </c>
      <c r="L1268" t="s">
        <v>2158</v>
      </c>
      <c r="M1268" t="s">
        <v>2158</v>
      </c>
      <c r="N1268" t="s">
        <v>1823</v>
      </c>
      <c r="O1268" t="s">
        <v>3082</v>
      </c>
      <c r="P1268" t="s">
        <v>6037</v>
      </c>
      <c r="Q1268" t="s">
        <v>6038</v>
      </c>
      <c r="R1268" t="s">
        <v>4920</v>
      </c>
      <c r="S1268" t="s">
        <v>720</v>
      </c>
      <c r="T1268" t="s">
        <v>6046</v>
      </c>
      <c r="U1268" s="9" t="s">
        <v>6047</v>
      </c>
      <c r="V1268" s="9" t="s">
        <v>3081</v>
      </c>
      <c r="W1268" t="s">
        <v>3081</v>
      </c>
      <c r="X1268" t="s">
        <v>3081</v>
      </c>
      <c r="Y1268" t="s">
        <v>3081</v>
      </c>
      <c r="Z1268">
        <v>5</v>
      </c>
      <c r="AA1268">
        <v>44166</v>
      </c>
      <c r="AB1268">
        <v>39630</v>
      </c>
      <c r="AC1268">
        <v>61950050</v>
      </c>
      <c r="AD1268" s="9" t="s">
        <v>3084</v>
      </c>
      <c r="AE1268" t="s">
        <v>1571</v>
      </c>
      <c r="AF1268" t="s">
        <v>4921</v>
      </c>
      <c r="AG1268" t="s">
        <v>4922</v>
      </c>
      <c r="AH1268" t="s">
        <v>718</v>
      </c>
      <c r="AI1268" t="s">
        <v>6045</v>
      </c>
      <c r="AJ1268">
        <v>29645</v>
      </c>
      <c r="AK1268" t="s">
        <v>3088</v>
      </c>
      <c r="AL1268" t="s">
        <v>3088</v>
      </c>
      <c r="AM1268">
        <v>200013300133061</v>
      </c>
      <c r="AN1268">
        <v>1</v>
      </c>
      <c r="AO1268" s="88" t="s">
        <v>3089</v>
      </c>
      <c r="AP1268" s="88">
        <v>1</v>
      </c>
      <c r="AQ1268" s="88" t="s">
        <v>3090</v>
      </c>
      <c r="AR1268" s="88">
        <v>362664</v>
      </c>
      <c r="AS1268" s="88" t="s">
        <v>6044</v>
      </c>
      <c r="AT1268" s="88">
        <v>93</v>
      </c>
      <c r="AU1268" s="88">
        <v>55000</v>
      </c>
      <c r="AV1268" s="88">
        <v>0</v>
      </c>
      <c r="AW1268" s="88">
        <v>0</v>
      </c>
      <c r="AX1268" s="88">
        <v>0</v>
      </c>
      <c r="AY1268" s="88">
        <v>55000</v>
      </c>
      <c r="AZ1268" s="88">
        <v>1578.5</v>
      </c>
      <c r="BA1268" s="88">
        <v>2559.6799999999998</v>
      </c>
      <c r="BB1268" s="88">
        <v>1672</v>
      </c>
      <c r="BC1268" s="88">
        <v>0</v>
      </c>
      <c r="BD1268" s="88">
        <v>25</v>
      </c>
      <c r="BE1268" s="88">
        <v>0</v>
      </c>
      <c r="BF1268" s="101">
        <v>13368.38</v>
      </c>
      <c r="BG1268" s="101">
        <v>19203.560000000001</v>
      </c>
      <c r="BH1268" s="101">
        <v>3905</v>
      </c>
      <c r="BI1268" s="101">
        <v>605</v>
      </c>
      <c r="BJ1268" s="101">
        <v>3899.5</v>
      </c>
      <c r="BK1268" s="101">
        <v>8409.5</v>
      </c>
      <c r="BL1268" s="101" t="s">
        <v>3091</v>
      </c>
      <c r="BM1268" s="101" t="s">
        <v>3081</v>
      </c>
    </row>
    <row r="1269" spans="1:65">
      <c r="A1269" t="s">
        <v>695</v>
      </c>
      <c r="B1269">
        <v>20250301</v>
      </c>
      <c r="C1269">
        <v>2025</v>
      </c>
      <c r="D1269" s="9">
        <v>45717</v>
      </c>
      <c r="E1269">
        <v>3</v>
      </c>
      <c r="F1269" t="s">
        <v>1086</v>
      </c>
      <c r="G1269" t="s">
        <v>809</v>
      </c>
      <c r="H1269" t="s">
        <v>1086</v>
      </c>
      <c r="I1269" t="s">
        <v>809</v>
      </c>
      <c r="J1269">
        <v>1</v>
      </c>
      <c r="K1269" t="s">
        <v>9</v>
      </c>
      <c r="L1269" t="s">
        <v>2158</v>
      </c>
      <c r="M1269" t="s">
        <v>2158</v>
      </c>
      <c r="N1269" t="s">
        <v>1823</v>
      </c>
      <c r="O1269" t="s">
        <v>3082</v>
      </c>
      <c r="P1269" t="s">
        <v>6037</v>
      </c>
      <c r="Q1269" t="s">
        <v>6038</v>
      </c>
      <c r="R1269" t="s">
        <v>3096</v>
      </c>
      <c r="S1269" t="s">
        <v>295</v>
      </c>
      <c r="T1269" t="s">
        <v>6046</v>
      </c>
      <c r="U1269" s="9" t="s">
        <v>6047</v>
      </c>
      <c r="V1269" s="9" t="s">
        <v>6056</v>
      </c>
      <c r="W1269" t="s">
        <v>6057</v>
      </c>
      <c r="X1269" t="s">
        <v>3081</v>
      </c>
      <c r="Y1269" t="s">
        <v>3081</v>
      </c>
      <c r="Z1269">
        <v>1</v>
      </c>
      <c r="AA1269">
        <v>45383</v>
      </c>
      <c r="AB1269">
        <v>45383</v>
      </c>
      <c r="AC1269">
        <v>62355015</v>
      </c>
      <c r="AD1269" s="9" t="s">
        <v>3084</v>
      </c>
      <c r="AE1269" t="s">
        <v>2765</v>
      </c>
      <c r="AF1269" t="s">
        <v>4223</v>
      </c>
      <c r="AG1269" t="s">
        <v>4224</v>
      </c>
      <c r="AH1269" t="s">
        <v>2798</v>
      </c>
      <c r="AI1269" t="s">
        <v>6045</v>
      </c>
      <c r="AJ1269">
        <v>36289</v>
      </c>
      <c r="AK1269" t="s">
        <v>3099</v>
      </c>
      <c r="AL1269" t="s">
        <v>3088</v>
      </c>
      <c r="AM1269">
        <v>200019606915442</v>
      </c>
      <c r="AN1269">
        <v>1</v>
      </c>
      <c r="AO1269" s="88" t="s">
        <v>3089</v>
      </c>
      <c r="AP1269" s="88">
        <v>1</v>
      </c>
      <c r="AQ1269" s="88" t="s">
        <v>3090</v>
      </c>
      <c r="AR1269" s="88">
        <v>362664</v>
      </c>
      <c r="AS1269" s="88" t="s">
        <v>6044</v>
      </c>
      <c r="AT1269" s="88">
        <v>94</v>
      </c>
      <c r="AU1269" s="88">
        <v>35000</v>
      </c>
      <c r="AV1269" s="88">
        <v>0</v>
      </c>
      <c r="AW1269" s="88">
        <v>0</v>
      </c>
      <c r="AX1269" s="88">
        <v>0</v>
      </c>
      <c r="AY1269" s="88">
        <v>35000</v>
      </c>
      <c r="AZ1269" s="88">
        <v>1004.5</v>
      </c>
      <c r="BA1269" s="88">
        <v>0</v>
      </c>
      <c r="BB1269" s="88">
        <v>1064</v>
      </c>
      <c r="BC1269" s="88">
        <v>0</v>
      </c>
      <c r="BD1269" s="88">
        <v>25</v>
      </c>
      <c r="BE1269" s="88">
        <v>0</v>
      </c>
      <c r="BF1269" s="101">
        <v>0</v>
      </c>
      <c r="BG1269" s="101">
        <v>2093.5</v>
      </c>
      <c r="BH1269" s="101">
        <v>2485</v>
      </c>
      <c r="BI1269" s="101">
        <v>385</v>
      </c>
      <c r="BJ1269" s="101">
        <v>2481.5</v>
      </c>
      <c r="BK1269" s="101">
        <v>5351.5</v>
      </c>
      <c r="BL1269" s="101" t="s">
        <v>3081</v>
      </c>
      <c r="BM1269" s="101" t="s">
        <v>3081</v>
      </c>
    </row>
    <row r="1270" spans="1:65">
      <c r="A1270" t="s">
        <v>695</v>
      </c>
      <c r="B1270">
        <v>20250301</v>
      </c>
      <c r="C1270">
        <v>2025</v>
      </c>
      <c r="D1270" s="9">
        <v>45717</v>
      </c>
      <c r="E1270">
        <v>3</v>
      </c>
      <c r="F1270" t="s">
        <v>1049</v>
      </c>
      <c r="G1270" t="s">
        <v>89</v>
      </c>
      <c r="H1270" t="s">
        <v>1049</v>
      </c>
      <c r="I1270" t="s">
        <v>89</v>
      </c>
      <c r="J1270">
        <v>1</v>
      </c>
      <c r="K1270" t="s">
        <v>9</v>
      </c>
      <c r="L1270" t="s">
        <v>2158</v>
      </c>
      <c r="M1270" t="s">
        <v>2158</v>
      </c>
      <c r="N1270" t="s">
        <v>1823</v>
      </c>
      <c r="O1270" t="s">
        <v>3082</v>
      </c>
      <c r="P1270" t="s">
        <v>6037</v>
      </c>
      <c r="Q1270" t="s">
        <v>6038</v>
      </c>
      <c r="R1270" t="s">
        <v>3083</v>
      </c>
      <c r="S1270" t="s">
        <v>7</v>
      </c>
      <c r="T1270" t="s">
        <v>6039</v>
      </c>
      <c r="U1270" s="9" t="s">
        <v>6040</v>
      </c>
      <c r="V1270" s="9" t="s">
        <v>6041</v>
      </c>
      <c r="W1270" t="s">
        <v>6042</v>
      </c>
      <c r="X1270" t="s">
        <v>3081</v>
      </c>
      <c r="Y1270" t="s">
        <v>3081</v>
      </c>
      <c r="Z1270">
        <v>5</v>
      </c>
      <c r="AA1270">
        <v>44743</v>
      </c>
      <c r="AB1270">
        <v>38961</v>
      </c>
      <c r="AC1270">
        <v>61920055</v>
      </c>
      <c r="AD1270" s="9" t="s">
        <v>3084</v>
      </c>
      <c r="AE1270" t="s">
        <v>1656</v>
      </c>
      <c r="AF1270" t="s">
        <v>3171</v>
      </c>
      <c r="AG1270" t="s">
        <v>3172</v>
      </c>
      <c r="AH1270" t="s">
        <v>317</v>
      </c>
      <c r="AI1270" t="s">
        <v>6043</v>
      </c>
      <c r="AJ1270">
        <v>30104</v>
      </c>
      <c r="AK1270" t="s">
        <v>3088</v>
      </c>
      <c r="AL1270" t="s">
        <v>3095</v>
      </c>
      <c r="AM1270">
        <v>200013300063678</v>
      </c>
      <c r="AN1270">
        <v>1</v>
      </c>
      <c r="AO1270" s="88" t="s">
        <v>3089</v>
      </c>
      <c r="AP1270" s="88">
        <v>1</v>
      </c>
      <c r="AQ1270" s="88" t="s">
        <v>3090</v>
      </c>
      <c r="AR1270" s="88">
        <v>362664</v>
      </c>
      <c r="AS1270" s="88" t="s">
        <v>6044</v>
      </c>
      <c r="AT1270" s="88">
        <v>95</v>
      </c>
      <c r="AU1270" s="88">
        <v>20000</v>
      </c>
      <c r="AV1270" s="88">
        <v>0</v>
      </c>
      <c r="AW1270" s="88">
        <v>0</v>
      </c>
      <c r="AX1270" s="88">
        <v>0</v>
      </c>
      <c r="AY1270" s="88">
        <v>20000</v>
      </c>
      <c r="AZ1270" s="88">
        <v>574</v>
      </c>
      <c r="BA1270" s="88">
        <v>0</v>
      </c>
      <c r="BB1270" s="88">
        <v>608</v>
      </c>
      <c r="BC1270" s="88">
        <v>0</v>
      </c>
      <c r="BD1270" s="88">
        <v>25</v>
      </c>
      <c r="BE1270" s="88">
        <v>50</v>
      </c>
      <c r="BF1270" s="101">
        <v>11926.17</v>
      </c>
      <c r="BG1270" s="101">
        <v>13183.17</v>
      </c>
      <c r="BH1270" s="101">
        <v>1420</v>
      </c>
      <c r="BI1270" s="101">
        <v>220</v>
      </c>
      <c r="BJ1270" s="101">
        <v>1418</v>
      </c>
      <c r="BK1270" s="101">
        <v>3058</v>
      </c>
      <c r="BL1270" s="101" t="s">
        <v>3091</v>
      </c>
      <c r="BM1270" s="101" t="s">
        <v>3081</v>
      </c>
    </row>
    <row r="1271" spans="1:65">
      <c r="A1271" t="s">
        <v>695</v>
      </c>
      <c r="B1271">
        <v>20250301</v>
      </c>
      <c r="C1271">
        <v>2025</v>
      </c>
      <c r="D1271" s="9">
        <v>45717</v>
      </c>
      <c r="E1271">
        <v>3</v>
      </c>
      <c r="F1271" t="s">
        <v>1031</v>
      </c>
      <c r="G1271" t="s">
        <v>500</v>
      </c>
      <c r="H1271" t="s">
        <v>1031</v>
      </c>
      <c r="I1271" t="s">
        <v>500</v>
      </c>
      <c r="J1271">
        <v>1</v>
      </c>
      <c r="K1271" t="s">
        <v>9</v>
      </c>
      <c r="L1271" t="s">
        <v>2158</v>
      </c>
      <c r="M1271" t="s">
        <v>2158</v>
      </c>
      <c r="N1271" t="s">
        <v>1823</v>
      </c>
      <c r="O1271" t="s">
        <v>3082</v>
      </c>
      <c r="P1271" t="s">
        <v>6037</v>
      </c>
      <c r="Q1271" t="s">
        <v>6038</v>
      </c>
      <c r="R1271" t="s">
        <v>3160</v>
      </c>
      <c r="S1271" t="s">
        <v>49</v>
      </c>
      <c r="T1271" t="s">
        <v>6039</v>
      </c>
      <c r="U1271" s="9" t="s">
        <v>6040</v>
      </c>
      <c r="V1271" s="9" t="s">
        <v>6041</v>
      </c>
      <c r="W1271" t="s">
        <v>6042</v>
      </c>
      <c r="X1271" t="s">
        <v>3081</v>
      </c>
      <c r="Y1271" t="s">
        <v>3081</v>
      </c>
      <c r="Z1271">
        <v>3</v>
      </c>
      <c r="AA1271">
        <v>43466</v>
      </c>
      <c r="AB1271">
        <v>34701</v>
      </c>
      <c r="AC1271">
        <v>61875027</v>
      </c>
      <c r="AD1271" s="9" t="s">
        <v>3084</v>
      </c>
      <c r="AE1271" t="s">
        <v>940</v>
      </c>
      <c r="AF1271" t="s">
        <v>4934</v>
      </c>
      <c r="AG1271" t="s">
        <v>4935</v>
      </c>
      <c r="AH1271" t="s">
        <v>539</v>
      </c>
      <c r="AI1271" t="s">
        <v>6043</v>
      </c>
      <c r="AJ1271">
        <v>26894</v>
      </c>
      <c r="AK1271" t="s">
        <v>3088</v>
      </c>
      <c r="AL1271" t="s">
        <v>3088</v>
      </c>
      <c r="AM1271">
        <v>200013300043931</v>
      </c>
      <c r="AN1271">
        <v>1</v>
      </c>
      <c r="AO1271" s="88" t="s">
        <v>3089</v>
      </c>
      <c r="AP1271" s="88">
        <v>1</v>
      </c>
      <c r="AQ1271" s="88" t="s">
        <v>3090</v>
      </c>
      <c r="AR1271" s="88">
        <v>362664</v>
      </c>
      <c r="AS1271" s="88" t="s">
        <v>6044</v>
      </c>
      <c r="AT1271" s="88">
        <v>96</v>
      </c>
      <c r="AU1271" s="88">
        <v>22000</v>
      </c>
      <c r="AV1271" s="88">
        <v>0</v>
      </c>
      <c r="AW1271" s="88">
        <v>0</v>
      </c>
      <c r="AX1271" s="88">
        <v>0</v>
      </c>
      <c r="AY1271" s="88">
        <v>22000</v>
      </c>
      <c r="AZ1271" s="88">
        <v>631.4</v>
      </c>
      <c r="BA1271" s="88">
        <v>0</v>
      </c>
      <c r="BB1271" s="88">
        <v>668.8</v>
      </c>
      <c r="BC1271" s="88">
        <v>0</v>
      </c>
      <c r="BD1271" s="88">
        <v>25</v>
      </c>
      <c r="BE1271" s="88">
        <v>50</v>
      </c>
      <c r="BF1271" s="101">
        <v>2366</v>
      </c>
      <c r="BG1271" s="101">
        <v>3741.2</v>
      </c>
      <c r="BH1271" s="101">
        <v>1562</v>
      </c>
      <c r="BI1271" s="101">
        <v>242</v>
      </c>
      <c r="BJ1271" s="101">
        <v>1559.8</v>
      </c>
      <c r="BK1271" s="101">
        <v>3363.8</v>
      </c>
      <c r="BL1271" s="101" t="s">
        <v>3091</v>
      </c>
      <c r="BM1271" s="101" t="s">
        <v>3081</v>
      </c>
    </row>
    <row r="1272" spans="1:65">
      <c r="A1272" t="s">
        <v>695</v>
      </c>
      <c r="B1272">
        <v>20250301</v>
      </c>
      <c r="C1272">
        <v>2025</v>
      </c>
      <c r="D1272" s="9">
        <v>45717</v>
      </c>
      <c r="E1272">
        <v>3</v>
      </c>
      <c r="F1272" t="s">
        <v>1088</v>
      </c>
      <c r="G1272" t="s">
        <v>14</v>
      </c>
      <c r="H1272" t="s">
        <v>1088</v>
      </c>
      <c r="I1272" t="s">
        <v>14</v>
      </c>
      <c r="J1272">
        <v>1</v>
      </c>
      <c r="K1272" t="s">
        <v>9</v>
      </c>
      <c r="L1272" t="s">
        <v>2158</v>
      </c>
      <c r="M1272" t="s">
        <v>2158</v>
      </c>
      <c r="N1272" t="s">
        <v>1823</v>
      </c>
      <c r="O1272" t="s">
        <v>3082</v>
      </c>
      <c r="P1272" t="s">
        <v>6037</v>
      </c>
      <c r="Q1272" t="s">
        <v>6038</v>
      </c>
      <c r="R1272" t="s">
        <v>3330</v>
      </c>
      <c r="S1272" t="s">
        <v>45</v>
      </c>
      <c r="T1272" t="s">
        <v>6039</v>
      </c>
      <c r="U1272" s="9" t="s">
        <v>6040</v>
      </c>
      <c r="V1272" s="9" t="s">
        <v>6056</v>
      </c>
      <c r="W1272" t="s">
        <v>6057</v>
      </c>
      <c r="X1272" t="s">
        <v>3081</v>
      </c>
      <c r="Y1272" t="s">
        <v>3081</v>
      </c>
      <c r="Z1272">
        <v>1</v>
      </c>
      <c r="AA1272">
        <v>45108</v>
      </c>
      <c r="AB1272">
        <v>45108</v>
      </c>
      <c r="AC1272">
        <v>62340111</v>
      </c>
      <c r="AD1272" s="9" t="s">
        <v>3084</v>
      </c>
      <c r="AE1272" t="s">
        <v>2521</v>
      </c>
      <c r="AF1272" t="s">
        <v>4569</v>
      </c>
      <c r="AG1272" t="s">
        <v>4570</v>
      </c>
      <c r="AH1272" t="s">
        <v>2520</v>
      </c>
      <c r="AI1272" t="s">
        <v>6043</v>
      </c>
      <c r="AJ1272">
        <v>27896</v>
      </c>
      <c r="AK1272" t="s">
        <v>3099</v>
      </c>
      <c r="AL1272" t="s">
        <v>3088</v>
      </c>
      <c r="AM1272">
        <v>200019606032410</v>
      </c>
      <c r="AN1272">
        <v>1</v>
      </c>
      <c r="AO1272" s="88" t="s">
        <v>3089</v>
      </c>
      <c r="AP1272" s="88">
        <v>1</v>
      </c>
      <c r="AQ1272" s="88" t="s">
        <v>3090</v>
      </c>
      <c r="AR1272" s="88">
        <v>362664</v>
      </c>
      <c r="AS1272" s="88" t="s">
        <v>6044</v>
      </c>
      <c r="AT1272" s="88">
        <v>97</v>
      </c>
      <c r="AU1272" s="88">
        <v>25000</v>
      </c>
      <c r="AV1272" s="88">
        <v>0</v>
      </c>
      <c r="AW1272" s="88">
        <v>0</v>
      </c>
      <c r="AX1272" s="88">
        <v>0</v>
      </c>
      <c r="AY1272" s="88">
        <v>25000</v>
      </c>
      <c r="AZ1272" s="88">
        <v>717.5</v>
      </c>
      <c r="BA1272" s="88">
        <v>0</v>
      </c>
      <c r="BB1272" s="88">
        <v>760</v>
      </c>
      <c r="BC1272" s="88">
        <v>0</v>
      </c>
      <c r="BD1272" s="88">
        <v>25</v>
      </c>
      <c r="BE1272" s="88">
        <v>0</v>
      </c>
      <c r="BF1272" s="101">
        <v>0</v>
      </c>
      <c r="BG1272" s="101">
        <v>1502.5</v>
      </c>
      <c r="BH1272" s="101">
        <v>1775</v>
      </c>
      <c r="BI1272" s="101">
        <v>275</v>
      </c>
      <c r="BJ1272" s="101">
        <v>1772.5</v>
      </c>
      <c r="BK1272" s="101">
        <v>3822.5</v>
      </c>
      <c r="BL1272" s="101" t="s">
        <v>3081</v>
      </c>
      <c r="BM1272" s="101" t="s">
        <v>3081</v>
      </c>
    </row>
    <row r="1273" spans="1:65">
      <c r="A1273" t="s">
        <v>695</v>
      </c>
      <c r="B1273">
        <v>20250301</v>
      </c>
      <c r="C1273">
        <v>2025</v>
      </c>
      <c r="D1273" s="9">
        <v>45717</v>
      </c>
      <c r="E1273">
        <v>3</v>
      </c>
      <c r="F1273" t="s">
        <v>1033</v>
      </c>
      <c r="G1273" t="s">
        <v>428</v>
      </c>
      <c r="H1273" t="s">
        <v>1033</v>
      </c>
      <c r="I1273" t="s">
        <v>428</v>
      </c>
      <c r="J1273">
        <v>1</v>
      </c>
      <c r="K1273" t="s">
        <v>9</v>
      </c>
      <c r="L1273" t="s">
        <v>2158</v>
      </c>
      <c r="M1273" t="s">
        <v>2158</v>
      </c>
      <c r="N1273" t="s">
        <v>1823</v>
      </c>
      <c r="O1273" t="s">
        <v>3082</v>
      </c>
      <c r="P1273" t="s">
        <v>6037</v>
      </c>
      <c r="Q1273" t="s">
        <v>6038</v>
      </c>
      <c r="R1273" t="s">
        <v>3260</v>
      </c>
      <c r="S1273" t="s">
        <v>107</v>
      </c>
      <c r="T1273" t="s">
        <v>6046</v>
      </c>
      <c r="U1273" s="9" t="s">
        <v>6047</v>
      </c>
      <c r="V1273" s="9" t="s">
        <v>3081</v>
      </c>
      <c r="W1273" t="s">
        <v>3081</v>
      </c>
      <c r="X1273" t="s">
        <v>3081</v>
      </c>
      <c r="Y1273" t="s">
        <v>3081</v>
      </c>
      <c r="Z1273">
        <v>4</v>
      </c>
      <c r="AA1273">
        <v>45566</v>
      </c>
      <c r="AB1273">
        <v>40603</v>
      </c>
      <c r="AC1273">
        <v>61815010</v>
      </c>
      <c r="AD1273" s="9" t="s">
        <v>3084</v>
      </c>
      <c r="AE1273" t="s">
        <v>1582</v>
      </c>
      <c r="AF1273" t="s">
        <v>3310</v>
      </c>
      <c r="AG1273" t="s">
        <v>3572</v>
      </c>
      <c r="AH1273" t="s">
        <v>439</v>
      </c>
      <c r="AI1273" t="s">
        <v>6045</v>
      </c>
      <c r="AJ1273">
        <v>28623</v>
      </c>
      <c r="AK1273" t="s">
        <v>3099</v>
      </c>
      <c r="AL1273" t="s">
        <v>3095</v>
      </c>
      <c r="AM1273">
        <v>200011201852095</v>
      </c>
      <c r="AN1273">
        <v>1</v>
      </c>
      <c r="AO1273" s="88" t="s">
        <v>3089</v>
      </c>
      <c r="AP1273" s="88">
        <v>1</v>
      </c>
      <c r="AQ1273" s="88" t="s">
        <v>3090</v>
      </c>
      <c r="AR1273" s="88">
        <v>362664</v>
      </c>
      <c r="AS1273" s="88" t="s">
        <v>6044</v>
      </c>
      <c r="AT1273" s="88">
        <v>98</v>
      </c>
      <c r="AU1273" s="88">
        <v>24000</v>
      </c>
      <c r="AV1273" s="88">
        <v>0</v>
      </c>
      <c r="AW1273" s="88">
        <v>0</v>
      </c>
      <c r="AX1273" s="88">
        <v>0</v>
      </c>
      <c r="AY1273" s="88">
        <v>24000</v>
      </c>
      <c r="AZ1273" s="88">
        <v>688.8</v>
      </c>
      <c r="BA1273" s="88">
        <v>0</v>
      </c>
      <c r="BB1273" s="88">
        <v>729.6</v>
      </c>
      <c r="BC1273" s="88">
        <v>0</v>
      </c>
      <c r="BD1273" s="88">
        <v>25</v>
      </c>
      <c r="BE1273" s="88">
        <v>0</v>
      </c>
      <c r="BF1273" s="101">
        <v>0</v>
      </c>
      <c r="BG1273" s="101">
        <v>1443.4</v>
      </c>
      <c r="BH1273" s="101">
        <v>1704</v>
      </c>
      <c r="BI1273" s="101">
        <v>264</v>
      </c>
      <c r="BJ1273" s="101">
        <v>1701.6</v>
      </c>
      <c r="BK1273" s="101">
        <v>3669.6</v>
      </c>
      <c r="BL1273" s="101" t="s">
        <v>3091</v>
      </c>
      <c r="BM1273" s="101" t="s">
        <v>3081</v>
      </c>
    </row>
    <row r="1274" spans="1:65">
      <c r="A1274" t="s">
        <v>695</v>
      </c>
      <c r="B1274">
        <v>20250301</v>
      </c>
      <c r="C1274">
        <v>2025</v>
      </c>
      <c r="D1274" s="9">
        <v>45717</v>
      </c>
      <c r="E1274">
        <v>3</v>
      </c>
      <c r="F1274" t="s">
        <v>1031</v>
      </c>
      <c r="G1274" t="s">
        <v>500</v>
      </c>
      <c r="H1274" t="s">
        <v>1031</v>
      </c>
      <c r="I1274" t="s">
        <v>500</v>
      </c>
      <c r="J1274">
        <v>1</v>
      </c>
      <c r="K1274" t="s">
        <v>9</v>
      </c>
      <c r="L1274" t="s">
        <v>2158</v>
      </c>
      <c r="M1274" t="s">
        <v>2158</v>
      </c>
      <c r="N1274" t="s">
        <v>1823</v>
      </c>
      <c r="O1274" t="s">
        <v>3082</v>
      </c>
      <c r="P1274" t="s">
        <v>6037</v>
      </c>
      <c r="Q1274" t="s">
        <v>6038</v>
      </c>
      <c r="R1274" t="s">
        <v>4211</v>
      </c>
      <c r="S1274" t="s">
        <v>507</v>
      </c>
      <c r="T1274" t="s">
        <v>6039</v>
      </c>
      <c r="U1274" s="9" t="s">
        <v>6040</v>
      </c>
      <c r="V1274" s="9" t="s">
        <v>6041</v>
      </c>
      <c r="W1274" t="s">
        <v>6042</v>
      </c>
      <c r="X1274" t="s">
        <v>3081</v>
      </c>
      <c r="Y1274" t="s">
        <v>3081</v>
      </c>
      <c r="Z1274">
        <v>4</v>
      </c>
      <c r="AA1274">
        <v>43466</v>
      </c>
      <c r="AB1274">
        <v>34667</v>
      </c>
      <c r="AC1274">
        <v>61875025</v>
      </c>
      <c r="AD1274" s="9" t="s">
        <v>3084</v>
      </c>
      <c r="AE1274" t="s">
        <v>938</v>
      </c>
      <c r="AF1274" t="s">
        <v>4558</v>
      </c>
      <c r="AG1274" t="s">
        <v>4559</v>
      </c>
      <c r="AH1274" t="s">
        <v>538</v>
      </c>
      <c r="AI1274" t="s">
        <v>6043</v>
      </c>
      <c r="AJ1274">
        <v>25380</v>
      </c>
      <c r="AK1274" t="s">
        <v>3088</v>
      </c>
      <c r="AL1274" t="s">
        <v>3095</v>
      </c>
      <c r="AM1274">
        <v>200013300041658</v>
      </c>
      <c r="AN1274">
        <v>1</v>
      </c>
      <c r="AO1274" s="88" t="s">
        <v>3089</v>
      </c>
      <c r="AP1274" s="88">
        <v>1</v>
      </c>
      <c r="AQ1274" s="88" t="s">
        <v>3090</v>
      </c>
      <c r="AR1274" s="88">
        <v>362664</v>
      </c>
      <c r="AS1274" s="88" t="s">
        <v>6044</v>
      </c>
      <c r="AT1274" s="88">
        <v>103</v>
      </c>
      <c r="AU1274" s="88">
        <v>22000</v>
      </c>
      <c r="AV1274" s="88">
        <v>0</v>
      </c>
      <c r="AW1274" s="88">
        <v>0</v>
      </c>
      <c r="AX1274" s="88">
        <v>0</v>
      </c>
      <c r="AY1274" s="88">
        <v>22000</v>
      </c>
      <c r="AZ1274" s="88">
        <v>631.4</v>
      </c>
      <c r="BA1274" s="88">
        <v>0</v>
      </c>
      <c r="BB1274" s="88">
        <v>668.8</v>
      </c>
      <c r="BC1274" s="88">
        <v>0</v>
      </c>
      <c r="BD1274" s="88">
        <v>25</v>
      </c>
      <c r="BE1274" s="88">
        <v>50</v>
      </c>
      <c r="BF1274" s="101">
        <v>12000.21</v>
      </c>
      <c r="BG1274" s="101">
        <v>13375.41</v>
      </c>
      <c r="BH1274" s="101">
        <v>1562</v>
      </c>
      <c r="BI1274" s="101">
        <v>242</v>
      </c>
      <c r="BJ1274" s="101">
        <v>1559.8</v>
      </c>
      <c r="BK1274" s="101">
        <v>3363.8</v>
      </c>
      <c r="BL1274" s="101" t="s">
        <v>3091</v>
      </c>
      <c r="BM1274" s="101" t="s">
        <v>3081</v>
      </c>
    </row>
    <row r="1275" spans="1:65">
      <c r="A1275" t="s">
        <v>695</v>
      </c>
      <c r="B1275">
        <v>20250301</v>
      </c>
      <c r="C1275">
        <v>2025</v>
      </c>
      <c r="D1275" s="9">
        <v>45717</v>
      </c>
      <c r="E1275">
        <v>3</v>
      </c>
      <c r="F1275" t="s">
        <v>1033</v>
      </c>
      <c r="G1275" t="s">
        <v>428</v>
      </c>
      <c r="H1275" t="s">
        <v>1033</v>
      </c>
      <c r="I1275" t="s">
        <v>428</v>
      </c>
      <c r="J1275">
        <v>1</v>
      </c>
      <c r="K1275" t="s">
        <v>9</v>
      </c>
      <c r="L1275" t="s">
        <v>2158</v>
      </c>
      <c r="M1275" t="s">
        <v>2158</v>
      </c>
      <c r="N1275" t="s">
        <v>1823</v>
      </c>
      <c r="O1275" t="s">
        <v>3082</v>
      </c>
      <c r="P1275" t="s">
        <v>6037</v>
      </c>
      <c r="Q1275" t="s">
        <v>6038</v>
      </c>
      <c r="R1275" t="s">
        <v>3160</v>
      </c>
      <c r="S1275" t="s">
        <v>49</v>
      </c>
      <c r="T1275" t="s">
        <v>6039</v>
      </c>
      <c r="U1275" s="9" t="s">
        <v>6040</v>
      </c>
      <c r="V1275" s="9" t="s">
        <v>6041</v>
      </c>
      <c r="W1275" t="s">
        <v>6042</v>
      </c>
      <c r="X1275" t="s">
        <v>3081</v>
      </c>
      <c r="Y1275" t="s">
        <v>3081</v>
      </c>
      <c r="Z1275">
        <v>3</v>
      </c>
      <c r="AA1275">
        <v>43831</v>
      </c>
      <c r="AB1275">
        <v>40909</v>
      </c>
      <c r="AC1275">
        <v>61815052</v>
      </c>
      <c r="AD1275" s="9" t="s">
        <v>3084</v>
      </c>
      <c r="AE1275" t="s">
        <v>1641</v>
      </c>
      <c r="AF1275" t="s">
        <v>3602</v>
      </c>
      <c r="AG1275" t="s">
        <v>3603</v>
      </c>
      <c r="AH1275" t="s">
        <v>451</v>
      </c>
      <c r="AI1275" t="s">
        <v>6043</v>
      </c>
      <c r="AJ1275">
        <v>29140</v>
      </c>
      <c r="AK1275" t="s">
        <v>3099</v>
      </c>
      <c r="AL1275" t="s">
        <v>3088</v>
      </c>
      <c r="AM1275">
        <v>200011201955031</v>
      </c>
      <c r="AN1275">
        <v>1</v>
      </c>
      <c r="AO1275" s="88" t="s">
        <v>3089</v>
      </c>
      <c r="AP1275" s="88">
        <v>1</v>
      </c>
      <c r="AQ1275" s="88" t="s">
        <v>3090</v>
      </c>
      <c r="AR1275" s="88">
        <v>362664</v>
      </c>
      <c r="AS1275" s="88" t="s">
        <v>6044</v>
      </c>
      <c r="AT1275" s="88">
        <v>109</v>
      </c>
      <c r="AU1275" s="88">
        <v>22000</v>
      </c>
      <c r="AV1275" s="88">
        <v>0</v>
      </c>
      <c r="AW1275" s="88">
        <v>0</v>
      </c>
      <c r="AX1275" s="88">
        <v>0</v>
      </c>
      <c r="AY1275" s="88">
        <v>22000</v>
      </c>
      <c r="AZ1275" s="88">
        <v>631.4</v>
      </c>
      <c r="BA1275" s="88">
        <v>0</v>
      </c>
      <c r="BB1275" s="88">
        <v>668.8</v>
      </c>
      <c r="BC1275" s="88">
        <v>0</v>
      </c>
      <c r="BD1275" s="88">
        <v>25</v>
      </c>
      <c r="BE1275" s="88">
        <v>0</v>
      </c>
      <c r="BF1275" s="101">
        <v>0</v>
      </c>
      <c r="BG1275" s="101">
        <v>1325.2</v>
      </c>
      <c r="BH1275" s="101">
        <v>1562</v>
      </c>
      <c r="BI1275" s="101">
        <v>242</v>
      </c>
      <c r="BJ1275" s="101">
        <v>1559.8</v>
      </c>
      <c r="BK1275" s="101">
        <v>3363.8</v>
      </c>
      <c r="BL1275" s="101" t="s">
        <v>3081</v>
      </c>
      <c r="BM1275" s="101" t="s">
        <v>3081</v>
      </c>
    </row>
    <row r="1276" spans="1:65">
      <c r="A1276" t="s">
        <v>695</v>
      </c>
      <c r="B1276">
        <v>20250301</v>
      </c>
      <c r="C1276">
        <v>2025</v>
      </c>
      <c r="D1276" s="9">
        <v>45717</v>
      </c>
      <c r="E1276">
        <v>3</v>
      </c>
      <c r="F1276" t="s">
        <v>1043</v>
      </c>
      <c r="G1276" t="s">
        <v>60</v>
      </c>
      <c r="H1276" t="s">
        <v>1043</v>
      </c>
      <c r="I1276" t="s">
        <v>60</v>
      </c>
      <c r="J1276">
        <v>1</v>
      </c>
      <c r="K1276" t="s">
        <v>9</v>
      </c>
      <c r="L1276" t="s">
        <v>2158</v>
      </c>
      <c r="M1276" t="s">
        <v>2158</v>
      </c>
      <c r="N1276" t="s">
        <v>1823</v>
      </c>
      <c r="O1276" t="s">
        <v>3082</v>
      </c>
      <c r="P1276" t="s">
        <v>6037</v>
      </c>
      <c r="Q1276" t="s">
        <v>6038</v>
      </c>
      <c r="R1276" t="s">
        <v>3636</v>
      </c>
      <c r="S1276" t="s">
        <v>2277</v>
      </c>
      <c r="T1276" t="s">
        <v>6039</v>
      </c>
      <c r="U1276" s="9" t="s">
        <v>6040</v>
      </c>
      <c r="V1276" s="9" t="s">
        <v>6041</v>
      </c>
      <c r="W1276" t="s">
        <v>6042</v>
      </c>
      <c r="X1276" t="s">
        <v>3081</v>
      </c>
      <c r="Y1276" t="s">
        <v>3081</v>
      </c>
      <c r="Z1276">
        <v>1</v>
      </c>
      <c r="AA1276">
        <v>45017</v>
      </c>
      <c r="AB1276">
        <v>45017</v>
      </c>
      <c r="AC1276">
        <v>61950098</v>
      </c>
      <c r="AD1276" s="9" t="s">
        <v>3084</v>
      </c>
      <c r="AE1276" t="s">
        <v>2276</v>
      </c>
      <c r="AF1276" t="s">
        <v>3637</v>
      </c>
      <c r="AG1276" t="s">
        <v>3638</v>
      </c>
      <c r="AH1276" t="s">
        <v>2275</v>
      </c>
      <c r="AI1276" t="s">
        <v>6045</v>
      </c>
      <c r="AJ1276">
        <v>26853</v>
      </c>
      <c r="AK1276" t="s">
        <v>3099</v>
      </c>
      <c r="AL1276" t="s">
        <v>3088</v>
      </c>
      <c r="AM1276">
        <v>200019605722234</v>
      </c>
      <c r="AN1276">
        <v>1</v>
      </c>
      <c r="AO1276" s="88" t="s">
        <v>3089</v>
      </c>
      <c r="AP1276" s="88">
        <v>1</v>
      </c>
      <c r="AQ1276" s="88" t="s">
        <v>3090</v>
      </c>
      <c r="AR1276" s="88">
        <v>362664</v>
      </c>
      <c r="AS1276" s="88" t="s">
        <v>6044</v>
      </c>
      <c r="AT1276" s="88">
        <v>121</v>
      </c>
      <c r="AU1276" s="88">
        <v>20000</v>
      </c>
      <c r="AV1276" s="88">
        <v>0</v>
      </c>
      <c r="AW1276" s="88">
        <v>0</v>
      </c>
      <c r="AX1276" s="88">
        <v>0</v>
      </c>
      <c r="AY1276" s="88">
        <v>20000</v>
      </c>
      <c r="AZ1276" s="88">
        <v>574</v>
      </c>
      <c r="BA1276" s="88">
        <v>0</v>
      </c>
      <c r="BB1276" s="88">
        <v>608</v>
      </c>
      <c r="BC1276" s="88">
        <v>0</v>
      </c>
      <c r="BD1276" s="88">
        <v>25</v>
      </c>
      <c r="BE1276" s="88">
        <v>0</v>
      </c>
      <c r="BF1276" s="101">
        <v>5066</v>
      </c>
      <c r="BG1276" s="101">
        <v>6273</v>
      </c>
      <c r="BH1276" s="101">
        <v>1420</v>
      </c>
      <c r="BI1276" s="101">
        <v>220</v>
      </c>
      <c r="BJ1276" s="101">
        <v>1418</v>
      </c>
      <c r="BK1276" s="101">
        <v>3058</v>
      </c>
      <c r="BL1276" s="101" t="s">
        <v>3081</v>
      </c>
      <c r="BM1276" s="101" t="s">
        <v>3081</v>
      </c>
    </row>
    <row r="1277" spans="1:65">
      <c r="A1277" t="s">
        <v>695</v>
      </c>
      <c r="B1277">
        <v>20250301</v>
      </c>
      <c r="C1277">
        <v>2025</v>
      </c>
      <c r="D1277" s="9">
        <v>45717</v>
      </c>
      <c r="E1277">
        <v>3</v>
      </c>
      <c r="F1277" t="s">
        <v>1074</v>
      </c>
      <c r="G1277" t="s">
        <v>323</v>
      </c>
      <c r="H1277" t="s">
        <v>1074</v>
      </c>
      <c r="I1277" t="s">
        <v>323</v>
      </c>
      <c r="J1277">
        <v>1</v>
      </c>
      <c r="K1277" t="s">
        <v>9</v>
      </c>
      <c r="L1277" t="s">
        <v>2158</v>
      </c>
      <c r="M1277" t="s">
        <v>2158</v>
      </c>
      <c r="N1277" t="s">
        <v>1823</v>
      </c>
      <c r="O1277" t="s">
        <v>3082</v>
      </c>
      <c r="P1277" t="s">
        <v>6037</v>
      </c>
      <c r="Q1277" t="s">
        <v>6038</v>
      </c>
      <c r="R1277" t="s">
        <v>4233</v>
      </c>
      <c r="S1277" t="s">
        <v>228</v>
      </c>
      <c r="T1277" t="s">
        <v>6039</v>
      </c>
      <c r="U1277" s="9" t="s">
        <v>6040</v>
      </c>
      <c r="V1277" s="9" t="s">
        <v>6052</v>
      </c>
      <c r="W1277" t="s">
        <v>6053</v>
      </c>
      <c r="X1277" t="s">
        <v>3081</v>
      </c>
      <c r="Y1277" t="s">
        <v>3081</v>
      </c>
      <c r="Z1277">
        <v>5</v>
      </c>
      <c r="AA1277">
        <v>44896</v>
      </c>
      <c r="AB1277">
        <v>39722</v>
      </c>
      <c r="AC1277">
        <v>61845015</v>
      </c>
      <c r="AD1277" s="9" t="s">
        <v>3084</v>
      </c>
      <c r="AE1277" t="s">
        <v>1548</v>
      </c>
      <c r="AF1277" t="s">
        <v>4104</v>
      </c>
      <c r="AG1277" t="s">
        <v>4576</v>
      </c>
      <c r="AH1277" t="s">
        <v>227</v>
      </c>
      <c r="AI1277" t="s">
        <v>6045</v>
      </c>
      <c r="AJ1277">
        <v>25080</v>
      </c>
      <c r="AK1277" t="s">
        <v>3088</v>
      </c>
      <c r="AL1277" t="s">
        <v>3095</v>
      </c>
      <c r="AM1277">
        <v>200013300140892</v>
      </c>
      <c r="AN1277">
        <v>1</v>
      </c>
      <c r="AO1277" s="88" t="s">
        <v>3089</v>
      </c>
      <c r="AP1277" s="88">
        <v>1</v>
      </c>
      <c r="AQ1277" s="88" t="s">
        <v>3090</v>
      </c>
      <c r="AR1277" s="88">
        <v>362664</v>
      </c>
      <c r="AS1277" s="88" t="s">
        <v>6044</v>
      </c>
      <c r="AT1277" s="88">
        <v>122</v>
      </c>
      <c r="AU1277" s="88">
        <v>30000</v>
      </c>
      <c r="AV1277" s="88">
        <v>0</v>
      </c>
      <c r="AW1277" s="88">
        <v>0</v>
      </c>
      <c r="AX1277" s="88">
        <v>0</v>
      </c>
      <c r="AY1277" s="88">
        <v>30000</v>
      </c>
      <c r="AZ1277" s="88">
        <v>861</v>
      </c>
      <c r="BA1277" s="88">
        <v>0</v>
      </c>
      <c r="BB1277" s="88">
        <v>912</v>
      </c>
      <c r="BC1277" s="88">
        <v>0</v>
      </c>
      <c r="BD1277" s="88">
        <v>25</v>
      </c>
      <c r="BE1277" s="88">
        <v>0</v>
      </c>
      <c r="BF1277" s="101">
        <v>19654.259999999998</v>
      </c>
      <c r="BG1277" s="101">
        <v>21452.26</v>
      </c>
      <c r="BH1277" s="101">
        <v>2130</v>
      </c>
      <c r="BI1277" s="101">
        <v>330</v>
      </c>
      <c r="BJ1277" s="101">
        <v>2127</v>
      </c>
      <c r="BK1277" s="101">
        <v>4587</v>
      </c>
      <c r="BL1277" s="101" t="s">
        <v>3091</v>
      </c>
      <c r="BM1277" s="101" t="s">
        <v>3081</v>
      </c>
    </row>
    <row r="1278" spans="1:65">
      <c r="A1278" t="s">
        <v>695</v>
      </c>
      <c r="B1278">
        <v>20250301</v>
      </c>
      <c r="C1278">
        <v>2025</v>
      </c>
      <c r="D1278" s="9">
        <v>45717</v>
      </c>
      <c r="E1278">
        <v>3</v>
      </c>
      <c r="F1278" t="s">
        <v>1049</v>
      </c>
      <c r="G1278" t="s">
        <v>89</v>
      </c>
      <c r="H1278" t="s">
        <v>1049</v>
      </c>
      <c r="I1278" t="s">
        <v>89</v>
      </c>
      <c r="J1278">
        <v>1</v>
      </c>
      <c r="K1278" t="s">
        <v>9</v>
      </c>
      <c r="L1278" t="s">
        <v>2158</v>
      </c>
      <c r="M1278" t="s">
        <v>2158</v>
      </c>
      <c r="N1278" t="s">
        <v>1823</v>
      </c>
      <c r="O1278" t="s">
        <v>3082</v>
      </c>
      <c r="P1278" t="s">
        <v>6037</v>
      </c>
      <c r="Q1278" t="s">
        <v>6038</v>
      </c>
      <c r="R1278" t="s">
        <v>3297</v>
      </c>
      <c r="S1278" t="s">
        <v>8</v>
      </c>
      <c r="T1278" t="s">
        <v>6046</v>
      </c>
      <c r="U1278" s="9" t="s">
        <v>6047</v>
      </c>
      <c r="V1278" s="9" t="s">
        <v>6056</v>
      </c>
      <c r="W1278" t="s">
        <v>6057</v>
      </c>
      <c r="X1278" t="s">
        <v>3081</v>
      </c>
      <c r="Y1278" t="s">
        <v>3081</v>
      </c>
      <c r="Z1278">
        <v>5</v>
      </c>
      <c r="AA1278">
        <v>44896</v>
      </c>
      <c r="AB1278">
        <v>38930</v>
      </c>
      <c r="AC1278">
        <v>61920010</v>
      </c>
      <c r="AD1278" s="9" t="s">
        <v>3084</v>
      </c>
      <c r="AE1278" t="s">
        <v>973</v>
      </c>
      <c r="AF1278" t="s">
        <v>4852</v>
      </c>
      <c r="AG1278" t="s">
        <v>4853</v>
      </c>
      <c r="AH1278" t="s">
        <v>101</v>
      </c>
      <c r="AI1278" t="s">
        <v>6043</v>
      </c>
      <c r="AJ1278">
        <v>26713</v>
      </c>
      <c r="AK1278" t="s">
        <v>3088</v>
      </c>
      <c r="AL1278" t="s">
        <v>3095</v>
      </c>
      <c r="AM1278">
        <v>200013300062404</v>
      </c>
      <c r="AN1278">
        <v>1</v>
      </c>
      <c r="AO1278" s="88" t="s">
        <v>3089</v>
      </c>
      <c r="AP1278" s="88">
        <v>1</v>
      </c>
      <c r="AQ1278" s="88" t="s">
        <v>3090</v>
      </c>
      <c r="AR1278" s="88">
        <v>362664</v>
      </c>
      <c r="AS1278" s="88" t="s">
        <v>6044</v>
      </c>
      <c r="AT1278" s="88">
        <v>125</v>
      </c>
      <c r="AU1278" s="88">
        <v>30000</v>
      </c>
      <c r="AV1278" s="88">
        <v>0</v>
      </c>
      <c r="AW1278" s="88">
        <v>0</v>
      </c>
      <c r="AX1278" s="88">
        <v>0</v>
      </c>
      <c r="AY1278" s="88">
        <v>30000</v>
      </c>
      <c r="AZ1278" s="88">
        <v>861</v>
      </c>
      <c r="BA1278" s="88">
        <v>0</v>
      </c>
      <c r="BB1278" s="88">
        <v>912</v>
      </c>
      <c r="BC1278" s="88">
        <v>0</v>
      </c>
      <c r="BD1278" s="88">
        <v>25</v>
      </c>
      <c r="BE1278" s="88">
        <v>50</v>
      </c>
      <c r="BF1278" s="101">
        <v>3066</v>
      </c>
      <c r="BG1278" s="101">
        <v>4914</v>
      </c>
      <c r="BH1278" s="101">
        <v>2130</v>
      </c>
      <c r="BI1278" s="101">
        <v>330</v>
      </c>
      <c r="BJ1278" s="101">
        <v>2127</v>
      </c>
      <c r="BK1278" s="101">
        <v>4587</v>
      </c>
      <c r="BL1278" s="101" t="s">
        <v>3091</v>
      </c>
      <c r="BM1278" s="101" t="s">
        <v>3081</v>
      </c>
    </row>
    <row r="1279" spans="1:65">
      <c r="A1279" t="s">
        <v>695</v>
      </c>
      <c r="B1279">
        <v>20250301</v>
      </c>
      <c r="C1279">
        <v>2025</v>
      </c>
      <c r="D1279" s="9">
        <v>45717</v>
      </c>
      <c r="E1279">
        <v>3</v>
      </c>
      <c r="F1279" t="s">
        <v>1031</v>
      </c>
      <c r="G1279" t="s">
        <v>500</v>
      </c>
      <c r="H1279" t="s">
        <v>1031</v>
      </c>
      <c r="I1279" t="s">
        <v>500</v>
      </c>
      <c r="J1279">
        <v>1</v>
      </c>
      <c r="K1279" t="s">
        <v>9</v>
      </c>
      <c r="L1279" t="s">
        <v>2158</v>
      </c>
      <c r="M1279" t="s">
        <v>2158</v>
      </c>
      <c r="N1279" t="s">
        <v>1823</v>
      </c>
      <c r="O1279" t="s">
        <v>3082</v>
      </c>
      <c r="P1279" t="s">
        <v>6037</v>
      </c>
      <c r="Q1279" t="s">
        <v>6038</v>
      </c>
      <c r="R1279" t="s">
        <v>4211</v>
      </c>
      <c r="S1279" t="s">
        <v>507</v>
      </c>
      <c r="T1279" t="s">
        <v>6039</v>
      </c>
      <c r="U1279" s="9" t="s">
        <v>6040</v>
      </c>
      <c r="V1279" s="9" t="s">
        <v>6041</v>
      </c>
      <c r="W1279" t="s">
        <v>6042</v>
      </c>
      <c r="X1279" t="s">
        <v>3081</v>
      </c>
      <c r="Y1279" t="s">
        <v>3081</v>
      </c>
      <c r="Z1279">
        <v>4</v>
      </c>
      <c r="AA1279">
        <v>43466</v>
      </c>
      <c r="AB1279">
        <v>36448</v>
      </c>
      <c r="AC1279">
        <v>61875015</v>
      </c>
      <c r="AD1279" s="9" t="s">
        <v>3084</v>
      </c>
      <c r="AE1279" t="s">
        <v>924</v>
      </c>
      <c r="AF1279" t="s">
        <v>4212</v>
      </c>
      <c r="AG1279" t="s">
        <v>4213</v>
      </c>
      <c r="AH1279" t="s">
        <v>506</v>
      </c>
      <c r="AI1279" t="s">
        <v>6045</v>
      </c>
      <c r="AJ1279">
        <v>25724</v>
      </c>
      <c r="AK1279" t="s">
        <v>3088</v>
      </c>
      <c r="AL1279" t="s">
        <v>3095</v>
      </c>
      <c r="AM1279">
        <v>200013300049595</v>
      </c>
      <c r="AN1279">
        <v>1</v>
      </c>
      <c r="AO1279" s="88" t="s">
        <v>3089</v>
      </c>
      <c r="AP1279" s="88">
        <v>1</v>
      </c>
      <c r="AQ1279" s="88" t="s">
        <v>3090</v>
      </c>
      <c r="AR1279" s="88">
        <v>362664</v>
      </c>
      <c r="AS1279" s="88" t="s">
        <v>6044</v>
      </c>
      <c r="AT1279" s="88">
        <v>151</v>
      </c>
      <c r="AU1279" s="88">
        <v>22000</v>
      </c>
      <c r="AV1279" s="88">
        <v>0</v>
      </c>
      <c r="AW1279" s="88">
        <v>0</v>
      </c>
      <c r="AX1279" s="88">
        <v>0</v>
      </c>
      <c r="AY1279" s="88">
        <v>22000</v>
      </c>
      <c r="AZ1279" s="88">
        <v>631.4</v>
      </c>
      <c r="BA1279" s="88">
        <v>0</v>
      </c>
      <c r="BB1279" s="88">
        <v>668.8</v>
      </c>
      <c r="BC1279" s="88">
        <v>0</v>
      </c>
      <c r="BD1279" s="88">
        <v>25</v>
      </c>
      <c r="BE1279" s="88">
        <v>0</v>
      </c>
      <c r="BF1279" s="101">
        <v>12889.91</v>
      </c>
      <c r="BG1279" s="101">
        <v>14215.11</v>
      </c>
      <c r="BH1279" s="101">
        <v>1562</v>
      </c>
      <c r="BI1279" s="101">
        <v>242</v>
      </c>
      <c r="BJ1279" s="101">
        <v>1559.8</v>
      </c>
      <c r="BK1279" s="101">
        <v>3363.8</v>
      </c>
      <c r="BL1279" s="101" t="s">
        <v>3091</v>
      </c>
      <c r="BM1279" s="101" t="s">
        <v>3081</v>
      </c>
    </row>
    <row r="1280" spans="1:65">
      <c r="A1280" t="s">
        <v>695</v>
      </c>
      <c r="B1280">
        <v>20250301</v>
      </c>
      <c r="C1280">
        <v>2025</v>
      </c>
      <c r="D1280" s="9">
        <v>45717</v>
      </c>
      <c r="E1280">
        <v>3</v>
      </c>
      <c r="F1280" t="s">
        <v>1066</v>
      </c>
      <c r="G1280" t="s">
        <v>262</v>
      </c>
      <c r="H1280" t="s">
        <v>1066</v>
      </c>
      <c r="I1280" t="s">
        <v>262</v>
      </c>
      <c r="J1280">
        <v>1</v>
      </c>
      <c r="K1280" t="s">
        <v>9</v>
      </c>
      <c r="L1280" t="s">
        <v>2158</v>
      </c>
      <c r="M1280" t="s">
        <v>2158</v>
      </c>
      <c r="N1280" t="s">
        <v>1823</v>
      </c>
      <c r="O1280" t="s">
        <v>3082</v>
      </c>
      <c r="P1280" t="s">
        <v>6037</v>
      </c>
      <c r="Q1280" t="s">
        <v>6038</v>
      </c>
      <c r="R1280" t="s">
        <v>3218</v>
      </c>
      <c r="S1280" t="s">
        <v>48</v>
      </c>
      <c r="T1280" t="s">
        <v>6046</v>
      </c>
      <c r="U1280" s="9" t="s">
        <v>6047</v>
      </c>
      <c r="V1280" s="9" t="s">
        <v>3081</v>
      </c>
      <c r="W1280" t="s">
        <v>3081</v>
      </c>
      <c r="X1280" t="s">
        <v>3081</v>
      </c>
      <c r="Y1280" t="s">
        <v>3081</v>
      </c>
      <c r="Z1280">
        <v>3</v>
      </c>
      <c r="AA1280">
        <v>44805</v>
      </c>
      <c r="AB1280">
        <v>44075</v>
      </c>
      <c r="AC1280">
        <v>61620003</v>
      </c>
      <c r="AD1280" s="9" t="s">
        <v>3084</v>
      </c>
      <c r="AE1280" t="s">
        <v>1397</v>
      </c>
      <c r="AF1280" t="s">
        <v>3908</v>
      </c>
      <c r="AG1280" t="s">
        <v>3909</v>
      </c>
      <c r="AH1280" t="s">
        <v>115</v>
      </c>
      <c r="AI1280" t="s">
        <v>6045</v>
      </c>
      <c r="AJ1280">
        <v>29716</v>
      </c>
      <c r="AK1280" t="s">
        <v>3099</v>
      </c>
      <c r="AL1280" t="s">
        <v>3088</v>
      </c>
      <c r="AM1280">
        <v>200019603035358</v>
      </c>
      <c r="AN1280">
        <v>1</v>
      </c>
      <c r="AO1280" s="88" t="s">
        <v>3089</v>
      </c>
      <c r="AP1280" s="88">
        <v>1</v>
      </c>
      <c r="AQ1280" s="88" t="s">
        <v>3090</v>
      </c>
      <c r="AR1280" s="88">
        <v>362664</v>
      </c>
      <c r="AS1280" s="88" t="s">
        <v>6044</v>
      </c>
      <c r="AT1280" s="88">
        <v>168</v>
      </c>
      <c r="AU1280" s="88">
        <v>140000</v>
      </c>
      <c r="AV1280" s="88">
        <v>0</v>
      </c>
      <c r="AW1280" s="88">
        <v>0</v>
      </c>
      <c r="AX1280" s="88">
        <v>0</v>
      </c>
      <c r="AY1280" s="88">
        <v>140000</v>
      </c>
      <c r="AZ1280" s="88">
        <v>4018</v>
      </c>
      <c r="BA1280" s="88">
        <v>20656.64</v>
      </c>
      <c r="BB1280" s="88">
        <v>4256</v>
      </c>
      <c r="BC1280" s="88">
        <v>3430.92</v>
      </c>
      <c r="BD1280" s="88">
        <v>25</v>
      </c>
      <c r="BE1280" s="88">
        <v>0</v>
      </c>
      <c r="BF1280" s="101">
        <v>0</v>
      </c>
      <c r="BG1280" s="101">
        <v>32386.560000000001</v>
      </c>
      <c r="BH1280" s="101">
        <v>9940</v>
      </c>
      <c r="BI1280" s="101">
        <v>851.51</v>
      </c>
      <c r="BJ1280" s="101">
        <v>9926</v>
      </c>
      <c r="BK1280" s="101">
        <v>20717.509999999998</v>
      </c>
      <c r="BL1280" s="101" t="s">
        <v>3081</v>
      </c>
      <c r="BM1280" s="101" t="s">
        <v>3081</v>
      </c>
    </row>
    <row r="1281" spans="1:65">
      <c r="A1281" t="s">
        <v>695</v>
      </c>
      <c r="B1281">
        <v>20250301</v>
      </c>
      <c r="C1281">
        <v>2025</v>
      </c>
      <c r="D1281" s="9">
        <v>45717</v>
      </c>
      <c r="E1281">
        <v>3</v>
      </c>
      <c r="F1281" t="s">
        <v>1049</v>
      </c>
      <c r="G1281" t="s">
        <v>89</v>
      </c>
      <c r="H1281" t="s">
        <v>1049</v>
      </c>
      <c r="I1281" t="s">
        <v>89</v>
      </c>
      <c r="J1281">
        <v>1</v>
      </c>
      <c r="K1281" t="s">
        <v>9</v>
      </c>
      <c r="L1281" t="s">
        <v>2158</v>
      </c>
      <c r="M1281" t="s">
        <v>2158</v>
      </c>
      <c r="N1281" t="s">
        <v>1823</v>
      </c>
      <c r="O1281" t="s">
        <v>3082</v>
      </c>
      <c r="P1281" t="s">
        <v>6037</v>
      </c>
      <c r="Q1281" t="s">
        <v>6038</v>
      </c>
      <c r="R1281" t="s">
        <v>3096</v>
      </c>
      <c r="S1281" t="s">
        <v>295</v>
      </c>
      <c r="T1281" t="s">
        <v>6046</v>
      </c>
      <c r="U1281" s="9" t="s">
        <v>6047</v>
      </c>
      <c r="V1281" s="9" t="s">
        <v>6056</v>
      </c>
      <c r="W1281" t="s">
        <v>6057</v>
      </c>
      <c r="X1281" t="s">
        <v>3081</v>
      </c>
      <c r="Y1281" t="s">
        <v>3081</v>
      </c>
      <c r="Z1281">
        <v>1</v>
      </c>
      <c r="AA1281">
        <v>44844</v>
      </c>
      <c r="AB1281">
        <v>44844</v>
      </c>
      <c r="AC1281">
        <v>61920057</v>
      </c>
      <c r="AD1281" s="9" t="s">
        <v>3084</v>
      </c>
      <c r="AE1281" t="s">
        <v>1893</v>
      </c>
      <c r="AF1281" t="s">
        <v>3562</v>
      </c>
      <c r="AG1281" t="s">
        <v>3563</v>
      </c>
      <c r="AH1281" t="s">
        <v>1878</v>
      </c>
      <c r="AI1281" t="s">
        <v>6043</v>
      </c>
      <c r="AJ1281">
        <v>28573</v>
      </c>
      <c r="AK1281" t="s">
        <v>3099</v>
      </c>
      <c r="AL1281" t="s">
        <v>3088</v>
      </c>
      <c r="AM1281">
        <v>200019605218875</v>
      </c>
      <c r="AN1281">
        <v>1</v>
      </c>
      <c r="AO1281" s="88" t="s">
        <v>3089</v>
      </c>
      <c r="AP1281" s="88">
        <v>1</v>
      </c>
      <c r="AQ1281" s="88" t="s">
        <v>3090</v>
      </c>
      <c r="AR1281" s="88">
        <v>362664</v>
      </c>
      <c r="AS1281" s="88" t="s">
        <v>6044</v>
      </c>
      <c r="AT1281" s="88">
        <v>174</v>
      </c>
      <c r="AU1281" s="88">
        <v>25000</v>
      </c>
      <c r="AV1281" s="88">
        <v>0</v>
      </c>
      <c r="AW1281" s="88">
        <v>0</v>
      </c>
      <c r="AX1281" s="88">
        <v>0</v>
      </c>
      <c r="AY1281" s="88">
        <v>25000</v>
      </c>
      <c r="AZ1281" s="88">
        <v>717.5</v>
      </c>
      <c r="BA1281" s="88">
        <v>0</v>
      </c>
      <c r="BB1281" s="88">
        <v>760</v>
      </c>
      <c r="BC1281" s="88">
        <v>0</v>
      </c>
      <c r="BD1281" s="88">
        <v>25</v>
      </c>
      <c r="BE1281" s="88">
        <v>0</v>
      </c>
      <c r="BF1281" s="101">
        <v>0</v>
      </c>
      <c r="BG1281" s="101">
        <v>1502.5</v>
      </c>
      <c r="BH1281" s="101">
        <v>1775</v>
      </c>
      <c r="BI1281" s="101">
        <v>275</v>
      </c>
      <c r="BJ1281" s="101">
        <v>1772.5</v>
      </c>
      <c r="BK1281" s="101">
        <v>3822.5</v>
      </c>
      <c r="BL1281" s="101" t="s">
        <v>3081</v>
      </c>
      <c r="BM1281" s="101" t="s">
        <v>3081</v>
      </c>
    </row>
    <row r="1282" spans="1:65">
      <c r="A1282" t="s">
        <v>695</v>
      </c>
      <c r="B1282">
        <v>20250301</v>
      </c>
      <c r="C1282">
        <v>2025</v>
      </c>
      <c r="D1282" s="9">
        <v>45717</v>
      </c>
      <c r="E1282">
        <v>3</v>
      </c>
      <c r="F1282" t="s">
        <v>1042</v>
      </c>
      <c r="G1282" t="s">
        <v>1192</v>
      </c>
      <c r="H1282" t="s">
        <v>1042</v>
      </c>
      <c r="I1282" t="s">
        <v>1192</v>
      </c>
      <c r="J1282">
        <v>1</v>
      </c>
      <c r="K1282" t="s">
        <v>9</v>
      </c>
      <c r="L1282" t="s">
        <v>2158</v>
      </c>
      <c r="M1282" t="s">
        <v>2158</v>
      </c>
      <c r="N1282" t="s">
        <v>1823</v>
      </c>
      <c r="O1282" t="s">
        <v>3082</v>
      </c>
      <c r="P1282" t="s">
        <v>6037</v>
      </c>
      <c r="Q1282" t="s">
        <v>6038</v>
      </c>
      <c r="R1282" t="s">
        <v>3096</v>
      </c>
      <c r="S1282" t="s">
        <v>295</v>
      </c>
      <c r="T1282" t="s">
        <v>6046</v>
      </c>
      <c r="U1282" s="9" t="s">
        <v>6047</v>
      </c>
      <c r="V1282" s="9" t="s">
        <v>6056</v>
      </c>
      <c r="W1282" t="s">
        <v>6057</v>
      </c>
      <c r="X1282" t="s">
        <v>3081</v>
      </c>
      <c r="Y1282" t="s">
        <v>3081</v>
      </c>
      <c r="Z1282">
        <v>1</v>
      </c>
      <c r="AA1282">
        <v>45383</v>
      </c>
      <c r="AB1282">
        <v>45383</v>
      </c>
      <c r="AC1282">
        <v>61455119</v>
      </c>
      <c r="AD1282" s="9" t="s">
        <v>3084</v>
      </c>
      <c r="AE1282" t="s">
        <v>2770</v>
      </c>
      <c r="AF1282" t="s">
        <v>5488</v>
      </c>
      <c r="AG1282" t="s">
        <v>5489</v>
      </c>
      <c r="AH1282" t="s">
        <v>2803</v>
      </c>
      <c r="AI1282" t="s">
        <v>6043</v>
      </c>
      <c r="AJ1282">
        <v>33815</v>
      </c>
      <c r="AK1282" t="s">
        <v>3099</v>
      </c>
      <c r="AL1282" t="s">
        <v>3088</v>
      </c>
      <c r="AM1282">
        <v>200019605451142</v>
      </c>
      <c r="AN1282">
        <v>1</v>
      </c>
      <c r="AO1282" s="88" t="s">
        <v>3089</v>
      </c>
      <c r="AP1282" s="88">
        <v>1</v>
      </c>
      <c r="AQ1282" s="88" t="s">
        <v>3090</v>
      </c>
      <c r="AR1282" s="88">
        <v>362664</v>
      </c>
      <c r="AS1282" s="88" t="s">
        <v>6044</v>
      </c>
      <c r="AT1282" s="88">
        <v>180</v>
      </c>
      <c r="AU1282" s="88">
        <v>25000</v>
      </c>
      <c r="AV1282" s="88">
        <v>0</v>
      </c>
      <c r="AW1282" s="88">
        <v>0</v>
      </c>
      <c r="AX1282" s="88">
        <v>0</v>
      </c>
      <c r="AY1282" s="88">
        <v>25000</v>
      </c>
      <c r="AZ1282" s="88">
        <v>717.5</v>
      </c>
      <c r="BA1282" s="88">
        <v>0</v>
      </c>
      <c r="BB1282" s="88">
        <v>760</v>
      </c>
      <c r="BC1282" s="88">
        <v>0</v>
      </c>
      <c r="BD1282" s="88">
        <v>25</v>
      </c>
      <c r="BE1282" s="88">
        <v>0</v>
      </c>
      <c r="BF1282" s="101">
        <v>0</v>
      </c>
      <c r="BG1282" s="101">
        <v>1502.5</v>
      </c>
      <c r="BH1282" s="101">
        <v>1775</v>
      </c>
      <c r="BI1282" s="101">
        <v>275</v>
      </c>
      <c r="BJ1282" s="101">
        <v>1772.5</v>
      </c>
      <c r="BK1282" s="101">
        <v>3822.5</v>
      </c>
      <c r="BL1282" s="101" t="s">
        <v>3081</v>
      </c>
      <c r="BM1282" s="101" t="s">
        <v>3081</v>
      </c>
    </row>
    <row r="1283" spans="1:65">
      <c r="A1283" t="s">
        <v>695</v>
      </c>
      <c r="B1283">
        <v>20250301</v>
      </c>
      <c r="C1283">
        <v>2025</v>
      </c>
      <c r="D1283" s="9">
        <v>45717</v>
      </c>
      <c r="E1283">
        <v>3</v>
      </c>
      <c r="F1283" t="s">
        <v>1066</v>
      </c>
      <c r="G1283" t="s">
        <v>262</v>
      </c>
      <c r="H1283" t="s">
        <v>1066</v>
      </c>
      <c r="I1283" t="s">
        <v>262</v>
      </c>
      <c r="J1283">
        <v>1</v>
      </c>
      <c r="K1283" t="s">
        <v>9</v>
      </c>
      <c r="L1283" t="s">
        <v>2158</v>
      </c>
      <c r="M1283" t="s">
        <v>2158</v>
      </c>
      <c r="N1283" t="s">
        <v>1823</v>
      </c>
      <c r="O1283" t="s">
        <v>3082</v>
      </c>
      <c r="P1283" t="s">
        <v>6037</v>
      </c>
      <c r="Q1283" t="s">
        <v>6038</v>
      </c>
      <c r="R1283" t="s">
        <v>3297</v>
      </c>
      <c r="S1283" t="s">
        <v>8</v>
      </c>
      <c r="T1283" t="s">
        <v>6046</v>
      </c>
      <c r="U1283" s="9" t="s">
        <v>6047</v>
      </c>
      <c r="V1283" s="9" t="s">
        <v>6056</v>
      </c>
      <c r="W1283" t="s">
        <v>6057</v>
      </c>
      <c r="X1283" t="s">
        <v>3081</v>
      </c>
      <c r="Y1283" t="s">
        <v>3081</v>
      </c>
      <c r="Z1283">
        <v>5</v>
      </c>
      <c r="AA1283">
        <v>44774</v>
      </c>
      <c r="AB1283">
        <v>367</v>
      </c>
      <c r="AC1283">
        <v>61620001</v>
      </c>
      <c r="AD1283" s="9" t="s">
        <v>3084</v>
      </c>
      <c r="AE1283" t="s">
        <v>959</v>
      </c>
      <c r="AF1283" t="s">
        <v>5518</v>
      </c>
      <c r="AG1283" t="s">
        <v>5519</v>
      </c>
      <c r="AH1283" t="s">
        <v>263</v>
      </c>
      <c r="AI1283" t="s">
        <v>6043</v>
      </c>
      <c r="AJ1283">
        <v>21992</v>
      </c>
      <c r="AK1283" t="s">
        <v>3088</v>
      </c>
      <c r="AL1283" t="s">
        <v>3095</v>
      </c>
      <c r="AM1283">
        <v>200013300028833</v>
      </c>
      <c r="AN1283">
        <v>1</v>
      </c>
      <c r="AO1283" s="88" t="s">
        <v>3089</v>
      </c>
      <c r="AP1283" s="88">
        <v>1</v>
      </c>
      <c r="AQ1283" s="88" t="s">
        <v>3090</v>
      </c>
      <c r="AR1283" s="88">
        <v>362664</v>
      </c>
      <c r="AS1283" s="88" t="s">
        <v>6044</v>
      </c>
      <c r="AT1283" s="88">
        <v>185</v>
      </c>
      <c r="AU1283" s="88">
        <v>35000</v>
      </c>
      <c r="AV1283" s="88">
        <v>0</v>
      </c>
      <c r="AW1283" s="88">
        <v>0</v>
      </c>
      <c r="AX1283" s="88">
        <v>0</v>
      </c>
      <c r="AY1283" s="88">
        <v>35000</v>
      </c>
      <c r="AZ1283" s="88">
        <v>1004.5</v>
      </c>
      <c r="BA1283" s="88">
        <v>0</v>
      </c>
      <c r="BB1283" s="88">
        <v>1064</v>
      </c>
      <c r="BC1283" s="88">
        <v>0</v>
      </c>
      <c r="BD1283" s="88">
        <v>25</v>
      </c>
      <c r="BE1283" s="88">
        <v>100</v>
      </c>
      <c r="BF1283" s="101">
        <v>0</v>
      </c>
      <c r="BG1283" s="101">
        <v>2193.5</v>
      </c>
      <c r="BH1283" s="101">
        <v>2485</v>
      </c>
      <c r="BI1283" s="101">
        <v>385</v>
      </c>
      <c r="BJ1283" s="101">
        <v>2481.5</v>
      </c>
      <c r="BK1283" s="101">
        <v>5351.5</v>
      </c>
      <c r="BL1283" s="101" t="s">
        <v>3091</v>
      </c>
      <c r="BM1283" s="101" t="s">
        <v>3081</v>
      </c>
    </row>
    <row r="1284" spans="1:65">
      <c r="A1284" t="s">
        <v>695</v>
      </c>
      <c r="B1284">
        <v>20250301</v>
      </c>
      <c r="C1284">
        <v>2025</v>
      </c>
      <c r="D1284" s="9">
        <v>45717</v>
      </c>
      <c r="E1284">
        <v>3</v>
      </c>
      <c r="F1284" t="s">
        <v>1074</v>
      </c>
      <c r="G1284" t="s">
        <v>323</v>
      </c>
      <c r="H1284" t="s">
        <v>1074</v>
      </c>
      <c r="I1284" t="s">
        <v>323</v>
      </c>
      <c r="J1284">
        <v>1</v>
      </c>
      <c r="K1284" t="s">
        <v>9</v>
      </c>
      <c r="L1284" t="s">
        <v>2158</v>
      </c>
      <c r="M1284" t="s">
        <v>2158</v>
      </c>
      <c r="N1284" t="s">
        <v>1823</v>
      </c>
      <c r="O1284" t="s">
        <v>3082</v>
      </c>
      <c r="P1284" t="s">
        <v>6037</v>
      </c>
      <c r="Q1284" t="s">
        <v>6038</v>
      </c>
      <c r="R1284" t="s">
        <v>3083</v>
      </c>
      <c r="S1284" t="s">
        <v>7</v>
      </c>
      <c r="T1284" t="s">
        <v>6039</v>
      </c>
      <c r="U1284" s="9" t="s">
        <v>6040</v>
      </c>
      <c r="V1284" s="9" t="s">
        <v>6041</v>
      </c>
      <c r="W1284" t="s">
        <v>6042</v>
      </c>
      <c r="X1284" t="s">
        <v>3081</v>
      </c>
      <c r="Y1284" t="s">
        <v>3081</v>
      </c>
      <c r="Z1284">
        <v>2</v>
      </c>
      <c r="AA1284">
        <v>45566</v>
      </c>
      <c r="AB1284">
        <v>45017</v>
      </c>
      <c r="AC1284">
        <v>61845026</v>
      </c>
      <c r="AD1284" s="9" t="s">
        <v>3084</v>
      </c>
      <c r="AE1284" t="s">
        <v>2281</v>
      </c>
      <c r="AF1284" t="s">
        <v>3152</v>
      </c>
      <c r="AG1284" t="s">
        <v>3153</v>
      </c>
      <c r="AH1284" t="s">
        <v>2280</v>
      </c>
      <c r="AI1284" t="s">
        <v>6043</v>
      </c>
      <c r="AJ1284">
        <v>38185</v>
      </c>
      <c r="AK1284" t="s">
        <v>3099</v>
      </c>
      <c r="AL1284" t="s">
        <v>3088</v>
      </c>
      <c r="AM1284">
        <v>200019605722242</v>
      </c>
      <c r="AN1284">
        <v>1</v>
      </c>
      <c r="AO1284" s="88" t="s">
        <v>3089</v>
      </c>
      <c r="AP1284" s="88">
        <v>1</v>
      </c>
      <c r="AQ1284" s="88" t="s">
        <v>3090</v>
      </c>
      <c r="AR1284" s="88">
        <v>362664</v>
      </c>
      <c r="AS1284" s="88" t="s">
        <v>6044</v>
      </c>
      <c r="AT1284" s="88">
        <v>186</v>
      </c>
      <c r="AU1284" s="88">
        <v>24000</v>
      </c>
      <c r="AV1284" s="88">
        <v>0</v>
      </c>
      <c r="AW1284" s="88">
        <v>0</v>
      </c>
      <c r="AX1284" s="88">
        <v>0</v>
      </c>
      <c r="AY1284" s="88">
        <v>24000</v>
      </c>
      <c r="AZ1284" s="88">
        <v>688.8</v>
      </c>
      <c r="BA1284" s="88">
        <v>0</v>
      </c>
      <c r="BB1284" s="88">
        <v>729.6</v>
      </c>
      <c r="BC1284" s="88">
        <v>0</v>
      </c>
      <c r="BD1284" s="88">
        <v>25</v>
      </c>
      <c r="BE1284" s="88">
        <v>0</v>
      </c>
      <c r="BF1284" s="101">
        <v>10846.75</v>
      </c>
      <c r="BG1284" s="101">
        <v>12290.15</v>
      </c>
      <c r="BH1284" s="101">
        <v>1704</v>
      </c>
      <c r="BI1284" s="101">
        <v>264</v>
      </c>
      <c r="BJ1284" s="101">
        <v>1701.6</v>
      </c>
      <c r="BK1284" s="101">
        <v>3669.6</v>
      </c>
      <c r="BL1284" s="101" t="s">
        <v>3081</v>
      </c>
      <c r="BM1284" s="101" t="s">
        <v>3081</v>
      </c>
    </row>
    <row r="1285" spans="1:65">
      <c r="A1285" t="s">
        <v>695</v>
      </c>
      <c r="B1285">
        <v>20250301</v>
      </c>
      <c r="C1285">
        <v>2025</v>
      </c>
      <c r="D1285" s="9">
        <v>45717</v>
      </c>
      <c r="E1285">
        <v>3</v>
      </c>
      <c r="F1285" t="s">
        <v>1088</v>
      </c>
      <c r="G1285" t="s">
        <v>14</v>
      </c>
      <c r="H1285" t="s">
        <v>1088</v>
      </c>
      <c r="I1285" t="s">
        <v>14</v>
      </c>
      <c r="J1285">
        <v>1</v>
      </c>
      <c r="K1285" t="s">
        <v>9</v>
      </c>
      <c r="L1285" t="s">
        <v>2158</v>
      </c>
      <c r="M1285" t="s">
        <v>2158</v>
      </c>
      <c r="N1285" t="s">
        <v>1823</v>
      </c>
      <c r="O1285" t="s">
        <v>3082</v>
      </c>
      <c r="P1285" t="s">
        <v>6037</v>
      </c>
      <c r="Q1285" t="s">
        <v>6038</v>
      </c>
      <c r="R1285" t="s">
        <v>3938</v>
      </c>
      <c r="S1285" t="s">
        <v>27</v>
      </c>
      <c r="T1285" t="s">
        <v>6046</v>
      </c>
      <c r="U1285" s="9" t="s">
        <v>6047</v>
      </c>
      <c r="V1285" s="9" t="s">
        <v>6048</v>
      </c>
      <c r="W1285" t="s">
        <v>6049</v>
      </c>
      <c r="X1285" t="s">
        <v>3081</v>
      </c>
      <c r="Y1285" t="s">
        <v>3081</v>
      </c>
      <c r="Z1285">
        <v>5</v>
      </c>
      <c r="AA1285">
        <v>45566</v>
      </c>
      <c r="AB1285">
        <v>40634</v>
      </c>
      <c r="AC1285">
        <v>62340048</v>
      </c>
      <c r="AD1285" s="9" t="s">
        <v>3084</v>
      </c>
      <c r="AE1285" t="s">
        <v>1567</v>
      </c>
      <c r="AF1285" t="s">
        <v>5474</v>
      </c>
      <c r="AG1285" t="s">
        <v>5471</v>
      </c>
      <c r="AH1285" t="s">
        <v>26</v>
      </c>
      <c r="AI1285" t="s">
        <v>6043</v>
      </c>
      <c r="AJ1285">
        <v>31668</v>
      </c>
      <c r="AK1285" t="s">
        <v>3088</v>
      </c>
      <c r="AL1285" t="s">
        <v>3088</v>
      </c>
      <c r="AM1285">
        <v>200011202173663</v>
      </c>
      <c r="AN1285">
        <v>1</v>
      </c>
      <c r="AO1285" s="88" t="s">
        <v>3089</v>
      </c>
      <c r="AP1285" s="88">
        <v>1</v>
      </c>
      <c r="AQ1285" s="88" t="s">
        <v>3090</v>
      </c>
      <c r="AR1285" s="88">
        <v>362664</v>
      </c>
      <c r="AS1285" s="88" t="s">
        <v>6044</v>
      </c>
      <c r="AT1285" s="88">
        <v>194</v>
      </c>
      <c r="AU1285" s="88">
        <v>30000</v>
      </c>
      <c r="AV1285" s="88">
        <v>0</v>
      </c>
      <c r="AW1285" s="88">
        <v>0</v>
      </c>
      <c r="AX1285" s="88">
        <v>0</v>
      </c>
      <c r="AY1285" s="88">
        <v>30000</v>
      </c>
      <c r="AZ1285" s="88">
        <v>861</v>
      </c>
      <c r="BA1285" s="88">
        <v>0</v>
      </c>
      <c r="BB1285" s="88">
        <v>912</v>
      </c>
      <c r="BC1285" s="88">
        <v>0</v>
      </c>
      <c r="BD1285" s="88">
        <v>25</v>
      </c>
      <c r="BE1285" s="88">
        <v>0</v>
      </c>
      <c r="BF1285" s="101">
        <v>0</v>
      </c>
      <c r="BG1285" s="101">
        <v>1798</v>
      </c>
      <c r="BH1285" s="101">
        <v>2130</v>
      </c>
      <c r="BI1285" s="101">
        <v>330</v>
      </c>
      <c r="BJ1285" s="101">
        <v>2127</v>
      </c>
      <c r="BK1285" s="101">
        <v>4587</v>
      </c>
      <c r="BL1285" s="101" t="s">
        <v>3105</v>
      </c>
      <c r="BM1285" s="101" t="s">
        <v>3105</v>
      </c>
    </row>
    <row r="1286" spans="1:65">
      <c r="A1286" t="s">
        <v>695</v>
      </c>
      <c r="B1286">
        <v>20250301</v>
      </c>
      <c r="C1286">
        <v>2025</v>
      </c>
      <c r="D1286" s="9">
        <v>45717</v>
      </c>
      <c r="E1286">
        <v>3</v>
      </c>
      <c r="F1286" t="s">
        <v>1031</v>
      </c>
      <c r="G1286" t="s">
        <v>500</v>
      </c>
      <c r="H1286" t="s">
        <v>1031</v>
      </c>
      <c r="I1286" t="s">
        <v>500</v>
      </c>
      <c r="J1286">
        <v>1</v>
      </c>
      <c r="K1286" t="s">
        <v>9</v>
      </c>
      <c r="L1286" t="s">
        <v>2158</v>
      </c>
      <c r="M1286" t="s">
        <v>2158</v>
      </c>
      <c r="N1286" t="s">
        <v>1823</v>
      </c>
      <c r="O1286" t="s">
        <v>3082</v>
      </c>
      <c r="P1286" t="s">
        <v>6037</v>
      </c>
      <c r="Q1286" t="s">
        <v>6038</v>
      </c>
      <c r="R1286" t="s">
        <v>3646</v>
      </c>
      <c r="S1286" t="s">
        <v>292</v>
      </c>
      <c r="T1286" t="s">
        <v>6046</v>
      </c>
      <c r="U1286" s="9" t="s">
        <v>6047</v>
      </c>
      <c r="V1286" s="9" t="s">
        <v>6056</v>
      </c>
      <c r="W1286" t="s">
        <v>6057</v>
      </c>
      <c r="X1286" t="s">
        <v>3081</v>
      </c>
      <c r="Y1286" t="s">
        <v>3081</v>
      </c>
      <c r="Z1286">
        <v>1</v>
      </c>
      <c r="AA1286">
        <v>45078</v>
      </c>
      <c r="AB1286">
        <v>45078</v>
      </c>
      <c r="AC1286">
        <v>61875156</v>
      </c>
      <c r="AD1286" s="9" t="s">
        <v>3084</v>
      </c>
      <c r="AE1286" t="s">
        <v>2399</v>
      </c>
      <c r="AF1286" t="s">
        <v>5237</v>
      </c>
      <c r="AG1286" t="s">
        <v>5238</v>
      </c>
      <c r="AH1286" t="s">
        <v>2400</v>
      </c>
      <c r="AI1286" t="s">
        <v>6043</v>
      </c>
      <c r="AJ1286">
        <v>30729</v>
      </c>
      <c r="AK1286" t="s">
        <v>3099</v>
      </c>
      <c r="AL1286" t="s">
        <v>3088</v>
      </c>
      <c r="AM1286">
        <v>200019600494852</v>
      </c>
      <c r="AN1286">
        <v>1</v>
      </c>
      <c r="AO1286" s="88" t="s">
        <v>3089</v>
      </c>
      <c r="AP1286" s="88">
        <v>1</v>
      </c>
      <c r="AQ1286" s="88" t="s">
        <v>3090</v>
      </c>
      <c r="AR1286" s="88">
        <v>362664</v>
      </c>
      <c r="AS1286" s="88" t="s">
        <v>6044</v>
      </c>
      <c r="AT1286" s="88">
        <v>195</v>
      </c>
      <c r="AU1286" s="88">
        <v>35000</v>
      </c>
      <c r="AV1286" s="88">
        <v>0</v>
      </c>
      <c r="AW1286" s="88">
        <v>0</v>
      </c>
      <c r="AX1286" s="88">
        <v>0</v>
      </c>
      <c r="AY1286" s="88">
        <v>35000</v>
      </c>
      <c r="AZ1286" s="88">
        <v>1004.5</v>
      </c>
      <c r="BA1286" s="88">
        <v>0</v>
      </c>
      <c r="BB1286" s="88">
        <v>1064</v>
      </c>
      <c r="BC1286" s="88">
        <v>0</v>
      </c>
      <c r="BD1286" s="88">
        <v>25</v>
      </c>
      <c r="BE1286" s="88">
        <v>0</v>
      </c>
      <c r="BF1286" s="101">
        <v>0</v>
      </c>
      <c r="BG1286" s="101">
        <v>2093.5</v>
      </c>
      <c r="BH1286" s="101">
        <v>2485</v>
      </c>
      <c r="BI1286" s="101">
        <v>385</v>
      </c>
      <c r="BJ1286" s="101">
        <v>2481.5</v>
      </c>
      <c r="BK1286" s="101">
        <v>5351.5</v>
      </c>
      <c r="BL1286" s="101" t="s">
        <v>3081</v>
      </c>
      <c r="BM1286" s="101" t="s">
        <v>3081</v>
      </c>
    </row>
    <row r="1287" spans="1:65">
      <c r="A1287" t="s">
        <v>695</v>
      </c>
      <c r="B1287">
        <v>20250301</v>
      </c>
      <c r="C1287">
        <v>2025</v>
      </c>
      <c r="D1287" s="9">
        <v>45717</v>
      </c>
      <c r="E1287">
        <v>3</v>
      </c>
      <c r="F1287" t="s">
        <v>1043</v>
      </c>
      <c r="G1287" t="s">
        <v>60</v>
      </c>
      <c r="H1287" t="s">
        <v>1043</v>
      </c>
      <c r="I1287" t="s">
        <v>60</v>
      </c>
      <c r="J1287">
        <v>1</v>
      </c>
      <c r="K1287" t="s">
        <v>9</v>
      </c>
      <c r="L1287" t="s">
        <v>2158</v>
      </c>
      <c r="M1287" t="s">
        <v>2158</v>
      </c>
      <c r="N1287" t="s">
        <v>1823</v>
      </c>
      <c r="O1287" t="s">
        <v>3082</v>
      </c>
      <c r="P1287" t="s">
        <v>6037</v>
      </c>
      <c r="Q1287" t="s">
        <v>6038</v>
      </c>
      <c r="R1287" t="s">
        <v>3395</v>
      </c>
      <c r="S1287" t="s">
        <v>249</v>
      </c>
      <c r="T1287" t="s">
        <v>6046</v>
      </c>
      <c r="U1287" s="9" t="s">
        <v>6047</v>
      </c>
      <c r="V1287" s="9" t="s">
        <v>6048</v>
      </c>
      <c r="W1287" t="s">
        <v>6049</v>
      </c>
      <c r="X1287" t="s">
        <v>3081</v>
      </c>
      <c r="Y1287" t="s">
        <v>3081</v>
      </c>
      <c r="Z1287">
        <v>1</v>
      </c>
      <c r="AA1287">
        <v>45413</v>
      </c>
      <c r="AB1287">
        <v>45413</v>
      </c>
      <c r="AC1287">
        <v>61950129</v>
      </c>
      <c r="AD1287" s="9" t="s">
        <v>3084</v>
      </c>
      <c r="AE1287" t="s">
        <v>2828</v>
      </c>
      <c r="AF1287" t="s">
        <v>4180</v>
      </c>
      <c r="AG1287" t="s">
        <v>4181</v>
      </c>
      <c r="AH1287" t="s">
        <v>2827</v>
      </c>
      <c r="AI1287" t="s">
        <v>6045</v>
      </c>
      <c r="AJ1287">
        <v>34209</v>
      </c>
      <c r="AK1287" t="s">
        <v>3099</v>
      </c>
      <c r="AL1287" t="s">
        <v>3088</v>
      </c>
      <c r="AM1287">
        <v>200019604279621</v>
      </c>
      <c r="AN1287">
        <v>1</v>
      </c>
      <c r="AO1287" s="88" t="s">
        <v>3089</v>
      </c>
      <c r="AP1287" s="88">
        <v>1</v>
      </c>
      <c r="AQ1287" s="88" t="s">
        <v>3090</v>
      </c>
      <c r="AR1287" s="88">
        <v>362664</v>
      </c>
      <c r="AS1287" s="88" t="s">
        <v>6044</v>
      </c>
      <c r="AT1287" s="88">
        <v>302</v>
      </c>
      <c r="AU1287" s="88">
        <v>40000</v>
      </c>
      <c r="AV1287" s="88">
        <v>0</v>
      </c>
      <c r="AW1287" s="88">
        <v>0</v>
      </c>
      <c r="AX1287" s="88">
        <v>0</v>
      </c>
      <c r="AY1287" s="88">
        <v>40000</v>
      </c>
      <c r="AZ1287" s="88">
        <v>1148</v>
      </c>
      <c r="BA1287" s="88">
        <v>442.65</v>
      </c>
      <c r="BB1287" s="88">
        <v>1216</v>
      </c>
      <c r="BC1287" s="88">
        <v>0</v>
      </c>
      <c r="BD1287" s="88">
        <v>25</v>
      </c>
      <c r="BE1287" s="88">
        <v>0</v>
      </c>
      <c r="BF1287" s="101">
        <v>2066</v>
      </c>
      <c r="BG1287" s="101">
        <v>4897.6499999999996</v>
      </c>
      <c r="BH1287" s="101">
        <v>2840</v>
      </c>
      <c r="BI1287" s="101">
        <v>440</v>
      </c>
      <c r="BJ1287" s="101">
        <v>2836</v>
      </c>
      <c r="BK1287" s="101">
        <v>6116</v>
      </c>
      <c r="BL1287" s="101" t="s">
        <v>3081</v>
      </c>
      <c r="BM1287" s="101" t="s">
        <v>3081</v>
      </c>
    </row>
    <row r="1288" spans="1:65">
      <c r="A1288" t="s">
        <v>695</v>
      </c>
      <c r="B1288">
        <v>20250301</v>
      </c>
      <c r="C1288">
        <v>2025</v>
      </c>
      <c r="D1288" s="9">
        <v>45717</v>
      </c>
      <c r="E1288">
        <v>3</v>
      </c>
      <c r="F1288" t="s">
        <v>1033</v>
      </c>
      <c r="G1288" t="s">
        <v>428</v>
      </c>
      <c r="H1288" t="s">
        <v>1033</v>
      </c>
      <c r="I1288" t="s">
        <v>428</v>
      </c>
      <c r="J1288">
        <v>1</v>
      </c>
      <c r="K1288" t="s">
        <v>9</v>
      </c>
      <c r="L1288" t="s">
        <v>2158</v>
      </c>
      <c r="M1288" t="s">
        <v>2158</v>
      </c>
      <c r="N1288" t="s">
        <v>1823</v>
      </c>
      <c r="O1288" t="s">
        <v>3082</v>
      </c>
      <c r="P1288" t="s">
        <v>6037</v>
      </c>
      <c r="Q1288" t="s">
        <v>6038</v>
      </c>
      <c r="R1288" t="s">
        <v>3137</v>
      </c>
      <c r="S1288" t="s">
        <v>426</v>
      </c>
      <c r="T1288" t="s">
        <v>6039</v>
      </c>
      <c r="U1288" s="9" t="s">
        <v>6040</v>
      </c>
      <c r="V1288" s="9" t="s">
        <v>6041</v>
      </c>
      <c r="W1288" t="s">
        <v>6042</v>
      </c>
      <c r="X1288" t="s">
        <v>3081</v>
      </c>
      <c r="Y1288" t="s">
        <v>3081</v>
      </c>
      <c r="Z1288">
        <v>1</v>
      </c>
      <c r="AA1288">
        <v>45383</v>
      </c>
      <c r="AB1288">
        <v>45383</v>
      </c>
      <c r="AC1288">
        <v>61815168</v>
      </c>
      <c r="AD1288" s="9" t="s">
        <v>3084</v>
      </c>
      <c r="AE1288" t="s">
        <v>2773</v>
      </c>
      <c r="AF1288" t="s">
        <v>3138</v>
      </c>
      <c r="AG1288" t="s">
        <v>3139</v>
      </c>
      <c r="AH1288" t="s">
        <v>2806</v>
      </c>
      <c r="AI1288" t="s">
        <v>6045</v>
      </c>
      <c r="AJ1288">
        <v>22762</v>
      </c>
      <c r="AK1288" t="s">
        <v>3099</v>
      </c>
      <c r="AL1288" t="s">
        <v>3088</v>
      </c>
      <c r="AM1288">
        <v>200019606915439</v>
      </c>
      <c r="AN1288">
        <v>1</v>
      </c>
      <c r="AO1288" s="88" t="s">
        <v>3089</v>
      </c>
      <c r="AP1288" s="88">
        <v>1</v>
      </c>
      <c r="AQ1288" s="88" t="s">
        <v>3090</v>
      </c>
      <c r="AR1288" s="88">
        <v>362664</v>
      </c>
      <c r="AS1288" s="88" t="s">
        <v>6044</v>
      </c>
      <c r="AT1288" s="88">
        <v>303</v>
      </c>
      <c r="AU1288" s="88">
        <v>24000</v>
      </c>
      <c r="AV1288" s="88">
        <v>0</v>
      </c>
      <c r="AW1288" s="88">
        <v>0</v>
      </c>
      <c r="AX1288" s="88">
        <v>0</v>
      </c>
      <c r="AY1288" s="88">
        <v>24000</v>
      </c>
      <c r="AZ1288" s="88">
        <v>688.8</v>
      </c>
      <c r="BA1288" s="88">
        <v>0</v>
      </c>
      <c r="BB1288" s="88">
        <v>729.6</v>
      </c>
      <c r="BC1288" s="88">
        <v>0</v>
      </c>
      <c r="BD1288" s="88">
        <v>25</v>
      </c>
      <c r="BE1288" s="88">
        <v>0</v>
      </c>
      <c r="BF1288" s="101">
        <v>0</v>
      </c>
      <c r="BG1288" s="101">
        <v>1443.4</v>
      </c>
      <c r="BH1288" s="101">
        <v>1704</v>
      </c>
      <c r="BI1288" s="101">
        <v>264</v>
      </c>
      <c r="BJ1288" s="101">
        <v>1701.6</v>
      </c>
      <c r="BK1288" s="101">
        <v>3669.6</v>
      </c>
      <c r="BL1288" s="101" t="s">
        <v>3081</v>
      </c>
      <c r="BM1288" s="101" t="s">
        <v>3081</v>
      </c>
    </row>
    <row r="1289" spans="1:65">
      <c r="A1289" t="s">
        <v>695</v>
      </c>
      <c r="B1289">
        <v>20250301</v>
      </c>
      <c r="C1289">
        <v>2025</v>
      </c>
      <c r="D1289" s="9">
        <v>45717</v>
      </c>
      <c r="E1289">
        <v>3</v>
      </c>
      <c r="F1289" t="s">
        <v>1049</v>
      </c>
      <c r="G1289" t="s">
        <v>89</v>
      </c>
      <c r="H1289" t="s">
        <v>1049</v>
      </c>
      <c r="I1289" t="s">
        <v>89</v>
      </c>
      <c r="J1289">
        <v>1</v>
      </c>
      <c r="K1289" t="s">
        <v>9</v>
      </c>
      <c r="L1289" t="s">
        <v>2158</v>
      </c>
      <c r="M1289" t="s">
        <v>2158</v>
      </c>
      <c r="N1289" t="s">
        <v>1823</v>
      </c>
      <c r="O1289" t="s">
        <v>3082</v>
      </c>
      <c r="P1289" t="s">
        <v>6037</v>
      </c>
      <c r="Q1289" t="s">
        <v>6038</v>
      </c>
      <c r="R1289" t="s">
        <v>3921</v>
      </c>
      <c r="S1289" t="s">
        <v>94</v>
      </c>
      <c r="T1289" t="s">
        <v>6066</v>
      </c>
      <c r="U1289" s="9" t="s">
        <v>6067</v>
      </c>
      <c r="V1289" s="9" t="s">
        <v>6052</v>
      </c>
      <c r="W1289" t="s">
        <v>6053</v>
      </c>
      <c r="X1289" t="s">
        <v>3081</v>
      </c>
      <c r="Y1289" t="s">
        <v>3081</v>
      </c>
      <c r="Z1289">
        <v>6</v>
      </c>
      <c r="AA1289">
        <v>44743</v>
      </c>
      <c r="AB1289">
        <v>40603</v>
      </c>
      <c r="AC1289">
        <v>61920040</v>
      </c>
      <c r="AD1289" s="9" t="s">
        <v>3084</v>
      </c>
      <c r="AE1289" t="s">
        <v>1654</v>
      </c>
      <c r="AF1289" t="s">
        <v>3922</v>
      </c>
      <c r="AG1289" t="s">
        <v>3923</v>
      </c>
      <c r="AH1289" t="s">
        <v>108</v>
      </c>
      <c r="AI1289" t="s">
        <v>6045</v>
      </c>
      <c r="AJ1289">
        <v>23409</v>
      </c>
      <c r="AK1289" t="s">
        <v>3099</v>
      </c>
      <c r="AL1289" t="s">
        <v>3095</v>
      </c>
      <c r="AM1289">
        <v>200010111156856</v>
      </c>
      <c r="AN1289">
        <v>1</v>
      </c>
      <c r="AO1289" s="88" t="s">
        <v>3089</v>
      </c>
      <c r="AP1289" s="88">
        <v>1</v>
      </c>
      <c r="AQ1289" s="88" t="s">
        <v>3090</v>
      </c>
      <c r="AR1289" s="88">
        <v>362664</v>
      </c>
      <c r="AS1289" s="88" t="s">
        <v>6044</v>
      </c>
      <c r="AT1289" s="88">
        <v>219</v>
      </c>
      <c r="AU1289" s="88">
        <v>30000</v>
      </c>
      <c r="AV1289" s="88">
        <v>0</v>
      </c>
      <c r="AW1289" s="88">
        <v>0</v>
      </c>
      <c r="AX1289" s="88">
        <v>0</v>
      </c>
      <c r="AY1289" s="88">
        <v>30000</v>
      </c>
      <c r="AZ1289" s="88">
        <v>861</v>
      </c>
      <c r="BA1289" s="88">
        <v>0</v>
      </c>
      <c r="BB1289" s="88">
        <v>912</v>
      </c>
      <c r="BC1289" s="88">
        <v>0</v>
      </c>
      <c r="BD1289" s="88">
        <v>25</v>
      </c>
      <c r="BE1289" s="88">
        <v>0</v>
      </c>
      <c r="BF1289" s="101">
        <v>0</v>
      </c>
      <c r="BG1289" s="101">
        <v>1798</v>
      </c>
      <c r="BH1289" s="101">
        <v>2130</v>
      </c>
      <c r="BI1289" s="101">
        <v>330</v>
      </c>
      <c r="BJ1289" s="101">
        <v>2127</v>
      </c>
      <c r="BK1289" s="101">
        <v>4587</v>
      </c>
      <c r="BL1289" s="101" t="s">
        <v>3091</v>
      </c>
      <c r="BM1289" s="101" t="s">
        <v>3081</v>
      </c>
    </row>
    <row r="1290" spans="1:65">
      <c r="A1290" t="s">
        <v>695</v>
      </c>
      <c r="B1290">
        <v>20250301</v>
      </c>
      <c r="C1290">
        <v>2025</v>
      </c>
      <c r="D1290" s="9">
        <v>45717</v>
      </c>
      <c r="E1290">
        <v>3</v>
      </c>
      <c r="F1290" t="s">
        <v>1043</v>
      </c>
      <c r="G1290" t="s">
        <v>60</v>
      </c>
      <c r="H1290" t="s">
        <v>1043</v>
      </c>
      <c r="I1290" t="s">
        <v>60</v>
      </c>
      <c r="J1290">
        <v>1</v>
      </c>
      <c r="K1290" t="s">
        <v>9</v>
      </c>
      <c r="L1290" t="s">
        <v>2158</v>
      </c>
      <c r="M1290" t="s">
        <v>2158</v>
      </c>
      <c r="N1290" t="s">
        <v>1823</v>
      </c>
      <c r="O1290" t="s">
        <v>3082</v>
      </c>
      <c r="P1290" t="s">
        <v>6037</v>
      </c>
      <c r="Q1290" t="s">
        <v>6038</v>
      </c>
      <c r="R1290" t="s">
        <v>4110</v>
      </c>
      <c r="S1290" t="s">
        <v>93</v>
      </c>
      <c r="T1290" t="s">
        <v>6039</v>
      </c>
      <c r="U1290" s="9" t="s">
        <v>6040</v>
      </c>
      <c r="V1290" s="9" t="s">
        <v>6048</v>
      </c>
      <c r="W1290" t="s">
        <v>6049</v>
      </c>
      <c r="X1290" t="s">
        <v>3081</v>
      </c>
      <c r="Y1290" t="s">
        <v>3081</v>
      </c>
      <c r="Z1290">
        <v>7</v>
      </c>
      <c r="AA1290">
        <v>44317</v>
      </c>
      <c r="AB1290">
        <v>39417</v>
      </c>
      <c r="AC1290">
        <v>61950073</v>
      </c>
      <c r="AD1290" s="9" t="s">
        <v>3084</v>
      </c>
      <c r="AE1290" t="s">
        <v>1520</v>
      </c>
      <c r="AF1290" t="s">
        <v>5156</v>
      </c>
      <c r="AG1290" t="s">
        <v>5157</v>
      </c>
      <c r="AH1290" t="s">
        <v>5158</v>
      </c>
      <c r="AI1290" t="s">
        <v>6043</v>
      </c>
      <c r="AJ1290">
        <v>23683</v>
      </c>
      <c r="AK1290" t="s">
        <v>3088</v>
      </c>
      <c r="AL1290" t="s">
        <v>3088</v>
      </c>
      <c r="AM1290">
        <v>200015800650780</v>
      </c>
      <c r="AN1290">
        <v>1</v>
      </c>
      <c r="AO1290" s="88" t="s">
        <v>3089</v>
      </c>
      <c r="AP1290" s="88">
        <v>1</v>
      </c>
      <c r="AQ1290" s="88" t="s">
        <v>3090</v>
      </c>
      <c r="AR1290" s="88">
        <v>362664</v>
      </c>
      <c r="AS1290" s="88" t="s">
        <v>6044</v>
      </c>
      <c r="AT1290" s="88">
        <v>226</v>
      </c>
      <c r="AU1290" s="88">
        <v>25000</v>
      </c>
      <c r="AV1290" s="88">
        <v>0</v>
      </c>
      <c r="AW1290" s="88">
        <v>0</v>
      </c>
      <c r="AX1290" s="88">
        <v>0</v>
      </c>
      <c r="AY1290" s="88">
        <v>25000</v>
      </c>
      <c r="AZ1290" s="88">
        <v>717.5</v>
      </c>
      <c r="BA1290" s="88">
        <v>0</v>
      </c>
      <c r="BB1290" s="88">
        <v>760</v>
      </c>
      <c r="BC1290" s="88">
        <v>0</v>
      </c>
      <c r="BD1290" s="88">
        <v>25</v>
      </c>
      <c r="BE1290" s="88">
        <v>0</v>
      </c>
      <c r="BF1290" s="101">
        <v>23397.5</v>
      </c>
      <c r="BG1290" s="101">
        <v>24900</v>
      </c>
      <c r="BH1290" s="101">
        <v>1775</v>
      </c>
      <c r="BI1290" s="101">
        <v>275</v>
      </c>
      <c r="BJ1290" s="101">
        <v>1772.5</v>
      </c>
      <c r="BK1290" s="101">
        <v>3822.5</v>
      </c>
      <c r="BL1290" s="101" t="s">
        <v>3091</v>
      </c>
      <c r="BM1290" s="101" t="s">
        <v>3081</v>
      </c>
    </row>
    <row r="1291" spans="1:65">
      <c r="A1291" t="s">
        <v>695</v>
      </c>
      <c r="B1291">
        <v>20250301</v>
      </c>
      <c r="C1291">
        <v>2025</v>
      </c>
      <c r="D1291" s="9">
        <v>45717</v>
      </c>
      <c r="E1291">
        <v>3</v>
      </c>
      <c r="F1291" t="s">
        <v>1049</v>
      </c>
      <c r="G1291" t="s">
        <v>89</v>
      </c>
      <c r="H1291" t="s">
        <v>1049</v>
      </c>
      <c r="I1291" t="s">
        <v>89</v>
      </c>
      <c r="J1291">
        <v>1</v>
      </c>
      <c r="K1291" t="s">
        <v>9</v>
      </c>
      <c r="L1291" t="s">
        <v>2158</v>
      </c>
      <c r="M1291" t="s">
        <v>2158</v>
      </c>
      <c r="N1291" t="s">
        <v>1823</v>
      </c>
      <c r="O1291" t="s">
        <v>3082</v>
      </c>
      <c r="P1291" t="s">
        <v>6037</v>
      </c>
      <c r="Q1291" t="s">
        <v>6038</v>
      </c>
      <c r="R1291" t="s">
        <v>3083</v>
      </c>
      <c r="S1291" t="s">
        <v>7</v>
      </c>
      <c r="T1291" t="s">
        <v>6039</v>
      </c>
      <c r="U1291" s="9" t="s">
        <v>6040</v>
      </c>
      <c r="V1291" s="9" t="s">
        <v>6041</v>
      </c>
      <c r="W1291" t="s">
        <v>6042</v>
      </c>
      <c r="X1291" t="s">
        <v>3081</v>
      </c>
      <c r="Y1291" t="s">
        <v>3081</v>
      </c>
      <c r="Z1291">
        <v>1</v>
      </c>
      <c r="AA1291">
        <v>45383</v>
      </c>
      <c r="AB1291">
        <v>45383</v>
      </c>
      <c r="AC1291">
        <v>61920084</v>
      </c>
      <c r="AD1291" s="9" t="s">
        <v>3084</v>
      </c>
      <c r="AE1291" t="s">
        <v>2774</v>
      </c>
      <c r="AF1291" t="s">
        <v>3196</v>
      </c>
      <c r="AG1291" t="s">
        <v>3197</v>
      </c>
      <c r="AH1291" t="s">
        <v>2807</v>
      </c>
      <c r="AI1291" t="s">
        <v>6043</v>
      </c>
      <c r="AJ1291">
        <v>29445</v>
      </c>
      <c r="AK1291" t="s">
        <v>3099</v>
      </c>
      <c r="AL1291" t="s">
        <v>3088</v>
      </c>
      <c r="AM1291">
        <v>200019606917480</v>
      </c>
      <c r="AN1291">
        <v>1</v>
      </c>
      <c r="AO1291" s="88" t="s">
        <v>3089</v>
      </c>
      <c r="AP1291" s="88">
        <v>1</v>
      </c>
      <c r="AQ1291" s="88" t="s">
        <v>3090</v>
      </c>
      <c r="AR1291" s="88">
        <v>362664</v>
      </c>
      <c r="AS1291" s="88" t="s">
        <v>6044</v>
      </c>
      <c r="AT1291" s="88">
        <v>247</v>
      </c>
      <c r="AU1291" s="88">
        <v>20000</v>
      </c>
      <c r="AV1291" s="88">
        <v>0</v>
      </c>
      <c r="AW1291" s="88">
        <v>0</v>
      </c>
      <c r="AX1291" s="88">
        <v>0</v>
      </c>
      <c r="AY1291" s="88">
        <v>20000</v>
      </c>
      <c r="AZ1291" s="88">
        <v>574</v>
      </c>
      <c r="BA1291" s="88">
        <v>0</v>
      </c>
      <c r="BB1291" s="88">
        <v>608</v>
      </c>
      <c r="BC1291" s="88">
        <v>0</v>
      </c>
      <c r="BD1291" s="88">
        <v>25</v>
      </c>
      <c r="BE1291" s="88">
        <v>0</v>
      </c>
      <c r="BF1291" s="101">
        <v>9772.25</v>
      </c>
      <c r="BG1291" s="101">
        <v>10979.25</v>
      </c>
      <c r="BH1291" s="101">
        <v>1420</v>
      </c>
      <c r="BI1291" s="101">
        <v>220</v>
      </c>
      <c r="BJ1291" s="101">
        <v>1418</v>
      </c>
      <c r="BK1291" s="101">
        <v>3058</v>
      </c>
      <c r="BL1291" s="101" t="s">
        <v>3081</v>
      </c>
      <c r="BM1291" s="101" t="s">
        <v>3081</v>
      </c>
    </row>
    <row r="1292" spans="1:65">
      <c r="A1292" t="s">
        <v>695</v>
      </c>
      <c r="B1292">
        <v>20250301</v>
      </c>
      <c r="C1292">
        <v>2025</v>
      </c>
      <c r="D1292" s="9">
        <v>45717</v>
      </c>
      <c r="E1292">
        <v>3</v>
      </c>
      <c r="F1292" t="s">
        <v>1043</v>
      </c>
      <c r="G1292" t="s">
        <v>60</v>
      </c>
      <c r="H1292" t="s">
        <v>1043</v>
      </c>
      <c r="I1292" t="s">
        <v>60</v>
      </c>
      <c r="J1292">
        <v>1</v>
      </c>
      <c r="K1292" t="s">
        <v>9</v>
      </c>
      <c r="L1292" t="s">
        <v>2158</v>
      </c>
      <c r="M1292" t="s">
        <v>2158</v>
      </c>
      <c r="N1292" t="s">
        <v>1823</v>
      </c>
      <c r="O1292" t="s">
        <v>3082</v>
      </c>
      <c r="P1292" t="s">
        <v>6037</v>
      </c>
      <c r="Q1292" t="s">
        <v>6038</v>
      </c>
      <c r="R1292" t="s">
        <v>3160</v>
      </c>
      <c r="S1292" t="s">
        <v>49</v>
      </c>
      <c r="T1292" t="s">
        <v>6039</v>
      </c>
      <c r="U1292" s="9" t="s">
        <v>6040</v>
      </c>
      <c r="V1292" s="9" t="s">
        <v>6041</v>
      </c>
      <c r="W1292" t="s">
        <v>6042</v>
      </c>
      <c r="X1292" t="s">
        <v>3081</v>
      </c>
      <c r="Y1292" t="s">
        <v>3081</v>
      </c>
      <c r="Z1292">
        <v>6</v>
      </c>
      <c r="AA1292">
        <v>44166</v>
      </c>
      <c r="AB1292">
        <v>39600</v>
      </c>
      <c r="AC1292">
        <v>61950052</v>
      </c>
      <c r="AD1292" s="9" t="s">
        <v>3084</v>
      </c>
      <c r="AE1292" t="s">
        <v>1525</v>
      </c>
      <c r="AF1292" t="s">
        <v>4197</v>
      </c>
      <c r="AG1292" t="s">
        <v>4198</v>
      </c>
      <c r="AH1292" t="s">
        <v>716</v>
      </c>
      <c r="AI1292" t="s">
        <v>6043</v>
      </c>
      <c r="AJ1292">
        <v>23538</v>
      </c>
      <c r="AK1292" t="s">
        <v>3088</v>
      </c>
      <c r="AL1292" t="s">
        <v>3095</v>
      </c>
      <c r="AM1292">
        <v>200013300034270</v>
      </c>
      <c r="AN1292">
        <v>1</v>
      </c>
      <c r="AO1292" s="88" t="s">
        <v>3089</v>
      </c>
      <c r="AP1292" s="88">
        <v>1</v>
      </c>
      <c r="AQ1292" s="88" t="s">
        <v>3090</v>
      </c>
      <c r="AR1292" s="88">
        <v>362664</v>
      </c>
      <c r="AS1292" s="88" t="s">
        <v>6044</v>
      </c>
      <c r="AT1292" s="88">
        <v>248</v>
      </c>
      <c r="AU1292" s="88">
        <v>16500</v>
      </c>
      <c r="AV1292" s="88">
        <v>0</v>
      </c>
      <c r="AW1292" s="88">
        <v>0</v>
      </c>
      <c r="AX1292" s="88">
        <v>0</v>
      </c>
      <c r="AY1292" s="88">
        <v>16500</v>
      </c>
      <c r="AZ1292" s="88">
        <v>473.55</v>
      </c>
      <c r="BA1292" s="88">
        <v>0</v>
      </c>
      <c r="BB1292" s="88">
        <v>501.6</v>
      </c>
      <c r="BC1292" s="88">
        <v>0</v>
      </c>
      <c r="BD1292" s="88">
        <v>25</v>
      </c>
      <c r="BE1292" s="88">
        <v>0</v>
      </c>
      <c r="BF1292" s="101">
        <v>12442.97</v>
      </c>
      <c r="BG1292" s="101">
        <v>13443.12</v>
      </c>
      <c r="BH1292" s="101">
        <v>1171.5</v>
      </c>
      <c r="BI1292" s="101">
        <v>181.5</v>
      </c>
      <c r="BJ1292" s="101">
        <v>1169.8499999999999</v>
      </c>
      <c r="BK1292" s="101">
        <v>2522.85</v>
      </c>
      <c r="BL1292" s="101" t="s">
        <v>3091</v>
      </c>
      <c r="BM1292" s="101" t="s">
        <v>3081</v>
      </c>
    </row>
    <row r="1293" spans="1:65">
      <c r="A1293" t="s">
        <v>695</v>
      </c>
      <c r="B1293">
        <v>20250301</v>
      </c>
      <c r="C1293">
        <v>2025</v>
      </c>
      <c r="D1293" s="9">
        <v>45717</v>
      </c>
      <c r="E1293">
        <v>3</v>
      </c>
      <c r="F1293" t="s">
        <v>1033</v>
      </c>
      <c r="G1293" t="s">
        <v>428</v>
      </c>
      <c r="H1293" t="s">
        <v>1033</v>
      </c>
      <c r="I1293" t="s">
        <v>428</v>
      </c>
      <c r="J1293">
        <v>1</v>
      </c>
      <c r="K1293" t="s">
        <v>9</v>
      </c>
      <c r="L1293" t="s">
        <v>2158</v>
      </c>
      <c r="M1293" t="s">
        <v>2158</v>
      </c>
      <c r="N1293" t="s">
        <v>1823</v>
      </c>
      <c r="O1293" t="s">
        <v>3082</v>
      </c>
      <c r="P1293" t="s">
        <v>6037</v>
      </c>
      <c r="Q1293" t="s">
        <v>6038</v>
      </c>
      <c r="R1293" t="s">
        <v>3127</v>
      </c>
      <c r="S1293" t="s">
        <v>23</v>
      </c>
      <c r="T1293" t="s">
        <v>6039</v>
      </c>
      <c r="U1293" s="9" t="s">
        <v>6040</v>
      </c>
      <c r="V1293" s="9" t="s">
        <v>6048</v>
      </c>
      <c r="W1293" t="s">
        <v>6049</v>
      </c>
      <c r="X1293" t="s">
        <v>3081</v>
      </c>
      <c r="Y1293" t="s">
        <v>3081</v>
      </c>
      <c r="Z1293">
        <v>3</v>
      </c>
      <c r="AA1293">
        <v>45078</v>
      </c>
      <c r="AB1293">
        <v>39114</v>
      </c>
      <c r="AC1293">
        <v>61815025</v>
      </c>
      <c r="AD1293" s="9" t="s">
        <v>3084</v>
      </c>
      <c r="AE1293" t="s">
        <v>1579</v>
      </c>
      <c r="AF1293" t="s">
        <v>5202</v>
      </c>
      <c r="AG1293" t="s">
        <v>5203</v>
      </c>
      <c r="AH1293" t="s">
        <v>438</v>
      </c>
      <c r="AI1293" t="s">
        <v>6045</v>
      </c>
      <c r="AJ1293">
        <v>25958</v>
      </c>
      <c r="AK1293" t="s">
        <v>3088</v>
      </c>
      <c r="AL1293" t="s">
        <v>3095</v>
      </c>
      <c r="AM1293">
        <v>200013300092623</v>
      </c>
      <c r="AN1293">
        <v>1</v>
      </c>
      <c r="AO1293" s="88" t="s">
        <v>3089</v>
      </c>
      <c r="AP1293" s="88">
        <v>1</v>
      </c>
      <c r="AQ1293" s="88" t="s">
        <v>3090</v>
      </c>
      <c r="AR1293" s="88">
        <v>362664</v>
      </c>
      <c r="AS1293" s="88" t="s">
        <v>6044</v>
      </c>
      <c r="AT1293" s="88">
        <v>250</v>
      </c>
      <c r="AU1293" s="88">
        <v>30000</v>
      </c>
      <c r="AV1293" s="88">
        <v>0</v>
      </c>
      <c r="AW1293" s="88">
        <v>0</v>
      </c>
      <c r="AX1293" s="88">
        <v>0</v>
      </c>
      <c r="AY1293" s="88">
        <v>30000</v>
      </c>
      <c r="AZ1293" s="88">
        <v>861</v>
      </c>
      <c r="BA1293" s="88">
        <v>0</v>
      </c>
      <c r="BB1293" s="88">
        <v>912</v>
      </c>
      <c r="BC1293" s="88">
        <v>0</v>
      </c>
      <c r="BD1293" s="88">
        <v>25</v>
      </c>
      <c r="BE1293" s="88">
        <v>100</v>
      </c>
      <c r="BF1293" s="101">
        <v>900</v>
      </c>
      <c r="BG1293" s="101">
        <v>2798</v>
      </c>
      <c r="BH1293" s="101">
        <v>2130</v>
      </c>
      <c r="BI1293" s="101">
        <v>330</v>
      </c>
      <c r="BJ1293" s="101">
        <v>2127</v>
      </c>
      <c r="BK1293" s="101">
        <v>4587</v>
      </c>
      <c r="BL1293" s="101" t="s">
        <v>3091</v>
      </c>
      <c r="BM1293" s="101" t="s">
        <v>3081</v>
      </c>
    </row>
    <row r="1294" spans="1:65">
      <c r="A1294" t="s">
        <v>695</v>
      </c>
      <c r="B1294">
        <v>20250301</v>
      </c>
      <c r="C1294">
        <v>2025</v>
      </c>
      <c r="D1294" s="9">
        <v>45717</v>
      </c>
      <c r="E1294">
        <v>3</v>
      </c>
      <c r="F1294" t="s">
        <v>1042</v>
      </c>
      <c r="G1294" t="s">
        <v>1192</v>
      </c>
      <c r="H1294" t="s">
        <v>1042</v>
      </c>
      <c r="I1294" t="s">
        <v>1192</v>
      </c>
      <c r="J1294">
        <v>1</v>
      </c>
      <c r="K1294" t="s">
        <v>9</v>
      </c>
      <c r="L1294" t="s">
        <v>2158</v>
      </c>
      <c r="M1294" t="s">
        <v>2158</v>
      </c>
      <c r="N1294" t="s">
        <v>1823</v>
      </c>
      <c r="O1294" t="s">
        <v>3082</v>
      </c>
      <c r="P1294" t="s">
        <v>6037</v>
      </c>
      <c r="Q1294" t="s">
        <v>6038</v>
      </c>
      <c r="R1294" t="s">
        <v>4469</v>
      </c>
      <c r="S1294" t="s">
        <v>140</v>
      </c>
      <c r="T1294" t="s">
        <v>6046</v>
      </c>
      <c r="U1294" s="9" t="s">
        <v>6047</v>
      </c>
      <c r="V1294" s="9" t="s">
        <v>6056</v>
      </c>
      <c r="W1294" t="s">
        <v>6057</v>
      </c>
      <c r="X1294" t="s">
        <v>3081</v>
      </c>
      <c r="Y1294" t="s">
        <v>3081</v>
      </c>
      <c r="Z1294">
        <v>5</v>
      </c>
      <c r="AA1294">
        <v>44896</v>
      </c>
      <c r="AB1294">
        <v>38292</v>
      </c>
      <c r="AC1294">
        <v>61455015</v>
      </c>
      <c r="AD1294" s="9" t="s">
        <v>3084</v>
      </c>
      <c r="AE1294" t="s">
        <v>939</v>
      </c>
      <c r="AF1294" t="s">
        <v>4573</v>
      </c>
      <c r="AG1294" t="s">
        <v>4574</v>
      </c>
      <c r="AH1294" t="s">
        <v>139</v>
      </c>
      <c r="AI1294" t="s">
        <v>6043</v>
      </c>
      <c r="AJ1294">
        <v>27935</v>
      </c>
      <c r="AK1294" t="s">
        <v>3088</v>
      </c>
      <c r="AL1294" t="s">
        <v>3095</v>
      </c>
      <c r="AM1294">
        <v>200010800878630</v>
      </c>
      <c r="AN1294">
        <v>1</v>
      </c>
      <c r="AO1294" s="88" t="s">
        <v>3089</v>
      </c>
      <c r="AP1294" s="88">
        <v>1</v>
      </c>
      <c r="AQ1294" s="88" t="s">
        <v>3090</v>
      </c>
      <c r="AR1294" s="88">
        <v>362664</v>
      </c>
      <c r="AS1294" s="88" t="s">
        <v>6044</v>
      </c>
      <c r="AT1294" s="88">
        <v>253</v>
      </c>
      <c r="AU1294" s="88">
        <v>35000</v>
      </c>
      <c r="AV1294" s="88">
        <v>0</v>
      </c>
      <c r="AW1294" s="88">
        <v>0</v>
      </c>
      <c r="AX1294" s="88">
        <v>0</v>
      </c>
      <c r="AY1294" s="88">
        <v>35000</v>
      </c>
      <c r="AZ1294" s="88">
        <v>1004.5</v>
      </c>
      <c r="BA1294" s="88">
        <v>0</v>
      </c>
      <c r="BB1294" s="88">
        <v>1064</v>
      </c>
      <c r="BC1294" s="88">
        <v>1715.46</v>
      </c>
      <c r="BD1294" s="88">
        <v>25</v>
      </c>
      <c r="BE1294" s="88">
        <v>50</v>
      </c>
      <c r="BF1294" s="101">
        <v>300</v>
      </c>
      <c r="BG1294" s="101">
        <v>4158.96</v>
      </c>
      <c r="BH1294" s="101">
        <v>2485</v>
      </c>
      <c r="BI1294" s="101">
        <v>385</v>
      </c>
      <c r="BJ1294" s="101">
        <v>2481.5</v>
      </c>
      <c r="BK1294" s="101">
        <v>5351.5</v>
      </c>
      <c r="BL1294" s="101" t="s">
        <v>3091</v>
      </c>
      <c r="BM1294" s="101" t="s">
        <v>3081</v>
      </c>
    </row>
    <row r="1295" spans="1:65">
      <c r="A1295" t="s">
        <v>695</v>
      </c>
      <c r="B1295">
        <v>20250301</v>
      </c>
      <c r="C1295">
        <v>2025</v>
      </c>
      <c r="D1295" s="9">
        <v>45717</v>
      </c>
      <c r="E1295">
        <v>3</v>
      </c>
      <c r="F1295" t="s">
        <v>1088</v>
      </c>
      <c r="G1295" t="s">
        <v>14</v>
      </c>
      <c r="H1295" t="s">
        <v>1088</v>
      </c>
      <c r="I1295" t="s">
        <v>14</v>
      </c>
      <c r="J1295">
        <v>1</v>
      </c>
      <c r="K1295" t="s">
        <v>9</v>
      </c>
      <c r="L1295" t="s">
        <v>2158</v>
      </c>
      <c r="M1295" t="s">
        <v>2158</v>
      </c>
      <c r="N1295" t="s">
        <v>1823</v>
      </c>
      <c r="O1295" t="s">
        <v>3082</v>
      </c>
      <c r="P1295" t="s">
        <v>6037</v>
      </c>
      <c r="Q1295" t="s">
        <v>6038</v>
      </c>
      <c r="R1295" t="s">
        <v>3096</v>
      </c>
      <c r="S1295" t="s">
        <v>295</v>
      </c>
      <c r="T1295" t="s">
        <v>6046</v>
      </c>
      <c r="U1295" s="9" t="s">
        <v>6047</v>
      </c>
      <c r="V1295" s="9" t="s">
        <v>6056</v>
      </c>
      <c r="W1295" t="s">
        <v>6057</v>
      </c>
      <c r="X1295" t="s">
        <v>3081</v>
      </c>
      <c r="Y1295" t="s">
        <v>3081</v>
      </c>
      <c r="Z1295">
        <v>2</v>
      </c>
      <c r="AA1295">
        <v>45566</v>
      </c>
      <c r="AB1295">
        <v>45170</v>
      </c>
      <c r="AC1295">
        <v>62340123</v>
      </c>
      <c r="AD1295" s="9" t="s">
        <v>3084</v>
      </c>
      <c r="AE1295" t="s">
        <v>2539</v>
      </c>
      <c r="AF1295" t="s">
        <v>4594</v>
      </c>
      <c r="AG1295" t="s">
        <v>4595</v>
      </c>
      <c r="AH1295" t="s">
        <v>2565</v>
      </c>
      <c r="AI1295" t="s">
        <v>6043</v>
      </c>
      <c r="AJ1295">
        <v>35196</v>
      </c>
      <c r="AK1295" t="s">
        <v>3099</v>
      </c>
      <c r="AL1295" t="s">
        <v>3088</v>
      </c>
      <c r="AM1295">
        <v>200019606196773</v>
      </c>
      <c r="AN1295">
        <v>1</v>
      </c>
      <c r="AO1295" s="88" t="s">
        <v>3089</v>
      </c>
      <c r="AP1295" s="88">
        <v>1</v>
      </c>
      <c r="AQ1295" s="88" t="s">
        <v>3090</v>
      </c>
      <c r="AR1295" s="88">
        <v>362664</v>
      </c>
      <c r="AS1295" s="88" t="s">
        <v>6044</v>
      </c>
      <c r="AT1295" s="88">
        <v>257</v>
      </c>
      <c r="AU1295" s="88">
        <v>35000</v>
      </c>
      <c r="AV1295" s="88">
        <v>0</v>
      </c>
      <c r="AW1295" s="88">
        <v>0</v>
      </c>
      <c r="AX1295" s="88">
        <v>0</v>
      </c>
      <c r="AY1295" s="88">
        <v>35000</v>
      </c>
      <c r="AZ1295" s="88">
        <v>1004.5</v>
      </c>
      <c r="BA1295" s="88">
        <v>0</v>
      </c>
      <c r="BB1295" s="88">
        <v>1064</v>
      </c>
      <c r="BC1295" s="88">
        <v>0</v>
      </c>
      <c r="BD1295" s="88">
        <v>25</v>
      </c>
      <c r="BE1295" s="88">
        <v>0</v>
      </c>
      <c r="BF1295" s="101">
        <v>0</v>
      </c>
      <c r="BG1295" s="101">
        <v>2093.5</v>
      </c>
      <c r="BH1295" s="101">
        <v>2485</v>
      </c>
      <c r="BI1295" s="101">
        <v>385</v>
      </c>
      <c r="BJ1295" s="101">
        <v>2481.5</v>
      </c>
      <c r="BK1295" s="101">
        <v>5351.5</v>
      </c>
      <c r="BL1295" s="101" t="s">
        <v>3081</v>
      </c>
      <c r="BM1295" s="101" t="s">
        <v>3081</v>
      </c>
    </row>
    <row r="1296" spans="1:65">
      <c r="A1296" t="s">
        <v>695</v>
      </c>
      <c r="B1296">
        <v>20250301</v>
      </c>
      <c r="C1296">
        <v>2025</v>
      </c>
      <c r="D1296" s="9">
        <v>45717</v>
      </c>
      <c r="E1296">
        <v>3</v>
      </c>
      <c r="F1296" t="s">
        <v>1033</v>
      </c>
      <c r="G1296" t="s">
        <v>428</v>
      </c>
      <c r="H1296" t="s">
        <v>1033</v>
      </c>
      <c r="I1296" t="s">
        <v>428</v>
      </c>
      <c r="J1296">
        <v>1</v>
      </c>
      <c r="K1296" t="s">
        <v>9</v>
      </c>
      <c r="L1296" t="s">
        <v>2158</v>
      </c>
      <c r="M1296" t="s">
        <v>2158</v>
      </c>
      <c r="N1296" t="s">
        <v>1823</v>
      </c>
      <c r="O1296" t="s">
        <v>3082</v>
      </c>
      <c r="P1296" t="s">
        <v>6037</v>
      </c>
      <c r="Q1296" t="s">
        <v>6038</v>
      </c>
      <c r="R1296" t="s">
        <v>4604</v>
      </c>
      <c r="S1296" t="s">
        <v>118</v>
      </c>
      <c r="T1296" t="s">
        <v>6046</v>
      </c>
      <c r="U1296" s="9" t="s">
        <v>6047</v>
      </c>
      <c r="V1296" s="9" t="s">
        <v>6056</v>
      </c>
      <c r="W1296" t="s">
        <v>6057</v>
      </c>
      <c r="X1296" t="s">
        <v>3081</v>
      </c>
      <c r="Y1296" t="s">
        <v>3081</v>
      </c>
      <c r="Z1296">
        <v>4</v>
      </c>
      <c r="AA1296">
        <v>45078</v>
      </c>
      <c r="AB1296">
        <v>36724</v>
      </c>
      <c r="AC1296">
        <v>61815063</v>
      </c>
      <c r="AD1296" s="9" t="s">
        <v>3084</v>
      </c>
      <c r="AE1296" t="s">
        <v>934</v>
      </c>
      <c r="AF1296" t="s">
        <v>5224</v>
      </c>
      <c r="AG1296" t="s">
        <v>5225</v>
      </c>
      <c r="AH1296" t="s">
        <v>437</v>
      </c>
      <c r="AI1296" t="s">
        <v>6043</v>
      </c>
      <c r="AJ1296">
        <v>30234</v>
      </c>
      <c r="AK1296" t="s">
        <v>3088</v>
      </c>
      <c r="AL1296" t="s">
        <v>3095</v>
      </c>
      <c r="AM1296">
        <v>200013300048460</v>
      </c>
      <c r="AN1296">
        <v>1</v>
      </c>
      <c r="AO1296" s="88" t="s">
        <v>3089</v>
      </c>
      <c r="AP1296" s="88">
        <v>1</v>
      </c>
      <c r="AQ1296" s="88" t="s">
        <v>3090</v>
      </c>
      <c r="AR1296" s="88">
        <v>362664</v>
      </c>
      <c r="AS1296" s="88" t="s">
        <v>6044</v>
      </c>
      <c r="AT1296" s="88">
        <v>259</v>
      </c>
      <c r="AU1296" s="88">
        <v>35000</v>
      </c>
      <c r="AV1296" s="88">
        <v>0</v>
      </c>
      <c r="AW1296" s="88">
        <v>0</v>
      </c>
      <c r="AX1296" s="88">
        <v>0</v>
      </c>
      <c r="AY1296" s="88">
        <v>35000</v>
      </c>
      <c r="AZ1296" s="88">
        <v>1004.5</v>
      </c>
      <c r="BA1296" s="88">
        <v>0</v>
      </c>
      <c r="BB1296" s="88">
        <v>1064</v>
      </c>
      <c r="BC1296" s="88">
        <v>1715.46</v>
      </c>
      <c r="BD1296" s="88">
        <v>25</v>
      </c>
      <c r="BE1296" s="88">
        <v>0</v>
      </c>
      <c r="BF1296" s="101">
        <v>300</v>
      </c>
      <c r="BG1296" s="101">
        <v>4108.96</v>
      </c>
      <c r="BH1296" s="101">
        <v>2485</v>
      </c>
      <c r="BI1296" s="101">
        <v>385</v>
      </c>
      <c r="BJ1296" s="101">
        <v>2481.5</v>
      </c>
      <c r="BK1296" s="101">
        <v>5351.5</v>
      </c>
      <c r="BL1296" s="101" t="s">
        <v>3091</v>
      </c>
      <c r="BM1296" s="101" t="s">
        <v>3081</v>
      </c>
    </row>
    <row r="1297" spans="1:65">
      <c r="A1297" t="s">
        <v>695</v>
      </c>
      <c r="B1297">
        <v>20250301</v>
      </c>
      <c r="C1297">
        <v>2025</v>
      </c>
      <c r="D1297" s="9">
        <v>45717</v>
      </c>
      <c r="E1297">
        <v>3</v>
      </c>
      <c r="F1297" t="s">
        <v>1031</v>
      </c>
      <c r="G1297" t="s">
        <v>500</v>
      </c>
      <c r="H1297" t="s">
        <v>1031</v>
      </c>
      <c r="I1297" t="s">
        <v>500</v>
      </c>
      <c r="J1297">
        <v>1</v>
      </c>
      <c r="K1297" t="s">
        <v>9</v>
      </c>
      <c r="L1297" t="s">
        <v>2158</v>
      </c>
      <c r="M1297" t="s">
        <v>2158</v>
      </c>
      <c r="N1297" t="s">
        <v>1823</v>
      </c>
      <c r="O1297" t="s">
        <v>3082</v>
      </c>
      <c r="P1297" t="s">
        <v>6037</v>
      </c>
      <c r="Q1297" t="s">
        <v>6038</v>
      </c>
      <c r="R1297" t="s">
        <v>4897</v>
      </c>
      <c r="S1297" t="s">
        <v>131</v>
      </c>
      <c r="T1297" t="s">
        <v>6046</v>
      </c>
      <c r="U1297" s="9" t="s">
        <v>6047</v>
      </c>
      <c r="V1297" s="9" t="s">
        <v>6052</v>
      </c>
      <c r="W1297" t="s">
        <v>6053</v>
      </c>
      <c r="X1297" t="s">
        <v>3081</v>
      </c>
      <c r="Y1297" t="s">
        <v>3081</v>
      </c>
      <c r="Z1297">
        <v>5</v>
      </c>
      <c r="AA1297">
        <v>43466</v>
      </c>
      <c r="AB1297">
        <v>36409</v>
      </c>
      <c r="AC1297">
        <v>61875019</v>
      </c>
      <c r="AD1297" s="9" t="s">
        <v>3084</v>
      </c>
      <c r="AE1297" t="s">
        <v>926</v>
      </c>
      <c r="AF1297" t="s">
        <v>4898</v>
      </c>
      <c r="AG1297" t="s">
        <v>4450</v>
      </c>
      <c r="AH1297" t="s">
        <v>512</v>
      </c>
      <c r="AI1297" t="s">
        <v>6043</v>
      </c>
      <c r="AJ1297">
        <v>26793</v>
      </c>
      <c r="AK1297" t="s">
        <v>3088</v>
      </c>
      <c r="AL1297" t="s">
        <v>3088</v>
      </c>
      <c r="AM1297">
        <v>200013300030164</v>
      </c>
      <c r="AN1297">
        <v>1</v>
      </c>
      <c r="AO1297" s="88" t="s">
        <v>3089</v>
      </c>
      <c r="AP1297" s="88">
        <v>1</v>
      </c>
      <c r="AQ1297" s="88" t="s">
        <v>3090</v>
      </c>
      <c r="AR1297" s="88">
        <v>362664</v>
      </c>
      <c r="AS1297" s="88" t="s">
        <v>6044</v>
      </c>
      <c r="AT1297" s="88">
        <v>263</v>
      </c>
      <c r="AU1297" s="88">
        <v>31500</v>
      </c>
      <c r="AV1297" s="88">
        <v>0</v>
      </c>
      <c r="AW1297" s="88">
        <v>0</v>
      </c>
      <c r="AX1297" s="88">
        <v>0</v>
      </c>
      <c r="AY1297" s="88">
        <v>31500</v>
      </c>
      <c r="AZ1297" s="88">
        <v>904.05</v>
      </c>
      <c r="BA1297" s="88">
        <v>0</v>
      </c>
      <c r="BB1297" s="88">
        <v>957.6</v>
      </c>
      <c r="BC1297" s="88">
        <v>0</v>
      </c>
      <c r="BD1297" s="88">
        <v>25</v>
      </c>
      <c r="BE1297" s="88">
        <v>50</v>
      </c>
      <c r="BF1297" s="101">
        <v>12795.41</v>
      </c>
      <c r="BG1297" s="101">
        <v>14732.06</v>
      </c>
      <c r="BH1297" s="101">
        <v>2236.5</v>
      </c>
      <c r="BI1297" s="101">
        <v>346.5</v>
      </c>
      <c r="BJ1297" s="101">
        <v>2233.35</v>
      </c>
      <c r="BK1297" s="101">
        <v>4816.3500000000004</v>
      </c>
      <c r="BL1297" s="101" t="s">
        <v>3091</v>
      </c>
      <c r="BM1297" s="101" t="s">
        <v>3081</v>
      </c>
    </row>
    <row r="1298" spans="1:65">
      <c r="A1298" t="s">
        <v>695</v>
      </c>
      <c r="B1298">
        <v>20250301</v>
      </c>
      <c r="C1298">
        <v>2025</v>
      </c>
      <c r="D1298" s="9">
        <v>45717</v>
      </c>
      <c r="E1298">
        <v>3</v>
      </c>
      <c r="F1298" t="s">
        <v>1088</v>
      </c>
      <c r="G1298" t="s">
        <v>14</v>
      </c>
      <c r="H1298" t="s">
        <v>1088</v>
      </c>
      <c r="I1298" t="s">
        <v>14</v>
      </c>
      <c r="J1298">
        <v>1</v>
      </c>
      <c r="K1298" t="s">
        <v>9</v>
      </c>
      <c r="L1298" t="s">
        <v>2158</v>
      </c>
      <c r="M1298" t="s">
        <v>2158</v>
      </c>
      <c r="N1298" t="s">
        <v>1823</v>
      </c>
      <c r="O1298" t="s">
        <v>3082</v>
      </c>
      <c r="P1298" t="s">
        <v>6037</v>
      </c>
      <c r="Q1298" t="s">
        <v>6038</v>
      </c>
      <c r="R1298" t="s">
        <v>3193</v>
      </c>
      <c r="S1298" t="s">
        <v>20</v>
      </c>
      <c r="T1298" t="s">
        <v>6039</v>
      </c>
      <c r="U1298" s="9" t="s">
        <v>6040</v>
      </c>
      <c r="V1298" s="9" t="s">
        <v>6041</v>
      </c>
      <c r="W1298" t="s">
        <v>6042</v>
      </c>
      <c r="X1298" t="s">
        <v>3081</v>
      </c>
      <c r="Y1298" t="s">
        <v>3081</v>
      </c>
      <c r="Z1298">
        <v>3</v>
      </c>
      <c r="AA1298">
        <v>45352</v>
      </c>
      <c r="AB1298">
        <v>42217</v>
      </c>
      <c r="AC1298">
        <v>62340002</v>
      </c>
      <c r="AD1298" s="9" t="s">
        <v>3084</v>
      </c>
      <c r="AE1298" t="s">
        <v>1536</v>
      </c>
      <c r="AF1298" t="s">
        <v>5214</v>
      </c>
      <c r="AG1298" t="s">
        <v>5215</v>
      </c>
      <c r="AH1298" t="s">
        <v>19</v>
      </c>
      <c r="AI1298" t="s">
        <v>6045</v>
      </c>
      <c r="AJ1298">
        <v>27013</v>
      </c>
      <c r="AK1298" t="s">
        <v>3099</v>
      </c>
      <c r="AL1298" t="s">
        <v>3088</v>
      </c>
      <c r="AM1298">
        <v>200011202350004</v>
      </c>
      <c r="AN1298">
        <v>1</v>
      </c>
      <c r="AO1298" s="88" t="s">
        <v>3089</v>
      </c>
      <c r="AP1298" s="88">
        <v>1</v>
      </c>
      <c r="AQ1298" s="88" t="s">
        <v>3090</v>
      </c>
      <c r="AR1298" s="88">
        <v>362664</v>
      </c>
      <c r="AS1298" s="88" t="s">
        <v>6044</v>
      </c>
      <c r="AT1298" s="88">
        <v>267</v>
      </c>
      <c r="AU1298" s="88">
        <v>18000</v>
      </c>
      <c r="AV1298" s="88">
        <v>0</v>
      </c>
      <c r="AW1298" s="88">
        <v>0</v>
      </c>
      <c r="AX1298" s="88">
        <v>0</v>
      </c>
      <c r="AY1298" s="88">
        <v>18000</v>
      </c>
      <c r="AZ1298" s="88">
        <v>516.6</v>
      </c>
      <c r="BA1298" s="88">
        <v>0</v>
      </c>
      <c r="BB1298" s="88">
        <v>547.20000000000005</v>
      </c>
      <c r="BC1298" s="88">
        <v>0</v>
      </c>
      <c r="BD1298" s="88">
        <v>25</v>
      </c>
      <c r="BE1298" s="88">
        <v>0</v>
      </c>
      <c r="BF1298" s="101">
        <v>0</v>
      </c>
      <c r="BG1298" s="101">
        <v>1088.8</v>
      </c>
      <c r="BH1298" s="101">
        <v>1278</v>
      </c>
      <c r="BI1298" s="101">
        <v>198</v>
      </c>
      <c r="BJ1298" s="101">
        <v>1276.2</v>
      </c>
      <c r="BK1298" s="101">
        <v>2752.2</v>
      </c>
      <c r="BL1298" s="101" t="s">
        <v>3081</v>
      </c>
      <c r="BM1298" s="101" t="s">
        <v>3081</v>
      </c>
    </row>
    <row r="1299" spans="1:65">
      <c r="A1299" t="s">
        <v>695</v>
      </c>
      <c r="B1299">
        <v>20250301</v>
      </c>
      <c r="C1299">
        <v>2025</v>
      </c>
      <c r="D1299" s="9">
        <v>45717</v>
      </c>
      <c r="E1299">
        <v>3</v>
      </c>
      <c r="F1299" t="s">
        <v>1031</v>
      </c>
      <c r="G1299" t="s">
        <v>500</v>
      </c>
      <c r="H1299" t="s">
        <v>1031</v>
      </c>
      <c r="I1299" t="s">
        <v>500</v>
      </c>
      <c r="J1299">
        <v>1</v>
      </c>
      <c r="K1299" t="s">
        <v>9</v>
      </c>
      <c r="L1299" t="s">
        <v>2158</v>
      </c>
      <c r="M1299" t="s">
        <v>2158</v>
      </c>
      <c r="N1299" t="s">
        <v>1823</v>
      </c>
      <c r="O1299" t="s">
        <v>3082</v>
      </c>
      <c r="P1299" t="s">
        <v>6037</v>
      </c>
      <c r="Q1299" t="s">
        <v>6038</v>
      </c>
      <c r="R1299" t="s">
        <v>3165</v>
      </c>
      <c r="S1299" t="s">
        <v>87</v>
      </c>
      <c r="T1299" t="s">
        <v>6039</v>
      </c>
      <c r="U1299" s="9" t="s">
        <v>6040</v>
      </c>
      <c r="V1299" s="9" t="s">
        <v>6056</v>
      </c>
      <c r="W1299" t="s">
        <v>6057</v>
      </c>
      <c r="X1299" t="s">
        <v>3081</v>
      </c>
      <c r="Y1299" t="s">
        <v>3081</v>
      </c>
      <c r="Z1299">
        <v>1</v>
      </c>
      <c r="AA1299">
        <v>44774</v>
      </c>
      <c r="AB1299">
        <v>44774</v>
      </c>
      <c r="AC1299">
        <v>61875128</v>
      </c>
      <c r="AD1299" s="9" t="s">
        <v>3084</v>
      </c>
      <c r="AE1299" t="s">
        <v>1857</v>
      </c>
      <c r="AF1299" t="s">
        <v>3890</v>
      </c>
      <c r="AG1299" t="s">
        <v>3891</v>
      </c>
      <c r="AH1299" t="s">
        <v>1842</v>
      </c>
      <c r="AI1299" t="s">
        <v>6043</v>
      </c>
      <c r="AJ1299">
        <v>35414</v>
      </c>
      <c r="AK1299" t="s">
        <v>3099</v>
      </c>
      <c r="AL1299" t="s">
        <v>3088</v>
      </c>
      <c r="AM1299">
        <v>200019605054284</v>
      </c>
      <c r="AN1299">
        <v>1</v>
      </c>
      <c r="AO1299" s="88" t="s">
        <v>3089</v>
      </c>
      <c r="AP1299" s="88">
        <v>1</v>
      </c>
      <c r="AQ1299" s="88" t="s">
        <v>3090</v>
      </c>
      <c r="AR1299" s="88">
        <v>362664</v>
      </c>
      <c r="AS1299" s="88" t="s">
        <v>6044</v>
      </c>
      <c r="AT1299" s="88">
        <v>269</v>
      </c>
      <c r="AU1299" s="88">
        <v>25000</v>
      </c>
      <c r="AV1299" s="88">
        <v>0</v>
      </c>
      <c r="AW1299" s="88">
        <v>0</v>
      </c>
      <c r="AX1299" s="88">
        <v>0</v>
      </c>
      <c r="AY1299" s="88">
        <v>25000</v>
      </c>
      <c r="AZ1299" s="88">
        <v>717.5</v>
      </c>
      <c r="BA1299" s="88">
        <v>0</v>
      </c>
      <c r="BB1299" s="88">
        <v>760</v>
      </c>
      <c r="BC1299" s="88">
        <v>0</v>
      </c>
      <c r="BD1299" s="88">
        <v>25</v>
      </c>
      <c r="BE1299" s="88">
        <v>0</v>
      </c>
      <c r="BF1299" s="101">
        <v>3566</v>
      </c>
      <c r="BG1299" s="101">
        <v>5068.5</v>
      </c>
      <c r="BH1299" s="101">
        <v>1775</v>
      </c>
      <c r="BI1299" s="101">
        <v>275</v>
      </c>
      <c r="BJ1299" s="101">
        <v>1772.5</v>
      </c>
      <c r="BK1299" s="101">
        <v>3822.5</v>
      </c>
      <c r="BL1299" s="101" t="s">
        <v>3081</v>
      </c>
      <c r="BM1299" s="101" t="s">
        <v>3081</v>
      </c>
    </row>
    <row r="1300" spans="1:65">
      <c r="A1300" t="s">
        <v>695</v>
      </c>
      <c r="B1300">
        <v>20250301</v>
      </c>
      <c r="C1300">
        <v>2025</v>
      </c>
      <c r="D1300" s="9">
        <v>45717</v>
      </c>
      <c r="E1300">
        <v>3</v>
      </c>
      <c r="F1300" t="s">
        <v>1033</v>
      </c>
      <c r="G1300" t="s">
        <v>428</v>
      </c>
      <c r="H1300" t="s">
        <v>1033</v>
      </c>
      <c r="I1300" t="s">
        <v>428</v>
      </c>
      <c r="J1300">
        <v>1</v>
      </c>
      <c r="K1300" t="s">
        <v>9</v>
      </c>
      <c r="L1300" t="s">
        <v>2158</v>
      </c>
      <c r="M1300" t="s">
        <v>2158</v>
      </c>
      <c r="N1300" t="s">
        <v>1823</v>
      </c>
      <c r="O1300" t="s">
        <v>3082</v>
      </c>
      <c r="P1300" t="s">
        <v>6037</v>
      </c>
      <c r="Q1300" t="s">
        <v>6038</v>
      </c>
      <c r="R1300" t="s">
        <v>3193</v>
      </c>
      <c r="S1300" t="s">
        <v>20</v>
      </c>
      <c r="T1300" t="s">
        <v>6039</v>
      </c>
      <c r="U1300" s="9" t="s">
        <v>6040</v>
      </c>
      <c r="V1300" s="9" t="s">
        <v>6041</v>
      </c>
      <c r="W1300" t="s">
        <v>6042</v>
      </c>
      <c r="X1300" t="s">
        <v>3081</v>
      </c>
      <c r="Y1300" t="s">
        <v>3081</v>
      </c>
      <c r="Z1300">
        <v>1</v>
      </c>
      <c r="AA1300">
        <v>45017</v>
      </c>
      <c r="AB1300">
        <v>45017</v>
      </c>
      <c r="AC1300">
        <v>61815135</v>
      </c>
      <c r="AD1300" s="9" t="s">
        <v>3084</v>
      </c>
      <c r="AE1300" t="s">
        <v>2279</v>
      </c>
      <c r="AF1300" t="s">
        <v>3571</v>
      </c>
      <c r="AG1300" t="s">
        <v>3572</v>
      </c>
      <c r="AH1300" t="s">
        <v>2278</v>
      </c>
      <c r="AI1300" t="s">
        <v>6045</v>
      </c>
      <c r="AJ1300">
        <v>34080</v>
      </c>
      <c r="AK1300" t="s">
        <v>3099</v>
      </c>
      <c r="AL1300" t="s">
        <v>3088</v>
      </c>
      <c r="AM1300">
        <v>200019605722237</v>
      </c>
      <c r="AN1300">
        <v>1</v>
      </c>
      <c r="AO1300" s="88" t="s">
        <v>3089</v>
      </c>
      <c r="AP1300" s="88">
        <v>1</v>
      </c>
      <c r="AQ1300" s="88" t="s">
        <v>3090</v>
      </c>
      <c r="AR1300" s="88">
        <v>362664</v>
      </c>
      <c r="AS1300" s="88" t="s">
        <v>6044</v>
      </c>
      <c r="AT1300" s="88">
        <v>271</v>
      </c>
      <c r="AU1300" s="88">
        <v>18000</v>
      </c>
      <c r="AV1300" s="88">
        <v>0</v>
      </c>
      <c r="AW1300" s="88">
        <v>0</v>
      </c>
      <c r="AX1300" s="88">
        <v>0</v>
      </c>
      <c r="AY1300" s="88">
        <v>18000</v>
      </c>
      <c r="AZ1300" s="88">
        <v>516.6</v>
      </c>
      <c r="BA1300" s="88">
        <v>0</v>
      </c>
      <c r="BB1300" s="88">
        <v>547.20000000000005</v>
      </c>
      <c r="BC1300" s="88">
        <v>0</v>
      </c>
      <c r="BD1300" s="88">
        <v>25</v>
      </c>
      <c r="BE1300" s="88">
        <v>0</v>
      </c>
      <c r="BF1300" s="101">
        <v>0</v>
      </c>
      <c r="BG1300" s="101">
        <v>1088.8</v>
      </c>
      <c r="BH1300" s="101">
        <v>1278</v>
      </c>
      <c r="BI1300" s="101">
        <v>198</v>
      </c>
      <c r="BJ1300" s="101">
        <v>1276.2</v>
      </c>
      <c r="BK1300" s="101">
        <v>2752.2</v>
      </c>
      <c r="BL1300" s="101" t="s">
        <v>3081</v>
      </c>
      <c r="BM1300" s="101" t="s">
        <v>3081</v>
      </c>
    </row>
    <row r="1301" spans="1:65">
      <c r="A1301" t="s">
        <v>695</v>
      </c>
      <c r="B1301">
        <v>20250301</v>
      </c>
      <c r="C1301">
        <v>2025</v>
      </c>
      <c r="D1301" s="9">
        <v>45717</v>
      </c>
      <c r="E1301">
        <v>3</v>
      </c>
      <c r="F1301" t="s">
        <v>1088</v>
      </c>
      <c r="G1301" t="s">
        <v>14</v>
      </c>
      <c r="H1301" t="s">
        <v>1088</v>
      </c>
      <c r="I1301" t="s">
        <v>14</v>
      </c>
      <c r="J1301">
        <v>1</v>
      </c>
      <c r="K1301" t="s">
        <v>9</v>
      </c>
      <c r="L1301" t="s">
        <v>2158</v>
      </c>
      <c r="M1301" t="s">
        <v>2158</v>
      </c>
      <c r="N1301" t="s">
        <v>1823</v>
      </c>
      <c r="O1301" t="s">
        <v>3082</v>
      </c>
      <c r="P1301" t="s">
        <v>6037</v>
      </c>
      <c r="Q1301" t="s">
        <v>6038</v>
      </c>
      <c r="R1301" t="s">
        <v>3160</v>
      </c>
      <c r="S1301" t="s">
        <v>49</v>
      </c>
      <c r="T1301" t="s">
        <v>6039</v>
      </c>
      <c r="U1301" s="9" t="s">
        <v>6040</v>
      </c>
      <c r="V1301" s="9" t="s">
        <v>6041</v>
      </c>
      <c r="W1301" t="s">
        <v>6042</v>
      </c>
      <c r="X1301" t="s">
        <v>3081</v>
      </c>
      <c r="Y1301" t="s">
        <v>3081</v>
      </c>
      <c r="Z1301">
        <v>1</v>
      </c>
      <c r="AA1301">
        <v>45017</v>
      </c>
      <c r="AB1301">
        <v>45017</v>
      </c>
      <c r="AC1301">
        <v>62340102</v>
      </c>
      <c r="AD1301" s="9" t="s">
        <v>3084</v>
      </c>
      <c r="AE1301" t="s">
        <v>2274</v>
      </c>
      <c r="AF1301" t="s">
        <v>4541</v>
      </c>
      <c r="AG1301" t="s">
        <v>4542</v>
      </c>
      <c r="AH1301" t="s">
        <v>2273</v>
      </c>
      <c r="AI1301" t="s">
        <v>6043</v>
      </c>
      <c r="AJ1301">
        <v>33459</v>
      </c>
      <c r="AK1301" t="s">
        <v>3099</v>
      </c>
      <c r="AL1301" t="s">
        <v>3088</v>
      </c>
      <c r="AM1301">
        <v>200019604939490</v>
      </c>
      <c r="AN1301">
        <v>1</v>
      </c>
      <c r="AO1301" s="88" t="s">
        <v>3089</v>
      </c>
      <c r="AP1301" s="88">
        <v>1</v>
      </c>
      <c r="AQ1301" s="88" t="s">
        <v>3090</v>
      </c>
      <c r="AR1301" s="88">
        <v>362664</v>
      </c>
      <c r="AS1301" s="88" t="s">
        <v>6044</v>
      </c>
      <c r="AT1301" s="88">
        <v>290</v>
      </c>
      <c r="AU1301" s="88">
        <v>25000</v>
      </c>
      <c r="AV1301" s="88">
        <v>0</v>
      </c>
      <c r="AW1301" s="88">
        <v>0</v>
      </c>
      <c r="AX1301" s="88">
        <v>0</v>
      </c>
      <c r="AY1301" s="88">
        <v>25000</v>
      </c>
      <c r="AZ1301" s="88">
        <v>717.5</v>
      </c>
      <c r="BA1301" s="88">
        <v>0</v>
      </c>
      <c r="BB1301" s="88">
        <v>760</v>
      </c>
      <c r="BC1301" s="88">
        <v>0</v>
      </c>
      <c r="BD1301" s="88">
        <v>25</v>
      </c>
      <c r="BE1301" s="88">
        <v>0</v>
      </c>
      <c r="BF1301" s="101">
        <v>0</v>
      </c>
      <c r="BG1301" s="101">
        <v>1502.5</v>
      </c>
      <c r="BH1301" s="101">
        <v>1775</v>
      </c>
      <c r="BI1301" s="101">
        <v>275</v>
      </c>
      <c r="BJ1301" s="101">
        <v>1772.5</v>
      </c>
      <c r="BK1301" s="101">
        <v>3822.5</v>
      </c>
      <c r="BL1301" s="101" t="s">
        <v>3081</v>
      </c>
      <c r="BM1301" s="101" t="s">
        <v>3081</v>
      </c>
    </row>
    <row r="1302" spans="1:65">
      <c r="A1302" t="s">
        <v>695</v>
      </c>
      <c r="B1302">
        <v>20250301</v>
      </c>
      <c r="C1302">
        <v>2025</v>
      </c>
      <c r="D1302" s="9">
        <v>45717</v>
      </c>
      <c r="E1302">
        <v>3</v>
      </c>
      <c r="F1302" t="s">
        <v>1032</v>
      </c>
      <c r="G1302" t="s">
        <v>1200</v>
      </c>
      <c r="H1302" t="s">
        <v>1032</v>
      </c>
      <c r="I1302" t="s">
        <v>1200</v>
      </c>
      <c r="J1302">
        <v>1</v>
      </c>
      <c r="K1302" t="s">
        <v>9</v>
      </c>
      <c r="L1302" t="s">
        <v>2158</v>
      </c>
      <c r="M1302" t="s">
        <v>2158</v>
      </c>
      <c r="N1302" t="s">
        <v>1833</v>
      </c>
      <c r="O1302" t="s">
        <v>3175</v>
      </c>
      <c r="P1302" t="s">
        <v>6037</v>
      </c>
      <c r="Q1302" t="s">
        <v>6038</v>
      </c>
      <c r="R1302" t="s">
        <v>3297</v>
      </c>
      <c r="S1302" t="s">
        <v>8</v>
      </c>
      <c r="T1302" t="s">
        <v>6046</v>
      </c>
      <c r="U1302" s="9" t="s">
        <v>6047</v>
      </c>
      <c r="V1302" s="9" t="s">
        <v>6056</v>
      </c>
      <c r="W1302" t="s">
        <v>6057</v>
      </c>
      <c r="X1302" t="s">
        <v>3081</v>
      </c>
      <c r="Y1302" t="s">
        <v>3081</v>
      </c>
      <c r="Z1302">
        <v>3</v>
      </c>
      <c r="AA1302">
        <v>45505</v>
      </c>
      <c r="AB1302">
        <v>44896</v>
      </c>
      <c r="AC1302">
        <v>61890047</v>
      </c>
      <c r="AD1302" s="9" t="s">
        <v>3084</v>
      </c>
      <c r="AE1302" t="s">
        <v>1945</v>
      </c>
      <c r="AF1302" t="s">
        <v>3652</v>
      </c>
      <c r="AG1302" t="s">
        <v>3653</v>
      </c>
      <c r="AH1302" t="s">
        <v>1944</v>
      </c>
      <c r="AI1302" t="s">
        <v>6043</v>
      </c>
      <c r="AJ1302">
        <v>28371</v>
      </c>
      <c r="AK1302" t="s">
        <v>3099</v>
      </c>
      <c r="AL1302" t="s">
        <v>3088</v>
      </c>
      <c r="AM1302">
        <v>200019605388563</v>
      </c>
      <c r="AN1302">
        <v>1</v>
      </c>
      <c r="AO1302" s="88" t="s">
        <v>3089</v>
      </c>
      <c r="AP1302" s="88">
        <v>1</v>
      </c>
      <c r="AQ1302" s="88" t="s">
        <v>3090</v>
      </c>
      <c r="AR1302" s="88">
        <v>362666</v>
      </c>
      <c r="AS1302" s="88" t="s">
        <v>6058</v>
      </c>
      <c r="AT1302" s="88">
        <v>53</v>
      </c>
      <c r="AU1302" s="88">
        <v>35000</v>
      </c>
      <c r="AV1302" s="88">
        <v>0</v>
      </c>
      <c r="AW1302" s="88">
        <v>0</v>
      </c>
      <c r="AX1302" s="88">
        <v>0</v>
      </c>
      <c r="AY1302" s="88">
        <v>35000</v>
      </c>
      <c r="AZ1302" s="88">
        <v>1004.5</v>
      </c>
      <c r="BA1302" s="88">
        <v>0</v>
      </c>
      <c r="BB1302" s="88">
        <v>1064</v>
      </c>
      <c r="BC1302" s="88">
        <v>1715.46</v>
      </c>
      <c r="BD1302" s="88">
        <v>25</v>
      </c>
      <c r="BE1302" s="88">
        <v>100</v>
      </c>
      <c r="BF1302" s="101">
        <v>14634.12</v>
      </c>
      <c r="BG1302" s="101">
        <v>18543.080000000002</v>
      </c>
      <c r="BH1302" s="101">
        <v>2485</v>
      </c>
      <c r="BI1302" s="101">
        <v>385</v>
      </c>
      <c r="BJ1302" s="101">
        <v>2481.5</v>
      </c>
      <c r="BK1302" s="101">
        <v>5351.5</v>
      </c>
      <c r="BL1302" s="101" t="s">
        <v>3081</v>
      </c>
      <c r="BM1302" s="101" t="s">
        <v>3081</v>
      </c>
    </row>
    <row r="1303" spans="1:65">
      <c r="A1303" t="s">
        <v>695</v>
      </c>
      <c r="B1303">
        <v>20250301</v>
      </c>
      <c r="C1303">
        <v>2025</v>
      </c>
      <c r="D1303" s="9">
        <v>45717</v>
      </c>
      <c r="E1303">
        <v>3</v>
      </c>
      <c r="F1303" t="s">
        <v>1036</v>
      </c>
      <c r="G1303" t="s">
        <v>1193</v>
      </c>
      <c r="H1303" t="s">
        <v>1036</v>
      </c>
      <c r="I1303" t="s">
        <v>1193</v>
      </c>
      <c r="J1303">
        <v>1</v>
      </c>
      <c r="K1303" t="s">
        <v>9</v>
      </c>
      <c r="L1303" t="s">
        <v>2158</v>
      </c>
      <c r="M1303" t="s">
        <v>2158</v>
      </c>
      <c r="N1303" t="s">
        <v>1833</v>
      </c>
      <c r="O1303" t="s">
        <v>3175</v>
      </c>
      <c r="P1303" t="s">
        <v>6037</v>
      </c>
      <c r="Q1303" t="s">
        <v>6038</v>
      </c>
      <c r="R1303" t="s">
        <v>3110</v>
      </c>
      <c r="S1303" t="s">
        <v>25</v>
      </c>
      <c r="T1303" t="s">
        <v>6046</v>
      </c>
      <c r="U1303" s="9" t="s">
        <v>6047</v>
      </c>
      <c r="V1303" s="9" t="s">
        <v>3081</v>
      </c>
      <c r="W1303" t="s">
        <v>3081</v>
      </c>
      <c r="X1303" t="s">
        <v>3081</v>
      </c>
      <c r="Y1303" t="s">
        <v>3081</v>
      </c>
      <c r="Z1303">
        <v>7</v>
      </c>
      <c r="AA1303">
        <v>45323</v>
      </c>
      <c r="AB1303">
        <v>38292</v>
      </c>
      <c r="AC1303">
        <v>61575244</v>
      </c>
      <c r="AD1303" s="9" t="s">
        <v>3084</v>
      </c>
      <c r="AE1303" t="s">
        <v>911</v>
      </c>
      <c r="AF1303" t="s">
        <v>3966</v>
      </c>
      <c r="AG1303" t="s">
        <v>3967</v>
      </c>
      <c r="AH1303" t="s">
        <v>330</v>
      </c>
      <c r="AI1303" t="s">
        <v>6043</v>
      </c>
      <c r="AJ1303">
        <v>25670</v>
      </c>
      <c r="AK1303" t="s">
        <v>3088</v>
      </c>
      <c r="AL1303" t="s">
        <v>3088</v>
      </c>
      <c r="AM1303">
        <v>200011250028231</v>
      </c>
      <c r="AN1303">
        <v>1</v>
      </c>
      <c r="AO1303" s="88" t="s">
        <v>3089</v>
      </c>
      <c r="AP1303" s="88">
        <v>1</v>
      </c>
      <c r="AQ1303" s="88" t="s">
        <v>3090</v>
      </c>
      <c r="AR1303" s="88">
        <v>362666</v>
      </c>
      <c r="AS1303" s="88" t="s">
        <v>6058</v>
      </c>
      <c r="AT1303" s="88">
        <v>57</v>
      </c>
      <c r="AU1303" s="88">
        <v>115000</v>
      </c>
      <c r="AV1303" s="88">
        <v>0</v>
      </c>
      <c r="AW1303" s="88">
        <v>0</v>
      </c>
      <c r="AX1303" s="88">
        <v>0</v>
      </c>
      <c r="AY1303" s="88">
        <v>115000</v>
      </c>
      <c r="AZ1303" s="88">
        <v>3300.5</v>
      </c>
      <c r="BA1303" s="88">
        <v>15204.88</v>
      </c>
      <c r="BB1303" s="88">
        <v>3496</v>
      </c>
      <c r="BC1303" s="88">
        <v>1715.46</v>
      </c>
      <c r="BD1303" s="88">
        <v>25</v>
      </c>
      <c r="BE1303" s="88">
        <v>100</v>
      </c>
      <c r="BF1303" s="101">
        <v>6996.35</v>
      </c>
      <c r="BG1303" s="101">
        <v>30838.19</v>
      </c>
      <c r="BH1303" s="101">
        <v>8165</v>
      </c>
      <c r="BI1303" s="101">
        <v>851.51</v>
      </c>
      <c r="BJ1303" s="101">
        <v>8153.5</v>
      </c>
      <c r="BK1303" s="101">
        <v>17170.009999999998</v>
      </c>
      <c r="BL1303" s="101" t="s">
        <v>3091</v>
      </c>
      <c r="BM1303" s="101" t="s">
        <v>3081</v>
      </c>
    </row>
    <row r="1304" spans="1:65">
      <c r="A1304" t="s">
        <v>695</v>
      </c>
      <c r="B1304">
        <v>20250301</v>
      </c>
      <c r="C1304">
        <v>2025</v>
      </c>
      <c r="D1304" s="9">
        <v>45717</v>
      </c>
      <c r="E1304">
        <v>3</v>
      </c>
      <c r="F1304" t="s">
        <v>1032</v>
      </c>
      <c r="G1304" t="s">
        <v>1200</v>
      </c>
      <c r="H1304" t="s">
        <v>1032</v>
      </c>
      <c r="I1304" t="s">
        <v>1200</v>
      </c>
      <c r="J1304">
        <v>1</v>
      </c>
      <c r="K1304" t="s">
        <v>9</v>
      </c>
      <c r="L1304" t="s">
        <v>2158</v>
      </c>
      <c r="M1304" t="s">
        <v>2158</v>
      </c>
      <c r="N1304" t="s">
        <v>1833</v>
      </c>
      <c r="O1304" t="s">
        <v>3175</v>
      </c>
      <c r="P1304" t="s">
        <v>6037</v>
      </c>
      <c r="Q1304" t="s">
        <v>6038</v>
      </c>
      <c r="R1304" t="s">
        <v>3140</v>
      </c>
      <c r="S1304" t="s">
        <v>491</v>
      </c>
      <c r="T1304" t="s">
        <v>6039</v>
      </c>
      <c r="U1304" s="9" t="s">
        <v>6040</v>
      </c>
      <c r="V1304" s="9" t="s">
        <v>6041</v>
      </c>
      <c r="W1304" t="s">
        <v>6042</v>
      </c>
      <c r="X1304" t="s">
        <v>3081</v>
      </c>
      <c r="Y1304" t="s">
        <v>3081</v>
      </c>
      <c r="Z1304">
        <v>5</v>
      </c>
      <c r="AA1304">
        <v>45717</v>
      </c>
      <c r="AB1304">
        <v>33086</v>
      </c>
      <c r="AC1304">
        <v>61890053</v>
      </c>
      <c r="AD1304" s="9" t="s">
        <v>3084</v>
      </c>
      <c r="AE1304" t="s">
        <v>908</v>
      </c>
      <c r="AF1304" t="s">
        <v>3748</v>
      </c>
      <c r="AG1304" t="s">
        <v>3584</v>
      </c>
      <c r="AH1304" t="s">
        <v>490</v>
      </c>
      <c r="AI1304" t="s">
        <v>6045</v>
      </c>
      <c r="AJ1304">
        <v>20333</v>
      </c>
      <c r="AK1304" t="s">
        <v>3088</v>
      </c>
      <c r="AL1304" t="s">
        <v>3095</v>
      </c>
      <c r="AM1304">
        <v>200013300038399</v>
      </c>
      <c r="AN1304">
        <v>1</v>
      </c>
      <c r="AO1304" s="88" t="s">
        <v>3089</v>
      </c>
      <c r="AP1304" s="88">
        <v>1</v>
      </c>
      <c r="AQ1304" s="88" t="s">
        <v>3090</v>
      </c>
      <c r="AR1304" s="88">
        <v>362666</v>
      </c>
      <c r="AS1304" s="88" t="s">
        <v>6058</v>
      </c>
      <c r="AT1304" s="88">
        <v>68</v>
      </c>
      <c r="AU1304" s="88">
        <v>40000</v>
      </c>
      <c r="AV1304" s="88">
        <v>0</v>
      </c>
      <c r="AW1304" s="88">
        <v>0</v>
      </c>
      <c r="AX1304" s="88">
        <v>0</v>
      </c>
      <c r="AY1304" s="88">
        <v>40000</v>
      </c>
      <c r="AZ1304" s="88">
        <v>1148</v>
      </c>
      <c r="BA1304" s="88">
        <v>442.65</v>
      </c>
      <c r="BB1304" s="88">
        <v>1216</v>
      </c>
      <c r="BC1304" s="88">
        <v>0</v>
      </c>
      <c r="BD1304" s="88">
        <v>25</v>
      </c>
      <c r="BE1304" s="88">
        <v>50</v>
      </c>
      <c r="BF1304" s="101">
        <v>300</v>
      </c>
      <c r="BG1304" s="101">
        <v>3181.65</v>
      </c>
      <c r="BH1304" s="101">
        <v>2840</v>
      </c>
      <c r="BI1304" s="101">
        <v>440</v>
      </c>
      <c r="BJ1304" s="101">
        <v>2836</v>
      </c>
      <c r="BK1304" s="101">
        <v>6116</v>
      </c>
      <c r="BL1304" s="101" t="s">
        <v>3229</v>
      </c>
      <c r="BM1304" s="101" t="s">
        <v>3327</v>
      </c>
    </row>
    <row r="1305" spans="1:65">
      <c r="A1305" t="s">
        <v>695</v>
      </c>
      <c r="B1305">
        <v>20250301</v>
      </c>
      <c r="C1305">
        <v>2025</v>
      </c>
      <c r="D1305" s="9">
        <v>45717</v>
      </c>
      <c r="E1305">
        <v>3</v>
      </c>
      <c r="F1305" t="s">
        <v>1036</v>
      </c>
      <c r="G1305" t="s">
        <v>1193</v>
      </c>
      <c r="H1305" t="s">
        <v>1036</v>
      </c>
      <c r="I1305" t="s">
        <v>1193</v>
      </c>
      <c r="J1305">
        <v>1</v>
      </c>
      <c r="K1305" t="s">
        <v>9</v>
      </c>
      <c r="L1305" t="s">
        <v>2158</v>
      </c>
      <c r="M1305" t="s">
        <v>2158</v>
      </c>
      <c r="N1305" t="s">
        <v>1833</v>
      </c>
      <c r="O1305" t="s">
        <v>3175</v>
      </c>
      <c r="P1305" t="s">
        <v>6037</v>
      </c>
      <c r="Q1305" t="s">
        <v>6038</v>
      </c>
      <c r="R1305" t="s">
        <v>3297</v>
      </c>
      <c r="S1305" t="s">
        <v>8</v>
      </c>
      <c r="T1305" t="s">
        <v>6046</v>
      </c>
      <c r="U1305" s="9" t="s">
        <v>6047</v>
      </c>
      <c r="V1305" s="9" t="s">
        <v>6056</v>
      </c>
      <c r="W1305" t="s">
        <v>6057</v>
      </c>
      <c r="X1305" t="s">
        <v>3081</v>
      </c>
      <c r="Y1305" t="s">
        <v>3081</v>
      </c>
      <c r="Z1305">
        <v>1</v>
      </c>
      <c r="AA1305">
        <v>45383</v>
      </c>
      <c r="AB1305">
        <v>45383</v>
      </c>
      <c r="AC1305">
        <v>61575248</v>
      </c>
      <c r="AD1305" s="9" t="s">
        <v>3084</v>
      </c>
      <c r="AE1305" t="s">
        <v>2763</v>
      </c>
      <c r="AF1305" t="s">
        <v>5529</v>
      </c>
      <c r="AG1305" t="s">
        <v>5530</v>
      </c>
      <c r="AH1305" t="s">
        <v>2796</v>
      </c>
      <c r="AI1305" t="s">
        <v>6043</v>
      </c>
      <c r="AJ1305">
        <v>36592</v>
      </c>
      <c r="AK1305" t="s">
        <v>3099</v>
      </c>
      <c r="AL1305" t="s">
        <v>3088</v>
      </c>
      <c r="AM1305">
        <v>200019606915429</v>
      </c>
      <c r="AN1305">
        <v>1</v>
      </c>
      <c r="AO1305" s="88" t="s">
        <v>3089</v>
      </c>
      <c r="AP1305" s="88">
        <v>1</v>
      </c>
      <c r="AQ1305" s="88" t="s">
        <v>3090</v>
      </c>
      <c r="AR1305" s="88">
        <v>362666</v>
      </c>
      <c r="AS1305" s="88" t="s">
        <v>6058</v>
      </c>
      <c r="AT1305" s="88">
        <v>70</v>
      </c>
      <c r="AU1305" s="88">
        <v>35000</v>
      </c>
      <c r="AV1305" s="88">
        <v>0</v>
      </c>
      <c r="AW1305" s="88">
        <v>0</v>
      </c>
      <c r="AX1305" s="88">
        <v>0</v>
      </c>
      <c r="AY1305" s="88">
        <v>35000</v>
      </c>
      <c r="AZ1305" s="88">
        <v>1004.5</v>
      </c>
      <c r="BA1305" s="88">
        <v>0</v>
      </c>
      <c r="BB1305" s="88">
        <v>1064</v>
      </c>
      <c r="BC1305" s="88">
        <v>0</v>
      </c>
      <c r="BD1305" s="88">
        <v>25</v>
      </c>
      <c r="BE1305" s="88">
        <v>0</v>
      </c>
      <c r="BF1305" s="101">
        <v>1816</v>
      </c>
      <c r="BG1305" s="101">
        <v>3909.5</v>
      </c>
      <c r="BH1305" s="101">
        <v>2485</v>
      </c>
      <c r="BI1305" s="101">
        <v>385</v>
      </c>
      <c r="BJ1305" s="101">
        <v>2481.5</v>
      </c>
      <c r="BK1305" s="101">
        <v>5351.5</v>
      </c>
      <c r="BL1305" s="101" t="s">
        <v>3081</v>
      </c>
      <c r="BM1305" s="101" t="s">
        <v>3081</v>
      </c>
    </row>
    <row r="1306" spans="1:65">
      <c r="A1306" t="s">
        <v>695</v>
      </c>
      <c r="B1306">
        <v>20250301</v>
      </c>
      <c r="C1306">
        <v>2025</v>
      </c>
      <c r="D1306" s="9">
        <v>45717</v>
      </c>
      <c r="E1306">
        <v>3</v>
      </c>
      <c r="F1306" t="s">
        <v>1036</v>
      </c>
      <c r="G1306" t="s">
        <v>1193</v>
      </c>
      <c r="H1306" t="s">
        <v>1036</v>
      </c>
      <c r="I1306" t="s">
        <v>1193</v>
      </c>
      <c r="J1306">
        <v>1</v>
      </c>
      <c r="K1306" t="s">
        <v>9</v>
      </c>
      <c r="L1306" t="s">
        <v>2158</v>
      </c>
      <c r="M1306" t="s">
        <v>2158</v>
      </c>
      <c r="N1306" t="s">
        <v>1833</v>
      </c>
      <c r="O1306" t="s">
        <v>3175</v>
      </c>
      <c r="P1306" t="s">
        <v>6037</v>
      </c>
      <c r="Q1306" t="s">
        <v>6038</v>
      </c>
      <c r="R1306" t="s">
        <v>3185</v>
      </c>
      <c r="S1306" t="s">
        <v>307</v>
      </c>
      <c r="T1306" t="s">
        <v>6039</v>
      </c>
      <c r="U1306" s="9" t="s">
        <v>6040</v>
      </c>
      <c r="V1306" s="9" t="s">
        <v>6041</v>
      </c>
      <c r="W1306" t="s">
        <v>6042</v>
      </c>
      <c r="X1306" t="s">
        <v>3081</v>
      </c>
      <c r="Y1306" t="s">
        <v>3081</v>
      </c>
      <c r="Z1306">
        <v>5</v>
      </c>
      <c r="AA1306">
        <v>45474</v>
      </c>
      <c r="AB1306">
        <v>36392</v>
      </c>
      <c r="AC1306">
        <v>61575254</v>
      </c>
      <c r="AD1306" s="9" t="s">
        <v>3084</v>
      </c>
      <c r="AE1306" t="s">
        <v>894</v>
      </c>
      <c r="AF1306" t="s">
        <v>3641</v>
      </c>
      <c r="AG1306" t="s">
        <v>5267</v>
      </c>
      <c r="AH1306" t="s">
        <v>346</v>
      </c>
      <c r="AI1306" t="s">
        <v>6045</v>
      </c>
      <c r="AJ1306">
        <v>29978</v>
      </c>
      <c r="AK1306" t="s">
        <v>3088</v>
      </c>
      <c r="AL1306" t="s">
        <v>3088</v>
      </c>
      <c r="AM1306">
        <v>200013300045188</v>
      </c>
      <c r="AN1306">
        <v>1</v>
      </c>
      <c r="AO1306" s="88" t="s">
        <v>3089</v>
      </c>
      <c r="AP1306" s="88">
        <v>1</v>
      </c>
      <c r="AQ1306" s="88" t="s">
        <v>3090</v>
      </c>
      <c r="AR1306" s="88">
        <v>362666</v>
      </c>
      <c r="AS1306" s="88" t="s">
        <v>6058</v>
      </c>
      <c r="AT1306" s="88">
        <v>21</v>
      </c>
      <c r="AU1306" s="88">
        <v>24000</v>
      </c>
      <c r="AV1306" s="88">
        <v>0</v>
      </c>
      <c r="AW1306" s="88">
        <v>0</v>
      </c>
      <c r="AX1306" s="88">
        <v>0</v>
      </c>
      <c r="AY1306" s="88">
        <v>24000</v>
      </c>
      <c r="AZ1306" s="88">
        <v>688.8</v>
      </c>
      <c r="BA1306" s="88">
        <v>0</v>
      </c>
      <c r="BB1306" s="88">
        <v>729.6</v>
      </c>
      <c r="BC1306" s="88">
        <v>0</v>
      </c>
      <c r="BD1306" s="88">
        <v>25</v>
      </c>
      <c r="BE1306" s="88">
        <v>0</v>
      </c>
      <c r="BF1306" s="101">
        <v>7125.48</v>
      </c>
      <c r="BG1306" s="101">
        <v>8568.8799999999992</v>
      </c>
      <c r="BH1306" s="101">
        <v>1704</v>
      </c>
      <c r="BI1306" s="101">
        <v>264</v>
      </c>
      <c r="BJ1306" s="101">
        <v>1701.6</v>
      </c>
      <c r="BK1306" s="101">
        <v>3669.6</v>
      </c>
      <c r="BL1306" s="101" t="s">
        <v>3091</v>
      </c>
      <c r="BM1306" s="101" t="s">
        <v>3081</v>
      </c>
    </row>
    <row r="1307" spans="1:65">
      <c r="A1307" t="s">
        <v>695</v>
      </c>
      <c r="B1307">
        <v>20250301</v>
      </c>
      <c r="C1307">
        <v>2025</v>
      </c>
      <c r="D1307" s="9">
        <v>45717</v>
      </c>
      <c r="E1307">
        <v>3</v>
      </c>
      <c r="F1307" t="s">
        <v>1036</v>
      </c>
      <c r="G1307" t="s">
        <v>1193</v>
      </c>
      <c r="H1307" t="s">
        <v>1036</v>
      </c>
      <c r="I1307" t="s">
        <v>1193</v>
      </c>
      <c r="J1307">
        <v>1</v>
      </c>
      <c r="K1307" t="s">
        <v>9</v>
      </c>
      <c r="L1307" t="s">
        <v>2158</v>
      </c>
      <c r="M1307" t="s">
        <v>2158</v>
      </c>
      <c r="N1307" t="s">
        <v>1833</v>
      </c>
      <c r="O1307" t="s">
        <v>3175</v>
      </c>
      <c r="P1307" t="s">
        <v>6037</v>
      </c>
      <c r="Q1307" t="s">
        <v>6038</v>
      </c>
      <c r="R1307" t="s">
        <v>4436</v>
      </c>
      <c r="S1307" t="s">
        <v>309</v>
      </c>
      <c r="T1307" t="s">
        <v>6046</v>
      </c>
      <c r="U1307" s="9" t="s">
        <v>6047</v>
      </c>
      <c r="V1307" s="9" t="s">
        <v>6052</v>
      </c>
      <c r="W1307" t="s">
        <v>6053</v>
      </c>
      <c r="X1307" t="s">
        <v>3081</v>
      </c>
      <c r="Y1307" t="s">
        <v>3081</v>
      </c>
      <c r="Z1307">
        <v>6</v>
      </c>
      <c r="AA1307">
        <v>43586</v>
      </c>
      <c r="AB1307">
        <v>36758</v>
      </c>
      <c r="AC1307">
        <v>61575015</v>
      </c>
      <c r="AD1307" s="9" t="s">
        <v>3084</v>
      </c>
      <c r="AE1307" t="s">
        <v>896</v>
      </c>
      <c r="AF1307" t="s">
        <v>4526</v>
      </c>
      <c r="AG1307" t="s">
        <v>4527</v>
      </c>
      <c r="AH1307" t="s">
        <v>347</v>
      </c>
      <c r="AI1307" t="s">
        <v>6043</v>
      </c>
      <c r="AJ1307">
        <v>27958</v>
      </c>
      <c r="AK1307" t="s">
        <v>3088</v>
      </c>
      <c r="AL1307" t="s">
        <v>3095</v>
      </c>
      <c r="AM1307">
        <v>200013300044176</v>
      </c>
      <c r="AN1307">
        <v>1</v>
      </c>
      <c r="AO1307" s="88" t="s">
        <v>3089</v>
      </c>
      <c r="AP1307" s="88">
        <v>1</v>
      </c>
      <c r="AQ1307" s="88" t="s">
        <v>3090</v>
      </c>
      <c r="AR1307" s="88">
        <v>362666</v>
      </c>
      <c r="AS1307" s="88" t="s">
        <v>6058</v>
      </c>
      <c r="AT1307" s="88">
        <v>39</v>
      </c>
      <c r="AU1307" s="88">
        <v>50000</v>
      </c>
      <c r="AV1307" s="88">
        <v>0</v>
      </c>
      <c r="AW1307" s="88">
        <v>0</v>
      </c>
      <c r="AX1307" s="88">
        <v>0</v>
      </c>
      <c r="AY1307" s="88">
        <v>50000</v>
      </c>
      <c r="AZ1307" s="88">
        <v>1435</v>
      </c>
      <c r="BA1307" s="88">
        <v>1596.68</v>
      </c>
      <c r="BB1307" s="88">
        <v>1520</v>
      </c>
      <c r="BC1307" s="88">
        <v>1715.46</v>
      </c>
      <c r="BD1307" s="88">
        <v>25</v>
      </c>
      <c r="BE1307" s="88">
        <v>100</v>
      </c>
      <c r="BF1307" s="101">
        <v>34940.559999999998</v>
      </c>
      <c r="BG1307" s="101">
        <v>41332.699999999997</v>
      </c>
      <c r="BH1307" s="101">
        <v>3550</v>
      </c>
      <c r="BI1307" s="101">
        <v>550</v>
      </c>
      <c r="BJ1307" s="101">
        <v>3545</v>
      </c>
      <c r="BK1307" s="101">
        <v>7645</v>
      </c>
      <c r="BL1307" s="101" t="s">
        <v>3091</v>
      </c>
      <c r="BM1307" s="101" t="s">
        <v>3081</v>
      </c>
    </row>
    <row r="1308" spans="1:65">
      <c r="A1308" t="s">
        <v>695</v>
      </c>
      <c r="B1308">
        <v>20250301</v>
      </c>
      <c r="C1308">
        <v>2025</v>
      </c>
      <c r="D1308" s="9">
        <v>45717</v>
      </c>
      <c r="E1308">
        <v>3</v>
      </c>
      <c r="F1308" t="s">
        <v>1036</v>
      </c>
      <c r="G1308" t="s">
        <v>1193</v>
      </c>
      <c r="H1308" t="s">
        <v>1036</v>
      </c>
      <c r="I1308" t="s">
        <v>1193</v>
      </c>
      <c r="J1308">
        <v>1</v>
      </c>
      <c r="K1308" t="s">
        <v>9</v>
      </c>
      <c r="L1308" t="s">
        <v>2158</v>
      </c>
      <c r="M1308" t="s">
        <v>2158</v>
      </c>
      <c r="N1308" t="s">
        <v>1833</v>
      </c>
      <c r="O1308" t="s">
        <v>3175</v>
      </c>
      <c r="P1308" t="s">
        <v>6037</v>
      </c>
      <c r="Q1308" t="s">
        <v>6038</v>
      </c>
      <c r="R1308" t="s">
        <v>3193</v>
      </c>
      <c r="S1308" t="s">
        <v>20</v>
      </c>
      <c r="T1308" t="s">
        <v>6039</v>
      </c>
      <c r="U1308" s="9" t="s">
        <v>6040</v>
      </c>
      <c r="V1308" s="9" t="s">
        <v>6041</v>
      </c>
      <c r="W1308" t="s">
        <v>6042</v>
      </c>
      <c r="X1308" t="s">
        <v>3081</v>
      </c>
      <c r="Y1308" t="s">
        <v>3081</v>
      </c>
      <c r="Z1308">
        <v>1</v>
      </c>
      <c r="AA1308">
        <v>44287</v>
      </c>
      <c r="AB1308">
        <v>44287</v>
      </c>
      <c r="AC1308">
        <v>61575143</v>
      </c>
      <c r="AD1308" s="9" t="s">
        <v>3084</v>
      </c>
      <c r="AE1308" t="s">
        <v>1446</v>
      </c>
      <c r="AF1308" t="s">
        <v>3459</v>
      </c>
      <c r="AG1308" t="s">
        <v>4914</v>
      </c>
      <c r="AH1308" t="s">
        <v>769</v>
      </c>
      <c r="AI1308" t="s">
        <v>6045</v>
      </c>
      <c r="AJ1308">
        <v>33748</v>
      </c>
      <c r="AK1308" t="s">
        <v>3099</v>
      </c>
      <c r="AL1308" t="s">
        <v>3088</v>
      </c>
      <c r="AM1308">
        <v>200019603522060</v>
      </c>
      <c r="AN1308">
        <v>1</v>
      </c>
      <c r="AO1308" s="88" t="s">
        <v>3089</v>
      </c>
      <c r="AP1308" s="88">
        <v>1</v>
      </c>
      <c r="AQ1308" s="88" t="s">
        <v>3090</v>
      </c>
      <c r="AR1308" s="88">
        <v>362666</v>
      </c>
      <c r="AS1308" s="88" t="s">
        <v>6058</v>
      </c>
      <c r="AT1308" s="88">
        <v>71</v>
      </c>
      <c r="AU1308" s="88">
        <v>20000</v>
      </c>
      <c r="AV1308" s="88">
        <v>0</v>
      </c>
      <c r="AW1308" s="88">
        <v>0</v>
      </c>
      <c r="AX1308" s="88">
        <v>0</v>
      </c>
      <c r="AY1308" s="88">
        <v>20000</v>
      </c>
      <c r="AZ1308" s="88">
        <v>574</v>
      </c>
      <c r="BA1308" s="88">
        <v>0</v>
      </c>
      <c r="BB1308" s="88">
        <v>608</v>
      </c>
      <c r="BC1308" s="88">
        <v>1715.46</v>
      </c>
      <c r="BD1308" s="88">
        <v>25</v>
      </c>
      <c r="BE1308" s="88">
        <v>0</v>
      </c>
      <c r="BF1308" s="101">
        <v>0</v>
      </c>
      <c r="BG1308" s="101">
        <v>2922.46</v>
      </c>
      <c r="BH1308" s="101">
        <v>1420</v>
      </c>
      <c r="BI1308" s="101">
        <v>220</v>
      </c>
      <c r="BJ1308" s="101">
        <v>1418</v>
      </c>
      <c r="BK1308" s="101">
        <v>3058</v>
      </c>
      <c r="BL1308" s="101" t="s">
        <v>3081</v>
      </c>
      <c r="BM1308" s="101" t="s">
        <v>3081</v>
      </c>
    </row>
    <row r="1309" spans="1:65">
      <c r="A1309" t="s">
        <v>695</v>
      </c>
      <c r="B1309">
        <v>20250301</v>
      </c>
      <c r="C1309">
        <v>2025</v>
      </c>
      <c r="D1309" s="9">
        <v>45717</v>
      </c>
      <c r="E1309">
        <v>3</v>
      </c>
      <c r="F1309" t="s">
        <v>1036</v>
      </c>
      <c r="G1309" t="s">
        <v>1193</v>
      </c>
      <c r="H1309" t="s">
        <v>1036</v>
      </c>
      <c r="I1309" t="s">
        <v>1193</v>
      </c>
      <c r="J1309">
        <v>1</v>
      </c>
      <c r="K1309" t="s">
        <v>9</v>
      </c>
      <c r="L1309" t="s">
        <v>2158</v>
      </c>
      <c r="M1309" t="s">
        <v>2158</v>
      </c>
      <c r="N1309" t="s">
        <v>1833</v>
      </c>
      <c r="O1309" t="s">
        <v>3175</v>
      </c>
      <c r="P1309" t="s">
        <v>6037</v>
      </c>
      <c r="Q1309" t="s">
        <v>6038</v>
      </c>
      <c r="R1309" t="s">
        <v>3639</v>
      </c>
      <c r="S1309" t="s">
        <v>78</v>
      </c>
      <c r="T1309" t="s">
        <v>6039</v>
      </c>
      <c r="U1309" s="9" t="s">
        <v>6040</v>
      </c>
      <c r="V1309" s="9" t="s">
        <v>6041</v>
      </c>
      <c r="W1309" t="s">
        <v>6042</v>
      </c>
      <c r="X1309" t="s">
        <v>3081</v>
      </c>
      <c r="Y1309" t="s">
        <v>3081</v>
      </c>
      <c r="Z1309">
        <v>6</v>
      </c>
      <c r="AA1309">
        <v>44287</v>
      </c>
      <c r="AB1309">
        <v>40603</v>
      </c>
      <c r="AC1309">
        <v>61575123</v>
      </c>
      <c r="AD1309" s="9" t="s">
        <v>3084</v>
      </c>
      <c r="AE1309" t="s">
        <v>1490</v>
      </c>
      <c r="AF1309" t="s">
        <v>4641</v>
      </c>
      <c r="AG1309" t="s">
        <v>4642</v>
      </c>
      <c r="AH1309" t="s">
        <v>382</v>
      </c>
      <c r="AI1309" t="s">
        <v>6045</v>
      </c>
      <c r="AJ1309">
        <v>21002</v>
      </c>
      <c r="AK1309" t="s">
        <v>3099</v>
      </c>
      <c r="AL1309" t="s">
        <v>3095</v>
      </c>
      <c r="AM1309">
        <v>200010111156953</v>
      </c>
      <c r="AN1309">
        <v>1</v>
      </c>
      <c r="AO1309" s="88" t="s">
        <v>3089</v>
      </c>
      <c r="AP1309" s="88">
        <v>1</v>
      </c>
      <c r="AQ1309" s="88" t="s">
        <v>3090</v>
      </c>
      <c r="AR1309" s="88">
        <v>362666</v>
      </c>
      <c r="AS1309" s="88" t="s">
        <v>6058</v>
      </c>
      <c r="AT1309" s="88">
        <v>78</v>
      </c>
      <c r="AU1309" s="88">
        <v>30000</v>
      </c>
      <c r="AV1309" s="88">
        <v>0</v>
      </c>
      <c r="AW1309" s="88">
        <v>0</v>
      </c>
      <c r="AX1309" s="88">
        <v>0</v>
      </c>
      <c r="AY1309" s="88">
        <v>30000</v>
      </c>
      <c r="AZ1309" s="88">
        <v>861</v>
      </c>
      <c r="BA1309" s="88">
        <v>0</v>
      </c>
      <c r="BB1309" s="88">
        <v>912</v>
      </c>
      <c r="BC1309" s="88">
        <v>0</v>
      </c>
      <c r="BD1309" s="88">
        <v>25</v>
      </c>
      <c r="BE1309" s="88">
        <v>0</v>
      </c>
      <c r="BF1309" s="101">
        <v>2066</v>
      </c>
      <c r="BG1309" s="101">
        <v>3864</v>
      </c>
      <c r="BH1309" s="101">
        <v>2130</v>
      </c>
      <c r="BI1309" s="101">
        <v>330</v>
      </c>
      <c r="BJ1309" s="101">
        <v>2127</v>
      </c>
      <c r="BK1309" s="101">
        <v>4587</v>
      </c>
      <c r="BL1309" s="101" t="s">
        <v>3091</v>
      </c>
      <c r="BM1309" s="101" t="s">
        <v>3081</v>
      </c>
    </row>
    <row r="1310" spans="1:65">
      <c r="A1310" t="s">
        <v>695</v>
      </c>
      <c r="B1310">
        <v>20250301</v>
      </c>
      <c r="C1310">
        <v>2025</v>
      </c>
      <c r="D1310" s="9">
        <v>45717</v>
      </c>
      <c r="E1310">
        <v>3</v>
      </c>
      <c r="F1310" t="s">
        <v>1032</v>
      </c>
      <c r="G1310" t="s">
        <v>1200</v>
      </c>
      <c r="H1310" t="s">
        <v>1032</v>
      </c>
      <c r="I1310" t="s">
        <v>1200</v>
      </c>
      <c r="J1310">
        <v>1</v>
      </c>
      <c r="K1310" t="s">
        <v>9</v>
      </c>
      <c r="L1310" t="s">
        <v>2158</v>
      </c>
      <c r="M1310" t="s">
        <v>2158</v>
      </c>
      <c r="N1310" t="s">
        <v>1833</v>
      </c>
      <c r="O1310" t="s">
        <v>3175</v>
      </c>
      <c r="P1310" t="s">
        <v>6037</v>
      </c>
      <c r="Q1310" t="s">
        <v>6038</v>
      </c>
      <c r="R1310" t="s">
        <v>3193</v>
      </c>
      <c r="S1310" t="s">
        <v>20</v>
      </c>
      <c r="T1310" t="s">
        <v>6039</v>
      </c>
      <c r="U1310" s="9" t="s">
        <v>6040</v>
      </c>
      <c r="V1310" s="9" t="s">
        <v>6041</v>
      </c>
      <c r="W1310" t="s">
        <v>6042</v>
      </c>
      <c r="X1310" t="s">
        <v>3081</v>
      </c>
      <c r="Y1310" t="s">
        <v>3081</v>
      </c>
      <c r="Z1310">
        <v>8</v>
      </c>
      <c r="AA1310">
        <v>45108</v>
      </c>
      <c r="AB1310">
        <v>38292</v>
      </c>
      <c r="AC1310">
        <v>61890023</v>
      </c>
      <c r="AD1310" s="9" t="s">
        <v>3084</v>
      </c>
      <c r="AE1310" t="s">
        <v>917</v>
      </c>
      <c r="AF1310" t="s">
        <v>3793</v>
      </c>
      <c r="AG1310" t="s">
        <v>5513</v>
      </c>
      <c r="AH1310" t="s">
        <v>359</v>
      </c>
      <c r="AI1310" t="s">
        <v>6045</v>
      </c>
      <c r="AJ1310">
        <v>21713</v>
      </c>
      <c r="AK1310" t="s">
        <v>3088</v>
      </c>
      <c r="AL1310" t="s">
        <v>3095</v>
      </c>
      <c r="AM1310">
        <v>200013300032997</v>
      </c>
      <c r="AN1310">
        <v>1</v>
      </c>
      <c r="AO1310" s="88" t="s">
        <v>3089</v>
      </c>
      <c r="AP1310" s="88">
        <v>1</v>
      </c>
      <c r="AQ1310" s="88" t="s">
        <v>3090</v>
      </c>
      <c r="AR1310" s="88">
        <v>362666</v>
      </c>
      <c r="AS1310" s="88" t="s">
        <v>6058</v>
      </c>
      <c r="AT1310" s="88">
        <v>83</v>
      </c>
      <c r="AU1310" s="88">
        <v>24000</v>
      </c>
      <c r="AV1310" s="88">
        <v>0</v>
      </c>
      <c r="AW1310" s="88">
        <v>0</v>
      </c>
      <c r="AX1310" s="88">
        <v>0</v>
      </c>
      <c r="AY1310" s="88">
        <v>24000</v>
      </c>
      <c r="AZ1310" s="88">
        <v>688.8</v>
      </c>
      <c r="BA1310" s="88">
        <v>0</v>
      </c>
      <c r="BB1310" s="88">
        <v>729.6</v>
      </c>
      <c r="BC1310" s="88">
        <v>0</v>
      </c>
      <c r="BD1310" s="88">
        <v>25</v>
      </c>
      <c r="BE1310" s="88">
        <v>0</v>
      </c>
      <c r="BF1310" s="101">
        <v>12158.83</v>
      </c>
      <c r="BG1310" s="101">
        <v>13602.23</v>
      </c>
      <c r="BH1310" s="101">
        <v>1704</v>
      </c>
      <c r="BI1310" s="101">
        <v>264</v>
      </c>
      <c r="BJ1310" s="101">
        <v>1701.6</v>
      </c>
      <c r="BK1310" s="101">
        <v>3669.6</v>
      </c>
      <c r="BL1310" s="101" t="s">
        <v>3091</v>
      </c>
      <c r="BM1310" s="101" t="s">
        <v>3081</v>
      </c>
    </row>
    <row r="1311" spans="1:65">
      <c r="A1311" t="s">
        <v>695</v>
      </c>
      <c r="B1311">
        <v>20250301</v>
      </c>
      <c r="C1311">
        <v>2025</v>
      </c>
      <c r="D1311" s="9">
        <v>45717</v>
      </c>
      <c r="E1311">
        <v>3</v>
      </c>
      <c r="F1311" t="s">
        <v>1036</v>
      </c>
      <c r="G1311" t="s">
        <v>1193</v>
      </c>
      <c r="H1311" t="s">
        <v>1036</v>
      </c>
      <c r="I1311" t="s">
        <v>1193</v>
      </c>
      <c r="J1311">
        <v>1</v>
      </c>
      <c r="K1311" t="s">
        <v>9</v>
      </c>
      <c r="L1311" t="s">
        <v>2158</v>
      </c>
      <c r="M1311" t="s">
        <v>2158</v>
      </c>
      <c r="N1311" t="s">
        <v>1833</v>
      </c>
      <c r="O1311" t="s">
        <v>3175</v>
      </c>
      <c r="P1311" t="s">
        <v>6037</v>
      </c>
      <c r="Q1311" t="s">
        <v>6038</v>
      </c>
      <c r="R1311" t="s">
        <v>3083</v>
      </c>
      <c r="S1311" t="s">
        <v>7</v>
      </c>
      <c r="T1311" t="s">
        <v>6039</v>
      </c>
      <c r="U1311" s="9" t="s">
        <v>6040</v>
      </c>
      <c r="V1311" s="9" t="s">
        <v>6041</v>
      </c>
      <c r="W1311" t="s">
        <v>6042</v>
      </c>
      <c r="X1311" t="s">
        <v>3081</v>
      </c>
      <c r="Y1311" t="s">
        <v>3081</v>
      </c>
      <c r="Z1311">
        <v>5</v>
      </c>
      <c r="AA1311">
        <v>45413</v>
      </c>
      <c r="AB1311">
        <v>41061</v>
      </c>
      <c r="AC1311">
        <v>61575016</v>
      </c>
      <c r="AD1311" s="9" t="s">
        <v>3084</v>
      </c>
      <c r="AE1311" t="s">
        <v>1469</v>
      </c>
      <c r="AF1311" t="s">
        <v>3178</v>
      </c>
      <c r="AG1311" t="s">
        <v>3179</v>
      </c>
      <c r="AH1311" t="s">
        <v>363</v>
      </c>
      <c r="AI1311" t="s">
        <v>6043</v>
      </c>
      <c r="AJ1311">
        <v>26706</v>
      </c>
      <c r="AK1311" t="s">
        <v>3099</v>
      </c>
      <c r="AL1311" t="s">
        <v>3088</v>
      </c>
      <c r="AM1311">
        <v>200013300211158</v>
      </c>
      <c r="AN1311">
        <v>1</v>
      </c>
      <c r="AO1311" s="88" t="s">
        <v>3089</v>
      </c>
      <c r="AP1311" s="88">
        <v>1</v>
      </c>
      <c r="AQ1311" s="88" t="s">
        <v>3090</v>
      </c>
      <c r="AR1311" s="88">
        <v>362666</v>
      </c>
      <c r="AS1311" s="88" t="s">
        <v>6058</v>
      </c>
      <c r="AT1311" s="88">
        <v>94</v>
      </c>
      <c r="AU1311" s="88">
        <v>24000</v>
      </c>
      <c r="AV1311" s="88">
        <v>0</v>
      </c>
      <c r="AW1311" s="88">
        <v>0</v>
      </c>
      <c r="AX1311" s="88">
        <v>0</v>
      </c>
      <c r="AY1311" s="88">
        <v>24000</v>
      </c>
      <c r="AZ1311" s="88">
        <v>688.8</v>
      </c>
      <c r="BA1311" s="88">
        <v>0</v>
      </c>
      <c r="BB1311" s="88">
        <v>729.6</v>
      </c>
      <c r="BC1311" s="88">
        <v>0</v>
      </c>
      <c r="BD1311" s="88">
        <v>25</v>
      </c>
      <c r="BE1311" s="88">
        <v>0</v>
      </c>
      <c r="BF1311" s="101">
        <v>18041.689999999999</v>
      </c>
      <c r="BG1311" s="101">
        <v>19485.09</v>
      </c>
      <c r="BH1311" s="101">
        <v>1704</v>
      </c>
      <c r="BI1311" s="101">
        <v>264</v>
      </c>
      <c r="BJ1311" s="101">
        <v>1701.6</v>
      </c>
      <c r="BK1311" s="101">
        <v>3669.6</v>
      </c>
      <c r="BL1311" s="101" t="s">
        <v>3173</v>
      </c>
      <c r="BM1311" s="101" t="s">
        <v>3174</v>
      </c>
    </row>
    <row r="1312" spans="1:65">
      <c r="A1312" t="s">
        <v>695</v>
      </c>
      <c r="B1312">
        <v>20250301</v>
      </c>
      <c r="C1312">
        <v>2025</v>
      </c>
      <c r="D1312" s="9">
        <v>45717</v>
      </c>
      <c r="E1312">
        <v>3</v>
      </c>
      <c r="F1312" t="s">
        <v>1036</v>
      </c>
      <c r="G1312" t="s">
        <v>1193</v>
      </c>
      <c r="H1312" t="s">
        <v>1036</v>
      </c>
      <c r="I1312" t="s">
        <v>1193</v>
      </c>
      <c r="J1312">
        <v>1</v>
      </c>
      <c r="K1312" t="s">
        <v>9</v>
      </c>
      <c r="L1312" t="s">
        <v>2158</v>
      </c>
      <c r="M1312" t="s">
        <v>2158</v>
      </c>
      <c r="N1312" t="s">
        <v>1833</v>
      </c>
      <c r="O1312" t="s">
        <v>3175</v>
      </c>
      <c r="P1312" t="s">
        <v>6037</v>
      </c>
      <c r="Q1312" t="s">
        <v>6038</v>
      </c>
      <c r="R1312" t="s">
        <v>3260</v>
      </c>
      <c r="S1312" t="s">
        <v>107</v>
      </c>
      <c r="T1312" t="s">
        <v>6046</v>
      </c>
      <c r="U1312" s="9" t="s">
        <v>6047</v>
      </c>
      <c r="V1312" s="9" t="s">
        <v>3081</v>
      </c>
      <c r="W1312" t="s">
        <v>3081</v>
      </c>
      <c r="X1312" t="s">
        <v>3081</v>
      </c>
      <c r="Y1312" t="s">
        <v>3081</v>
      </c>
      <c r="Z1312">
        <v>4</v>
      </c>
      <c r="AA1312">
        <v>43983</v>
      </c>
      <c r="AB1312">
        <v>39569</v>
      </c>
      <c r="AC1312">
        <v>61575068</v>
      </c>
      <c r="AD1312" s="9" t="s">
        <v>3084</v>
      </c>
      <c r="AE1312" t="s">
        <v>1484</v>
      </c>
      <c r="AF1312" t="s">
        <v>3289</v>
      </c>
      <c r="AG1312" t="s">
        <v>4276</v>
      </c>
      <c r="AH1312" t="s">
        <v>377</v>
      </c>
      <c r="AI1312" t="s">
        <v>6045</v>
      </c>
      <c r="AJ1312">
        <v>18418</v>
      </c>
      <c r="AK1312" t="s">
        <v>3088</v>
      </c>
      <c r="AL1312" t="s">
        <v>3095</v>
      </c>
      <c r="AM1312">
        <v>200010700806165</v>
      </c>
      <c r="AN1312">
        <v>1</v>
      </c>
      <c r="AO1312" s="88" t="s">
        <v>3089</v>
      </c>
      <c r="AP1312" s="88">
        <v>1</v>
      </c>
      <c r="AQ1312" s="88" t="s">
        <v>3090</v>
      </c>
      <c r="AR1312" s="88">
        <v>362666</v>
      </c>
      <c r="AS1312" s="88" t="s">
        <v>6058</v>
      </c>
      <c r="AT1312" s="88">
        <v>100</v>
      </c>
      <c r="AU1312" s="88">
        <v>25000</v>
      </c>
      <c r="AV1312" s="88">
        <v>0</v>
      </c>
      <c r="AW1312" s="88">
        <v>0</v>
      </c>
      <c r="AX1312" s="88">
        <v>0</v>
      </c>
      <c r="AY1312" s="88">
        <v>25000</v>
      </c>
      <c r="AZ1312" s="88">
        <v>717.5</v>
      </c>
      <c r="BA1312" s="88">
        <v>0</v>
      </c>
      <c r="BB1312" s="88">
        <v>760</v>
      </c>
      <c r="BC1312" s="88">
        <v>0</v>
      </c>
      <c r="BD1312" s="88">
        <v>25</v>
      </c>
      <c r="BE1312" s="88">
        <v>0</v>
      </c>
      <c r="BF1312" s="101">
        <v>12207.09</v>
      </c>
      <c r="BG1312" s="101">
        <v>13709.59</v>
      </c>
      <c r="BH1312" s="101">
        <v>1775</v>
      </c>
      <c r="BI1312" s="101">
        <v>275</v>
      </c>
      <c r="BJ1312" s="101">
        <v>1772.5</v>
      </c>
      <c r="BK1312" s="101">
        <v>3822.5</v>
      </c>
      <c r="BL1312" s="101" t="s">
        <v>3091</v>
      </c>
      <c r="BM1312" s="101" t="s">
        <v>3081</v>
      </c>
    </row>
    <row r="1313" spans="1:65">
      <c r="A1313" t="s">
        <v>695</v>
      </c>
      <c r="B1313">
        <v>20250301</v>
      </c>
      <c r="C1313">
        <v>2025</v>
      </c>
      <c r="D1313" s="9">
        <v>45717</v>
      </c>
      <c r="E1313">
        <v>3</v>
      </c>
      <c r="F1313" t="s">
        <v>1036</v>
      </c>
      <c r="G1313" t="s">
        <v>1193</v>
      </c>
      <c r="H1313" t="s">
        <v>1036</v>
      </c>
      <c r="I1313" t="s">
        <v>1193</v>
      </c>
      <c r="J1313">
        <v>1</v>
      </c>
      <c r="K1313" t="s">
        <v>9</v>
      </c>
      <c r="L1313" t="s">
        <v>2158</v>
      </c>
      <c r="M1313" t="s">
        <v>2158</v>
      </c>
      <c r="N1313" t="s">
        <v>1833</v>
      </c>
      <c r="O1313" t="s">
        <v>3175</v>
      </c>
      <c r="P1313" t="s">
        <v>6037</v>
      </c>
      <c r="Q1313" t="s">
        <v>6038</v>
      </c>
      <c r="R1313" t="s">
        <v>3297</v>
      </c>
      <c r="S1313" t="s">
        <v>8</v>
      </c>
      <c r="T1313" t="s">
        <v>6046</v>
      </c>
      <c r="U1313" s="9" t="s">
        <v>6047</v>
      </c>
      <c r="V1313" s="9" t="s">
        <v>6056</v>
      </c>
      <c r="W1313" t="s">
        <v>6057</v>
      </c>
      <c r="X1313" t="s">
        <v>3081</v>
      </c>
      <c r="Y1313" t="s">
        <v>3081</v>
      </c>
      <c r="Z1313">
        <v>2</v>
      </c>
      <c r="AA1313">
        <v>45413</v>
      </c>
      <c r="AB1313">
        <v>44531</v>
      </c>
      <c r="AC1313">
        <v>61575168</v>
      </c>
      <c r="AD1313" s="9" t="s">
        <v>3084</v>
      </c>
      <c r="AE1313" t="s">
        <v>1495</v>
      </c>
      <c r="AF1313" t="s">
        <v>4636</v>
      </c>
      <c r="AG1313" t="s">
        <v>4637</v>
      </c>
      <c r="AH1313" t="s">
        <v>1109</v>
      </c>
      <c r="AI1313" t="s">
        <v>6043</v>
      </c>
      <c r="AJ1313">
        <v>30157</v>
      </c>
      <c r="AK1313" t="s">
        <v>3099</v>
      </c>
      <c r="AL1313" t="s">
        <v>3088</v>
      </c>
      <c r="AM1313">
        <v>200019600630122</v>
      </c>
      <c r="AN1313">
        <v>1</v>
      </c>
      <c r="AO1313" s="88" t="s">
        <v>3089</v>
      </c>
      <c r="AP1313" s="88">
        <v>1</v>
      </c>
      <c r="AQ1313" s="88" t="s">
        <v>3090</v>
      </c>
      <c r="AR1313" s="88">
        <v>362666</v>
      </c>
      <c r="AS1313" s="88" t="s">
        <v>6058</v>
      </c>
      <c r="AT1313" s="88">
        <v>101</v>
      </c>
      <c r="AU1313" s="88">
        <v>35000</v>
      </c>
      <c r="AV1313" s="88">
        <v>0</v>
      </c>
      <c r="AW1313" s="88">
        <v>0</v>
      </c>
      <c r="AX1313" s="88">
        <v>0</v>
      </c>
      <c r="AY1313" s="88">
        <v>35000</v>
      </c>
      <c r="AZ1313" s="88">
        <v>1004.5</v>
      </c>
      <c r="BA1313" s="88">
        <v>0</v>
      </c>
      <c r="BB1313" s="88">
        <v>1064</v>
      </c>
      <c r="BC1313" s="88">
        <v>0</v>
      </c>
      <c r="BD1313" s="88">
        <v>25</v>
      </c>
      <c r="BE1313" s="88">
        <v>0</v>
      </c>
      <c r="BF1313" s="101">
        <v>4703.71</v>
      </c>
      <c r="BG1313" s="101">
        <v>6797.21</v>
      </c>
      <c r="BH1313" s="101">
        <v>2485</v>
      </c>
      <c r="BI1313" s="101">
        <v>385</v>
      </c>
      <c r="BJ1313" s="101">
        <v>2481.5</v>
      </c>
      <c r="BK1313" s="101">
        <v>5351.5</v>
      </c>
      <c r="BL1313" s="101" t="s">
        <v>3173</v>
      </c>
      <c r="BM1313" s="101" t="s">
        <v>3217</v>
      </c>
    </row>
    <row r="1314" spans="1:65">
      <c r="A1314" t="s">
        <v>695</v>
      </c>
      <c r="B1314">
        <v>20250301</v>
      </c>
      <c r="C1314">
        <v>2025</v>
      </c>
      <c r="D1314" s="9">
        <v>45717</v>
      </c>
      <c r="E1314">
        <v>3</v>
      </c>
      <c r="F1314" t="s">
        <v>1032</v>
      </c>
      <c r="G1314" t="s">
        <v>1200</v>
      </c>
      <c r="H1314" t="s">
        <v>1032</v>
      </c>
      <c r="I1314" t="s">
        <v>1200</v>
      </c>
      <c r="J1314">
        <v>1</v>
      </c>
      <c r="K1314" t="s">
        <v>9</v>
      </c>
      <c r="L1314" t="s">
        <v>2158</v>
      </c>
      <c r="M1314" t="s">
        <v>2158</v>
      </c>
      <c r="N1314" t="s">
        <v>1833</v>
      </c>
      <c r="O1314" t="s">
        <v>3175</v>
      </c>
      <c r="P1314" t="s">
        <v>6037</v>
      </c>
      <c r="Q1314" t="s">
        <v>6038</v>
      </c>
      <c r="R1314" t="s">
        <v>4228</v>
      </c>
      <c r="S1314" t="s">
        <v>488</v>
      </c>
      <c r="T1314" t="s">
        <v>6046</v>
      </c>
      <c r="U1314" s="9" t="s">
        <v>6047</v>
      </c>
      <c r="V1314" s="9" t="s">
        <v>3081</v>
      </c>
      <c r="W1314" t="s">
        <v>3081</v>
      </c>
      <c r="X1314" t="s">
        <v>3081</v>
      </c>
      <c r="Y1314" t="s">
        <v>3081</v>
      </c>
      <c r="Z1314">
        <v>4</v>
      </c>
      <c r="AA1314">
        <v>45597</v>
      </c>
      <c r="AB1314">
        <v>38991</v>
      </c>
      <c r="AC1314">
        <v>61890048</v>
      </c>
      <c r="AD1314" s="9" t="s">
        <v>3084</v>
      </c>
      <c r="AE1314" t="s">
        <v>1452</v>
      </c>
      <c r="AF1314" t="s">
        <v>4229</v>
      </c>
      <c r="AG1314" t="s">
        <v>4230</v>
      </c>
      <c r="AH1314" t="s">
        <v>1835</v>
      </c>
      <c r="AI1314" t="s">
        <v>6043</v>
      </c>
      <c r="AJ1314">
        <v>22184</v>
      </c>
      <c r="AK1314" t="s">
        <v>3088</v>
      </c>
      <c r="AL1314" t="s">
        <v>3095</v>
      </c>
      <c r="AM1314">
        <v>200013300028532</v>
      </c>
      <c r="AN1314">
        <v>1</v>
      </c>
      <c r="AO1314" s="88" t="s">
        <v>3089</v>
      </c>
      <c r="AP1314" s="88">
        <v>1</v>
      </c>
      <c r="AQ1314" s="88" t="s">
        <v>3090</v>
      </c>
      <c r="AR1314" s="88">
        <v>362666</v>
      </c>
      <c r="AS1314" s="88" t="s">
        <v>6058</v>
      </c>
      <c r="AT1314" s="88">
        <v>103</v>
      </c>
      <c r="AU1314" s="88">
        <v>35000</v>
      </c>
      <c r="AV1314" s="88">
        <v>0</v>
      </c>
      <c r="AW1314" s="88">
        <v>0</v>
      </c>
      <c r="AX1314" s="88">
        <v>0</v>
      </c>
      <c r="AY1314" s="88">
        <v>35000</v>
      </c>
      <c r="AZ1314" s="88">
        <v>1004.5</v>
      </c>
      <c r="BA1314" s="88">
        <v>0</v>
      </c>
      <c r="BB1314" s="88">
        <v>1064</v>
      </c>
      <c r="BC1314" s="88">
        <v>0</v>
      </c>
      <c r="BD1314" s="88">
        <v>25</v>
      </c>
      <c r="BE1314" s="88">
        <v>50</v>
      </c>
      <c r="BF1314" s="101">
        <v>300</v>
      </c>
      <c r="BG1314" s="101">
        <v>2443.5</v>
      </c>
      <c r="BH1314" s="101">
        <v>2485</v>
      </c>
      <c r="BI1314" s="101">
        <v>385</v>
      </c>
      <c r="BJ1314" s="101">
        <v>2481.5</v>
      </c>
      <c r="BK1314" s="101">
        <v>5351.5</v>
      </c>
      <c r="BL1314" s="101" t="s">
        <v>3091</v>
      </c>
      <c r="BM1314" s="101" t="s">
        <v>3081</v>
      </c>
    </row>
    <row r="1315" spans="1:65">
      <c r="A1315" t="s">
        <v>695</v>
      </c>
      <c r="B1315">
        <v>20250301</v>
      </c>
      <c r="C1315">
        <v>2025</v>
      </c>
      <c r="D1315" s="9">
        <v>45717</v>
      </c>
      <c r="E1315">
        <v>3</v>
      </c>
      <c r="F1315" t="s">
        <v>1036</v>
      </c>
      <c r="G1315" t="s">
        <v>1193</v>
      </c>
      <c r="H1315" t="s">
        <v>1036</v>
      </c>
      <c r="I1315" t="s">
        <v>1193</v>
      </c>
      <c r="J1315">
        <v>1</v>
      </c>
      <c r="K1315" t="s">
        <v>9</v>
      </c>
      <c r="L1315" t="s">
        <v>2158</v>
      </c>
      <c r="M1315" t="s">
        <v>2158</v>
      </c>
      <c r="N1315" t="s">
        <v>1833</v>
      </c>
      <c r="O1315" t="s">
        <v>3175</v>
      </c>
      <c r="P1315" t="s">
        <v>6037</v>
      </c>
      <c r="Q1315" t="s">
        <v>6038</v>
      </c>
      <c r="R1315" t="s">
        <v>3193</v>
      </c>
      <c r="S1315" t="s">
        <v>20</v>
      </c>
      <c r="T1315" t="s">
        <v>6039</v>
      </c>
      <c r="U1315" s="9" t="s">
        <v>6040</v>
      </c>
      <c r="V1315" s="9" t="s">
        <v>6041</v>
      </c>
      <c r="W1315" t="s">
        <v>6042</v>
      </c>
      <c r="X1315" t="s">
        <v>3081</v>
      </c>
      <c r="Y1315" t="s">
        <v>3081</v>
      </c>
      <c r="Z1315">
        <v>2</v>
      </c>
      <c r="AA1315">
        <v>45474</v>
      </c>
      <c r="AB1315">
        <v>44531</v>
      </c>
      <c r="AC1315">
        <v>61575176</v>
      </c>
      <c r="AD1315" s="9" t="s">
        <v>3084</v>
      </c>
      <c r="AE1315" t="s">
        <v>1467</v>
      </c>
      <c r="AF1315" t="s">
        <v>3661</v>
      </c>
      <c r="AG1315" t="s">
        <v>3662</v>
      </c>
      <c r="AH1315" t="s">
        <v>1121</v>
      </c>
      <c r="AI1315" t="s">
        <v>6045</v>
      </c>
      <c r="AJ1315">
        <v>30309</v>
      </c>
      <c r="AK1315" t="s">
        <v>3099</v>
      </c>
      <c r="AL1315" t="s">
        <v>3088</v>
      </c>
      <c r="AM1315">
        <v>200019600367364</v>
      </c>
      <c r="AN1315">
        <v>1</v>
      </c>
      <c r="AO1315" s="88" t="s">
        <v>3089</v>
      </c>
      <c r="AP1315" s="88">
        <v>1</v>
      </c>
      <c r="AQ1315" s="88" t="s">
        <v>3090</v>
      </c>
      <c r="AR1315" s="88">
        <v>362666</v>
      </c>
      <c r="AS1315" s="88" t="s">
        <v>6058</v>
      </c>
      <c r="AT1315" s="88">
        <v>106</v>
      </c>
      <c r="AU1315" s="88">
        <v>24000</v>
      </c>
      <c r="AV1315" s="88">
        <v>0</v>
      </c>
      <c r="AW1315" s="88">
        <v>0</v>
      </c>
      <c r="AX1315" s="88">
        <v>0</v>
      </c>
      <c r="AY1315" s="88">
        <v>24000</v>
      </c>
      <c r="AZ1315" s="88">
        <v>688.8</v>
      </c>
      <c r="BA1315" s="88">
        <v>0</v>
      </c>
      <c r="BB1315" s="88">
        <v>729.6</v>
      </c>
      <c r="BC1315" s="88">
        <v>0</v>
      </c>
      <c r="BD1315" s="88">
        <v>25</v>
      </c>
      <c r="BE1315" s="88">
        <v>0</v>
      </c>
      <c r="BF1315" s="101">
        <v>0</v>
      </c>
      <c r="BG1315" s="101">
        <v>1443.4</v>
      </c>
      <c r="BH1315" s="101">
        <v>1704</v>
      </c>
      <c r="BI1315" s="101">
        <v>264</v>
      </c>
      <c r="BJ1315" s="101">
        <v>1701.6</v>
      </c>
      <c r="BK1315" s="101">
        <v>3669.6</v>
      </c>
      <c r="BL1315" s="101" t="s">
        <v>3081</v>
      </c>
      <c r="BM1315" s="101" t="s">
        <v>3081</v>
      </c>
    </row>
    <row r="1316" spans="1:65">
      <c r="A1316" t="s">
        <v>695</v>
      </c>
      <c r="B1316">
        <v>20250301</v>
      </c>
      <c r="C1316">
        <v>2025</v>
      </c>
      <c r="D1316" s="9">
        <v>45717</v>
      </c>
      <c r="E1316">
        <v>3</v>
      </c>
      <c r="F1316" t="s">
        <v>1041</v>
      </c>
      <c r="G1316" t="s">
        <v>1191</v>
      </c>
      <c r="H1316" t="s">
        <v>1041</v>
      </c>
      <c r="I1316" t="s">
        <v>1191</v>
      </c>
      <c r="J1316">
        <v>1</v>
      </c>
      <c r="K1316" t="s">
        <v>9</v>
      </c>
      <c r="L1316" t="s">
        <v>2158</v>
      </c>
      <c r="M1316" t="s">
        <v>2158</v>
      </c>
      <c r="N1316" t="s">
        <v>1833</v>
      </c>
      <c r="O1316" t="s">
        <v>3175</v>
      </c>
      <c r="P1316" t="s">
        <v>6037</v>
      </c>
      <c r="Q1316" t="s">
        <v>6038</v>
      </c>
      <c r="R1316" t="s">
        <v>3083</v>
      </c>
      <c r="S1316" t="s">
        <v>7</v>
      </c>
      <c r="T1316" t="s">
        <v>6039</v>
      </c>
      <c r="U1316" s="9" t="s">
        <v>6040</v>
      </c>
      <c r="V1316" s="9" t="s">
        <v>6041</v>
      </c>
      <c r="W1316" t="s">
        <v>6042</v>
      </c>
      <c r="X1316" t="s">
        <v>3081</v>
      </c>
      <c r="Y1316" t="s">
        <v>3081</v>
      </c>
      <c r="Z1316">
        <v>1</v>
      </c>
      <c r="AA1316">
        <v>45108</v>
      </c>
      <c r="AB1316">
        <v>45108</v>
      </c>
      <c r="AC1316">
        <v>61905020</v>
      </c>
      <c r="AD1316" s="9" t="s">
        <v>3084</v>
      </c>
      <c r="AE1316" t="s">
        <v>2441</v>
      </c>
      <c r="AF1316" t="s">
        <v>4939</v>
      </c>
      <c r="AG1316" t="s">
        <v>4940</v>
      </c>
      <c r="AH1316" t="s">
        <v>2440</v>
      </c>
      <c r="AI1316" t="s">
        <v>6043</v>
      </c>
      <c r="AJ1316">
        <v>29493</v>
      </c>
      <c r="AK1316" t="s">
        <v>3099</v>
      </c>
      <c r="AL1316" t="s">
        <v>3088</v>
      </c>
      <c r="AM1316">
        <v>200019606032404</v>
      </c>
      <c r="AN1316">
        <v>1</v>
      </c>
      <c r="AO1316" s="88" t="s">
        <v>3089</v>
      </c>
      <c r="AP1316" s="88">
        <v>1</v>
      </c>
      <c r="AQ1316" s="88" t="s">
        <v>3090</v>
      </c>
      <c r="AR1316" s="88">
        <v>362666</v>
      </c>
      <c r="AS1316" s="88" t="s">
        <v>6058</v>
      </c>
      <c r="AT1316" s="88">
        <v>110</v>
      </c>
      <c r="AU1316" s="88">
        <v>18000</v>
      </c>
      <c r="AV1316" s="88">
        <v>0</v>
      </c>
      <c r="AW1316" s="88">
        <v>0</v>
      </c>
      <c r="AX1316" s="88">
        <v>0</v>
      </c>
      <c r="AY1316" s="88">
        <v>18000</v>
      </c>
      <c r="AZ1316" s="88">
        <v>516.6</v>
      </c>
      <c r="BA1316" s="88">
        <v>0</v>
      </c>
      <c r="BB1316" s="88">
        <v>547.20000000000005</v>
      </c>
      <c r="BC1316" s="88">
        <v>0</v>
      </c>
      <c r="BD1316" s="88">
        <v>25</v>
      </c>
      <c r="BE1316" s="88">
        <v>0</v>
      </c>
      <c r="BF1316" s="101">
        <v>1575.92</v>
      </c>
      <c r="BG1316" s="101">
        <v>2664.72</v>
      </c>
      <c r="BH1316" s="101">
        <v>1278</v>
      </c>
      <c r="BI1316" s="101">
        <v>198</v>
      </c>
      <c r="BJ1316" s="101">
        <v>1276.2</v>
      </c>
      <c r="BK1316" s="101">
        <v>2752.2</v>
      </c>
      <c r="BL1316" s="101" t="s">
        <v>3081</v>
      </c>
      <c r="BM1316" s="101" t="s">
        <v>3081</v>
      </c>
    </row>
    <row r="1317" spans="1:65">
      <c r="A1317" t="s">
        <v>695</v>
      </c>
      <c r="B1317">
        <v>20250301</v>
      </c>
      <c r="C1317">
        <v>2025</v>
      </c>
      <c r="D1317" s="9">
        <v>45717</v>
      </c>
      <c r="E1317">
        <v>3</v>
      </c>
      <c r="F1317" t="s">
        <v>1028</v>
      </c>
      <c r="G1317" t="s">
        <v>1194</v>
      </c>
      <c r="H1317" t="s">
        <v>1028</v>
      </c>
      <c r="I1317" t="s">
        <v>1194</v>
      </c>
      <c r="J1317">
        <v>1</v>
      </c>
      <c r="K1317" t="s">
        <v>9</v>
      </c>
      <c r="L1317" t="s">
        <v>2158</v>
      </c>
      <c r="M1317" t="s">
        <v>2158</v>
      </c>
      <c r="N1317" t="s">
        <v>1820</v>
      </c>
      <c r="O1317" t="s">
        <v>3247</v>
      </c>
      <c r="P1317" t="s">
        <v>6037</v>
      </c>
      <c r="Q1317" t="s">
        <v>6038</v>
      </c>
      <c r="R1317" t="s">
        <v>3395</v>
      </c>
      <c r="S1317" t="s">
        <v>249</v>
      </c>
      <c r="T1317" t="s">
        <v>6046</v>
      </c>
      <c r="U1317" s="9" t="s">
        <v>6047</v>
      </c>
      <c r="V1317" s="9" t="s">
        <v>6048</v>
      </c>
      <c r="W1317" t="s">
        <v>6049</v>
      </c>
      <c r="X1317" t="s">
        <v>3081</v>
      </c>
      <c r="Y1317" t="s">
        <v>3081</v>
      </c>
      <c r="Z1317">
        <v>1</v>
      </c>
      <c r="AA1317">
        <v>45413</v>
      </c>
      <c r="AB1317">
        <v>45413</v>
      </c>
      <c r="AC1317">
        <v>62475216</v>
      </c>
      <c r="AD1317" s="9" t="s">
        <v>3084</v>
      </c>
      <c r="AE1317" t="s">
        <v>2816</v>
      </c>
      <c r="AF1317" t="s">
        <v>3419</v>
      </c>
      <c r="AG1317" t="s">
        <v>3420</v>
      </c>
      <c r="AH1317" t="s">
        <v>2815</v>
      </c>
      <c r="AI1317" t="s">
        <v>6045</v>
      </c>
      <c r="AJ1317">
        <v>35832</v>
      </c>
      <c r="AK1317" t="s">
        <v>3099</v>
      </c>
      <c r="AL1317" t="s">
        <v>3088</v>
      </c>
      <c r="AM1317">
        <v>200019607057507</v>
      </c>
      <c r="AN1317">
        <v>1</v>
      </c>
      <c r="AO1317" s="88" t="s">
        <v>3089</v>
      </c>
      <c r="AP1317" s="88">
        <v>1</v>
      </c>
      <c r="AQ1317" s="88" t="s">
        <v>3090</v>
      </c>
      <c r="AR1317" s="88">
        <v>362717</v>
      </c>
      <c r="AS1317" s="88" t="s">
        <v>6059</v>
      </c>
      <c r="AT1317" s="88">
        <v>11</v>
      </c>
      <c r="AU1317" s="88">
        <v>45000</v>
      </c>
      <c r="AV1317" s="88">
        <v>0</v>
      </c>
      <c r="AW1317" s="88">
        <v>0</v>
      </c>
      <c r="AX1317" s="88">
        <v>0</v>
      </c>
      <c r="AY1317" s="88">
        <v>45000</v>
      </c>
      <c r="AZ1317" s="88">
        <v>1291.5</v>
      </c>
      <c r="BA1317" s="88">
        <v>1148.33</v>
      </c>
      <c r="BB1317" s="88">
        <v>1368</v>
      </c>
      <c r="BC1317" s="88">
        <v>0</v>
      </c>
      <c r="BD1317" s="88">
        <v>25</v>
      </c>
      <c r="BE1317" s="88">
        <v>0</v>
      </c>
      <c r="BF1317" s="101">
        <v>0</v>
      </c>
      <c r="BG1317" s="101">
        <v>3832.83</v>
      </c>
      <c r="BH1317" s="101">
        <v>3195</v>
      </c>
      <c r="BI1317" s="101">
        <v>495</v>
      </c>
      <c r="BJ1317" s="101">
        <v>3190.5</v>
      </c>
      <c r="BK1317" s="101">
        <v>6880.5</v>
      </c>
      <c r="BL1317" s="101" t="s">
        <v>3081</v>
      </c>
      <c r="BM1317" s="101" t="s">
        <v>3081</v>
      </c>
    </row>
    <row r="1318" spans="1:65">
      <c r="A1318" t="s">
        <v>695</v>
      </c>
      <c r="B1318">
        <v>20250301</v>
      </c>
      <c r="C1318">
        <v>2025</v>
      </c>
      <c r="D1318" s="9">
        <v>45717</v>
      </c>
      <c r="E1318">
        <v>3</v>
      </c>
      <c r="F1318" t="s">
        <v>1067</v>
      </c>
      <c r="G1318" t="s">
        <v>407</v>
      </c>
      <c r="H1318" t="s">
        <v>1067</v>
      </c>
      <c r="I1318" t="s">
        <v>407</v>
      </c>
      <c r="J1318">
        <v>1</v>
      </c>
      <c r="K1318" t="s">
        <v>9</v>
      </c>
      <c r="L1318" t="s">
        <v>2158</v>
      </c>
      <c r="M1318" t="s">
        <v>2158</v>
      </c>
      <c r="N1318" t="s">
        <v>1820</v>
      </c>
      <c r="O1318" t="s">
        <v>3247</v>
      </c>
      <c r="P1318" t="s">
        <v>6037</v>
      </c>
      <c r="Q1318" t="s">
        <v>6038</v>
      </c>
      <c r="R1318" t="s">
        <v>3083</v>
      </c>
      <c r="S1318" t="s">
        <v>7</v>
      </c>
      <c r="T1318" t="s">
        <v>6039</v>
      </c>
      <c r="U1318" s="9" t="s">
        <v>6040</v>
      </c>
      <c r="V1318" s="9" t="s">
        <v>6041</v>
      </c>
      <c r="W1318" t="s">
        <v>6042</v>
      </c>
      <c r="X1318" t="s">
        <v>3081</v>
      </c>
      <c r="Y1318" t="s">
        <v>3081</v>
      </c>
      <c r="Z1318">
        <v>7</v>
      </c>
      <c r="AA1318">
        <v>45505</v>
      </c>
      <c r="AB1318">
        <v>39630</v>
      </c>
      <c r="AC1318">
        <v>61710029</v>
      </c>
      <c r="AD1318" s="9" t="s">
        <v>3084</v>
      </c>
      <c r="AE1318" t="s">
        <v>1358</v>
      </c>
      <c r="AF1318" t="s">
        <v>4006</v>
      </c>
      <c r="AG1318" t="s">
        <v>4007</v>
      </c>
      <c r="AH1318" t="s">
        <v>412</v>
      </c>
      <c r="AI1318" t="s">
        <v>6043</v>
      </c>
      <c r="AJ1318">
        <v>23127</v>
      </c>
      <c r="AK1318" t="s">
        <v>3088</v>
      </c>
      <c r="AL1318" t="s">
        <v>3095</v>
      </c>
      <c r="AM1318">
        <v>200013300129680</v>
      </c>
      <c r="AN1318">
        <v>1</v>
      </c>
      <c r="AO1318" s="88" t="s">
        <v>3089</v>
      </c>
      <c r="AP1318" s="88">
        <v>1</v>
      </c>
      <c r="AQ1318" s="88" t="s">
        <v>3090</v>
      </c>
      <c r="AR1318" s="88">
        <v>362717</v>
      </c>
      <c r="AS1318" s="88" t="s">
        <v>6059</v>
      </c>
      <c r="AT1318" s="88">
        <v>21</v>
      </c>
      <c r="AU1318" s="88">
        <v>24000</v>
      </c>
      <c r="AV1318" s="88">
        <v>0</v>
      </c>
      <c r="AW1318" s="88">
        <v>0</v>
      </c>
      <c r="AX1318" s="88">
        <v>0</v>
      </c>
      <c r="AY1318" s="88">
        <v>24000</v>
      </c>
      <c r="AZ1318" s="88">
        <v>688.8</v>
      </c>
      <c r="BA1318" s="88">
        <v>0</v>
      </c>
      <c r="BB1318" s="88">
        <v>729.6</v>
      </c>
      <c r="BC1318" s="88">
        <v>0</v>
      </c>
      <c r="BD1318" s="88">
        <v>25</v>
      </c>
      <c r="BE1318" s="88">
        <v>100</v>
      </c>
      <c r="BF1318" s="101">
        <v>17884.11</v>
      </c>
      <c r="BG1318" s="101">
        <v>19427.509999999998</v>
      </c>
      <c r="BH1318" s="101">
        <v>1704</v>
      </c>
      <c r="BI1318" s="101">
        <v>264</v>
      </c>
      <c r="BJ1318" s="101">
        <v>1701.6</v>
      </c>
      <c r="BK1318" s="101">
        <v>3669.6</v>
      </c>
      <c r="BL1318" s="101" t="s">
        <v>3091</v>
      </c>
      <c r="BM1318" s="101" t="s">
        <v>3081</v>
      </c>
    </row>
    <row r="1319" spans="1:65">
      <c r="A1319" t="s">
        <v>695</v>
      </c>
      <c r="B1319">
        <v>20250301</v>
      </c>
      <c r="C1319">
        <v>2025</v>
      </c>
      <c r="D1319" s="9">
        <v>45717</v>
      </c>
      <c r="E1319">
        <v>3</v>
      </c>
      <c r="F1319" t="s">
        <v>1038</v>
      </c>
      <c r="G1319" t="s">
        <v>695</v>
      </c>
      <c r="H1319" t="s">
        <v>1038</v>
      </c>
      <c r="I1319" t="s">
        <v>695</v>
      </c>
      <c r="J1319">
        <v>7</v>
      </c>
      <c r="K1319" t="s">
        <v>3252</v>
      </c>
      <c r="L1319" t="s">
        <v>2158</v>
      </c>
      <c r="M1319" t="s">
        <v>2158</v>
      </c>
      <c r="N1319" t="s">
        <v>1820</v>
      </c>
      <c r="O1319" t="s">
        <v>3247</v>
      </c>
      <c r="P1319" t="s">
        <v>6037</v>
      </c>
      <c r="Q1319" t="s">
        <v>6038</v>
      </c>
      <c r="R1319" t="s">
        <v>3253</v>
      </c>
      <c r="S1319" t="s">
        <v>666</v>
      </c>
      <c r="T1319" t="s">
        <v>6046</v>
      </c>
      <c r="U1319" s="9" t="s">
        <v>6047</v>
      </c>
      <c r="V1319" s="9" t="s">
        <v>3081</v>
      </c>
      <c r="W1319" t="s">
        <v>3081</v>
      </c>
      <c r="X1319" t="s">
        <v>3081</v>
      </c>
      <c r="Y1319" t="s">
        <v>3081</v>
      </c>
      <c r="Z1319">
        <v>1</v>
      </c>
      <c r="AA1319">
        <v>44531</v>
      </c>
      <c r="AB1319">
        <v>44531</v>
      </c>
      <c r="AC1319">
        <v>62461283</v>
      </c>
      <c r="AD1319" s="9" t="s">
        <v>3084</v>
      </c>
      <c r="AE1319" t="s">
        <v>1753</v>
      </c>
      <c r="AF1319" t="s">
        <v>3320</v>
      </c>
      <c r="AG1319" t="s">
        <v>3321</v>
      </c>
      <c r="AH1319" t="s">
        <v>1106</v>
      </c>
      <c r="AI1319" t="s">
        <v>6043</v>
      </c>
      <c r="AJ1319">
        <v>28564</v>
      </c>
      <c r="AK1319" t="s">
        <v>3099</v>
      </c>
      <c r="AL1319" t="s">
        <v>3088</v>
      </c>
      <c r="AM1319">
        <v>200012400982076</v>
      </c>
      <c r="AN1319">
        <v>1</v>
      </c>
      <c r="AO1319" s="88" t="s">
        <v>3089</v>
      </c>
      <c r="AP1319" s="88">
        <v>1</v>
      </c>
      <c r="AQ1319" s="88" t="s">
        <v>3090</v>
      </c>
      <c r="AR1319" s="88">
        <v>362717</v>
      </c>
      <c r="AS1319" s="88" t="s">
        <v>6059</v>
      </c>
      <c r="AT1319" s="88">
        <v>24</v>
      </c>
      <c r="AU1319" s="88">
        <v>10000</v>
      </c>
      <c r="AV1319" s="88">
        <v>0</v>
      </c>
      <c r="AW1319" s="88">
        <v>0</v>
      </c>
      <c r="AX1319" s="88">
        <v>0</v>
      </c>
      <c r="AY1319" s="88">
        <v>10000</v>
      </c>
      <c r="AZ1319" s="88">
        <v>0</v>
      </c>
      <c r="BA1319" s="88">
        <v>0</v>
      </c>
      <c r="BB1319" s="88">
        <v>0</v>
      </c>
      <c r="BC1319" s="88">
        <v>0</v>
      </c>
      <c r="BD1319" s="88">
        <v>0</v>
      </c>
      <c r="BE1319" s="88">
        <v>0</v>
      </c>
      <c r="BF1319" s="101">
        <v>0</v>
      </c>
      <c r="BG1319" s="101">
        <v>0</v>
      </c>
      <c r="BH1319" s="101">
        <v>0</v>
      </c>
      <c r="BI1319" s="101">
        <v>0</v>
      </c>
      <c r="BJ1319" s="101">
        <v>0</v>
      </c>
      <c r="BK1319" s="101">
        <v>0</v>
      </c>
      <c r="BL1319" s="101" t="s">
        <v>3081</v>
      </c>
      <c r="BM1319" s="101" t="s">
        <v>3081</v>
      </c>
    </row>
    <row r="1320" spans="1:65">
      <c r="A1320" t="s">
        <v>695</v>
      </c>
      <c r="B1320">
        <v>20250301</v>
      </c>
      <c r="C1320">
        <v>2025</v>
      </c>
      <c r="D1320" s="9">
        <v>45717</v>
      </c>
      <c r="E1320">
        <v>3</v>
      </c>
      <c r="F1320" t="s">
        <v>2199</v>
      </c>
      <c r="G1320" t="s">
        <v>2198</v>
      </c>
      <c r="H1320" t="s">
        <v>2199</v>
      </c>
      <c r="I1320" t="s">
        <v>2198</v>
      </c>
      <c r="J1320">
        <v>1</v>
      </c>
      <c r="K1320" t="s">
        <v>9</v>
      </c>
      <c r="L1320" t="s">
        <v>2158</v>
      </c>
      <c r="M1320" t="s">
        <v>2158</v>
      </c>
      <c r="N1320" t="s">
        <v>1820</v>
      </c>
      <c r="O1320" t="s">
        <v>3247</v>
      </c>
      <c r="P1320" t="s">
        <v>6037</v>
      </c>
      <c r="Q1320" t="s">
        <v>6038</v>
      </c>
      <c r="R1320" t="s">
        <v>3500</v>
      </c>
      <c r="S1320" t="s">
        <v>277</v>
      </c>
      <c r="T1320" t="s">
        <v>6129</v>
      </c>
      <c r="U1320" s="9" t="s">
        <v>6130</v>
      </c>
      <c r="V1320" s="9" t="s">
        <v>3081</v>
      </c>
      <c r="W1320" t="s">
        <v>3081</v>
      </c>
      <c r="X1320" t="s">
        <v>3081</v>
      </c>
      <c r="Y1320" t="s">
        <v>3081</v>
      </c>
      <c r="Z1320">
        <v>4</v>
      </c>
      <c r="AA1320">
        <v>45231</v>
      </c>
      <c r="AB1320">
        <v>44317</v>
      </c>
      <c r="AC1320">
        <v>61770008</v>
      </c>
      <c r="AD1320" s="9" t="s">
        <v>3084</v>
      </c>
      <c r="AE1320" t="s">
        <v>1377</v>
      </c>
      <c r="AF1320" t="s">
        <v>3501</v>
      </c>
      <c r="AG1320" t="s">
        <v>3502</v>
      </c>
      <c r="AH1320" t="s">
        <v>790</v>
      </c>
      <c r="AI1320" t="s">
        <v>6045</v>
      </c>
      <c r="AJ1320">
        <v>33256</v>
      </c>
      <c r="AK1320" t="s">
        <v>3099</v>
      </c>
      <c r="AL1320" t="s">
        <v>3088</v>
      </c>
      <c r="AM1320">
        <v>200019601345605</v>
      </c>
      <c r="AN1320">
        <v>1</v>
      </c>
      <c r="AO1320" s="88" t="s">
        <v>3089</v>
      </c>
      <c r="AP1320" s="88">
        <v>1</v>
      </c>
      <c r="AQ1320" s="88" t="s">
        <v>3090</v>
      </c>
      <c r="AR1320" s="88">
        <v>362717</v>
      </c>
      <c r="AS1320" s="88" t="s">
        <v>6059</v>
      </c>
      <c r="AT1320" s="88">
        <v>100</v>
      </c>
      <c r="AU1320" s="88">
        <v>70000</v>
      </c>
      <c r="AV1320" s="88">
        <v>0</v>
      </c>
      <c r="AW1320" s="88">
        <v>0</v>
      </c>
      <c r="AX1320" s="88">
        <v>0</v>
      </c>
      <c r="AY1320" s="88">
        <v>70000</v>
      </c>
      <c r="AZ1320" s="88">
        <v>2009</v>
      </c>
      <c r="BA1320" s="88">
        <v>5368.48</v>
      </c>
      <c r="BB1320" s="88">
        <v>2128</v>
      </c>
      <c r="BC1320" s="88">
        <v>0</v>
      </c>
      <c r="BD1320" s="88">
        <v>25</v>
      </c>
      <c r="BE1320" s="88">
        <v>0</v>
      </c>
      <c r="BF1320" s="101">
        <v>807.27</v>
      </c>
      <c r="BG1320" s="101">
        <v>10337.75</v>
      </c>
      <c r="BH1320" s="101">
        <v>4970</v>
      </c>
      <c r="BI1320" s="101">
        <v>770</v>
      </c>
      <c r="BJ1320" s="101">
        <v>4963</v>
      </c>
      <c r="BK1320" s="101">
        <v>10703</v>
      </c>
      <c r="BL1320" s="101" t="s">
        <v>3173</v>
      </c>
      <c r="BM1320" s="101" t="s">
        <v>3217</v>
      </c>
    </row>
    <row r="1321" spans="1:65">
      <c r="A1321" t="s">
        <v>695</v>
      </c>
      <c r="B1321">
        <v>20250301</v>
      </c>
      <c r="C1321">
        <v>2025</v>
      </c>
      <c r="D1321" s="9">
        <v>45717</v>
      </c>
      <c r="E1321">
        <v>3</v>
      </c>
      <c r="F1321" t="s">
        <v>1046</v>
      </c>
      <c r="G1321" t="s">
        <v>226</v>
      </c>
      <c r="H1321" t="s">
        <v>1046</v>
      </c>
      <c r="I1321" t="s">
        <v>226</v>
      </c>
      <c r="J1321">
        <v>1</v>
      </c>
      <c r="K1321" t="s">
        <v>9</v>
      </c>
      <c r="L1321" t="s">
        <v>2158</v>
      </c>
      <c r="M1321" t="s">
        <v>2158</v>
      </c>
      <c r="N1321" t="s">
        <v>1820</v>
      </c>
      <c r="O1321" t="s">
        <v>3247</v>
      </c>
      <c r="P1321" t="s">
        <v>6037</v>
      </c>
      <c r="Q1321" t="s">
        <v>6038</v>
      </c>
      <c r="R1321" t="s">
        <v>3185</v>
      </c>
      <c r="S1321" t="s">
        <v>307</v>
      </c>
      <c r="T1321" t="s">
        <v>6039</v>
      </c>
      <c r="U1321" s="9" t="s">
        <v>6040</v>
      </c>
      <c r="V1321" s="9" t="s">
        <v>6041</v>
      </c>
      <c r="W1321" t="s">
        <v>6042</v>
      </c>
      <c r="X1321" t="s">
        <v>3081</v>
      </c>
      <c r="Y1321" t="s">
        <v>3081</v>
      </c>
      <c r="Z1321">
        <v>2</v>
      </c>
      <c r="AA1321">
        <v>45597</v>
      </c>
      <c r="AB1321">
        <v>45108</v>
      </c>
      <c r="AC1321">
        <v>62250082</v>
      </c>
      <c r="AD1321" s="9" t="s">
        <v>3084</v>
      </c>
      <c r="AE1321" t="s">
        <v>2424</v>
      </c>
      <c r="AF1321" t="s">
        <v>5121</v>
      </c>
      <c r="AG1321" t="s">
        <v>5122</v>
      </c>
      <c r="AH1321" t="s">
        <v>2423</v>
      </c>
      <c r="AI1321" t="s">
        <v>6045</v>
      </c>
      <c r="AJ1321">
        <v>36778</v>
      </c>
      <c r="AK1321" t="s">
        <v>3087</v>
      </c>
      <c r="AL1321" t="s">
        <v>3088</v>
      </c>
      <c r="AM1321">
        <v>200019606020832</v>
      </c>
      <c r="AN1321">
        <v>1</v>
      </c>
      <c r="AO1321" s="88" t="s">
        <v>3089</v>
      </c>
      <c r="AP1321" s="88">
        <v>1</v>
      </c>
      <c r="AQ1321" s="88" t="s">
        <v>3090</v>
      </c>
      <c r="AR1321" s="88">
        <v>362717</v>
      </c>
      <c r="AS1321" s="88" t="s">
        <v>6059</v>
      </c>
      <c r="AT1321" s="88">
        <v>103</v>
      </c>
      <c r="AU1321" s="88">
        <v>24000</v>
      </c>
      <c r="AV1321" s="88">
        <v>0</v>
      </c>
      <c r="AW1321" s="88">
        <v>0</v>
      </c>
      <c r="AX1321" s="88">
        <v>0</v>
      </c>
      <c r="AY1321" s="88">
        <v>24000</v>
      </c>
      <c r="AZ1321" s="88">
        <v>688.8</v>
      </c>
      <c r="BA1321" s="88">
        <v>0</v>
      </c>
      <c r="BB1321" s="88">
        <v>729.6</v>
      </c>
      <c r="BC1321" s="88">
        <v>0</v>
      </c>
      <c r="BD1321" s="88">
        <v>25</v>
      </c>
      <c r="BE1321" s="88">
        <v>0</v>
      </c>
      <c r="BF1321" s="101">
        <v>0</v>
      </c>
      <c r="BG1321" s="101">
        <v>1443.4</v>
      </c>
      <c r="BH1321" s="101">
        <v>1704</v>
      </c>
      <c r="BI1321" s="101">
        <v>264</v>
      </c>
      <c r="BJ1321" s="101">
        <v>1701.6</v>
      </c>
      <c r="BK1321" s="101">
        <v>3669.6</v>
      </c>
      <c r="BL1321" s="101" t="s">
        <v>3081</v>
      </c>
      <c r="BM1321" s="101" t="s">
        <v>3081</v>
      </c>
    </row>
    <row r="1322" spans="1:65">
      <c r="A1322" t="s">
        <v>695</v>
      </c>
      <c r="B1322">
        <v>20250301</v>
      </c>
      <c r="C1322">
        <v>2025</v>
      </c>
      <c r="D1322" s="9">
        <v>45717</v>
      </c>
      <c r="E1322">
        <v>3</v>
      </c>
      <c r="F1322" t="s">
        <v>1042</v>
      </c>
      <c r="G1322" t="s">
        <v>1192</v>
      </c>
      <c r="H1322" t="s">
        <v>1038</v>
      </c>
      <c r="I1322" t="s">
        <v>695</v>
      </c>
      <c r="J1322">
        <v>34</v>
      </c>
      <c r="K1322" t="s">
        <v>3256</v>
      </c>
      <c r="L1322" t="s">
        <v>2158</v>
      </c>
      <c r="M1322" t="s">
        <v>2158</v>
      </c>
      <c r="N1322" t="s">
        <v>1820</v>
      </c>
      <c r="O1322" t="s">
        <v>3247</v>
      </c>
      <c r="P1322" t="s">
        <v>6037</v>
      </c>
      <c r="Q1322" t="s">
        <v>6038</v>
      </c>
      <c r="R1322" t="s">
        <v>3474</v>
      </c>
      <c r="S1322" t="s">
        <v>981</v>
      </c>
      <c r="T1322" t="s">
        <v>6046</v>
      </c>
      <c r="U1322" s="9" t="s">
        <v>6047</v>
      </c>
      <c r="V1322" s="9" t="s">
        <v>3081</v>
      </c>
      <c r="W1322" t="s">
        <v>3081</v>
      </c>
      <c r="X1322" t="s">
        <v>3081</v>
      </c>
      <c r="Y1322" t="s">
        <v>3081</v>
      </c>
      <c r="Z1322">
        <v>2</v>
      </c>
      <c r="AA1322">
        <v>44562</v>
      </c>
      <c r="AB1322">
        <v>44440</v>
      </c>
      <c r="AC1322">
        <v>61455101</v>
      </c>
      <c r="AD1322" s="9" t="s">
        <v>3084</v>
      </c>
      <c r="AE1322" t="s">
        <v>1716</v>
      </c>
      <c r="AF1322" t="s">
        <v>4324</v>
      </c>
      <c r="AG1322" t="s">
        <v>4325</v>
      </c>
      <c r="AH1322" t="s">
        <v>1014</v>
      </c>
      <c r="AI1322" t="s">
        <v>6045</v>
      </c>
      <c r="AJ1322">
        <v>36619</v>
      </c>
      <c r="AK1322" t="s">
        <v>3099</v>
      </c>
      <c r="AL1322" t="s">
        <v>3088</v>
      </c>
      <c r="AM1322">
        <v>200019604037872</v>
      </c>
      <c r="AN1322">
        <v>1</v>
      </c>
      <c r="AO1322" s="88" t="s">
        <v>3089</v>
      </c>
      <c r="AP1322" s="88">
        <v>1</v>
      </c>
      <c r="AQ1322" s="88" t="s">
        <v>3090</v>
      </c>
      <c r="AR1322" s="88">
        <v>362717</v>
      </c>
      <c r="AS1322" s="88" t="s">
        <v>6059</v>
      </c>
      <c r="AT1322" s="88">
        <v>106</v>
      </c>
      <c r="AU1322" s="88">
        <v>10000</v>
      </c>
      <c r="AV1322" s="88">
        <v>0</v>
      </c>
      <c r="AW1322" s="88">
        <v>0</v>
      </c>
      <c r="AX1322" s="88">
        <v>0</v>
      </c>
      <c r="AY1322" s="88">
        <v>10000</v>
      </c>
      <c r="AZ1322" s="88">
        <v>287</v>
      </c>
      <c r="BA1322" s="88">
        <v>0</v>
      </c>
      <c r="BB1322" s="88">
        <v>304</v>
      </c>
      <c r="BC1322" s="88">
        <v>0</v>
      </c>
      <c r="BD1322" s="88">
        <v>25</v>
      </c>
      <c r="BE1322" s="88">
        <v>0</v>
      </c>
      <c r="BF1322" s="101">
        <v>0</v>
      </c>
      <c r="BG1322" s="101">
        <v>616</v>
      </c>
      <c r="BH1322" s="101">
        <v>710</v>
      </c>
      <c r="BI1322" s="101">
        <v>110</v>
      </c>
      <c r="BJ1322" s="101">
        <v>709</v>
      </c>
      <c r="BK1322" s="101">
        <v>1529</v>
      </c>
      <c r="BL1322" s="101" t="s">
        <v>3081</v>
      </c>
      <c r="BM1322" s="101" t="s">
        <v>3081</v>
      </c>
    </row>
    <row r="1323" spans="1:65">
      <c r="A1323" t="s">
        <v>695</v>
      </c>
      <c r="B1323">
        <v>20250301</v>
      </c>
      <c r="C1323">
        <v>2025</v>
      </c>
      <c r="D1323" s="9">
        <v>45717</v>
      </c>
      <c r="E1323">
        <v>3</v>
      </c>
      <c r="F1323" t="s">
        <v>1038</v>
      </c>
      <c r="G1323" t="s">
        <v>695</v>
      </c>
      <c r="H1323" t="s">
        <v>1038</v>
      </c>
      <c r="I1323" t="s">
        <v>695</v>
      </c>
      <c r="J1323">
        <v>7</v>
      </c>
      <c r="K1323" t="s">
        <v>3252</v>
      </c>
      <c r="L1323" t="s">
        <v>2158</v>
      </c>
      <c r="M1323" t="s">
        <v>2158</v>
      </c>
      <c r="N1323" t="s">
        <v>1820</v>
      </c>
      <c r="O1323" t="s">
        <v>3247</v>
      </c>
      <c r="P1323" t="s">
        <v>6037</v>
      </c>
      <c r="Q1323" t="s">
        <v>6038</v>
      </c>
      <c r="R1323" t="s">
        <v>3253</v>
      </c>
      <c r="S1323" t="s">
        <v>666</v>
      </c>
      <c r="T1323" t="s">
        <v>6046</v>
      </c>
      <c r="U1323" s="9" t="s">
        <v>6047</v>
      </c>
      <c r="V1323" s="9" t="s">
        <v>3081</v>
      </c>
      <c r="W1323" t="s">
        <v>3081</v>
      </c>
      <c r="X1323" t="s">
        <v>3081</v>
      </c>
      <c r="Y1323" t="s">
        <v>3081</v>
      </c>
      <c r="Z1323">
        <v>3</v>
      </c>
      <c r="AA1323">
        <v>45717</v>
      </c>
      <c r="AB1323">
        <v>45474</v>
      </c>
      <c r="AC1323">
        <v>62462569</v>
      </c>
      <c r="AD1323" s="9" t="s">
        <v>3084</v>
      </c>
      <c r="AE1323" t="s">
        <v>6265</v>
      </c>
      <c r="AF1323" t="s">
        <v>6266</v>
      </c>
      <c r="AG1323" t="s">
        <v>5990</v>
      </c>
      <c r="AH1323" t="s">
        <v>6267</v>
      </c>
      <c r="AI1323" t="s">
        <v>6045</v>
      </c>
      <c r="AJ1323">
        <v>35438</v>
      </c>
      <c r="AK1323" t="s">
        <v>3099</v>
      </c>
      <c r="AL1323" t="s">
        <v>3088</v>
      </c>
      <c r="AM1323">
        <v>200019603252672</v>
      </c>
      <c r="AN1323">
        <v>1</v>
      </c>
      <c r="AO1323" s="88" t="s">
        <v>3089</v>
      </c>
      <c r="AP1323" s="88">
        <v>1</v>
      </c>
      <c r="AQ1323" s="88" t="s">
        <v>3090</v>
      </c>
      <c r="AR1323" s="88">
        <v>362717</v>
      </c>
      <c r="AS1323" s="88" t="s">
        <v>6059</v>
      </c>
      <c r="AT1323" s="88">
        <v>113</v>
      </c>
      <c r="AU1323" s="88">
        <v>10000</v>
      </c>
      <c r="AV1323" s="88">
        <v>0</v>
      </c>
      <c r="AW1323" s="88">
        <v>0</v>
      </c>
      <c r="AX1323" s="88">
        <v>0</v>
      </c>
      <c r="AY1323" s="88">
        <v>10000</v>
      </c>
      <c r="AZ1323" s="88">
        <v>0</v>
      </c>
      <c r="BA1323" s="88">
        <v>0</v>
      </c>
      <c r="BB1323" s="88">
        <v>0</v>
      </c>
      <c r="BC1323" s="88">
        <v>0</v>
      </c>
      <c r="BD1323" s="88">
        <v>0</v>
      </c>
      <c r="BE1323" s="88">
        <v>0</v>
      </c>
      <c r="BF1323" s="101">
        <v>0</v>
      </c>
      <c r="BG1323" s="101">
        <v>0</v>
      </c>
      <c r="BH1323" s="101">
        <v>0</v>
      </c>
      <c r="BI1323" s="101">
        <v>0</v>
      </c>
      <c r="BJ1323" s="101">
        <v>0</v>
      </c>
      <c r="BK1323" s="101">
        <v>0</v>
      </c>
      <c r="BL1323" s="101" t="s">
        <v>3081</v>
      </c>
      <c r="BM1323" s="101" t="s">
        <v>3081</v>
      </c>
    </row>
    <row r="1324" spans="1:65">
      <c r="A1324" t="s">
        <v>695</v>
      </c>
      <c r="B1324">
        <v>20250301</v>
      </c>
      <c r="C1324">
        <v>2025</v>
      </c>
      <c r="D1324" s="9">
        <v>45717</v>
      </c>
      <c r="E1324">
        <v>3</v>
      </c>
      <c r="F1324" t="s">
        <v>1039</v>
      </c>
      <c r="G1324" t="s">
        <v>287</v>
      </c>
      <c r="H1324" t="s">
        <v>1039</v>
      </c>
      <c r="I1324" t="s">
        <v>287</v>
      </c>
      <c r="J1324">
        <v>1</v>
      </c>
      <c r="K1324" t="s">
        <v>9</v>
      </c>
      <c r="L1324" t="s">
        <v>2158</v>
      </c>
      <c r="M1324" t="s">
        <v>2158</v>
      </c>
      <c r="N1324" t="s">
        <v>1820</v>
      </c>
      <c r="O1324" t="s">
        <v>3247</v>
      </c>
      <c r="P1324" t="s">
        <v>6037</v>
      </c>
      <c r="Q1324" t="s">
        <v>6038</v>
      </c>
      <c r="R1324" t="s">
        <v>4173</v>
      </c>
      <c r="S1324" t="s">
        <v>1848</v>
      </c>
      <c r="T1324" t="s">
        <v>6046</v>
      </c>
      <c r="U1324" s="9" t="s">
        <v>6047</v>
      </c>
      <c r="V1324" s="9" t="s">
        <v>6052</v>
      </c>
      <c r="W1324" t="s">
        <v>6053</v>
      </c>
      <c r="X1324" t="s">
        <v>3081</v>
      </c>
      <c r="Y1324" t="s">
        <v>3081</v>
      </c>
      <c r="Z1324">
        <v>9</v>
      </c>
      <c r="AA1324">
        <v>44896</v>
      </c>
      <c r="AB1324">
        <v>39722</v>
      </c>
      <c r="AC1324">
        <v>62010012</v>
      </c>
      <c r="AD1324" s="9" t="s">
        <v>3084</v>
      </c>
      <c r="AE1324" t="s">
        <v>1424</v>
      </c>
      <c r="AF1324" t="s">
        <v>5355</v>
      </c>
      <c r="AG1324" t="s">
        <v>5356</v>
      </c>
      <c r="AH1324" t="s">
        <v>289</v>
      </c>
      <c r="AI1324" t="s">
        <v>6043</v>
      </c>
      <c r="AJ1324">
        <v>28211</v>
      </c>
      <c r="AK1324" t="s">
        <v>3088</v>
      </c>
      <c r="AL1324" t="s">
        <v>3088</v>
      </c>
      <c r="AM1324">
        <v>200013300138969</v>
      </c>
      <c r="AN1324">
        <v>1</v>
      </c>
      <c r="AO1324" s="88" t="s">
        <v>3089</v>
      </c>
      <c r="AP1324" s="88">
        <v>1</v>
      </c>
      <c r="AQ1324" s="88" t="s">
        <v>3090</v>
      </c>
      <c r="AR1324" s="88">
        <v>362717</v>
      </c>
      <c r="AS1324" s="88" t="s">
        <v>6059</v>
      </c>
      <c r="AT1324" s="88">
        <v>45</v>
      </c>
      <c r="AU1324" s="88">
        <v>70000</v>
      </c>
      <c r="AV1324" s="88">
        <v>0</v>
      </c>
      <c r="AW1324" s="88">
        <v>0</v>
      </c>
      <c r="AX1324" s="88">
        <v>0</v>
      </c>
      <c r="AY1324" s="88">
        <v>70000</v>
      </c>
      <c r="AZ1324" s="88">
        <v>2009</v>
      </c>
      <c r="BA1324" s="88">
        <v>5368.48</v>
      </c>
      <c r="BB1324" s="88">
        <v>2128</v>
      </c>
      <c r="BC1324" s="88">
        <v>0</v>
      </c>
      <c r="BD1324" s="88">
        <v>25</v>
      </c>
      <c r="BE1324" s="88">
        <v>0</v>
      </c>
      <c r="BF1324" s="101">
        <v>20483.09</v>
      </c>
      <c r="BG1324" s="101">
        <v>30013.57</v>
      </c>
      <c r="BH1324" s="101">
        <v>4970</v>
      </c>
      <c r="BI1324" s="101">
        <v>770</v>
      </c>
      <c r="BJ1324" s="101">
        <v>4963</v>
      </c>
      <c r="BK1324" s="101">
        <v>10703</v>
      </c>
      <c r="BL1324" s="101" t="s">
        <v>3091</v>
      </c>
      <c r="BM1324" s="101" t="s">
        <v>3081</v>
      </c>
    </row>
    <row r="1325" spans="1:65">
      <c r="A1325" t="s">
        <v>695</v>
      </c>
      <c r="B1325">
        <v>20250301</v>
      </c>
      <c r="C1325">
        <v>2025</v>
      </c>
      <c r="D1325" s="9">
        <v>45717</v>
      </c>
      <c r="E1325">
        <v>3</v>
      </c>
      <c r="F1325" t="s">
        <v>2674</v>
      </c>
      <c r="G1325" t="s">
        <v>2688</v>
      </c>
      <c r="H1325" t="s">
        <v>1038</v>
      </c>
      <c r="I1325" t="s">
        <v>695</v>
      </c>
      <c r="J1325">
        <v>34</v>
      </c>
      <c r="K1325" t="s">
        <v>3256</v>
      </c>
      <c r="L1325" t="s">
        <v>2158</v>
      </c>
      <c r="M1325" t="s">
        <v>2158</v>
      </c>
      <c r="N1325" t="s">
        <v>1820</v>
      </c>
      <c r="O1325" t="s">
        <v>3247</v>
      </c>
      <c r="P1325" t="s">
        <v>6037</v>
      </c>
      <c r="Q1325" t="s">
        <v>6038</v>
      </c>
      <c r="R1325" t="s">
        <v>3281</v>
      </c>
      <c r="S1325" t="s">
        <v>109</v>
      </c>
      <c r="T1325" t="s">
        <v>6046</v>
      </c>
      <c r="U1325" s="9" t="s">
        <v>6047</v>
      </c>
      <c r="V1325" s="9" t="s">
        <v>3081</v>
      </c>
      <c r="W1325" t="s">
        <v>3081</v>
      </c>
      <c r="X1325" t="s">
        <v>3081</v>
      </c>
      <c r="Y1325" t="s">
        <v>3081</v>
      </c>
      <c r="Z1325">
        <v>11</v>
      </c>
      <c r="AA1325">
        <v>45352</v>
      </c>
      <c r="AB1325">
        <v>41071</v>
      </c>
      <c r="AC1325">
        <v>61425021</v>
      </c>
      <c r="AD1325" s="9" t="s">
        <v>3084</v>
      </c>
      <c r="AE1325" t="s">
        <v>2247</v>
      </c>
      <c r="AF1325" t="s">
        <v>3282</v>
      </c>
      <c r="AG1325" t="s">
        <v>3283</v>
      </c>
      <c r="AH1325" t="s">
        <v>2246</v>
      </c>
      <c r="AI1325" t="s">
        <v>6043</v>
      </c>
      <c r="AJ1325">
        <v>31894</v>
      </c>
      <c r="AK1325" t="s">
        <v>3099</v>
      </c>
      <c r="AL1325" t="s">
        <v>3088</v>
      </c>
      <c r="AM1325">
        <v>200019605628359</v>
      </c>
      <c r="AN1325">
        <v>1</v>
      </c>
      <c r="AO1325" s="88" t="s">
        <v>3089</v>
      </c>
      <c r="AP1325" s="88">
        <v>1</v>
      </c>
      <c r="AQ1325" s="88" t="s">
        <v>3090</v>
      </c>
      <c r="AR1325" s="88">
        <v>362717</v>
      </c>
      <c r="AS1325" s="88" t="s">
        <v>6059</v>
      </c>
      <c r="AT1325" s="88">
        <v>46</v>
      </c>
      <c r="AU1325" s="88">
        <v>135000</v>
      </c>
      <c r="AV1325" s="88">
        <v>0</v>
      </c>
      <c r="AW1325" s="88">
        <v>0</v>
      </c>
      <c r="AX1325" s="88">
        <v>0</v>
      </c>
      <c r="AY1325" s="88">
        <v>135000</v>
      </c>
      <c r="AZ1325" s="88">
        <v>3874.5</v>
      </c>
      <c r="BA1325" s="88">
        <v>20338.240000000002</v>
      </c>
      <c r="BB1325" s="88">
        <v>4104</v>
      </c>
      <c r="BC1325" s="88">
        <v>0</v>
      </c>
      <c r="BD1325" s="88">
        <v>25</v>
      </c>
      <c r="BE1325" s="88">
        <v>0</v>
      </c>
      <c r="BF1325" s="101">
        <v>739.39</v>
      </c>
      <c r="BG1325" s="101">
        <v>29081.13</v>
      </c>
      <c r="BH1325" s="101">
        <v>9585</v>
      </c>
      <c r="BI1325" s="101">
        <v>851.51</v>
      </c>
      <c r="BJ1325" s="101">
        <v>9571.5</v>
      </c>
      <c r="BK1325" s="101">
        <v>20008.009999999998</v>
      </c>
      <c r="BL1325" s="101" t="s">
        <v>3229</v>
      </c>
      <c r="BM1325" s="101" t="s">
        <v>3280</v>
      </c>
    </row>
    <row r="1326" spans="1:65">
      <c r="A1326" t="s">
        <v>695</v>
      </c>
      <c r="B1326">
        <v>20250301</v>
      </c>
      <c r="C1326">
        <v>2025</v>
      </c>
      <c r="D1326" s="9">
        <v>45717</v>
      </c>
      <c r="E1326">
        <v>3</v>
      </c>
      <c r="F1326" t="s">
        <v>1035</v>
      </c>
      <c r="G1326" t="s">
        <v>1199</v>
      </c>
      <c r="H1326" t="s">
        <v>1038</v>
      </c>
      <c r="I1326" t="s">
        <v>695</v>
      </c>
      <c r="J1326">
        <v>34</v>
      </c>
      <c r="K1326" t="s">
        <v>3256</v>
      </c>
      <c r="L1326" t="s">
        <v>2158</v>
      </c>
      <c r="M1326" t="s">
        <v>2158</v>
      </c>
      <c r="N1326" t="s">
        <v>1820</v>
      </c>
      <c r="O1326" t="s">
        <v>3247</v>
      </c>
      <c r="P1326" t="s">
        <v>6037</v>
      </c>
      <c r="Q1326" t="s">
        <v>6038</v>
      </c>
      <c r="R1326" t="s">
        <v>3335</v>
      </c>
      <c r="S1326" t="s">
        <v>746</v>
      </c>
      <c r="T1326" t="s">
        <v>6046</v>
      </c>
      <c r="U1326" s="9" t="s">
        <v>6047</v>
      </c>
      <c r="V1326" s="9" t="s">
        <v>6052</v>
      </c>
      <c r="W1326" t="s">
        <v>6053</v>
      </c>
      <c r="X1326" t="s">
        <v>3081</v>
      </c>
      <c r="Y1326" t="s">
        <v>3081</v>
      </c>
      <c r="Z1326">
        <v>2</v>
      </c>
      <c r="AA1326">
        <v>44682</v>
      </c>
      <c r="AB1326">
        <v>44652</v>
      </c>
      <c r="AC1326">
        <v>61605017</v>
      </c>
      <c r="AD1326" s="9" t="s">
        <v>3084</v>
      </c>
      <c r="AE1326" t="s">
        <v>1733</v>
      </c>
      <c r="AF1326" t="s">
        <v>5129</v>
      </c>
      <c r="AG1326" t="s">
        <v>5130</v>
      </c>
      <c r="AH1326" t="s">
        <v>1209</v>
      </c>
      <c r="AI1326" t="s">
        <v>6043</v>
      </c>
      <c r="AJ1326">
        <v>30767</v>
      </c>
      <c r="AK1326" t="s">
        <v>3099</v>
      </c>
      <c r="AL1326" t="s">
        <v>3088</v>
      </c>
      <c r="AM1326">
        <v>200019604656613</v>
      </c>
      <c r="AN1326">
        <v>1</v>
      </c>
      <c r="AO1326" s="88" t="s">
        <v>3089</v>
      </c>
      <c r="AP1326" s="88">
        <v>1</v>
      </c>
      <c r="AQ1326" s="88" t="s">
        <v>3090</v>
      </c>
      <c r="AR1326" s="88">
        <v>362717</v>
      </c>
      <c r="AS1326" s="88" t="s">
        <v>6059</v>
      </c>
      <c r="AT1326" s="88">
        <v>50</v>
      </c>
      <c r="AU1326" s="88">
        <v>45000</v>
      </c>
      <c r="AV1326" s="88">
        <v>0</v>
      </c>
      <c r="AW1326" s="88">
        <v>0</v>
      </c>
      <c r="AX1326" s="88">
        <v>0</v>
      </c>
      <c r="AY1326" s="88">
        <v>45000</v>
      </c>
      <c r="AZ1326" s="88">
        <v>1291.5</v>
      </c>
      <c r="BA1326" s="88">
        <v>1148.33</v>
      </c>
      <c r="BB1326" s="88">
        <v>1368</v>
      </c>
      <c r="BC1326" s="88">
        <v>0</v>
      </c>
      <c r="BD1326" s="88">
        <v>25</v>
      </c>
      <c r="BE1326" s="88">
        <v>0</v>
      </c>
      <c r="BF1326" s="101">
        <v>9750.3799999999992</v>
      </c>
      <c r="BG1326" s="101">
        <v>13583.21</v>
      </c>
      <c r="BH1326" s="101">
        <v>3195</v>
      </c>
      <c r="BI1326" s="101">
        <v>495</v>
      </c>
      <c r="BJ1326" s="101">
        <v>3190.5</v>
      </c>
      <c r="BK1326" s="101">
        <v>6880.5</v>
      </c>
      <c r="BL1326" s="101" t="s">
        <v>3081</v>
      </c>
      <c r="BM1326" s="101" t="s">
        <v>3081</v>
      </c>
    </row>
    <row r="1327" spans="1:65">
      <c r="A1327" t="s">
        <v>695</v>
      </c>
      <c r="B1327">
        <v>20250301</v>
      </c>
      <c r="C1327">
        <v>2025</v>
      </c>
      <c r="D1327" s="9">
        <v>45717</v>
      </c>
      <c r="E1327">
        <v>3</v>
      </c>
      <c r="F1327" t="s">
        <v>1048</v>
      </c>
      <c r="G1327" t="s">
        <v>388</v>
      </c>
      <c r="H1327" t="s">
        <v>1048</v>
      </c>
      <c r="I1327" t="s">
        <v>388</v>
      </c>
      <c r="J1327">
        <v>1</v>
      </c>
      <c r="K1327" t="s">
        <v>9</v>
      </c>
      <c r="L1327" t="s">
        <v>2158</v>
      </c>
      <c r="M1327" t="s">
        <v>2158</v>
      </c>
      <c r="N1327" t="s">
        <v>1820</v>
      </c>
      <c r="O1327" t="s">
        <v>3247</v>
      </c>
      <c r="P1327" t="s">
        <v>6037</v>
      </c>
      <c r="Q1327" t="s">
        <v>6038</v>
      </c>
      <c r="R1327" t="s">
        <v>4667</v>
      </c>
      <c r="S1327" t="s">
        <v>2226</v>
      </c>
      <c r="T1327" t="s">
        <v>6046</v>
      </c>
      <c r="U1327" s="9" t="s">
        <v>6047</v>
      </c>
      <c r="V1327" s="9" t="s">
        <v>6052</v>
      </c>
      <c r="W1327" t="s">
        <v>6053</v>
      </c>
      <c r="X1327" t="s">
        <v>3081</v>
      </c>
      <c r="Y1327" t="s">
        <v>3081</v>
      </c>
      <c r="Z1327">
        <v>3</v>
      </c>
      <c r="AA1327">
        <v>43466</v>
      </c>
      <c r="AB1327">
        <v>38353</v>
      </c>
      <c r="AC1327">
        <v>61935001</v>
      </c>
      <c r="AD1327" s="9" t="s">
        <v>3084</v>
      </c>
      <c r="AE1327" t="s">
        <v>1300</v>
      </c>
      <c r="AF1327" t="s">
        <v>4668</v>
      </c>
      <c r="AG1327" t="s">
        <v>4669</v>
      </c>
      <c r="AH1327" t="s">
        <v>392</v>
      </c>
      <c r="AI1327" t="s">
        <v>6045</v>
      </c>
      <c r="AJ1327">
        <v>15946</v>
      </c>
      <c r="AK1327" t="s">
        <v>3088</v>
      </c>
      <c r="AL1327" t="s">
        <v>3095</v>
      </c>
      <c r="AM1327">
        <v>200013300048664</v>
      </c>
      <c r="AN1327">
        <v>1</v>
      </c>
      <c r="AO1327" s="88" t="s">
        <v>3089</v>
      </c>
      <c r="AP1327" s="88">
        <v>1</v>
      </c>
      <c r="AQ1327" s="88" t="s">
        <v>3090</v>
      </c>
      <c r="AR1327" s="88">
        <v>362717</v>
      </c>
      <c r="AS1327" s="88" t="s">
        <v>6059</v>
      </c>
      <c r="AT1327" s="88">
        <v>59</v>
      </c>
      <c r="AU1327" s="88">
        <v>19000.55</v>
      </c>
      <c r="AV1327" s="88">
        <v>0</v>
      </c>
      <c r="AW1327" s="88">
        <v>0</v>
      </c>
      <c r="AX1327" s="88">
        <v>0</v>
      </c>
      <c r="AY1327" s="88">
        <v>19000.55</v>
      </c>
      <c r="AZ1327" s="88">
        <v>545.32000000000005</v>
      </c>
      <c r="BA1327" s="88">
        <v>0</v>
      </c>
      <c r="BB1327" s="88">
        <v>577.62</v>
      </c>
      <c r="BC1327" s="88">
        <v>0</v>
      </c>
      <c r="BD1327" s="88">
        <v>25</v>
      </c>
      <c r="BE1327" s="88">
        <v>0</v>
      </c>
      <c r="BF1327" s="101">
        <v>0</v>
      </c>
      <c r="BG1327" s="101">
        <v>1147.94</v>
      </c>
      <c r="BH1327" s="101">
        <v>1349.04</v>
      </c>
      <c r="BI1327" s="101">
        <v>209.01</v>
      </c>
      <c r="BJ1327" s="101">
        <v>1347.14</v>
      </c>
      <c r="BK1327" s="101">
        <v>2905.19</v>
      </c>
      <c r="BL1327" s="101" t="s">
        <v>3091</v>
      </c>
      <c r="BM1327" s="101" t="s">
        <v>3081</v>
      </c>
    </row>
    <row r="1328" spans="1:65">
      <c r="A1328" t="s">
        <v>695</v>
      </c>
      <c r="B1328">
        <v>20250301</v>
      </c>
      <c r="C1328">
        <v>2025</v>
      </c>
      <c r="D1328" s="9">
        <v>45717</v>
      </c>
      <c r="E1328">
        <v>3</v>
      </c>
      <c r="F1328" t="s">
        <v>1045</v>
      </c>
      <c r="G1328" t="s">
        <v>1201</v>
      </c>
      <c r="H1328" t="s">
        <v>1045</v>
      </c>
      <c r="I1328" t="s">
        <v>1201</v>
      </c>
      <c r="J1328">
        <v>1</v>
      </c>
      <c r="K1328" t="s">
        <v>9</v>
      </c>
      <c r="L1328" t="s">
        <v>2158</v>
      </c>
      <c r="M1328" t="s">
        <v>2158</v>
      </c>
      <c r="N1328" t="s">
        <v>1820</v>
      </c>
      <c r="O1328" t="s">
        <v>3247</v>
      </c>
      <c r="P1328" t="s">
        <v>6037</v>
      </c>
      <c r="Q1328" t="s">
        <v>6038</v>
      </c>
      <c r="R1328" t="s">
        <v>3530</v>
      </c>
      <c r="S1328" t="s">
        <v>12</v>
      </c>
      <c r="T1328" t="s">
        <v>6039</v>
      </c>
      <c r="U1328" s="9" t="s">
        <v>6040</v>
      </c>
      <c r="V1328" s="9" t="s">
        <v>6041</v>
      </c>
      <c r="W1328" t="s">
        <v>6042</v>
      </c>
      <c r="X1328" t="s">
        <v>3081</v>
      </c>
      <c r="Y1328" t="s">
        <v>3081</v>
      </c>
      <c r="Z1328">
        <v>5</v>
      </c>
      <c r="AA1328">
        <v>43466</v>
      </c>
      <c r="AB1328">
        <v>38261</v>
      </c>
      <c r="AC1328">
        <v>61485008</v>
      </c>
      <c r="AD1328" s="9" t="s">
        <v>3084</v>
      </c>
      <c r="AE1328" t="s">
        <v>1261</v>
      </c>
      <c r="AF1328" t="s">
        <v>4536</v>
      </c>
      <c r="AG1328" t="s">
        <v>4537</v>
      </c>
      <c r="AH1328" t="s">
        <v>180</v>
      </c>
      <c r="AI1328" t="s">
        <v>6045</v>
      </c>
      <c r="AJ1328">
        <v>24149</v>
      </c>
      <c r="AK1328" t="s">
        <v>3088</v>
      </c>
      <c r="AL1328" t="s">
        <v>3095</v>
      </c>
      <c r="AM1328">
        <v>200013300031422</v>
      </c>
      <c r="AN1328">
        <v>1</v>
      </c>
      <c r="AO1328" s="88" t="s">
        <v>3089</v>
      </c>
      <c r="AP1328" s="88">
        <v>1</v>
      </c>
      <c r="AQ1328" s="88" t="s">
        <v>3090</v>
      </c>
      <c r="AR1328" s="88">
        <v>362717</v>
      </c>
      <c r="AS1328" s="88" t="s">
        <v>6059</v>
      </c>
      <c r="AT1328" s="88">
        <v>78</v>
      </c>
      <c r="AU1328" s="88">
        <v>31500</v>
      </c>
      <c r="AV1328" s="88">
        <v>0</v>
      </c>
      <c r="AW1328" s="88">
        <v>0</v>
      </c>
      <c r="AX1328" s="88">
        <v>0</v>
      </c>
      <c r="AY1328" s="88">
        <v>31500</v>
      </c>
      <c r="AZ1328" s="88">
        <v>904.05</v>
      </c>
      <c r="BA1328" s="88">
        <v>0</v>
      </c>
      <c r="BB1328" s="88">
        <v>957.6</v>
      </c>
      <c r="BC1328" s="88">
        <v>0</v>
      </c>
      <c r="BD1328" s="88">
        <v>25</v>
      </c>
      <c r="BE1328" s="88">
        <v>50</v>
      </c>
      <c r="BF1328" s="101">
        <v>9410.4500000000007</v>
      </c>
      <c r="BG1328" s="101">
        <v>11347.1</v>
      </c>
      <c r="BH1328" s="101">
        <v>2236.5</v>
      </c>
      <c r="BI1328" s="101">
        <v>346.5</v>
      </c>
      <c r="BJ1328" s="101">
        <v>2233.35</v>
      </c>
      <c r="BK1328" s="101">
        <v>4816.3500000000004</v>
      </c>
      <c r="BL1328" s="101" t="s">
        <v>3091</v>
      </c>
      <c r="BM1328" s="101" t="s">
        <v>3081</v>
      </c>
    </row>
    <row r="1329" spans="1:65">
      <c r="A1329" t="s">
        <v>695</v>
      </c>
      <c r="B1329">
        <v>20250301</v>
      </c>
      <c r="C1329">
        <v>2025</v>
      </c>
      <c r="D1329" s="9">
        <v>45717</v>
      </c>
      <c r="E1329">
        <v>3</v>
      </c>
      <c r="F1329" t="s">
        <v>1072</v>
      </c>
      <c r="G1329" t="s">
        <v>199</v>
      </c>
      <c r="H1329" t="s">
        <v>1072</v>
      </c>
      <c r="I1329" t="s">
        <v>199</v>
      </c>
      <c r="J1329">
        <v>1</v>
      </c>
      <c r="K1329" t="s">
        <v>9</v>
      </c>
      <c r="L1329" t="s">
        <v>2158</v>
      </c>
      <c r="M1329" t="s">
        <v>2158</v>
      </c>
      <c r="N1329" t="s">
        <v>1820</v>
      </c>
      <c r="O1329" t="s">
        <v>3247</v>
      </c>
      <c r="P1329" t="s">
        <v>6037</v>
      </c>
      <c r="Q1329" t="s">
        <v>6038</v>
      </c>
      <c r="R1329" t="s">
        <v>3083</v>
      </c>
      <c r="S1329" t="s">
        <v>7</v>
      </c>
      <c r="T1329" t="s">
        <v>6039</v>
      </c>
      <c r="U1329" s="9" t="s">
        <v>6040</v>
      </c>
      <c r="V1329" s="9" t="s">
        <v>6041</v>
      </c>
      <c r="W1329" t="s">
        <v>6042</v>
      </c>
      <c r="X1329" t="s">
        <v>3081</v>
      </c>
      <c r="Y1329" t="s">
        <v>3081</v>
      </c>
      <c r="Z1329">
        <v>4</v>
      </c>
      <c r="AA1329">
        <v>45170</v>
      </c>
      <c r="AB1329">
        <v>40848</v>
      </c>
      <c r="AC1329">
        <v>62430001</v>
      </c>
      <c r="AD1329" s="9" t="s">
        <v>3084</v>
      </c>
      <c r="AE1329" t="s">
        <v>1253</v>
      </c>
      <c r="AF1329" t="s">
        <v>4026</v>
      </c>
      <c r="AG1329" t="s">
        <v>4027</v>
      </c>
      <c r="AH1329" t="s">
        <v>198</v>
      </c>
      <c r="AI1329" t="s">
        <v>6043</v>
      </c>
      <c r="AJ1329">
        <v>26433</v>
      </c>
      <c r="AK1329" t="s">
        <v>3087</v>
      </c>
      <c r="AL1329" t="s">
        <v>3088</v>
      </c>
      <c r="AM1329">
        <v>200013300204259</v>
      </c>
      <c r="AN1329">
        <v>1</v>
      </c>
      <c r="AO1329" s="88" t="s">
        <v>3089</v>
      </c>
      <c r="AP1329" s="88">
        <v>1</v>
      </c>
      <c r="AQ1329" s="88" t="s">
        <v>3090</v>
      </c>
      <c r="AR1329" s="88">
        <v>362717</v>
      </c>
      <c r="AS1329" s="88" t="s">
        <v>6059</v>
      </c>
      <c r="AT1329" s="88">
        <v>82</v>
      </c>
      <c r="AU1329" s="88">
        <v>22000</v>
      </c>
      <c r="AV1329" s="88">
        <v>0</v>
      </c>
      <c r="AW1329" s="88">
        <v>0</v>
      </c>
      <c r="AX1329" s="88">
        <v>0</v>
      </c>
      <c r="AY1329" s="88">
        <v>22000</v>
      </c>
      <c r="AZ1329" s="88">
        <v>631.4</v>
      </c>
      <c r="BA1329" s="88">
        <v>0</v>
      </c>
      <c r="BB1329" s="88">
        <v>668.8</v>
      </c>
      <c r="BC1329" s="88">
        <v>0</v>
      </c>
      <c r="BD1329" s="88">
        <v>25</v>
      </c>
      <c r="BE1329" s="88">
        <v>120</v>
      </c>
      <c r="BF1329" s="101">
        <v>8146.18</v>
      </c>
      <c r="BG1329" s="101">
        <v>9591.3799999999992</v>
      </c>
      <c r="BH1329" s="101">
        <v>1562</v>
      </c>
      <c r="BI1329" s="101">
        <v>242</v>
      </c>
      <c r="BJ1329" s="101">
        <v>1559.8</v>
      </c>
      <c r="BK1329" s="101">
        <v>3363.8</v>
      </c>
      <c r="BL1329" s="101" t="s">
        <v>3081</v>
      </c>
      <c r="BM1329" s="101" t="s">
        <v>3081</v>
      </c>
    </row>
    <row r="1330" spans="1:65">
      <c r="A1330" t="s">
        <v>695</v>
      </c>
      <c r="B1330">
        <v>20250301</v>
      </c>
      <c r="C1330">
        <v>2025</v>
      </c>
      <c r="D1330" s="9">
        <v>45717</v>
      </c>
      <c r="E1330">
        <v>3</v>
      </c>
      <c r="F1330" t="s">
        <v>1038</v>
      </c>
      <c r="G1330" t="s">
        <v>695</v>
      </c>
      <c r="H1330" t="s">
        <v>1038</v>
      </c>
      <c r="I1330" t="s">
        <v>695</v>
      </c>
      <c r="J1330">
        <v>7</v>
      </c>
      <c r="K1330" t="s">
        <v>3252</v>
      </c>
      <c r="L1330" t="s">
        <v>2158</v>
      </c>
      <c r="M1330" t="s">
        <v>2158</v>
      </c>
      <c r="N1330" t="s">
        <v>1820</v>
      </c>
      <c r="O1330" t="s">
        <v>3247</v>
      </c>
      <c r="P1330" t="s">
        <v>6037</v>
      </c>
      <c r="Q1330" t="s">
        <v>6038</v>
      </c>
      <c r="R1330" t="s">
        <v>3253</v>
      </c>
      <c r="S1330" t="s">
        <v>666</v>
      </c>
      <c r="T1330" t="s">
        <v>6046</v>
      </c>
      <c r="U1330" s="9" t="s">
        <v>6047</v>
      </c>
      <c r="V1330" s="9" t="s">
        <v>3081</v>
      </c>
      <c r="W1330" t="s">
        <v>3081</v>
      </c>
      <c r="X1330" t="s">
        <v>3081</v>
      </c>
      <c r="Y1330" t="s">
        <v>3081</v>
      </c>
      <c r="Z1330">
        <v>1</v>
      </c>
      <c r="AA1330">
        <v>45597</v>
      </c>
      <c r="AB1330">
        <v>45597</v>
      </c>
      <c r="AC1330">
        <v>62462441</v>
      </c>
      <c r="AD1330" s="9" t="s">
        <v>3084</v>
      </c>
      <c r="AE1330" t="s">
        <v>4806</v>
      </c>
      <c r="AF1330" t="s">
        <v>4807</v>
      </c>
      <c r="AG1330" t="s">
        <v>4808</v>
      </c>
      <c r="AH1330" t="s">
        <v>4809</v>
      </c>
      <c r="AI1330" t="s">
        <v>6045</v>
      </c>
      <c r="AJ1330">
        <v>32929</v>
      </c>
      <c r="AK1330" t="s">
        <v>3099</v>
      </c>
      <c r="AL1330" t="s">
        <v>3088</v>
      </c>
      <c r="AM1330">
        <v>200012401415021</v>
      </c>
      <c r="AN1330">
        <v>1</v>
      </c>
      <c r="AO1330" s="88" t="s">
        <v>3089</v>
      </c>
      <c r="AP1330" s="88">
        <v>1</v>
      </c>
      <c r="AQ1330" s="88" t="s">
        <v>3090</v>
      </c>
      <c r="AR1330" s="88">
        <v>362717</v>
      </c>
      <c r="AS1330" s="88" t="s">
        <v>6059</v>
      </c>
      <c r="AT1330" s="88">
        <v>83</v>
      </c>
      <c r="AU1330" s="88">
        <v>10000</v>
      </c>
      <c r="AV1330" s="88">
        <v>0</v>
      </c>
      <c r="AW1330" s="88">
        <v>0</v>
      </c>
      <c r="AX1330" s="88">
        <v>0</v>
      </c>
      <c r="AY1330" s="88">
        <v>10000</v>
      </c>
      <c r="AZ1330" s="88">
        <v>0</v>
      </c>
      <c r="BA1330" s="88">
        <v>0</v>
      </c>
      <c r="BB1330" s="88">
        <v>0</v>
      </c>
      <c r="BC1330" s="88">
        <v>0</v>
      </c>
      <c r="BD1330" s="88">
        <v>0</v>
      </c>
      <c r="BE1330" s="88">
        <v>0</v>
      </c>
      <c r="BF1330" s="101">
        <v>0</v>
      </c>
      <c r="BG1330" s="101">
        <v>0</v>
      </c>
      <c r="BH1330" s="101">
        <v>0</v>
      </c>
      <c r="BI1330" s="101">
        <v>0</v>
      </c>
      <c r="BJ1330" s="101">
        <v>0</v>
      </c>
      <c r="BK1330" s="101">
        <v>0</v>
      </c>
      <c r="BL1330" s="101" t="s">
        <v>3081</v>
      </c>
      <c r="BM1330" s="101" t="s">
        <v>3081</v>
      </c>
    </row>
    <row r="1331" spans="1:65">
      <c r="A1331" t="s">
        <v>695</v>
      </c>
      <c r="B1331">
        <v>20250301</v>
      </c>
      <c r="C1331">
        <v>2025</v>
      </c>
      <c r="D1331" s="9">
        <v>45717</v>
      </c>
      <c r="E1331">
        <v>3</v>
      </c>
      <c r="F1331" t="s">
        <v>1067</v>
      </c>
      <c r="G1331" t="s">
        <v>407</v>
      </c>
      <c r="H1331" t="s">
        <v>1067</v>
      </c>
      <c r="I1331" t="s">
        <v>407</v>
      </c>
      <c r="J1331">
        <v>1</v>
      </c>
      <c r="K1331" t="s">
        <v>9</v>
      </c>
      <c r="L1331" t="s">
        <v>2158</v>
      </c>
      <c r="M1331" t="s">
        <v>2158</v>
      </c>
      <c r="N1331" t="s">
        <v>1820</v>
      </c>
      <c r="O1331" t="s">
        <v>3247</v>
      </c>
      <c r="P1331" t="s">
        <v>6037</v>
      </c>
      <c r="Q1331" t="s">
        <v>6038</v>
      </c>
      <c r="R1331" t="s">
        <v>3185</v>
      </c>
      <c r="S1331" t="s">
        <v>307</v>
      </c>
      <c r="T1331" t="s">
        <v>6039</v>
      </c>
      <c r="U1331" s="9" t="s">
        <v>6040</v>
      </c>
      <c r="V1331" s="9" t="s">
        <v>6041</v>
      </c>
      <c r="W1331" t="s">
        <v>6042</v>
      </c>
      <c r="X1331" t="s">
        <v>3081</v>
      </c>
      <c r="Y1331" t="s">
        <v>3081</v>
      </c>
      <c r="Z1331">
        <v>5</v>
      </c>
      <c r="AA1331">
        <v>43831</v>
      </c>
      <c r="AB1331">
        <v>36312</v>
      </c>
      <c r="AC1331">
        <v>61710013</v>
      </c>
      <c r="AD1331" s="9" t="s">
        <v>3084</v>
      </c>
      <c r="AE1331" t="s">
        <v>861</v>
      </c>
      <c r="AF1331" t="s">
        <v>5403</v>
      </c>
      <c r="AG1331" t="s">
        <v>3126</v>
      </c>
      <c r="AH1331" t="s">
        <v>415</v>
      </c>
      <c r="AI1331" t="s">
        <v>6045</v>
      </c>
      <c r="AJ1331">
        <v>21756</v>
      </c>
      <c r="AK1331" t="s">
        <v>3088</v>
      </c>
      <c r="AL1331" t="s">
        <v>3095</v>
      </c>
      <c r="AM1331">
        <v>200013300039314</v>
      </c>
      <c r="AN1331">
        <v>1</v>
      </c>
      <c r="AO1331" s="88" t="s">
        <v>3089</v>
      </c>
      <c r="AP1331" s="88">
        <v>1</v>
      </c>
      <c r="AQ1331" s="88" t="s">
        <v>3090</v>
      </c>
      <c r="AR1331" s="88">
        <v>362717</v>
      </c>
      <c r="AS1331" s="88" t="s">
        <v>6059</v>
      </c>
      <c r="AT1331" s="88">
        <v>87</v>
      </c>
      <c r="AU1331" s="88">
        <v>25000</v>
      </c>
      <c r="AV1331" s="88">
        <v>0</v>
      </c>
      <c r="AW1331" s="88">
        <v>0</v>
      </c>
      <c r="AX1331" s="88">
        <v>0</v>
      </c>
      <c r="AY1331" s="88">
        <v>25000</v>
      </c>
      <c r="AZ1331" s="88">
        <v>717.5</v>
      </c>
      <c r="BA1331" s="88">
        <v>0</v>
      </c>
      <c r="BB1331" s="88">
        <v>760</v>
      </c>
      <c r="BC1331" s="88">
        <v>0</v>
      </c>
      <c r="BD1331" s="88">
        <v>25</v>
      </c>
      <c r="BE1331" s="88">
        <v>50</v>
      </c>
      <c r="BF1331" s="101">
        <v>11823.61</v>
      </c>
      <c r="BG1331" s="101">
        <v>13376.11</v>
      </c>
      <c r="BH1331" s="101">
        <v>1775</v>
      </c>
      <c r="BI1331" s="101">
        <v>275</v>
      </c>
      <c r="BJ1331" s="101">
        <v>1772.5</v>
      </c>
      <c r="BK1331" s="101">
        <v>3822.5</v>
      </c>
      <c r="BL1331" s="101" t="s">
        <v>3091</v>
      </c>
      <c r="BM1331" s="101" t="s">
        <v>3081</v>
      </c>
    </row>
    <row r="1332" spans="1:65">
      <c r="A1332" t="s">
        <v>695</v>
      </c>
      <c r="B1332">
        <v>20250301</v>
      </c>
      <c r="C1332">
        <v>2025</v>
      </c>
      <c r="D1332" s="9">
        <v>45717</v>
      </c>
      <c r="E1332">
        <v>3</v>
      </c>
      <c r="F1332" t="s">
        <v>1028</v>
      </c>
      <c r="G1332" t="s">
        <v>1194</v>
      </c>
      <c r="H1332" t="s">
        <v>1028</v>
      </c>
      <c r="I1332" t="s">
        <v>1194</v>
      </c>
      <c r="J1332">
        <v>1</v>
      </c>
      <c r="K1332" t="s">
        <v>9</v>
      </c>
      <c r="L1332" t="s">
        <v>2158</v>
      </c>
      <c r="M1332" t="s">
        <v>2158</v>
      </c>
      <c r="N1332" t="s">
        <v>1820</v>
      </c>
      <c r="O1332" t="s">
        <v>3247</v>
      </c>
      <c r="P1332" t="s">
        <v>6037</v>
      </c>
      <c r="Q1332" t="s">
        <v>6038</v>
      </c>
      <c r="R1332" t="s">
        <v>3263</v>
      </c>
      <c r="S1332" t="s">
        <v>62</v>
      </c>
      <c r="T1332" t="s">
        <v>6066</v>
      </c>
      <c r="U1332" s="9" t="s">
        <v>6067</v>
      </c>
      <c r="V1332" s="9" t="s">
        <v>6052</v>
      </c>
      <c r="W1332" t="s">
        <v>6053</v>
      </c>
      <c r="X1332" t="s">
        <v>3081</v>
      </c>
      <c r="Y1332" t="s">
        <v>3081</v>
      </c>
      <c r="Z1332">
        <v>12</v>
      </c>
      <c r="AA1332">
        <v>45474</v>
      </c>
      <c r="AB1332">
        <v>40634</v>
      </c>
      <c r="AC1332">
        <v>62475023</v>
      </c>
      <c r="AD1332" s="9" t="s">
        <v>3084</v>
      </c>
      <c r="AE1332" t="s">
        <v>1405</v>
      </c>
      <c r="AF1332" t="s">
        <v>4160</v>
      </c>
      <c r="AG1332" t="s">
        <v>4161</v>
      </c>
      <c r="AH1332" t="s">
        <v>601</v>
      </c>
      <c r="AI1332" t="s">
        <v>6043</v>
      </c>
      <c r="AJ1332">
        <v>27706</v>
      </c>
      <c r="AK1332" t="s">
        <v>3088</v>
      </c>
      <c r="AL1332" t="s">
        <v>3088</v>
      </c>
      <c r="AM1332">
        <v>200013300190826</v>
      </c>
      <c r="AN1332">
        <v>1</v>
      </c>
      <c r="AO1332" s="88" t="s">
        <v>3089</v>
      </c>
      <c r="AP1332" s="88">
        <v>1</v>
      </c>
      <c r="AQ1332" s="88" t="s">
        <v>3090</v>
      </c>
      <c r="AR1332" s="88">
        <v>362717</v>
      </c>
      <c r="AS1332" s="88" t="s">
        <v>6059</v>
      </c>
      <c r="AT1332" s="88">
        <v>207</v>
      </c>
      <c r="AU1332" s="88">
        <v>20000</v>
      </c>
      <c r="AV1332" s="88">
        <v>0</v>
      </c>
      <c r="AW1332" s="88">
        <v>0</v>
      </c>
      <c r="AX1332" s="88">
        <v>0</v>
      </c>
      <c r="AY1332" s="88">
        <v>20000</v>
      </c>
      <c r="AZ1332" s="88">
        <v>574</v>
      </c>
      <c r="BA1332" s="88">
        <v>0</v>
      </c>
      <c r="BB1332" s="88">
        <v>608</v>
      </c>
      <c r="BC1332" s="88">
        <v>0</v>
      </c>
      <c r="BD1332" s="88">
        <v>25</v>
      </c>
      <c r="BE1332" s="88">
        <v>0</v>
      </c>
      <c r="BF1332" s="101">
        <v>0</v>
      </c>
      <c r="BG1332" s="101">
        <v>1207</v>
      </c>
      <c r="BH1332" s="101">
        <v>1420</v>
      </c>
      <c r="BI1332" s="101">
        <v>220</v>
      </c>
      <c r="BJ1332" s="101">
        <v>1418</v>
      </c>
      <c r="BK1332" s="101">
        <v>3058</v>
      </c>
      <c r="BL1332" s="101" t="s">
        <v>3081</v>
      </c>
      <c r="BM1332" s="101" t="s">
        <v>3081</v>
      </c>
    </row>
    <row r="1333" spans="1:65">
      <c r="A1333" t="s">
        <v>695</v>
      </c>
      <c r="B1333">
        <v>20250301</v>
      </c>
      <c r="C1333">
        <v>2025</v>
      </c>
      <c r="D1333" s="9">
        <v>45717</v>
      </c>
      <c r="E1333">
        <v>3</v>
      </c>
      <c r="F1333" t="s">
        <v>1045</v>
      </c>
      <c r="G1333" t="s">
        <v>1201</v>
      </c>
      <c r="H1333" t="s">
        <v>1045</v>
      </c>
      <c r="I1333" t="s">
        <v>1201</v>
      </c>
      <c r="J1333">
        <v>1</v>
      </c>
      <c r="K1333" t="s">
        <v>9</v>
      </c>
      <c r="L1333" t="s">
        <v>2158</v>
      </c>
      <c r="M1333" t="s">
        <v>2158</v>
      </c>
      <c r="N1333" t="s">
        <v>1820</v>
      </c>
      <c r="O1333" t="s">
        <v>3247</v>
      </c>
      <c r="P1333" t="s">
        <v>6037</v>
      </c>
      <c r="Q1333" t="s">
        <v>6038</v>
      </c>
      <c r="R1333" t="s">
        <v>3096</v>
      </c>
      <c r="S1333" t="s">
        <v>295</v>
      </c>
      <c r="T1333" t="s">
        <v>6046</v>
      </c>
      <c r="U1333" s="9" t="s">
        <v>6047</v>
      </c>
      <c r="V1333" s="9" t="s">
        <v>6056</v>
      </c>
      <c r="W1333" t="s">
        <v>6057</v>
      </c>
      <c r="X1333" t="s">
        <v>3081</v>
      </c>
      <c r="Y1333" t="s">
        <v>3081</v>
      </c>
      <c r="Z1333">
        <v>3</v>
      </c>
      <c r="AA1333">
        <v>45474</v>
      </c>
      <c r="AB1333">
        <v>45078</v>
      </c>
      <c r="AC1333">
        <v>61485028</v>
      </c>
      <c r="AD1333" s="9" t="s">
        <v>3084</v>
      </c>
      <c r="AE1333" t="s">
        <v>2361</v>
      </c>
      <c r="AF1333" t="s">
        <v>3755</v>
      </c>
      <c r="AG1333" t="s">
        <v>3756</v>
      </c>
      <c r="AH1333" t="s">
        <v>2362</v>
      </c>
      <c r="AI1333" t="s">
        <v>6043</v>
      </c>
      <c r="AJ1333">
        <v>36118</v>
      </c>
      <c r="AK1333" t="s">
        <v>3099</v>
      </c>
      <c r="AL1333" t="s">
        <v>3088</v>
      </c>
      <c r="AM1333">
        <v>200019605901673</v>
      </c>
      <c r="AN1333">
        <v>1</v>
      </c>
      <c r="AO1333" s="88" t="s">
        <v>3089</v>
      </c>
      <c r="AP1333" s="88">
        <v>1</v>
      </c>
      <c r="AQ1333" s="88" t="s">
        <v>3090</v>
      </c>
      <c r="AR1333" s="88">
        <v>362717</v>
      </c>
      <c r="AS1333" s="88" t="s">
        <v>6059</v>
      </c>
      <c r="AT1333" s="88">
        <v>125</v>
      </c>
      <c r="AU1333" s="88">
        <v>5833.33</v>
      </c>
      <c r="AV1333" s="88">
        <v>0</v>
      </c>
      <c r="AW1333" s="88">
        <v>0</v>
      </c>
      <c r="AX1333" s="88">
        <v>0</v>
      </c>
      <c r="AY1333" s="88">
        <v>5833.33</v>
      </c>
      <c r="AZ1333" s="88">
        <v>167.42</v>
      </c>
      <c r="BA1333" s="88">
        <v>0</v>
      </c>
      <c r="BB1333" s="88">
        <v>177.33</v>
      </c>
      <c r="BC1333" s="88">
        <v>0</v>
      </c>
      <c r="BD1333" s="88">
        <v>25</v>
      </c>
      <c r="BE1333" s="88">
        <v>0</v>
      </c>
      <c r="BF1333" s="101">
        <v>0</v>
      </c>
      <c r="BG1333" s="101">
        <v>369.75</v>
      </c>
      <c r="BH1333" s="101">
        <v>414.17</v>
      </c>
      <c r="BI1333" s="101">
        <v>64.17</v>
      </c>
      <c r="BJ1333" s="101">
        <v>413.58</v>
      </c>
      <c r="BK1333" s="101">
        <v>891.92</v>
      </c>
      <c r="BL1333" s="101" t="s">
        <v>3081</v>
      </c>
      <c r="BM1333" s="101" t="s">
        <v>3081</v>
      </c>
    </row>
    <row r="1334" spans="1:65">
      <c r="A1334" t="s">
        <v>695</v>
      </c>
      <c r="B1334">
        <v>20250301</v>
      </c>
      <c r="C1334">
        <v>2025</v>
      </c>
      <c r="D1334" s="9">
        <v>45717</v>
      </c>
      <c r="E1334">
        <v>3</v>
      </c>
      <c r="F1334" t="s">
        <v>1038</v>
      </c>
      <c r="G1334" t="s">
        <v>695</v>
      </c>
      <c r="H1334" t="s">
        <v>1038</v>
      </c>
      <c r="I1334" t="s">
        <v>695</v>
      </c>
      <c r="J1334">
        <v>7</v>
      </c>
      <c r="K1334" t="s">
        <v>3252</v>
      </c>
      <c r="L1334" t="s">
        <v>2158</v>
      </c>
      <c r="M1334" t="s">
        <v>2158</v>
      </c>
      <c r="N1334" t="s">
        <v>1820</v>
      </c>
      <c r="O1334" t="s">
        <v>3247</v>
      </c>
      <c r="P1334" t="s">
        <v>6037</v>
      </c>
      <c r="Q1334" t="s">
        <v>6038</v>
      </c>
      <c r="R1334" t="s">
        <v>3253</v>
      </c>
      <c r="S1334" t="s">
        <v>666</v>
      </c>
      <c r="T1334" t="s">
        <v>6046</v>
      </c>
      <c r="U1334" s="9" t="s">
        <v>6047</v>
      </c>
      <c r="V1334" s="9" t="s">
        <v>3081</v>
      </c>
      <c r="W1334" t="s">
        <v>3081</v>
      </c>
      <c r="X1334" t="s">
        <v>3081</v>
      </c>
      <c r="Y1334" t="s">
        <v>3081</v>
      </c>
      <c r="Z1334">
        <v>1</v>
      </c>
      <c r="AA1334">
        <v>44835</v>
      </c>
      <c r="AB1334">
        <v>44835</v>
      </c>
      <c r="AC1334">
        <v>62461697</v>
      </c>
      <c r="AD1334" s="9" t="s">
        <v>3084</v>
      </c>
      <c r="AE1334" t="s">
        <v>1900</v>
      </c>
      <c r="AF1334" t="s">
        <v>3435</v>
      </c>
      <c r="AG1334" t="s">
        <v>3436</v>
      </c>
      <c r="AH1334" t="s">
        <v>1886</v>
      </c>
      <c r="AI1334" t="s">
        <v>6045</v>
      </c>
      <c r="AJ1334">
        <v>31929</v>
      </c>
      <c r="AK1334" t="s">
        <v>3099</v>
      </c>
      <c r="AL1334" t="s">
        <v>3088</v>
      </c>
      <c r="AM1334">
        <v>200012800243061</v>
      </c>
      <c r="AN1334">
        <v>1</v>
      </c>
      <c r="AO1334" s="88" t="s">
        <v>3089</v>
      </c>
      <c r="AP1334" s="88">
        <v>1</v>
      </c>
      <c r="AQ1334" s="88" t="s">
        <v>3090</v>
      </c>
      <c r="AR1334" s="88">
        <v>362717</v>
      </c>
      <c r="AS1334" s="88" t="s">
        <v>6059</v>
      </c>
      <c r="AT1334" s="88">
        <v>128</v>
      </c>
      <c r="AU1334" s="88">
        <v>10000</v>
      </c>
      <c r="AV1334" s="88">
        <v>0</v>
      </c>
      <c r="AW1334" s="88">
        <v>0</v>
      </c>
      <c r="AX1334" s="88">
        <v>0</v>
      </c>
      <c r="AY1334" s="88">
        <v>10000</v>
      </c>
      <c r="AZ1334" s="88">
        <v>0</v>
      </c>
      <c r="BA1334" s="88">
        <v>0</v>
      </c>
      <c r="BB1334" s="88">
        <v>0</v>
      </c>
      <c r="BC1334" s="88">
        <v>0</v>
      </c>
      <c r="BD1334" s="88">
        <v>0</v>
      </c>
      <c r="BE1334" s="88">
        <v>0</v>
      </c>
      <c r="BF1334" s="101">
        <v>0</v>
      </c>
      <c r="BG1334" s="101">
        <v>0</v>
      </c>
      <c r="BH1334" s="101">
        <v>0</v>
      </c>
      <c r="BI1334" s="101">
        <v>0</v>
      </c>
      <c r="BJ1334" s="101">
        <v>0</v>
      </c>
      <c r="BK1334" s="101">
        <v>0</v>
      </c>
      <c r="BL1334" s="101" t="s">
        <v>3081</v>
      </c>
      <c r="BM1334" s="101" t="s">
        <v>3081</v>
      </c>
    </row>
    <row r="1335" spans="1:65">
      <c r="A1335" t="s">
        <v>695</v>
      </c>
      <c r="B1335">
        <v>20250301</v>
      </c>
      <c r="C1335">
        <v>2025</v>
      </c>
      <c r="D1335" s="9">
        <v>45717</v>
      </c>
      <c r="E1335">
        <v>3</v>
      </c>
      <c r="F1335" t="s">
        <v>1033</v>
      </c>
      <c r="G1335" t="s">
        <v>428</v>
      </c>
      <c r="H1335" t="s">
        <v>1038</v>
      </c>
      <c r="I1335" t="s">
        <v>695</v>
      </c>
      <c r="J1335">
        <v>34</v>
      </c>
      <c r="K1335" t="s">
        <v>3256</v>
      </c>
      <c r="L1335" t="s">
        <v>2158</v>
      </c>
      <c r="M1335" t="s">
        <v>2158</v>
      </c>
      <c r="N1335" t="s">
        <v>1820</v>
      </c>
      <c r="O1335" t="s">
        <v>3247</v>
      </c>
      <c r="P1335" t="s">
        <v>6037</v>
      </c>
      <c r="Q1335" t="s">
        <v>6038</v>
      </c>
      <c r="R1335" t="s">
        <v>3816</v>
      </c>
      <c r="S1335" t="s">
        <v>2070</v>
      </c>
      <c r="T1335" t="s">
        <v>6046</v>
      </c>
      <c r="U1335" s="9" t="s">
        <v>6047</v>
      </c>
      <c r="V1335" s="9" t="s">
        <v>3081</v>
      </c>
      <c r="W1335" t="s">
        <v>3081</v>
      </c>
      <c r="X1335" t="s">
        <v>3081</v>
      </c>
      <c r="Y1335" t="s">
        <v>3081</v>
      </c>
      <c r="Z1335">
        <v>2</v>
      </c>
      <c r="AA1335">
        <v>44896</v>
      </c>
      <c r="AB1335">
        <v>39965</v>
      </c>
      <c r="AC1335">
        <v>61815118</v>
      </c>
      <c r="AD1335" s="9" t="s">
        <v>3084</v>
      </c>
      <c r="AE1335" t="s">
        <v>2096</v>
      </c>
      <c r="AF1335" t="s">
        <v>4402</v>
      </c>
      <c r="AG1335" t="s">
        <v>4403</v>
      </c>
      <c r="AH1335" t="s">
        <v>2095</v>
      </c>
      <c r="AI1335" t="s">
        <v>6045</v>
      </c>
      <c r="AJ1335">
        <v>31834</v>
      </c>
      <c r="AK1335" t="s">
        <v>3099</v>
      </c>
      <c r="AL1335" t="s">
        <v>3088</v>
      </c>
      <c r="AM1335">
        <v>200019603271876</v>
      </c>
      <c r="AN1335">
        <v>1</v>
      </c>
      <c r="AO1335" s="88" t="s">
        <v>3089</v>
      </c>
      <c r="AP1335" s="88">
        <v>1</v>
      </c>
      <c r="AQ1335" s="88" t="s">
        <v>3090</v>
      </c>
      <c r="AR1335" s="88">
        <v>362717</v>
      </c>
      <c r="AS1335" s="88" t="s">
        <v>6059</v>
      </c>
      <c r="AT1335" s="88">
        <v>129</v>
      </c>
      <c r="AU1335" s="88">
        <v>30000</v>
      </c>
      <c r="AV1335" s="88">
        <v>0</v>
      </c>
      <c r="AW1335" s="88">
        <v>0</v>
      </c>
      <c r="AX1335" s="88">
        <v>0</v>
      </c>
      <c r="AY1335" s="88">
        <v>30000</v>
      </c>
      <c r="AZ1335" s="88">
        <v>861</v>
      </c>
      <c r="BA1335" s="88">
        <v>0</v>
      </c>
      <c r="BB1335" s="88">
        <v>912</v>
      </c>
      <c r="BC1335" s="88">
        <v>0</v>
      </c>
      <c r="BD1335" s="88">
        <v>25</v>
      </c>
      <c r="BE1335" s="88">
        <v>0</v>
      </c>
      <c r="BF1335" s="101">
        <v>0</v>
      </c>
      <c r="BG1335" s="101">
        <v>1798</v>
      </c>
      <c r="BH1335" s="101">
        <v>2130</v>
      </c>
      <c r="BI1335" s="101">
        <v>330</v>
      </c>
      <c r="BJ1335" s="101">
        <v>2127</v>
      </c>
      <c r="BK1335" s="101">
        <v>4587</v>
      </c>
      <c r="BL1335" s="101" t="s">
        <v>3081</v>
      </c>
      <c r="BM1335" s="101" t="s">
        <v>3081</v>
      </c>
    </row>
    <row r="1336" spans="1:65">
      <c r="A1336" t="s">
        <v>695</v>
      </c>
      <c r="B1336">
        <v>20250301</v>
      </c>
      <c r="C1336">
        <v>2025</v>
      </c>
      <c r="D1336" s="9">
        <v>45717</v>
      </c>
      <c r="E1336">
        <v>3</v>
      </c>
      <c r="F1336" t="s">
        <v>1038</v>
      </c>
      <c r="G1336" t="s">
        <v>695</v>
      </c>
      <c r="H1336" t="s">
        <v>1038</v>
      </c>
      <c r="I1336" t="s">
        <v>695</v>
      </c>
      <c r="J1336">
        <v>7</v>
      </c>
      <c r="K1336" t="s">
        <v>3252</v>
      </c>
      <c r="L1336" t="s">
        <v>2158</v>
      </c>
      <c r="M1336" t="s">
        <v>2158</v>
      </c>
      <c r="N1336" t="s">
        <v>1820</v>
      </c>
      <c r="O1336" t="s">
        <v>3247</v>
      </c>
      <c r="P1336" t="s">
        <v>6037</v>
      </c>
      <c r="Q1336" t="s">
        <v>6038</v>
      </c>
      <c r="R1336" t="s">
        <v>3253</v>
      </c>
      <c r="S1336" t="s">
        <v>666</v>
      </c>
      <c r="T1336" t="s">
        <v>6046</v>
      </c>
      <c r="U1336" s="9" t="s">
        <v>6047</v>
      </c>
      <c r="V1336" s="9" t="s">
        <v>3081</v>
      </c>
      <c r="W1336" t="s">
        <v>3081</v>
      </c>
      <c r="X1336" t="s">
        <v>3081</v>
      </c>
      <c r="Y1336" t="s">
        <v>3081</v>
      </c>
      <c r="Z1336">
        <v>5</v>
      </c>
      <c r="AA1336">
        <v>45536</v>
      </c>
      <c r="AB1336">
        <v>41334</v>
      </c>
      <c r="AC1336">
        <v>62462359</v>
      </c>
      <c r="AD1336" s="9" t="s">
        <v>3084</v>
      </c>
      <c r="AE1336" t="s">
        <v>2999</v>
      </c>
      <c r="AF1336" t="s">
        <v>3814</v>
      </c>
      <c r="AG1336" t="s">
        <v>3815</v>
      </c>
      <c r="AH1336" t="s">
        <v>3000</v>
      </c>
      <c r="AI1336" t="s">
        <v>6045</v>
      </c>
      <c r="AJ1336">
        <v>31927</v>
      </c>
      <c r="AK1336" t="s">
        <v>3099</v>
      </c>
      <c r="AL1336" t="s">
        <v>3088</v>
      </c>
      <c r="AM1336">
        <v>200012320493109</v>
      </c>
      <c r="AN1336">
        <v>1</v>
      </c>
      <c r="AO1336" s="88" t="s">
        <v>3089</v>
      </c>
      <c r="AP1336" s="88">
        <v>1</v>
      </c>
      <c r="AQ1336" s="88" t="s">
        <v>3090</v>
      </c>
      <c r="AR1336" s="88">
        <v>362717</v>
      </c>
      <c r="AS1336" s="88" t="s">
        <v>6059</v>
      </c>
      <c r="AT1336" s="88">
        <v>133</v>
      </c>
      <c r="AU1336" s="88">
        <v>10000</v>
      </c>
      <c r="AV1336" s="88">
        <v>0</v>
      </c>
      <c r="AW1336" s="88">
        <v>0</v>
      </c>
      <c r="AX1336" s="88">
        <v>0</v>
      </c>
      <c r="AY1336" s="88">
        <v>10000</v>
      </c>
      <c r="AZ1336" s="88">
        <v>0</v>
      </c>
      <c r="BA1336" s="88">
        <v>0</v>
      </c>
      <c r="BB1336" s="88">
        <v>0</v>
      </c>
      <c r="BC1336" s="88">
        <v>0</v>
      </c>
      <c r="BD1336" s="88">
        <v>0</v>
      </c>
      <c r="BE1336" s="88">
        <v>0</v>
      </c>
      <c r="BF1336" s="101">
        <v>0</v>
      </c>
      <c r="BG1336" s="101">
        <v>0</v>
      </c>
      <c r="BH1336" s="101">
        <v>0</v>
      </c>
      <c r="BI1336" s="101">
        <v>0</v>
      </c>
      <c r="BJ1336" s="101">
        <v>0</v>
      </c>
      <c r="BK1336" s="101">
        <v>0</v>
      </c>
      <c r="BL1336" s="101" t="s">
        <v>3081</v>
      </c>
      <c r="BM1336" s="101" t="s">
        <v>3081</v>
      </c>
    </row>
    <row r="1337" spans="1:65">
      <c r="A1337" t="s">
        <v>695</v>
      </c>
      <c r="B1337">
        <v>20250301</v>
      </c>
      <c r="C1337">
        <v>2025</v>
      </c>
      <c r="D1337" s="9">
        <v>45717</v>
      </c>
      <c r="E1337">
        <v>3</v>
      </c>
      <c r="F1337" t="s">
        <v>1036</v>
      </c>
      <c r="G1337" t="s">
        <v>1193</v>
      </c>
      <c r="H1337" t="s">
        <v>1038</v>
      </c>
      <c r="I1337" t="s">
        <v>695</v>
      </c>
      <c r="J1337">
        <v>34</v>
      </c>
      <c r="K1337" t="s">
        <v>3256</v>
      </c>
      <c r="L1337" t="s">
        <v>2158</v>
      </c>
      <c r="M1337" t="s">
        <v>2158</v>
      </c>
      <c r="N1337" t="s">
        <v>1820</v>
      </c>
      <c r="O1337" t="s">
        <v>3247</v>
      </c>
      <c r="P1337" t="s">
        <v>6037</v>
      </c>
      <c r="Q1337" t="s">
        <v>6038</v>
      </c>
      <c r="R1337" t="s">
        <v>3523</v>
      </c>
      <c r="S1337" t="s">
        <v>1111</v>
      </c>
      <c r="T1337" t="s">
        <v>6046</v>
      </c>
      <c r="U1337" s="9" t="s">
        <v>6047</v>
      </c>
      <c r="V1337" s="9" t="s">
        <v>3081</v>
      </c>
      <c r="W1337" t="s">
        <v>3081</v>
      </c>
      <c r="X1337" t="s">
        <v>3081</v>
      </c>
      <c r="Y1337" t="s">
        <v>3081</v>
      </c>
      <c r="Z1337">
        <v>1</v>
      </c>
      <c r="AA1337">
        <v>45108</v>
      </c>
      <c r="AB1337">
        <v>45108</v>
      </c>
      <c r="AC1337">
        <v>61575228</v>
      </c>
      <c r="AD1337" s="9" t="s">
        <v>3084</v>
      </c>
      <c r="AE1337" t="s">
        <v>2490</v>
      </c>
      <c r="AF1337" t="s">
        <v>3524</v>
      </c>
      <c r="AG1337" t="s">
        <v>3525</v>
      </c>
      <c r="AH1337" t="s">
        <v>2489</v>
      </c>
      <c r="AI1337" t="s">
        <v>6043</v>
      </c>
      <c r="AJ1337">
        <v>33995</v>
      </c>
      <c r="AK1337" t="s">
        <v>3099</v>
      </c>
      <c r="AL1337" t="s">
        <v>3088</v>
      </c>
      <c r="AM1337">
        <v>200019606010228</v>
      </c>
      <c r="AN1337">
        <v>1</v>
      </c>
      <c r="AO1337" s="88" t="s">
        <v>3089</v>
      </c>
      <c r="AP1337" s="88">
        <v>1</v>
      </c>
      <c r="AQ1337" s="88" t="s">
        <v>3090</v>
      </c>
      <c r="AR1337" s="88">
        <v>362717</v>
      </c>
      <c r="AS1337" s="88" t="s">
        <v>6059</v>
      </c>
      <c r="AT1337" s="88">
        <v>142</v>
      </c>
      <c r="AU1337" s="88">
        <v>8400</v>
      </c>
      <c r="AV1337" s="88">
        <v>0</v>
      </c>
      <c r="AW1337" s="88">
        <v>0</v>
      </c>
      <c r="AX1337" s="88">
        <v>0</v>
      </c>
      <c r="AY1337" s="88">
        <v>8400</v>
      </c>
      <c r="AZ1337" s="88">
        <v>241.08</v>
      </c>
      <c r="BA1337" s="88">
        <v>0</v>
      </c>
      <c r="BB1337" s="88">
        <v>255.36</v>
      </c>
      <c r="BC1337" s="88">
        <v>0</v>
      </c>
      <c r="BD1337" s="88">
        <v>25</v>
      </c>
      <c r="BE1337" s="88">
        <v>0</v>
      </c>
      <c r="BF1337" s="101">
        <v>0</v>
      </c>
      <c r="BG1337" s="101">
        <v>521.44000000000005</v>
      </c>
      <c r="BH1337" s="101">
        <v>596.4</v>
      </c>
      <c r="BI1337" s="101">
        <v>92.4</v>
      </c>
      <c r="BJ1337" s="101">
        <v>595.55999999999995</v>
      </c>
      <c r="BK1337" s="101">
        <v>1284.3599999999999</v>
      </c>
      <c r="BL1337" s="101" t="s">
        <v>3081</v>
      </c>
      <c r="BM1337" s="101" t="s">
        <v>3081</v>
      </c>
    </row>
    <row r="1338" spans="1:65">
      <c r="A1338" t="s">
        <v>695</v>
      </c>
      <c r="B1338">
        <v>20250301</v>
      </c>
      <c r="C1338">
        <v>2025</v>
      </c>
      <c r="D1338" s="9">
        <v>45717</v>
      </c>
      <c r="E1338">
        <v>3</v>
      </c>
      <c r="F1338" t="s">
        <v>1043</v>
      </c>
      <c r="G1338" t="s">
        <v>60</v>
      </c>
      <c r="H1338" t="s">
        <v>1038</v>
      </c>
      <c r="I1338" t="s">
        <v>695</v>
      </c>
      <c r="J1338">
        <v>34</v>
      </c>
      <c r="K1338" t="s">
        <v>3256</v>
      </c>
      <c r="L1338" t="s">
        <v>2158</v>
      </c>
      <c r="M1338" t="s">
        <v>2158</v>
      </c>
      <c r="N1338" t="s">
        <v>1820</v>
      </c>
      <c r="O1338" t="s">
        <v>3247</v>
      </c>
      <c r="P1338" t="s">
        <v>6037</v>
      </c>
      <c r="Q1338" t="s">
        <v>6038</v>
      </c>
      <c r="R1338" t="s">
        <v>3263</v>
      </c>
      <c r="S1338" t="s">
        <v>62</v>
      </c>
      <c r="T1338" t="s">
        <v>6066</v>
      </c>
      <c r="U1338" s="9" t="s">
        <v>6067</v>
      </c>
      <c r="V1338" s="9" t="s">
        <v>6052</v>
      </c>
      <c r="W1338" t="s">
        <v>6053</v>
      </c>
      <c r="X1338" t="s">
        <v>3081</v>
      </c>
      <c r="Y1338" t="s">
        <v>3081</v>
      </c>
      <c r="Z1338">
        <v>3</v>
      </c>
      <c r="AA1338">
        <v>45108</v>
      </c>
      <c r="AB1338">
        <v>42217</v>
      </c>
      <c r="AC1338">
        <v>61950099</v>
      </c>
      <c r="AD1338" s="9" t="s">
        <v>3084</v>
      </c>
      <c r="AE1338" t="s">
        <v>2480</v>
      </c>
      <c r="AF1338" t="s">
        <v>3407</v>
      </c>
      <c r="AG1338" t="s">
        <v>3408</v>
      </c>
      <c r="AH1338" t="s">
        <v>2479</v>
      </c>
      <c r="AI1338" t="s">
        <v>6043</v>
      </c>
      <c r="AJ1338">
        <v>28339</v>
      </c>
      <c r="AK1338" t="s">
        <v>3099</v>
      </c>
      <c r="AL1338" t="s">
        <v>3088</v>
      </c>
      <c r="AM1338">
        <v>200019600716646</v>
      </c>
      <c r="AN1338">
        <v>1</v>
      </c>
      <c r="AO1338" s="88" t="s">
        <v>3089</v>
      </c>
      <c r="AP1338" s="88">
        <v>1</v>
      </c>
      <c r="AQ1338" s="88" t="s">
        <v>3090</v>
      </c>
      <c r="AR1338" s="88">
        <v>362717</v>
      </c>
      <c r="AS1338" s="88" t="s">
        <v>6059</v>
      </c>
      <c r="AT1338" s="88">
        <v>147</v>
      </c>
      <c r="AU1338" s="88">
        <v>20000</v>
      </c>
      <c r="AV1338" s="88">
        <v>0</v>
      </c>
      <c r="AW1338" s="88">
        <v>0</v>
      </c>
      <c r="AX1338" s="88">
        <v>0</v>
      </c>
      <c r="AY1338" s="88">
        <v>20000</v>
      </c>
      <c r="AZ1338" s="88">
        <v>574</v>
      </c>
      <c r="BA1338" s="88">
        <v>0</v>
      </c>
      <c r="BB1338" s="88">
        <v>608</v>
      </c>
      <c r="BC1338" s="88">
        <v>0</v>
      </c>
      <c r="BD1338" s="88">
        <v>25</v>
      </c>
      <c r="BE1338" s="88">
        <v>0</v>
      </c>
      <c r="BF1338" s="101">
        <v>0</v>
      </c>
      <c r="BG1338" s="101">
        <v>1207</v>
      </c>
      <c r="BH1338" s="101">
        <v>1420</v>
      </c>
      <c r="BI1338" s="101">
        <v>220</v>
      </c>
      <c r="BJ1338" s="101">
        <v>1418</v>
      </c>
      <c r="BK1338" s="101">
        <v>3058</v>
      </c>
      <c r="BL1338" s="101" t="s">
        <v>3229</v>
      </c>
      <c r="BM1338" s="101" t="s">
        <v>3280</v>
      </c>
    </row>
    <row r="1339" spans="1:65">
      <c r="A1339" t="s">
        <v>695</v>
      </c>
      <c r="B1339">
        <v>20250301</v>
      </c>
      <c r="C1339">
        <v>2025</v>
      </c>
      <c r="D1339" s="9">
        <v>45717</v>
      </c>
      <c r="E1339">
        <v>3</v>
      </c>
      <c r="F1339" t="s">
        <v>1038</v>
      </c>
      <c r="G1339" t="s">
        <v>695</v>
      </c>
      <c r="H1339" t="s">
        <v>1038</v>
      </c>
      <c r="I1339" t="s">
        <v>695</v>
      </c>
      <c r="J1339">
        <v>34</v>
      </c>
      <c r="K1339" t="s">
        <v>3256</v>
      </c>
      <c r="L1339" t="s">
        <v>2158</v>
      </c>
      <c r="M1339" t="s">
        <v>2158</v>
      </c>
      <c r="N1339" t="s">
        <v>1820</v>
      </c>
      <c r="O1339" t="s">
        <v>3247</v>
      </c>
      <c r="P1339" t="s">
        <v>6037</v>
      </c>
      <c r="Q1339" t="s">
        <v>6038</v>
      </c>
      <c r="R1339" t="s">
        <v>3335</v>
      </c>
      <c r="S1339" t="s">
        <v>746</v>
      </c>
      <c r="T1339" t="s">
        <v>6046</v>
      </c>
      <c r="U1339" s="9" t="s">
        <v>6047</v>
      </c>
      <c r="V1339" s="9" t="s">
        <v>6052</v>
      </c>
      <c r="W1339" t="s">
        <v>6053</v>
      </c>
      <c r="X1339" t="s">
        <v>3081</v>
      </c>
      <c r="Y1339" t="s">
        <v>3081</v>
      </c>
      <c r="Z1339">
        <v>2</v>
      </c>
      <c r="AA1339">
        <v>45352</v>
      </c>
      <c r="AB1339">
        <v>44774</v>
      </c>
      <c r="AC1339">
        <v>62461653</v>
      </c>
      <c r="AD1339" s="9" t="s">
        <v>3084</v>
      </c>
      <c r="AE1339" t="s">
        <v>1815</v>
      </c>
      <c r="AF1339" t="s">
        <v>5710</v>
      </c>
      <c r="AG1339" t="s">
        <v>5711</v>
      </c>
      <c r="AH1339" t="s">
        <v>1814</v>
      </c>
      <c r="AI1339" t="s">
        <v>6043</v>
      </c>
      <c r="AJ1339">
        <v>32195</v>
      </c>
      <c r="AK1339" t="s">
        <v>3099</v>
      </c>
      <c r="AL1339" t="s">
        <v>3088</v>
      </c>
      <c r="AM1339">
        <v>200019605054279</v>
      </c>
      <c r="AN1339">
        <v>1</v>
      </c>
      <c r="AO1339" s="88" t="s">
        <v>3089</v>
      </c>
      <c r="AP1339" s="88">
        <v>1</v>
      </c>
      <c r="AQ1339" s="88" t="s">
        <v>3090</v>
      </c>
      <c r="AR1339" s="88">
        <v>362717</v>
      </c>
      <c r="AS1339" s="88" t="s">
        <v>6059</v>
      </c>
      <c r="AT1339" s="88">
        <v>151</v>
      </c>
      <c r="AU1339" s="88">
        <v>70000</v>
      </c>
      <c r="AV1339" s="88">
        <v>0</v>
      </c>
      <c r="AW1339" s="88">
        <v>0</v>
      </c>
      <c r="AX1339" s="88">
        <v>0</v>
      </c>
      <c r="AY1339" s="88">
        <v>70000</v>
      </c>
      <c r="AZ1339" s="88">
        <v>2009</v>
      </c>
      <c r="BA1339" s="88">
        <v>5368.48</v>
      </c>
      <c r="BB1339" s="88">
        <v>2128</v>
      </c>
      <c r="BC1339" s="88">
        <v>0</v>
      </c>
      <c r="BD1339" s="88">
        <v>25</v>
      </c>
      <c r="BE1339" s="88">
        <v>0</v>
      </c>
      <c r="BF1339" s="101">
        <v>2166</v>
      </c>
      <c r="BG1339" s="101">
        <v>11696.48</v>
      </c>
      <c r="BH1339" s="101">
        <v>4970</v>
      </c>
      <c r="BI1339" s="101">
        <v>770</v>
      </c>
      <c r="BJ1339" s="101">
        <v>4963</v>
      </c>
      <c r="BK1339" s="101">
        <v>10703</v>
      </c>
      <c r="BL1339" s="101" t="s">
        <v>3081</v>
      </c>
      <c r="BM1339" s="101" t="s">
        <v>3081</v>
      </c>
    </row>
    <row r="1340" spans="1:65">
      <c r="A1340" t="s">
        <v>695</v>
      </c>
      <c r="B1340">
        <v>20250301</v>
      </c>
      <c r="C1340">
        <v>2025</v>
      </c>
      <c r="D1340" s="9">
        <v>45717</v>
      </c>
      <c r="E1340">
        <v>3</v>
      </c>
      <c r="F1340" t="s">
        <v>1043</v>
      </c>
      <c r="G1340" t="s">
        <v>60</v>
      </c>
      <c r="H1340" t="s">
        <v>1038</v>
      </c>
      <c r="I1340" t="s">
        <v>695</v>
      </c>
      <c r="J1340">
        <v>34</v>
      </c>
      <c r="K1340" t="s">
        <v>3256</v>
      </c>
      <c r="L1340" t="s">
        <v>2158</v>
      </c>
      <c r="M1340" t="s">
        <v>2158</v>
      </c>
      <c r="N1340" t="s">
        <v>1820</v>
      </c>
      <c r="O1340" t="s">
        <v>3247</v>
      </c>
      <c r="P1340" t="s">
        <v>6037</v>
      </c>
      <c r="Q1340" t="s">
        <v>6038</v>
      </c>
      <c r="R1340" t="s">
        <v>3263</v>
      </c>
      <c r="S1340" t="s">
        <v>62</v>
      </c>
      <c r="T1340" t="s">
        <v>6066</v>
      </c>
      <c r="U1340" s="9" t="s">
        <v>6067</v>
      </c>
      <c r="V1340" s="9" t="s">
        <v>6052</v>
      </c>
      <c r="W1340" t="s">
        <v>6053</v>
      </c>
      <c r="X1340" t="s">
        <v>3081</v>
      </c>
      <c r="Y1340" t="s">
        <v>3081</v>
      </c>
      <c r="Z1340">
        <v>1</v>
      </c>
      <c r="AA1340">
        <v>45261</v>
      </c>
      <c r="AB1340">
        <v>45261</v>
      </c>
      <c r="AC1340">
        <v>61950121</v>
      </c>
      <c r="AD1340" s="9" t="s">
        <v>3084</v>
      </c>
      <c r="AE1340" t="s">
        <v>2652</v>
      </c>
      <c r="AF1340" t="s">
        <v>5294</v>
      </c>
      <c r="AG1340" t="s">
        <v>5295</v>
      </c>
      <c r="AH1340" t="s">
        <v>2651</v>
      </c>
      <c r="AI1340" t="s">
        <v>6043</v>
      </c>
      <c r="AJ1340">
        <v>35052</v>
      </c>
      <c r="AK1340" t="s">
        <v>3099</v>
      </c>
      <c r="AL1340" t="s">
        <v>3088</v>
      </c>
      <c r="AM1340">
        <v>200019600840909</v>
      </c>
      <c r="AN1340">
        <v>1</v>
      </c>
      <c r="AO1340" s="88" t="s">
        <v>3089</v>
      </c>
      <c r="AP1340" s="88">
        <v>1</v>
      </c>
      <c r="AQ1340" s="88" t="s">
        <v>3090</v>
      </c>
      <c r="AR1340" s="88">
        <v>362717</v>
      </c>
      <c r="AS1340" s="88" t="s">
        <v>6059</v>
      </c>
      <c r="AT1340" s="88">
        <v>180</v>
      </c>
      <c r="AU1340" s="88">
        <v>20000</v>
      </c>
      <c r="AV1340" s="88">
        <v>0</v>
      </c>
      <c r="AW1340" s="88">
        <v>0</v>
      </c>
      <c r="AX1340" s="88">
        <v>0</v>
      </c>
      <c r="AY1340" s="88">
        <v>20000</v>
      </c>
      <c r="AZ1340" s="88">
        <v>574</v>
      </c>
      <c r="BA1340" s="88">
        <v>0</v>
      </c>
      <c r="BB1340" s="88">
        <v>608</v>
      </c>
      <c r="BC1340" s="88">
        <v>0</v>
      </c>
      <c r="BD1340" s="88">
        <v>25</v>
      </c>
      <c r="BE1340" s="88">
        <v>0</v>
      </c>
      <c r="BF1340" s="101">
        <v>10645.68</v>
      </c>
      <c r="BG1340" s="101">
        <v>11852.68</v>
      </c>
      <c r="BH1340" s="101">
        <v>1420</v>
      </c>
      <c r="BI1340" s="101">
        <v>220</v>
      </c>
      <c r="BJ1340" s="101">
        <v>1418</v>
      </c>
      <c r="BK1340" s="101">
        <v>3058</v>
      </c>
      <c r="BL1340" s="101" t="s">
        <v>3081</v>
      </c>
      <c r="BM1340" s="101" t="s">
        <v>3081</v>
      </c>
    </row>
    <row r="1341" spans="1:65">
      <c r="A1341" t="s">
        <v>695</v>
      </c>
      <c r="B1341">
        <v>20250301</v>
      </c>
      <c r="C1341">
        <v>2025</v>
      </c>
      <c r="D1341" s="9">
        <v>45717</v>
      </c>
      <c r="E1341">
        <v>3</v>
      </c>
      <c r="F1341" t="s">
        <v>1030</v>
      </c>
      <c r="G1341" t="s">
        <v>420</v>
      </c>
      <c r="H1341" t="s">
        <v>1030</v>
      </c>
      <c r="I1341" t="s">
        <v>420</v>
      </c>
      <c r="J1341">
        <v>1</v>
      </c>
      <c r="K1341" t="s">
        <v>9</v>
      </c>
      <c r="L1341" t="s">
        <v>2158</v>
      </c>
      <c r="M1341" t="s">
        <v>2158</v>
      </c>
      <c r="N1341" t="s">
        <v>1820</v>
      </c>
      <c r="O1341" t="s">
        <v>3247</v>
      </c>
      <c r="P1341" t="s">
        <v>6037</v>
      </c>
      <c r="Q1341" t="s">
        <v>6038</v>
      </c>
      <c r="R1341" t="s">
        <v>3137</v>
      </c>
      <c r="S1341" t="s">
        <v>426</v>
      </c>
      <c r="T1341" t="s">
        <v>6039</v>
      </c>
      <c r="U1341" s="9" t="s">
        <v>6040</v>
      </c>
      <c r="V1341" s="9" t="s">
        <v>6041</v>
      </c>
      <c r="W1341" t="s">
        <v>6042</v>
      </c>
      <c r="X1341" t="s">
        <v>3081</v>
      </c>
      <c r="Y1341" t="s">
        <v>3081</v>
      </c>
      <c r="Z1341">
        <v>5</v>
      </c>
      <c r="AA1341">
        <v>43770</v>
      </c>
      <c r="AB1341">
        <v>37889</v>
      </c>
      <c r="AC1341">
        <v>62040005</v>
      </c>
      <c r="AD1341" s="9" t="s">
        <v>3084</v>
      </c>
      <c r="AE1341" t="s">
        <v>862</v>
      </c>
      <c r="AF1341" t="s">
        <v>5403</v>
      </c>
      <c r="AG1341" t="s">
        <v>5404</v>
      </c>
      <c r="AH1341" t="s">
        <v>425</v>
      </c>
      <c r="AI1341" t="s">
        <v>6045</v>
      </c>
      <c r="AJ1341">
        <v>22997</v>
      </c>
      <c r="AK1341" t="s">
        <v>3088</v>
      </c>
      <c r="AL1341" t="s">
        <v>3095</v>
      </c>
      <c r="AM1341">
        <v>200013300038726</v>
      </c>
      <c r="AN1341">
        <v>1</v>
      </c>
      <c r="AO1341" s="88" t="s">
        <v>3089</v>
      </c>
      <c r="AP1341" s="88">
        <v>1</v>
      </c>
      <c r="AQ1341" s="88" t="s">
        <v>3090</v>
      </c>
      <c r="AR1341" s="88">
        <v>362717</v>
      </c>
      <c r="AS1341" s="88" t="s">
        <v>6059</v>
      </c>
      <c r="AT1341" s="88">
        <v>182</v>
      </c>
      <c r="AU1341" s="88">
        <v>30000</v>
      </c>
      <c r="AV1341" s="88">
        <v>0</v>
      </c>
      <c r="AW1341" s="88">
        <v>0</v>
      </c>
      <c r="AX1341" s="88">
        <v>0</v>
      </c>
      <c r="AY1341" s="88">
        <v>30000</v>
      </c>
      <c r="AZ1341" s="88">
        <v>861</v>
      </c>
      <c r="BA1341" s="88">
        <v>0</v>
      </c>
      <c r="BB1341" s="88">
        <v>912</v>
      </c>
      <c r="BC1341" s="88">
        <v>0</v>
      </c>
      <c r="BD1341" s="88">
        <v>25</v>
      </c>
      <c r="BE1341" s="88">
        <v>0</v>
      </c>
      <c r="BF1341" s="101">
        <v>21749.85</v>
      </c>
      <c r="BG1341" s="101">
        <v>23547.85</v>
      </c>
      <c r="BH1341" s="101">
        <v>2130</v>
      </c>
      <c r="BI1341" s="101">
        <v>330</v>
      </c>
      <c r="BJ1341" s="101">
        <v>2127</v>
      </c>
      <c r="BK1341" s="101">
        <v>4587</v>
      </c>
      <c r="BL1341" s="101" t="s">
        <v>3091</v>
      </c>
      <c r="BM1341" s="101" t="s">
        <v>3081</v>
      </c>
    </row>
    <row r="1342" spans="1:65">
      <c r="A1342" t="s">
        <v>695</v>
      </c>
      <c r="B1342">
        <v>20250301</v>
      </c>
      <c r="C1342">
        <v>2025</v>
      </c>
      <c r="D1342" s="9">
        <v>45717</v>
      </c>
      <c r="E1342">
        <v>3</v>
      </c>
      <c r="F1342" t="s">
        <v>1038</v>
      </c>
      <c r="G1342" t="s">
        <v>695</v>
      </c>
      <c r="H1342" t="s">
        <v>1038</v>
      </c>
      <c r="I1342" t="s">
        <v>695</v>
      </c>
      <c r="J1342">
        <v>7</v>
      </c>
      <c r="K1342" t="s">
        <v>3252</v>
      </c>
      <c r="L1342" t="s">
        <v>2158</v>
      </c>
      <c r="M1342" t="s">
        <v>2158</v>
      </c>
      <c r="N1342" t="s">
        <v>1820</v>
      </c>
      <c r="O1342" t="s">
        <v>3247</v>
      </c>
      <c r="P1342" t="s">
        <v>6037</v>
      </c>
      <c r="Q1342" t="s">
        <v>6038</v>
      </c>
      <c r="R1342" t="s">
        <v>3253</v>
      </c>
      <c r="S1342" t="s">
        <v>666</v>
      </c>
      <c r="T1342" t="s">
        <v>6046</v>
      </c>
      <c r="U1342" s="9" t="s">
        <v>6047</v>
      </c>
      <c r="V1342" s="9" t="s">
        <v>3081</v>
      </c>
      <c r="W1342" t="s">
        <v>3081</v>
      </c>
      <c r="X1342" t="s">
        <v>3081</v>
      </c>
      <c r="Y1342" t="s">
        <v>3081</v>
      </c>
      <c r="Z1342">
        <v>1</v>
      </c>
      <c r="AA1342">
        <v>45474</v>
      </c>
      <c r="AB1342">
        <v>45474</v>
      </c>
      <c r="AC1342">
        <v>62462320</v>
      </c>
      <c r="AD1342" s="9" t="s">
        <v>3084</v>
      </c>
      <c r="AE1342" t="s">
        <v>2926</v>
      </c>
      <c r="AF1342" t="s">
        <v>5546</v>
      </c>
      <c r="AG1342" t="s">
        <v>5547</v>
      </c>
      <c r="AH1342" t="s">
        <v>2927</v>
      </c>
      <c r="AI1342" t="s">
        <v>6045</v>
      </c>
      <c r="AJ1342">
        <v>30771</v>
      </c>
      <c r="AK1342" t="s">
        <v>3099</v>
      </c>
      <c r="AL1342" t="s">
        <v>3088</v>
      </c>
      <c r="AM1342">
        <v>200012320449988</v>
      </c>
      <c r="AN1342">
        <v>1</v>
      </c>
      <c r="AO1342" s="88" t="s">
        <v>3089</v>
      </c>
      <c r="AP1342" s="88">
        <v>1</v>
      </c>
      <c r="AQ1342" s="88" t="s">
        <v>3090</v>
      </c>
      <c r="AR1342" s="88">
        <v>362717</v>
      </c>
      <c r="AS1342" s="88" t="s">
        <v>6059</v>
      </c>
      <c r="AT1342" s="88">
        <v>183</v>
      </c>
      <c r="AU1342" s="88">
        <v>10000</v>
      </c>
      <c r="AV1342" s="88">
        <v>0</v>
      </c>
      <c r="AW1342" s="88">
        <v>0</v>
      </c>
      <c r="AX1342" s="88">
        <v>0</v>
      </c>
      <c r="AY1342" s="88">
        <v>10000</v>
      </c>
      <c r="AZ1342" s="88">
        <v>0</v>
      </c>
      <c r="BA1342" s="88">
        <v>0</v>
      </c>
      <c r="BB1342" s="88">
        <v>0</v>
      </c>
      <c r="BC1342" s="88">
        <v>0</v>
      </c>
      <c r="BD1342" s="88">
        <v>0</v>
      </c>
      <c r="BE1342" s="88">
        <v>0</v>
      </c>
      <c r="BF1342" s="101">
        <v>0</v>
      </c>
      <c r="BG1342" s="101">
        <v>0</v>
      </c>
      <c r="BH1342" s="101">
        <v>0</v>
      </c>
      <c r="BI1342" s="101">
        <v>0</v>
      </c>
      <c r="BJ1342" s="101">
        <v>0</v>
      </c>
      <c r="BK1342" s="101">
        <v>0</v>
      </c>
      <c r="BL1342" s="101" t="s">
        <v>3081</v>
      </c>
      <c r="BM1342" s="101" t="s">
        <v>3081</v>
      </c>
    </row>
    <row r="1343" spans="1:65">
      <c r="A1343" t="s">
        <v>695</v>
      </c>
      <c r="B1343">
        <v>20250301</v>
      </c>
      <c r="C1343">
        <v>2025</v>
      </c>
      <c r="D1343" s="9">
        <v>45717</v>
      </c>
      <c r="E1343">
        <v>3</v>
      </c>
      <c r="F1343" t="s">
        <v>1065</v>
      </c>
      <c r="G1343" t="s">
        <v>189</v>
      </c>
      <c r="H1343" t="s">
        <v>1065</v>
      </c>
      <c r="I1343" t="s">
        <v>189</v>
      </c>
      <c r="J1343">
        <v>1</v>
      </c>
      <c r="K1343" t="s">
        <v>9</v>
      </c>
      <c r="L1343" t="s">
        <v>2158</v>
      </c>
      <c r="M1343" t="s">
        <v>2158</v>
      </c>
      <c r="N1343" t="s">
        <v>1820</v>
      </c>
      <c r="O1343" t="s">
        <v>3247</v>
      </c>
      <c r="P1343" t="s">
        <v>6037</v>
      </c>
      <c r="Q1343" t="s">
        <v>6038</v>
      </c>
      <c r="R1343" t="s">
        <v>5548</v>
      </c>
      <c r="S1343" t="s">
        <v>165</v>
      </c>
      <c r="T1343" t="s">
        <v>6046</v>
      </c>
      <c r="U1343" s="9" t="s">
        <v>6047</v>
      </c>
      <c r="V1343" s="9" t="s">
        <v>3081</v>
      </c>
      <c r="W1343" t="s">
        <v>3081</v>
      </c>
      <c r="X1343" t="s">
        <v>3081</v>
      </c>
      <c r="Y1343" t="s">
        <v>3081</v>
      </c>
      <c r="Z1343">
        <v>7</v>
      </c>
      <c r="AA1343">
        <v>45717</v>
      </c>
      <c r="AB1343">
        <v>38231</v>
      </c>
      <c r="AC1343">
        <v>61995022</v>
      </c>
      <c r="AD1343" s="9" t="s">
        <v>3084</v>
      </c>
      <c r="AE1343" t="s">
        <v>1255</v>
      </c>
      <c r="AF1343" t="s">
        <v>5549</v>
      </c>
      <c r="AG1343" t="s">
        <v>5550</v>
      </c>
      <c r="AH1343" t="s">
        <v>164</v>
      </c>
      <c r="AI1343" t="s">
        <v>6045</v>
      </c>
      <c r="AJ1343">
        <v>22599</v>
      </c>
      <c r="AK1343" t="s">
        <v>3088</v>
      </c>
      <c r="AL1343" t="s">
        <v>3095</v>
      </c>
      <c r="AM1343">
        <v>200013300040578</v>
      </c>
      <c r="AN1343">
        <v>1</v>
      </c>
      <c r="AO1343" s="88" t="s">
        <v>3089</v>
      </c>
      <c r="AP1343" s="88">
        <v>1</v>
      </c>
      <c r="AQ1343" s="88" t="s">
        <v>3090</v>
      </c>
      <c r="AR1343" s="88">
        <v>362717</v>
      </c>
      <c r="AS1343" s="88" t="s">
        <v>6059</v>
      </c>
      <c r="AT1343" s="88">
        <v>188</v>
      </c>
      <c r="AU1343" s="88">
        <v>50000</v>
      </c>
      <c r="AV1343" s="88">
        <v>0</v>
      </c>
      <c r="AW1343" s="88">
        <v>0</v>
      </c>
      <c r="AX1343" s="88">
        <v>0</v>
      </c>
      <c r="AY1343" s="88">
        <v>50000</v>
      </c>
      <c r="AZ1343" s="88">
        <v>1435</v>
      </c>
      <c r="BA1343" s="88">
        <v>1854</v>
      </c>
      <c r="BB1343" s="88">
        <v>1520</v>
      </c>
      <c r="BC1343" s="88">
        <v>0</v>
      </c>
      <c r="BD1343" s="88">
        <v>25</v>
      </c>
      <c r="BE1343" s="88">
        <v>0</v>
      </c>
      <c r="BF1343" s="101">
        <v>9862.9</v>
      </c>
      <c r="BG1343" s="101">
        <v>14696.9</v>
      </c>
      <c r="BH1343" s="101">
        <v>3550</v>
      </c>
      <c r="BI1343" s="101">
        <v>550</v>
      </c>
      <c r="BJ1343" s="101">
        <v>3545</v>
      </c>
      <c r="BK1343" s="101">
        <v>7645</v>
      </c>
      <c r="BL1343" s="101" t="s">
        <v>3091</v>
      </c>
      <c r="BM1343" s="101" t="s">
        <v>3081</v>
      </c>
    </row>
    <row r="1344" spans="1:65">
      <c r="A1344" t="s">
        <v>695</v>
      </c>
      <c r="B1344">
        <v>20250301</v>
      </c>
      <c r="C1344">
        <v>2025</v>
      </c>
      <c r="D1344" s="9">
        <v>45717</v>
      </c>
      <c r="E1344">
        <v>3</v>
      </c>
      <c r="F1344" t="s">
        <v>1038</v>
      </c>
      <c r="G1344" t="s">
        <v>695</v>
      </c>
      <c r="H1344" t="s">
        <v>1038</v>
      </c>
      <c r="I1344" t="s">
        <v>695</v>
      </c>
      <c r="J1344">
        <v>7</v>
      </c>
      <c r="K1344" t="s">
        <v>3252</v>
      </c>
      <c r="L1344" t="s">
        <v>2158</v>
      </c>
      <c r="M1344" t="s">
        <v>2158</v>
      </c>
      <c r="N1344" t="s">
        <v>1820</v>
      </c>
      <c r="O1344" t="s">
        <v>3247</v>
      </c>
      <c r="P1344" t="s">
        <v>6037</v>
      </c>
      <c r="Q1344" t="s">
        <v>6038</v>
      </c>
      <c r="R1344" t="s">
        <v>3253</v>
      </c>
      <c r="S1344" t="s">
        <v>666</v>
      </c>
      <c r="T1344" t="s">
        <v>6046</v>
      </c>
      <c r="U1344" s="9" t="s">
        <v>6047</v>
      </c>
      <c r="V1344" s="9" t="s">
        <v>3081</v>
      </c>
      <c r="W1344" t="s">
        <v>3081</v>
      </c>
      <c r="X1344" t="s">
        <v>3081</v>
      </c>
      <c r="Y1344" t="s">
        <v>3081</v>
      </c>
      <c r="Z1344">
        <v>2</v>
      </c>
      <c r="AA1344">
        <v>45352</v>
      </c>
      <c r="AB1344">
        <v>42948</v>
      </c>
      <c r="AC1344">
        <v>62462179</v>
      </c>
      <c r="AD1344" s="9" t="s">
        <v>3084</v>
      </c>
      <c r="AE1344" t="s">
        <v>2737</v>
      </c>
      <c r="AF1344" t="s">
        <v>3830</v>
      </c>
      <c r="AG1344" t="s">
        <v>3831</v>
      </c>
      <c r="AH1344" t="s">
        <v>2738</v>
      </c>
      <c r="AI1344" t="s">
        <v>6043</v>
      </c>
      <c r="AJ1344">
        <v>33540</v>
      </c>
      <c r="AK1344" t="s">
        <v>3087</v>
      </c>
      <c r="AL1344" t="s">
        <v>3088</v>
      </c>
      <c r="AM1344">
        <v>200011202182188</v>
      </c>
      <c r="AN1344">
        <v>1</v>
      </c>
      <c r="AO1344" s="88" t="s">
        <v>3089</v>
      </c>
      <c r="AP1344" s="88">
        <v>1</v>
      </c>
      <c r="AQ1344" s="88" t="s">
        <v>3090</v>
      </c>
      <c r="AR1344" s="88">
        <v>362717</v>
      </c>
      <c r="AS1344" s="88" t="s">
        <v>6059</v>
      </c>
      <c r="AT1344" s="88">
        <v>195</v>
      </c>
      <c r="AU1344" s="88">
        <v>10000</v>
      </c>
      <c r="AV1344" s="88">
        <v>0</v>
      </c>
      <c r="AW1344" s="88">
        <v>0</v>
      </c>
      <c r="AX1344" s="88">
        <v>0</v>
      </c>
      <c r="AY1344" s="88">
        <v>10000</v>
      </c>
      <c r="AZ1344" s="88">
        <v>0</v>
      </c>
      <c r="BA1344" s="88">
        <v>0</v>
      </c>
      <c r="BB1344" s="88">
        <v>0</v>
      </c>
      <c r="BC1344" s="88">
        <v>0</v>
      </c>
      <c r="BD1344" s="88">
        <v>0</v>
      </c>
      <c r="BE1344" s="88">
        <v>0</v>
      </c>
      <c r="BF1344" s="101">
        <v>0</v>
      </c>
      <c r="BG1344" s="101">
        <v>0</v>
      </c>
      <c r="BH1344" s="101">
        <v>0</v>
      </c>
      <c r="BI1344" s="101">
        <v>0</v>
      </c>
      <c r="BJ1344" s="101">
        <v>0</v>
      </c>
      <c r="BK1344" s="101">
        <v>0</v>
      </c>
      <c r="BL1344" s="101" t="s">
        <v>3081</v>
      </c>
      <c r="BM1344" s="101" t="s">
        <v>3081</v>
      </c>
    </row>
    <row r="1345" spans="1:65">
      <c r="A1345" t="s">
        <v>695</v>
      </c>
      <c r="B1345">
        <v>20250301</v>
      </c>
      <c r="C1345">
        <v>2025</v>
      </c>
      <c r="D1345" s="9">
        <v>45717</v>
      </c>
      <c r="E1345">
        <v>3</v>
      </c>
      <c r="F1345" t="s">
        <v>1056</v>
      </c>
      <c r="G1345" t="s">
        <v>694</v>
      </c>
      <c r="H1345" t="s">
        <v>1056</v>
      </c>
      <c r="I1345" t="s">
        <v>694</v>
      </c>
      <c r="J1345">
        <v>1</v>
      </c>
      <c r="K1345" t="s">
        <v>9</v>
      </c>
      <c r="L1345" t="s">
        <v>2158</v>
      </c>
      <c r="M1345" t="s">
        <v>2158</v>
      </c>
      <c r="N1345" t="s">
        <v>1820</v>
      </c>
      <c r="O1345" t="s">
        <v>3247</v>
      </c>
      <c r="P1345" t="s">
        <v>6037</v>
      </c>
      <c r="Q1345" t="s">
        <v>6038</v>
      </c>
      <c r="R1345" t="s">
        <v>3297</v>
      </c>
      <c r="S1345" t="s">
        <v>8</v>
      </c>
      <c r="T1345" t="s">
        <v>6046</v>
      </c>
      <c r="U1345" s="9" t="s">
        <v>6047</v>
      </c>
      <c r="V1345" s="9" t="s">
        <v>6056</v>
      </c>
      <c r="W1345" t="s">
        <v>6057</v>
      </c>
      <c r="X1345" t="s">
        <v>3081</v>
      </c>
      <c r="Y1345" t="s">
        <v>3081</v>
      </c>
      <c r="Z1345">
        <v>1</v>
      </c>
      <c r="AA1345">
        <v>45505</v>
      </c>
      <c r="AB1345">
        <v>45505</v>
      </c>
      <c r="AC1345">
        <v>61800106</v>
      </c>
      <c r="AD1345" s="9" t="s">
        <v>3084</v>
      </c>
      <c r="AE1345" t="s">
        <v>2949</v>
      </c>
      <c r="AF1345" t="s">
        <v>5640</v>
      </c>
      <c r="AG1345" t="s">
        <v>5641</v>
      </c>
      <c r="AH1345" t="s">
        <v>2948</v>
      </c>
      <c r="AI1345" t="s">
        <v>6043</v>
      </c>
      <c r="AJ1345">
        <v>34833</v>
      </c>
      <c r="AK1345" t="s">
        <v>3099</v>
      </c>
      <c r="AL1345" t="s">
        <v>3088</v>
      </c>
      <c r="AM1345">
        <v>200019607376085</v>
      </c>
      <c r="AN1345">
        <v>1</v>
      </c>
      <c r="AO1345" s="88" t="s">
        <v>3089</v>
      </c>
      <c r="AP1345" s="88">
        <v>1</v>
      </c>
      <c r="AQ1345" s="88" t="s">
        <v>3090</v>
      </c>
      <c r="AR1345" s="88">
        <v>362717</v>
      </c>
      <c r="AS1345" s="88" t="s">
        <v>6059</v>
      </c>
      <c r="AT1345" s="88">
        <v>196</v>
      </c>
      <c r="AU1345" s="88">
        <v>35000</v>
      </c>
      <c r="AV1345" s="88">
        <v>0</v>
      </c>
      <c r="AW1345" s="88">
        <v>0</v>
      </c>
      <c r="AX1345" s="88">
        <v>0</v>
      </c>
      <c r="AY1345" s="88">
        <v>35000</v>
      </c>
      <c r="AZ1345" s="88">
        <v>1004.5</v>
      </c>
      <c r="BA1345" s="88">
        <v>0</v>
      </c>
      <c r="BB1345" s="88">
        <v>1064</v>
      </c>
      <c r="BC1345" s="88">
        <v>0</v>
      </c>
      <c r="BD1345" s="88">
        <v>25</v>
      </c>
      <c r="BE1345" s="88">
        <v>0</v>
      </c>
      <c r="BF1345" s="101">
        <v>0</v>
      </c>
      <c r="BG1345" s="101">
        <v>2093.5</v>
      </c>
      <c r="BH1345" s="101">
        <v>2485</v>
      </c>
      <c r="BI1345" s="101">
        <v>385</v>
      </c>
      <c r="BJ1345" s="101">
        <v>2481.5</v>
      </c>
      <c r="BK1345" s="101">
        <v>5351.5</v>
      </c>
      <c r="BL1345" s="101" t="s">
        <v>3081</v>
      </c>
      <c r="BM1345" s="101" t="s">
        <v>3081</v>
      </c>
    </row>
    <row r="1346" spans="1:65">
      <c r="A1346" t="s">
        <v>695</v>
      </c>
      <c r="B1346">
        <v>20250301</v>
      </c>
      <c r="C1346">
        <v>2025</v>
      </c>
      <c r="D1346" s="9">
        <v>45717</v>
      </c>
      <c r="E1346">
        <v>3</v>
      </c>
      <c r="F1346" t="s">
        <v>1059</v>
      </c>
      <c r="G1346" t="s">
        <v>1195</v>
      </c>
      <c r="H1346" t="s">
        <v>1059</v>
      </c>
      <c r="I1346" t="s">
        <v>1195</v>
      </c>
      <c r="J1346">
        <v>1</v>
      </c>
      <c r="K1346" t="s">
        <v>9</v>
      </c>
      <c r="L1346" t="s">
        <v>2158</v>
      </c>
      <c r="M1346" t="s">
        <v>2158</v>
      </c>
      <c r="N1346" t="s">
        <v>1820</v>
      </c>
      <c r="O1346" t="s">
        <v>3247</v>
      </c>
      <c r="P1346" t="s">
        <v>6037</v>
      </c>
      <c r="Q1346" t="s">
        <v>6038</v>
      </c>
      <c r="R1346" t="s">
        <v>3986</v>
      </c>
      <c r="S1346" t="s">
        <v>395</v>
      </c>
      <c r="T1346" t="s">
        <v>6046</v>
      </c>
      <c r="U1346" s="9" t="s">
        <v>6047</v>
      </c>
      <c r="V1346" s="9" t="s">
        <v>6048</v>
      </c>
      <c r="W1346" t="s">
        <v>6049</v>
      </c>
      <c r="X1346" t="s">
        <v>3081</v>
      </c>
      <c r="Y1346" t="s">
        <v>3081</v>
      </c>
      <c r="Z1346">
        <v>11</v>
      </c>
      <c r="AA1346">
        <v>45689</v>
      </c>
      <c r="AB1346">
        <v>38261</v>
      </c>
      <c r="AC1346">
        <v>61755026</v>
      </c>
      <c r="AD1346" s="9" t="s">
        <v>3084</v>
      </c>
      <c r="AE1346" t="s">
        <v>864</v>
      </c>
      <c r="AF1346" t="s">
        <v>3987</v>
      </c>
      <c r="AG1346" t="s">
        <v>3988</v>
      </c>
      <c r="AH1346" t="s">
        <v>394</v>
      </c>
      <c r="AI1346" t="s">
        <v>6043</v>
      </c>
      <c r="AJ1346">
        <v>30960</v>
      </c>
      <c r="AK1346" t="s">
        <v>3088</v>
      </c>
      <c r="AL1346" t="s">
        <v>3088</v>
      </c>
      <c r="AM1346">
        <v>200013300045531</v>
      </c>
      <c r="AN1346">
        <v>1</v>
      </c>
      <c r="AO1346" s="88" t="s">
        <v>3089</v>
      </c>
      <c r="AP1346" s="88">
        <v>1</v>
      </c>
      <c r="AQ1346" s="88" t="s">
        <v>3090</v>
      </c>
      <c r="AR1346" s="88">
        <v>362717</v>
      </c>
      <c r="AS1346" s="88" t="s">
        <v>6059</v>
      </c>
      <c r="AT1346" s="88">
        <v>266</v>
      </c>
      <c r="AU1346" s="88">
        <v>45000</v>
      </c>
      <c r="AV1346" s="88">
        <v>0</v>
      </c>
      <c r="AW1346" s="88">
        <v>0</v>
      </c>
      <c r="AX1346" s="88">
        <v>0</v>
      </c>
      <c r="AY1346" s="88">
        <v>45000</v>
      </c>
      <c r="AZ1346" s="88">
        <v>1291.5</v>
      </c>
      <c r="BA1346" s="88">
        <v>1148.33</v>
      </c>
      <c r="BB1346" s="88">
        <v>1368</v>
      </c>
      <c r="BC1346" s="88">
        <v>0</v>
      </c>
      <c r="BD1346" s="88">
        <v>25</v>
      </c>
      <c r="BE1346" s="88">
        <v>50</v>
      </c>
      <c r="BF1346" s="101">
        <v>22812.29</v>
      </c>
      <c r="BG1346" s="101">
        <v>26695.119999999999</v>
      </c>
      <c r="BH1346" s="101">
        <v>3195</v>
      </c>
      <c r="BI1346" s="101">
        <v>495</v>
      </c>
      <c r="BJ1346" s="101">
        <v>3190.5</v>
      </c>
      <c r="BK1346" s="101">
        <v>6880.5</v>
      </c>
      <c r="BL1346" s="101" t="s">
        <v>3173</v>
      </c>
      <c r="BM1346" s="101" t="s">
        <v>3217</v>
      </c>
    </row>
    <row r="1347" spans="1:65">
      <c r="A1347" t="s">
        <v>695</v>
      </c>
      <c r="B1347">
        <v>20250301</v>
      </c>
      <c r="C1347">
        <v>2025</v>
      </c>
      <c r="D1347" s="9">
        <v>45717</v>
      </c>
      <c r="E1347">
        <v>3</v>
      </c>
      <c r="F1347" t="s">
        <v>1035</v>
      </c>
      <c r="G1347" t="s">
        <v>1199</v>
      </c>
      <c r="H1347" t="s">
        <v>1035</v>
      </c>
      <c r="I1347" t="s">
        <v>1199</v>
      </c>
      <c r="J1347">
        <v>1</v>
      </c>
      <c r="K1347" t="s">
        <v>9</v>
      </c>
      <c r="L1347" t="s">
        <v>2158</v>
      </c>
      <c r="M1347" t="s">
        <v>2158</v>
      </c>
      <c r="N1347" t="s">
        <v>1820</v>
      </c>
      <c r="O1347" t="s">
        <v>3247</v>
      </c>
      <c r="P1347" t="s">
        <v>6037</v>
      </c>
      <c r="Q1347" t="s">
        <v>6038</v>
      </c>
      <c r="R1347" t="s">
        <v>3110</v>
      </c>
      <c r="S1347" t="s">
        <v>25</v>
      </c>
      <c r="T1347" t="s">
        <v>6046</v>
      </c>
      <c r="U1347" s="9" t="s">
        <v>6047</v>
      </c>
      <c r="V1347" s="9" t="s">
        <v>3081</v>
      </c>
      <c r="W1347" t="s">
        <v>3081</v>
      </c>
      <c r="X1347" t="s">
        <v>3081</v>
      </c>
      <c r="Y1347" t="s">
        <v>3081</v>
      </c>
      <c r="Z1347">
        <v>1</v>
      </c>
      <c r="AA1347">
        <v>45717</v>
      </c>
      <c r="AB1347">
        <v>45717</v>
      </c>
      <c r="AC1347">
        <v>61395040</v>
      </c>
      <c r="AD1347" s="9" t="s">
        <v>3084</v>
      </c>
      <c r="AE1347" t="s">
        <v>6268</v>
      </c>
      <c r="AF1347" t="s">
        <v>6269</v>
      </c>
      <c r="AG1347" t="s">
        <v>6270</v>
      </c>
      <c r="AH1347" t="s">
        <v>6271</v>
      </c>
      <c r="AI1347" t="s">
        <v>6043</v>
      </c>
      <c r="AJ1347">
        <v>34425</v>
      </c>
      <c r="AK1347" t="s">
        <v>3099</v>
      </c>
      <c r="AL1347" t="s">
        <v>3088</v>
      </c>
      <c r="AM1347">
        <v>200019604672580</v>
      </c>
      <c r="AN1347">
        <v>1</v>
      </c>
      <c r="AO1347" s="88" t="s">
        <v>3089</v>
      </c>
      <c r="AP1347" s="88">
        <v>1</v>
      </c>
      <c r="AQ1347" s="88" t="s">
        <v>3090</v>
      </c>
      <c r="AR1347" s="88">
        <v>362717</v>
      </c>
      <c r="AS1347" s="88" t="s">
        <v>6059</v>
      </c>
      <c r="AT1347" s="88">
        <v>267</v>
      </c>
      <c r="AU1347" s="88">
        <v>110000</v>
      </c>
      <c r="AV1347" s="88">
        <v>0</v>
      </c>
      <c r="AW1347" s="88">
        <v>0</v>
      </c>
      <c r="AX1347" s="88">
        <v>0</v>
      </c>
      <c r="AY1347" s="88">
        <v>110000</v>
      </c>
      <c r="AZ1347" s="88">
        <v>3157</v>
      </c>
      <c r="BA1347" s="88">
        <v>14457.62</v>
      </c>
      <c r="BB1347" s="88">
        <v>3344</v>
      </c>
      <c r="BC1347" s="88">
        <v>0</v>
      </c>
      <c r="BD1347" s="88">
        <v>25</v>
      </c>
      <c r="BE1347" s="88">
        <v>0</v>
      </c>
      <c r="BF1347" s="101">
        <v>0</v>
      </c>
      <c r="BG1347" s="101">
        <v>20983.62</v>
      </c>
      <c r="BH1347" s="101">
        <v>7810</v>
      </c>
      <c r="BI1347" s="101">
        <v>851.51</v>
      </c>
      <c r="BJ1347" s="101">
        <v>7799</v>
      </c>
      <c r="BK1347" s="101">
        <v>16460.509999999998</v>
      </c>
      <c r="BL1347" s="101" t="s">
        <v>3081</v>
      </c>
      <c r="BM1347" s="101" t="s">
        <v>3081</v>
      </c>
    </row>
    <row r="1348" spans="1:65">
      <c r="A1348" t="s">
        <v>695</v>
      </c>
      <c r="B1348">
        <v>20250301</v>
      </c>
      <c r="C1348">
        <v>2025</v>
      </c>
      <c r="D1348" s="9">
        <v>45717</v>
      </c>
      <c r="E1348">
        <v>3</v>
      </c>
      <c r="F1348" t="s">
        <v>1028</v>
      </c>
      <c r="G1348" t="s">
        <v>1194</v>
      </c>
      <c r="H1348" t="s">
        <v>1038</v>
      </c>
      <c r="I1348" t="s">
        <v>695</v>
      </c>
      <c r="J1348">
        <v>34</v>
      </c>
      <c r="K1348" t="s">
        <v>3256</v>
      </c>
      <c r="L1348" t="s">
        <v>2158</v>
      </c>
      <c r="M1348" t="s">
        <v>2158</v>
      </c>
      <c r="N1348" t="s">
        <v>1820</v>
      </c>
      <c r="O1348" t="s">
        <v>3247</v>
      </c>
      <c r="P1348" t="s">
        <v>6037</v>
      </c>
      <c r="Q1348" t="s">
        <v>6038</v>
      </c>
      <c r="R1348" t="s">
        <v>3263</v>
      </c>
      <c r="S1348" t="s">
        <v>62</v>
      </c>
      <c r="T1348" t="s">
        <v>6066</v>
      </c>
      <c r="U1348" s="9" t="s">
        <v>6067</v>
      </c>
      <c r="V1348" s="9" t="s">
        <v>6052</v>
      </c>
      <c r="W1348" t="s">
        <v>6053</v>
      </c>
      <c r="X1348" t="s">
        <v>3081</v>
      </c>
      <c r="Y1348" t="s">
        <v>3081</v>
      </c>
      <c r="Z1348">
        <v>1</v>
      </c>
      <c r="AA1348">
        <v>45108</v>
      </c>
      <c r="AB1348">
        <v>45108</v>
      </c>
      <c r="AC1348">
        <v>62475200</v>
      </c>
      <c r="AD1348" s="9" t="s">
        <v>3084</v>
      </c>
      <c r="AE1348" t="s">
        <v>2496</v>
      </c>
      <c r="AF1348" t="s">
        <v>5330</v>
      </c>
      <c r="AG1348" t="s">
        <v>5331</v>
      </c>
      <c r="AH1348" t="s">
        <v>2495</v>
      </c>
      <c r="AI1348" t="s">
        <v>6043</v>
      </c>
      <c r="AJ1348">
        <v>37046</v>
      </c>
      <c r="AK1348" t="s">
        <v>3099</v>
      </c>
      <c r="AL1348" t="s">
        <v>3088</v>
      </c>
      <c r="AM1348">
        <v>200019601926397</v>
      </c>
      <c r="AN1348">
        <v>1</v>
      </c>
      <c r="AO1348" s="88" t="s">
        <v>3089</v>
      </c>
      <c r="AP1348" s="88">
        <v>1</v>
      </c>
      <c r="AQ1348" s="88" t="s">
        <v>3090</v>
      </c>
      <c r="AR1348" s="88">
        <v>362717</v>
      </c>
      <c r="AS1348" s="88" t="s">
        <v>6059</v>
      </c>
      <c r="AT1348" s="88">
        <v>272</v>
      </c>
      <c r="AU1348" s="88">
        <v>25000</v>
      </c>
      <c r="AV1348" s="88">
        <v>0</v>
      </c>
      <c r="AW1348" s="88">
        <v>0</v>
      </c>
      <c r="AX1348" s="88">
        <v>0</v>
      </c>
      <c r="AY1348" s="88">
        <v>25000</v>
      </c>
      <c r="AZ1348" s="88">
        <v>717.5</v>
      </c>
      <c r="BA1348" s="88">
        <v>0</v>
      </c>
      <c r="BB1348" s="88">
        <v>760</v>
      </c>
      <c r="BC1348" s="88">
        <v>0</v>
      </c>
      <c r="BD1348" s="88">
        <v>25</v>
      </c>
      <c r="BE1348" s="88">
        <v>0</v>
      </c>
      <c r="BF1348" s="101">
        <v>0</v>
      </c>
      <c r="BG1348" s="101">
        <v>1502.5</v>
      </c>
      <c r="BH1348" s="101">
        <v>1775</v>
      </c>
      <c r="BI1348" s="101">
        <v>275</v>
      </c>
      <c r="BJ1348" s="101">
        <v>1772.5</v>
      </c>
      <c r="BK1348" s="101">
        <v>3822.5</v>
      </c>
      <c r="BL1348" s="101" t="s">
        <v>3081</v>
      </c>
      <c r="BM1348" s="101" t="s">
        <v>3081</v>
      </c>
    </row>
    <row r="1349" spans="1:65">
      <c r="A1349" t="s">
        <v>695</v>
      </c>
      <c r="B1349">
        <v>20250301</v>
      </c>
      <c r="C1349">
        <v>2025</v>
      </c>
      <c r="D1349" s="9">
        <v>45717</v>
      </c>
      <c r="E1349">
        <v>3</v>
      </c>
      <c r="F1349" t="s">
        <v>2672</v>
      </c>
      <c r="G1349" t="s">
        <v>2689</v>
      </c>
      <c r="H1349" t="s">
        <v>1038</v>
      </c>
      <c r="I1349" t="s">
        <v>695</v>
      </c>
      <c r="J1349">
        <v>34</v>
      </c>
      <c r="K1349" t="s">
        <v>3256</v>
      </c>
      <c r="L1349" t="s">
        <v>2158</v>
      </c>
      <c r="M1349" t="s">
        <v>2158</v>
      </c>
      <c r="N1349" t="s">
        <v>1820</v>
      </c>
      <c r="O1349" t="s">
        <v>3247</v>
      </c>
      <c r="P1349" t="s">
        <v>6037</v>
      </c>
      <c r="Q1349" t="s">
        <v>6038</v>
      </c>
      <c r="R1349" t="s">
        <v>4307</v>
      </c>
      <c r="S1349" t="s">
        <v>2580</v>
      </c>
      <c r="T1349" t="s">
        <v>6046</v>
      </c>
      <c r="U1349" s="9" t="s">
        <v>6047</v>
      </c>
      <c r="V1349" s="9" t="s">
        <v>6052</v>
      </c>
      <c r="W1349" t="s">
        <v>6053</v>
      </c>
      <c r="X1349" t="s">
        <v>3081</v>
      </c>
      <c r="Y1349" t="s">
        <v>3081</v>
      </c>
      <c r="Z1349">
        <v>4</v>
      </c>
      <c r="AA1349">
        <v>45597</v>
      </c>
      <c r="AB1349">
        <v>44866</v>
      </c>
      <c r="AC1349">
        <v>62310050</v>
      </c>
      <c r="AD1349" s="9" t="s">
        <v>3084</v>
      </c>
      <c r="AE1349" t="s">
        <v>1915</v>
      </c>
      <c r="AF1349" t="s">
        <v>5328</v>
      </c>
      <c r="AG1349" t="s">
        <v>5329</v>
      </c>
      <c r="AH1349" t="s">
        <v>1914</v>
      </c>
      <c r="AI1349" t="s">
        <v>6043</v>
      </c>
      <c r="AJ1349">
        <v>30025</v>
      </c>
      <c r="AK1349" t="s">
        <v>3099</v>
      </c>
      <c r="AL1349" t="s">
        <v>3088</v>
      </c>
      <c r="AM1349">
        <v>200019605240530</v>
      </c>
      <c r="AN1349">
        <v>1</v>
      </c>
      <c r="AO1349" s="88" t="s">
        <v>3089</v>
      </c>
      <c r="AP1349" s="88">
        <v>1</v>
      </c>
      <c r="AQ1349" s="88" t="s">
        <v>3090</v>
      </c>
      <c r="AR1349" s="88">
        <v>362717</v>
      </c>
      <c r="AS1349" s="88" t="s">
        <v>6059</v>
      </c>
      <c r="AT1349" s="88">
        <v>280</v>
      </c>
      <c r="AU1349" s="88">
        <v>70000</v>
      </c>
      <c r="AV1349" s="88">
        <v>0</v>
      </c>
      <c r="AW1349" s="88">
        <v>0</v>
      </c>
      <c r="AX1349" s="88">
        <v>0</v>
      </c>
      <c r="AY1349" s="88">
        <v>70000</v>
      </c>
      <c r="AZ1349" s="88">
        <v>2009</v>
      </c>
      <c r="BA1349" s="88">
        <v>5368.48</v>
      </c>
      <c r="BB1349" s="88">
        <v>2128</v>
      </c>
      <c r="BC1349" s="88">
        <v>0</v>
      </c>
      <c r="BD1349" s="88">
        <v>25</v>
      </c>
      <c r="BE1349" s="88">
        <v>0</v>
      </c>
      <c r="BF1349" s="101">
        <v>11864</v>
      </c>
      <c r="BG1349" s="101">
        <v>21394.48</v>
      </c>
      <c r="BH1349" s="101">
        <v>4970</v>
      </c>
      <c r="BI1349" s="101">
        <v>770</v>
      </c>
      <c r="BJ1349" s="101">
        <v>4963</v>
      </c>
      <c r="BK1349" s="101">
        <v>10703</v>
      </c>
      <c r="BL1349" s="101" t="s">
        <v>3173</v>
      </c>
      <c r="BM1349" s="101" t="s">
        <v>3217</v>
      </c>
    </row>
    <row r="1350" spans="1:65">
      <c r="A1350" t="s">
        <v>695</v>
      </c>
      <c r="B1350">
        <v>20250301</v>
      </c>
      <c r="C1350">
        <v>2025</v>
      </c>
      <c r="D1350" s="9">
        <v>45717</v>
      </c>
      <c r="E1350">
        <v>3</v>
      </c>
      <c r="F1350" t="s">
        <v>1067</v>
      </c>
      <c r="G1350" t="s">
        <v>407</v>
      </c>
      <c r="H1350" t="s">
        <v>1067</v>
      </c>
      <c r="I1350" t="s">
        <v>407</v>
      </c>
      <c r="J1350">
        <v>1</v>
      </c>
      <c r="K1350" t="s">
        <v>9</v>
      </c>
      <c r="L1350" t="s">
        <v>2158</v>
      </c>
      <c r="M1350" t="s">
        <v>2158</v>
      </c>
      <c r="N1350" t="s">
        <v>1820</v>
      </c>
      <c r="O1350" t="s">
        <v>3247</v>
      </c>
      <c r="P1350" t="s">
        <v>6037</v>
      </c>
      <c r="Q1350" t="s">
        <v>6038</v>
      </c>
      <c r="R1350" t="s">
        <v>3083</v>
      </c>
      <c r="S1350" t="s">
        <v>7</v>
      </c>
      <c r="T1350" t="s">
        <v>6039</v>
      </c>
      <c r="U1350" s="9" t="s">
        <v>6040</v>
      </c>
      <c r="V1350" s="9" t="s">
        <v>6041</v>
      </c>
      <c r="W1350" t="s">
        <v>6042</v>
      </c>
      <c r="X1350" t="s">
        <v>3081</v>
      </c>
      <c r="Y1350" t="s">
        <v>3081</v>
      </c>
      <c r="Z1350">
        <v>1</v>
      </c>
      <c r="AA1350">
        <v>45689</v>
      </c>
      <c r="AB1350">
        <v>45689</v>
      </c>
      <c r="AC1350">
        <v>61710073</v>
      </c>
      <c r="AD1350" s="9" t="s">
        <v>3084</v>
      </c>
      <c r="AE1350" t="s">
        <v>5992</v>
      </c>
      <c r="AF1350" t="s">
        <v>5993</v>
      </c>
      <c r="AG1350" t="s">
        <v>5994</v>
      </c>
      <c r="AH1350" t="s">
        <v>5995</v>
      </c>
      <c r="AI1350" t="s">
        <v>6045</v>
      </c>
      <c r="AJ1350">
        <v>29266</v>
      </c>
      <c r="AK1350" t="s">
        <v>3099</v>
      </c>
      <c r="AL1350" t="s">
        <v>3088</v>
      </c>
      <c r="AM1350">
        <v>200019605578246</v>
      </c>
      <c r="AN1350">
        <v>1</v>
      </c>
      <c r="AO1350" s="88" t="s">
        <v>3089</v>
      </c>
      <c r="AP1350" s="88">
        <v>1</v>
      </c>
      <c r="AQ1350" s="88" t="s">
        <v>3090</v>
      </c>
      <c r="AR1350" s="88">
        <v>362717</v>
      </c>
      <c r="AS1350" s="88" t="s">
        <v>6059</v>
      </c>
      <c r="AT1350" s="88">
        <v>210</v>
      </c>
      <c r="AU1350" s="88">
        <v>20000</v>
      </c>
      <c r="AV1350" s="88">
        <v>0</v>
      </c>
      <c r="AW1350" s="88">
        <v>0</v>
      </c>
      <c r="AX1350" s="88">
        <v>0</v>
      </c>
      <c r="AY1350" s="88">
        <v>20000</v>
      </c>
      <c r="AZ1350" s="88">
        <v>574</v>
      </c>
      <c r="BA1350" s="88">
        <v>0</v>
      </c>
      <c r="BB1350" s="88">
        <v>608</v>
      </c>
      <c r="BC1350" s="88">
        <v>0</v>
      </c>
      <c r="BD1350" s="88">
        <v>25</v>
      </c>
      <c r="BE1350" s="88">
        <v>0</v>
      </c>
      <c r="BF1350" s="101">
        <v>0</v>
      </c>
      <c r="BG1350" s="101">
        <v>1207</v>
      </c>
      <c r="BH1350" s="101">
        <v>1420</v>
      </c>
      <c r="BI1350" s="101">
        <v>220</v>
      </c>
      <c r="BJ1350" s="101">
        <v>1418</v>
      </c>
      <c r="BK1350" s="101">
        <v>3058</v>
      </c>
      <c r="BL1350" s="101" t="s">
        <v>3081</v>
      </c>
      <c r="BM1350" s="101" t="s">
        <v>3081</v>
      </c>
    </row>
    <row r="1351" spans="1:65">
      <c r="A1351" t="s">
        <v>695</v>
      </c>
      <c r="B1351">
        <v>20250301</v>
      </c>
      <c r="C1351">
        <v>2025</v>
      </c>
      <c r="D1351" s="9">
        <v>45717</v>
      </c>
      <c r="E1351">
        <v>3</v>
      </c>
      <c r="F1351" t="s">
        <v>1038</v>
      </c>
      <c r="G1351" t="s">
        <v>695</v>
      </c>
      <c r="H1351" t="s">
        <v>1038</v>
      </c>
      <c r="I1351" t="s">
        <v>695</v>
      </c>
      <c r="J1351">
        <v>7</v>
      </c>
      <c r="K1351" t="s">
        <v>3252</v>
      </c>
      <c r="L1351" t="s">
        <v>2158</v>
      </c>
      <c r="M1351" t="s">
        <v>2158</v>
      </c>
      <c r="N1351" t="s">
        <v>1820</v>
      </c>
      <c r="O1351" t="s">
        <v>3247</v>
      </c>
      <c r="P1351" t="s">
        <v>6037</v>
      </c>
      <c r="Q1351" t="s">
        <v>6038</v>
      </c>
      <c r="R1351" t="s">
        <v>3253</v>
      </c>
      <c r="S1351" t="s">
        <v>666</v>
      </c>
      <c r="T1351" t="s">
        <v>6046</v>
      </c>
      <c r="U1351" s="9" t="s">
        <v>6047</v>
      </c>
      <c r="V1351" s="9" t="s">
        <v>3081</v>
      </c>
      <c r="W1351" t="s">
        <v>3081</v>
      </c>
      <c r="X1351" t="s">
        <v>3081</v>
      </c>
      <c r="Y1351" t="s">
        <v>3081</v>
      </c>
      <c r="Z1351">
        <v>4</v>
      </c>
      <c r="AA1351">
        <v>44652</v>
      </c>
      <c r="AB1351">
        <v>43101</v>
      </c>
      <c r="AC1351">
        <v>62461102</v>
      </c>
      <c r="AD1351" s="9" t="s">
        <v>3084</v>
      </c>
      <c r="AE1351" t="s">
        <v>1764</v>
      </c>
      <c r="AF1351" t="s">
        <v>4767</v>
      </c>
      <c r="AG1351" t="s">
        <v>4768</v>
      </c>
      <c r="AH1351" t="s">
        <v>984</v>
      </c>
      <c r="AI1351" t="s">
        <v>6045</v>
      </c>
      <c r="AJ1351">
        <v>35844</v>
      </c>
      <c r="AK1351" t="s">
        <v>3088</v>
      </c>
      <c r="AL1351" t="s">
        <v>3088</v>
      </c>
      <c r="AM1351">
        <v>200012320700889</v>
      </c>
      <c r="AN1351">
        <v>1</v>
      </c>
      <c r="AO1351" s="88" t="s">
        <v>3089</v>
      </c>
      <c r="AP1351" s="88">
        <v>1</v>
      </c>
      <c r="AQ1351" s="88" t="s">
        <v>3090</v>
      </c>
      <c r="AR1351" s="88">
        <v>362717</v>
      </c>
      <c r="AS1351" s="88" t="s">
        <v>6059</v>
      </c>
      <c r="AT1351" s="88">
        <v>214</v>
      </c>
      <c r="AU1351" s="88">
        <v>10000</v>
      </c>
      <c r="AV1351" s="88">
        <v>0</v>
      </c>
      <c r="AW1351" s="88">
        <v>0</v>
      </c>
      <c r="AX1351" s="88">
        <v>0</v>
      </c>
      <c r="AY1351" s="88">
        <v>10000</v>
      </c>
      <c r="AZ1351" s="88">
        <v>0</v>
      </c>
      <c r="BA1351" s="88">
        <v>0</v>
      </c>
      <c r="BB1351" s="88">
        <v>0</v>
      </c>
      <c r="BC1351" s="88">
        <v>0</v>
      </c>
      <c r="BD1351" s="88">
        <v>0</v>
      </c>
      <c r="BE1351" s="88">
        <v>0</v>
      </c>
      <c r="BF1351" s="101">
        <v>0</v>
      </c>
      <c r="BG1351" s="101">
        <v>0</v>
      </c>
      <c r="BH1351" s="101">
        <v>0</v>
      </c>
      <c r="BI1351" s="101">
        <v>0</v>
      </c>
      <c r="BJ1351" s="101">
        <v>0</v>
      </c>
      <c r="BK1351" s="101">
        <v>0</v>
      </c>
      <c r="BL1351" s="101" t="s">
        <v>3081</v>
      </c>
      <c r="BM1351" s="101" t="s">
        <v>3081</v>
      </c>
    </row>
    <row r="1352" spans="1:65">
      <c r="A1352" t="s">
        <v>695</v>
      </c>
      <c r="B1352">
        <v>20250301</v>
      </c>
      <c r="C1352">
        <v>2025</v>
      </c>
      <c r="D1352" s="9">
        <v>45717</v>
      </c>
      <c r="E1352">
        <v>3</v>
      </c>
      <c r="F1352" t="s">
        <v>1067</v>
      </c>
      <c r="G1352" t="s">
        <v>407</v>
      </c>
      <c r="H1352" t="s">
        <v>1067</v>
      </c>
      <c r="I1352" t="s">
        <v>407</v>
      </c>
      <c r="J1352">
        <v>1</v>
      </c>
      <c r="K1352" t="s">
        <v>9</v>
      </c>
      <c r="L1352" t="s">
        <v>2158</v>
      </c>
      <c r="M1352" t="s">
        <v>2158</v>
      </c>
      <c r="N1352" t="s">
        <v>1820</v>
      </c>
      <c r="O1352" t="s">
        <v>3247</v>
      </c>
      <c r="P1352" t="s">
        <v>6037</v>
      </c>
      <c r="Q1352" t="s">
        <v>6038</v>
      </c>
      <c r="R1352" t="s">
        <v>3083</v>
      </c>
      <c r="S1352" t="s">
        <v>7</v>
      </c>
      <c r="T1352" t="s">
        <v>6039</v>
      </c>
      <c r="U1352" s="9" t="s">
        <v>6040</v>
      </c>
      <c r="V1352" s="9" t="s">
        <v>6041</v>
      </c>
      <c r="W1352" t="s">
        <v>6042</v>
      </c>
      <c r="X1352" t="s">
        <v>3081</v>
      </c>
      <c r="Y1352" t="s">
        <v>3081</v>
      </c>
      <c r="Z1352">
        <v>2</v>
      </c>
      <c r="AA1352">
        <v>45597</v>
      </c>
      <c r="AB1352">
        <v>45383</v>
      </c>
      <c r="AC1352">
        <v>61710071</v>
      </c>
      <c r="AD1352" s="9" t="s">
        <v>3084</v>
      </c>
      <c r="AE1352" t="s">
        <v>2759</v>
      </c>
      <c r="AF1352" t="s">
        <v>3776</v>
      </c>
      <c r="AG1352" t="s">
        <v>3777</v>
      </c>
      <c r="AH1352" t="s">
        <v>2792</v>
      </c>
      <c r="AI1352" t="s">
        <v>6043</v>
      </c>
      <c r="AJ1352">
        <v>33257</v>
      </c>
      <c r="AK1352" t="s">
        <v>3099</v>
      </c>
      <c r="AL1352" t="s">
        <v>3088</v>
      </c>
      <c r="AM1352">
        <v>200019606915436</v>
      </c>
      <c r="AN1352">
        <v>1</v>
      </c>
      <c r="AO1352" s="88" t="s">
        <v>3089</v>
      </c>
      <c r="AP1352" s="88">
        <v>1</v>
      </c>
      <c r="AQ1352" s="88" t="s">
        <v>3090</v>
      </c>
      <c r="AR1352" s="88">
        <v>362717</v>
      </c>
      <c r="AS1352" s="88" t="s">
        <v>6059</v>
      </c>
      <c r="AT1352" s="88">
        <v>228</v>
      </c>
      <c r="AU1352" s="88">
        <v>24000</v>
      </c>
      <c r="AV1352" s="88">
        <v>0</v>
      </c>
      <c r="AW1352" s="88">
        <v>0</v>
      </c>
      <c r="AX1352" s="88">
        <v>0</v>
      </c>
      <c r="AY1352" s="88">
        <v>24000</v>
      </c>
      <c r="AZ1352" s="88">
        <v>688.8</v>
      </c>
      <c r="BA1352" s="88">
        <v>0</v>
      </c>
      <c r="BB1352" s="88">
        <v>729.6</v>
      </c>
      <c r="BC1352" s="88">
        <v>0</v>
      </c>
      <c r="BD1352" s="88">
        <v>25</v>
      </c>
      <c r="BE1352" s="88">
        <v>0</v>
      </c>
      <c r="BF1352" s="101">
        <v>1886</v>
      </c>
      <c r="BG1352" s="101">
        <v>3329.4</v>
      </c>
      <c r="BH1352" s="101">
        <v>1704</v>
      </c>
      <c r="BI1352" s="101">
        <v>264</v>
      </c>
      <c r="BJ1352" s="101">
        <v>1701.6</v>
      </c>
      <c r="BK1352" s="101">
        <v>3669.6</v>
      </c>
      <c r="BL1352" s="101" t="s">
        <v>3081</v>
      </c>
      <c r="BM1352" s="101" t="s">
        <v>3081</v>
      </c>
    </row>
    <row r="1353" spans="1:65">
      <c r="A1353" t="s">
        <v>695</v>
      </c>
      <c r="B1353">
        <v>20250301</v>
      </c>
      <c r="C1353">
        <v>2025</v>
      </c>
      <c r="D1353" s="9">
        <v>45717</v>
      </c>
      <c r="E1353">
        <v>3</v>
      </c>
      <c r="F1353" t="s">
        <v>1080</v>
      </c>
      <c r="G1353" t="s">
        <v>241</v>
      </c>
      <c r="H1353" t="s">
        <v>1080</v>
      </c>
      <c r="I1353" t="s">
        <v>241</v>
      </c>
      <c r="J1353">
        <v>1</v>
      </c>
      <c r="K1353" t="s">
        <v>9</v>
      </c>
      <c r="L1353" t="s">
        <v>2158</v>
      </c>
      <c r="M1353" t="s">
        <v>2158</v>
      </c>
      <c r="N1353" t="s">
        <v>1820</v>
      </c>
      <c r="O1353" t="s">
        <v>3247</v>
      </c>
      <c r="P1353" t="s">
        <v>6037</v>
      </c>
      <c r="Q1353" t="s">
        <v>6038</v>
      </c>
      <c r="R1353" t="s">
        <v>3297</v>
      </c>
      <c r="S1353" t="s">
        <v>8</v>
      </c>
      <c r="T1353" t="s">
        <v>6046</v>
      </c>
      <c r="U1353" s="9" t="s">
        <v>6047</v>
      </c>
      <c r="V1353" s="9" t="s">
        <v>6056</v>
      </c>
      <c r="W1353" t="s">
        <v>6057</v>
      </c>
      <c r="X1353" t="s">
        <v>3081</v>
      </c>
      <c r="Y1353" t="s">
        <v>3081</v>
      </c>
      <c r="Z1353">
        <v>3</v>
      </c>
      <c r="AA1353">
        <v>44958</v>
      </c>
      <c r="AB1353">
        <v>39479</v>
      </c>
      <c r="AC1353">
        <v>62175019</v>
      </c>
      <c r="AD1353" s="9" t="s">
        <v>3084</v>
      </c>
      <c r="AE1353" t="s">
        <v>2169</v>
      </c>
      <c r="AF1353" t="s">
        <v>4698</v>
      </c>
      <c r="AG1353" t="s">
        <v>4699</v>
      </c>
      <c r="AH1353" t="s">
        <v>2186</v>
      </c>
      <c r="AI1353" t="s">
        <v>6043</v>
      </c>
      <c r="AJ1353">
        <v>24890</v>
      </c>
      <c r="AK1353" t="s">
        <v>3099</v>
      </c>
      <c r="AL1353" t="s">
        <v>3088</v>
      </c>
      <c r="AM1353">
        <v>200011600831842</v>
      </c>
      <c r="AN1353">
        <v>1</v>
      </c>
      <c r="AO1353" s="88" t="s">
        <v>3089</v>
      </c>
      <c r="AP1353" s="88">
        <v>1</v>
      </c>
      <c r="AQ1353" s="88" t="s">
        <v>3090</v>
      </c>
      <c r="AR1353" s="88">
        <v>362717</v>
      </c>
      <c r="AS1353" s="88" t="s">
        <v>6059</v>
      </c>
      <c r="AT1353" s="88">
        <v>242</v>
      </c>
      <c r="AU1353" s="88">
        <v>80000</v>
      </c>
      <c r="AV1353" s="88">
        <v>0</v>
      </c>
      <c r="AW1353" s="88">
        <v>0</v>
      </c>
      <c r="AX1353" s="88">
        <v>0</v>
      </c>
      <c r="AY1353" s="88">
        <v>80000</v>
      </c>
      <c r="AZ1353" s="88">
        <v>2296</v>
      </c>
      <c r="BA1353" s="88">
        <v>7400.87</v>
      </c>
      <c r="BB1353" s="88">
        <v>2432</v>
      </c>
      <c r="BC1353" s="88">
        <v>0</v>
      </c>
      <c r="BD1353" s="88">
        <v>25</v>
      </c>
      <c r="BE1353" s="88">
        <v>0</v>
      </c>
      <c r="BF1353" s="101">
        <v>0</v>
      </c>
      <c r="BG1353" s="101">
        <v>12153.87</v>
      </c>
      <c r="BH1353" s="101">
        <v>5680</v>
      </c>
      <c r="BI1353" s="101">
        <v>851.51</v>
      </c>
      <c r="BJ1353" s="101">
        <v>5672</v>
      </c>
      <c r="BK1353" s="101">
        <v>12203.51</v>
      </c>
      <c r="BL1353" s="101" t="s">
        <v>3081</v>
      </c>
      <c r="BM1353" s="101" t="s">
        <v>3081</v>
      </c>
    </row>
    <row r="1354" spans="1:65">
      <c r="A1354" t="s">
        <v>695</v>
      </c>
      <c r="B1354">
        <v>20250301</v>
      </c>
      <c r="C1354">
        <v>2025</v>
      </c>
      <c r="D1354" s="9">
        <v>45717</v>
      </c>
      <c r="E1354">
        <v>3</v>
      </c>
      <c r="F1354" t="s">
        <v>1028</v>
      </c>
      <c r="G1354" t="s">
        <v>1194</v>
      </c>
      <c r="H1354" t="s">
        <v>1038</v>
      </c>
      <c r="I1354" t="s">
        <v>695</v>
      </c>
      <c r="J1354">
        <v>34</v>
      </c>
      <c r="K1354" t="s">
        <v>3256</v>
      </c>
      <c r="L1354" t="s">
        <v>2158</v>
      </c>
      <c r="M1354" t="s">
        <v>2158</v>
      </c>
      <c r="N1354" t="s">
        <v>1820</v>
      </c>
      <c r="O1354" t="s">
        <v>3247</v>
      </c>
      <c r="P1354" t="s">
        <v>6037</v>
      </c>
      <c r="Q1354" t="s">
        <v>6038</v>
      </c>
      <c r="R1354" t="s">
        <v>3263</v>
      </c>
      <c r="S1354" t="s">
        <v>62</v>
      </c>
      <c r="T1354" t="s">
        <v>6066</v>
      </c>
      <c r="U1354" s="9" t="s">
        <v>6067</v>
      </c>
      <c r="V1354" s="9" t="s">
        <v>6052</v>
      </c>
      <c r="W1354" t="s">
        <v>6053</v>
      </c>
      <c r="X1354" t="s">
        <v>3081</v>
      </c>
      <c r="Y1354" t="s">
        <v>3081</v>
      </c>
      <c r="Z1354">
        <v>1</v>
      </c>
      <c r="AA1354">
        <v>44896</v>
      </c>
      <c r="AB1354">
        <v>44896</v>
      </c>
      <c r="AC1354">
        <v>62475159</v>
      </c>
      <c r="AD1354" s="9" t="s">
        <v>3084</v>
      </c>
      <c r="AE1354" t="s">
        <v>2092</v>
      </c>
      <c r="AF1354" t="s">
        <v>4033</v>
      </c>
      <c r="AG1354" t="s">
        <v>4034</v>
      </c>
      <c r="AH1354" t="s">
        <v>2091</v>
      </c>
      <c r="AI1354" t="s">
        <v>6043</v>
      </c>
      <c r="AJ1354">
        <v>26436</v>
      </c>
      <c r="AK1354" t="s">
        <v>3099</v>
      </c>
      <c r="AL1354" t="s">
        <v>3088</v>
      </c>
      <c r="AM1354">
        <v>200019600716570</v>
      </c>
      <c r="AN1354">
        <v>1</v>
      </c>
      <c r="AO1354" s="88" t="s">
        <v>3089</v>
      </c>
      <c r="AP1354" s="88">
        <v>1</v>
      </c>
      <c r="AQ1354" s="88" t="s">
        <v>3090</v>
      </c>
      <c r="AR1354" s="88">
        <v>362717</v>
      </c>
      <c r="AS1354" s="88" t="s">
        <v>6059</v>
      </c>
      <c r="AT1354" s="88">
        <v>368</v>
      </c>
      <c r="AU1354" s="88">
        <v>11000</v>
      </c>
      <c r="AV1354" s="88">
        <v>0</v>
      </c>
      <c r="AW1354" s="88">
        <v>0</v>
      </c>
      <c r="AX1354" s="88">
        <v>0</v>
      </c>
      <c r="AY1354" s="88">
        <v>11000</v>
      </c>
      <c r="AZ1354" s="88">
        <v>315.7</v>
      </c>
      <c r="BA1354" s="88">
        <v>0</v>
      </c>
      <c r="BB1354" s="88">
        <v>334.4</v>
      </c>
      <c r="BC1354" s="88">
        <v>0</v>
      </c>
      <c r="BD1354" s="88">
        <v>25</v>
      </c>
      <c r="BE1354" s="88">
        <v>0</v>
      </c>
      <c r="BF1354" s="101">
        <v>0</v>
      </c>
      <c r="BG1354" s="101">
        <v>675.1</v>
      </c>
      <c r="BH1354" s="101">
        <v>781</v>
      </c>
      <c r="BI1354" s="101">
        <v>121</v>
      </c>
      <c r="BJ1354" s="101">
        <v>779.9</v>
      </c>
      <c r="BK1354" s="101">
        <v>1681.9</v>
      </c>
      <c r="BL1354" s="101" t="s">
        <v>3081</v>
      </c>
      <c r="BM1354" s="101" t="s">
        <v>3081</v>
      </c>
    </row>
    <row r="1355" spans="1:65">
      <c r="A1355" t="s">
        <v>695</v>
      </c>
      <c r="B1355">
        <v>20250301</v>
      </c>
      <c r="C1355">
        <v>2025</v>
      </c>
      <c r="D1355" s="9">
        <v>45717</v>
      </c>
      <c r="E1355">
        <v>3</v>
      </c>
      <c r="F1355" t="s">
        <v>1056</v>
      </c>
      <c r="G1355" t="s">
        <v>694</v>
      </c>
      <c r="H1355" t="s">
        <v>1056</v>
      </c>
      <c r="I1355" t="s">
        <v>694</v>
      </c>
      <c r="J1355">
        <v>1</v>
      </c>
      <c r="K1355" t="s">
        <v>9</v>
      </c>
      <c r="L1355" t="s">
        <v>2158</v>
      </c>
      <c r="M1355" t="s">
        <v>2158</v>
      </c>
      <c r="N1355" t="s">
        <v>1820</v>
      </c>
      <c r="O1355" t="s">
        <v>3247</v>
      </c>
      <c r="P1355" t="s">
        <v>6037</v>
      </c>
      <c r="Q1355" t="s">
        <v>6038</v>
      </c>
      <c r="R1355" t="s">
        <v>3273</v>
      </c>
      <c r="S1355" t="s">
        <v>163</v>
      </c>
      <c r="T1355" t="s">
        <v>6046</v>
      </c>
      <c r="U1355" s="9" t="s">
        <v>6047</v>
      </c>
      <c r="V1355" s="9" t="s">
        <v>3081</v>
      </c>
      <c r="W1355" t="s">
        <v>3081</v>
      </c>
      <c r="X1355" t="s">
        <v>3081</v>
      </c>
      <c r="Y1355" t="s">
        <v>3081</v>
      </c>
      <c r="Z1355">
        <v>1</v>
      </c>
      <c r="AA1355">
        <v>44136</v>
      </c>
      <c r="AB1355">
        <v>44136</v>
      </c>
      <c r="AC1355">
        <v>61800027</v>
      </c>
      <c r="AD1355" s="9" t="s">
        <v>3084</v>
      </c>
      <c r="AE1355" t="s">
        <v>1357</v>
      </c>
      <c r="AF1355" t="s">
        <v>4329</v>
      </c>
      <c r="AG1355" t="s">
        <v>4330</v>
      </c>
      <c r="AH1355" t="s">
        <v>700</v>
      </c>
      <c r="AI1355" t="s">
        <v>6045</v>
      </c>
      <c r="AJ1355">
        <v>19709</v>
      </c>
      <c r="AK1355" t="s">
        <v>3099</v>
      </c>
      <c r="AL1355" t="s">
        <v>3088</v>
      </c>
      <c r="AM1355">
        <v>200019603090034</v>
      </c>
      <c r="AN1355">
        <v>1</v>
      </c>
      <c r="AO1355" s="88" t="s">
        <v>3089</v>
      </c>
      <c r="AP1355" s="88">
        <v>1</v>
      </c>
      <c r="AQ1355" s="88" t="s">
        <v>3090</v>
      </c>
      <c r="AR1355" s="88">
        <v>362717</v>
      </c>
      <c r="AS1355" s="88" t="s">
        <v>6059</v>
      </c>
      <c r="AT1355" s="88">
        <v>369</v>
      </c>
      <c r="AU1355" s="88">
        <v>35000</v>
      </c>
      <c r="AV1355" s="88">
        <v>0</v>
      </c>
      <c r="AW1355" s="88">
        <v>0</v>
      </c>
      <c r="AX1355" s="88">
        <v>0</v>
      </c>
      <c r="AY1355" s="88">
        <v>35000</v>
      </c>
      <c r="AZ1355" s="88">
        <v>1004.5</v>
      </c>
      <c r="BA1355" s="88">
        <v>0</v>
      </c>
      <c r="BB1355" s="88">
        <v>1064</v>
      </c>
      <c r="BC1355" s="88">
        <v>0</v>
      </c>
      <c r="BD1355" s="88">
        <v>25</v>
      </c>
      <c r="BE1355" s="88">
        <v>0</v>
      </c>
      <c r="BF1355" s="101">
        <v>0</v>
      </c>
      <c r="BG1355" s="101">
        <v>2093.5</v>
      </c>
      <c r="BH1355" s="101">
        <v>2485</v>
      </c>
      <c r="BI1355" s="101">
        <v>385</v>
      </c>
      <c r="BJ1355" s="101">
        <v>2481.5</v>
      </c>
      <c r="BK1355" s="101">
        <v>5351.5</v>
      </c>
      <c r="BL1355" s="101" t="s">
        <v>3081</v>
      </c>
      <c r="BM1355" s="101" t="s">
        <v>3081</v>
      </c>
    </row>
    <row r="1356" spans="1:65">
      <c r="A1356" t="s">
        <v>695</v>
      </c>
      <c r="B1356">
        <v>20250301</v>
      </c>
      <c r="C1356">
        <v>2025</v>
      </c>
      <c r="D1356" s="9">
        <v>45717</v>
      </c>
      <c r="E1356">
        <v>3</v>
      </c>
      <c r="F1356" t="s">
        <v>1047</v>
      </c>
      <c r="G1356" t="s">
        <v>265</v>
      </c>
      <c r="H1356" t="s">
        <v>1047</v>
      </c>
      <c r="I1356" t="s">
        <v>265</v>
      </c>
      <c r="J1356">
        <v>1</v>
      </c>
      <c r="K1356" t="s">
        <v>9</v>
      </c>
      <c r="L1356" t="s">
        <v>2158</v>
      </c>
      <c r="M1356" t="s">
        <v>2158</v>
      </c>
      <c r="N1356" t="s">
        <v>1820</v>
      </c>
      <c r="O1356" t="s">
        <v>3247</v>
      </c>
      <c r="P1356" t="s">
        <v>6037</v>
      </c>
      <c r="Q1356" t="s">
        <v>6038</v>
      </c>
      <c r="R1356" t="s">
        <v>3083</v>
      </c>
      <c r="S1356" t="s">
        <v>7</v>
      </c>
      <c r="T1356" t="s">
        <v>6039</v>
      </c>
      <c r="U1356" s="9" t="s">
        <v>6040</v>
      </c>
      <c r="V1356" s="9" t="s">
        <v>6041</v>
      </c>
      <c r="W1356" t="s">
        <v>6042</v>
      </c>
      <c r="X1356" t="s">
        <v>3081</v>
      </c>
      <c r="Y1356" t="s">
        <v>3081</v>
      </c>
      <c r="Z1356">
        <v>3</v>
      </c>
      <c r="AA1356">
        <v>45413</v>
      </c>
      <c r="AB1356">
        <v>44531</v>
      </c>
      <c r="AC1356">
        <v>62100032</v>
      </c>
      <c r="AD1356" s="9" t="s">
        <v>3084</v>
      </c>
      <c r="AE1356" t="s">
        <v>1498</v>
      </c>
      <c r="AF1356" t="s">
        <v>3191</v>
      </c>
      <c r="AG1356" t="s">
        <v>3197</v>
      </c>
      <c r="AH1356" t="s">
        <v>1125</v>
      </c>
      <c r="AI1356" t="s">
        <v>6043</v>
      </c>
      <c r="AJ1356">
        <v>30363</v>
      </c>
      <c r="AK1356" t="s">
        <v>3099</v>
      </c>
      <c r="AL1356" t="s">
        <v>3088</v>
      </c>
      <c r="AM1356">
        <v>200019603144205</v>
      </c>
      <c r="AN1356">
        <v>1</v>
      </c>
      <c r="AO1356" s="88" t="s">
        <v>3089</v>
      </c>
      <c r="AP1356" s="88">
        <v>1</v>
      </c>
      <c r="AQ1356" s="88" t="s">
        <v>3090</v>
      </c>
      <c r="AR1356" s="88">
        <v>362717</v>
      </c>
      <c r="AS1356" s="88" t="s">
        <v>6059</v>
      </c>
      <c r="AT1356" s="88">
        <v>371</v>
      </c>
      <c r="AU1356" s="88">
        <v>20000</v>
      </c>
      <c r="AV1356" s="88">
        <v>0</v>
      </c>
      <c r="AW1356" s="88">
        <v>0</v>
      </c>
      <c r="AX1356" s="88">
        <v>0</v>
      </c>
      <c r="AY1356" s="88">
        <v>20000</v>
      </c>
      <c r="AZ1356" s="88">
        <v>574</v>
      </c>
      <c r="BA1356" s="88">
        <v>0</v>
      </c>
      <c r="BB1356" s="88">
        <v>608</v>
      </c>
      <c r="BC1356" s="88">
        <v>0</v>
      </c>
      <c r="BD1356" s="88">
        <v>25</v>
      </c>
      <c r="BE1356" s="88">
        <v>0</v>
      </c>
      <c r="BF1356" s="101">
        <v>15009.01</v>
      </c>
      <c r="BG1356" s="101">
        <v>16216.01</v>
      </c>
      <c r="BH1356" s="101">
        <v>1420</v>
      </c>
      <c r="BI1356" s="101">
        <v>220</v>
      </c>
      <c r="BJ1356" s="101">
        <v>1418</v>
      </c>
      <c r="BK1356" s="101">
        <v>3058</v>
      </c>
      <c r="BL1356" s="101" t="s">
        <v>3081</v>
      </c>
      <c r="BM1356" s="101" t="s">
        <v>3081</v>
      </c>
    </row>
    <row r="1357" spans="1:65">
      <c r="A1357" t="s">
        <v>695</v>
      </c>
      <c r="B1357">
        <v>20250301</v>
      </c>
      <c r="C1357">
        <v>2025</v>
      </c>
      <c r="D1357" s="9">
        <v>45717</v>
      </c>
      <c r="E1357">
        <v>3</v>
      </c>
      <c r="F1357" t="s">
        <v>1038</v>
      </c>
      <c r="G1357" t="s">
        <v>695</v>
      </c>
      <c r="H1357" t="s">
        <v>1038</v>
      </c>
      <c r="I1357" t="s">
        <v>695</v>
      </c>
      <c r="J1357">
        <v>1</v>
      </c>
      <c r="K1357" t="s">
        <v>9</v>
      </c>
      <c r="L1357" t="s">
        <v>2158</v>
      </c>
      <c r="M1357" t="s">
        <v>2158</v>
      </c>
      <c r="N1357" t="s">
        <v>1820</v>
      </c>
      <c r="O1357" t="s">
        <v>3247</v>
      </c>
      <c r="P1357" t="s">
        <v>6037</v>
      </c>
      <c r="Q1357" t="s">
        <v>6038</v>
      </c>
      <c r="R1357" t="s">
        <v>3113</v>
      </c>
      <c r="S1357" t="s">
        <v>35</v>
      </c>
      <c r="T1357" t="s">
        <v>6039</v>
      </c>
      <c r="U1357" s="9" t="s">
        <v>6040</v>
      </c>
      <c r="V1357" s="9" t="s">
        <v>6041</v>
      </c>
      <c r="W1357" t="s">
        <v>6042</v>
      </c>
      <c r="X1357" t="s">
        <v>3081</v>
      </c>
      <c r="Y1357" t="s">
        <v>3081</v>
      </c>
      <c r="Z1357">
        <v>3</v>
      </c>
      <c r="AA1357">
        <v>45566</v>
      </c>
      <c r="AB1357">
        <v>44317</v>
      </c>
      <c r="AC1357">
        <v>62461033</v>
      </c>
      <c r="AD1357" s="9" t="s">
        <v>3084</v>
      </c>
      <c r="AE1357" t="s">
        <v>1284</v>
      </c>
      <c r="AF1357" t="s">
        <v>4831</v>
      </c>
      <c r="AG1357" t="s">
        <v>4832</v>
      </c>
      <c r="AH1357" t="s">
        <v>788</v>
      </c>
      <c r="AI1357" t="s">
        <v>6045</v>
      </c>
      <c r="AJ1357">
        <v>27077</v>
      </c>
      <c r="AK1357" t="s">
        <v>3099</v>
      </c>
      <c r="AL1357" t="s">
        <v>3088</v>
      </c>
      <c r="AM1357">
        <v>200019603683958</v>
      </c>
      <c r="AN1357">
        <v>1</v>
      </c>
      <c r="AO1357" s="88" t="s">
        <v>3089</v>
      </c>
      <c r="AP1357" s="88">
        <v>1</v>
      </c>
      <c r="AQ1357" s="88" t="s">
        <v>3090</v>
      </c>
      <c r="AR1357" s="88">
        <v>362717</v>
      </c>
      <c r="AS1357" s="88" t="s">
        <v>6059</v>
      </c>
      <c r="AT1357" s="88">
        <v>299</v>
      </c>
      <c r="AU1357" s="88">
        <v>24000</v>
      </c>
      <c r="AV1357" s="88">
        <v>0</v>
      </c>
      <c r="AW1357" s="88">
        <v>0</v>
      </c>
      <c r="AX1357" s="88">
        <v>0</v>
      </c>
      <c r="AY1357" s="88">
        <v>24000</v>
      </c>
      <c r="AZ1357" s="88">
        <v>688.8</v>
      </c>
      <c r="BA1357" s="88">
        <v>0</v>
      </c>
      <c r="BB1357" s="88">
        <v>729.6</v>
      </c>
      <c r="BC1357" s="88">
        <v>0</v>
      </c>
      <c r="BD1357" s="88">
        <v>25</v>
      </c>
      <c r="BE1357" s="88">
        <v>0</v>
      </c>
      <c r="BF1357" s="101">
        <v>9715.64</v>
      </c>
      <c r="BG1357" s="101">
        <v>11159.04</v>
      </c>
      <c r="BH1357" s="101">
        <v>1704</v>
      </c>
      <c r="BI1357" s="101">
        <v>264</v>
      </c>
      <c r="BJ1357" s="101">
        <v>1701.6</v>
      </c>
      <c r="BK1357" s="101">
        <v>3669.6</v>
      </c>
      <c r="BL1357" s="101" t="s">
        <v>3081</v>
      </c>
      <c r="BM1357" s="101" t="s">
        <v>3081</v>
      </c>
    </row>
    <row r="1358" spans="1:65">
      <c r="A1358" t="s">
        <v>695</v>
      </c>
      <c r="B1358">
        <v>20250301</v>
      </c>
      <c r="C1358">
        <v>2025</v>
      </c>
      <c r="D1358" s="9">
        <v>45717</v>
      </c>
      <c r="E1358">
        <v>3</v>
      </c>
      <c r="F1358" t="s">
        <v>1079</v>
      </c>
      <c r="G1358" t="s">
        <v>403</v>
      </c>
      <c r="H1358" t="s">
        <v>1079</v>
      </c>
      <c r="I1358" t="s">
        <v>403</v>
      </c>
      <c r="J1358">
        <v>1</v>
      </c>
      <c r="K1358" t="s">
        <v>9</v>
      </c>
      <c r="L1358" t="s">
        <v>2158</v>
      </c>
      <c r="M1358" t="s">
        <v>2158</v>
      </c>
      <c r="N1358" t="s">
        <v>1820</v>
      </c>
      <c r="O1358" t="s">
        <v>3247</v>
      </c>
      <c r="P1358" t="s">
        <v>6037</v>
      </c>
      <c r="Q1358" t="s">
        <v>6038</v>
      </c>
      <c r="R1358" t="s">
        <v>3185</v>
      </c>
      <c r="S1358" t="s">
        <v>307</v>
      </c>
      <c r="T1358" t="s">
        <v>6039</v>
      </c>
      <c r="U1358" s="9" t="s">
        <v>6040</v>
      </c>
      <c r="V1358" s="9" t="s">
        <v>6041</v>
      </c>
      <c r="W1358" t="s">
        <v>6042</v>
      </c>
      <c r="X1358" t="s">
        <v>3081</v>
      </c>
      <c r="Y1358" t="s">
        <v>3081</v>
      </c>
      <c r="Z1358">
        <v>2</v>
      </c>
      <c r="AA1358">
        <v>45597</v>
      </c>
      <c r="AB1358">
        <v>44348</v>
      </c>
      <c r="AC1358">
        <v>61515006</v>
      </c>
      <c r="AD1358" s="9" t="s">
        <v>3084</v>
      </c>
      <c r="AE1358" t="s">
        <v>1252</v>
      </c>
      <c r="AF1358" t="s">
        <v>3533</v>
      </c>
      <c r="AG1358" t="s">
        <v>3534</v>
      </c>
      <c r="AH1358" t="s">
        <v>796</v>
      </c>
      <c r="AI1358" t="s">
        <v>6045</v>
      </c>
      <c r="AJ1358">
        <v>31696</v>
      </c>
      <c r="AK1358" t="s">
        <v>3099</v>
      </c>
      <c r="AL1358" t="s">
        <v>3088</v>
      </c>
      <c r="AM1358">
        <v>200019603769988</v>
      </c>
      <c r="AN1358">
        <v>1</v>
      </c>
      <c r="AO1358" s="88" t="s">
        <v>3089</v>
      </c>
      <c r="AP1358" s="88">
        <v>1</v>
      </c>
      <c r="AQ1358" s="88" t="s">
        <v>3090</v>
      </c>
      <c r="AR1358" s="88">
        <v>362717</v>
      </c>
      <c r="AS1358" s="88" t="s">
        <v>6059</v>
      </c>
      <c r="AT1358" s="88">
        <v>303</v>
      </c>
      <c r="AU1358" s="88">
        <v>24000</v>
      </c>
      <c r="AV1358" s="88">
        <v>0</v>
      </c>
      <c r="AW1358" s="88">
        <v>0</v>
      </c>
      <c r="AX1358" s="88">
        <v>0</v>
      </c>
      <c r="AY1358" s="88">
        <v>24000</v>
      </c>
      <c r="AZ1358" s="88">
        <v>688.8</v>
      </c>
      <c r="BA1358" s="88">
        <v>0</v>
      </c>
      <c r="BB1358" s="88">
        <v>729.6</v>
      </c>
      <c r="BC1358" s="88">
        <v>1715.46</v>
      </c>
      <c r="BD1358" s="88">
        <v>25</v>
      </c>
      <c r="BE1358" s="88">
        <v>0</v>
      </c>
      <c r="BF1358" s="101">
        <v>0</v>
      </c>
      <c r="BG1358" s="101">
        <v>3158.86</v>
      </c>
      <c r="BH1358" s="101">
        <v>1704</v>
      </c>
      <c r="BI1358" s="101">
        <v>264</v>
      </c>
      <c r="BJ1358" s="101">
        <v>1701.6</v>
      </c>
      <c r="BK1358" s="101">
        <v>3669.6</v>
      </c>
      <c r="BL1358" s="101" t="s">
        <v>3081</v>
      </c>
      <c r="BM1358" s="101" t="s">
        <v>3081</v>
      </c>
    </row>
    <row r="1359" spans="1:65">
      <c r="A1359" t="s">
        <v>695</v>
      </c>
      <c r="B1359">
        <v>20250301</v>
      </c>
      <c r="C1359">
        <v>2025</v>
      </c>
      <c r="D1359" s="9">
        <v>45717</v>
      </c>
      <c r="E1359">
        <v>3</v>
      </c>
      <c r="F1359" t="s">
        <v>1056</v>
      </c>
      <c r="G1359" t="s">
        <v>694</v>
      </c>
      <c r="H1359" t="s">
        <v>1056</v>
      </c>
      <c r="I1359" t="s">
        <v>694</v>
      </c>
      <c r="J1359">
        <v>1</v>
      </c>
      <c r="K1359" t="s">
        <v>9</v>
      </c>
      <c r="L1359" t="s">
        <v>2158</v>
      </c>
      <c r="M1359" t="s">
        <v>2158</v>
      </c>
      <c r="N1359" t="s">
        <v>1820</v>
      </c>
      <c r="O1359" t="s">
        <v>3247</v>
      </c>
      <c r="P1359" t="s">
        <v>6037</v>
      </c>
      <c r="Q1359" t="s">
        <v>6038</v>
      </c>
      <c r="R1359" t="s">
        <v>3273</v>
      </c>
      <c r="S1359" t="s">
        <v>163</v>
      </c>
      <c r="T1359" t="s">
        <v>6046</v>
      </c>
      <c r="U1359" s="9" t="s">
        <v>6047</v>
      </c>
      <c r="V1359" s="9" t="s">
        <v>3081</v>
      </c>
      <c r="W1359" t="s">
        <v>3081</v>
      </c>
      <c r="X1359" t="s">
        <v>3081</v>
      </c>
      <c r="Y1359" t="s">
        <v>3081</v>
      </c>
      <c r="Z1359">
        <v>1</v>
      </c>
      <c r="AA1359">
        <v>44136</v>
      </c>
      <c r="AB1359">
        <v>44136</v>
      </c>
      <c r="AC1359">
        <v>61800019</v>
      </c>
      <c r="AD1359" s="9" t="s">
        <v>3084</v>
      </c>
      <c r="AE1359" t="s">
        <v>1396</v>
      </c>
      <c r="AF1359" t="s">
        <v>4098</v>
      </c>
      <c r="AG1359" t="s">
        <v>4099</v>
      </c>
      <c r="AH1359" t="s">
        <v>1831</v>
      </c>
      <c r="AI1359" t="s">
        <v>6045</v>
      </c>
      <c r="AJ1359">
        <v>23143</v>
      </c>
      <c r="AK1359" t="s">
        <v>3099</v>
      </c>
      <c r="AL1359" t="s">
        <v>3088</v>
      </c>
      <c r="AM1359">
        <v>200019603107039</v>
      </c>
      <c r="AN1359">
        <v>1</v>
      </c>
      <c r="AO1359" s="88" t="s">
        <v>3089</v>
      </c>
      <c r="AP1359" s="88">
        <v>1</v>
      </c>
      <c r="AQ1359" s="88" t="s">
        <v>3090</v>
      </c>
      <c r="AR1359" s="88">
        <v>362717</v>
      </c>
      <c r="AS1359" s="88" t="s">
        <v>6059</v>
      </c>
      <c r="AT1359" s="88">
        <v>307</v>
      </c>
      <c r="AU1359" s="88">
        <v>35000</v>
      </c>
      <c r="AV1359" s="88">
        <v>0</v>
      </c>
      <c r="AW1359" s="88">
        <v>0</v>
      </c>
      <c r="AX1359" s="88">
        <v>0</v>
      </c>
      <c r="AY1359" s="88">
        <v>35000</v>
      </c>
      <c r="AZ1359" s="88">
        <v>1004.5</v>
      </c>
      <c r="BA1359" s="88">
        <v>0</v>
      </c>
      <c r="BB1359" s="88">
        <v>1064</v>
      </c>
      <c r="BC1359" s="88">
        <v>0</v>
      </c>
      <c r="BD1359" s="88">
        <v>25</v>
      </c>
      <c r="BE1359" s="88">
        <v>0</v>
      </c>
      <c r="BF1359" s="101">
        <v>0</v>
      </c>
      <c r="BG1359" s="101">
        <v>2093.5</v>
      </c>
      <c r="BH1359" s="101">
        <v>2485</v>
      </c>
      <c r="BI1359" s="101">
        <v>385</v>
      </c>
      <c r="BJ1359" s="101">
        <v>2481.5</v>
      </c>
      <c r="BK1359" s="101">
        <v>5351.5</v>
      </c>
      <c r="BL1359" s="101" t="s">
        <v>3081</v>
      </c>
      <c r="BM1359" s="101" t="s">
        <v>3081</v>
      </c>
    </row>
    <row r="1360" spans="1:65">
      <c r="A1360" t="s">
        <v>695</v>
      </c>
      <c r="B1360">
        <v>20250301</v>
      </c>
      <c r="C1360">
        <v>2025</v>
      </c>
      <c r="D1360" s="9">
        <v>45717</v>
      </c>
      <c r="E1360">
        <v>3</v>
      </c>
      <c r="F1360" t="s">
        <v>1067</v>
      </c>
      <c r="G1360" t="s">
        <v>407</v>
      </c>
      <c r="H1360" t="s">
        <v>1067</v>
      </c>
      <c r="I1360" t="s">
        <v>407</v>
      </c>
      <c r="J1360">
        <v>1</v>
      </c>
      <c r="K1360" t="s">
        <v>9</v>
      </c>
      <c r="L1360" t="s">
        <v>2158</v>
      </c>
      <c r="M1360" t="s">
        <v>2158</v>
      </c>
      <c r="N1360" t="s">
        <v>1820</v>
      </c>
      <c r="O1360" t="s">
        <v>3247</v>
      </c>
      <c r="P1360" t="s">
        <v>6037</v>
      </c>
      <c r="Q1360" t="s">
        <v>6038</v>
      </c>
      <c r="R1360" t="s">
        <v>3260</v>
      </c>
      <c r="S1360" t="s">
        <v>107</v>
      </c>
      <c r="T1360" t="s">
        <v>6046</v>
      </c>
      <c r="U1360" s="9" t="s">
        <v>6047</v>
      </c>
      <c r="V1360" s="9" t="s">
        <v>3081</v>
      </c>
      <c r="W1360" t="s">
        <v>3081</v>
      </c>
      <c r="X1360" t="s">
        <v>3081</v>
      </c>
      <c r="Y1360" t="s">
        <v>3081</v>
      </c>
      <c r="Z1360">
        <v>7</v>
      </c>
      <c r="AA1360">
        <v>45597</v>
      </c>
      <c r="AB1360">
        <v>41276</v>
      </c>
      <c r="AC1360">
        <v>61710021</v>
      </c>
      <c r="AD1360" s="9" t="s">
        <v>3084</v>
      </c>
      <c r="AE1360" t="s">
        <v>1322</v>
      </c>
      <c r="AF1360" t="s">
        <v>4715</v>
      </c>
      <c r="AG1360" t="s">
        <v>4716</v>
      </c>
      <c r="AH1360" t="s">
        <v>411</v>
      </c>
      <c r="AI1360" t="s">
        <v>6045</v>
      </c>
      <c r="AJ1360">
        <v>32635</v>
      </c>
      <c r="AK1360" t="s">
        <v>3099</v>
      </c>
      <c r="AL1360" t="s">
        <v>3088</v>
      </c>
      <c r="AM1360">
        <v>200018300006224</v>
      </c>
      <c r="AN1360">
        <v>1</v>
      </c>
      <c r="AO1360" s="88" t="s">
        <v>3089</v>
      </c>
      <c r="AP1360" s="88">
        <v>1</v>
      </c>
      <c r="AQ1360" s="88" t="s">
        <v>3090</v>
      </c>
      <c r="AR1360" s="88">
        <v>362717</v>
      </c>
      <c r="AS1360" s="88" t="s">
        <v>6059</v>
      </c>
      <c r="AT1360" s="88">
        <v>308</v>
      </c>
      <c r="AU1360" s="88">
        <v>24000</v>
      </c>
      <c r="AV1360" s="88">
        <v>0</v>
      </c>
      <c r="AW1360" s="88">
        <v>0</v>
      </c>
      <c r="AX1360" s="88">
        <v>0</v>
      </c>
      <c r="AY1360" s="88">
        <v>24000</v>
      </c>
      <c r="AZ1360" s="88">
        <v>688.8</v>
      </c>
      <c r="BA1360" s="88">
        <v>0</v>
      </c>
      <c r="BB1360" s="88">
        <v>729.6</v>
      </c>
      <c r="BC1360" s="88">
        <v>0</v>
      </c>
      <c r="BD1360" s="88">
        <v>25</v>
      </c>
      <c r="BE1360" s="88">
        <v>0</v>
      </c>
      <c r="BF1360" s="101">
        <v>17641.330000000002</v>
      </c>
      <c r="BG1360" s="101">
        <v>19084.73</v>
      </c>
      <c r="BH1360" s="101">
        <v>1704</v>
      </c>
      <c r="BI1360" s="101">
        <v>264</v>
      </c>
      <c r="BJ1360" s="101">
        <v>1701.6</v>
      </c>
      <c r="BK1360" s="101">
        <v>3669.6</v>
      </c>
      <c r="BL1360" s="101" t="s">
        <v>3229</v>
      </c>
      <c r="BM1360" s="101" t="s">
        <v>4714</v>
      </c>
    </row>
    <row r="1361" spans="1:65">
      <c r="A1361" t="s">
        <v>695</v>
      </c>
      <c r="B1361">
        <v>20250301</v>
      </c>
      <c r="C1361">
        <v>2025</v>
      </c>
      <c r="D1361" s="9">
        <v>45717</v>
      </c>
      <c r="E1361">
        <v>3</v>
      </c>
      <c r="F1361" t="s">
        <v>1038</v>
      </c>
      <c r="G1361" t="s">
        <v>695</v>
      </c>
      <c r="H1361" t="s">
        <v>1038</v>
      </c>
      <c r="I1361" t="s">
        <v>695</v>
      </c>
      <c r="J1361">
        <v>1</v>
      </c>
      <c r="K1361" t="s">
        <v>9</v>
      </c>
      <c r="L1361" t="s">
        <v>2158</v>
      </c>
      <c r="M1361" t="s">
        <v>2158</v>
      </c>
      <c r="N1361" t="s">
        <v>1820</v>
      </c>
      <c r="O1361" t="s">
        <v>3247</v>
      </c>
      <c r="P1361" t="s">
        <v>6037</v>
      </c>
      <c r="Q1361" t="s">
        <v>6038</v>
      </c>
      <c r="R1361" t="s">
        <v>3110</v>
      </c>
      <c r="S1361" t="s">
        <v>25</v>
      </c>
      <c r="T1361" t="s">
        <v>6046</v>
      </c>
      <c r="U1361" s="9" t="s">
        <v>6047</v>
      </c>
      <c r="V1361" s="9" t="s">
        <v>3081</v>
      </c>
      <c r="W1361" t="s">
        <v>3081</v>
      </c>
      <c r="X1361" t="s">
        <v>3081</v>
      </c>
      <c r="Y1361" t="s">
        <v>3081</v>
      </c>
      <c r="Z1361">
        <v>6</v>
      </c>
      <c r="AA1361">
        <v>44197</v>
      </c>
      <c r="AB1361">
        <v>39814</v>
      </c>
      <c r="AC1361">
        <v>62460888</v>
      </c>
      <c r="AD1361" s="9" t="s">
        <v>3084</v>
      </c>
      <c r="AE1361" t="s">
        <v>1247</v>
      </c>
      <c r="AF1361" t="s">
        <v>4150</v>
      </c>
      <c r="AG1361" t="s">
        <v>4151</v>
      </c>
      <c r="AH1361" t="s">
        <v>502</v>
      </c>
      <c r="AI1361" t="s">
        <v>6043</v>
      </c>
      <c r="AJ1361">
        <v>21993</v>
      </c>
      <c r="AK1361" t="s">
        <v>3099</v>
      </c>
      <c r="AL1361" t="s">
        <v>3088</v>
      </c>
      <c r="AM1361">
        <v>200013300148645</v>
      </c>
      <c r="AN1361">
        <v>1</v>
      </c>
      <c r="AO1361" s="88" t="s">
        <v>3089</v>
      </c>
      <c r="AP1361" s="88">
        <v>1</v>
      </c>
      <c r="AQ1361" s="88" t="s">
        <v>3090</v>
      </c>
      <c r="AR1361" s="88">
        <v>362717</v>
      </c>
      <c r="AS1361" s="88" t="s">
        <v>6059</v>
      </c>
      <c r="AT1361" s="88">
        <v>344</v>
      </c>
      <c r="AU1361" s="88">
        <v>70000</v>
      </c>
      <c r="AV1361" s="88">
        <v>0</v>
      </c>
      <c r="AW1361" s="88">
        <v>0</v>
      </c>
      <c r="AX1361" s="88">
        <v>0</v>
      </c>
      <c r="AY1361" s="88">
        <v>70000</v>
      </c>
      <c r="AZ1361" s="88">
        <v>2009</v>
      </c>
      <c r="BA1361" s="88">
        <v>4682.29</v>
      </c>
      <c r="BB1361" s="88">
        <v>2128</v>
      </c>
      <c r="BC1361" s="88">
        <v>3430.92</v>
      </c>
      <c r="BD1361" s="88">
        <v>25</v>
      </c>
      <c r="BE1361" s="88">
        <v>0</v>
      </c>
      <c r="BF1361" s="101">
        <v>2166</v>
      </c>
      <c r="BG1361" s="101">
        <v>14441.21</v>
      </c>
      <c r="BH1361" s="101">
        <v>4970</v>
      </c>
      <c r="BI1361" s="101">
        <v>770</v>
      </c>
      <c r="BJ1361" s="101">
        <v>4963</v>
      </c>
      <c r="BK1361" s="101">
        <v>10703</v>
      </c>
      <c r="BL1361" s="101" t="s">
        <v>3081</v>
      </c>
      <c r="BM1361" s="101" t="s">
        <v>3081</v>
      </c>
    </row>
    <row r="1362" spans="1:65">
      <c r="A1362" t="s">
        <v>695</v>
      </c>
      <c r="B1362">
        <v>20250301</v>
      </c>
      <c r="C1362">
        <v>2025</v>
      </c>
      <c r="D1362" s="9">
        <v>45717</v>
      </c>
      <c r="E1362">
        <v>3</v>
      </c>
      <c r="F1362" t="s">
        <v>1038</v>
      </c>
      <c r="G1362" t="s">
        <v>695</v>
      </c>
      <c r="H1362" t="s">
        <v>1038</v>
      </c>
      <c r="I1362" t="s">
        <v>695</v>
      </c>
      <c r="J1362">
        <v>7</v>
      </c>
      <c r="K1362" t="s">
        <v>3252</v>
      </c>
      <c r="L1362" t="s">
        <v>2158</v>
      </c>
      <c r="M1362" t="s">
        <v>2158</v>
      </c>
      <c r="N1362" t="s">
        <v>1820</v>
      </c>
      <c r="O1362" t="s">
        <v>3247</v>
      </c>
      <c r="P1362" t="s">
        <v>6037</v>
      </c>
      <c r="Q1362" t="s">
        <v>6038</v>
      </c>
      <c r="R1362" t="s">
        <v>3253</v>
      </c>
      <c r="S1362" t="s">
        <v>666</v>
      </c>
      <c r="T1362" t="s">
        <v>6046</v>
      </c>
      <c r="U1362" s="9" t="s">
        <v>6047</v>
      </c>
      <c r="V1362" s="9" t="s">
        <v>3081</v>
      </c>
      <c r="W1362" t="s">
        <v>3081</v>
      </c>
      <c r="X1362" t="s">
        <v>3081</v>
      </c>
      <c r="Y1362" t="s">
        <v>3081</v>
      </c>
      <c r="Z1362">
        <v>1</v>
      </c>
      <c r="AA1362">
        <v>45717</v>
      </c>
      <c r="AB1362">
        <v>45717</v>
      </c>
      <c r="AC1362">
        <v>62462589</v>
      </c>
      <c r="AD1362" s="9" t="s">
        <v>3084</v>
      </c>
      <c r="AE1362" t="s">
        <v>6272</v>
      </c>
      <c r="AF1362" t="s">
        <v>6273</v>
      </c>
      <c r="AG1362" t="s">
        <v>6274</v>
      </c>
      <c r="AH1362" t="s">
        <v>6275</v>
      </c>
      <c r="AI1362" t="s">
        <v>6045</v>
      </c>
      <c r="AJ1362">
        <v>29125</v>
      </c>
      <c r="AK1362" t="s">
        <v>3099</v>
      </c>
      <c r="AL1362" t="s">
        <v>3088</v>
      </c>
      <c r="AM1362">
        <v>200012320266417</v>
      </c>
      <c r="AN1362">
        <v>1</v>
      </c>
      <c r="AO1362" s="88" t="s">
        <v>3089</v>
      </c>
      <c r="AP1362" s="88">
        <v>1</v>
      </c>
      <c r="AQ1362" s="88" t="s">
        <v>3090</v>
      </c>
      <c r="AR1362" s="88">
        <v>362717</v>
      </c>
      <c r="AS1362" s="88" t="s">
        <v>6059</v>
      </c>
      <c r="AT1362" s="88">
        <v>348</v>
      </c>
      <c r="AU1362" s="88">
        <v>15000</v>
      </c>
      <c r="AV1362" s="88">
        <v>0</v>
      </c>
      <c r="AW1362" s="88">
        <v>0</v>
      </c>
      <c r="AX1362" s="88">
        <v>0</v>
      </c>
      <c r="AY1362" s="88">
        <v>15000</v>
      </c>
      <c r="AZ1362" s="88">
        <v>0</v>
      </c>
      <c r="BA1362" s="88">
        <v>0</v>
      </c>
      <c r="BB1362" s="88">
        <v>0</v>
      </c>
      <c r="BC1362" s="88">
        <v>0</v>
      </c>
      <c r="BD1362" s="88">
        <v>0</v>
      </c>
      <c r="BE1362" s="88">
        <v>0</v>
      </c>
      <c r="BF1362" s="101">
        <v>0</v>
      </c>
      <c r="BG1362" s="101">
        <v>0</v>
      </c>
      <c r="BH1362" s="101">
        <v>0</v>
      </c>
      <c r="BI1362" s="101">
        <v>0</v>
      </c>
      <c r="BJ1362" s="101">
        <v>0</v>
      </c>
      <c r="BK1362" s="101">
        <v>0</v>
      </c>
      <c r="BL1362" s="101" t="s">
        <v>3081</v>
      </c>
      <c r="BM1362" s="101" t="s">
        <v>3081</v>
      </c>
    </row>
    <row r="1363" spans="1:65">
      <c r="A1363" t="s">
        <v>695</v>
      </c>
      <c r="B1363">
        <v>20250301</v>
      </c>
      <c r="C1363">
        <v>2025</v>
      </c>
      <c r="D1363" s="9">
        <v>45717</v>
      </c>
      <c r="E1363">
        <v>3</v>
      </c>
      <c r="F1363" t="s">
        <v>1028</v>
      </c>
      <c r="G1363" t="s">
        <v>1194</v>
      </c>
      <c r="H1363" t="s">
        <v>1038</v>
      </c>
      <c r="I1363" t="s">
        <v>695</v>
      </c>
      <c r="J1363">
        <v>34</v>
      </c>
      <c r="K1363" t="s">
        <v>3256</v>
      </c>
      <c r="L1363" t="s">
        <v>2158</v>
      </c>
      <c r="M1363" t="s">
        <v>2158</v>
      </c>
      <c r="N1363" t="s">
        <v>1820</v>
      </c>
      <c r="O1363" t="s">
        <v>3247</v>
      </c>
      <c r="P1363" t="s">
        <v>6037</v>
      </c>
      <c r="Q1363" t="s">
        <v>6038</v>
      </c>
      <c r="R1363" t="s">
        <v>3263</v>
      </c>
      <c r="S1363" t="s">
        <v>62</v>
      </c>
      <c r="T1363" t="s">
        <v>6066</v>
      </c>
      <c r="U1363" s="9" t="s">
        <v>6067</v>
      </c>
      <c r="V1363" s="9" t="s">
        <v>6052</v>
      </c>
      <c r="W1363" t="s">
        <v>6053</v>
      </c>
      <c r="X1363" t="s">
        <v>3081</v>
      </c>
      <c r="Y1363" t="s">
        <v>3081</v>
      </c>
      <c r="Z1363">
        <v>1</v>
      </c>
      <c r="AA1363">
        <v>44866</v>
      </c>
      <c r="AB1363">
        <v>44866</v>
      </c>
      <c r="AC1363">
        <v>62475145</v>
      </c>
      <c r="AD1363" s="9" t="s">
        <v>3084</v>
      </c>
      <c r="AE1363" t="s">
        <v>1921</v>
      </c>
      <c r="AF1363" t="s">
        <v>4779</v>
      </c>
      <c r="AG1363" t="s">
        <v>4780</v>
      </c>
      <c r="AH1363" t="s">
        <v>1920</v>
      </c>
      <c r="AI1363" t="s">
        <v>6043</v>
      </c>
      <c r="AJ1363">
        <v>36956</v>
      </c>
      <c r="AK1363" t="s">
        <v>3099</v>
      </c>
      <c r="AL1363" t="s">
        <v>3088</v>
      </c>
      <c r="AM1363">
        <v>200019604096991</v>
      </c>
      <c r="AN1363">
        <v>1</v>
      </c>
      <c r="AO1363" s="88" t="s">
        <v>3089</v>
      </c>
      <c r="AP1363" s="88">
        <v>1</v>
      </c>
      <c r="AQ1363" s="88" t="s">
        <v>3090</v>
      </c>
      <c r="AR1363" s="88">
        <v>362717</v>
      </c>
      <c r="AS1363" s="88" t="s">
        <v>6059</v>
      </c>
      <c r="AT1363" s="88">
        <v>435</v>
      </c>
      <c r="AU1363" s="88">
        <v>10000</v>
      </c>
      <c r="AV1363" s="88">
        <v>0</v>
      </c>
      <c r="AW1363" s="88">
        <v>0</v>
      </c>
      <c r="AX1363" s="88">
        <v>0</v>
      </c>
      <c r="AY1363" s="88">
        <v>10000</v>
      </c>
      <c r="AZ1363" s="88">
        <v>287</v>
      </c>
      <c r="BA1363" s="88">
        <v>0</v>
      </c>
      <c r="BB1363" s="88">
        <v>304</v>
      </c>
      <c r="BC1363" s="88">
        <v>0</v>
      </c>
      <c r="BD1363" s="88">
        <v>25</v>
      </c>
      <c r="BE1363" s="88">
        <v>0</v>
      </c>
      <c r="BF1363" s="101">
        <v>0</v>
      </c>
      <c r="BG1363" s="101">
        <v>616</v>
      </c>
      <c r="BH1363" s="101">
        <v>710</v>
      </c>
      <c r="BI1363" s="101">
        <v>110</v>
      </c>
      <c r="BJ1363" s="101">
        <v>709</v>
      </c>
      <c r="BK1363" s="101">
        <v>1529</v>
      </c>
      <c r="BL1363" s="101" t="s">
        <v>3081</v>
      </c>
      <c r="BM1363" s="101" t="s">
        <v>3081</v>
      </c>
    </row>
    <row r="1364" spans="1:65">
      <c r="A1364" t="s">
        <v>695</v>
      </c>
      <c r="B1364">
        <v>20250301</v>
      </c>
      <c r="C1364">
        <v>2025</v>
      </c>
      <c r="D1364" s="9">
        <v>45717</v>
      </c>
      <c r="E1364">
        <v>3</v>
      </c>
      <c r="F1364" t="s">
        <v>2930</v>
      </c>
      <c r="G1364" t="s">
        <v>2931</v>
      </c>
      <c r="H1364" t="s">
        <v>1038</v>
      </c>
      <c r="I1364" t="s">
        <v>695</v>
      </c>
      <c r="J1364">
        <v>34</v>
      </c>
      <c r="K1364" t="s">
        <v>3256</v>
      </c>
      <c r="L1364" t="s">
        <v>2158</v>
      </c>
      <c r="M1364" t="s">
        <v>2158</v>
      </c>
      <c r="N1364" t="s">
        <v>1820</v>
      </c>
      <c r="O1364" t="s">
        <v>3247</v>
      </c>
      <c r="P1364" t="s">
        <v>6037</v>
      </c>
      <c r="Q1364" t="s">
        <v>6038</v>
      </c>
      <c r="R1364" t="s">
        <v>3218</v>
      </c>
      <c r="S1364" t="s">
        <v>48</v>
      </c>
      <c r="T1364" t="s">
        <v>6046</v>
      </c>
      <c r="U1364" s="9" t="s">
        <v>6047</v>
      </c>
      <c r="V1364" s="9" t="s">
        <v>3081</v>
      </c>
      <c r="W1364" t="s">
        <v>3081</v>
      </c>
      <c r="X1364" t="s">
        <v>3081</v>
      </c>
      <c r="Y1364" t="s">
        <v>3081</v>
      </c>
      <c r="Z1364">
        <v>2</v>
      </c>
      <c r="AA1364">
        <v>45717</v>
      </c>
      <c r="AB1364">
        <v>45078</v>
      </c>
      <c r="AC1364">
        <v>61545003</v>
      </c>
      <c r="AD1364" s="9" t="s">
        <v>3084</v>
      </c>
      <c r="AE1364" t="s">
        <v>6276</v>
      </c>
      <c r="AF1364" t="s">
        <v>6277</v>
      </c>
      <c r="AG1364" t="s">
        <v>6278</v>
      </c>
      <c r="AH1364" t="s">
        <v>6279</v>
      </c>
      <c r="AI1364" t="s">
        <v>6043</v>
      </c>
      <c r="AJ1364">
        <v>30614</v>
      </c>
      <c r="AK1364" t="s">
        <v>3099</v>
      </c>
      <c r="AL1364" t="s">
        <v>3088</v>
      </c>
      <c r="AM1364">
        <v>200019604091138</v>
      </c>
      <c r="AN1364">
        <v>1</v>
      </c>
      <c r="AO1364" s="88" t="s">
        <v>3089</v>
      </c>
      <c r="AP1364" s="88">
        <v>1</v>
      </c>
      <c r="AQ1364" s="88" t="s">
        <v>3090</v>
      </c>
      <c r="AR1364" s="88">
        <v>362717</v>
      </c>
      <c r="AS1364" s="88" t="s">
        <v>6059</v>
      </c>
      <c r="AT1364" s="88">
        <v>440</v>
      </c>
      <c r="AU1364" s="88">
        <v>185000</v>
      </c>
      <c r="AV1364" s="88">
        <v>0</v>
      </c>
      <c r="AW1364" s="88">
        <v>0</v>
      </c>
      <c r="AX1364" s="88">
        <v>0</v>
      </c>
      <c r="AY1364" s="88">
        <v>185000</v>
      </c>
      <c r="AZ1364" s="88">
        <v>5309.5</v>
      </c>
      <c r="BA1364" s="88">
        <v>32099.49</v>
      </c>
      <c r="BB1364" s="88">
        <v>5624</v>
      </c>
      <c r="BC1364" s="88">
        <v>0</v>
      </c>
      <c r="BD1364" s="88">
        <v>25</v>
      </c>
      <c r="BE1364" s="88">
        <v>0</v>
      </c>
      <c r="BF1364" s="101">
        <v>0</v>
      </c>
      <c r="BG1364" s="101">
        <v>43057.99</v>
      </c>
      <c r="BH1364" s="101">
        <v>13135</v>
      </c>
      <c r="BI1364" s="101">
        <v>851.51</v>
      </c>
      <c r="BJ1364" s="101">
        <v>13116.5</v>
      </c>
      <c r="BK1364" s="101">
        <v>27103.01</v>
      </c>
      <c r="BL1364" s="101" t="s">
        <v>3081</v>
      </c>
      <c r="BM1364" s="101" t="s">
        <v>3081</v>
      </c>
    </row>
    <row r="1365" spans="1:65">
      <c r="A1365" t="s">
        <v>695</v>
      </c>
      <c r="B1365">
        <v>20250301</v>
      </c>
      <c r="C1365">
        <v>2025</v>
      </c>
      <c r="D1365" s="9">
        <v>45717</v>
      </c>
      <c r="E1365">
        <v>3</v>
      </c>
      <c r="F1365" t="s">
        <v>1028</v>
      </c>
      <c r="G1365" t="s">
        <v>1194</v>
      </c>
      <c r="H1365" t="s">
        <v>1038</v>
      </c>
      <c r="I1365" t="s">
        <v>695</v>
      </c>
      <c r="J1365">
        <v>34</v>
      </c>
      <c r="K1365" t="s">
        <v>3256</v>
      </c>
      <c r="L1365" t="s">
        <v>2158</v>
      </c>
      <c r="M1365" t="s">
        <v>2158</v>
      </c>
      <c r="N1365" t="s">
        <v>1820</v>
      </c>
      <c r="O1365" t="s">
        <v>3247</v>
      </c>
      <c r="P1365" t="s">
        <v>6037</v>
      </c>
      <c r="Q1365" t="s">
        <v>6038</v>
      </c>
      <c r="R1365" t="s">
        <v>3218</v>
      </c>
      <c r="S1365" t="s">
        <v>48</v>
      </c>
      <c r="T1365" t="s">
        <v>6046</v>
      </c>
      <c r="U1365" s="9" t="s">
        <v>6047</v>
      </c>
      <c r="V1365" s="9" t="s">
        <v>3081</v>
      </c>
      <c r="W1365" t="s">
        <v>3081</v>
      </c>
      <c r="X1365" t="s">
        <v>3081</v>
      </c>
      <c r="Y1365" t="s">
        <v>3081</v>
      </c>
      <c r="Z1365">
        <v>14</v>
      </c>
      <c r="AA1365">
        <v>44562</v>
      </c>
      <c r="AB1365">
        <v>40634</v>
      </c>
      <c r="AC1365">
        <v>62475104</v>
      </c>
      <c r="AD1365" s="9" t="s">
        <v>3084</v>
      </c>
      <c r="AE1365" t="s">
        <v>1721</v>
      </c>
      <c r="AF1365" t="s">
        <v>5332</v>
      </c>
      <c r="AG1365" t="s">
        <v>5351</v>
      </c>
      <c r="AH1365" t="s">
        <v>730</v>
      </c>
      <c r="AI1365" t="s">
        <v>6045</v>
      </c>
      <c r="AJ1365">
        <v>24375</v>
      </c>
      <c r="AK1365" t="s">
        <v>3088</v>
      </c>
      <c r="AL1365" t="s">
        <v>3088</v>
      </c>
      <c r="AM1365">
        <v>200013300190839</v>
      </c>
      <c r="AN1365">
        <v>1</v>
      </c>
      <c r="AO1365" s="88" t="s">
        <v>3089</v>
      </c>
      <c r="AP1365" s="88">
        <v>1</v>
      </c>
      <c r="AQ1365" s="88" t="s">
        <v>3090</v>
      </c>
      <c r="AR1365" s="88">
        <v>362717</v>
      </c>
      <c r="AS1365" s="88" t="s">
        <v>6059</v>
      </c>
      <c r="AT1365" s="88">
        <v>446</v>
      </c>
      <c r="AU1365" s="88">
        <v>100000</v>
      </c>
      <c r="AV1365" s="88">
        <v>0</v>
      </c>
      <c r="AW1365" s="88">
        <v>0</v>
      </c>
      <c r="AX1365" s="88">
        <v>0</v>
      </c>
      <c r="AY1365" s="88">
        <v>100000</v>
      </c>
      <c r="AZ1365" s="88">
        <v>2870</v>
      </c>
      <c r="BA1365" s="88">
        <v>12105.37</v>
      </c>
      <c r="BB1365" s="88">
        <v>3040</v>
      </c>
      <c r="BC1365" s="88">
        <v>0</v>
      </c>
      <c r="BD1365" s="88">
        <v>25</v>
      </c>
      <c r="BE1365" s="88">
        <v>0</v>
      </c>
      <c r="BF1365" s="101">
        <v>15066</v>
      </c>
      <c r="BG1365" s="101">
        <v>33106.370000000003</v>
      </c>
      <c r="BH1365" s="101">
        <v>7100</v>
      </c>
      <c r="BI1365" s="101">
        <v>851.51</v>
      </c>
      <c r="BJ1365" s="101">
        <v>7090</v>
      </c>
      <c r="BK1365" s="101">
        <v>15041.51</v>
      </c>
      <c r="BL1365" s="101" t="s">
        <v>3081</v>
      </c>
      <c r="BM1365" s="101" t="s">
        <v>3081</v>
      </c>
    </row>
    <row r="1366" spans="1:65">
      <c r="A1366" t="s">
        <v>695</v>
      </c>
      <c r="B1366">
        <v>20250301</v>
      </c>
      <c r="C1366">
        <v>2025</v>
      </c>
      <c r="D1366" s="9">
        <v>45717</v>
      </c>
      <c r="E1366">
        <v>3</v>
      </c>
      <c r="F1366" t="s">
        <v>1028</v>
      </c>
      <c r="G1366" t="s">
        <v>1194</v>
      </c>
      <c r="H1366" t="s">
        <v>1028</v>
      </c>
      <c r="I1366" t="s">
        <v>1194</v>
      </c>
      <c r="J1366">
        <v>1</v>
      </c>
      <c r="K1366" t="s">
        <v>9</v>
      </c>
      <c r="L1366" t="s">
        <v>2158</v>
      </c>
      <c r="M1366" t="s">
        <v>2158</v>
      </c>
      <c r="N1366" t="s">
        <v>1820</v>
      </c>
      <c r="O1366" t="s">
        <v>3247</v>
      </c>
      <c r="P1366" t="s">
        <v>6037</v>
      </c>
      <c r="Q1366" t="s">
        <v>6038</v>
      </c>
      <c r="R1366" t="s">
        <v>3266</v>
      </c>
      <c r="S1366" t="s">
        <v>266</v>
      </c>
      <c r="T1366" t="s">
        <v>6046</v>
      </c>
      <c r="U1366" s="9" t="s">
        <v>6047</v>
      </c>
      <c r="V1366" s="9" t="s">
        <v>3081</v>
      </c>
      <c r="W1366" t="s">
        <v>3081</v>
      </c>
      <c r="X1366" t="s">
        <v>3081</v>
      </c>
      <c r="Y1366" t="s">
        <v>3081</v>
      </c>
      <c r="Z1366">
        <v>4</v>
      </c>
      <c r="AA1366">
        <v>44136</v>
      </c>
      <c r="AB1366">
        <v>40644</v>
      </c>
      <c r="AC1366">
        <v>62475076</v>
      </c>
      <c r="AD1366" s="9" t="s">
        <v>3084</v>
      </c>
      <c r="AE1366" t="s">
        <v>1415</v>
      </c>
      <c r="AF1366" t="s">
        <v>4475</v>
      </c>
      <c r="AG1366" t="s">
        <v>4476</v>
      </c>
      <c r="AH1366" t="s">
        <v>602</v>
      </c>
      <c r="AI1366" t="s">
        <v>6043</v>
      </c>
      <c r="AJ1366">
        <v>24838</v>
      </c>
      <c r="AK1366" t="s">
        <v>3088</v>
      </c>
      <c r="AL1366" t="s">
        <v>3088</v>
      </c>
      <c r="AM1366">
        <v>200010301652237</v>
      </c>
      <c r="AN1366">
        <v>1</v>
      </c>
      <c r="AO1366" s="88" t="s">
        <v>3089</v>
      </c>
      <c r="AP1366" s="88">
        <v>1</v>
      </c>
      <c r="AQ1366" s="88" t="s">
        <v>3090</v>
      </c>
      <c r="AR1366" s="88">
        <v>362717</v>
      </c>
      <c r="AS1366" s="88" t="s">
        <v>6059</v>
      </c>
      <c r="AT1366" s="88">
        <v>390</v>
      </c>
      <c r="AU1366" s="88">
        <v>19800</v>
      </c>
      <c r="AV1366" s="88">
        <v>0</v>
      </c>
      <c r="AW1366" s="88">
        <v>0</v>
      </c>
      <c r="AX1366" s="88">
        <v>0</v>
      </c>
      <c r="AY1366" s="88">
        <v>19800</v>
      </c>
      <c r="AZ1366" s="88">
        <v>568.26</v>
      </c>
      <c r="BA1366" s="88">
        <v>0</v>
      </c>
      <c r="BB1366" s="88">
        <v>601.91999999999996</v>
      </c>
      <c r="BC1366" s="88">
        <v>0</v>
      </c>
      <c r="BD1366" s="88">
        <v>25</v>
      </c>
      <c r="BE1366" s="88">
        <v>0</v>
      </c>
      <c r="BF1366" s="101">
        <v>0</v>
      </c>
      <c r="BG1366" s="101">
        <v>1195.18</v>
      </c>
      <c r="BH1366" s="101">
        <v>1405.8</v>
      </c>
      <c r="BI1366" s="101">
        <v>217.8</v>
      </c>
      <c r="BJ1366" s="101">
        <v>1403.82</v>
      </c>
      <c r="BK1366" s="101">
        <v>3027.42</v>
      </c>
      <c r="BL1366" s="101" t="s">
        <v>3081</v>
      </c>
      <c r="BM1366" s="101" t="s">
        <v>3081</v>
      </c>
    </row>
    <row r="1367" spans="1:65">
      <c r="A1367" t="s">
        <v>695</v>
      </c>
      <c r="B1367">
        <v>20250301</v>
      </c>
      <c r="C1367">
        <v>2025</v>
      </c>
      <c r="D1367" s="9">
        <v>45717</v>
      </c>
      <c r="E1367">
        <v>3</v>
      </c>
      <c r="F1367" t="s">
        <v>1030</v>
      </c>
      <c r="G1367" t="s">
        <v>420</v>
      </c>
      <c r="H1367" t="s">
        <v>1030</v>
      </c>
      <c r="I1367" t="s">
        <v>420</v>
      </c>
      <c r="J1367">
        <v>1</v>
      </c>
      <c r="K1367" t="s">
        <v>9</v>
      </c>
      <c r="L1367" t="s">
        <v>2158</v>
      </c>
      <c r="M1367" t="s">
        <v>2158</v>
      </c>
      <c r="N1367" t="s">
        <v>1820</v>
      </c>
      <c r="O1367" t="s">
        <v>3247</v>
      </c>
      <c r="P1367" t="s">
        <v>6037</v>
      </c>
      <c r="Q1367" t="s">
        <v>6038</v>
      </c>
      <c r="R1367" t="s">
        <v>3367</v>
      </c>
      <c r="S1367" t="s">
        <v>719</v>
      </c>
      <c r="T1367" t="s">
        <v>6039</v>
      </c>
      <c r="U1367" s="9" t="s">
        <v>6040</v>
      </c>
      <c r="V1367" s="9" t="s">
        <v>6056</v>
      </c>
      <c r="W1367" t="s">
        <v>6057</v>
      </c>
      <c r="X1367" t="s">
        <v>3081</v>
      </c>
      <c r="Y1367" t="s">
        <v>3081</v>
      </c>
      <c r="Z1367">
        <v>1</v>
      </c>
      <c r="AA1367">
        <v>45078</v>
      </c>
      <c r="AB1367">
        <v>45078</v>
      </c>
      <c r="AC1367">
        <v>62040073</v>
      </c>
      <c r="AD1367" s="9" t="s">
        <v>3084</v>
      </c>
      <c r="AE1367" t="s">
        <v>2377</v>
      </c>
      <c r="AF1367" t="s">
        <v>5614</v>
      </c>
      <c r="AG1367" t="s">
        <v>5615</v>
      </c>
      <c r="AH1367" t="s">
        <v>2378</v>
      </c>
      <c r="AI1367" t="s">
        <v>6045</v>
      </c>
      <c r="AJ1367">
        <v>29390</v>
      </c>
      <c r="AK1367" t="s">
        <v>3099</v>
      </c>
      <c r="AL1367" t="s">
        <v>3088</v>
      </c>
      <c r="AM1367">
        <v>200019600708243</v>
      </c>
      <c r="AN1367">
        <v>1</v>
      </c>
      <c r="AO1367" s="88" t="s">
        <v>3089</v>
      </c>
      <c r="AP1367" s="88">
        <v>1</v>
      </c>
      <c r="AQ1367" s="88" t="s">
        <v>3090</v>
      </c>
      <c r="AR1367" s="88">
        <v>362717</v>
      </c>
      <c r="AS1367" s="88" t="s">
        <v>6059</v>
      </c>
      <c r="AT1367" s="88">
        <v>402</v>
      </c>
      <c r="AU1367" s="88">
        <v>30000</v>
      </c>
      <c r="AV1367" s="88">
        <v>0</v>
      </c>
      <c r="AW1367" s="88">
        <v>0</v>
      </c>
      <c r="AX1367" s="88">
        <v>0</v>
      </c>
      <c r="AY1367" s="88">
        <v>30000</v>
      </c>
      <c r="AZ1367" s="88">
        <v>861</v>
      </c>
      <c r="BA1367" s="88">
        <v>0</v>
      </c>
      <c r="BB1367" s="88">
        <v>912</v>
      </c>
      <c r="BC1367" s="88">
        <v>0</v>
      </c>
      <c r="BD1367" s="88">
        <v>25</v>
      </c>
      <c r="BE1367" s="88">
        <v>0</v>
      </c>
      <c r="BF1367" s="101">
        <v>6427.57</v>
      </c>
      <c r="BG1367" s="101">
        <v>8225.57</v>
      </c>
      <c r="BH1367" s="101">
        <v>2130</v>
      </c>
      <c r="BI1367" s="101">
        <v>330</v>
      </c>
      <c r="BJ1367" s="101">
        <v>2127</v>
      </c>
      <c r="BK1367" s="101">
        <v>4587</v>
      </c>
      <c r="BL1367" s="101" t="s">
        <v>3081</v>
      </c>
      <c r="BM1367" s="101" t="s">
        <v>3081</v>
      </c>
    </row>
    <row r="1368" spans="1:65">
      <c r="A1368" t="s">
        <v>695</v>
      </c>
      <c r="B1368">
        <v>20250301</v>
      </c>
      <c r="C1368">
        <v>2025</v>
      </c>
      <c r="D1368" s="9">
        <v>45717</v>
      </c>
      <c r="E1368">
        <v>3</v>
      </c>
      <c r="F1368" t="s">
        <v>1038</v>
      </c>
      <c r="G1368" t="s">
        <v>695</v>
      </c>
      <c r="H1368" t="s">
        <v>1038</v>
      </c>
      <c r="I1368" t="s">
        <v>695</v>
      </c>
      <c r="J1368">
        <v>1</v>
      </c>
      <c r="K1368" t="s">
        <v>9</v>
      </c>
      <c r="L1368" t="s">
        <v>2158</v>
      </c>
      <c r="M1368" t="s">
        <v>2158</v>
      </c>
      <c r="N1368" t="s">
        <v>1820</v>
      </c>
      <c r="O1368" t="s">
        <v>3247</v>
      </c>
      <c r="P1368" t="s">
        <v>6037</v>
      </c>
      <c r="Q1368" t="s">
        <v>6038</v>
      </c>
      <c r="R1368" t="s">
        <v>3110</v>
      </c>
      <c r="S1368" t="s">
        <v>25</v>
      </c>
      <c r="T1368" t="s">
        <v>6046</v>
      </c>
      <c r="U1368" s="9" t="s">
        <v>6047</v>
      </c>
      <c r="V1368" s="9" t="s">
        <v>3081</v>
      </c>
      <c r="W1368" t="s">
        <v>3081</v>
      </c>
      <c r="X1368" t="s">
        <v>3081</v>
      </c>
      <c r="Y1368" t="s">
        <v>3081</v>
      </c>
      <c r="Z1368">
        <v>1</v>
      </c>
      <c r="AA1368">
        <v>45689</v>
      </c>
      <c r="AB1368">
        <v>45689</v>
      </c>
      <c r="AC1368">
        <v>62462530</v>
      </c>
      <c r="AD1368" s="9" t="s">
        <v>3084</v>
      </c>
      <c r="AE1368" t="s">
        <v>5963</v>
      </c>
      <c r="AF1368" t="s">
        <v>5964</v>
      </c>
      <c r="AG1368" t="s">
        <v>5965</v>
      </c>
      <c r="AH1368" t="s">
        <v>5966</v>
      </c>
      <c r="AI1368" t="s">
        <v>6043</v>
      </c>
      <c r="AJ1368">
        <v>27526</v>
      </c>
      <c r="AK1368" t="s">
        <v>3099</v>
      </c>
      <c r="AL1368" t="s">
        <v>3088</v>
      </c>
      <c r="AM1368">
        <v>200019605578230</v>
      </c>
      <c r="AN1368">
        <v>1</v>
      </c>
      <c r="AO1368" s="88" t="s">
        <v>3089</v>
      </c>
      <c r="AP1368" s="88">
        <v>1</v>
      </c>
      <c r="AQ1368" s="88" t="s">
        <v>3090</v>
      </c>
      <c r="AR1368" s="88">
        <v>362717</v>
      </c>
      <c r="AS1368" s="88" t="s">
        <v>6059</v>
      </c>
      <c r="AT1368" s="88">
        <v>405</v>
      </c>
      <c r="AU1368" s="88">
        <v>70000</v>
      </c>
      <c r="AV1368" s="88">
        <v>0</v>
      </c>
      <c r="AW1368" s="88">
        <v>0</v>
      </c>
      <c r="AX1368" s="88">
        <v>0</v>
      </c>
      <c r="AY1368" s="88">
        <v>70000</v>
      </c>
      <c r="AZ1368" s="88">
        <v>2009</v>
      </c>
      <c r="BA1368" s="88">
        <v>5368.48</v>
      </c>
      <c r="BB1368" s="88">
        <v>2128</v>
      </c>
      <c r="BC1368" s="88">
        <v>0</v>
      </c>
      <c r="BD1368" s="88">
        <v>25</v>
      </c>
      <c r="BE1368" s="88">
        <v>0</v>
      </c>
      <c r="BF1368" s="101">
        <v>0</v>
      </c>
      <c r="BG1368" s="101">
        <v>9530.48</v>
      </c>
      <c r="BH1368" s="101">
        <v>4970</v>
      </c>
      <c r="BI1368" s="101">
        <v>770</v>
      </c>
      <c r="BJ1368" s="101">
        <v>4963</v>
      </c>
      <c r="BK1368" s="101">
        <v>10703</v>
      </c>
      <c r="BL1368" s="101" t="s">
        <v>3081</v>
      </c>
      <c r="BM1368" s="101" t="s">
        <v>3081</v>
      </c>
    </row>
    <row r="1369" spans="1:65">
      <c r="A1369" t="s">
        <v>695</v>
      </c>
      <c r="B1369">
        <v>20250301</v>
      </c>
      <c r="C1369">
        <v>2025</v>
      </c>
      <c r="D1369" s="9">
        <v>45717</v>
      </c>
      <c r="E1369">
        <v>3</v>
      </c>
      <c r="F1369" t="s">
        <v>1038</v>
      </c>
      <c r="G1369" t="s">
        <v>695</v>
      </c>
      <c r="H1369" t="s">
        <v>1038</v>
      </c>
      <c r="I1369" t="s">
        <v>695</v>
      </c>
      <c r="J1369">
        <v>1</v>
      </c>
      <c r="K1369" t="s">
        <v>9</v>
      </c>
      <c r="L1369" t="s">
        <v>2158</v>
      </c>
      <c r="M1369" t="s">
        <v>2158</v>
      </c>
      <c r="N1369" t="s">
        <v>1820</v>
      </c>
      <c r="O1369" t="s">
        <v>3247</v>
      </c>
      <c r="P1369" t="s">
        <v>6037</v>
      </c>
      <c r="Q1369" t="s">
        <v>6038</v>
      </c>
      <c r="R1369" t="s">
        <v>3130</v>
      </c>
      <c r="S1369" t="s">
        <v>990</v>
      </c>
      <c r="T1369" t="s">
        <v>6039</v>
      </c>
      <c r="U1369" s="9" t="s">
        <v>6040</v>
      </c>
      <c r="V1369" s="9" t="s">
        <v>6041</v>
      </c>
      <c r="W1369" t="s">
        <v>6042</v>
      </c>
      <c r="X1369" t="s">
        <v>3081</v>
      </c>
      <c r="Y1369" t="s">
        <v>3081</v>
      </c>
      <c r="Z1369">
        <v>1</v>
      </c>
      <c r="AA1369">
        <v>45536</v>
      </c>
      <c r="AB1369">
        <v>45536</v>
      </c>
      <c r="AC1369">
        <v>62462353</v>
      </c>
      <c r="AD1369" s="9" t="s">
        <v>3084</v>
      </c>
      <c r="AE1369" t="s">
        <v>2986</v>
      </c>
      <c r="AF1369" t="s">
        <v>4401</v>
      </c>
      <c r="AG1369" t="s">
        <v>3373</v>
      </c>
      <c r="AH1369" t="s">
        <v>2987</v>
      </c>
      <c r="AI1369" t="s">
        <v>6045</v>
      </c>
      <c r="AJ1369">
        <v>26178</v>
      </c>
      <c r="AK1369" t="s">
        <v>3099</v>
      </c>
      <c r="AL1369" t="s">
        <v>3088</v>
      </c>
      <c r="AM1369">
        <v>200019607517157</v>
      </c>
      <c r="AN1369">
        <v>1</v>
      </c>
      <c r="AO1369" s="88" t="s">
        <v>3089</v>
      </c>
      <c r="AP1369" s="88">
        <v>1</v>
      </c>
      <c r="AQ1369" s="88" t="s">
        <v>3090</v>
      </c>
      <c r="AR1369" s="88">
        <v>362717</v>
      </c>
      <c r="AS1369" s="88" t="s">
        <v>6059</v>
      </c>
      <c r="AT1369" s="88">
        <v>412</v>
      </c>
      <c r="AU1369" s="88">
        <v>24000</v>
      </c>
      <c r="AV1369" s="88">
        <v>0</v>
      </c>
      <c r="AW1369" s="88">
        <v>0</v>
      </c>
      <c r="AX1369" s="88">
        <v>0</v>
      </c>
      <c r="AY1369" s="88">
        <v>24000</v>
      </c>
      <c r="AZ1369" s="88">
        <v>688.8</v>
      </c>
      <c r="BA1369" s="88">
        <v>0</v>
      </c>
      <c r="BB1369" s="88">
        <v>729.6</v>
      </c>
      <c r="BC1369" s="88">
        <v>0</v>
      </c>
      <c r="BD1369" s="88">
        <v>25</v>
      </c>
      <c r="BE1369" s="88">
        <v>0</v>
      </c>
      <c r="BF1369" s="101">
        <v>6066</v>
      </c>
      <c r="BG1369" s="101">
        <v>7509.4</v>
      </c>
      <c r="BH1369" s="101">
        <v>1704</v>
      </c>
      <c r="BI1369" s="101">
        <v>264</v>
      </c>
      <c r="BJ1369" s="101">
        <v>1701.6</v>
      </c>
      <c r="BK1369" s="101">
        <v>3669.6</v>
      </c>
      <c r="BL1369" s="101" t="s">
        <v>3081</v>
      </c>
      <c r="BM1369" s="101" t="s">
        <v>3081</v>
      </c>
    </row>
    <row r="1370" spans="1:65">
      <c r="A1370" t="s">
        <v>695</v>
      </c>
      <c r="B1370">
        <v>20250301</v>
      </c>
      <c r="C1370">
        <v>2025</v>
      </c>
      <c r="D1370" s="9">
        <v>45717</v>
      </c>
      <c r="E1370">
        <v>3</v>
      </c>
      <c r="F1370" t="s">
        <v>1077</v>
      </c>
      <c r="G1370" t="s">
        <v>1203</v>
      </c>
      <c r="H1370" t="s">
        <v>1077</v>
      </c>
      <c r="I1370" t="s">
        <v>1203</v>
      </c>
      <c r="J1370">
        <v>1</v>
      </c>
      <c r="K1370" t="s">
        <v>9</v>
      </c>
      <c r="L1370" t="s">
        <v>2158</v>
      </c>
      <c r="M1370" t="s">
        <v>2158</v>
      </c>
      <c r="N1370" t="s">
        <v>1820</v>
      </c>
      <c r="O1370" t="s">
        <v>3247</v>
      </c>
      <c r="P1370" t="s">
        <v>6037</v>
      </c>
      <c r="Q1370" t="s">
        <v>6038</v>
      </c>
      <c r="R1370" t="s">
        <v>3388</v>
      </c>
      <c r="S1370" t="s">
        <v>1000</v>
      </c>
      <c r="T1370" t="s">
        <v>6046</v>
      </c>
      <c r="U1370" s="9" t="s">
        <v>6047</v>
      </c>
      <c r="V1370" s="9" t="s">
        <v>6052</v>
      </c>
      <c r="W1370" t="s">
        <v>6053</v>
      </c>
      <c r="X1370" t="s">
        <v>3081</v>
      </c>
      <c r="Y1370" t="s">
        <v>3081</v>
      </c>
      <c r="Z1370">
        <v>3</v>
      </c>
      <c r="AA1370">
        <v>45170</v>
      </c>
      <c r="AB1370">
        <v>44075</v>
      </c>
      <c r="AC1370">
        <v>61350010</v>
      </c>
      <c r="AD1370" s="9" t="s">
        <v>3084</v>
      </c>
      <c r="AE1370" t="s">
        <v>1367</v>
      </c>
      <c r="AF1370" t="s">
        <v>3516</v>
      </c>
      <c r="AG1370" t="s">
        <v>3517</v>
      </c>
      <c r="AH1370" t="s">
        <v>225</v>
      </c>
      <c r="AI1370" t="s">
        <v>6043</v>
      </c>
      <c r="AJ1370">
        <v>27209</v>
      </c>
      <c r="AK1370" t="s">
        <v>3099</v>
      </c>
      <c r="AL1370" t="s">
        <v>3088</v>
      </c>
      <c r="AM1370">
        <v>200019603035356</v>
      </c>
      <c r="AN1370">
        <v>1</v>
      </c>
      <c r="AO1370" s="88" t="s">
        <v>3089</v>
      </c>
      <c r="AP1370" s="88">
        <v>1</v>
      </c>
      <c r="AQ1370" s="88" t="s">
        <v>3090</v>
      </c>
      <c r="AR1370" s="88">
        <v>362717</v>
      </c>
      <c r="AS1370" s="88" t="s">
        <v>6059</v>
      </c>
      <c r="AT1370" s="88">
        <v>416</v>
      </c>
      <c r="AU1370" s="88">
        <v>70000</v>
      </c>
      <c r="AV1370" s="88">
        <v>0</v>
      </c>
      <c r="AW1370" s="88">
        <v>0</v>
      </c>
      <c r="AX1370" s="88">
        <v>0</v>
      </c>
      <c r="AY1370" s="88">
        <v>70000</v>
      </c>
      <c r="AZ1370" s="88">
        <v>2009</v>
      </c>
      <c r="BA1370" s="88">
        <v>5368.48</v>
      </c>
      <c r="BB1370" s="88">
        <v>2128</v>
      </c>
      <c r="BC1370" s="88">
        <v>0</v>
      </c>
      <c r="BD1370" s="88">
        <v>25</v>
      </c>
      <c r="BE1370" s="88">
        <v>0</v>
      </c>
      <c r="BF1370" s="101">
        <v>18250.04</v>
      </c>
      <c r="BG1370" s="101">
        <v>27780.52</v>
      </c>
      <c r="BH1370" s="101">
        <v>4970</v>
      </c>
      <c r="BI1370" s="101">
        <v>770</v>
      </c>
      <c r="BJ1370" s="101">
        <v>4963</v>
      </c>
      <c r="BK1370" s="101">
        <v>10703</v>
      </c>
      <c r="BL1370" s="101" t="s">
        <v>3081</v>
      </c>
      <c r="BM1370" s="101" t="s">
        <v>3081</v>
      </c>
    </row>
    <row r="1371" spans="1:65">
      <c r="A1371" t="s">
        <v>695</v>
      </c>
      <c r="B1371">
        <v>20250301</v>
      </c>
      <c r="C1371">
        <v>2025</v>
      </c>
      <c r="D1371" s="9">
        <v>45717</v>
      </c>
      <c r="E1371">
        <v>3</v>
      </c>
      <c r="F1371" t="s">
        <v>1055</v>
      </c>
      <c r="G1371" t="s">
        <v>2655</v>
      </c>
      <c r="H1371" t="s">
        <v>1038</v>
      </c>
      <c r="I1371" t="s">
        <v>695</v>
      </c>
      <c r="J1371">
        <v>34</v>
      </c>
      <c r="K1371" t="s">
        <v>3256</v>
      </c>
      <c r="L1371" t="s">
        <v>2158</v>
      </c>
      <c r="M1371" t="s">
        <v>2158</v>
      </c>
      <c r="N1371" t="s">
        <v>1820</v>
      </c>
      <c r="O1371" t="s">
        <v>3247</v>
      </c>
      <c r="P1371" t="s">
        <v>6037</v>
      </c>
      <c r="Q1371" t="s">
        <v>6038</v>
      </c>
      <c r="R1371" t="s">
        <v>3281</v>
      </c>
      <c r="S1371" t="s">
        <v>109</v>
      </c>
      <c r="T1371" t="s">
        <v>6046</v>
      </c>
      <c r="U1371" s="9" t="s">
        <v>6047</v>
      </c>
      <c r="V1371" s="9" t="s">
        <v>3081</v>
      </c>
      <c r="W1371" t="s">
        <v>3081</v>
      </c>
      <c r="X1371" t="s">
        <v>3081</v>
      </c>
      <c r="Y1371" t="s">
        <v>3081</v>
      </c>
      <c r="Z1371">
        <v>5</v>
      </c>
      <c r="AA1371">
        <v>45566</v>
      </c>
      <c r="AB1371">
        <v>44634</v>
      </c>
      <c r="AC1371">
        <v>61500021</v>
      </c>
      <c r="AD1371" s="9" t="s">
        <v>3084</v>
      </c>
      <c r="AE1371" t="s">
        <v>1710</v>
      </c>
      <c r="AF1371" t="s">
        <v>5381</v>
      </c>
      <c r="AG1371" t="s">
        <v>5382</v>
      </c>
      <c r="AH1371" t="s">
        <v>1208</v>
      </c>
      <c r="AI1371" t="s">
        <v>6043</v>
      </c>
      <c r="AJ1371">
        <v>32025</v>
      </c>
      <c r="AK1371" t="s">
        <v>3099</v>
      </c>
      <c r="AL1371" t="s">
        <v>3088</v>
      </c>
      <c r="AM1371">
        <v>200010801571428</v>
      </c>
      <c r="AN1371">
        <v>1</v>
      </c>
      <c r="AO1371" s="88" t="s">
        <v>3089</v>
      </c>
      <c r="AP1371" s="88">
        <v>1</v>
      </c>
      <c r="AQ1371" s="88" t="s">
        <v>3090</v>
      </c>
      <c r="AR1371" s="88">
        <v>362717</v>
      </c>
      <c r="AS1371" s="88" t="s">
        <v>6059</v>
      </c>
      <c r="AT1371" s="88">
        <v>423</v>
      </c>
      <c r="AU1371" s="88">
        <v>135000</v>
      </c>
      <c r="AV1371" s="88">
        <v>0</v>
      </c>
      <c r="AW1371" s="88">
        <v>0</v>
      </c>
      <c r="AX1371" s="88">
        <v>0</v>
      </c>
      <c r="AY1371" s="88">
        <v>135000</v>
      </c>
      <c r="AZ1371" s="88">
        <v>3874.5</v>
      </c>
      <c r="BA1371" s="88">
        <v>20338.240000000002</v>
      </c>
      <c r="BB1371" s="88">
        <v>4104</v>
      </c>
      <c r="BC1371" s="88">
        <v>0</v>
      </c>
      <c r="BD1371" s="88">
        <v>25</v>
      </c>
      <c r="BE1371" s="88">
        <v>0</v>
      </c>
      <c r="BF1371" s="101">
        <v>6871.07</v>
      </c>
      <c r="BG1371" s="101">
        <v>35212.81</v>
      </c>
      <c r="BH1371" s="101">
        <v>9585</v>
      </c>
      <c r="BI1371" s="101">
        <v>851.51</v>
      </c>
      <c r="BJ1371" s="101">
        <v>9571.5</v>
      </c>
      <c r="BK1371" s="101">
        <v>20008.009999999998</v>
      </c>
      <c r="BL1371" s="101" t="s">
        <v>3173</v>
      </c>
      <c r="BM1371" s="101" t="s">
        <v>3217</v>
      </c>
    </row>
    <row r="1372" spans="1:65">
      <c r="A1372" t="s">
        <v>695</v>
      </c>
      <c r="B1372">
        <v>20250301</v>
      </c>
      <c r="C1372">
        <v>2025</v>
      </c>
      <c r="D1372" s="9">
        <v>45717</v>
      </c>
      <c r="E1372">
        <v>3</v>
      </c>
      <c r="F1372" t="s">
        <v>1056</v>
      </c>
      <c r="G1372" t="s">
        <v>694</v>
      </c>
      <c r="H1372" t="s">
        <v>1056</v>
      </c>
      <c r="I1372" t="s">
        <v>694</v>
      </c>
      <c r="J1372">
        <v>1</v>
      </c>
      <c r="K1372" t="s">
        <v>9</v>
      </c>
      <c r="L1372" t="s">
        <v>2158</v>
      </c>
      <c r="M1372" t="s">
        <v>2158</v>
      </c>
      <c r="N1372" t="s">
        <v>1820</v>
      </c>
      <c r="O1372" t="s">
        <v>3247</v>
      </c>
      <c r="P1372" t="s">
        <v>6037</v>
      </c>
      <c r="Q1372" t="s">
        <v>6038</v>
      </c>
      <c r="R1372" t="s">
        <v>3273</v>
      </c>
      <c r="S1372" t="s">
        <v>163</v>
      </c>
      <c r="T1372" t="s">
        <v>6046</v>
      </c>
      <c r="U1372" s="9" t="s">
        <v>6047</v>
      </c>
      <c r="V1372" s="9" t="s">
        <v>3081</v>
      </c>
      <c r="W1372" t="s">
        <v>3081</v>
      </c>
      <c r="X1372" t="s">
        <v>3081</v>
      </c>
      <c r="Y1372" t="s">
        <v>3081</v>
      </c>
      <c r="Z1372">
        <v>7</v>
      </c>
      <c r="AA1372">
        <v>44136</v>
      </c>
      <c r="AB1372">
        <v>367</v>
      </c>
      <c r="AC1372">
        <v>61800025</v>
      </c>
      <c r="AD1372" s="9" t="s">
        <v>3084</v>
      </c>
      <c r="AE1372" t="s">
        <v>1395</v>
      </c>
      <c r="AF1372" t="s">
        <v>3997</v>
      </c>
      <c r="AG1372" t="s">
        <v>5595</v>
      </c>
      <c r="AH1372" t="s">
        <v>701</v>
      </c>
      <c r="AI1372" t="s">
        <v>6045</v>
      </c>
      <c r="AJ1372">
        <v>21505</v>
      </c>
      <c r="AK1372" t="s">
        <v>3088</v>
      </c>
      <c r="AL1372" t="s">
        <v>3095</v>
      </c>
      <c r="AM1372">
        <v>200010900727532</v>
      </c>
      <c r="AN1372">
        <v>1</v>
      </c>
      <c r="AO1372" s="88" t="s">
        <v>3089</v>
      </c>
      <c r="AP1372" s="88">
        <v>1</v>
      </c>
      <c r="AQ1372" s="88" t="s">
        <v>3090</v>
      </c>
      <c r="AR1372" s="88">
        <v>362717</v>
      </c>
      <c r="AS1372" s="88" t="s">
        <v>6059</v>
      </c>
      <c r="AT1372" s="88">
        <v>427</v>
      </c>
      <c r="AU1372" s="88">
        <v>35000</v>
      </c>
      <c r="AV1372" s="88">
        <v>0</v>
      </c>
      <c r="AW1372" s="88">
        <v>0</v>
      </c>
      <c r="AX1372" s="88">
        <v>0</v>
      </c>
      <c r="AY1372" s="88">
        <v>35000</v>
      </c>
      <c r="AZ1372" s="88">
        <v>1004.5</v>
      </c>
      <c r="BA1372" s="88">
        <v>0</v>
      </c>
      <c r="BB1372" s="88">
        <v>1064</v>
      </c>
      <c r="BC1372" s="88">
        <v>0</v>
      </c>
      <c r="BD1372" s="88">
        <v>25</v>
      </c>
      <c r="BE1372" s="88">
        <v>0</v>
      </c>
      <c r="BF1372" s="101">
        <v>10141.08</v>
      </c>
      <c r="BG1372" s="101">
        <v>12234.58</v>
      </c>
      <c r="BH1372" s="101">
        <v>2485</v>
      </c>
      <c r="BI1372" s="101">
        <v>385</v>
      </c>
      <c r="BJ1372" s="101">
        <v>2481.5</v>
      </c>
      <c r="BK1372" s="101">
        <v>5351.5</v>
      </c>
      <c r="BL1372" s="101" t="s">
        <v>3091</v>
      </c>
      <c r="BM1372" s="101" t="s">
        <v>3081</v>
      </c>
    </row>
    <row r="1373" spans="1:65">
      <c r="A1373" t="s">
        <v>695</v>
      </c>
      <c r="B1373">
        <v>20250301</v>
      </c>
      <c r="C1373">
        <v>2025</v>
      </c>
      <c r="D1373" s="9">
        <v>45717</v>
      </c>
      <c r="E1373">
        <v>3</v>
      </c>
      <c r="F1373" t="s">
        <v>1028</v>
      </c>
      <c r="G1373" t="s">
        <v>1194</v>
      </c>
      <c r="H1373" t="s">
        <v>1028</v>
      </c>
      <c r="I1373" t="s">
        <v>1194</v>
      </c>
      <c r="J1373">
        <v>1</v>
      </c>
      <c r="K1373" t="s">
        <v>9</v>
      </c>
      <c r="L1373" t="s">
        <v>2158</v>
      </c>
      <c r="M1373" t="s">
        <v>2158</v>
      </c>
      <c r="N1373" t="s">
        <v>1820</v>
      </c>
      <c r="O1373" t="s">
        <v>3247</v>
      </c>
      <c r="P1373" t="s">
        <v>6037</v>
      </c>
      <c r="Q1373" t="s">
        <v>6038</v>
      </c>
      <c r="R1373" t="s">
        <v>3297</v>
      </c>
      <c r="S1373" t="s">
        <v>8</v>
      </c>
      <c r="T1373" t="s">
        <v>6046</v>
      </c>
      <c r="U1373" s="9" t="s">
        <v>6047</v>
      </c>
      <c r="V1373" s="9" t="s">
        <v>6056</v>
      </c>
      <c r="W1373" t="s">
        <v>6057</v>
      </c>
      <c r="X1373" t="s">
        <v>3081</v>
      </c>
      <c r="Y1373" t="s">
        <v>3081</v>
      </c>
      <c r="Z1373">
        <v>2</v>
      </c>
      <c r="AA1373">
        <v>45108</v>
      </c>
      <c r="AB1373">
        <v>44927</v>
      </c>
      <c r="AC1373">
        <v>62475177</v>
      </c>
      <c r="AD1373" s="9" t="s">
        <v>3084</v>
      </c>
      <c r="AE1373" t="s">
        <v>2166</v>
      </c>
      <c r="AF1373" t="s">
        <v>3797</v>
      </c>
      <c r="AG1373" t="s">
        <v>3798</v>
      </c>
      <c r="AH1373" t="s">
        <v>2183</v>
      </c>
      <c r="AI1373" t="s">
        <v>6043</v>
      </c>
      <c r="AJ1373">
        <v>30744</v>
      </c>
      <c r="AK1373" t="s">
        <v>3099</v>
      </c>
      <c r="AL1373" t="s">
        <v>3088</v>
      </c>
      <c r="AM1373">
        <v>200019600716569</v>
      </c>
      <c r="AN1373">
        <v>1</v>
      </c>
      <c r="AO1373" s="88" t="s">
        <v>3089</v>
      </c>
      <c r="AP1373" s="88">
        <v>1</v>
      </c>
      <c r="AQ1373" s="88" t="s">
        <v>3090</v>
      </c>
      <c r="AR1373" s="88">
        <v>362717</v>
      </c>
      <c r="AS1373" s="88" t="s">
        <v>6059</v>
      </c>
      <c r="AT1373" s="88">
        <v>529</v>
      </c>
      <c r="AU1373" s="88">
        <v>35000</v>
      </c>
      <c r="AV1373" s="88">
        <v>0</v>
      </c>
      <c r="AW1373" s="88">
        <v>0</v>
      </c>
      <c r="AX1373" s="88">
        <v>0</v>
      </c>
      <c r="AY1373" s="88">
        <v>35000</v>
      </c>
      <c r="AZ1373" s="88">
        <v>1004.5</v>
      </c>
      <c r="BA1373" s="88">
        <v>0</v>
      </c>
      <c r="BB1373" s="88">
        <v>1064</v>
      </c>
      <c r="BC1373" s="88">
        <v>0</v>
      </c>
      <c r="BD1373" s="88">
        <v>25</v>
      </c>
      <c r="BE1373" s="88">
        <v>0</v>
      </c>
      <c r="BF1373" s="101">
        <v>0</v>
      </c>
      <c r="BG1373" s="101">
        <v>2093.5</v>
      </c>
      <c r="BH1373" s="101">
        <v>2485</v>
      </c>
      <c r="BI1373" s="101">
        <v>385</v>
      </c>
      <c r="BJ1373" s="101">
        <v>2481.5</v>
      </c>
      <c r="BK1373" s="101">
        <v>5351.5</v>
      </c>
      <c r="BL1373" s="101" t="s">
        <v>3081</v>
      </c>
      <c r="BM1373" s="101" t="s">
        <v>3081</v>
      </c>
    </row>
    <row r="1374" spans="1:65">
      <c r="A1374" t="s">
        <v>695</v>
      </c>
      <c r="B1374">
        <v>20250301</v>
      </c>
      <c r="C1374">
        <v>2025</v>
      </c>
      <c r="D1374" s="9">
        <v>45717</v>
      </c>
      <c r="E1374">
        <v>3</v>
      </c>
      <c r="F1374" t="s">
        <v>1036</v>
      </c>
      <c r="G1374" t="s">
        <v>1193</v>
      </c>
      <c r="H1374" t="s">
        <v>1038</v>
      </c>
      <c r="I1374" t="s">
        <v>695</v>
      </c>
      <c r="J1374">
        <v>34</v>
      </c>
      <c r="K1374" t="s">
        <v>3256</v>
      </c>
      <c r="L1374" t="s">
        <v>2158</v>
      </c>
      <c r="M1374" t="s">
        <v>2158</v>
      </c>
      <c r="N1374" t="s">
        <v>1820</v>
      </c>
      <c r="O1374" t="s">
        <v>3247</v>
      </c>
      <c r="P1374" t="s">
        <v>6037</v>
      </c>
      <c r="Q1374" t="s">
        <v>6038</v>
      </c>
      <c r="R1374" t="s">
        <v>3385</v>
      </c>
      <c r="S1374" t="s">
        <v>1095</v>
      </c>
      <c r="T1374" t="s">
        <v>6046</v>
      </c>
      <c r="U1374" s="9" t="s">
        <v>6047</v>
      </c>
      <c r="V1374" s="9" t="s">
        <v>6052</v>
      </c>
      <c r="W1374" t="s">
        <v>6053</v>
      </c>
      <c r="X1374" t="s">
        <v>3081</v>
      </c>
      <c r="Y1374" t="s">
        <v>3081</v>
      </c>
      <c r="Z1374">
        <v>3</v>
      </c>
      <c r="AA1374">
        <v>45627</v>
      </c>
      <c r="AB1374">
        <v>44531</v>
      </c>
      <c r="AC1374">
        <v>61575183</v>
      </c>
      <c r="AD1374" s="9" t="s">
        <v>3084</v>
      </c>
      <c r="AE1374" t="s">
        <v>1722</v>
      </c>
      <c r="AF1374" t="s">
        <v>5322</v>
      </c>
      <c r="AG1374" t="s">
        <v>5323</v>
      </c>
      <c r="AH1374" t="s">
        <v>1779</v>
      </c>
      <c r="AI1374" t="s">
        <v>6043</v>
      </c>
      <c r="AJ1374">
        <v>24152</v>
      </c>
      <c r="AK1374" t="s">
        <v>3099</v>
      </c>
      <c r="AL1374" t="s">
        <v>3088</v>
      </c>
      <c r="AM1374">
        <v>200010301441532</v>
      </c>
      <c r="AN1374">
        <v>1</v>
      </c>
      <c r="AO1374" s="88" t="s">
        <v>3089</v>
      </c>
      <c r="AP1374" s="88">
        <v>1</v>
      </c>
      <c r="AQ1374" s="88" t="s">
        <v>3090</v>
      </c>
      <c r="AR1374" s="88">
        <v>362717</v>
      </c>
      <c r="AS1374" s="88" t="s">
        <v>6059</v>
      </c>
      <c r="AT1374" s="88">
        <v>535</v>
      </c>
      <c r="AU1374" s="88">
        <v>70000</v>
      </c>
      <c r="AV1374" s="88">
        <v>0</v>
      </c>
      <c r="AW1374" s="88">
        <v>0</v>
      </c>
      <c r="AX1374" s="88">
        <v>0</v>
      </c>
      <c r="AY1374" s="88">
        <v>70000</v>
      </c>
      <c r="AZ1374" s="88">
        <v>2009</v>
      </c>
      <c r="BA1374" s="88">
        <v>5368.48</v>
      </c>
      <c r="BB1374" s="88">
        <v>2128</v>
      </c>
      <c r="BC1374" s="88">
        <v>0</v>
      </c>
      <c r="BD1374" s="88">
        <v>25</v>
      </c>
      <c r="BE1374" s="88">
        <v>0</v>
      </c>
      <c r="BF1374" s="101">
        <v>0</v>
      </c>
      <c r="BG1374" s="101">
        <v>9530.48</v>
      </c>
      <c r="BH1374" s="101">
        <v>4970</v>
      </c>
      <c r="BI1374" s="101">
        <v>770</v>
      </c>
      <c r="BJ1374" s="101">
        <v>4963</v>
      </c>
      <c r="BK1374" s="101">
        <v>10703</v>
      </c>
      <c r="BL1374" s="101" t="s">
        <v>3173</v>
      </c>
      <c r="BM1374" s="101" t="s">
        <v>3217</v>
      </c>
    </row>
    <row r="1375" spans="1:65">
      <c r="A1375" t="s">
        <v>695</v>
      </c>
      <c r="B1375">
        <v>20250301</v>
      </c>
      <c r="C1375">
        <v>2025</v>
      </c>
      <c r="D1375" s="9">
        <v>45717</v>
      </c>
      <c r="E1375">
        <v>3</v>
      </c>
      <c r="F1375" t="s">
        <v>1070</v>
      </c>
      <c r="G1375" t="s">
        <v>233</v>
      </c>
      <c r="H1375" t="s">
        <v>1070</v>
      </c>
      <c r="I1375" t="s">
        <v>233</v>
      </c>
      <c r="J1375">
        <v>1</v>
      </c>
      <c r="K1375" t="s">
        <v>9</v>
      </c>
      <c r="L1375" t="s">
        <v>2158</v>
      </c>
      <c r="M1375" t="s">
        <v>2158</v>
      </c>
      <c r="N1375" t="s">
        <v>1820</v>
      </c>
      <c r="O1375" t="s">
        <v>3247</v>
      </c>
      <c r="P1375" t="s">
        <v>6037</v>
      </c>
      <c r="Q1375" t="s">
        <v>6038</v>
      </c>
      <c r="R1375" t="s">
        <v>4406</v>
      </c>
      <c r="S1375" t="s">
        <v>219</v>
      </c>
      <c r="T1375" t="s">
        <v>6046</v>
      </c>
      <c r="U1375" s="9" t="s">
        <v>6047</v>
      </c>
      <c r="V1375" s="9" t="s">
        <v>6052</v>
      </c>
      <c r="W1375" t="s">
        <v>6053</v>
      </c>
      <c r="X1375" t="s">
        <v>3081</v>
      </c>
      <c r="Y1375" t="s">
        <v>3081</v>
      </c>
      <c r="Z1375">
        <v>10</v>
      </c>
      <c r="AA1375">
        <v>45383</v>
      </c>
      <c r="AB1375">
        <v>35438</v>
      </c>
      <c r="AC1375">
        <v>61785002</v>
      </c>
      <c r="AD1375" s="9" t="s">
        <v>3084</v>
      </c>
      <c r="AE1375" t="s">
        <v>1244</v>
      </c>
      <c r="AF1375" t="s">
        <v>4710</v>
      </c>
      <c r="AG1375" t="s">
        <v>4711</v>
      </c>
      <c r="AH1375" t="s">
        <v>232</v>
      </c>
      <c r="AI1375" t="s">
        <v>6043</v>
      </c>
      <c r="AJ1375">
        <v>24118</v>
      </c>
      <c r="AK1375" t="s">
        <v>3088</v>
      </c>
      <c r="AL1375" t="s">
        <v>3088</v>
      </c>
      <c r="AM1375">
        <v>200013300037219</v>
      </c>
      <c r="AN1375">
        <v>1</v>
      </c>
      <c r="AO1375" s="88" t="s">
        <v>3089</v>
      </c>
      <c r="AP1375" s="88">
        <v>1</v>
      </c>
      <c r="AQ1375" s="88" t="s">
        <v>3090</v>
      </c>
      <c r="AR1375" s="88">
        <v>362717</v>
      </c>
      <c r="AS1375" s="88" t="s">
        <v>6059</v>
      </c>
      <c r="AT1375" s="88">
        <v>453</v>
      </c>
      <c r="AU1375" s="88">
        <v>70000</v>
      </c>
      <c r="AV1375" s="88">
        <v>0</v>
      </c>
      <c r="AW1375" s="88">
        <v>0</v>
      </c>
      <c r="AX1375" s="88">
        <v>0</v>
      </c>
      <c r="AY1375" s="88">
        <v>70000</v>
      </c>
      <c r="AZ1375" s="88">
        <v>2009</v>
      </c>
      <c r="BA1375" s="88">
        <v>5368.48</v>
      </c>
      <c r="BB1375" s="88">
        <v>2128</v>
      </c>
      <c r="BC1375" s="88">
        <v>0</v>
      </c>
      <c r="BD1375" s="88">
        <v>25</v>
      </c>
      <c r="BE1375" s="88">
        <v>50</v>
      </c>
      <c r="BF1375" s="101">
        <v>27933.08</v>
      </c>
      <c r="BG1375" s="101">
        <v>37513.56</v>
      </c>
      <c r="BH1375" s="101">
        <v>4970</v>
      </c>
      <c r="BI1375" s="101">
        <v>770</v>
      </c>
      <c r="BJ1375" s="101">
        <v>4963</v>
      </c>
      <c r="BK1375" s="101">
        <v>10703</v>
      </c>
      <c r="BL1375" s="101" t="s">
        <v>3091</v>
      </c>
      <c r="BM1375" s="101" t="s">
        <v>3081</v>
      </c>
    </row>
    <row r="1376" spans="1:65">
      <c r="A1376" t="s">
        <v>695</v>
      </c>
      <c r="B1376">
        <v>20250301</v>
      </c>
      <c r="C1376">
        <v>2025</v>
      </c>
      <c r="D1376" s="9">
        <v>45717</v>
      </c>
      <c r="E1376">
        <v>3</v>
      </c>
      <c r="F1376" t="s">
        <v>1056</v>
      </c>
      <c r="G1376" t="s">
        <v>694</v>
      </c>
      <c r="H1376" t="s">
        <v>1038</v>
      </c>
      <c r="I1376" t="s">
        <v>695</v>
      </c>
      <c r="J1376">
        <v>34</v>
      </c>
      <c r="K1376" t="s">
        <v>3256</v>
      </c>
      <c r="L1376" t="s">
        <v>2158</v>
      </c>
      <c r="M1376" t="s">
        <v>2158</v>
      </c>
      <c r="N1376" t="s">
        <v>1820</v>
      </c>
      <c r="O1376" t="s">
        <v>3247</v>
      </c>
      <c r="P1376" t="s">
        <v>6037</v>
      </c>
      <c r="Q1376" t="s">
        <v>6038</v>
      </c>
      <c r="R1376" t="s">
        <v>3314</v>
      </c>
      <c r="S1376" t="s">
        <v>728</v>
      </c>
      <c r="T1376" t="s">
        <v>6046</v>
      </c>
      <c r="U1376" s="9" t="s">
        <v>6047</v>
      </c>
      <c r="V1376" s="9" t="s">
        <v>6054</v>
      </c>
      <c r="W1376" t="s">
        <v>6055</v>
      </c>
      <c r="X1376" t="s">
        <v>3081</v>
      </c>
      <c r="Y1376" t="s">
        <v>3081</v>
      </c>
      <c r="Z1376">
        <v>1</v>
      </c>
      <c r="AA1376">
        <v>44958</v>
      </c>
      <c r="AB1376">
        <v>44958</v>
      </c>
      <c r="AC1376">
        <v>61800083</v>
      </c>
      <c r="AD1376" s="9" t="s">
        <v>3084</v>
      </c>
      <c r="AE1376" t="s">
        <v>2216</v>
      </c>
      <c r="AF1376" t="s">
        <v>5601</v>
      </c>
      <c r="AG1376" t="s">
        <v>5602</v>
      </c>
      <c r="AH1376" t="s">
        <v>2227</v>
      </c>
      <c r="AI1376" t="s">
        <v>6045</v>
      </c>
      <c r="AJ1376">
        <v>22689</v>
      </c>
      <c r="AK1376" t="s">
        <v>3099</v>
      </c>
      <c r="AL1376" t="s">
        <v>3088</v>
      </c>
      <c r="AM1376">
        <v>200019605475507</v>
      </c>
      <c r="AN1376">
        <v>1</v>
      </c>
      <c r="AO1376" s="88" t="s">
        <v>3089</v>
      </c>
      <c r="AP1376" s="88">
        <v>1</v>
      </c>
      <c r="AQ1376" s="88" t="s">
        <v>3090</v>
      </c>
      <c r="AR1376" s="88">
        <v>362717</v>
      </c>
      <c r="AS1376" s="88" t="s">
        <v>6059</v>
      </c>
      <c r="AT1376" s="88">
        <v>464</v>
      </c>
      <c r="AU1376" s="88">
        <v>95000</v>
      </c>
      <c r="AV1376" s="88">
        <v>0</v>
      </c>
      <c r="AW1376" s="88">
        <v>0</v>
      </c>
      <c r="AX1376" s="88">
        <v>0</v>
      </c>
      <c r="AY1376" s="88">
        <v>95000</v>
      </c>
      <c r="AZ1376" s="88">
        <v>2726.5</v>
      </c>
      <c r="BA1376" s="88">
        <v>10929.24</v>
      </c>
      <c r="BB1376" s="88">
        <v>2888</v>
      </c>
      <c r="BC1376" s="88">
        <v>0</v>
      </c>
      <c r="BD1376" s="88">
        <v>25</v>
      </c>
      <c r="BE1376" s="88">
        <v>0</v>
      </c>
      <c r="BF1376" s="101">
        <v>0</v>
      </c>
      <c r="BG1376" s="101">
        <v>16568.740000000002</v>
      </c>
      <c r="BH1376" s="101">
        <v>6745</v>
      </c>
      <c r="BI1376" s="101">
        <v>851.51</v>
      </c>
      <c r="BJ1376" s="101">
        <v>6735.5</v>
      </c>
      <c r="BK1376" s="101">
        <v>14332.01</v>
      </c>
      <c r="BL1376" s="101" t="s">
        <v>3081</v>
      </c>
      <c r="BM1376" s="101" t="s">
        <v>3081</v>
      </c>
    </row>
    <row r="1377" spans="1:65">
      <c r="A1377" t="s">
        <v>695</v>
      </c>
      <c r="B1377">
        <v>20250301</v>
      </c>
      <c r="C1377">
        <v>2025</v>
      </c>
      <c r="D1377" s="9">
        <v>45717</v>
      </c>
      <c r="E1377">
        <v>3</v>
      </c>
      <c r="F1377" t="s">
        <v>1069</v>
      </c>
      <c r="G1377" t="s">
        <v>612</v>
      </c>
      <c r="H1377" t="s">
        <v>1069</v>
      </c>
      <c r="I1377" t="s">
        <v>612</v>
      </c>
      <c r="J1377">
        <v>1</v>
      </c>
      <c r="K1377" t="s">
        <v>9</v>
      </c>
      <c r="L1377" t="s">
        <v>2158</v>
      </c>
      <c r="M1377" t="s">
        <v>2158</v>
      </c>
      <c r="N1377" t="s">
        <v>1820</v>
      </c>
      <c r="O1377" t="s">
        <v>3247</v>
      </c>
      <c r="P1377" t="s">
        <v>6037</v>
      </c>
      <c r="Q1377" t="s">
        <v>6038</v>
      </c>
      <c r="R1377" t="s">
        <v>4704</v>
      </c>
      <c r="S1377" t="s">
        <v>678</v>
      </c>
      <c r="T1377" t="s">
        <v>6039</v>
      </c>
      <c r="U1377" s="9" t="s">
        <v>6040</v>
      </c>
      <c r="V1377" s="9" t="s">
        <v>6054</v>
      </c>
      <c r="W1377" t="s">
        <v>6055</v>
      </c>
      <c r="X1377" t="s">
        <v>3081</v>
      </c>
      <c r="Y1377" t="s">
        <v>3081</v>
      </c>
      <c r="Z1377">
        <v>6</v>
      </c>
      <c r="AA1377">
        <v>44896</v>
      </c>
      <c r="AB1377">
        <v>367</v>
      </c>
      <c r="AC1377">
        <v>62115034</v>
      </c>
      <c r="AD1377" s="9" t="s">
        <v>3084</v>
      </c>
      <c r="AE1377" t="s">
        <v>1365</v>
      </c>
      <c r="AF1377" t="s">
        <v>4705</v>
      </c>
      <c r="AG1377" t="s">
        <v>4706</v>
      </c>
      <c r="AH1377" t="s">
        <v>1829</v>
      </c>
      <c r="AI1377" t="s">
        <v>6043</v>
      </c>
      <c r="AJ1377">
        <v>20358</v>
      </c>
      <c r="AK1377" t="s">
        <v>3088</v>
      </c>
      <c r="AL1377" t="s">
        <v>3088</v>
      </c>
      <c r="AM1377">
        <v>200013300031286</v>
      </c>
      <c r="AN1377">
        <v>1</v>
      </c>
      <c r="AO1377" s="88" t="s">
        <v>3089</v>
      </c>
      <c r="AP1377" s="88">
        <v>1</v>
      </c>
      <c r="AQ1377" s="88" t="s">
        <v>3090</v>
      </c>
      <c r="AR1377" s="88">
        <v>362717</v>
      </c>
      <c r="AS1377" s="88" t="s">
        <v>6059</v>
      </c>
      <c r="AT1377" s="88">
        <v>468</v>
      </c>
      <c r="AU1377" s="88">
        <v>150000</v>
      </c>
      <c r="AV1377" s="88">
        <v>0</v>
      </c>
      <c r="AW1377" s="88">
        <v>0</v>
      </c>
      <c r="AX1377" s="88">
        <v>0</v>
      </c>
      <c r="AY1377" s="88">
        <v>150000</v>
      </c>
      <c r="AZ1377" s="88">
        <v>4305</v>
      </c>
      <c r="BA1377" s="88">
        <v>23866.62</v>
      </c>
      <c r="BB1377" s="88">
        <v>4560</v>
      </c>
      <c r="BC1377" s="88">
        <v>0</v>
      </c>
      <c r="BD1377" s="88">
        <v>25</v>
      </c>
      <c r="BE1377" s="88">
        <v>50</v>
      </c>
      <c r="BF1377" s="101">
        <v>6066</v>
      </c>
      <c r="BG1377" s="101">
        <v>38872.620000000003</v>
      </c>
      <c r="BH1377" s="101">
        <v>10650</v>
      </c>
      <c r="BI1377" s="101">
        <v>851.51</v>
      </c>
      <c r="BJ1377" s="101">
        <v>10635</v>
      </c>
      <c r="BK1377" s="101">
        <v>22136.51</v>
      </c>
      <c r="BL1377" s="101" t="s">
        <v>3091</v>
      </c>
      <c r="BM1377" s="101" t="s">
        <v>3081</v>
      </c>
    </row>
    <row r="1378" spans="1:65">
      <c r="A1378" t="s">
        <v>695</v>
      </c>
      <c r="B1378">
        <v>20250301</v>
      </c>
      <c r="C1378">
        <v>2025</v>
      </c>
      <c r="D1378" s="9">
        <v>45717</v>
      </c>
      <c r="E1378">
        <v>3</v>
      </c>
      <c r="F1378" t="s">
        <v>1043</v>
      </c>
      <c r="G1378" t="s">
        <v>60</v>
      </c>
      <c r="H1378" t="s">
        <v>1038</v>
      </c>
      <c r="I1378" t="s">
        <v>695</v>
      </c>
      <c r="J1378">
        <v>34</v>
      </c>
      <c r="K1378" t="s">
        <v>3256</v>
      </c>
      <c r="L1378" t="s">
        <v>2158</v>
      </c>
      <c r="M1378" t="s">
        <v>2158</v>
      </c>
      <c r="N1378" t="s">
        <v>1820</v>
      </c>
      <c r="O1378" t="s">
        <v>3247</v>
      </c>
      <c r="P1378" t="s">
        <v>6037</v>
      </c>
      <c r="Q1378" t="s">
        <v>6038</v>
      </c>
      <c r="R1378" t="s">
        <v>3263</v>
      </c>
      <c r="S1378" t="s">
        <v>62</v>
      </c>
      <c r="T1378" t="s">
        <v>6066</v>
      </c>
      <c r="U1378" s="9" t="s">
        <v>6067</v>
      </c>
      <c r="V1378" s="9" t="s">
        <v>6052</v>
      </c>
      <c r="W1378" t="s">
        <v>6053</v>
      </c>
      <c r="X1378" t="s">
        <v>3081</v>
      </c>
      <c r="Y1378" t="s">
        <v>3081</v>
      </c>
      <c r="Z1378">
        <v>7</v>
      </c>
      <c r="AA1378">
        <v>45108</v>
      </c>
      <c r="AB1378">
        <v>35323</v>
      </c>
      <c r="AC1378">
        <v>61950100</v>
      </c>
      <c r="AD1378" s="9" t="s">
        <v>3084</v>
      </c>
      <c r="AE1378" t="s">
        <v>2492</v>
      </c>
      <c r="AF1378" t="s">
        <v>4953</v>
      </c>
      <c r="AG1378" t="s">
        <v>4671</v>
      </c>
      <c r="AH1378" t="s">
        <v>2491</v>
      </c>
      <c r="AI1378" t="s">
        <v>6045</v>
      </c>
      <c r="AJ1378">
        <v>27256</v>
      </c>
      <c r="AK1378" t="s">
        <v>3088</v>
      </c>
      <c r="AL1378" t="s">
        <v>3095</v>
      </c>
      <c r="AM1378">
        <v>200013300036825</v>
      </c>
      <c r="AN1378">
        <v>1</v>
      </c>
      <c r="AO1378" s="88" t="s">
        <v>3089</v>
      </c>
      <c r="AP1378" s="88">
        <v>1</v>
      </c>
      <c r="AQ1378" s="88" t="s">
        <v>3090</v>
      </c>
      <c r="AR1378" s="88">
        <v>362717</v>
      </c>
      <c r="AS1378" s="88" t="s">
        <v>6059</v>
      </c>
      <c r="AT1378" s="88">
        <v>478</v>
      </c>
      <c r="AU1378" s="88">
        <v>20000</v>
      </c>
      <c r="AV1378" s="88">
        <v>0</v>
      </c>
      <c r="AW1378" s="88">
        <v>0</v>
      </c>
      <c r="AX1378" s="88">
        <v>0</v>
      </c>
      <c r="AY1378" s="88">
        <v>20000</v>
      </c>
      <c r="AZ1378" s="88">
        <v>574</v>
      </c>
      <c r="BA1378" s="88">
        <v>0</v>
      </c>
      <c r="BB1378" s="88">
        <v>608</v>
      </c>
      <c r="BC1378" s="88">
        <v>0</v>
      </c>
      <c r="BD1378" s="88">
        <v>25</v>
      </c>
      <c r="BE1378" s="88">
        <v>0</v>
      </c>
      <c r="BF1378" s="101">
        <v>0</v>
      </c>
      <c r="BG1378" s="101">
        <v>1207</v>
      </c>
      <c r="BH1378" s="101">
        <v>1420</v>
      </c>
      <c r="BI1378" s="101">
        <v>220</v>
      </c>
      <c r="BJ1378" s="101">
        <v>1418</v>
      </c>
      <c r="BK1378" s="101">
        <v>3058</v>
      </c>
      <c r="BL1378" s="101" t="s">
        <v>3091</v>
      </c>
      <c r="BM1378" s="101" t="s">
        <v>3081</v>
      </c>
    </row>
    <row r="1379" spans="1:65">
      <c r="A1379" t="s">
        <v>695</v>
      </c>
      <c r="B1379">
        <v>20250301</v>
      </c>
      <c r="C1379">
        <v>2025</v>
      </c>
      <c r="D1379" s="9">
        <v>45717</v>
      </c>
      <c r="E1379">
        <v>3</v>
      </c>
      <c r="F1379" t="s">
        <v>1088</v>
      </c>
      <c r="G1379" t="s">
        <v>14</v>
      </c>
      <c r="H1379" t="s">
        <v>1038</v>
      </c>
      <c r="I1379" t="s">
        <v>695</v>
      </c>
      <c r="J1379">
        <v>34</v>
      </c>
      <c r="K1379" t="s">
        <v>3256</v>
      </c>
      <c r="L1379" t="s">
        <v>2158</v>
      </c>
      <c r="M1379" t="s">
        <v>2158</v>
      </c>
      <c r="N1379" t="s">
        <v>1820</v>
      </c>
      <c r="O1379" t="s">
        <v>3247</v>
      </c>
      <c r="P1379" t="s">
        <v>6037</v>
      </c>
      <c r="Q1379" t="s">
        <v>6038</v>
      </c>
      <c r="R1379" t="s">
        <v>3273</v>
      </c>
      <c r="S1379" t="s">
        <v>163</v>
      </c>
      <c r="T1379" t="s">
        <v>6046</v>
      </c>
      <c r="U1379" s="9" t="s">
        <v>6047</v>
      </c>
      <c r="V1379" s="9" t="s">
        <v>3081</v>
      </c>
      <c r="W1379" t="s">
        <v>3081</v>
      </c>
      <c r="X1379" t="s">
        <v>3081</v>
      </c>
      <c r="Y1379" t="s">
        <v>3081</v>
      </c>
      <c r="Z1379">
        <v>2</v>
      </c>
      <c r="AA1379">
        <v>45717</v>
      </c>
      <c r="AB1379">
        <v>45170</v>
      </c>
      <c r="AC1379">
        <v>61755020</v>
      </c>
      <c r="AD1379" s="9" t="s">
        <v>3084</v>
      </c>
      <c r="AE1379" t="s">
        <v>2545</v>
      </c>
      <c r="AF1379" t="s">
        <v>5631</v>
      </c>
      <c r="AG1379" t="s">
        <v>5632</v>
      </c>
      <c r="AH1379" t="s">
        <v>2571</v>
      </c>
      <c r="AI1379" t="s">
        <v>6045</v>
      </c>
      <c r="AJ1379">
        <v>21073</v>
      </c>
      <c r="AK1379" t="s">
        <v>3099</v>
      </c>
      <c r="AL1379" t="s">
        <v>3088</v>
      </c>
      <c r="AM1379">
        <v>200019606196777</v>
      </c>
      <c r="AN1379">
        <v>1</v>
      </c>
      <c r="AO1379" s="88" t="s">
        <v>3089</v>
      </c>
      <c r="AP1379" s="88">
        <v>1</v>
      </c>
      <c r="AQ1379" s="88" t="s">
        <v>3090</v>
      </c>
      <c r="AR1379" s="88">
        <v>362717</v>
      </c>
      <c r="AS1379" s="88" t="s">
        <v>6059</v>
      </c>
      <c r="AT1379" s="88">
        <v>491</v>
      </c>
      <c r="AU1379" s="88">
        <v>60000</v>
      </c>
      <c r="AV1379" s="88">
        <v>0</v>
      </c>
      <c r="AW1379" s="88">
        <v>0</v>
      </c>
      <c r="AX1379" s="88">
        <v>0</v>
      </c>
      <c r="AY1379" s="88">
        <v>60000</v>
      </c>
      <c r="AZ1379" s="88">
        <v>1722</v>
      </c>
      <c r="BA1379" s="88">
        <v>3486.68</v>
      </c>
      <c r="BB1379" s="88">
        <v>1824</v>
      </c>
      <c r="BC1379" s="88">
        <v>0</v>
      </c>
      <c r="BD1379" s="88">
        <v>25</v>
      </c>
      <c r="BE1379" s="88">
        <v>0</v>
      </c>
      <c r="BF1379" s="101">
        <v>0</v>
      </c>
      <c r="BG1379" s="101">
        <v>7057.68</v>
      </c>
      <c r="BH1379" s="101">
        <v>4260</v>
      </c>
      <c r="BI1379" s="101">
        <v>660</v>
      </c>
      <c r="BJ1379" s="101">
        <v>4254</v>
      </c>
      <c r="BK1379" s="101">
        <v>9174</v>
      </c>
      <c r="BL1379" s="101" t="s">
        <v>3081</v>
      </c>
      <c r="BM1379" s="101" t="s">
        <v>3081</v>
      </c>
    </row>
    <row r="1380" spans="1:65">
      <c r="A1380" t="s">
        <v>695</v>
      </c>
      <c r="B1380">
        <v>20250301</v>
      </c>
      <c r="C1380">
        <v>2025</v>
      </c>
      <c r="D1380" s="9">
        <v>45717</v>
      </c>
      <c r="E1380">
        <v>3</v>
      </c>
      <c r="F1380" t="s">
        <v>1046</v>
      </c>
      <c r="G1380" t="s">
        <v>226</v>
      </c>
      <c r="H1380" t="s">
        <v>1046</v>
      </c>
      <c r="I1380" t="s">
        <v>226</v>
      </c>
      <c r="J1380">
        <v>1</v>
      </c>
      <c r="K1380" t="s">
        <v>9</v>
      </c>
      <c r="L1380" t="s">
        <v>2158</v>
      </c>
      <c r="M1380" t="s">
        <v>2158</v>
      </c>
      <c r="N1380" t="s">
        <v>1820</v>
      </c>
      <c r="O1380" t="s">
        <v>3247</v>
      </c>
      <c r="P1380" t="s">
        <v>6037</v>
      </c>
      <c r="Q1380" t="s">
        <v>6038</v>
      </c>
      <c r="R1380" t="s">
        <v>3127</v>
      </c>
      <c r="S1380" t="s">
        <v>23</v>
      </c>
      <c r="T1380" t="s">
        <v>6039</v>
      </c>
      <c r="U1380" s="9" t="s">
        <v>6040</v>
      </c>
      <c r="V1380" s="9" t="s">
        <v>6048</v>
      </c>
      <c r="W1380" t="s">
        <v>6049</v>
      </c>
      <c r="X1380" t="s">
        <v>3081</v>
      </c>
      <c r="Y1380" t="s">
        <v>3081</v>
      </c>
      <c r="Z1380">
        <v>2</v>
      </c>
      <c r="AA1380">
        <v>45597</v>
      </c>
      <c r="AB1380">
        <v>45047</v>
      </c>
      <c r="AC1380">
        <v>62250066</v>
      </c>
      <c r="AD1380" s="9" t="s">
        <v>3084</v>
      </c>
      <c r="AE1380" t="s">
        <v>2318</v>
      </c>
      <c r="AF1380" t="s">
        <v>4399</v>
      </c>
      <c r="AG1380" t="s">
        <v>4400</v>
      </c>
      <c r="AH1380" t="s">
        <v>2317</v>
      </c>
      <c r="AI1380" t="s">
        <v>6045</v>
      </c>
      <c r="AJ1380">
        <v>27519</v>
      </c>
      <c r="AK1380" t="s">
        <v>3099</v>
      </c>
      <c r="AL1380" t="s">
        <v>3088</v>
      </c>
      <c r="AM1380">
        <v>200019600317050</v>
      </c>
      <c r="AN1380">
        <v>1</v>
      </c>
      <c r="AO1380" s="88" t="s">
        <v>3089</v>
      </c>
      <c r="AP1380" s="88">
        <v>1</v>
      </c>
      <c r="AQ1380" s="88" t="s">
        <v>3090</v>
      </c>
      <c r="AR1380" s="88">
        <v>362717</v>
      </c>
      <c r="AS1380" s="88" t="s">
        <v>6059</v>
      </c>
      <c r="AT1380" s="88">
        <v>503</v>
      </c>
      <c r="AU1380" s="88">
        <v>45000</v>
      </c>
      <c r="AV1380" s="88">
        <v>0</v>
      </c>
      <c r="AW1380" s="88">
        <v>0</v>
      </c>
      <c r="AX1380" s="88">
        <v>0</v>
      </c>
      <c r="AY1380" s="88">
        <v>45000</v>
      </c>
      <c r="AZ1380" s="88">
        <v>1291.5</v>
      </c>
      <c r="BA1380" s="88">
        <v>1148.33</v>
      </c>
      <c r="BB1380" s="88">
        <v>1368</v>
      </c>
      <c r="BC1380" s="88">
        <v>0</v>
      </c>
      <c r="BD1380" s="88">
        <v>25</v>
      </c>
      <c r="BE1380" s="88">
        <v>0</v>
      </c>
      <c r="BF1380" s="101">
        <v>0</v>
      </c>
      <c r="BG1380" s="101">
        <v>3832.83</v>
      </c>
      <c r="BH1380" s="101">
        <v>3195</v>
      </c>
      <c r="BI1380" s="101">
        <v>495</v>
      </c>
      <c r="BJ1380" s="101">
        <v>3190.5</v>
      </c>
      <c r="BK1380" s="101">
        <v>6880.5</v>
      </c>
      <c r="BL1380" s="101" t="s">
        <v>3081</v>
      </c>
      <c r="BM1380" s="101" t="s">
        <v>3081</v>
      </c>
    </row>
    <row r="1381" spans="1:65">
      <c r="A1381" t="s">
        <v>695</v>
      </c>
      <c r="B1381">
        <v>20250301</v>
      </c>
      <c r="C1381">
        <v>2025</v>
      </c>
      <c r="D1381" s="9">
        <v>45717</v>
      </c>
      <c r="E1381">
        <v>3</v>
      </c>
      <c r="F1381" t="s">
        <v>2684</v>
      </c>
      <c r="G1381" t="s">
        <v>2683</v>
      </c>
      <c r="H1381" t="s">
        <v>2684</v>
      </c>
      <c r="I1381" t="s">
        <v>2683</v>
      </c>
      <c r="J1381">
        <v>1</v>
      </c>
      <c r="K1381" t="s">
        <v>9</v>
      </c>
      <c r="L1381" t="s">
        <v>2158</v>
      </c>
      <c r="M1381" t="s">
        <v>2158</v>
      </c>
      <c r="N1381" t="s">
        <v>1820</v>
      </c>
      <c r="O1381" t="s">
        <v>3247</v>
      </c>
      <c r="P1381" t="s">
        <v>6037</v>
      </c>
      <c r="Q1381" t="s">
        <v>6038</v>
      </c>
      <c r="R1381" t="s">
        <v>3509</v>
      </c>
      <c r="S1381" t="s">
        <v>1134</v>
      </c>
      <c r="T1381" t="s">
        <v>6046</v>
      </c>
      <c r="U1381" s="9" t="s">
        <v>6047</v>
      </c>
      <c r="V1381" s="9" t="s">
        <v>6048</v>
      </c>
      <c r="W1381" t="s">
        <v>6049</v>
      </c>
      <c r="X1381" t="s">
        <v>3081</v>
      </c>
      <c r="Y1381" t="s">
        <v>3081</v>
      </c>
      <c r="Z1381">
        <v>13</v>
      </c>
      <c r="AA1381">
        <v>45323</v>
      </c>
      <c r="AB1381">
        <v>37152</v>
      </c>
      <c r="AC1381">
        <v>62025001</v>
      </c>
      <c r="AD1381" s="9" t="s">
        <v>3084</v>
      </c>
      <c r="AE1381" t="s">
        <v>818</v>
      </c>
      <c r="AF1381" t="s">
        <v>3510</v>
      </c>
      <c r="AG1381" t="s">
        <v>3511</v>
      </c>
      <c r="AH1381" t="s">
        <v>240</v>
      </c>
      <c r="AI1381" t="s">
        <v>6043</v>
      </c>
      <c r="AJ1381">
        <v>24683</v>
      </c>
      <c r="AK1381" t="s">
        <v>3088</v>
      </c>
      <c r="AL1381" t="s">
        <v>3088</v>
      </c>
      <c r="AM1381">
        <v>200013300037918</v>
      </c>
      <c r="AN1381">
        <v>1</v>
      </c>
      <c r="AO1381" s="88" t="s">
        <v>3089</v>
      </c>
      <c r="AP1381" s="88">
        <v>1</v>
      </c>
      <c r="AQ1381" s="88" t="s">
        <v>3090</v>
      </c>
      <c r="AR1381" s="88">
        <v>362717</v>
      </c>
      <c r="AS1381" s="88" t="s">
        <v>6059</v>
      </c>
      <c r="AT1381" s="88">
        <v>514</v>
      </c>
      <c r="AU1381" s="88">
        <v>48000</v>
      </c>
      <c r="AV1381" s="88">
        <v>0</v>
      </c>
      <c r="AW1381" s="88">
        <v>0</v>
      </c>
      <c r="AX1381" s="88">
        <v>0</v>
      </c>
      <c r="AY1381" s="88">
        <v>48000</v>
      </c>
      <c r="AZ1381" s="88">
        <v>1377.6</v>
      </c>
      <c r="BA1381" s="88">
        <v>1571.73</v>
      </c>
      <c r="BB1381" s="88">
        <v>1459.2</v>
      </c>
      <c r="BC1381" s="88">
        <v>0</v>
      </c>
      <c r="BD1381" s="88">
        <v>25</v>
      </c>
      <c r="BE1381" s="88">
        <v>0</v>
      </c>
      <c r="BF1381" s="101">
        <v>0</v>
      </c>
      <c r="BG1381" s="101">
        <v>4433.53</v>
      </c>
      <c r="BH1381" s="101">
        <v>3408</v>
      </c>
      <c r="BI1381" s="101">
        <v>528</v>
      </c>
      <c r="BJ1381" s="101">
        <v>3403.2</v>
      </c>
      <c r="BK1381" s="101">
        <v>7339.2</v>
      </c>
      <c r="BL1381" s="101" t="s">
        <v>3091</v>
      </c>
      <c r="BM1381" s="101" t="s">
        <v>3081</v>
      </c>
    </row>
    <row r="1382" spans="1:65">
      <c r="A1382" t="s">
        <v>695</v>
      </c>
      <c r="B1382">
        <v>20250301</v>
      </c>
      <c r="C1382">
        <v>2025</v>
      </c>
      <c r="D1382" s="9">
        <v>45717</v>
      </c>
      <c r="E1382">
        <v>3</v>
      </c>
      <c r="F1382" t="s">
        <v>1038</v>
      </c>
      <c r="G1382" t="s">
        <v>695</v>
      </c>
      <c r="H1382" t="s">
        <v>1038</v>
      </c>
      <c r="I1382" t="s">
        <v>695</v>
      </c>
      <c r="J1382">
        <v>7</v>
      </c>
      <c r="K1382" t="s">
        <v>3252</v>
      </c>
      <c r="L1382" t="s">
        <v>2158</v>
      </c>
      <c r="M1382" t="s">
        <v>2158</v>
      </c>
      <c r="N1382" t="s">
        <v>1820</v>
      </c>
      <c r="O1382" t="s">
        <v>3247</v>
      </c>
      <c r="P1382" t="s">
        <v>6037</v>
      </c>
      <c r="Q1382" t="s">
        <v>6038</v>
      </c>
      <c r="R1382" t="s">
        <v>3253</v>
      </c>
      <c r="S1382" t="s">
        <v>666</v>
      </c>
      <c r="T1382" t="s">
        <v>6046</v>
      </c>
      <c r="U1382" s="9" t="s">
        <v>6047</v>
      </c>
      <c r="V1382" s="9" t="s">
        <v>3081</v>
      </c>
      <c r="W1382" t="s">
        <v>3081</v>
      </c>
      <c r="X1382" t="s">
        <v>3081</v>
      </c>
      <c r="Y1382" t="s">
        <v>3081</v>
      </c>
      <c r="Z1382">
        <v>1</v>
      </c>
      <c r="AA1382">
        <v>45689</v>
      </c>
      <c r="AB1382">
        <v>45689</v>
      </c>
      <c r="AC1382">
        <v>62462526</v>
      </c>
      <c r="AD1382" s="9" t="s">
        <v>3084</v>
      </c>
      <c r="AE1382" t="s">
        <v>5929</v>
      </c>
      <c r="AF1382" t="s">
        <v>5930</v>
      </c>
      <c r="AG1382" t="s">
        <v>5931</v>
      </c>
      <c r="AH1382" t="s">
        <v>5932</v>
      </c>
      <c r="AI1382" t="s">
        <v>6045</v>
      </c>
      <c r="AJ1382">
        <v>37913</v>
      </c>
      <c r="AK1382" t="s">
        <v>3099</v>
      </c>
      <c r="AL1382" t="s">
        <v>3088</v>
      </c>
      <c r="AM1382">
        <v>200019606119492</v>
      </c>
      <c r="AN1382">
        <v>1</v>
      </c>
      <c r="AO1382" s="88" t="s">
        <v>3089</v>
      </c>
      <c r="AP1382" s="88">
        <v>1</v>
      </c>
      <c r="AQ1382" s="88" t="s">
        <v>3090</v>
      </c>
      <c r="AR1382" s="88">
        <v>362717</v>
      </c>
      <c r="AS1382" s="88" t="s">
        <v>6059</v>
      </c>
      <c r="AT1382" s="88">
        <v>522</v>
      </c>
      <c r="AU1382" s="88">
        <v>10000</v>
      </c>
      <c r="AV1382" s="88">
        <v>0</v>
      </c>
      <c r="AW1382" s="88">
        <v>0</v>
      </c>
      <c r="AX1382" s="88">
        <v>0</v>
      </c>
      <c r="AY1382" s="88">
        <v>10000</v>
      </c>
      <c r="AZ1382" s="88">
        <v>0</v>
      </c>
      <c r="BA1382" s="88">
        <v>0</v>
      </c>
      <c r="BB1382" s="88">
        <v>0</v>
      </c>
      <c r="BC1382" s="88">
        <v>0</v>
      </c>
      <c r="BD1382" s="88">
        <v>0</v>
      </c>
      <c r="BE1382" s="88">
        <v>0</v>
      </c>
      <c r="BF1382" s="101">
        <v>0</v>
      </c>
      <c r="BG1382" s="101">
        <v>0</v>
      </c>
      <c r="BH1382" s="101">
        <v>0</v>
      </c>
      <c r="BI1382" s="101">
        <v>0</v>
      </c>
      <c r="BJ1382" s="101">
        <v>0</v>
      </c>
      <c r="BK1382" s="101">
        <v>0</v>
      </c>
      <c r="BL1382" s="101" t="s">
        <v>3081</v>
      </c>
      <c r="BM1382" s="101" t="s">
        <v>3081</v>
      </c>
    </row>
    <row r="1383" spans="1:65">
      <c r="A1383" t="s">
        <v>695</v>
      </c>
      <c r="B1383">
        <v>20250301</v>
      </c>
      <c r="C1383">
        <v>2025</v>
      </c>
      <c r="D1383" s="9">
        <v>45717</v>
      </c>
      <c r="E1383">
        <v>3</v>
      </c>
      <c r="F1383" t="s">
        <v>1028</v>
      </c>
      <c r="G1383" t="s">
        <v>1194</v>
      </c>
      <c r="H1383" t="s">
        <v>1028</v>
      </c>
      <c r="I1383" t="s">
        <v>1194</v>
      </c>
      <c r="J1383">
        <v>1</v>
      </c>
      <c r="K1383" t="s">
        <v>9</v>
      </c>
      <c r="L1383" t="s">
        <v>2158</v>
      </c>
      <c r="M1383" t="s">
        <v>2158</v>
      </c>
      <c r="N1383" t="s">
        <v>1820</v>
      </c>
      <c r="O1383" t="s">
        <v>3247</v>
      </c>
      <c r="P1383" t="s">
        <v>6037</v>
      </c>
      <c r="Q1383" t="s">
        <v>6038</v>
      </c>
      <c r="R1383" t="s">
        <v>3263</v>
      </c>
      <c r="S1383" t="s">
        <v>62</v>
      </c>
      <c r="T1383" t="s">
        <v>6066</v>
      </c>
      <c r="U1383" s="9" t="s">
        <v>6067</v>
      </c>
      <c r="V1383" s="9" t="s">
        <v>6052</v>
      </c>
      <c r="W1383" t="s">
        <v>6053</v>
      </c>
      <c r="X1383" t="s">
        <v>3081</v>
      </c>
      <c r="Y1383" t="s">
        <v>3081</v>
      </c>
      <c r="Z1383">
        <v>6</v>
      </c>
      <c r="AA1383">
        <v>45170</v>
      </c>
      <c r="AB1383">
        <v>40634</v>
      </c>
      <c r="AC1383">
        <v>62475001</v>
      </c>
      <c r="AD1383" s="9" t="s">
        <v>3084</v>
      </c>
      <c r="AE1383" t="s">
        <v>1354</v>
      </c>
      <c r="AF1383" t="s">
        <v>4741</v>
      </c>
      <c r="AG1383" t="s">
        <v>4742</v>
      </c>
      <c r="AH1383" t="s">
        <v>589</v>
      </c>
      <c r="AI1383" t="s">
        <v>6045</v>
      </c>
      <c r="AJ1383">
        <v>25005</v>
      </c>
      <c r="AK1383" t="s">
        <v>3099</v>
      </c>
      <c r="AL1383" t="s">
        <v>3088</v>
      </c>
      <c r="AM1383">
        <v>200015800092759</v>
      </c>
      <c r="AN1383">
        <v>1</v>
      </c>
      <c r="AO1383" s="88" t="s">
        <v>3089</v>
      </c>
      <c r="AP1383" s="88">
        <v>1</v>
      </c>
      <c r="AQ1383" s="88" t="s">
        <v>3090</v>
      </c>
      <c r="AR1383" s="88">
        <v>362717</v>
      </c>
      <c r="AS1383" s="88" t="s">
        <v>6059</v>
      </c>
      <c r="AT1383" s="88">
        <v>596</v>
      </c>
      <c r="AU1383" s="88">
        <v>25000</v>
      </c>
      <c r="AV1383" s="88">
        <v>0</v>
      </c>
      <c r="AW1383" s="88">
        <v>0</v>
      </c>
      <c r="AX1383" s="88">
        <v>0</v>
      </c>
      <c r="AY1383" s="88">
        <v>25000</v>
      </c>
      <c r="AZ1383" s="88">
        <v>717.5</v>
      </c>
      <c r="BA1383" s="88">
        <v>0</v>
      </c>
      <c r="BB1383" s="88">
        <v>760</v>
      </c>
      <c r="BC1383" s="88">
        <v>1715.46</v>
      </c>
      <c r="BD1383" s="88">
        <v>25</v>
      </c>
      <c r="BE1383" s="88">
        <v>0</v>
      </c>
      <c r="BF1383" s="101">
        <v>0</v>
      </c>
      <c r="BG1383" s="101">
        <v>3217.96</v>
      </c>
      <c r="BH1383" s="101">
        <v>1775</v>
      </c>
      <c r="BI1383" s="101">
        <v>275</v>
      </c>
      <c r="BJ1383" s="101">
        <v>1772.5</v>
      </c>
      <c r="BK1383" s="101">
        <v>3822.5</v>
      </c>
      <c r="BL1383" s="101" t="s">
        <v>3081</v>
      </c>
      <c r="BM1383" s="101" t="s">
        <v>3081</v>
      </c>
    </row>
    <row r="1384" spans="1:65">
      <c r="A1384" t="s">
        <v>695</v>
      </c>
      <c r="B1384">
        <v>20250301</v>
      </c>
      <c r="C1384">
        <v>2025</v>
      </c>
      <c r="D1384" s="9">
        <v>45717</v>
      </c>
      <c r="E1384">
        <v>3</v>
      </c>
      <c r="F1384" t="s">
        <v>1083</v>
      </c>
      <c r="G1384" t="s">
        <v>400</v>
      </c>
      <c r="H1384" t="s">
        <v>1083</v>
      </c>
      <c r="I1384" t="s">
        <v>400</v>
      </c>
      <c r="J1384">
        <v>1</v>
      </c>
      <c r="K1384" t="s">
        <v>9</v>
      </c>
      <c r="L1384" t="s">
        <v>2158</v>
      </c>
      <c r="M1384" t="s">
        <v>2158</v>
      </c>
      <c r="N1384" t="s">
        <v>1820</v>
      </c>
      <c r="O1384" t="s">
        <v>3247</v>
      </c>
      <c r="P1384" t="s">
        <v>6037</v>
      </c>
      <c r="Q1384" t="s">
        <v>6038</v>
      </c>
      <c r="R1384" t="s">
        <v>3573</v>
      </c>
      <c r="S1384" t="s">
        <v>68</v>
      </c>
      <c r="T1384" t="s">
        <v>6039</v>
      </c>
      <c r="U1384" s="9" t="s">
        <v>6040</v>
      </c>
      <c r="V1384" s="9" t="s">
        <v>6056</v>
      </c>
      <c r="W1384" t="s">
        <v>6057</v>
      </c>
      <c r="X1384" t="s">
        <v>3081</v>
      </c>
      <c r="Y1384" t="s">
        <v>3081</v>
      </c>
      <c r="Z1384">
        <v>6</v>
      </c>
      <c r="AA1384">
        <v>45261</v>
      </c>
      <c r="AB1384">
        <v>39083</v>
      </c>
      <c r="AC1384">
        <v>61380001</v>
      </c>
      <c r="AD1384" s="9" t="s">
        <v>3084</v>
      </c>
      <c r="AE1384" t="s">
        <v>844</v>
      </c>
      <c r="AF1384" t="s">
        <v>3793</v>
      </c>
      <c r="AG1384" t="s">
        <v>5391</v>
      </c>
      <c r="AH1384" t="s">
        <v>399</v>
      </c>
      <c r="AI1384" t="s">
        <v>6045</v>
      </c>
      <c r="AJ1384">
        <v>24730</v>
      </c>
      <c r="AK1384" t="s">
        <v>3088</v>
      </c>
      <c r="AL1384" t="s">
        <v>3088</v>
      </c>
      <c r="AM1384">
        <v>200013300044862</v>
      </c>
      <c r="AN1384">
        <v>1</v>
      </c>
      <c r="AO1384" s="88" t="s">
        <v>3089</v>
      </c>
      <c r="AP1384" s="88">
        <v>1</v>
      </c>
      <c r="AQ1384" s="88" t="s">
        <v>3090</v>
      </c>
      <c r="AR1384" s="88">
        <v>362717</v>
      </c>
      <c r="AS1384" s="88" t="s">
        <v>6059</v>
      </c>
      <c r="AT1384" s="88">
        <v>599</v>
      </c>
      <c r="AU1384" s="88">
        <v>35000</v>
      </c>
      <c r="AV1384" s="88">
        <v>0</v>
      </c>
      <c r="AW1384" s="88">
        <v>0</v>
      </c>
      <c r="AX1384" s="88">
        <v>0</v>
      </c>
      <c r="AY1384" s="88">
        <v>35000</v>
      </c>
      <c r="AZ1384" s="88">
        <v>1004.5</v>
      </c>
      <c r="BA1384" s="88">
        <v>0</v>
      </c>
      <c r="BB1384" s="88">
        <v>1064</v>
      </c>
      <c r="BC1384" s="88">
        <v>0</v>
      </c>
      <c r="BD1384" s="88">
        <v>25</v>
      </c>
      <c r="BE1384" s="88">
        <v>50</v>
      </c>
      <c r="BF1384" s="101">
        <v>15640.26</v>
      </c>
      <c r="BG1384" s="101">
        <v>17783.759999999998</v>
      </c>
      <c r="BH1384" s="101">
        <v>2485</v>
      </c>
      <c r="BI1384" s="101">
        <v>385</v>
      </c>
      <c r="BJ1384" s="101">
        <v>2481.5</v>
      </c>
      <c r="BK1384" s="101">
        <v>5351.5</v>
      </c>
      <c r="BL1384" s="101" t="s">
        <v>3091</v>
      </c>
      <c r="BM1384" s="101" t="s">
        <v>3081</v>
      </c>
    </row>
    <row r="1385" spans="1:65">
      <c r="A1385" t="s">
        <v>695</v>
      </c>
      <c r="B1385">
        <v>20250301</v>
      </c>
      <c r="C1385">
        <v>2025</v>
      </c>
      <c r="D1385" s="9">
        <v>45717</v>
      </c>
      <c r="E1385">
        <v>3</v>
      </c>
      <c r="F1385" t="s">
        <v>1028</v>
      </c>
      <c r="G1385" t="s">
        <v>1194</v>
      </c>
      <c r="H1385" t="s">
        <v>1038</v>
      </c>
      <c r="I1385" t="s">
        <v>695</v>
      </c>
      <c r="J1385">
        <v>34</v>
      </c>
      <c r="K1385" t="s">
        <v>3256</v>
      </c>
      <c r="L1385" t="s">
        <v>2158</v>
      </c>
      <c r="M1385" t="s">
        <v>2158</v>
      </c>
      <c r="N1385" t="s">
        <v>1820</v>
      </c>
      <c r="O1385" t="s">
        <v>3247</v>
      </c>
      <c r="P1385" t="s">
        <v>6037</v>
      </c>
      <c r="Q1385" t="s">
        <v>6038</v>
      </c>
      <c r="R1385" t="s">
        <v>4110</v>
      </c>
      <c r="S1385" t="s">
        <v>93</v>
      </c>
      <c r="T1385" t="s">
        <v>6039</v>
      </c>
      <c r="U1385" s="9" t="s">
        <v>6040</v>
      </c>
      <c r="V1385" s="9" t="s">
        <v>6048</v>
      </c>
      <c r="W1385" t="s">
        <v>6049</v>
      </c>
      <c r="X1385" t="s">
        <v>3081</v>
      </c>
      <c r="Y1385" t="s">
        <v>3081</v>
      </c>
      <c r="Z1385">
        <v>2</v>
      </c>
      <c r="AA1385">
        <v>44562</v>
      </c>
      <c r="AB1385">
        <v>44440</v>
      </c>
      <c r="AC1385">
        <v>62475097</v>
      </c>
      <c r="AD1385" s="9" t="s">
        <v>3084</v>
      </c>
      <c r="AE1385" t="s">
        <v>1734</v>
      </c>
      <c r="AF1385" t="s">
        <v>5392</v>
      </c>
      <c r="AG1385" t="s">
        <v>5393</v>
      </c>
      <c r="AH1385" t="s">
        <v>1016</v>
      </c>
      <c r="AI1385" t="s">
        <v>6045</v>
      </c>
      <c r="AJ1385">
        <v>36049</v>
      </c>
      <c r="AK1385" t="s">
        <v>3099</v>
      </c>
      <c r="AL1385" t="s">
        <v>3088</v>
      </c>
      <c r="AM1385">
        <v>200019604037880</v>
      </c>
      <c r="AN1385">
        <v>1</v>
      </c>
      <c r="AO1385" s="88" t="s">
        <v>3089</v>
      </c>
      <c r="AP1385" s="88">
        <v>1</v>
      </c>
      <c r="AQ1385" s="88" t="s">
        <v>3090</v>
      </c>
      <c r="AR1385" s="88">
        <v>362717</v>
      </c>
      <c r="AS1385" s="88" t="s">
        <v>6059</v>
      </c>
      <c r="AT1385" s="88">
        <v>607</v>
      </c>
      <c r="AU1385" s="88">
        <v>10000</v>
      </c>
      <c r="AV1385" s="88">
        <v>0</v>
      </c>
      <c r="AW1385" s="88">
        <v>0</v>
      </c>
      <c r="AX1385" s="88">
        <v>0</v>
      </c>
      <c r="AY1385" s="88">
        <v>10000</v>
      </c>
      <c r="AZ1385" s="88">
        <v>287</v>
      </c>
      <c r="BA1385" s="88">
        <v>0</v>
      </c>
      <c r="BB1385" s="88">
        <v>304</v>
      </c>
      <c r="BC1385" s="88">
        <v>0</v>
      </c>
      <c r="BD1385" s="88">
        <v>25</v>
      </c>
      <c r="BE1385" s="88">
        <v>0</v>
      </c>
      <c r="BF1385" s="101">
        <v>0</v>
      </c>
      <c r="BG1385" s="101">
        <v>616</v>
      </c>
      <c r="BH1385" s="101">
        <v>710</v>
      </c>
      <c r="BI1385" s="101">
        <v>110</v>
      </c>
      <c r="BJ1385" s="101">
        <v>709</v>
      </c>
      <c r="BK1385" s="101">
        <v>1529</v>
      </c>
      <c r="BL1385" s="101" t="s">
        <v>3081</v>
      </c>
      <c r="BM1385" s="101" t="s">
        <v>3081</v>
      </c>
    </row>
    <row r="1386" spans="1:65">
      <c r="A1386" t="s">
        <v>695</v>
      </c>
      <c r="B1386">
        <v>20250301</v>
      </c>
      <c r="C1386">
        <v>2025</v>
      </c>
      <c r="D1386" s="9">
        <v>45717</v>
      </c>
      <c r="E1386">
        <v>3</v>
      </c>
      <c r="F1386" t="s">
        <v>1038</v>
      </c>
      <c r="G1386" t="s">
        <v>695</v>
      </c>
      <c r="H1386" t="s">
        <v>1038</v>
      </c>
      <c r="I1386" t="s">
        <v>695</v>
      </c>
      <c r="J1386">
        <v>7</v>
      </c>
      <c r="K1386" t="s">
        <v>3252</v>
      </c>
      <c r="L1386" t="s">
        <v>2158</v>
      </c>
      <c r="M1386" t="s">
        <v>2158</v>
      </c>
      <c r="N1386" t="s">
        <v>1820</v>
      </c>
      <c r="O1386" t="s">
        <v>3247</v>
      </c>
      <c r="P1386" t="s">
        <v>6037</v>
      </c>
      <c r="Q1386" t="s">
        <v>6038</v>
      </c>
      <c r="R1386" t="s">
        <v>3253</v>
      </c>
      <c r="S1386" t="s">
        <v>666</v>
      </c>
      <c r="T1386" t="s">
        <v>6046</v>
      </c>
      <c r="U1386" s="9" t="s">
        <v>6047</v>
      </c>
      <c r="V1386" s="9" t="s">
        <v>3081</v>
      </c>
      <c r="W1386" t="s">
        <v>3081</v>
      </c>
      <c r="X1386" t="s">
        <v>3081</v>
      </c>
      <c r="Y1386" t="s">
        <v>3081</v>
      </c>
      <c r="Z1386">
        <v>1</v>
      </c>
      <c r="AA1386">
        <v>45658</v>
      </c>
      <c r="AB1386">
        <v>45658</v>
      </c>
      <c r="AC1386">
        <v>62462469</v>
      </c>
      <c r="AD1386" s="9" t="s">
        <v>3084</v>
      </c>
      <c r="AE1386" t="s">
        <v>5889</v>
      </c>
      <c r="AF1386" t="s">
        <v>5890</v>
      </c>
      <c r="AG1386" t="s">
        <v>5891</v>
      </c>
      <c r="AH1386" t="s">
        <v>5892</v>
      </c>
      <c r="AI1386" t="s">
        <v>6045</v>
      </c>
      <c r="AJ1386">
        <v>35281</v>
      </c>
      <c r="AK1386" t="s">
        <v>3099</v>
      </c>
      <c r="AL1386" t="s">
        <v>3088</v>
      </c>
      <c r="AM1386">
        <v>200019602335437</v>
      </c>
      <c r="AN1386">
        <v>1</v>
      </c>
      <c r="AO1386" s="88" t="s">
        <v>3089</v>
      </c>
      <c r="AP1386" s="88">
        <v>1</v>
      </c>
      <c r="AQ1386" s="88" t="s">
        <v>3090</v>
      </c>
      <c r="AR1386" s="88">
        <v>362717</v>
      </c>
      <c r="AS1386" s="88" t="s">
        <v>6059</v>
      </c>
      <c r="AT1386" s="88">
        <v>568</v>
      </c>
      <c r="AU1386" s="88">
        <v>10000</v>
      </c>
      <c r="AV1386" s="88">
        <v>0</v>
      </c>
      <c r="AW1386" s="88">
        <v>0</v>
      </c>
      <c r="AX1386" s="88">
        <v>0</v>
      </c>
      <c r="AY1386" s="88">
        <v>10000</v>
      </c>
      <c r="AZ1386" s="88">
        <v>0</v>
      </c>
      <c r="BA1386" s="88">
        <v>0</v>
      </c>
      <c r="BB1386" s="88">
        <v>0</v>
      </c>
      <c r="BC1386" s="88">
        <v>0</v>
      </c>
      <c r="BD1386" s="88">
        <v>0</v>
      </c>
      <c r="BE1386" s="88">
        <v>0</v>
      </c>
      <c r="BF1386" s="101">
        <v>0</v>
      </c>
      <c r="BG1386" s="101">
        <v>0</v>
      </c>
      <c r="BH1386" s="101">
        <v>0</v>
      </c>
      <c r="BI1386" s="101">
        <v>0</v>
      </c>
      <c r="BJ1386" s="101">
        <v>0</v>
      </c>
      <c r="BK1386" s="101">
        <v>0</v>
      </c>
      <c r="BL1386" s="101" t="s">
        <v>3081</v>
      </c>
      <c r="BM1386" s="101" t="s">
        <v>3081</v>
      </c>
    </row>
    <row r="1387" spans="1:65">
      <c r="A1387" t="s">
        <v>695</v>
      </c>
      <c r="B1387">
        <v>20250301</v>
      </c>
      <c r="C1387">
        <v>2025</v>
      </c>
      <c r="D1387" s="9">
        <v>45717</v>
      </c>
      <c r="E1387">
        <v>3</v>
      </c>
      <c r="F1387" t="s">
        <v>1028</v>
      </c>
      <c r="G1387" t="s">
        <v>1194</v>
      </c>
      <c r="H1387" t="s">
        <v>1028</v>
      </c>
      <c r="I1387" t="s">
        <v>1194</v>
      </c>
      <c r="J1387">
        <v>1</v>
      </c>
      <c r="K1387" t="s">
        <v>9</v>
      </c>
      <c r="L1387" t="s">
        <v>2158</v>
      </c>
      <c r="M1387" t="s">
        <v>2158</v>
      </c>
      <c r="N1387" t="s">
        <v>1820</v>
      </c>
      <c r="O1387" t="s">
        <v>3247</v>
      </c>
      <c r="P1387" t="s">
        <v>6037</v>
      </c>
      <c r="Q1387" t="s">
        <v>6038</v>
      </c>
      <c r="R1387" t="s">
        <v>3137</v>
      </c>
      <c r="S1387" t="s">
        <v>426</v>
      </c>
      <c r="T1387" t="s">
        <v>6039</v>
      </c>
      <c r="U1387" s="9" t="s">
        <v>6040</v>
      </c>
      <c r="V1387" s="9" t="s">
        <v>6041</v>
      </c>
      <c r="W1387" t="s">
        <v>6042</v>
      </c>
      <c r="X1387" t="s">
        <v>3081</v>
      </c>
      <c r="Y1387" t="s">
        <v>3081</v>
      </c>
      <c r="Z1387">
        <v>3</v>
      </c>
      <c r="AA1387">
        <v>45717</v>
      </c>
      <c r="AB1387">
        <v>44060</v>
      </c>
      <c r="AC1387">
        <v>62475237</v>
      </c>
      <c r="AD1387" s="9" t="s">
        <v>3084</v>
      </c>
      <c r="AE1387" t="s">
        <v>1299</v>
      </c>
      <c r="AF1387" t="s">
        <v>3984</v>
      </c>
      <c r="AG1387" t="s">
        <v>3985</v>
      </c>
      <c r="AH1387" t="s">
        <v>1103</v>
      </c>
      <c r="AI1387" t="s">
        <v>6045</v>
      </c>
      <c r="AJ1387">
        <v>24019</v>
      </c>
      <c r="AK1387" t="s">
        <v>3088</v>
      </c>
      <c r="AL1387" t="s">
        <v>3088</v>
      </c>
      <c r="AM1387">
        <v>200019602247594</v>
      </c>
      <c r="AN1387">
        <v>1</v>
      </c>
      <c r="AO1387" s="88" t="s">
        <v>3089</v>
      </c>
      <c r="AP1387" s="88">
        <v>1</v>
      </c>
      <c r="AQ1387" s="88" t="s">
        <v>3090</v>
      </c>
      <c r="AR1387" s="88">
        <v>362717</v>
      </c>
      <c r="AS1387" s="88" t="s">
        <v>6059</v>
      </c>
      <c r="AT1387" s="88">
        <v>572</v>
      </c>
      <c r="AU1387" s="88">
        <v>45000</v>
      </c>
      <c r="AV1387" s="88">
        <v>0</v>
      </c>
      <c r="AW1387" s="88">
        <v>0</v>
      </c>
      <c r="AX1387" s="88">
        <v>0</v>
      </c>
      <c r="AY1387" s="88">
        <v>45000</v>
      </c>
      <c r="AZ1387" s="88">
        <v>1291.5</v>
      </c>
      <c r="BA1387" s="88">
        <v>1148.33</v>
      </c>
      <c r="BB1387" s="88">
        <v>1368</v>
      </c>
      <c r="BC1387" s="88">
        <v>0</v>
      </c>
      <c r="BD1387" s="88">
        <v>25</v>
      </c>
      <c r="BE1387" s="88">
        <v>0</v>
      </c>
      <c r="BF1387" s="101">
        <v>0</v>
      </c>
      <c r="BG1387" s="101">
        <v>3832.83</v>
      </c>
      <c r="BH1387" s="101">
        <v>3195</v>
      </c>
      <c r="BI1387" s="101">
        <v>495</v>
      </c>
      <c r="BJ1387" s="101">
        <v>3190.5</v>
      </c>
      <c r="BK1387" s="101">
        <v>6880.5</v>
      </c>
      <c r="BL1387" s="101" t="s">
        <v>3081</v>
      </c>
      <c r="BM1387" s="101" t="s">
        <v>3081</v>
      </c>
    </row>
    <row r="1388" spans="1:65">
      <c r="A1388" t="s">
        <v>695</v>
      </c>
      <c r="B1388">
        <v>20250301</v>
      </c>
      <c r="C1388">
        <v>2025</v>
      </c>
      <c r="D1388" s="9">
        <v>45717</v>
      </c>
      <c r="E1388">
        <v>3</v>
      </c>
      <c r="F1388" t="s">
        <v>1028</v>
      </c>
      <c r="G1388" t="s">
        <v>1194</v>
      </c>
      <c r="H1388" t="s">
        <v>1028</v>
      </c>
      <c r="I1388" t="s">
        <v>1194</v>
      </c>
      <c r="J1388">
        <v>1</v>
      </c>
      <c r="K1388" t="s">
        <v>9</v>
      </c>
      <c r="L1388" t="s">
        <v>2158</v>
      </c>
      <c r="M1388" t="s">
        <v>2158</v>
      </c>
      <c r="N1388" t="s">
        <v>1820</v>
      </c>
      <c r="O1388" t="s">
        <v>3247</v>
      </c>
      <c r="P1388" t="s">
        <v>6037</v>
      </c>
      <c r="Q1388" t="s">
        <v>6038</v>
      </c>
      <c r="R1388" t="s">
        <v>3096</v>
      </c>
      <c r="S1388" t="s">
        <v>295</v>
      </c>
      <c r="T1388" t="s">
        <v>6046</v>
      </c>
      <c r="U1388" s="9" t="s">
        <v>6047</v>
      </c>
      <c r="V1388" s="9" t="s">
        <v>6056</v>
      </c>
      <c r="W1388" t="s">
        <v>6057</v>
      </c>
      <c r="X1388" t="s">
        <v>3081</v>
      </c>
      <c r="Y1388" t="s">
        <v>3081</v>
      </c>
      <c r="Z1388">
        <v>1</v>
      </c>
      <c r="AA1388">
        <v>44896</v>
      </c>
      <c r="AB1388">
        <v>44896</v>
      </c>
      <c r="AC1388">
        <v>62475176</v>
      </c>
      <c r="AD1388" s="9" t="s">
        <v>3084</v>
      </c>
      <c r="AE1388" t="s">
        <v>1947</v>
      </c>
      <c r="AF1388" t="s">
        <v>4364</v>
      </c>
      <c r="AG1388" t="s">
        <v>4365</v>
      </c>
      <c r="AH1388" t="s">
        <v>1946</v>
      </c>
      <c r="AI1388" t="s">
        <v>6043</v>
      </c>
      <c r="AJ1388">
        <v>36874</v>
      </c>
      <c r="AK1388" t="s">
        <v>3099</v>
      </c>
      <c r="AL1388" t="s">
        <v>3088</v>
      </c>
      <c r="AM1388">
        <v>200019605392290</v>
      </c>
      <c r="AN1388">
        <v>1</v>
      </c>
      <c r="AO1388" s="88" t="s">
        <v>3089</v>
      </c>
      <c r="AP1388" s="88">
        <v>1</v>
      </c>
      <c r="AQ1388" s="88" t="s">
        <v>3090</v>
      </c>
      <c r="AR1388" s="88">
        <v>362717</v>
      </c>
      <c r="AS1388" s="88" t="s">
        <v>6059</v>
      </c>
      <c r="AT1388" s="88">
        <v>576</v>
      </c>
      <c r="AU1388" s="88">
        <v>25000</v>
      </c>
      <c r="AV1388" s="88">
        <v>0</v>
      </c>
      <c r="AW1388" s="88">
        <v>0</v>
      </c>
      <c r="AX1388" s="88">
        <v>0</v>
      </c>
      <c r="AY1388" s="88">
        <v>25000</v>
      </c>
      <c r="AZ1388" s="88">
        <v>717.5</v>
      </c>
      <c r="BA1388" s="88">
        <v>0</v>
      </c>
      <c r="BB1388" s="88">
        <v>760</v>
      </c>
      <c r="BC1388" s="88">
        <v>0</v>
      </c>
      <c r="BD1388" s="88">
        <v>25</v>
      </c>
      <c r="BE1388" s="88">
        <v>0</v>
      </c>
      <c r="BF1388" s="101">
        <v>0</v>
      </c>
      <c r="BG1388" s="101">
        <v>1502.5</v>
      </c>
      <c r="BH1388" s="101">
        <v>1775</v>
      </c>
      <c r="BI1388" s="101">
        <v>275</v>
      </c>
      <c r="BJ1388" s="101">
        <v>1772.5</v>
      </c>
      <c r="BK1388" s="101">
        <v>3822.5</v>
      </c>
      <c r="BL1388" s="101" t="s">
        <v>3081</v>
      </c>
      <c r="BM1388" s="101" t="s">
        <v>3081</v>
      </c>
    </row>
    <row r="1389" spans="1:65">
      <c r="A1389" t="s">
        <v>695</v>
      </c>
      <c r="B1389">
        <v>20250301</v>
      </c>
      <c r="C1389">
        <v>2025</v>
      </c>
      <c r="D1389" s="9">
        <v>45717</v>
      </c>
      <c r="E1389">
        <v>3</v>
      </c>
      <c r="F1389" t="s">
        <v>1032</v>
      </c>
      <c r="G1389" t="s">
        <v>1200</v>
      </c>
      <c r="H1389" t="s">
        <v>1038</v>
      </c>
      <c r="I1389" t="s">
        <v>695</v>
      </c>
      <c r="J1389">
        <v>34</v>
      </c>
      <c r="K1389" t="s">
        <v>3256</v>
      </c>
      <c r="L1389" t="s">
        <v>2158</v>
      </c>
      <c r="M1389" t="s">
        <v>2158</v>
      </c>
      <c r="N1389" t="s">
        <v>1820</v>
      </c>
      <c r="O1389" t="s">
        <v>3247</v>
      </c>
      <c r="P1389" t="s">
        <v>6037</v>
      </c>
      <c r="Q1389" t="s">
        <v>6038</v>
      </c>
      <c r="R1389" t="s">
        <v>3257</v>
      </c>
      <c r="S1389" t="s">
        <v>1187</v>
      </c>
      <c r="T1389" t="s">
        <v>6046</v>
      </c>
      <c r="U1389" s="9" t="s">
        <v>6047</v>
      </c>
      <c r="V1389" s="9" t="s">
        <v>6048</v>
      </c>
      <c r="W1389" t="s">
        <v>6049</v>
      </c>
      <c r="X1389" t="s">
        <v>3081</v>
      </c>
      <c r="Y1389" t="s">
        <v>3081</v>
      </c>
      <c r="Z1389">
        <v>1</v>
      </c>
      <c r="AA1389">
        <v>44896</v>
      </c>
      <c r="AB1389">
        <v>44896</v>
      </c>
      <c r="AC1389">
        <v>61890037</v>
      </c>
      <c r="AD1389" s="9" t="s">
        <v>3084</v>
      </c>
      <c r="AE1389" t="s">
        <v>2042</v>
      </c>
      <c r="AF1389" t="s">
        <v>4494</v>
      </c>
      <c r="AG1389" t="s">
        <v>4495</v>
      </c>
      <c r="AH1389" t="s">
        <v>2041</v>
      </c>
      <c r="AI1389" t="s">
        <v>6045</v>
      </c>
      <c r="AJ1389">
        <v>31830</v>
      </c>
      <c r="AK1389" t="s">
        <v>3099</v>
      </c>
      <c r="AL1389" t="s">
        <v>3088</v>
      </c>
      <c r="AM1389">
        <v>200019605388531</v>
      </c>
      <c r="AN1389">
        <v>1</v>
      </c>
      <c r="AO1389" s="88" t="s">
        <v>3089</v>
      </c>
      <c r="AP1389" s="88">
        <v>1</v>
      </c>
      <c r="AQ1389" s="88" t="s">
        <v>3090</v>
      </c>
      <c r="AR1389" s="88">
        <v>362717</v>
      </c>
      <c r="AS1389" s="88" t="s">
        <v>6059</v>
      </c>
      <c r="AT1389" s="88">
        <v>590</v>
      </c>
      <c r="AU1389" s="88">
        <v>45000</v>
      </c>
      <c r="AV1389" s="88">
        <v>0</v>
      </c>
      <c r="AW1389" s="88">
        <v>0</v>
      </c>
      <c r="AX1389" s="88">
        <v>0</v>
      </c>
      <c r="AY1389" s="88">
        <v>45000</v>
      </c>
      <c r="AZ1389" s="88">
        <v>1291.5</v>
      </c>
      <c r="BA1389" s="88">
        <v>1148.33</v>
      </c>
      <c r="BB1389" s="88">
        <v>1368</v>
      </c>
      <c r="BC1389" s="88">
        <v>0</v>
      </c>
      <c r="BD1389" s="88">
        <v>25</v>
      </c>
      <c r="BE1389" s="88">
        <v>100</v>
      </c>
      <c r="BF1389" s="101">
        <v>24569.65</v>
      </c>
      <c r="BG1389" s="101">
        <v>28502.48</v>
      </c>
      <c r="BH1389" s="101">
        <v>3195</v>
      </c>
      <c r="BI1389" s="101">
        <v>495</v>
      </c>
      <c r="BJ1389" s="101">
        <v>3190.5</v>
      </c>
      <c r="BK1389" s="101">
        <v>6880.5</v>
      </c>
      <c r="BL1389" s="101" t="s">
        <v>3081</v>
      </c>
      <c r="BM1389" s="101" t="s">
        <v>3081</v>
      </c>
    </row>
    <row r="1390" spans="1:65">
      <c r="A1390" t="s">
        <v>695</v>
      </c>
      <c r="B1390">
        <v>20250301</v>
      </c>
      <c r="C1390">
        <v>2025</v>
      </c>
      <c r="D1390" s="9">
        <v>45717</v>
      </c>
      <c r="E1390">
        <v>3</v>
      </c>
      <c r="F1390" t="s">
        <v>1057</v>
      </c>
      <c r="G1390" t="s">
        <v>328</v>
      </c>
      <c r="H1390" t="s">
        <v>1038</v>
      </c>
      <c r="I1390" t="s">
        <v>695</v>
      </c>
      <c r="J1390">
        <v>34</v>
      </c>
      <c r="K1390" t="s">
        <v>3256</v>
      </c>
      <c r="L1390" t="s">
        <v>2158</v>
      </c>
      <c r="M1390" t="s">
        <v>2158</v>
      </c>
      <c r="N1390" t="s">
        <v>1820</v>
      </c>
      <c r="O1390" t="s">
        <v>3247</v>
      </c>
      <c r="P1390" t="s">
        <v>6037</v>
      </c>
      <c r="Q1390" t="s">
        <v>6038</v>
      </c>
      <c r="R1390" t="s">
        <v>3385</v>
      </c>
      <c r="S1390" t="s">
        <v>1095</v>
      </c>
      <c r="T1390" t="s">
        <v>6046</v>
      </c>
      <c r="U1390" s="9" t="s">
        <v>6047</v>
      </c>
      <c r="V1390" s="9" t="s">
        <v>6052</v>
      </c>
      <c r="W1390" t="s">
        <v>6053</v>
      </c>
      <c r="X1390" t="s">
        <v>3081</v>
      </c>
      <c r="Y1390" t="s">
        <v>3081</v>
      </c>
      <c r="Z1390">
        <v>5</v>
      </c>
      <c r="AA1390">
        <v>45292</v>
      </c>
      <c r="AB1390">
        <v>43405</v>
      </c>
      <c r="AC1390">
        <v>61425024</v>
      </c>
      <c r="AD1390" s="9" t="s">
        <v>3084</v>
      </c>
      <c r="AE1390" t="s">
        <v>2663</v>
      </c>
      <c r="AF1390" t="s">
        <v>3827</v>
      </c>
      <c r="AG1390" t="s">
        <v>3828</v>
      </c>
      <c r="AH1390" t="s">
        <v>2664</v>
      </c>
      <c r="AI1390" t="s">
        <v>6043</v>
      </c>
      <c r="AJ1390">
        <v>31313</v>
      </c>
      <c r="AK1390" t="s">
        <v>3099</v>
      </c>
      <c r="AL1390" t="s">
        <v>3088</v>
      </c>
      <c r="AM1390">
        <v>200019601266302</v>
      </c>
      <c r="AN1390">
        <v>1</v>
      </c>
      <c r="AO1390" s="88" t="s">
        <v>3089</v>
      </c>
      <c r="AP1390" s="88">
        <v>1</v>
      </c>
      <c r="AQ1390" s="88" t="s">
        <v>3090</v>
      </c>
      <c r="AR1390" s="88">
        <v>362717</v>
      </c>
      <c r="AS1390" s="88" t="s">
        <v>6059</v>
      </c>
      <c r="AT1390" s="88">
        <v>618</v>
      </c>
      <c r="AU1390" s="88">
        <v>70000</v>
      </c>
      <c r="AV1390" s="88">
        <v>0</v>
      </c>
      <c r="AW1390" s="88">
        <v>0</v>
      </c>
      <c r="AX1390" s="88">
        <v>0</v>
      </c>
      <c r="AY1390" s="88">
        <v>70000</v>
      </c>
      <c r="AZ1390" s="88">
        <v>2009</v>
      </c>
      <c r="BA1390" s="88">
        <v>5368.48</v>
      </c>
      <c r="BB1390" s="88">
        <v>2128</v>
      </c>
      <c r="BC1390" s="88">
        <v>0</v>
      </c>
      <c r="BD1390" s="88">
        <v>25</v>
      </c>
      <c r="BE1390" s="88">
        <v>0</v>
      </c>
      <c r="BF1390" s="101">
        <v>0</v>
      </c>
      <c r="BG1390" s="101">
        <v>9530.48</v>
      </c>
      <c r="BH1390" s="101">
        <v>4970</v>
      </c>
      <c r="BI1390" s="101">
        <v>770</v>
      </c>
      <c r="BJ1390" s="101">
        <v>4963</v>
      </c>
      <c r="BK1390" s="101">
        <v>10703</v>
      </c>
      <c r="BL1390" s="101" t="s">
        <v>3825</v>
      </c>
      <c r="BM1390" s="101" t="s">
        <v>3826</v>
      </c>
    </row>
    <row r="1391" spans="1:65">
      <c r="A1391" t="s">
        <v>695</v>
      </c>
      <c r="B1391">
        <v>20250301</v>
      </c>
      <c r="C1391">
        <v>2025</v>
      </c>
      <c r="D1391" s="9">
        <v>45717</v>
      </c>
      <c r="E1391">
        <v>3</v>
      </c>
      <c r="F1391" t="s">
        <v>1028</v>
      </c>
      <c r="G1391" t="s">
        <v>1194</v>
      </c>
      <c r="H1391" t="s">
        <v>1038</v>
      </c>
      <c r="I1391" t="s">
        <v>695</v>
      </c>
      <c r="J1391">
        <v>34</v>
      </c>
      <c r="K1391" t="s">
        <v>3256</v>
      </c>
      <c r="L1391" t="s">
        <v>2158</v>
      </c>
      <c r="M1391" t="s">
        <v>2158</v>
      </c>
      <c r="N1391" t="s">
        <v>1820</v>
      </c>
      <c r="O1391" t="s">
        <v>3247</v>
      </c>
      <c r="P1391" t="s">
        <v>6037</v>
      </c>
      <c r="Q1391" t="s">
        <v>6038</v>
      </c>
      <c r="R1391" t="s">
        <v>3263</v>
      </c>
      <c r="S1391" t="s">
        <v>62</v>
      </c>
      <c r="T1391" t="s">
        <v>6066</v>
      </c>
      <c r="U1391" s="9" t="s">
        <v>6067</v>
      </c>
      <c r="V1391" s="9" t="s">
        <v>6052</v>
      </c>
      <c r="W1391" t="s">
        <v>6053</v>
      </c>
      <c r="X1391" t="s">
        <v>3081</v>
      </c>
      <c r="Y1391" t="s">
        <v>3081</v>
      </c>
      <c r="Z1391">
        <v>2</v>
      </c>
      <c r="AA1391">
        <v>44896</v>
      </c>
      <c r="AB1391">
        <v>44470</v>
      </c>
      <c r="AC1391">
        <v>62475164</v>
      </c>
      <c r="AD1391" s="9" t="s">
        <v>3084</v>
      </c>
      <c r="AE1391" t="s">
        <v>2030</v>
      </c>
      <c r="AF1391" t="s">
        <v>5646</v>
      </c>
      <c r="AG1391" t="s">
        <v>5647</v>
      </c>
      <c r="AH1391" t="s">
        <v>2029</v>
      </c>
      <c r="AI1391" t="s">
        <v>6043</v>
      </c>
      <c r="AJ1391">
        <v>37450</v>
      </c>
      <c r="AK1391" t="s">
        <v>3099</v>
      </c>
      <c r="AL1391" t="s">
        <v>3088</v>
      </c>
      <c r="AM1391">
        <v>200019605333299</v>
      </c>
      <c r="AN1391">
        <v>1</v>
      </c>
      <c r="AO1391" s="88" t="s">
        <v>3089</v>
      </c>
      <c r="AP1391" s="88">
        <v>1</v>
      </c>
      <c r="AQ1391" s="88" t="s">
        <v>3090</v>
      </c>
      <c r="AR1391" s="88">
        <v>362717</v>
      </c>
      <c r="AS1391" s="88" t="s">
        <v>6059</v>
      </c>
      <c r="AT1391" s="88">
        <v>620</v>
      </c>
      <c r="AU1391" s="88">
        <v>35000</v>
      </c>
      <c r="AV1391" s="88">
        <v>0</v>
      </c>
      <c r="AW1391" s="88">
        <v>0</v>
      </c>
      <c r="AX1391" s="88">
        <v>0</v>
      </c>
      <c r="AY1391" s="88">
        <v>35000</v>
      </c>
      <c r="AZ1391" s="88">
        <v>1004.5</v>
      </c>
      <c r="BA1391" s="88">
        <v>0</v>
      </c>
      <c r="BB1391" s="88">
        <v>1064</v>
      </c>
      <c r="BC1391" s="88">
        <v>0</v>
      </c>
      <c r="BD1391" s="88">
        <v>25</v>
      </c>
      <c r="BE1391" s="88">
        <v>0</v>
      </c>
      <c r="BF1391" s="101">
        <v>428.47</v>
      </c>
      <c r="BG1391" s="101">
        <v>2521.9699999999998</v>
      </c>
      <c r="BH1391" s="101">
        <v>2485</v>
      </c>
      <c r="BI1391" s="101">
        <v>385</v>
      </c>
      <c r="BJ1391" s="101">
        <v>2481.5</v>
      </c>
      <c r="BK1391" s="101">
        <v>5351.5</v>
      </c>
      <c r="BL1391" s="101" t="s">
        <v>5644</v>
      </c>
      <c r="BM1391" s="101" t="s">
        <v>5645</v>
      </c>
    </row>
    <row r="1392" spans="1:65">
      <c r="A1392" t="s">
        <v>695</v>
      </c>
      <c r="B1392">
        <v>20250301</v>
      </c>
      <c r="C1392">
        <v>2025</v>
      </c>
      <c r="D1392" s="9">
        <v>45717</v>
      </c>
      <c r="E1392">
        <v>3</v>
      </c>
      <c r="F1392" t="s">
        <v>1069</v>
      </c>
      <c r="G1392" t="s">
        <v>612</v>
      </c>
      <c r="H1392" t="s">
        <v>1069</v>
      </c>
      <c r="I1392" t="s">
        <v>612</v>
      </c>
      <c r="J1392">
        <v>1</v>
      </c>
      <c r="K1392" t="s">
        <v>9</v>
      </c>
      <c r="L1392" t="s">
        <v>2158</v>
      </c>
      <c r="M1392" t="s">
        <v>2158</v>
      </c>
      <c r="N1392" t="s">
        <v>1820</v>
      </c>
      <c r="O1392" t="s">
        <v>3247</v>
      </c>
      <c r="P1392" t="s">
        <v>6037</v>
      </c>
      <c r="Q1392" t="s">
        <v>6038</v>
      </c>
      <c r="R1392" t="s">
        <v>4396</v>
      </c>
      <c r="S1392" t="s">
        <v>615</v>
      </c>
      <c r="T1392" t="s">
        <v>6046</v>
      </c>
      <c r="U1392" s="9" t="s">
        <v>6047</v>
      </c>
      <c r="V1392" s="9" t="s">
        <v>3081</v>
      </c>
      <c r="W1392" t="s">
        <v>3081</v>
      </c>
      <c r="X1392" t="s">
        <v>3081</v>
      </c>
      <c r="Y1392" t="s">
        <v>3081</v>
      </c>
      <c r="Z1392">
        <v>4</v>
      </c>
      <c r="AA1392">
        <v>43586</v>
      </c>
      <c r="AB1392">
        <v>36709</v>
      </c>
      <c r="AC1392">
        <v>62115015</v>
      </c>
      <c r="AD1392" s="9" t="s">
        <v>3084</v>
      </c>
      <c r="AE1392" t="s">
        <v>820</v>
      </c>
      <c r="AF1392" t="s">
        <v>4397</v>
      </c>
      <c r="AG1392" t="s">
        <v>4398</v>
      </c>
      <c r="AH1392" t="s">
        <v>616</v>
      </c>
      <c r="AI1392" t="s">
        <v>6043</v>
      </c>
      <c r="AJ1392">
        <v>22783</v>
      </c>
      <c r="AK1392" t="s">
        <v>3088</v>
      </c>
      <c r="AL1392" t="s">
        <v>3095</v>
      </c>
      <c r="AM1392">
        <v>200013300042437</v>
      </c>
      <c r="AN1392">
        <v>1</v>
      </c>
      <c r="AO1392" s="88" t="s">
        <v>3089</v>
      </c>
      <c r="AP1392" s="88">
        <v>1</v>
      </c>
      <c r="AQ1392" s="88" t="s">
        <v>3090</v>
      </c>
      <c r="AR1392" s="88">
        <v>362717</v>
      </c>
      <c r="AS1392" s="88" t="s">
        <v>6059</v>
      </c>
      <c r="AT1392" s="88">
        <v>641</v>
      </c>
      <c r="AU1392" s="88">
        <v>45000</v>
      </c>
      <c r="AV1392" s="88">
        <v>0</v>
      </c>
      <c r="AW1392" s="88">
        <v>0</v>
      </c>
      <c r="AX1392" s="88">
        <v>0</v>
      </c>
      <c r="AY1392" s="88">
        <v>45000</v>
      </c>
      <c r="AZ1392" s="88">
        <v>1291.5</v>
      </c>
      <c r="BA1392" s="88">
        <v>1148.33</v>
      </c>
      <c r="BB1392" s="88">
        <v>1368</v>
      </c>
      <c r="BC1392" s="88">
        <v>0</v>
      </c>
      <c r="BD1392" s="88">
        <v>25</v>
      </c>
      <c r="BE1392" s="88">
        <v>100</v>
      </c>
      <c r="BF1392" s="101">
        <v>4416</v>
      </c>
      <c r="BG1392" s="101">
        <v>8348.83</v>
      </c>
      <c r="BH1392" s="101">
        <v>3195</v>
      </c>
      <c r="BI1392" s="101">
        <v>495</v>
      </c>
      <c r="BJ1392" s="101">
        <v>3190.5</v>
      </c>
      <c r="BK1392" s="101">
        <v>6880.5</v>
      </c>
      <c r="BL1392" s="101" t="s">
        <v>3091</v>
      </c>
      <c r="BM1392" s="101" t="s">
        <v>3081</v>
      </c>
    </row>
    <row r="1393" spans="1:65">
      <c r="A1393" t="s">
        <v>695</v>
      </c>
      <c r="B1393">
        <v>20250301</v>
      </c>
      <c r="C1393">
        <v>2025</v>
      </c>
      <c r="D1393" s="9">
        <v>45717</v>
      </c>
      <c r="E1393">
        <v>3</v>
      </c>
      <c r="F1393" t="s">
        <v>1038</v>
      </c>
      <c r="G1393" t="s">
        <v>695</v>
      </c>
      <c r="H1393" t="s">
        <v>1038</v>
      </c>
      <c r="I1393" t="s">
        <v>695</v>
      </c>
      <c r="J1393">
        <v>1</v>
      </c>
      <c r="K1393" t="s">
        <v>9</v>
      </c>
      <c r="L1393" t="s">
        <v>2158</v>
      </c>
      <c r="M1393" t="s">
        <v>2158</v>
      </c>
      <c r="N1393" t="s">
        <v>1820</v>
      </c>
      <c r="O1393" t="s">
        <v>3247</v>
      </c>
      <c r="P1393" t="s">
        <v>6037</v>
      </c>
      <c r="Q1393" t="s">
        <v>6038</v>
      </c>
      <c r="R1393" t="s">
        <v>3277</v>
      </c>
      <c r="S1393" t="s">
        <v>2907</v>
      </c>
      <c r="T1393" t="s">
        <v>3081</v>
      </c>
      <c r="U1393" s="9" t="s">
        <v>3081</v>
      </c>
      <c r="V1393" s="9" t="s">
        <v>3081</v>
      </c>
      <c r="W1393" t="s">
        <v>3081</v>
      </c>
      <c r="X1393" t="s">
        <v>3081</v>
      </c>
      <c r="Y1393" t="s">
        <v>3081</v>
      </c>
      <c r="Z1393">
        <v>1</v>
      </c>
      <c r="AA1393">
        <v>45474</v>
      </c>
      <c r="AB1393">
        <v>45474</v>
      </c>
      <c r="AC1393">
        <v>62462280</v>
      </c>
      <c r="AD1393" s="9" t="s">
        <v>3084</v>
      </c>
      <c r="AE1393" t="s">
        <v>2864</v>
      </c>
      <c r="AF1393" t="s">
        <v>3711</v>
      </c>
      <c r="AG1393" t="s">
        <v>3712</v>
      </c>
      <c r="AH1393" t="s">
        <v>2877</v>
      </c>
      <c r="AI1393" t="s">
        <v>6045</v>
      </c>
      <c r="AJ1393">
        <v>35595</v>
      </c>
      <c r="AK1393" t="s">
        <v>3099</v>
      </c>
      <c r="AL1393" t="s">
        <v>3088</v>
      </c>
      <c r="AM1393">
        <v>200019607268907</v>
      </c>
      <c r="AN1393">
        <v>1</v>
      </c>
      <c r="AO1393" s="88" t="s">
        <v>3089</v>
      </c>
      <c r="AP1393" s="88">
        <v>1</v>
      </c>
      <c r="AQ1393" s="88" t="s">
        <v>3090</v>
      </c>
      <c r="AR1393" s="88">
        <v>362717</v>
      </c>
      <c r="AS1393" s="88" t="s">
        <v>6059</v>
      </c>
      <c r="AT1393" s="88">
        <v>642</v>
      </c>
      <c r="AU1393" s="88">
        <v>22000</v>
      </c>
      <c r="AV1393" s="88">
        <v>0</v>
      </c>
      <c r="AW1393" s="88">
        <v>0</v>
      </c>
      <c r="AX1393" s="88">
        <v>0</v>
      </c>
      <c r="AY1393" s="88">
        <v>22000</v>
      </c>
      <c r="AZ1393" s="88">
        <v>631.4</v>
      </c>
      <c r="BA1393" s="88">
        <v>0</v>
      </c>
      <c r="BB1393" s="88">
        <v>668.8</v>
      </c>
      <c r="BC1393" s="88">
        <v>0</v>
      </c>
      <c r="BD1393" s="88">
        <v>25</v>
      </c>
      <c r="BE1393" s="88">
        <v>0</v>
      </c>
      <c r="BF1393" s="101">
        <v>3566</v>
      </c>
      <c r="BG1393" s="101">
        <v>4891.2</v>
      </c>
      <c r="BH1393" s="101">
        <v>1562</v>
      </c>
      <c r="BI1393" s="101">
        <v>242</v>
      </c>
      <c r="BJ1393" s="101">
        <v>1559.8</v>
      </c>
      <c r="BK1393" s="101">
        <v>3363.8</v>
      </c>
      <c r="BL1393" s="101" t="s">
        <v>3081</v>
      </c>
      <c r="BM1393" s="101" t="s">
        <v>3081</v>
      </c>
    </row>
    <row r="1394" spans="1:65">
      <c r="A1394" t="s">
        <v>695</v>
      </c>
      <c r="B1394">
        <v>20250301</v>
      </c>
      <c r="C1394">
        <v>2025</v>
      </c>
      <c r="D1394" s="9">
        <v>45717</v>
      </c>
      <c r="E1394">
        <v>3</v>
      </c>
      <c r="F1394" t="s">
        <v>1059</v>
      </c>
      <c r="G1394" t="s">
        <v>1195</v>
      </c>
      <c r="H1394" t="s">
        <v>1038</v>
      </c>
      <c r="I1394" t="s">
        <v>695</v>
      </c>
      <c r="J1394">
        <v>34</v>
      </c>
      <c r="K1394" t="s">
        <v>3256</v>
      </c>
      <c r="L1394" t="s">
        <v>2158</v>
      </c>
      <c r="M1394" t="s">
        <v>2158</v>
      </c>
      <c r="N1394" t="s">
        <v>1820</v>
      </c>
      <c r="O1394" t="s">
        <v>3247</v>
      </c>
      <c r="P1394" t="s">
        <v>6037</v>
      </c>
      <c r="Q1394" t="s">
        <v>6038</v>
      </c>
      <c r="R1394" t="s">
        <v>3769</v>
      </c>
      <c r="S1394" t="s">
        <v>595</v>
      </c>
      <c r="T1394" t="s">
        <v>6046</v>
      </c>
      <c r="U1394" s="9" t="s">
        <v>6047</v>
      </c>
      <c r="V1394" s="9" t="s">
        <v>3081</v>
      </c>
      <c r="W1394" t="s">
        <v>3081</v>
      </c>
      <c r="X1394" t="s">
        <v>3081</v>
      </c>
      <c r="Y1394" t="s">
        <v>3081</v>
      </c>
      <c r="Z1394">
        <v>1</v>
      </c>
      <c r="AA1394">
        <v>45627</v>
      </c>
      <c r="AB1394">
        <v>45627</v>
      </c>
      <c r="AC1394">
        <v>61755023</v>
      </c>
      <c r="AD1394" s="9" t="s">
        <v>3084</v>
      </c>
      <c r="AE1394" t="s">
        <v>5830</v>
      </c>
      <c r="AF1394" t="s">
        <v>5834</v>
      </c>
      <c r="AG1394" t="s">
        <v>5835</v>
      </c>
      <c r="AH1394" t="s">
        <v>5829</v>
      </c>
      <c r="AI1394" t="s">
        <v>6045</v>
      </c>
      <c r="AJ1394">
        <v>33718</v>
      </c>
      <c r="AK1394" t="s">
        <v>3099</v>
      </c>
      <c r="AL1394" t="s">
        <v>3088</v>
      </c>
      <c r="AM1394">
        <v>200019607781274</v>
      </c>
      <c r="AN1394">
        <v>1</v>
      </c>
      <c r="AO1394" s="88" t="s">
        <v>3089</v>
      </c>
      <c r="AP1394" s="88">
        <v>1</v>
      </c>
      <c r="AQ1394" s="88" t="s">
        <v>3090</v>
      </c>
      <c r="AR1394" s="88">
        <v>362717</v>
      </c>
      <c r="AS1394" s="88" t="s">
        <v>6059</v>
      </c>
      <c r="AT1394" s="88">
        <v>646</v>
      </c>
      <c r="AU1394" s="88">
        <v>8000</v>
      </c>
      <c r="AV1394" s="88">
        <v>0</v>
      </c>
      <c r="AW1394" s="88">
        <v>0</v>
      </c>
      <c r="AX1394" s="88">
        <v>0</v>
      </c>
      <c r="AY1394" s="88">
        <v>8000</v>
      </c>
      <c r="AZ1394" s="88">
        <v>229.6</v>
      </c>
      <c r="BA1394" s="88">
        <v>0</v>
      </c>
      <c r="BB1394" s="88">
        <v>243.2</v>
      </c>
      <c r="BC1394" s="88">
        <v>0</v>
      </c>
      <c r="BD1394" s="88">
        <v>25</v>
      </c>
      <c r="BE1394" s="88">
        <v>0</v>
      </c>
      <c r="BF1394" s="101">
        <v>0</v>
      </c>
      <c r="BG1394" s="101">
        <v>497.8</v>
      </c>
      <c r="BH1394" s="101">
        <v>568</v>
      </c>
      <c r="BI1394" s="101">
        <v>88</v>
      </c>
      <c r="BJ1394" s="101">
        <v>567.20000000000005</v>
      </c>
      <c r="BK1394" s="101">
        <v>1223.2</v>
      </c>
      <c r="BL1394" s="101" t="s">
        <v>3081</v>
      </c>
      <c r="BM1394" s="101" t="s">
        <v>3081</v>
      </c>
    </row>
    <row r="1395" spans="1:65">
      <c r="A1395" t="s">
        <v>695</v>
      </c>
      <c r="B1395">
        <v>20250301</v>
      </c>
      <c r="C1395">
        <v>2025</v>
      </c>
      <c r="D1395" s="9">
        <v>45717</v>
      </c>
      <c r="E1395">
        <v>3</v>
      </c>
      <c r="F1395" t="s">
        <v>1054</v>
      </c>
      <c r="G1395" t="s">
        <v>215</v>
      </c>
      <c r="H1395" t="s">
        <v>1054</v>
      </c>
      <c r="I1395" t="s">
        <v>215</v>
      </c>
      <c r="J1395">
        <v>1</v>
      </c>
      <c r="K1395" t="s">
        <v>9</v>
      </c>
      <c r="L1395" t="s">
        <v>2158</v>
      </c>
      <c r="M1395" t="s">
        <v>2158</v>
      </c>
      <c r="N1395" t="s">
        <v>1820</v>
      </c>
      <c r="O1395" t="s">
        <v>3247</v>
      </c>
      <c r="P1395" t="s">
        <v>6037</v>
      </c>
      <c r="Q1395" t="s">
        <v>6038</v>
      </c>
      <c r="R1395" t="s">
        <v>3589</v>
      </c>
      <c r="S1395" t="s">
        <v>668</v>
      </c>
      <c r="T1395" t="s">
        <v>6046</v>
      </c>
      <c r="U1395" s="9" t="s">
        <v>6047</v>
      </c>
      <c r="V1395" s="9" t="s">
        <v>6048</v>
      </c>
      <c r="W1395" t="s">
        <v>6049</v>
      </c>
      <c r="X1395" t="s">
        <v>3081</v>
      </c>
      <c r="Y1395" t="s">
        <v>3081</v>
      </c>
      <c r="Z1395">
        <v>4</v>
      </c>
      <c r="AA1395">
        <v>45597</v>
      </c>
      <c r="AB1395">
        <v>40603</v>
      </c>
      <c r="AC1395">
        <v>62490070</v>
      </c>
      <c r="AD1395" s="9" t="s">
        <v>3084</v>
      </c>
      <c r="AE1395" t="s">
        <v>2515</v>
      </c>
      <c r="AF1395" t="s">
        <v>3875</v>
      </c>
      <c r="AG1395" t="s">
        <v>3876</v>
      </c>
      <c r="AH1395" t="s">
        <v>2514</v>
      </c>
      <c r="AI1395" t="s">
        <v>6043</v>
      </c>
      <c r="AJ1395">
        <v>31430</v>
      </c>
      <c r="AK1395" t="s">
        <v>3099</v>
      </c>
      <c r="AL1395" t="s">
        <v>3095</v>
      </c>
      <c r="AM1395">
        <v>200013300175896</v>
      </c>
      <c r="AN1395">
        <v>1</v>
      </c>
      <c r="AO1395" s="88" t="s">
        <v>3089</v>
      </c>
      <c r="AP1395" s="88">
        <v>1</v>
      </c>
      <c r="AQ1395" s="88" t="s">
        <v>3090</v>
      </c>
      <c r="AR1395" s="88">
        <v>362717</v>
      </c>
      <c r="AS1395" s="88" t="s">
        <v>6059</v>
      </c>
      <c r="AT1395" s="88">
        <v>648</v>
      </c>
      <c r="AU1395" s="88">
        <v>48000</v>
      </c>
      <c r="AV1395" s="88">
        <v>0</v>
      </c>
      <c r="AW1395" s="88">
        <v>0</v>
      </c>
      <c r="AX1395" s="88">
        <v>0</v>
      </c>
      <c r="AY1395" s="88">
        <v>48000</v>
      </c>
      <c r="AZ1395" s="88">
        <v>1377.6</v>
      </c>
      <c r="BA1395" s="88">
        <v>1571.73</v>
      </c>
      <c r="BB1395" s="88">
        <v>1459.2</v>
      </c>
      <c r="BC1395" s="88">
        <v>0</v>
      </c>
      <c r="BD1395" s="88">
        <v>25</v>
      </c>
      <c r="BE1395" s="88">
        <v>0</v>
      </c>
      <c r="BF1395" s="101">
        <v>0</v>
      </c>
      <c r="BG1395" s="101">
        <v>4433.53</v>
      </c>
      <c r="BH1395" s="101">
        <v>3408</v>
      </c>
      <c r="BI1395" s="101">
        <v>528</v>
      </c>
      <c r="BJ1395" s="101">
        <v>3403.2</v>
      </c>
      <c r="BK1395" s="101">
        <v>7339.2</v>
      </c>
      <c r="BL1395" s="101" t="s">
        <v>3091</v>
      </c>
      <c r="BM1395" s="101" t="s">
        <v>3081</v>
      </c>
    </row>
    <row r="1396" spans="1:65">
      <c r="A1396" t="s">
        <v>695</v>
      </c>
      <c r="B1396">
        <v>20250301</v>
      </c>
      <c r="C1396">
        <v>2025</v>
      </c>
      <c r="D1396" s="9">
        <v>45717</v>
      </c>
      <c r="E1396">
        <v>3</v>
      </c>
      <c r="F1396" t="s">
        <v>1038</v>
      </c>
      <c r="G1396" t="s">
        <v>695</v>
      </c>
      <c r="H1396" t="s">
        <v>1038</v>
      </c>
      <c r="I1396" t="s">
        <v>695</v>
      </c>
      <c r="J1396">
        <v>7</v>
      </c>
      <c r="K1396" t="s">
        <v>3252</v>
      </c>
      <c r="L1396" t="s">
        <v>2158</v>
      </c>
      <c r="M1396" t="s">
        <v>2158</v>
      </c>
      <c r="N1396" t="s">
        <v>1820</v>
      </c>
      <c r="O1396" t="s">
        <v>3247</v>
      </c>
      <c r="P1396" t="s">
        <v>6037</v>
      </c>
      <c r="Q1396" t="s">
        <v>6038</v>
      </c>
      <c r="R1396" t="s">
        <v>3253</v>
      </c>
      <c r="S1396" t="s">
        <v>666</v>
      </c>
      <c r="T1396" t="s">
        <v>6046</v>
      </c>
      <c r="U1396" s="9" t="s">
        <v>6047</v>
      </c>
      <c r="V1396" s="9" t="s">
        <v>3081</v>
      </c>
      <c r="W1396" t="s">
        <v>3081</v>
      </c>
      <c r="X1396" t="s">
        <v>3081</v>
      </c>
      <c r="Y1396" t="s">
        <v>3081</v>
      </c>
      <c r="Z1396">
        <v>2</v>
      </c>
      <c r="AA1396">
        <v>45717</v>
      </c>
      <c r="AB1396">
        <v>45078</v>
      </c>
      <c r="AC1396">
        <v>62462562</v>
      </c>
      <c r="AD1396" s="9" t="s">
        <v>3084</v>
      </c>
      <c r="AE1396" t="s">
        <v>6280</v>
      </c>
      <c r="AF1396" t="s">
        <v>6281</v>
      </c>
      <c r="AG1396" t="s">
        <v>6282</v>
      </c>
      <c r="AH1396" t="s">
        <v>6283</v>
      </c>
      <c r="AI1396" t="s">
        <v>6045</v>
      </c>
      <c r="AJ1396">
        <v>36771</v>
      </c>
      <c r="AK1396" t="s">
        <v>3099</v>
      </c>
      <c r="AL1396" t="s">
        <v>3088</v>
      </c>
      <c r="AM1396">
        <v>200019603253261</v>
      </c>
      <c r="AN1396">
        <v>1</v>
      </c>
      <c r="AO1396" s="88" t="s">
        <v>3089</v>
      </c>
      <c r="AP1396" s="88">
        <v>1</v>
      </c>
      <c r="AQ1396" s="88" t="s">
        <v>3090</v>
      </c>
      <c r="AR1396" s="88">
        <v>362717</v>
      </c>
      <c r="AS1396" s="88" t="s">
        <v>6059</v>
      </c>
      <c r="AT1396" s="88">
        <v>668</v>
      </c>
      <c r="AU1396" s="88">
        <v>10000</v>
      </c>
      <c r="AV1396" s="88">
        <v>0</v>
      </c>
      <c r="AW1396" s="88">
        <v>0</v>
      </c>
      <c r="AX1396" s="88">
        <v>0</v>
      </c>
      <c r="AY1396" s="88">
        <v>10000</v>
      </c>
      <c r="AZ1396" s="88">
        <v>0</v>
      </c>
      <c r="BA1396" s="88">
        <v>0</v>
      </c>
      <c r="BB1396" s="88">
        <v>0</v>
      </c>
      <c r="BC1396" s="88">
        <v>0</v>
      </c>
      <c r="BD1396" s="88">
        <v>0</v>
      </c>
      <c r="BE1396" s="88">
        <v>0</v>
      </c>
      <c r="BF1396" s="101">
        <v>0</v>
      </c>
      <c r="BG1396" s="101">
        <v>0</v>
      </c>
      <c r="BH1396" s="101">
        <v>0</v>
      </c>
      <c r="BI1396" s="101">
        <v>0</v>
      </c>
      <c r="BJ1396" s="101">
        <v>0</v>
      </c>
      <c r="BK1396" s="101">
        <v>0</v>
      </c>
      <c r="BL1396" s="101" t="s">
        <v>3081</v>
      </c>
      <c r="BM1396" s="101" t="s">
        <v>3081</v>
      </c>
    </row>
    <row r="1397" spans="1:65">
      <c r="A1397" t="s">
        <v>695</v>
      </c>
      <c r="B1397">
        <v>20250301</v>
      </c>
      <c r="C1397">
        <v>2025</v>
      </c>
      <c r="D1397" s="9">
        <v>45717</v>
      </c>
      <c r="E1397">
        <v>3</v>
      </c>
      <c r="F1397" t="s">
        <v>1038</v>
      </c>
      <c r="G1397" t="s">
        <v>695</v>
      </c>
      <c r="H1397" t="s">
        <v>1038</v>
      </c>
      <c r="I1397" t="s">
        <v>695</v>
      </c>
      <c r="J1397">
        <v>7</v>
      </c>
      <c r="K1397" t="s">
        <v>3252</v>
      </c>
      <c r="L1397" t="s">
        <v>2158</v>
      </c>
      <c r="M1397" t="s">
        <v>2158</v>
      </c>
      <c r="N1397" t="s">
        <v>1820</v>
      </c>
      <c r="O1397" t="s">
        <v>3247</v>
      </c>
      <c r="P1397" t="s">
        <v>6037</v>
      </c>
      <c r="Q1397" t="s">
        <v>6038</v>
      </c>
      <c r="R1397" t="s">
        <v>3253</v>
      </c>
      <c r="S1397" t="s">
        <v>666</v>
      </c>
      <c r="T1397" t="s">
        <v>6046</v>
      </c>
      <c r="U1397" s="9" t="s">
        <v>6047</v>
      </c>
      <c r="V1397" s="9" t="s">
        <v>3081</v>
      </c>
      <c r="W1397" t="s">
        <v>3081</v>
      </c>
      <c r="X1397" t="s">
        <v>3081</v>
      </c>
      <c r="Y1397" t="s">
        <v>3081</v>
      </c>
      <c r="Z1397">
        <v>1</v>
      </c>
      <c r="AA1397">
        <v>45536</v>
      </c>
      <c r="AB1397">
        <v>45536</v>
      </c>
      <c r="AC1397">
        <v>62462368</v>
      </c>
      <c r="AD1397" s="9" t="s">
        <v>3084</v>
      </c>
      <c r="AE1397" t="s">
        <v>3001</v>
      </c>
      <c r="AF1397" t="s">
        <v>3692</v>
      </c>
      <c r="AG1397" t="s">
        <v>3693</v>
      </c>
      <c r="AH1397" t="s">
        <v>3002</v>
      </c>
      <c r="AI1397" t="s">
        <v>6045</v>
      </c>
      <c r="AJ1397">
        <v>32393</v>
      </c>
      <c r="AK1397" t="s">
        <v>3099</v>
      </c>
      <c r="AL1397" t="s">
        <v>3088</v>
      </c>
      <c r="AM1397">
        <v>200012800395472</v>
      </c>
      <c r="AN1397">
        <v>1</v>
      </c>
      <c r="AO1397" s="88" t="s">
        <v>3089</v>
      </c>
      <c r="AP1397" s="88">
        <v>1</v>
      </c>
      <c r="AQ1397" s="88" t="s">
        <v>3090</v>
      </c>
      <c r="AR1397" s="88">
        <v>362717</v>
      </c>
      <c r="AS1397" s="88" t="s">
        <v>6059</v>
      </c>
      <c r="AT1397" s="88">
        <v>684</v>
      </c>
      <c r="AU1397" s="88">
        <v>10000</v>
      </c>
      <c r="AV1397" s="88">
        <v>0</v>
      </c>
      <c r="AW1397" s="88">
        <v>0</v>
      </c>
      <c r="AX1397" s="88">
        <v>0</v>
      </c>
      <c r="AY1397" s="88">
        <v>10000</v>
      </c>
      <c r="AZ1397" s="88">
        <v>0</v>
      </c>
      <c r="BA1397" s="88">
        <v>0</v>
      </c>
      <c r="BB1397" s="88">
        <v>0</v>
      </c>
      <c r="BC1397" s="88">
        <v>0</v>
      </c>
      <c r="BD1397" s="88">
        <v>0</v>
      </c>
      <c r="BE1397" s="88">
        <v>0</v>
      </c>
      <c r="BF1397" s="101">
        <v>0</v>
      </c>
      <c r="BG1397" s="101">
        <v>0</v>
      </c>
      <c r="BH1397" s="101">
        <v>0</v>
      </c>
      <c r="BI1397" s="101">
        <v>0</v>
      </c>
      <c r="BJ1397" s="101">
        <v>0</v>
      </c>
      <c r="BK1397" s="101">
        <v>0</v>
      </c>
      <c r="BL1397" s="101" t="s">
        <v>3081</v>
      </c>
      <c r="BM1397" s="101" t="s">
        <v>3081</v>
      </c>
    </row>
    <row r="1398" spans="1:65">
      <c r="A1398" t="s">
        <v>695</v>
      </c>
      <c r="B1398">
        <v>20250301</v>
      </c>
      <c r="C1398">
        <v>2025</v>
      </c>
      <c r="D1398" s="9">
        <v>45717</v>
      </c>
      <c r="E1398">
        <v>3</v>
      </c>
      <c r="F1398" t="s">
        <v>1051</v>
      </c>
      <c r="G1398" t="s">
        <v>178</v>
      </c>
      <c r="H1398" t="s">
        <v>1051</v>
      </c>
      <c r="I1398" t="s">
        <v>178</v>
      </c>
      <c r="J1398">
        <v>1</v>
      </c>
      <c r="K1398" t="s">
        <v>9</v>
      </c>
      <c r="L1398" t="s">
        <v>2158</v>
      </c>
      <c r="M1398" t="s">
        <v>2158</v>
      </c>
      <c r="N1398" t="s">
        <v>1820</v>
      </c>
      <c r="O1398" t="s">
        <v>3247</v>
      </c>
      <c r="P1398" t="s">
        <v>6037</v>
      </c>
      <c r="Q1398" t="s">
        <v>6038</v>
      </c>
      <c r="R1398" t="s">
        <v>3795</v>
      </c>
      <c r="S1398" t="s">
        <v>1094</v>
      </c>
      <c r="T1398" t="s">
        <v>6046</v>
      </c>
      <c r="U1398" s="9" t="s">
        <v>6047</v>
      </c>
      <c r="V1398" s="9" t="s">
        <v>6052</v>
      </c>
      <c r="W1398" t="s">
        <v>6053</v>
      </c>
      <c r="X1398" t="s">
        <v>3081</v>
      </c>
      <c r="Y1398" t="s">
        <v>3081</v>
      </c>
      <c r="Z1398">
        <v>2</v>
      </c>
      <c r="AA1398">
        <v>45108</v>
      </c>
      <c r="AB1398">
        <v>44105</v>
      </c>
      <c r="AC1398">
        <v>61725010</v>
      </c>
      <c r="AD1398" s="9" t="s">
        <v>3084</v>
      </c>
      <c r="AE1398" t="s">
        <v>1347</v>
      </c>
      <c r="AF1398" t="s">
        <v>3796</v>
      </c>
      <c r="AG1398" t="s">
        <v>3440</v>
      </c>
      <c r="AH1398" t="s">
        <v>675</v>
      </c>
      <c r="AI1398" t="s">
        <v>6043</v>
      </c>
      <c r="AJ1398">
        <v>28621</v>
      </c>
      <c r="AK1398" t="s">
        <v>3099</v>
      </c>
      <c r="AL1398" t="s">
        <v>3088</v>
      </c>
      <c r="AM1398">
        <v>200019603082932</v>
      </c>
      <c r="AN1398">
        <v>1</v>
      </c>
      <c r="AO1398" s="88" t="s">
        <v>3089</v>
      </c>
      <c r="AP1398" s="88">
        <v>1</v>
      </c>
      <c r="AQ1398" s="88" t="s">
        <v>3090</v>
      </c>
      <c r="AR1398" s="88">
        <v>362717</v>
      </c>
      <c r="AS1398" s="88" t="s">
        <v>6059</v>
      </c>
      <c r="AT1398" s="88">
        <v>770</v>
      </c>
      <c r="AU1398" s="88">
        <v>70000</v>
      </c>
      <c r="AV1398" s="88">
        <v>0</v>
      </c>
      <c r="AW1398" s="88">
        <v>0</v>
      </c>
      <c r="AX1398" s="88">
        <v>0</v>
      </c>
      <c r="AY1398" s="88">
        <v>70000</v>
      </c>
      <c r="AZ1398" s="88">
        <v>2009</v>
      </c>
      <c r="BA1398" s="88">
        <v>4682.29</v>
      </c>
      <c r="BB1398" s="88">
        <v>2128</v>
      </c>
      <c r="BC1398" s="88">
        <v>3430.92</v>
      </c>
      <c r="BD1398" s="88">
        <v>25</v>
      </c>
      <c r="BE1398" s="88">
        <v>0</v>
      </c>
      <c r="BF1398" s="101">
        <v>3566</v>
      </c>
      <c r="BG1398" s="101">
        <v>15841.21</v>
      </c>
      <c r="BH1398" s="101">
        <v>4970</v>
      </c>
      <c r="BI1398" s="101">
        <v>770</v>
      </c>
      <c r="BJ1398" s="101">
        <v>4963</v>
      </c>
      <c r="BK1398" s="101">
        <v>10703</v>
      </c>
      <c r="BL1398" s="101" t="s">
        <v>3173</v>
      </c>
      <c r="BM1398" s="101" t="s">
        <v>3217</v>
      </c>
    </row>
    <row r="1399" spans="1:65">
      <c r="A1399" t="s">
        <v>695</v>
      </c>
      <c r="B1399">
        <v>20250301</v>
      </c>
      <c r="C1399">
        <v>2025</v>
      </c>
      <c r="D1399" s="9">
        <v>45717</v>
      </c>
      <c r="E1399">
        <v>3</v>
      </c>
      <c r="F1399" t="s">
        <v>2743</v>
      </c>
      <c r="G1399" t="s">
        <v>2744</v>
      </c>
      <c r="H1399" t="s">
        <v>1038</v>
      </c>
      <c r="I1399" t="s">
        <v>695</v>
      </c>
      <c r="J1399">
        <v>34</v>
      </c>
      <c r="K1399" t="s">
        <v>3256</v>
      </c>
      <c r="L1399" t="s">
        <v>2158</v>
      </c>
      <c r="M1399" t="s">
        <v>2158</v>
      </c>
      <c r="N1399" t="s">
        <v>1820</v>
      </c>
      <c r="O1399" t="s">
        <v>3247</v>
      </c>
      <c r="P1399" t="s">
        <v>6037</v>
      </c>
      <c r="Q1399" t="s">
        <v>6038</v>
      </c>
      <c r="R1399" t="s">
        <v>3388</v>
      </c>
      <c r="S1399" t="s">
        <v>1000</v>
      </c>
      <c r="T1399" t="s">
        <v>6046</v>
      </c>
      <c r="U1399" s="9" t="s">
        <v>6047</v>
      </c>
      <c r="V1399" s="9" t="s">
        <v>6052</v>
      </c>
      <c r="W1399" t="s">
        <v>6053</v>
      </c>
      <c r="X1399" t="s">
        <v>3081</v>
      </c>
      <c r="Y1399" t="s">
        <v>3081</v>
      </c>
      <c r="Z1399">
        <v>8</v>
      </c>
      <c r="AA1399">
        <v>45658</v>
      </c>
      <c r="AB1399">
        <v>41603</v>
      </c>
      <c r="AC1399">
        <v>62010018</v>
      </c>
      <c r="AD1399" s="9" t="s">
        <v>3084</v>
      </c>
      <c r="AE1399" t="s">
        <v>1713</v>
      </c>
      <c r="AF1399" t="s">
        <v>5572</v>
      </c>
      <c r="AG1399" t="s">
        <v>5573</v>
      </c>
      <c r="AH1399" t="s">
        <v>1232</v>
      </c>
      <c r="AI1399" t="s">
        <v>6043</v>
      </c>
      <c r="AJ1399">
        <v>32762</v>
      </c>
      <c r="AK1399" t="s">
        <v>3099</v>
      </c>
      <c r="AL1399" t="s">
        <v>3088</v>
      </c>
      <c r="AM1399">
        <v>200019604743257</v>
      </c>
      <c r="AN1399">
        <v>1</v>
      </c>
      <c r="AO1399" s="88" t="s">
        <v>3089</v>
      </c>
      <c r="AP1399" s="88">
        <v>1</v>
      </c>
      <c r="AQ1399" s="88" t="s">
        <v>3090</v>
      </c>
      <c r="AR1399" s="88">
        <v>362717</v>
      </c>
      <c r="AS1399" s="88" t="s">
        <v>6059</v>
      </c>
      <c r="AT1399" s="88">
        <v>710</v>
      </c>
      <c r="AU1399" s="88">
        <v>70000</v>
      </c>
      <c r="AV1399" s="88">
        <v>0</v>
      </c>
      <c r="AW1399" s="88">
        <v>0</v>
      </c>
      <c r="AX1399" s="88">
        <v>0</v>
      </c>
      <c r="AY1399" s="88">
        <v>70000</v>
      </c>
      <c r="AZ1399" s="88">
        <v>2009</v>
      </c>
      <c r="BA1399" s="88">
        <v>5368.48</v>
      </c>
      <c r="BB1399" s="88">
        <v>2128</v>
      </c>
      <c r="BC1399" s="88">
        <v>0</v>
      </c>
      <c r="BD1399" s="88">
        <v>25</v>
      </c>
      <c r="BE1399" s="88">
        <v>0</v>
      </c>
      <c r="BF1399" s="101">
        <v>25293.919999999998</v>
      </c>
      <c r="BG1399" s="101">
        <v>34824.400000000001</v>
      </c>
      <c r="BH1399" s="101">
        <v>4970</v>
      </c>
      <c r="BI1399" s="101">
        <v>770</v>
      </c>
      <c r="BJ1399" s="101">
        <v>4963</v>
      </c>
      <c r="BK1399" s="101">
        <v>10703</v>
      </c>
      <c r="BL1399" s="101" t="s">
        <v>3229</v>
      </c>
      <c r="BM1399" s="101" t="s">
        <v>3280</v>
      </c>
    </row>
    <row r="1400" spans="1:65">
      <c r="A1400" t="s">
        <v>695</v>
      </c>
      <c r="B1400">
        <v>20250301</v>
      </c>
      <c r="C1400">
        <v>2025</v>
      </c>
      <c r="D1400" s="9">
        <v>45717</v>
      </c>
      <c r="E1400">
        <v>3</v>
      </c>
      <c r="F1400" t="s">
        <v>1030</v>
      </c>
      <c r="G1400" t="s">
        <v>420</v>
      </c>
      <c r="H1400" t="s">
        <v>1030</v>
      </c>
      <c r="I1400" t="s">
        <v>420</v>
      </c>
      <c r="J1400">
        <v>1</v>
      </c>
      <c r="K1400" t="s">
        <v>9</v>
      </c>
      <c r="L1400" t="s">
        <v>2158</v>
      </c>
      <c r="M1400" t="s">
        <v>2158</v>
      </c>
      <c r="N1400" t="s">
        <v>1820</v>
      </c>
      <c r="O1400" t="s">
        <v>3247</v>
      </c>
      <c r="P1400" t="s">
        <v>6037</v>
      </c>
      <c r="Q1400" t="s">
        <v>6038</v>
      </c>
      <c r="R1400" t="s">
        <v>3214</v>
      </c>
      <c r="S1400" t="s">
        <v>111</v>
      </c>
      <c r="T1400" t="s">
        <v>6039</v>
      </c>
      <c r="U1400" s="9" t="s">
        <v>6040</v>
      </c>
      <c r="V1400" s="9" t="s">
        <v>6041</v>
      </c>
      <c r="W1400" t="s">
        <v>6042</v>
      </c>
      <c r="X1400" t="s">
        <v>3081</v>
      </c>
      <c r="Y1400" t="s">
        <v>3081</v>
      </c>
      <c r="Z1400">
        <v>3</v>
      </c>
      <c r="AA1400">
        <v>43770</v>
      </c>
      <c r="AB1400">
        <v>42675</v>
      </c>
      <c r="AC1400">
        <v>62040010</v>
      </c>
      <c r="AD1400" s="9" t="s">
        <v>3084</v>
      </c>
      <c r="AE1400" t="s">
        <v>1376</v>
      </c>
      <c r="AF1400" t="s">
        <v>4547</v>
      </c>
      <c r="AG1400" t="s">
        <v>4666</v>
      </c>
      <c r="AH1400" t="s">
        <v>427</v>
      </c>
      <c r="AI1400" t="s">
        <v>6045</v>
      </c>
      <c r="AJ1400">
        <v>29210</v>
      </c>
      <c r="AK1400" t="s">
        <v>3645</v>
      </c>
      <c r="AL1400" t="s">
        <v>3088</v>
      </c>
      <c r="AM1400">
        <v>200018300329590</v>
      </c>
      <c r="AN1400">
        <v>1</v>
      </c>
      <c r="AO1400" s="88" t="s">
        <v>3089</v>
      </c>
      <c r="AP1400" s="88">
        <v>1</v>
      </c>
      <c r="AQ1400" s="88" t="s">
        <v>3090</v>
      </c>
      <c r="AR1400" s="88">
        <v>362717</v>
      </c>
      <c r="AS1400" s="88" t="s">
        <v>6059</v>
      </c>
      <c r="AT1400" s="88">
        <v>715</v>
      </c>
      <c r="AU1400" s="88">
        <v>30000</v>
      </c>
      <c r="AV1400" s="88">
        <v>0</v>
      </c>
      <c r="AW1400" s="88">
        <v>0</v>
      </c>
      <c r="AX1400" s="88">
        <v>0</v>
      </c>
      <c r="AY1400" s="88">
        <v>30000</v>
      </c>
      <c r="AZ1400" s="88">
        <v>861</v>
      </c>
      <c r="BA1400" s="88">
        <v>0</v>
      </c>
      <c r="BB1400" s="88">
        <v>912</v>
      </c>
      <c r="BC1400" s="88">
        <v>0</v>
      </c>
      <c r="BD1400" s="88">
        <v>25</v>
      </c>
      <c r="BE1400" s="88">
        <v>0</v>
      </c>
      <c r="BF1400" s="101">
        <v>22623.02</v>
      </c>
      <c r="BG1400" s="101">
        <v>24421.02</v>
      </c>
      <c r="BH1400" s="101">
        <v>2130</v>
      </c>
      <c r="BI1400" s="101">
        <v>330</v>
      </c>
      <c r="BJ1400" s="101">
        <v>2127</v>
      </c>
      <c r="BK1400" s="101">
        <v>4587</v>
      </c>
      <c r="BL1400" s="101" t="s">
        <v>3091</v>
      </c>
      <c r="BM1400" s="101" t="s">
        <v>3229</v>
      </c>
    </row>
    <row r="1401" spans="1:65">
      <c r="A1401" t="s">
        <v>695</v>
      </c>
      <c r="B1401">
        <v>20250301</v>
      </c>
      <c r="C1401">
        <v>2025</v>
      </c>
      <c r="D1401" s="9">
        <v>45717</v>
      </c>
      <c r="E1401">
        <v>3</v>
      </c>
      <c r="F1401" t="s">
        <v>2202</v>
      </c>
      <c r="G1401" t="s">
        <v>2201</v>
      </c>
      <c r="H1401" t="s">
        <v>1038</v>
      </c>
      <c r="I1401" t="s">
        <v>695</v>
      </c>
      <c r="J1401">
        <v>34</v>
      </c>
      <c r="K1401" t="s">
        <v>3256</v>
      </c>
      <c r="L1401" t="s">
        <v>2158</v>
      </c>
      <c r="M1401" t="s">
        <v>2158</v>
      </c>
      <c r="N1401" t="s">
        <v>1820</v>
      </c>
      <c r="O1401" t="s">
        <v>3247</v>
      </c>
      <c r="P1401" t="s">
        <v>6037</v>
      </c>
      <c r="Q1401" t="s">
        <v>6038</v>
      </c>
      <c r="R1401" t="s">
        <v>3388</v>
      </c>
      <c r="S1401" t="s">
        <v>1000</v>
      </c>
      <c r="T1401" t="s">
        <v>6046</v>
      </c>
      <c r="U1401" s="9" t="s">
        <v>6047</v>
      </c>
      <c r="V1401" s="9" t="s">
        <v>6052</v>
      </c>
      <c r="W1401" t="s">
        <v>6053</v>
      </c>
      <c r="X1401" t="s">
        <v>3081</v>
      </c>
      <c r="Y1401" t="s">
        <v>3081</v>
      </c>
      <c r="Z1401">
        <v>4</v>
      </c>
      <c r="AA1401">
        <v>45231</v>
      </c>
      <c r="AB1401">
        <v>44713</v>
      </c>
      <c r="AC1401">
        <v>61650048</v>
      </c>
      <c r="AD1401" s="9" t="s">
        <v>3084</v>
      </c>
      <c r="AE1401" t="s">
        <v>1720</v>
      </c>
      <c r="AF1401" t="s">
        <v>3753</v>
      </c>
      <c r="AG1401" t="s">
        <v>3754</v>
      </c>
      <c r="AH1401" t="s">
        <v>1719</v>
      </c>
      <c r="AI1401" t="s">
        <v>6043</v>
      </c>
      <c r="AJ1401">
        <v>33864</v>
      </c>
      <c r="AK1401" t="s">
        <v>3087</v>
      </c>
      <c r="AL1401" t="s">
        <v>3088</v>
      </c>
      <c r="AM1401">
        <v>200019604844049</v>
      </c>
      <c r="AN1401">
        <v>1</v>
      </c>
      <c r="AO1401" s="88" t="s">
        <v>3089</v>
      </c>
      <c r="AP1401" s="88">
        <v>1</v>
      </c>
      <c r="AQ1401" s="88" t="s">
        <v>3090</v>
      </c>
      <c r="AR1401" s="88">
        <v>362717</v>
      </c>
      <c r="AS1401" s="88" t="s">
        <v>6059</v>
      </c>
      <c r="AT1401" s="88">
        <v>735</v>
      </c>
      <c r="AU1401" s="88">
        <v>70000</v>
      </c>
      <c r="AV1401" s="88">
        <v>0</v>
      </c>
      <c r="AW1401" s="88">
        <v>0</v>
      </c>
      <c r="AX1401" s="88">
        <v>0</v>
      </c>
      <c r="AY1401" s="88">
        <v>70000</v>
      </c>
      <c r="AZ1401" s="88">
        <v>2009</v>
      </c>
      <c r="BA1401" s="88">
        <v>4682.29</v>
      </c>
      <c r="BB1401" s="88">
        <v>2128</v>
      </c>
      <c r="BC1401" s="88">
        <v>3430.92</v>
      </c>
      <c r="BD1401" s="88">
        <v>25</v>
      </c>
      <c r="BE1401" s="88">
        <v>0</v>
      </c>
      <c r="BF1401" s="101">
        <v>0</v>
      </c>
      <c r="BG1401" s="101">
        <v>12275.21</v>
      </c>
      <c r="BH1401" s="101">
        <v>4970</v>
      </c>
      <c r="BI1401" s="101">
        <v>770</v>
      </c>
      <c r="BJ1401" s="101">
        <v>4963</v>
      </c>
      <c r="BK1401" s="101">
        <v>10703</v>
      </c>
      <c r="BL1401" s="101" t="s">
        <v>3081</v>
      </c>
      <c r="BM1401" s="101" t="s">
        <v>3081</v>
      </c>
    </row>
    <row r="1402" spans="1:65">
      <c r="A1402" t="s">
        <v>695</v>
      </c>
      <c r="B1402">
        <v>20250301</v>
      </c>
      <c r="C1402">
        <v>2025</v>
      </c>
      <c r="D1402" s="9">
        <v>45717</v>
      </c>
      <c r="E1402">
        <v>3</v>
      </c>
      <c r="F1402" t="s">
        <v>1044</v>
      </c>
      <c r="G1402" t="s">
        <v>1196</v>
      </c>
      <c r="H1402" t="s">
        <v>1044</v>
      </c>
      <c r="I1402" t="s">
        <v>1196</v>
      </c>
      <c r="J1402">
        <v>1</v>
      </c>
      <c r="K1402" t="s">
        <v>9</v>
      </c>
      <c r="L1402" t="s">
        <v>2158</v>
      </c>
      <c r="M1402" t="s">
        <v>2158</v>
      </c>
      <c r="N1402" t="s">
        <v>1820</v>
      </c>
      <c r="O1402" t="s">
        <v>3247</v>
      </c>
      <c r="P1402" t="s">
        <v>6037</v>
      </c>
      <c r="Q1402" t="s">
        <v>6038</v>
      </c>
      <c r="R1402" t="s">
        <v>6284</v>
      </c>
      <c r="S1402" t="s">
        <v>6285</v>
      </c>
      <c r="T1402" t="s">
        <v>6046</v>
      </c>
      <c r="U1402" s="9" t="s">
        <v>6047</v>
      </c>
      <c r="V1402" s="9" t="s">
        <v>3081</v>
      </c>
      <c r="W1402" t="s">
        <v>3081</v>
      </c>
      <c r="X1402" t="s">
        <v>3081</v>
      </c>
      <c r="Y1402" t="s">
        <v>3081</v>
      </c>
      <c r="Z1402">
        <v>8</v>
      </c>
      <c r="AA1402">
        <v>45717</v>
      </c>
      <c r="AB1402">
        <v>42857</v>
      </c>
      <c r="AC1402">
        <v>62085025</v>
      </c>
      <c r="AD1402" s="9" t="s">
        <v>3084</v>
      </c>
      <c r="AE1402" t="s">
        <v>6286</v>
      </c>
      <c r="AF1402" t="s">
        <v>3793</v>
      </c>
      <c r="AG1402" t="s">
        <v>6287</v>
      </c>
      <c r="AH1402" t="s">
        <v>6288</v>
      </c>
      <c r="AI1402" t="s">
        <v>6045</v>
      </c>
      <c r="AJ1402">
        <v>33501</v>
      </c>
      <c r="AK1402" t="s">
        <v>3099</v>
      </c>
      <c r="AL1402" t="s">
        <v>3088</v>
      </c>
      <c r="AM1402">
        <v>200019608087296</v>
      </c>
      <c r="AN1402">
        <v>1</v>
      </c>
      <c r="AO1402" s="88" t="s">
        <v>3089</v>
      </c>
      <c r="AP1402" s="88">
        <v>1</v>
      </c>
      <c r="AQ1402" s="88" t="s">
        <v>3090</v>
      </c>
      <c r="AR1402" s="88">
        <v>362717</v>
      </c>
      <c r="AS1402" s="88" t="s">
        <v>6059</v>
      </c>
      <c r="AT1402" s="88">
        <v>741</v>
      </c>
      <c r="AU1402" s="88">
        <v>180000</v>
      </c>
      <c r="AV1402" s="88">
        <v>0</v>
      </c>
      <c r="AW1402" s="88">
        <v>0</v>
      </c>
      <c r="AX1402" s="88">
        <v>0</v>
      </c>
      <c r="AY1402" s="88">
        <v>180000</v>
      </c>
      <c r="AZ1402" s="88">
        <v>5166</v>
      </c>
      <c r="BA1402" s="88">
        <v>30923.37</v>
      </c>
      <c r="BB1402" s="88">
        <v>5472</v>
      </c>
      <c r="BC1402" s="88">
        <v>0</v>
      </c>
      <c r="BD1402" s="88">
        <v>25</v>
      </c>
      <c r="BE1402" s="88">
        <v>0</v>
      </c>
      <c r="BF1402" s="101">
        <v>0</v>
      </c>
      <c r="BG1402" s="101">
        <v>41586.370000000003</v>
      </c>
      <c r="BH1402" s="101">
        <v>12780</v>
      </c>
      <c r="BI1402" s="101">
        <v>851.51</v>
      </c>
      <c r="BJ1402" s="101">
        <v>12762</v>
      </c>
      <c r="BK1402" s="101">
        <v>26393.51</v>
      </c>
      <c r="BL1402" s="101" t="s">
        <v>6289</v>
      </c>
      <c r="BM1402" s="101" t="s">
        <v>6289</v>
      </c>
    </row>
    <row r="1403" spans="1:65">
      <c r="A1403" t="s">
        <v>695</v>
      </c>
      <c r="B1403">
        <v>20250301</v>
      </c>
      <c r="C1403">
        <v>2025</v>
      </c>
      <c r="D1403" s="9">
        <v>45717</v>
      </c>
      <c r="E1403">
        <v>3</v>
      </c>
      <c r="F1403" t="s">
        <v>1038</v>
      </c>
      <c r="G1403" t="s">
        <v>695</v>
      </c>
      <c r="H1403" t="s">
        <v>1038</v>
      </c>
      <c r="I1403" t="s">
        <v>695</v>
      </c>
      <c r="J1403">
        <v>7</v>
      </c>
      <c r="K1403" t="s">
        <v>3252</v>
      </c>
      <c r="L1403" t="s">
        <v>2158</v>
      </c>
      <c r="M1403" t="s">
        <v>2158</v>
      </c>
      <c r="N1403" t="s">
        <v>1820</v>
      </c>
      <c r="O1403" t="s">
        <v>3247</v>
      </c>
      <c r="P1403" t="s">
        <v>6037</v>
      </c>
      <c r="Q1403" t="s">
        <v>6038</v>
      </c>
      <c r="R1403" t="s">
        <v>3253</v>
      </c>
      <c r="S1403" t="s">
        <v>666</v>
      </c>
      <c r="T1403" t="s">
        <v>6046</v>
      </c>
      <c r="U1403" s="9" t="s">
        <v>6047</v>
      </c>
      <c r="V1403" s="9" t="s">
        <v>3081</v>
      </c>
      <c r="W1403" t="s">
        <v>3081</v>
      </c>
      <c r="X1403" t="s">
        <v>3081</v>
      </c>
      <c r="Y1403" t="s">
        <v>3081</v>
      </c>
      <c r="Z1403">
        <v>1</v>
      </c>
      <c r="AA1403">
        <v>45689</v>
      </c>
      <c r="AB1403">
        <v>45689</v>
      </c>
      <c r="AC1403">
        <v>62462487</v>
      </c>
      <c r="AD1403" s="9" t="s">
        <v>3084</v>
      </c>
      <c r="AE1403" t="s">
        <v>5967</v>
      </c>
      <c r="AF1403" t="s">
        <v>5968</v>
      </c>
      <c r="AG1403" t="s">
        <v>5969</v>
      </c>
      <c r="AH1403" t="s">
        <v>5970</v>
      </c>
      <c r="AI1403" t="s">
        <v>6043</v>
      </c>
      <c r="AJ1403">
        <v>36628</v>
      </c>
      <c r="AK1403" t="s">
        <v>3099</v>
      </c>
      <c r="AL1403" t="s">
        <v>3088</v>
      </c>
      <c r="AM1403">
        <v>200019601651539</v>
      </c>
      <c r="AN1403">
        <v>1</v>
      </c>
      <c r="AO1403" s="88" t="s">
        <v>3089</v>
      </c>
      <c r="AP1403" s="88">
        <v>1</v>
      </c>
      <c r="AQ1403" s="88" t="s">
        <v>3090</v>
      </c>
      <c r="AR1403" s="88">
        <v>362717</v>
      </c>
      <c r="AS1403" s="88" t="s">
        <v>6059</v>
      </c>
      <c r="AT1403" s="88">
        <v>749</v>
      </c>
      <c r="AU1403" s="88">
        <v>10000</v>
      </c>
      <c r="AV1403" s="88">
        <v>0</v>
      </c>
      <c r="AW1403" s="88">
        <v>0</v>
      </c>
      <c r="AX1403" s="88">
        <v>0</v>
      </c>
      <c r="AY1403" s="88">
        <v>10000</v>
      </c>
      <c r="AZ1403" s="88">
        <v>0</v>
      </c>
      <c r="BA1403" s="88">
        <v>0</v>
      </c>
      <c r="BB1403" s="88">
        <v>0</v>
      </c>
      <c r="BC1403" s="88">
        <v>0</v>
      </c>
      <c r="BD1403" s="88">
        <v>0</v>
      </c>
      <c r="BE1403" s="88">
        <v>0</v>
      </c>
      <c r="BF1403" s="101">
        <v>0</v>
      </c>
      <c r="BG1403" s="101">
        <v>0</v>
      </c>
      <c r="BH1403" s="101">
        <v>0</v>
      </c>
      <c r="BI1403" s="101">
        <v>0</v>
      </c>
      <c r="BJ1403" s="101">
        <v>0</v>
      </c>
      <c r="BK1403" s="101">
        <v>0</v>
      </c>
      <c r="BL1403" s="101" t="s">
        <v>3081</v>
      </c>
      <c r="BM1403" s="101" t="s">
        <v>3081</v>
      </c>
    </row>
    <row r="1404" spans="1:65">
      <c r="A1404" t="s">
        <v>695</v>
      </c>
      <c r="B1404">
        <v>20250301</v>
      </c>
      <c r="C1404">
        <v>2025</v>
      </c>
      <c r="D1404" s="9">
        <v>45717</v>
      </c>
      <c r="E1404">
        <v>3</v>
      </c>
      <c r="F1404" t="s">
        <v>1038</v>
      </c>
      <c r="G1404" t="s">
        <v>695</v>
      </c>
      <c r="H1404" t="s">
        <v>1038</v>
      </c>
      <c r="I1404" t="s">
        <v>695</v>
      </c>
      <c r="J1404">
        <v>7</v>
      </c>
      <c r="K1404" t="s">
        <v>3252</v>
      </c>
      <c r="L1404" t="s">
        <v>2158</v>
      </c>
      <c r="M1404" t="s">
        <v>2158</v>
      </c>
      <c r="N1404" t="s">
        <v>1820</v>
      </c>
      <c r="O1404" t="s">
        <v>3247</v>
      </c>
      <c r="P1404" t="s">
        <v>6037</v>
      </c>
      <c r="Q1404" t="s">
        <v>6038</v>
      </c>
      <c r="R1404" t="s">
        <v>3253</v>
      </c>
      <c r="S1404" t="s">
        <v>666</v>
      </c>
      <c r="T1404" t="s">
        <v>6046</v>
      </c>
      <c r="U1404" s="9" t="s">
        <v>6047</v>
      </c>
      <c r="V1404" s="9" t="s">
        <v>3081</v>
      </c>
      <c r="W1404" t="s">
        <v>3081</v>
      </c>
      <c r="X1404" t="s">
        <v>3081</v>
      </c>
      <c r="Y1404" t="s">
        <v>3081</v>
      </c>
      <c r="Z1404">
        <v>3</v>
      </c>
      <c r="AA1404">
        <v>45689</v>
      </c>
      <c r="AB1404">
        <v>44958</v>
      </c>
      <c r="AC1404">
        <v>62462509</v>
      </c>
      <c r="AD1404" s="9" t="s">
        <v>3084</v>
      </c>
      <c r="AE1404" t="s">
        <v>5974</v>
      </c>
      <c r="AF1404" t="s">
        <v>5975</v>
      </c>
      <c r="AG1404" t="s">
        <v>5976</v>
      </c>
      <c r="AH1404" t="s">
        <v>5977</v>
      </c>
      <c r="AI1404" t="s">
        <v>6045</v>
      </c>
      <c r="AJ1404">
        <v>34806</v>
      </c>
      <c r="AK1404" t="s">
        <v>3099</v>
      </c>
      <c r="AL1404" t="s">
        <v>3088</v>
      </c>
      <c r="AM1404">
        <v>200012320600772</v>
      </c>
      <c r="AN1404">
        <v>1</v>
      </c>
      <c r="AO1404" s="88" t="s">
        <v>3089</v>
      </c>
      <c r="AP1404" s="88">
        <v>1</v>
      </c>
      <c r="AQ1404" s="88" t="s">
        <v>3090</v>
      </c>
      <c r="AR1404" s="88">
        <v>362717</v>
      </c>
      <c r="AS1404" s="88" t="s">
        <v>6059</v>
      </c>
      <c r="AT1404" s="88">
        <v>860</v>
      </c>
      <c r="AU1404" s="88">
        <v>10000</v>
      </c>
      <c r="AV1404" s="88">
        <v>0</v>
      </c>
      <c r="AW1404" s="88">
        <v>0</v>
      </c>
      <c r="AX1404" s="88">
        <v>0</v>
      </c>
      <c r="AY1404" s="88">
        <v>10000</v>
      </c>
      <c r="AZ1404" s="88">
        <v>0</v>
      </c>
      <c r="BA1404" s="88">
        <v>0</v>
      </c>
      <c r="BB1404" s="88">
        <v>0</v>
      </c>
      <c r="BC1404" s="88">
        <v>0</v>
      </c>
      <c r="BD1404" s="88">
        <v>0</v>
      </c>
      <c r="BE1404" s="88">
        <v>0</v>
      </c>
      <c r="BF1404" s="101">
        <v>0</v>
      </c>
      <c r="BG1404" s="101">
        <v>0</v>
      </c>
      <c r="BH1404" s="101">
        <v>0</v>
      </c>
      <c r="BI1404" s="101">
        <v>0</v>
      </c>
      <c r="BJ1404" s="101">
        <v>0</v>
      </c>
      <c r="BK1404" s="101">
        <v>0</v>
      </c>
      <c r="BL1404" s="101" t="s">
        <v>3081</v>
      </c>
      <c r="BM1404" s="101" t="s">
        <v>3081</v>
      </c>
    </row>
    <row r="1405" spans="1:65">
      <c r="A1405" t="s">
        <v>695</v>
      </c>
      <c r="B1405">
        <v>20250301</v>
      </c>
      <c r="C1405">
        <v>2025</v>
      </c>
      <c r="D1405" s="9">
        <v>45717</v>
      </c>
      <c r="E1405">
        <v>3</v>
      </c>
      <c r="F1405" t="s">
        <v>1051</v>
      </c>
      <c r="G1405" t="s">
        <v>178</v>
      </c>
      <c r="H1405" t="s">
        <v>1038</v>
      </c>
      <c r="I1405" t="s">
        <v>695</v>
      </c>
      <c r="J1405">
        <v>34</v>
      </c>
      <c r="K1405" t="s">
        <v>3256</v>
      </c>
      <c r="L1405" t="s">
        <v>2158</v>
      </c>
      <c r="M1405" t="s">
        <v>2158</v>
      </c>
      <c r="N1405" t="s">
        <v>1820</v>
      </c>
      <c r="O1405" t="s">
        <v>3247</v>
      </c>
      <c r="P1405" t="s">
        <v>6037</v>
      </c>
      <c r="Q1405" t="s">
        <v>6038</v>
      </c>
      <c r="R1405" t="s">
        <v>4173</v>
      </c>
      <c r="S1405" t="s">
        <v>1848</v>
      </c>
      <c r="T1405" t="s">
        <v>6046</v>
      </c>
      <c r="U1405" s="9" t="s">
        <v>6047</v>
      </c>
      <c r="V1405" s="9" t="s">
        <v>6052</v>
      </c>
      <c r="W1405" t="s">
        <v>6053</v>
      </c>
      <c r="X1405" t="s">
        <v>3081</v>
      </c>
      <c r="Y1405" t="s">
        <v>3081</v>
      </c>
      <c r="Z1405">
        <v>2</v>
      </c>
      <c r="AA1405">
        <v>45352</v>
      </c>
      <c r="AB1405">
        <v>44927</v>
      </c>
      <c r="AC1405">
        <v>62010027</v>
      </c>
      <c r="AD1405" s="9" t="s">
        <v>3084</v>
      </c>
      <c r="AE1405" t="s">
        <v>2168</v>
      </c>
      <c r="AF1405" t="s">
        <v>5345</v>
      </c>
      <c r="AG1405" t="s">
        <v>5346</v>
      </c>
      <c r="AH1405" t="s">
        <v>2185</v>
      </c>
      <c r="AI1405" t="s">
        <v>6043</v>
      </c>
      <c r="AJ1405">
        <v>30541</v>
      </c>
      <c r="AK1405" t="s">
        <v>3099</v>
      </c>
      <c r="AL1405" t="s">
        <v>3088</v>
      </c>
      <c r="AM1405">
        <v>200019605475505</v>
      </c>
      <c r="AN1405">
        <v>1</v>
      </c>
      <c r="AO1405" s="88" t="s">
        <v>3089</v>
      </c>
      <c r="AP1405" s="88">
        <v>1</v>
      </c>
      <c r="AQ1405" s="88" t="s">
        <v>3090</v>
      </c>
      <c r="AR1405" s="88">
        <v>362717</v>
      </c>
      <c r="AS1405" s="88" t="s">
        <v>6059</v>
      </c>
      <c r="AT1405" s="88">
        <v>861</v>
      </c>
      <c r="AU1405" s="88">
        <v>70000</v>
      </c>
      <c r="AV1405" s="88">
        <v>0</v>
      </c>
      <c r="AW1405" s="88">
        <v>0</v>
      </c>
      <c r="AX1405" s="88">
        <v>0</v>
      </c>
      <c r="AY1405" s="88">
        <v>70000</v>
      </c>
      <c r="AZ1405" s="88">
        <v>2009</v>
      </c>
      <c r="BA1405" s="88">
        <v>4682.29</v>
      </c>
      <c r="BB1405" s="88">
        <v>2128</v>
      </c>
      <c r="BC1405" s="88">
        <v>3430.92</v>
      </c>
      <c r="BD1405" s="88">
        <v>25</v>
      </c>
      <c r="BE1405" s="88">
        <v>0</v>
      </c>
      <c r="BF1405" s="101">
        <v>16953.61</v>
      </c>
      <c r="BG1405" s="101">
        <v>29228.82</v>
      </c>
      <c r="BH1405" s="101">
        <v>4970</v>
      </c>
      <c r="BI1405" s="101">
        <v>770</v>
      </c>
      <c r="BJ1405" s="101">
        <v>4963</v>
      </c>
      <c r="BK1405" s="101">
        <v>10703</v>
      </c>
      <c r="BL1405" s="101" t="s">
        <v>3173</v>
      </c>
      <c r="BM1405" s="101" t="s">
        <v>3217</v>
      </c>
    </row>
    <row r="1406" spans="1:65">
      <c r="A1406" t="s">
        <v>695</v>
      </c>
      <c r="B1406">
        <v>20250301</v>
      </c>
      <c r="C1406">
        <v>2025</v>
      </c>
      <c r="D1406" s="9">
        <v>45717</v>
      </c>
      <c r="E1406">
        <v>3</v>
      </c>
      <c r="F1406" t="s">
        <v>1051</v>
      </c>
      <c r="G1406" t="s">
        <v>178</v>
      </c>
      <c r="H1406" t="s">
        <v>1038</v>
      </c>
      <c r="I1406" t="s">
        <v>695</v>
      </c>
      <c r="J1406">
        <v>34</v>
      </c>
      <c r="K1406" t="s">
        <v>3256</v>
      </c>
      <c r="L1406" t="s">
        <v>2158</v>
      </c>
      <c r="M1406" t="s">
        <v>2158</v>
      </c>
      <c r="N1406" t="s">
        <v>1820</v>
      </c>
      <c r="O1406" t="s">
        <v>3247</v>
      </c>
      <c r="P1406" t="s">
        <v>6037</v>
      </c>
      <c r="Q1406" t="s">
        <v>6038</v>
      </c>
      <c r="R1406" t="s">
        <v>3281</v>
      </c>
      <c r="S1406" t="s">
        <v>109</v>
      </c>
      <c r="T1406" t="s">
        <v>6046</v>
      </c>
      <c r="U1406" s="9" t="s">
        <v>6047</v>
      </c>
      <c r="V1406" s="9" t="s">
        <v>3081</v>
      </c>
      <c r="W1406" t="s">
        <v>3081</v>
      </c>
      <c r="X1406" t="s">
        <v>3081</v>
      </c>
      <c r="Y1406" t="s">
        <v>3081</v>
      </c>
      <c r="Z1406">
        <v>4</v>
      </c>
      <c r="AA1406">
        <v>45352</v>
      </c>
      <c r="AB1406">
        <v>44382</v>
      </c>
      <c r="AC1406">
        <v>61725017</v>
      </c>
      <c r="AD1406" s="9" t="s">
        <v>3084</v>
      </c>
      <c r="AE1406" t="s">
        <v>1662</v>
      </c>
      <c r="AF1406" t="s">
        <v>5009</v>
      </c>
      <c r="AG1406" t="s">
        <v>5010</v>
      </c>
      <c r="AH1406" t="s">
        <v>1153</v>
      </c>
      <c r="AI1406" t="s">
        <v>6043</v>
      </c>
      <c r="AJ1406">
        <v>32445</v>
      </c>
      <c r="AK1406" t="s">
        <v>3099</v>
      </c>
      <c r="AL1406" t="s">
        <v>3088</v>
      </c>
      <c r="AM1406">
        <v>200019603886842</v>
      </c>
      <c r="AN1406">
        <v>1</v>
      </c>
      <c r="AO1406" s="88" t="s">
        <v>3089</v>
      </c>
      <c r="AP1406" s="88">
        <v>1</v>
      </c>
      <c r="AQ1406" s="88" t="s">
        <v>3090</v>
      </c>
      <c r="AR1406" s="88">
        <v>362717</v>
      </c>
      <c r="AS1406" s="88" t="s">
        <v>6059</v>
      </c>
      <c r="AT1406" s="88">
        <v>862</v>
      </c>
      <c r="AU1406" s="88">
        <v>135000</v>
      </c>
      <c r="AV1406" s="88">
        <v>0</v>
      </c>
      <c r="AW1406" s="88">
        <v>0</v>
      </c>
      <c r="AX1406" s="88">
        <v>0</v>
      </c>
      <c r="AY1406" s="88">
        <v>135000</v>
      </c>
      <c r="AZ1406" s="88">
        <v>3874.5</v>
      </c>
      <c r="BA1406" s="88">
        <v>20338.240000000002</v>
      </c>
      <c r="BB1406" s="88">
        <v>4104</v>
      </c>
      <c r="BC1406" s="88">
        <v>0</v>
      </c>
      <c r="BD1406" s="88">
        <v>25</v>
      </c>
      <c r="BE1406" s="88">
        <v>0</v>
      </c>
      <c r="BF1406" s="101">
        <v>15134.4</v>
      </c>
      <c r="BG1406" s="101">
        <v>43476.14</v>
      </c>
      <c r="BH1406" s="101">
        <v>9585</v>
      </c>
      <c r="BI1406" s="101">
        <v>851.51</v>
      </c>
      <c r="BJ1406" s="101">
        <v>9571.5</v>
      </c>
      <c r="BK1406" s="101">
        <v>20008.009999999998</v>
      </c>
      <c r="BL1406" s="101" t="s">
        <v>3173</v>
      </c>
      <c r="BM1406" s="101" t="s">
        <v>3217</v>
      </c>
    </row>
    <row r="1407" spans="1:65">
      <c r="A1407" t="s">
        <v>695</v>
      </c>
      <c r="B1407">
        <v>20250301</v>
      </c>
      <c r="C1407">
        <v>2025</v>
      </c>
      <c r="D1407" s="9">
        <v>45717</v>
      </c>
      <c r="E1407">
        <v>3</v>
      </c>
      <c r="F1407" t="s">
        <v>1071</v>
      </c>
      <c r="G1407" t="s">
        <v>160</v>
      </c>
      <c r="H1407" t="s">
        <v>1038</v>
      </c>
      <c r="I1407" t="s">
        <v>695</v>
      </c>
      <c r="J1407">
        <v>34</v>
      </c>
      <c r="K1407" t="s">
        <v>3256</v>
      </c>
      <c r="L1407" t="s">
        <v>2158</v>
      </c>
      <c r="M1407" t="s">
        <v>2158</v>
      </c>
      <c r="N1407" t="s">
        <v>1820</v>
      </c>
      <c r="O1407" t="s">
        <v>3247</v>
      </c>
      <c r="P1407" t="s">
        <v>6037</v>
      </c>
      <c r="Q1407" t="s">
        <v>6038</v>
      </c>
      <c r="R1407" t="s">
        <v>3281</v>
      </c>
      <c r="S1407" t="s">
        <v>109</v>
      </c>
      <c r="T1407" t="s">
        <v>6046</v>
      </c>
      <c r="U1407" s="9" t="s">
        <v>6047</v>
      </c>
      <c r="V1407" s="9" t="s">
        <v>3081</v>
      </c>
      <c r="W1407" t="s">
        <v>3081</v>
      </c>
      <c r="X1407" t="s">
        <v>3081</v>
      </c>
      <c r="Y1407" t="s">
        <v>3081</v>
      </c>
      <c r="Z1407">
        <v>1</v>
      </c>
      <c r="AA1407">
        <v>44896</v>
      </c>
      <c r="AB1407">
        <v>44896</v>
      </c>
      <c r="AC1407">
        <v>62370025</v>
      </c>
      <c r="AD1407" s="9" t="s">
        <v>3084</v>
      </c>
      <c r="AE1407" t="s">
        <v>2111</v>
      </c>
      <c r="AF1407" t="s">
        <v>5371</v>
      </c>
      <c r="AG1407" t="s">
        <v>5372</v>
      </c>
      <c r="AH1407" t="s">
        <v>2110</v>
      </c>
      <c r="AI1407" t="s">
        <v>6045</v>
      </c>
      <c r="AJ1407">
        <v>29309</v>
      </c>
      <c r="AK1407" t="s">
        <v>3099</v>
      </c>
      <c r="AL1407" t="s">
        <v>3088</v>
      </c>
      <c r="AM1407">
        <v>200019603137818</v>
      </c>
      <c r="AN1407">
        <v>1</v>
      </c>
      <c r="AO1407" s="88" t="s">
        <v>3089</v>
      </c>
      <c r="AP1407" s="88">
        <v>1</v>
      </c>
      <c r="AQ1407" s="88" t="s">
        <v>3090</v>
      </c>
      <c r="AR1407" s="88">
        <v>362717</v>
      </c>
      <c r="AS1407" s="88" t="s">
        <v>6059</v>
      </c>
      <c r="AT1407" s="88">
        <v>784</v>
      </c>
      <c r="AU1407" s="88">
        <v>115000</v>
      </c>
      <c r="AV1407" s="88">
        <v>0</v>
      </c>
      <c r="AW1407" s="88">
        <v>0</v>
      </c>
      <c r="AX1407" s="88">
        <v>0</v>
      </c>
      <c r="AY1407" s="88">
        <v>115000</v>
      </c>
      <c r="AZ1407" s="88">
        <v>3300.5</v>
      </c>
      <c r="BA1407" s="88">
        <v>15633.74</v>
      </c>
      <c r="BB1407" s="88">
        <v>3496</v>
      </c>
      <c r="BC1407" s="88">
        <v>0</v>
      </c>
      <c r="BD1407" s="88">
        <v>25</v>
      </c>
      <c r="BE1407" s="88">
        <v>0</v>
      </c>
      <c r="BF1407" s="101">
        <v>0</v>
      </c>
      <c r="BG1407" s="101">
        <v>22455.24</v>
      </c>
      <c r="BH1407" s="101">
        <v>8165</v>
      </c>
      <c r="BI1407" s="101">
        <v>851.51</v>
      </c>
      <c r="BJ1407" s="101">
        <v>8153.5</v>
      </c>
      <c r="BK1407" s="101">
        <v>17170.009999999998</v>
      </c>
      <c r="BL1407" s="101" t="s">
        <v>3081</v>
      </c>
      <c r="BM1407" s="101" t="s">
        <v>3081</v>
      </c>
    </row>
    <row r="1408" spans="1:65">
      <c r="A1408" t="s">
        <v>695</v>
      </c>
      <c r="B1408">
        <v>20250301</v>
      </c>
      <c r="C1408">
        <v>2025</v>
      </c>
      <c r="D1408" s="9">
        <v>45717</v>
      </c>
      <c r="E1408">
        <v>3</v>
      </c>
      <c r="F1408" t="s">
        <v>1048</v>
      </c>
      <c r="G1408" t="s">
        <v>388</v>
      </c>
      <c r="H1408" t="s">
        <v>1038</v>
      </c>
      <c r="I1408" t="s">
        <v>695</v>
      </c>
      <c r="J1408">
        <v>34</v>
      </c>
      <c r="K1408" t="s">
        <v>3256</v>
      </c>
      <c r="L1408" t="s">
        <v>2158</v>
      </c>
      <c r="M1408" t="s">
        <v>2158</v>
      </c>
      <c r="N1408" t="s">
        <v>1820</v>
      </c>
      <c r="O1408" t="s">
        <v>3247</v>
      </c>
      <c r="P1408" t="s">
        <v>6037</v>
      </c>
      <c r="Q1408" t="s">
        <v>6038</v>
      </c>
      <c r="R1408" t="s">
        <v>3314</v>
      </c>
      <c r="S1408" t="s">
        <v>728</v>
      </c>
      <c r="T1408" t="s">
        <v>6046</v>
      </c>
      <c r="U1408" s="9" t="s">
        <v>6047</v>
      </c>
      <c r="V1408" s="9" t="s">
        <v>6054</v>
      </c>
      <c r="W1408" t="s">
        <v>6055</v>
      </c>
      <c r="X1408" t="s">
        <v>3081</v>
      </c>
      <c r="Y1408" t="s">
        <v>3081</v>
      </c>
      <c r="Z1408">
        <v>1</v>
      </c>
      <c r="AA1408">
        <v>45139</v>
      </c>
      <c r="AB1408">
        <v>45139</v>
      </c>
      <c r="AC1408">
        <v>61935155</v>
      </c>
      <c r="AD1408" s="9" t="s">
        <v>3084</v>
      </c>
      <c r="AE1408" t="s">
        <v>2523</v>
      </c>
      <c r="AF1408" t="s">
        <v>5663</v>
      </c>
      <c r="AG1408" t="s">
        <v>5664</v>
      </c>
      <c r="AH1408" t="s">
        <v>2522</v>
      </c>
      <c r="AI1408" t="s">
        <v>6045</v>
      </c>
      <c r="AJ1408">
        <v>21386</v>
      </c>
      <c r="AK1408" t="s">
        <v>3099</v>
      </c>
      <c r="AL1408" t="s">
        <v>3088</v>
      </c>
      <c r="AM1408">
        <v>200019606078598</v>
      </c>
      <c r="AN1408">
        <v>1</v>
      </c>
      <c r="AO1408" s="88" t="s">
        <v>3089</v>
      </c>
      <c r="AP1408" s="88">
        <v>1</v>
      </c>
      <c r="AQ1408" s="88" t="s">
        <v>3090</v>
      </c>
      <c r="AR1408" s="88">
        <v>362717</v>
      </c>
      <c r="AS1408" s="88" t="s">
        <v>6059</v>
      </c>
      <c r="AT1408" s="88">
        <v>786</v>
      </c>
      <c r="AU1408" s="88">
        <v>70000</v>
      </c>
      <c r="AV1408" s="88">
        <v>0</v>
      </c>
      <c r="AW1408" s="88">
        <v>0</v>
      </c>
      <c r="AX1408" s="88">
        <v>0</v>
      </c>
      <c r="AY1408" s="88">
        <v>70000</v>
      </c>
      <c r="AZ1408" s="88">
        <v>2009</v>
      </c>
      <c r="BA1408" s="88">
        <v>5368.48</v>
      </c>
      <c r="BB1408" s="88">
        <v>2128</v>
      </c>
      <c r="BC1408" s="88">
        <v>0</v>
      </c>
      <c r="BD1408" s="88">
        <v>25</v>
      </c>
      <c r="BE1408" s="88">
        <v>0</v>
      </c>
      <c r="BF1408" s="101">
        <v>0</v>
      </c>
      <c r="BG1408" s="101">
        <v>9530.48</v>
      </c>
      <c r="BH1408" s="101">
        <v>4970</v>
      </c>
      <c r="BI1408" s="101">
        <v>770</v>
      </c>
      <c r="BJ1408" s="101">
        <v>4963</v>
      </c>
      <c r="BK1408" s="101">
        <v>10703</v>
      </c>
      <c r="BL1408" s="101" t="s">
        <v>3081</v>
      </c>
      <c r="BM1408" s="101" t="s">
        <v>3081</v>
      </c>
    </row>
    <row r="1409" spans="1:65">
      <c r="A1409" t="s">
        <v>695</v>
      </c>
      <c r="B1409">
        <v>20250301</v>
      </c>
      <c r="C1409">
        <v>2025</v>
      </c>
      <c r="D1409" s="9">
        <v>45717</v>
      </c>
      <c r="E1409">
        <v>3</v>
      </c>
      <c r="F1409" t="s">
        <v>1067</v>
      </c>
      <c r="G1409" t="s">
        <v>407</v>
      </c>
      <c r="H1409" t="s">
        <v>1067</v>
      </c>
      <c r="I1409" t="s">
        <v>407</v>
      </c>
      <c r="J1409">
        <v>1</v>
      </c>
      <c r="K1409" t="s">
        <v>9</v>
      </c>
      <c r="L1409" t="s">
        <v>2158</v>
      </c>
      <c r="M1409" t="s">
        <v>2158</v>
      </c>
      <c r="N1409" t="s">
        <v>1820</v>
      </c>
      <c r="O1409" t="s">
        <v>3247</v>
      </c>
      <c r="P1409" t="s">
        <v>6037</v>
      </c>
      <c r="Q1409" t="s">
        <v>6038</v>
      </c>
      <c r="R1409" t="s">
        <v>3083</v>
      </c>
      <c r="S1409" t="s">
        <v>7</v>
      </c>
      <c r="T1409" t="s">
        <v>6039</v>
      </c>
      <c r="U1409" s="9" t="s">
        <v>6040</v>
      </c>
      <c r="V1409" s="9" t="s">
        <v>6041</v>
      </c>
      <c r="W1409" t="s">
        <v>6042</v>
      </c>
      <c r="X1409" t="s">
        <v>3081</v>
      </c>
      <c r="Y1409" t="s">
        <v>3081</v>
      </c>
      <c r="Z1409">
        <v>8</v>
      </c>
      <c r="AA1409">
        <v>45413</v>
      </c>
      <c r="AB1409">
        <v>35770</v>
      </c>
      <c r="AC1409">
        <v>61710003</v>
      </c>
      <c r="AD1409" s="9" t="s">
        <v>3084</v>
      </c>
      <c r="AE1409" t="s">
        <v>833</v>
      </c>
      <c r="AF1409" t="s">
        <v>5638</v>
      </c>
      <c r="AG1409" t="s">
        <v>5639</v>
      </c>
      <c r="AH1409" t="s">
        <v>410</v>
      </c>
      <c r="AI1409" t="s">
        <v>6043</v>
      </c>
      <c r="AJ1409">
        <v>25573</v>
      </c>
      <c r="AK1409" t="s">
        <v>3088</v>
      </c>
      <c r="AL1409" t="s">
        <v>3095</v>
      </c>
      <c r="AM1409">
        <v>200013300036074</v>
      </c>
      <c r="AN1409">
        <v>1</v>
      </c>
      <c r="AO1409" s="88" t="s">
        <v>3089</v>
      </c>
      <c r="AP1409" s="88">
        <v>1</v>
      </c>
      <c r="AQ1409" s="88" t="s">
        <v>3090</v>
      </c>
      <c r="AR1409" s="88">
        <v>362717</v>
      </c>
      <c r="AS1409" s="88" t="s">
        <v>6059</v>
      </c>
      <c r="AT1409" s="88">
        <v>791</v>
      </c>
      <c r="AU1409" s="88">
        <v>24000</v>
      </c>
      <c r="AV1409" s="88">
        <v>0</v>
      </c>
      <c r="AW1409" s="88">
        <v>0</v>
      </c>
      <c r="AX1409" s="88">
        <v>0</v>
      </c>
      <c r="AY1409" s="88">
        <v>24000</v>
      </c>
      <c r="AZ1409" s="88">
        <v>688.8</v>
      </c>
      <c r="BA1409" s="88">
        <v>0</v>
      </c>
      <c r="BB1409" s="88">
        <v>729.6</v>
      </c>
      <c r="BC1409" s="88">
        <v>0</v>
      </c>
      <c r="BD1409" s="88">
        <v>25</v>
      </c>
      <c r="BE1409" s="88">
        <v>0</v>
      </c>
      <c r="BF1409" s="101">
        <v>15296.98</v>
      </c>
      <c r="BG1409" s="101">
        <v>16740.38</v>
      </c>
      <c r="BH1409" s="101">
        <v>1704</v>
      </c>
      <c r="BI1409" s="101">
        <v>264</v>
      </c>
      <c r="BJ1409" s="101">
        <v>1701.6</v>
      </c>
      <c r="BK1409" s="101">
        <v>3669.6</v>
      </c>
      <c r="BL1409" s="101" t="s">
        <v>3091</v>
      </c>
      <c r="BM1409" s="101" t="s">
        <v>3081</v>
      </c>
    </row>
    <row r="1410" spans="1:65">
      <c r="A1410" t="s">
        <v>695</v>
      </c>
      <c r="B1410">
        <v>20250301</v>
      </c>
      <c r="C1410">
        <v>2025</v>
      </c>
      <c r="D1410" s="9">
        <v>45717</v>
      </c>
      <c r="E1410">
        <v>3</v>
      </c>
      <c r="F1410" t="s">
        <v>1030</v>
      </c>
      <c r="G1410" t="s">
        <v>420</v>
      </c>
      <c r="H1410" t="s">
        <v>1030</v>
      </c>
      <c r="I1410" t="s">
        <v>420</v>
      </c>
      <c r="J1410">
        <v>1</v>
      </c>
      <c r="K1410" t="s">
        <v>9</v>
      </c>
      <c r="L1410" t="s">
        <v>2158</v>
      </c>
      <c r="M1410" t="s">
        <v>2158</v>
      </c>
      <c r="N1410" t="s">
        <v>1820</v>
      </c>
      <c r="O1410" t="s">
        <v>3247</v>
      </c>
      <c r="P1410" t="s">
        <v>6037</v>
      </c>
      <c r="Q1410" t="s">
        <v>6038</v>
      </c>
      <c r="R1410" t="s">
        <v>3137</v>
      </c>
      <c r="S1410" t="s">
        <v>426</v>
      </c>
      <c r="T1410" t="s">
        <v>6039</v>
      </c>
      <c r="U1410" s="9" t="s">
        <v>6040</v>
      </c>
      <c r="V1410" s="9" t="s">
        <v>6041</v>
      </c>
      <c r="W1410" t="s">
        <v>6042</v>
      </c>
      <c r="X1410" t="s">
        <v>3081</v>
      </c>
      <c r="Y1410" t="s">
        <v>3081</v>
      </c>
      <c r="Z1410">
        <v>2</v>
      </c>
      <c r="AA1410">
        <v>45352</v>
      </c>
      <c r="AB1410">
        <v>44896</v>
      </c>
      <c r="AC1410">
        <v>62040084</v>
      </c>
      <c r="AD1410" s="9" t="s">
        <v>3084</v>
      </c>
      <c r="AE1410" t="s">
        <v>1935</v>
      </c>
      <c r="AF1410" t="s">
        <v>4158</v>
      </c>
      <c r="AG1410" t="s">
        <v>4159</v>
      </c>
      <c r="AH1410" t="s">
        <v>1934</v>
      </c>
      <c r="AI1410" t="s">
        <v>6045</v>
      </c>
      <c r="AJ1410">
        <v>24873</v>
      </c>
      <c r="AK1410" t="s">
        <v>3087</v>
      </c>
      <c r="AL1410" t="s">
        <v>3088</v>
      </c>
      <c r="AM1410">
        <v>200019605388565</v>
      </c>
      <c r="AN1410">
        <v>1</v>
      </c>
      <c r="AO1410" s="88" t="s">
        <v>3089</v>
      </c>
      <c r="AP1410" s="88">
        <v>1</v>
      </c>
      <c r="AQ1410" s="88" t="s">
        <v>3090</v>
      </c>
      <c r="AR1410" s="88">
        <v>362717</v>
      </c>
      <c r="AS1410" s="88" t="s">
        <v>6059</v>
      </c>
      <c r="AT1410" s="88">
        <v>792</v>
      </c>
      <c r="AU1410" s="88">
        <v>24000</v>
      </c>
      <c r="AV1410" s="88">
        <v>0</v>
      </c>
      <c r="AW1410" s="88">
        <v>0</v>
      </c>
      <c r="AX1410" s="88">
        <v>0</v>
      </c>
      <c r="AY1410" s="88">
        <v>24000</v>
      </c>
      <c r="AZ1410" s="88">
        <v>688.8</v>
      </c>
      <c r="BA1410" s="88">
        <v>0</v>
      </c>
      <c r="BB1410" s="88">
        <v>729.6</v>
      </c>
      <c r="BC1410" s="88">
        <v>0</v>
      </c>
      <c r="BD1410" s="88">
        <v>25</v>
      </c>
      <c r="BE1410" s="88">
        <v>0</v>
      </c>
      <c r="BF1410" s="101">
        <v>2226</v>
      </c>
      <c r="BG1410" s="101">
        <v>3669.4</v>
      </c>
      <c r="BH1410" s="101">
        <v>1704</v>
      </c>
      <c r="BI1410" s="101">
        <v>264</v>
      </c>
      <c r="BJ1410" s="101">
        <v>1701.6</v>
      </c>
      <c r="BK1410" s="101">
        <v>3669.6</v>
      </c>
      <c r="BL1410" s="101" t="s">
        <v>3081</v>
      </c>
      <c r="BM1410" s="101" t="s">
        <v>3081</v>
      </c>
    </row>
    <row r="1411" spans="1:65">
      <c r="A1411" t="s">
        <v>695</v>
      </c>
      <c r="B1411">
        <v>20250301</v>
      </c>
      <c r="C1411">
        <v>2025</v>
      </c>
      <c r="D1411" s="9">
        <v>45717</v>
      </c>
      <c r="E1411">
        <v>3</v>
      </c>
      <c r="F1411" t="s">
        <v>1035</v>
      </c>
      <c r="G1411" t="s">
        <v>1199</v>
      </c>
      <c r="H1411" t="s">
        <v>1035</v>
      </c>
      <c r="I1411" t="s">
        <v>1199</v>
      </c>
      <c r="J1411">
        <v>1</v>
      </c>
      <c r="K1411" t="s">
        <v>9</v>
      </c>
      <c r="L1411" t="s">
        <v>2158</v>
      </c>
      <c r="M1411" t="s">
        <v>2158</v>
      </c>
      <c r="N1411" t="s">
        <v>1820</v>
      </c>
      <c r="O1411" t="s">
        <v>3247</v>
      </c>
      <c r="P1411" t="s">
        <v>6037</v>
      </c>
      <c r="Q1411" t="s">
        <v>6038</v>
      </c>
      <c r="R1411" t="s">
        <v>3096</v>
      </c>
      <c r="S1411" t="s">
        <v>295</v>
      </c>
      <c r="T1411" t="s">
        <v>6046</v>
      </c>
      <c r="U1411" s="9" t="s">
        <v>6047</v>
      </c>
      <c r="V1411" s="9" t="s">
        <v>6056</v>
      </c>
      <c r="W1411" t="s">
        <v>6057</v>
      </c>
      <c r="X1411" t="s">
        <v>3081</v>
      </c>
      <c r="Y1411" t="s">
        <v>3081</v>
      </c>
      <c r="Z1411">
        <v>2</v>
      </c>
      <c r="AA1411">
        <v>45658</v>
      </c>
      <c r="AB1411">
        <v>45627</v>
      </c>
      <c r="AC1411">
        <v>61395038</v>
      </c>
      <c r="AD1411" s="9" t="s">
        <v>3084</v>
      </c>
      <c r="AE1411" t="s">
        <v>5825</v>
      </c>
      <c r="AF1411" t="s">
        <v>5836</v>
      </c>
      <c r="AG1411" t="s">
        <v>5837</v>
      </c>
      <c r="AH1411" t="s">
        <v>5824</v>
      </c>
      <c r="AI1411" t="s">
        <v>6043</v>
      </c>
      <c r="AJ1411">
        <v>34375</v>
      </c>
      <c r="AK1411" t="s">
        <v>3099</v>
      </c>
      <c r="AL1411" t="s">
        <v>3088</v>
      </c>
      <c r="AM1411">
        <v>200019607781275</v>
      </c>
      <c r="AN1411">
        <v>1</v>
      </c>
      <c r="AO1411" s="88" t="s">
        <v>3089</v>
      </c>
      <c r="AP1411" s="88">
        <v>1</v>
      </c>
      <c r="AQ1411" s="88" t="s">
        <v>3090</v>
      </c>
      <c r="AR1411" s="88">
        <v>362717</v>
      </c>
      <c r="AS1411" s="88" t="s">
        <v>6059</v>
      </c>
      <c r="AT1411" s="88">
        <v>794</v>
      </c>
      <c r="AU1411" s="88">
        <v>35000</v>
      </c>
      <c r="AV1411" s="88">
        <v>0</v>
      </c>
      <c r="AW1411" s="88">
        <v>0</v>
      </c>
      <c r="AX1411" s="88">
        <v>0</v>
      </c>
      <c r="AY1411" s="88">
        <v>35000</v>
      </c>
      <c r="AZ1411" s="88">
        <v>1004.5</v>
      </c>
      <c r="BA1411" s="88">
        <v>0</v>
      </c>
      <c r="BB1411" s="88">
        <v>1064</v>
      </c>
      <c r="BC1411" s="88">
        <v>0</v>
      </c>
      <c r="BD1411" s="88">
        <v>25</v>
      </c>
      <c r="BE1411" s="88">
        <v>0</v>
      </c>
      <c r="BF1411" s="101">
        <v>0</v>
      </c>
      <c r="BG1411" s="101">
        <v>2093.5</v>
      </c>
      <c r="BH1411" s="101">
        <v>2485</v>
      </c>
      <c r="BI1411" s="101">
        <v>385</v>
      </c>
      <c r="BJ1411" s="101">
        <v>2481.5</v>
      </c>
      <c r="BK1411" s="101">
        <v>5351.5</v>
      </c>
      <c r="BL1411" s="101" t="s">
        <v>3081</v>
      </c>
      <c r="BM1411" s="101" t="s">
        <v>3081</v>
      </c>
    </row>
    <row r="1412" spans="1:65">
      <c r="A1412" t="s">
        <v>695</v>
      </c>
      <c r="B1412">
        <v>20250301</v>
      </c>
      <c r="C1412">
        <v>2025</v>
      </c>
      <c r="D1412" s="9">
        <v>45717</v>
      </c>
      <c r="E1412">
        <v>3</v>
      </c>
      <c r="F1412" t="s">
        <v>1042</v>
      </c>
      <c r="G1412" t="s">
        <v>1192</v>
      </c>
      <c r="H1412" t="s">
        <v>1038</v>
      </c>
      <c r="I1412" t="s">
        <v>695</v>
      </c>
      <c r="J1412">
        <v>34</v>
      </c>
      <c r="K1412" t="s">
        <v>3256</v>
      </c>
      <c r="L1412" t="s">
        <v>2158</v>
      </c>
      <c r="M1412" t="s">
        <v>2158</v>
      </c>
      <c r="N1412" t="s">
        <v>1820</v>
      </c>
      <c r="O1412" t="s">
        <v>3247</v>
      </c>
      <c r="P1412" t="s">
        <v>6037</v>
      </c>
      <c r="Q1412" t="s">
        <v>6038</v>
      </c>
      <c r="R1412" t="s">
        <v>3474</v>
      </c>
      <c r="S1412" t="s">
        <v>981</v>
      </c>
      <c r="T1412" t="s">
        <v>6046</v>
      </c>
      <c r="U1412" s="9" t="s">
        <v>6047</v>
      </c>
      <c r="V1412" s="9" t="s">
        <v>3081</v>
      </c>
      <c r="W1412" t="s">
        <v>3081</v>
      </c>
      <c r="X1412" t="s">
        <v>3081</v>
      </c>
      <c r="Y1412" t="s">
        <v>3081</v>
      </c>
      <c r="Z1412">
        <v>3</v>
      </c>
      <c r="AA1412">
        <v>45566</v>
      </c>
      <c r="AB1412">
        <v>44440</v>
      </c>
      <c r="AC1412">
        <v>61455097</v>
      </c>
      <c r="AD1412" s="9" t="s">
        <v>3084</v>
      </c>
      <c r="AE1412" t="s">
        <v>1666</v>
      </c>
      <c r="AF1412" t="s">
        <v>5617</v>
      </c>
      <c r="AG1412" t="s">
        <v>5618</v>
      </c>
      <c r="AH1412" t="s">
        <v>1001</v>
      </c>
      <c r="AI1412" t="s">
        <v>6045</v>
      </c>
      <c r="AJ1412">
        <v>25595</v>
      </c>
      <c r="AK1412" t="s">
        <v>3099</v>
      </c>
      <c r="AL1412" t="s">
        <v>3088</v>
      </c>
      <c r="AM1412">
        <v>200019604037874</v>
      </c>
      <c r="AN1412">
        <v>1</v>
      </c>
      <c r="AO1412" s="88" t="s">
        <v>3089</v>
      </c>
      <c r="AP1412" s="88">
        <v>1</v>
      </c>
      <c r="AQ1412" s="88" t="s">
        <v>3090</v>
      </c>
      <c r="AR1412" s="88">
        <v>362717</v>
      </c>
      <c r="AS1412" s="88" t="s">
        <v>6059</v>
      </c>
      <c r="AT1412" s="88">
        <v>814</v>
      </c>
      <c r="AU1412" s="88">
        <v>30000</v>
      </c>
      <c r="AV1412" s="88">
        <v>0</v>
      </c>
      <c r="AW1412" s="88">
        <v>0</v>
      </c>
      <c r="AX1412" s="88">
        <v>0</v>
      </c>
      <c r="AY1412" s="88">
        <v>30000</v>
      </c>
      <c r="AZ1412" s="88">
        <v>861</v>
      </c>
      <c r="BA1412" s="88">
        <v>0</v>
      </c>
      <c r="BB1412" s="88">
        <v>912</v>
      </c>
      <c r="BC1412" s="88">
        <v>0</v>
      </c>
      <c r="BD1412" s="88">
        <v>25</v>
      </c>
      <c r="BE1412" s="88">
        <v>0</v>
      </c>
      <c r="BF1412" s="101">
        <v>0</v>
      </c>
      <c r="BG1412" s="101">
        <v>1798</v>
      </c>
      <c r="BH1412" s="101">
        <v>2130</v>
      </c>
      <c r="BI1412" s="101">
        <v>330</v>
      </c>
      <c r="BJ1412" s="101">
        <v>2127</v>
      </c>
      <c r="BK1412" s="101">
        <v>4587</v>
      </c>
      <c r="BL1412" s="101" t="s">
        <v>3081</v>
      </c>
      <c r="BM1412" s="101" t="s">
        <v>3081</v>
      </c>
    </row>
    <row r="1413" spans="1:65">
      <c r="A1413" t="s">
        <v>695</v>
      </c>
      <c r="B1413">
        <v>20250301</v>
      </c>
      <c r="C1413">
        <v>2025</v>
      </c>
      <c r="D1413" s="9">
        <v>45717</v>
      </c>
      <c r="E1413">
        <v>3</v>
      </c>
      <c r="F1413" t="s">
        <v>1075</v>
      </c>
      <c r="G1413" t="s">
        <v>281</v>
      </c>
      <c r="H1413" t="s">
        <v>1038</v>
      </c>
      <c r="I1413" t="s">
        <v>695</v>
      </c>
      <c r="J1413">
        <v>34</v>
      </c>
      <c r="K1413" t="s">
        <v>3256</v>
      </c>
      <c r="L1413" t="s">
        <v>2158</v>
      </c>
      <c r="M1413" t="s">
        <v>2158</v>
      </c>
      <c r="N1413" t="s">
        <v>1820</v>
      </c>
      <c r="O1413" t="s">
        <v>3247</v>
      </c>
      <c r="P1413" t="s">
        <v>6037</v>
      </c>
      <c r="Q1413" t="s">
        <v>6038</v>
      </c>
      <c r="R1413" t="s">
        <v>3284</v>
      </c>
      <c r="S1413" t="s">
        <v>83</v>
      </c>
      <c r="T1413" t="s">
        <v>6046</v>
      </c>
      <c r="U1413" s="9" t="s">
        <v>6047</v>
      </c>
      <c r="V1413" s="9" t="s">
        <v>6052</v>
      </c>
      <c r="W1413" t="s">
        <v>6053</v>
      </c>
      <c r="X1413" t="s">
        <v>3081</v>
      </c>
      <c r="Y1413" t="s">
        <v>3081</v>
      </c>
      <c r="Z1413">
        <v>3</v>
      </c>
      <c r="AA1413">
        <v>45717</v>
      </c>
      <c r="AB1413">
        <v>44531</v>
      </c>
      <c r="AC1413">
        <v>62235015</v>
      </c>
      <c r="AD1413" s="9" t="s">
        <v>3084</v>
      </c>
      <c r="AE1413" t="s">
        <v>1690</v>
      </c>
      <c r="AF1413" t="s">
        <v>4083</v>
      </c>
      <c r="AG1413" t="s">
        <v>4084</v>
      </c>
      <c r="AH1413" t="s">
        <v>1782</v>
      </c>
      <c r="AI1413" t="s">
        <v>6043</v>
      </c>
      <c r="AJ1413">
        <v>35599</v>
      </c>
      <c r="AK1413" t="s">
        <v>3099</v>
      </c>
      <c r="AL1413" t="s">
        <v>3088</v>
      </c>
      <c r="AM1413">
        <v>200019604295126</v>
      </c>
      <c r="AN1413">
        <v>1</v>
      </c>
      <c r="AO1413" s="88" t="s">
        <v>3089</v>
      </c>
      <c r="AP1413" s="88">
        <v>1</v>
      </c>
      <c r="AQ1413" s="88" t="s">
        <v>3090</v>
      </c>
      <c r="AR1413" s="88">
        <v>362717</v>
      </c>
      <c r="AS1413" s="88" t="s">
        <v>6059</v>
      </c>
      <c r="AT1413" s="88">
        <v>817</v>
      </c>
      <c r="AU1413" s="88">
        <v>90000</v>
      </c>
      <c r="AV1413" s="88">
        <v>0</v>
      </c>
      <c r="AW1413" s="88">
        <v>0</v>
      </c>
      <c r="AX1413" s="88">
        <v>0</v>
      </c>
      <c r="AY1413" s="88">
        <v>90000</v>
      </c>
      <c r="AZ1413" s="88">
        <v>2583</v>
      </c>
      <c r="BA1413" s="88">
        <v>9324.25</v>
      </c>
      <c r="BB1413" s="88">
        <v>2736</v>
      </c>
      <c r="BC1413" s="88">
        <v>1715.46</v>
      </c>
      <c r="BD1413" s="88">
        <v>25</v>
      </c>
      <c r="BE1413" s="88">
        <v>0</v>
      </c>
      <c r="BF1413" s="101">
        <v>0</v>
      </c>
      <c r="BG1413" s="101">
        <v>16383.71</v>
      </c>
      <c r="BH1413" s="101">
        <v>6390</v>
      </c>
      <c r="BI1413" s="101">
        <v>851.51</v>
      </c>
      <c r="BJ1413" s="101">
        <v>6381</v>
      </c>
      <c r="BK1413" s="101">
        <v>13622.51</v>
      </c>
      <c r="BL1413" s="101" t="s">
        <v>3081</v>
      </c>
      <c r="BM1413" s="101" t="s">
        <v>3081</v>
      </c>
    </row>
    <row r="1414" spans="1:65">
      <c r="A1414" t="s">
        <v>695</v>
      </c>
      <c r="B1414">
        <v>20250301</v>
      </c>
      <c r="C1414">
        <v>2025</v>
      </c>
      <c r="D1414" s="9">
        <v>45717</v>
      </c>
      <c r="E1414">
        <v>3</v>
      </c>
      <c r="F1414" t="s">
        <v>2675</v>
      </c>
      <c r="G1414" t="s">
        <v>2694</v>
      </c>
      <c r="H1414" t="s">
        <v>2675</v>
      </c>
      <c r="I1414" t="s">
        <v>2694</v>
      </c>
      <c r="J1414">
        <v>1</v>
      </c>
      <c r="K1414" t="s">
        <v>9</v>
      </c>
      <c r="L1414" t="s">
        <v>2158</v>
      </c>
      <c r="M1414" t="s">
        <v>2158</v>
      </c>
      <c r="N1414" t="s">
        <v>1820</v>
      </c>
      <c r="O1414" t="s">
        <v>3247</v>
      </c>
      <c r="P1414" t="s">
        <v>6037</v>
      </c>
      <c r="Q1414" t="s">
        <v>6038</v>
      </c>
      <c r="R1414" t="s">
        <v>3302</v>
      </c>
      <c r="S1414" t="s">
        <v>251</v>
      </c>
      <c r="T1414" t="s">
        <v>6046</v>
      </c>
      <c r="U1414" s="9" t="s">
        <v>6047</v>
      </c>
      <c r="V1414" s="9" t="s">
        <v>6048</v>
      </c>
      <c r="W1414" t="s">
        <v>6049</v>
      </c>
      <c r="X1414" t="s">
        <v>3081</v>
      </c>
      <c r="Y1414" t="s">
        <v>3081</v>
      </c>
      <c r="Z1414">
        <v>1</v>
      </c>
      <c r="AA1414">
        <v>45383</v>
      </c>
      <c r="AB1414">
        <v>45383</v>
      </c>
      <c r="AC1414">
        <v>4</v>
      </c>
      <c r="AD1414" s="9" t="s">
        <v>3084</v>
      </c>
      <c r="AE1414" t="s">
        <v>2758</v>
      </c>
      <c r="AF1414" t="s">
        <v>4426</v>
      </c>
      <c r="AG1414" t="s">
        <v>4427</v>
      </c>
      <c r="AH1414" t="s">
        <v>2791</v>
      </c>
      <c r="AI1414" t="s">
        <v>6043</v>
      </c>
      <c r="AJ1414">
        <v>35366</v>
      </c>
      <c r="AK1414" t="s">
        <v>3099</v>
      </c>
      <c r="AL1414" t="s">
        <v>3088</v>
      </c>
      <c r="AM1414">
        <v>200019606917493</v>
      </c>
      <c r="AN1414">
        <v>1</v>
      </c>
      <c r="AO1414" s="88" t="s">
        <v>3089</v>
      </c>
      <c r="AP1414" s="88">
        <v>1</v>
      </c>
      <c r="AQ1414" s="88" t="s">
        <v>3090</v>
      </c>
      <c r="AR1414" s="88">
        <v>362717</v>
      </c>
      <c r="AS1414" s="88" t="s">
        <v>6059</v>
      </c>
      <c r="AT1414" s="88">
        <v>841</v>
      </c>
      <c r="AU1414" s="88">
        <v>35000</v>
      </c>
      <c r="AV1414" s="88">
        <v>0</v>
      </c>
      <c r="AW1414" s="88">
        <v>0</v>
      </c>
      <c r="AX1414" s="88">
        <v>0</v>
      </c>
      <c r="AY1414" s="88">
        <v>35000</v>
      </c>
      <c r="AZ1414" s="88">
        <v>1004.5</v>
      </c>
      <c r="BA1414" s="88">
        <v>0</v>
      </c>
      <c r="BB1414" s="88">
        <v>1064</v>
      </c>
      <c r="BC1414" s="88">
        <v>0</v>
      </c>
      <c r="BD1414" s="88">
        <v>25</v>
      </c>
      <c r="BE1414" s="88">
        <v>0</v>
      </c>
      <c r="BF1414" s="101">
        <v>0</v>
      </c>
      <c r="BG1414" s="101">
        <v>2093.5</v>
      </c>
      <c r="BH1414" s="101">
        <v>2485</v>
      </c>
      <c r="BI1414" s="101">
        <v>385</v>
      </c>
      <c r="BJ1414" s="101">
        <v>2481.5</v>
      </c>
      <c r="BK1414" s="101">
        <v>5351.5</v>
      </c>
      <c r="BL1414" s="101" t="s">
        <v>3081</v>
      </c>
      <c r="BM1414" s="101" t="s">
        <v>3081</v>
      </c>
    </row>
    <row r="1415" spans="1:65">
      <c r="A1415" t="s">
        <v>695</v>
      </c>
      <c r="B1415">
        <v>20250301</v>
      </c>
      <c r="C1415">
        <v>2025</v>
      </c>
      <c r="D1415" s="9">
        <v>45717</v>
      </c>
      <c r="E1415">
        <v>3</v>
      </c>
      <c r="F1415" t="s">
        <v>1076</v>
      </c>
      <c r="G1415" t="s">
        <v>609</v>
      </c>
      <c r="H1415" t="s">
        <v>1038</v>
      </c>
      <c r="I1415" t="s">
        <v>695</v>
      </c>
      <c r="J1415">
        <v>34</v>
      </c>
      <c r="K1415" t="s">
        <v>3256</v>
      </c>
      <c r="L1415" t="s">
        <v>2158</v>
      </c>
      <c r="M1415" t="s">
        <v>2158</v>
      </c>
      <c r="N1415" t="s">
        <v>1820</v>
      </c>
      <c r="O1415" t="s">
        <v>3247</v>
      </c>
      <c r="P1415" t="s">
        <v>6037</v>
      </c>
      <c r="Q1415" t="s">
        <v>6038</v>
      </c>
      <c r="R1415" t="s">
        <v>3218</v>
      </c>
      <c r="S1415" t="s">
        <v>48</v>
      </c>
      <c r="T1415" t="s">
        <v>6046</v>
      </c>
      <c r="U1415" s="9" t="s">
        <v>6047</v>
      </c>
      <c r="V1415" s="9" t="s">
        <v>3081</v>
      </c>
      <c r="W1415" t="s">
        <v>3081</v>
      </c>
      <c r="X1415" t="s">
        <v>3081</v>
      </c>
      <c r="Y1415" t="s">
        <v>3081</v>
      </c>
      <c r="Z1415">
        <v>5</v>
      </c>
      <c r="AA1415">
        <v>45717</v>
      </c>
      <c r="AB1415">
        <v>41306</v>
      </c>
      <c r="AC1415">
        <v>62130041</v>
      </c>
      <c r="AD1415" s="9" t="s">
        <v>3084</v>
      </c>
      <c r="AE1415" t="s">
        <v>6290</v>
      </c>
      <c r="AF1415" t="s">
        <v>6291</v>
      </c>
      <c r="AG1415" t="s">
        <v>3373</v>
      </c>
      <c r="AH1415" t="s">
        <v>6292</v>
      </c>
      <c r="AI1415" t="s">
        <v>6045</v>
      </c>
      <c r="AJ1415">
        <v>29565</v>
      </c>
      <c r="AK1415" t="s">
        <v>3099</v>
      </c>
      <c r="AL1415" t="s">
        <v>3088</v>
      </c>
      <c r="AM1415">
        <v>200019603263271</v>
      </c>
      <c r="AN1415">
        <v>1</v>
      </c>
      <c r="AO1415" s="88" t="s">
        <v>3089</v>
      </c>
      <c r="AP1415" s="88">
        <v>1</v>
      </c>
      <c r="AQ1415" s="88" t="s">
        <v>3090</v>
      </c>
      <c r="AR1415" s="88">
        <v>362717</v>
      </c>
      <c r="AS1415" s="88" t="s">
        <v>6059</v>
      </c>
      <c r="AT1415" s="88">
        <v>845</v>
      </c>
      <c r="AU1415" s="88">
        <v>170000</v>
      </c>
      <c r="AV1415" s="88">
        <v>0</v>
      </c>
      <c r="AW1415" s="88">
        <v>0</v>
      </c>
      <c r="AX1415" s="88">
        <v>0</v>
      </c>
      <c r="AY1415" s="88">
        <v>170000</v>
      </c>
      <c r="AZ1415" s="88">
        <v>4879</v>
      </c>
      <c r="BA1415" s="88">
        <v>28571.119999999999</v>
      </c>
      <c r="BB1415" s="88">
        <v>5168</v>
      </c>
      <c r="BC1415" s="88">
        <v>0</v>
      </c>
      <c r="BD1415" s="88">
        <v>25</v>
      </c>
      <c r="BE1415" s="88">
        <v>0</v>
      </c>
      <c r="BF1415" s="101">
        <v>0</v>
      </c>
      <c r="BG1415" s="101">
        <v>38643.120000000003</v>
      </c>
      <c r="BH1415" s="101">
        <v>12070</v>
      </c>
      <c r="BI1415" s="101">
        <v>851.51</v>
      </c>
      <c r="BJ1415" s="101">
        <v>12053</v>
      </c>
      <c r="BK1415" s="101">
        <v>24974.51</v>
      </c>
      <c r="BL1415" s="101" t="s">
        <v>3081</v>
      </c>
      <c r="BM1415" s="101" t="s">
        <v>3081</v>
      </c>
    </row>
    <row r="1416" spans="1:65">
      <c r="A1416" t="s">
        <v>695</v>
      </c>
      <c r="B1416">
        <v>20250301</v>
      </c>
      <c r="C1416">
        <v>2025</v>
      </c>
      <c r="D1416" s="9">
        <v>45717</v>
      </c>
      <c r="E1416">
        <v>3</v>
      </c>
      <c r="F1416" t="s">
        <v>1027</v>
      </c>
      <c r="G1416" t="s">
        <v>246</v>
      </c>
      <c r="H1416" t="s">
        <v>1027</v>
      </c>
      <c r="I1416" t="s">
        <v>246</v>
      </c>
      <c r="J1416">
        <v>1</v>
      </c>
      <c r="K1416" t="s">
        <v>9</v>
      </c>
      <c r="L1416" t="s">
        <v>2158</v>
      </c>
      <c r="M1416" t="s">
        <v>2158</v>
      </c>
      <c r="N1416" t="s">
        <v>1820</v>
      </c>
      <c r="O1416" t="s">
        <v>3247</v>
      </c>
      <c r="P1416" t="s">
        <v>6037</v>
      </c>
      <c r="Q1416" t="s">
        <v>6038</v>
      </c>
      <c r="R1416" t="s">
        <v>5190</v>
      </c>
      <c r="S1416" t="s">
        <v>738</v>
      </c>
      <c r="T1416" t="s">
        <v>6046</v>
      </c>
      <c r="U1416" s="9" t="s">
        <v>6047</v>
      </c>
      <c r="V1416" s="9" t="s">
        <v>3081</v>
      </c>
      <c r="W1416" t="s">
        <v>3081</v>
      </c>
      <c r="X1416" t="s">
        <v>3081</v>
      </c>
      <c r="Y1416" t="s">
        <v>3081</v>
      </c>
      <c r="Z1416">
        <v>3</v>
      </c>
      <c r="AA1416">
        <v>44986</v>
      </c>
      <c r="AB1416">
        <v>39561</v>
      </c>
      <c r="AC1416">
        <v>62160109</v>
      </c>
      <c r="AD1416" s="9" t="s">
        <v>3084</v>
      </c>
      <c r="AE1416" t="s">
        <v>1409</v>
      </c>
      <c r="AF1416" t="s">
        <v>5338</v>
      </c>
      <c r="AG1416" t="s">
        <v>5339</v>
      </c>
      <c r="AH1416" t="s">
        <v>2936</v>
      </c>
      <c r="AI1416" t="s">
        <v>6045</v>
      </c>
      <c r="AJ1416">
        <v>28856</v>
      </c>
      <c r="AK1416" t="s">
        <v>3099</v>
      </c>
      <c r="AL1416" t="s">
        <v>3088</v>
      </c>
      <c r="AM1416">
        <v>200019603129557</v>
      </c>
      <c r="AN1416">
        <v>1</v>
      </c>
      <c r="AO1416" s="88" t="s">
        <v>3089</v>
      </c>
      <c r="AP1416" s="88">
        <v>1</v>
      </c>
      <c r="AQ1416" s="88" t="s">
        <v>3090</v>
      </c>
      <c r="AR1416" s="88">
        <v>362717</v>
      </c>
      <c r="AS1416" s="88" t="s">
        <v>6059</v>
      </c>
      <c r="AT1416" s="88">
        <v>849</v>
      </c>
      <c r="AU1416" s="88">
        <v>145000</v>
      </c>
      <c r="AV1416" s="88">
        <v>0</v>
      </c>
      <c r="AW1416" s="88">
        <v>0</v>
      </c>
      <c r="AX1416" s="88">
        <v>0</v>
      </c>
      <c r="AY1416" s="88">
        <v>145000</v>
      </c>
      <c r="AZ1416" s="88">
        <v>4161.5</v>
      </c>
      <c r="BA1416" s="88">
        <v>22690.49</v>
      </c>
      <c r="BB1416" s="88">
        <v>4408</v>
      </c>
      <c r="BC1416" s="88">
        <v>0</v>
      </c>
      <c r="BD1416" s="88">
        <v>25</v>
      </c>
      <c r="BE1416" s="88">
        <v>0</v>
      </c>
      <c r="BF1416" s="101">
        <v>0</v>
      </c>
      <c r="BG1416" s="101">
        <v>31284.99</v>
      </c>
      <c r="BH1416" s="101">
        <v>10295</v>
      </c>
      <c r="BI1416" s="101">
        <v>851.51</v>
      </c>
      <c r="BJ1416" s="101">
        <v>10280.5</v>
      </c>
      <c r="BK1416" s="101">
        <v>21427.01</v>
      </c>
      <c r="BL1416" s="101" t="s">
        <v>3091</v>
      </c>
      <c r="BM1416" s="101" t="s">
        <v>3081</v>
      </c>
    </row>
    <row r="1417" spans="1:65">
      <c r="A1417" t="s">
        <v>695</v>
      </c>
      <c r="B1417">
        <v>20250301</v>
      </c>
      <c r="C1417">
        <v>2025</v>
      </c>
      <c r="D1417" s="9">
        <v>45717</v>
      </c>
      <c r="E1417">
        <v>3</v>
      </c>
      <c r="F1417" t="s">
        <v>1067</v>
      </c>
      <c r="G1417" t="s">
        <v>407</v>
      </c>
      <c r="H1417" t="s">
        <v>1067</v>
      </c>
      <c r="I1417" t="s">
        <v>407</v>
      </c>
      <c r="J1417">
        <v>1</v>
      </c>
      <c r="K1417" t="s">
        <v>9</v>
      </c>
      <c r="L1417" t="s">
        <v>2158</v>
      </c>
      <c r="M1417" t="s">
        <v>2158</v>
      </c>
      <c r="N1417" t="s">
        <v>1820</v>
      </c>
      <c r="O1417" t="s">
        <v>3247</v>
      </c>
      <c r="P1417" t="s">
        <v>6037</v>
      </c>
      <c r="Q1417" t="s">
        <v>6038</v>
      </c>
      <c r="R1417" t="s">
        <v>3180</v>
      </c>
      <c r="S1417" t="s">
        <v>1879</v>
      </c>
      <c r="T1417" t="s">
        <v>6046</v>
      </c>
      <c r="U1417" s="9" t="s">
        <v>6047</v>
      </c>
      <c r="V1417" s="9" t="s">
        <v>6041</v>
      </c>
      <c r="W1417" t="s">
        <v>6042</v>
      </c>
      <c r="X1417" t="s">
        <v>3081</v>
      </c>
      <c r="Y1417" t="s">
        <v>3081</v>
      </c>
      <c r="Z1417">
        <v>1</v>
      </c>
      <c r="AA1417">
        <v>45261</v>
      </c>
      <c r="AB1417">
        <v>45261</v>
      </c>
      <c r="AC1417">
        <v>61710069</v>
      </c>
      <c r="AD1417" s="9" t="s">
        <v>3084</v>
      </c>
      <c r="AE1417" t="s">
        <v>2641</v>
      </c>
      <c r="AF1417" t="s">
        <v>4712</v>
      </c>
      <c r="AG1417" t="s">
        <v>4713</v>
      </c>
      <c r="AH1417" t="s">
        <v>2640</v>
      </c>
      <c r="AI1417" t="s">
        <v>6043</v>
      </c>
      <c r="AJ1417">
        <v>23852</v>
      </c>
      <c r="AK1417" t="s">
        <v>3099</v>
      </c>
      <c r="AL1417" t="s">
        <v>3088</v>
      </c>
      <c r="AM1417">
        <v>200019606489619</v>
      </c>
      <c r="AN1417">
        <v>1</v>
      </c>
      <c r="AO1417" s="88" t="s">
        <v>3089</v>
      </c>
      <c r="AP1417" s="88">
        <v>1</v>
      </c>
      <c r="AQ1417" s="88" t="s">
        <v>3090</v>
      </c>
      <c r="AR1417" s="88">
        <v>362717</v>
      </c>
      <c r="AS1417" s="88" t="s">
        <v>6059</v>
      </c>
      <c r="AT1417" s="88">
        <v>853</v>
      </c>
      <c r="AU1417" s="88">
        <v>35000</v>
      </c>
      <c r="AV1417" s="88">
        <v>0</v>
      </c>
      <c r="AW1417" s="88">
        <v>0</v>
      </c>
      <c r="AX1417" s="88">
        <v>0</v>
      </c>
      <c r="AY1417" s="88">
        <v>35000</v>
      </c>
      <c r="AZ1417" s="88">
        <v>1004.5</v>
      </c>
      <c r="BA1417" s="88">
        <v>0</v>
      </c>
      <c r="BB1417" s="88">
        <v>1064</v>
      </c>
      <c r="BC1417" s="88">
        <v>0</v>
      </c>
      <c r="BD1417" s="88">
        <v>25</v>
      </c>
      <c r="BE1417" s="88">
        <v>0</v>
      </c>
      <c r="BF1417" s="101">
        <v>0</v>
      </c>
      <c r="BG1417" s="101">
        <v>2093.5</v>
      </c>
      <c r="BH1417" s="101">
        <v>2485</v>
      </c>
      <c r="BI1417" s="101">
        <v>385</v>
      </c>
      <c r="BJ1417" s="101">
        <v>2481.5</v>
      </c>
      <c r="BK1417" s="101">
        <v>5351.5</v>
      </c>
      <c r="BL1417" s="101" t="s">
        <v>3081</v>
      </c>
      <c r="BM1417" s="101" t="s">
        <v>3081</v>
      </c>
    </row>
    <row r="1418" spans="1:65">
      <c r="A1418" t="s">
        <v>695</v>
      </c>
      <c r="B1418">
        <v>20250301</v>
      </c>
      <c r="C1418">
        <v>2025</v>
      </c>
      <c r="D1418" s="9">
        <v>45717</v>
      </c>
      <c r="E1418">
        <v>3</v>
      </c>
      <c r="F1418" t="s">
        <v>1028</v>
      </c>
      <c r="G1418" t="s">
        <v>1194</v>
      </c>
      <c r="H1418" t="s">
        <v>1028</v>
      </c>
      <c r="I1418" t="s">
        <v>1194</v>
      </c>
      <c r="J1418">
        <v>1</v>
      </c>
      <c r="K1418" t="s">
        <v>9</v>
      </c>
      <c r="L1418" t="s">
        <v>2158</v>
      </c>
      <c r="M1418" t="s">
        <v>2158</v>
      </c>
      <c r="N1418" t="s">
        <v>1820</v>
      </c>
      <c r="O1418" t="s">
        <v>3247</v>
      </c>
      <c r="P1418" t="s">
        <v>6037</v>
      </c>
      <c r="Q1418" t="s">
        <v>6038</v>
      </c>
      <c r="R1418" t="s">
        <v>3573</v>
      </c>
      <c r="S1418" t="s">
        <v>68</v>
      </c>
      <c r="T1418" t="s">
        <v>6039</v>
      </c>
      <c r="U1418" s="9" t="s">
        <v>6040</v>
      </c>
      <c r="V1418" s="9" t="s">
        <v>6056</v>
      </c>
      <c r="W1418" t="s">
        <v>6057</v>
      </c>
      <c r="X1418" t="s">
        <v>3081</v>
      </c>
      <c r="Y1418" t="s">
        <v>3081</v>
      </c>
      <c r="Z1418">
        <v>7</v>
      </c>
      <c r="AA1418">
        <v>43831</v>
      </c>
      <c r="AB1418">
        <v>367</v>
      </c>
      <c r="AC1418">
        <v>62475049</v>
      </c>
      <c r="AD1418" s="9" t="s">
        <v>3084</v>
      </c>
      <c r="AE1418" t="s">
        <v>1310</v>
      </c>
      <c r="AF1418" t="s">
        <v>5406</v>
      </c>
      <c r="AG1418" t="s">
        <v>5407</v>
      </c>
      <c r="AH1418" t="s">
        <v>578</v>
      </c>
      <c r="AI1418" t="s">
        <v>6043</v>
      </c>
      <c r="AJ1418">
        <v>30138</v>
      </c>
      <c r="AK1418" t="s">
        <v>3088</v>
      </c>
      <c r="AL1418" t="s">
        <v>3088</v>
      </c>
      <c r="AM1418">
        <v>200018300171890</v>
      </c>
      <c r="AN1418">
        <v>1</v>
      </c>
      <c r="AO1418" s="88" t="s">
        <v>3089</v>
      </c>
      <c r="AP1418" s="88">
        <v>1</v>
      </c>
      <c r="AQ1418" s="88" t="s">
        <v>3090</v>
      </c>
      <c r="AR1418" s="88">
        <v>363097</v>
      </c>
      <c r="AS1418" s="88" t="s">
        <v>6091</v>
      </c>
      <c r="AT1418" s="88">
        <v>14</v>
      </c>
      <c r="AU1418" s="88">
        <v>35000</v>
      </c>
      <c r="AV1418" s="88">
        <v>0</v>
      </c>
      <c r="AW1418" s="88">
        <v>0</v>
      </c>
      <c r="AX1418" s="88">
        <v>35000</v>
      </c>
      <c r="AY1418" s="88">
        <v>70000</v>
      </c>
      <c r="AZ1418" s="88">
        <v>1004.5</v>
      </c>
      <c r="BA1418" s="88">
        <v>5368.48</v>
      </c>
      <c r="BB1418" s="88">
        <v>1064</v>
      </c>
      <c r="BC1418" s="88">
        <v>0</v>
      </c>
      <c r="BD1418" s="88">
        <v>0</v>
      </c>
      <c r="BE1418" s="88">
        <v>0</v>
      </c>
      <c r="BF1418" s="101">
        <v>0</v>
      </c>
      <c r="BG1418" s="101">
        <v>7436.98</v>
      </c>
      <c r="BH1418" s="101">
        <v>2485</v>
      </c>
      <c r="BI1418" s="101">
        <v>385</v>
      </c>
      <c r="BJ1418" s="101">
        <v>2481.5</v>
      </c>
      <c r="BK1418" s="101">
        <v>5351.5</v>
      </c>
      <c r="BL1418" s="101" t="s">
        <v>3091</v>
      </c>
      <c r="BM1418" s="101" t="s">
        <v>3229</v>
      </c>
    </row>
    <row r="1419" spans="1:65">
      <c r="A1419" t="s">
        <v>695</v>
      </c>
      <c r="B1419">
        <v>20250301</v>
      </c>
      <c r="C1419">
        <v>2025</v>
      </c>
      <c r="D1419" s="9">
        <v>45717</v>
      </c>
      <c r="E1419">
        <v>3</v>
      </c>
      <c r="F1419" t="s">
        <v>1071</v>
      </c>
      <c r="G1419" t="s">
        <v>160</v>
      </c>
      <c r="H1419" t="s">
        <v>1071</v>
      </c>
      <c r="I1419" t="s">
        <v>160</v>
      </c>
      <c r="J1419">
        <v>1</v>
      </c>
      <c r="K1419" t="s">
        <v>9</v>
      </c>
      <c r="L1419" t="s">
        <v>2158</v>
      </c>
      <c r="M1419" t="s">
        <v>2158</v>
      </c>
      <c r="N1419" t="s">
        <v>1820</v>
      </c>
      <c r="O1419" t="s">
        <v>3247</v>
      </c>
      <c r="P1419" t="s">
        <v>6037</v>
      </c>
      <c r="Q1419" t="s">
        <v>6038</v>
      </c>
      <c r="R1419" t="s">
        <v>3096</v>
      </c>
      <c r="S1419" t="s">
        <v>295</v>
      </c>
      <c r="T1419" t="s">
        <v>6046</v>
      </c>
      <c r="U1419" s="9" t="s">
        <v>6047</v>
      </c>
      <c r="V1419" s="9" t="s">
        <v>6056</v>
      </c>
      <c r="W1419" t="s">
        <v>6057</v>
      </c>
      <c r="X1419" t="s">
        <v>3081</v>
      </c>
      <c r="Y1419" t="s">
        <v>3081</v>
      </c>
      <c r="Z1419">
        <v>1</v>
      </c>
      <c r="AA1419">
        <v>44197</v>
      </c>
      <c r="AB1419">
        <v>44197</v>
      </c>
      <c r="AC1419">
        <v>62370018</v>
      </c>
      <c r="AD1419" s="9" t="s">
        <v>3084</v>
      </c>
      <c r="AE1419" t="s">
        <v>1436</v>
      </c>
      <c r="AF1419" t="s">
        <v>4835</v>
      </c>
      <c r="AG1419" t="s">
        <v>4836</v>
      </c>
      <c r="AH1419" t="s">
        <v>749</v>
      </c>
      <c r="AI1419" t="s">
        <v>6045</v>
      </c>
      <c r="AJ1419">
        <v>31449</v>
      </c>
      <c r="AK1419" t="s">
        <v>3099</v>
      </c>
      <c r="AL1419" t="s">
        <v>3088</v>
      </c>
      <c r="AM1419">
        <v>200019603193066</v>
      </c>
      <c r="AN1419">
        <v>1</v>
      </c>
      <c r="AO1419" s="88" t="s">
        <v>3089</v>
      </c>
      <c r="AP1419" s="88">
        <v>1</v>
      </c>
      <c r="AQ1419" s="88" t="s">
        <v>3090</v>
      </c>
      <c r="AR1419" s="88">
        <v>363097</v>
      </c>
      <c r="AS1419" s="88" t="s">
        <v>6091</v>
      </c>
      <c r="AT1419" s="88">
        <v>16</v>
      </c>
      <c r="AU1419" s="88">
        <v>13000</v>
      </c>
      <c r="AV1419" s="88">
        <v>0</v>
      </c>
      <c r="AW1419" s="88">
        <v>0</v>
      </c>
      <c r="AX1419" s="88">
        <v>13000</v>
      </c>
      <c r="AY1419" s="88">
        <v>26000</v>
      </c>
      <c r="AZ1419" s="88">
        <v>373.1</v>
      </c>
      <c r="BA1419" s="88">
        <v>1571.73</v>
      </c>
      <c r="BB1419" s="88">
        <v>395.2</v>
      </c>
      <c r="BC1419" s="88">
        <v>0</v>
      </c>
      <c r="BD1419" s="88">
        <v>0</v>
      </c>
      <c r="BE1419" s="88">
        <v>0</v>
      </c>
      <c r="BF1419" s="101">
        <v>0</v>
      </c>
      <c r="BG1419" s="101">
        <v>2340.0300000000002</v>
      </c>
      <c r="BH1419" s="101">
        <v>923</v>
      </c>
      <c r="BI1419" s="101">
        <v>143</v>
      </c>
      <c r="BJ1419" s="101">
        <v>921.7</v>
      </c>
      <c r="BK1419" s="101">
        <v>1987.7</v>
      </c>
      <c r="BL1419" s="101" t="s">
        <v>3081</v>
      </c>
      <c r="BM1419" s="101" t="s">
        <v>3081</v>
      </c>
    </row>
    <row r="1420" spans="1:65">
      <c r="A1420" t="s">
        <v>695</v>
      </c>
      <c r="B1420">
        <v>20250301</v>
      </c>
      <c r="C1420">
        <v>2025</v>
      </c>
      <c r="D1420" s="9">
        <v>45717</v>
      </c>
      <c r="E1420">
        <v>3</v>
      </c>
      <c r="F1420" t="s">
        <v>2202</v>
      </c>
      <c r="G1420" t="s">
        <v>2201</v>
      </c>
      <c r="H1420" t="s">
        <v>2202</v>
      </c>
      <c r="I1420" t="s">
        <v>2201</v>
      </c>
      <c r="J1420">
        <v>1</v>
      </c>
      <c r="K1420" t="s">
        <v>9</v>
      </c>
      <c r="L1420" t="s">
        <v>2158</v>
      </c>
      <c r="M1420" t="s">
        <v>2158</v>
      </c>
      <c r="N1420" t="s">
        <v>1820</v>
      </c>
      <c r="O1420" t="s">
        <v>3247</v>
      </c>
      <c r="P1420" t="s">
        <v>6037</v>
      </c>
      <c r="Q1420" t="s">
        <v>6038</v>
      </c>
      <c r="R1420" t="s">
        <v>3330</v>
      </c>
      <c r="S1420" t="s">
        <v>45</v>
      </c>
      <c r="T1420" t="s">
        <v>6039</v>
      </c>
      <c r="U1420" s="9" t="s">
        <v>6040</v>
      </c>
      <c r="V1420" s="9" t="s">
        <v>6056</v>
      </c>
      <c r="W1420" t="s">
        <v>6057</v>
      </c>
      <c r="X1420" t="s">
        <v>3081</v>
      </c>
      <c r="Y1420" t="s">
        <v>3081</v>
      </c>
      <c r="Z1420">
        <v>3</v>
      </c>
      <c r="AA1420">
        <v>45474</v>
      </c>
      <c r="AB1420">
        <v>44812</v>
      </c>
      <c r="AC1420">
        <v>61470009</v>
      </c>
      <c r="AD1420" s="9" t="s">
        <v>3084</v>
      </c>
      <c r="AE1420" t="s">
        <v>1863</v>
      </c>
      <c r="AF1420" t="s">
        <v>3553</v>
      </c>
      <c r="AG1420" t="s">
        <v>3554</v>
      </c>
      <c r="AH1420" t="s">
        <v>1849</v>
      </c>
      <c r="AI1420" t="s">
        <v>6043</v>
      </c>
      <c r="AJ1420">
        <v>33058</v>
      </c>
      <c r="AK1420" t="s">
        <v>3099</v>
      </c>
      <c r="AL1420" t="s">
        <v>3088</v>
      </c>
      <c r="AM1420">
        <v>200019605128265</v>
      </c>
      <c r="AN1420">
        <v>1</v>
      </c>
      <c r="AO1420" s="88" t="s">
        <v>3089</v>
      </c>
      <c r="AP1420" s="88">
        <v>1</v>
      </c>
      <c r="AQ1420" s="88" t="s">
        <v>3090</v>
      </c>
      <c r="AR1420" s="88">
        <v>363097</v>
      </c>
      <c r="AS1420" s="88" t="s">
        <v>6091</v>
      </c>
      <c r="AT1420" s="88">
        <v>19</v>
      </c>
      <c r="AU1420" s="88">
        <v>35000</v>
      </c>
      <c r="AV1420" s="88">
        <v>0</v>
      </c>
      <c r="AW1420" s="88">
        <v>0</v>
      </c>
      <c r="AX1420" s="88">
        <v>35000</v>
      </c>
      <c r="AY1420" s="88">
        <v>70000</v>
      </c>
      <c r="AZ1420" s="88">
        <v>1004.5</v>
      </c>
      <c r="BA1420" s="88">
        <v>5368.48</v>
      </c>
      <c r="BB1420" s="88">
        <v>1064</v>
      </c>
      <c r="BC1420" s="88">
        <v>0</v>
      </c>
      <c r="BD1420" s="88">
        <v>0</v>
      </c>
      <c r="BE1420" s="88">
        <v>0</v>
      </c>
      <c r="BF1420" s="101">
        <v>0</v>
      </c>
      <c r="BG1420" s="101">
        <v>7436.98</v>
      </c>
      <c r="BH1420" s="101">
        <v>2485</v>
      </c>
      <c r="BI1420" s="101">
        <v>385</v>
      </c>
      <c r="BJ1420" s="101">
        <v>2481.5</v>
      </c>
      <c r="BK1420" s="101">
        <v>5351.5</v>
      </c>
      <c r="BL1420" s="101" t="s">
        <v>3081</v>
      </c>
      <c r="BM1420" s="101" t="s">
        <v>3081</v>
      </c>
    </row>
    <row r="1421" spans="1:65">
      <c r="A1421" t="s">
        <v>695</v>
      </c>
      <c r="B1421">
        <v>20250301</v>
      </c>
      <c r="C1421">
        <v>2025</v>
      </c>
      <c r="D1421" s="9">
        <v>45717</v>
      </c>
      <c r="E1421">
        <v>3</v>
      </c>
      <c r="F1421" t="s">
        <v>1027</v>
      </c>
      <c r="G1421" t="s">
        <v>246</v>
      </c>
      <c r="H1421" t="s">
        <v>1027</v>
      </c>
      <c r="I1421" t="s">
        <v>246</v>
      </c>
      <c r="J1421">
        <v>1</v>
      </c>
      <c r="K1421" t="s">
        <v>9</v>
      </c>
      <c r="L1421" t="s">
        <v>2158</v>
      </c>
      <c r="M1421" t="s">
        <v>2158</v>
      </c>
      <c r="N1421" t="s">
        <v>1820</v>
      </c>
      <c r="O1421" t="s">
        <v>3247</v>
      </c>
      <c r="P1421" t="s">
        <v>6037</v>
      </c>
      <c r="Q1421" t="s">
        <v>6038</v>
      </c>
      <c r="R1421" t="s">
        <v>3395</v>
      </c>
      <c r="S1421" t="s">
        <v>249</v>
      </c>
      <c r="T1421" t="s">
        <v>6046</v>
      </c>
      <c r="U1421" s="9" t="s">
        <v>6047</v>
      </c>
      <c r="V1421" s="9" t="s">
        <v>6048</v>
      </c>
      <c r="W1421" t="s">
        <v>6049</v>
      </c>
      <c r="X1421" t="s">
        <v>3081</v>
      </c>
      <c r="Y1421" t="s">
        <v>3081</v>
      </c>
      <c r="Z1421">
        <v>1</v>
      </c>
      <c r="AA1421">
        <v>44511</v>
      </c>
      <c r="AB1421">
        <v>44511</v>
      </c>
      <c r="AC1421">
        <v>62160085</v>
      </c>
      <c r="AD1421" s="9" t="s">
        <v>3084</v>
      </c>
      <c r="AE1421" t="s">
        <v>1319</v>
      </c>
      <c r="AF1421" t="s">
        <v>3396</v>
      </c>
      <c r="AG1421" t="s">
        <v>3397</v>
      </c>
      <c r="AH1421" t="s">
        <v>1138</v>
      </c>
      <c r="AI1421" t="s">
        <v>6045</v>
      </c>
      <c r="AJ1421">
        <v>33760</v>
      </c>
      <c r="AK1421" t="s">
        <v>3099</v>
      </c>
      <c r="AL1421" t="s">
        <v>3088</v>
      </c>
      <c r="AM1421">
        <v>200012402151753</v>
      </c>
      <c r="AN1421">
        <v>1</v>
      </c>
      <c r="AO1421" s="88" t="s">
        <v>3089</v>
      </c>
      <c r="AP1421" s="88">
        <v>1</v>
      </c>
      <c r="AQ1421" s="88" t="s">
        <v>3090</v>
      </c>
      <c r="AR1421" s="88">
        <v>363097</v>
      </c>
      <c r="AS1421" s="88" t="s">
        <v>6091</v>
      </c>
      <c r="AT1421" s="88">
        <v>22</v>
      </c>
      <c r="AU1421" s="88">
        <v>15000</v>
      </c>
      <c r="AV1421" s="88">
        <v>0</v>
      </c>
      <c r="AW1421" s="88">
        <v>0</v>
      </c>
      <c r="AX1421" s="88">
        <v>15000</v>
      </c>
      <c r="AY1421" s="88">
        <v>30000</v>
      </c>
      <c r="AZ1421" s="88">
        <v>430.5</v>
      </c>
      <c r="BA1421" s="88">
        <v>2338.35</v>
      </c>
      <c r="BB1421" s="88">
        <v>456</v>
      </c>
      <c r="BC1421" s="88">
        <v>0</v>
      </c>
      <c r="BD1421" s="88">
        <v>0</v>
      </c>
      <c r="BE1421" s="88">
        <v>0</v>
      </c>
      <c r="BF1421" s="101">
        <v>0</v>
      </c>
      <c r="BG1421" s="101">
        <v>3224.85</v>
      </c>
      <c r="BH1421" s="101">
        <v>1065</v>
      </c>
      <c r="BI1421" s="101">
        <v>165</v>
      </c>
      <c r="BJ1421" s="101">
        <v>1063.5</v>
      </c>
      <c r="BK1421" s="101">
        <v>2293.5</v>
      </c>
      <c r="BL1421" s="101" t="s">
        <v>3081</v>
      </c>
      <c r="BM1421" s="101" t="s">
        <v>3081</v>
      </c>
    </row>
    <row r="1422" spans="1:65">
      <c r="A1422" t="s">
        <v>695</v>
      </c>
      <c r="B1422">
        <v>20250301</v>
      </c>
      <c r="C1422">
        <v>2025</v>
      </c>
      <c r="D1422" s="9">
        <v>45717</v>
      </c>
      <c r="E1422">
        <v>3</v>
      </c>
      <c r="F1422" t="s">
        <v>2743</v>
      </c>
      <c r="G1422" t="s">
        <v>2744</v>
      </c>
      <c r="H1422" t="s">
        <v>2743</v>
      </c>
      <c r="I1422" t="s">
        <v>2744</v>
      </c>
      <c r="J1422">
        <v>1</v>
      </c>
      <c r="K1422" t="s">
        <v>9</v>
      </c>
      <c r="L1422" t="s">
        <v>2158</v>
      </c>
      <c r="M1422" t="s">
        <v>2158</v>
      </c>
      <c r="N1422" t="s">
        <v>1820</v>
      </c>
      <c r="O1422" t="s">
        <v>3247</v>
      </c>
      <c r="P1422" t="s">
        <v>6037</v>
      </c>
      <c r="Q1422" t="s">
        <v>6038</v>
      </c>
      <c r="R1422" t="s">
        <v>3096</v>
      </c>
      <c r="S1422" t="s">
        <v>295</v>
      </c>
      <c r="T1422" t="s">
        <v>6046</v>
      </c>
      <c r="U1422" s="9" t="s">
        <v>6047</v>
      </c>
      <c r="V1422" s="9" t="s">
        <v>6056</v>
      </c>
      <c r="W1422" t="s">
        <v>6057</v>
      </c>
      <c r="X1422" t="s">
        <v>3081</v>
      </c>
      <c r="Y1422" t="s">
        <v>3081</v>
      </c>
      <c r="Z1422">
        <v>7</v>
      </c>
      <c r="AA1422">
        <v>45352</v>
      </c>
      <c r="AB1422">
        <v>40909</v>
      </c>
      <c r="AC1422">
        <v>61650018</v>
      </c>
      <c r="AD1422" s="9" t="s">
        <v>3084</v>
      </c>
      <c r="AE1422" t="s">
        <v>1422</v>
      </c>
      <c r="AF1422" t="s">
        <v>4837</v>
      </c>
      <c r="AG1422" t="s">
        <v>4838</v>
      </c>
      <c r="AH1422" t="s">
        <v>279</v>
      </c>
      <c r="AI1422" t="s">
        <v>6045</v>
      </c>
      <c r="AJ1422">
        <v>26252</v>
      </c>
      <c r="AK1422" t="s">
        <v>3087</v>
      </c>
      <c r="AL1422" t="s">
        <v>4839</v>
      </c>
      <c r="AM1422">
        <v>200013300205821</v>
      </c>
      <c r="AN1422">
        <v>1</v>
      </c>
      <c r="AO1422" s="88" t="s">
        <v>3089</v>
      </c>
      <c r="AP1422" s="88">
        <v>1</v>
      </c>
      <c r="AQ1422" s="88" t="s">
        <v>3090</v>
      </c>
      <c r="AR1422" s="88">
        <v>363127</v>
      </c>
      <c r="AS1422" s="88" t="s">
        <v>6092</v>
      </c>
      <c r="AT1422" s="88">
        <v>2</v>
      </c>
      <c r="AU1422" s="88">
        <v>0</v>
      </c>
      <c r="AV1422" s="88">
        <v>0</v>
      </c>
      <c r="AW1422" s="88">
        <v>0</v>
      </c>
      <c r="AX1422" s="88">
        <v>2500</v>
      </c>
      <c r="AY1422" s="88">
        <v>2500</v>
      </c>
      <c r="AZ1422" s="88">
        <v>0</v>
      </c>
      <c r="BA1422" s="88">
        <v>111.98</v>
      </c>
      <c r="BB1422" s="88">
        <v>0</v>
      </c>
      <c r="BC1422" s="88">
        <v>0</v>
      </c>
      <c r="BD1422" s="88">
        <v>0</v>
      </c>
      <c r="BE1422" s="88">
        <v>0</v>
      </c>
      <c r="BF1422" s="101">
        <v>0</v>
      </c>
      <c r="BG1422" s="101">
        <v>111.98</v>
      </c>
      <c r="BH1422" s="101">
        <v>0</v>
      </c>
      <c r="BI1422" s="101">
        <v>0</v>
      </c>
      <c r="BJ1422" s="101">
        <v>0</v>
      </c>
      <c r="BK1422" s="101">
        <v>0</v>
      </c>
      <c r="BL1422" s="101" t="s">
        <v>3081</v>
      </c>
      <c r="BM1422" s="101" t="s">
        <v>3081</v>
      </c>
    </row>
    <row r="1423" spans="1:65">
      <c r="A1423" t="s">
        <v>695</v>
      </c>
      <c r="B1423">
        <v>20250301</v>
      </c>
      <c r="C1423">
        <v>2025</v>
      </c>
      <c r="D1423" s="9">
        <v>45717</v>
      </c>
      <c r="E1423">
        <v>3</v>
      </c>
      <c r="F1423" t="s">
        <v>1045</v>
      </c>
      <c r="G1423" t="s">
        <v>1201</v>
      </c>
      <c r="H1423" t="s">
        <v>1045</v>
      </c>
      <c r="I1423" t="s">
        <v>1201</v>
      </c>
      <c r="J1423">
        <v>1</v>
      </c>
      <c r="K1423" t="s">
        <v>9</v>
      </c>
      <c r="L1423" t="s">
        <v>2158</v>
      </c>
      <c r="M1423" t="s">
        <v>2158</v>
      </c>
      <c r="N1423" t="s">
        <v>1820</v>
      </c>
      <c r="O1423" t="s">
        <v>3247</v>
      </c>
      <c r="P1423" t="s">
        <v>6037</v>
      </c>
      <c r="Q1423" t="s">
        <v>6038</v>
      </c>
      <c r="R1423" t="s">
        <v>3113</v>
      </c>
      <c r="S1423" t="s">
        <v>35</v>
      </c>
      <c r="T1423" t="s">
        <v>6039</v>
      </c>
      <c r="U1423" s="9" t="s">
        <v>6040</v>
      </c>
      <c r="V1423" s="9" t="s">
        <v>6041</v>
      </c>
      <c r="W1423" t="s">
        <v>6042</v>
      </c>
      <c r="X1423" t="s">
        <v>3081</v>
      </c>
      <c r="Y1423" t="s">
        <v>3081</v>
      </c>
      <c r="Z1423">
        <v>4</v>
      </c>
      <c r="AA1423">
        <v>43770</v>
      </c>
      <c r="AB1423">
        <v>36794</v>
      </c>
      <c r="AC1423">
        <v>61485004</v>
      </c>
      <c r="AD1423" s="9" t="s">
        <v>3084</v>
      </c>
      <c r="AE1423" t="s">
        <v>880</v>
      </c>
      <c r="AF1423" t="s">
        <v>3339</v>
      </c>
      <c r="AG1423" t="s">
        <v>4534</v>
      </c>
      <c r="AH1423" t="s">
        <v>186</v>
      </c>
      <c r="AI1423" t="s">
        <v>6045</v>
      </c>
      <c r="AJ1423">
        <v>28527</v>
      </c>
      <c r="AK1423" t="s">
        <v>3088</v>
      </c>
      <c r="AL1423" t="s">
        <v>3095</v>
      </c>
      <c r="AM1423">
        <v>200013300044532</v>
      </c>
      <c r="AN1423">
        <v>1</v>
      </c>
      <c r="AO1423" s="88" t="s">
        <v>3089</v>
      </c>
      <c r="AP1423" s="88">
        <v>1</v>
      </c>
      <c r="AQ1423" s="88" t="s">
        <v>3090</v>
      </c>
      <c r="AR1423" s="88">
        <v>363127</v>
      </c>
      <c r="AS1423" s="88" t="s">
        <v>6092</v>
      </c>
      <c r="AT1423" s="88">
        <v>5</v>
      </c>
      <c r="AU1423" s="88">
        <v>0</v>
      </c>
      <c r="AV1423" s="88">
        <v>0</v>
      </c>
      <c r="AW1423" s="88">
        <v>0</v>
      </c>
      <c r="AX1423" s="88">
        <v>2500</v>
      </c>
      <c r="AY1423" s="88">
        <v>2500</v>
      </c>
      <c r="AZ1423" s="88">
        <v>0</v>
      </c>
      <c r="BA1423" s="88">
        <v>0</v>
      </c>
      <c r="BB1423" s="88">
        <v>0</v>
      </c>
      <c r="BC1423" s="88">
        <v>0</v>
      </c>
      <c r="BD1423" s="88">
        <v>0</v>
      </c>
      <c r="BE1423" s="88">
        <v>0</v>
      </c>
      <c r="BF1423" s="101">
        <v>0</v>
      </c>
      <c r="BG1423" s="101">
        <v>0</v>
      </c>
      <c r="BH1423" s="101">
        <v>0</v>
      </c>
      <c r="BI1423" s="101">
        <v>0</v>
      </c>
      <c r="BJ1423" s="101">
        <v>0</v>
      </c>
      <c r="BK1423" s="101">
        <v>0</v>
      </c>
      <c r="BL1423" s="101" t="s">
        <v>3091</v>
      </c>
      <c r="BM1423" s="101" t="s">
        <v>3081</v>
      </c>
    </row>
    <row r="1424" spans="1:65">
      <c r="A1424" t="s">
        <v>695</v>
      </c>
      <c r="B1424">
        <v>20250301</v>
      </c>
      <c r="C1424">
        <v>2025</v>
      </c>
      <c r="D1424" s="9">
        <v>45717</v>
      </c>
      <c r="E1424">
        <v>3</v>
      </c>
      <c r="F1424" t="s">
        <v>1028</v>
      </c>
      <c r="G1424" t="s">
        <v>1194</v>
      </c>
      <c r="H1424" t="s">
        <v>1028</v>
      </c>
      <c r="I1424" t="s">
        <v>1194</v>
      </c>
      <c r="J1424">
        <v>1</v>
      </c>
      <c r="K1424" t="s">
        <v>9</v>
      </c>
      <c r="L1424" t="s">
        <v>2158</v>
      </c>
      <c r="M1424" t="s">
        <v>2158</v>
      </c>
      <c r="N1424" t="s">
        <v>1820</v>
      </c>
      <c r="O1424" t="s">
        <v>3247</v>
      </c>
      <c r="P1424" t="s">
        <v>6037</v>
      </c>
      <c r="Q1424" t="s">
        <v>6038</v>
      </c>
      <c r="R1424" t="s">
        <v>3137</v>
      </c>
      <c r="S1424" t="s">
        <v>426</v>
      </c>
      <c r="T1424" t="s">
        <v>6039</v>
      </c>
      <c r="U1424" s="9" t="s">
        <v>6040</v>
      </c>
      <c r="V1424" s="9" t="s">
        <v>6041</v>
      </c>
      <c r="W1424" t="s">
        <v>6042</v>
      </c>
      <c r="X1424" t="s">
        <v>3081</v>
      </c>
      <c r="Y1424" t="s">
        <v>3081</v>
      </c>
      <c r="Z1424">
        <v>3</v>
      </c>
      <c r="AA1424">
        <v>45717</v>
      </c>
      <c r="AB1424">
        <v>44060</v>
      </c>
      <c r="AC1424">
        <v>62475237</v>
      </c>
      <c r="AD1424" s="9" t="s">
        <v>3084</v>
      </c>
      <c r="AE1424" t="s">
        <v>1299</v>
      </c>
      <c r="AF1424" t="s">
        <v>3984</v>
      </c>
      <c r="AG1424" t="s">
        <v>3985</v>
      </c>
      <c r="AH1424" t="s">
        <v>1103</v>
      </c>
      <c r="AI1424" t="s">
        <v>6045</v>
      </c>
      <c r="AJ1424">
        <v>24019</v>
      </c>
      <c r="AK1424" t="s">
        <v>3088</v>
      </c>
      <c r="AL1424" t="s">
        <v>3088</v>
      </c>
      <c r="AM1424">
        <v>200019602247594</v>
      </c>
      <c r="AN1424">
        <v>1</v>
      </c>
      <c r="AO1424" s="88" t="s">
        <v>3089</v>
      </c>
      <c r="AP1424" s="88">
        <v>1</v>
      </c>
      <c r="AQ1424" s="88" t="s">
        <v>3090</v>
      </c>
      <c r="AR1424" s="88">
        <v>363133</v>
      </c>
      <c r="AS1424" s="88" t="s">
        <v>6093</v>
      </c>
      <c r="AT1424" s="88">
        <v>17</v>
      </c>
      <c r="AU1424" s="88">
        <v>0</v>
      </c>
      <c r="AV1424" s="88">
        <v>0</v>
      </c>
      <c r="AW1424" s="88">
        <v>0</v>
      </c>
      <c r="AX1424" s="88">
        <v>2012</v>
      </c>
      <c r="AY1424" s="88">
        <v>2012</v>
      </c>
      <c r="AZ1424" s="88">
        <v>0</v>
      </c>
      <c r="BA1424" s="88">
        <v>301.8</v>
      </c>
      <c r="BB1424" s="88">
        <v>0</v>
      </c>
      <c r="BC1424" s="88">
        <v>0</v>
      </c>
      <c r="BD1424" s="88">
        <v>0</v>
      </c>
      <c r="BE1424" s="88">
        <v>0</v>
      </c>
      <c r="BF1424" s="101">
        <v>0</v>
      </c>
      <c r="BG1424" s="101">
        <v>301.8</v>
      </c>
      <c r="BH1424" s="101">
        <v>0</v>
      </c>
      <c r="BI1424" s="101">
        <v>0</v>
      </c>
      <c r="BJ1424" s="101">
        <v>0</v>
      </c>
      <c r="BK1424" s="101">
        <v>0</v>
      </c>
      <c r="BL1424" s="101" t="s">
        <v>3081</v>
      </c>
      <c r="BM1424" s="101" t="s">
        <v>3081</v>
      </c>
    </row>
    <row r="1425" spans="1:65">
      <c r="A1425" t="s">
        <v>695</v>
      </c>
      <c r="B1425">
        <v>20250301</v>
      </c>
      <c r="C1425">
        <v>2025</v>
      </c>
      <c r="D1425" s="9">
        <v>45717</v>
      </c>
      <c r="E1425">
        <v>3</v>
      </c>
      <c r="F1425" t="s">
        <v>1030</v>
      </c>
      <c r="G1425" t="s">
        <v>420</v>
      </c>
      <c r="H1425" t="s">
        <v>1030</v>
      </c>
      <c r="I1425" t="s">
        <v>420</v>
      </c>
      <c r="J1425">
        <v>1</v>
      </c>
      <c r="K1425" t="s">
        <v>9</v>
      </c>
      <c r="L1425" t="s">
        <v>2158</v>
      </c>
      <c r="M1425" t="s">
        <v>2158</v>
      </c>
      <c r="N1425" t="s">
        <v>1820</v>
      </c>
      <c r="O1425" t="s">
        <v>3247</v>
      </c>
      <c r="P1425" t="s">
        <v>6037</v>
      </c>
      <c r="Q1425" t="s">
        <v>6038</v>
      </c>
      <c r="R1425" t="s">
        <v>3214</v>
      </c>
      <c r="S1425" t="s">
        <v>111</v>
      </c>
      <c r="T1425" t="s">
        <v>6039</v>
      </c>
      <c r="U1425" s="9" t="s">
        <v>6040</v>
      </c>
      <c r="V1425" s="9" t="s">
        <v>6041</v>
      </c>
      <c r="W1425" t="s">
        <v>6042</v>
      </c>
      <c r="X1425" t="s">
        <v>3081</v>
      </c>
      <c r="Y1425" t="s">
        <v>3081</v>
      </c>
      <c r="Z1425">
        <v>1</v>
      </c>
      <c r="AA1425">
        <v>45200</v>
      </c>
      <c r="AB1425">
        <v>45200</v>
      </c>
      <c r="AC1425">
        <v>62040081</v>
      </c>
      <c r="AD1425" s="9" t="s">
        <v>3084</v>
      </c>
      <c r="AE1425" t="s">
        <v>2597</v>
      </c>
      <c r="AF1425" t="s">
        <v>4360</v>
      </c>
      <c r="AG1425" t="s">
        <v>4361</v>
      </c>
      <c r="AH1425" t="s">
        <v>2598</v>
      </c>
      <c r="AI1425" t="s">
        <v>6045</v>
      </c>
      <c r="AJ1425">
        <v>31681</v>
      </c>
      <c r="AK1425" t="s">
        <v>3099</v>
      </c>
      <c r="AL1425" t="s">
        <v>3088</v>
      </c>
      <c r="AM1425">
        <v>200019606296489</v>
      </c>
      <c r="AN1425">
        <v>1</v>
      </c>
      <c r="AO1425" s="88" t="s">
        <v>3089</v>
      </c>
      <c r="AP1425" s="88">
        <v>1</v>
      </c>
      <c r="AQ1425" s="88" t="s">
        <v>3090</v>
      </c>
      <c r="AR1425" s="88">
        <v>363133</v>
      </c>
      <c r="AS1425" s="88" t="s">
        <v>6093</v>
      </c>
      <c r="AT1425" s="88">
        <v>19</v>
      </c>
      <c r="AU1425" s="88">
        <v>0</v>
      </c>
      <c r="AV1425" s="88">
        <v>0</v>
      </c>
      <c r="AW1425" s="88">
        <v>0</v>
      </c>
      <c r="AX1425" s="88">
        <v>2422</v>
      </c>
      <c r="AY1425" s="88">
        <v>2422</v>
      </c>
      <c r="AZ1425" s="88">
        <v>0</v>
      </c>
      <c r="BA1425" s="88">
        <v>0</v>
      </c>
      <c r="BB1425" s="88">
        <v>0</v>
      </c>
      <c r="BC1425" s="88">
        <v>0</v>
      </c>
      <c r="BD1425" s="88">
        <v>0</v>
      </c>
      <c r="BE1425" s="88">
        <v>0</v>
      </c>
      <c r="BF1425" s="101">
        <v>0</v>
      </c>
      <c r="BG1425" s="101">
        <v>0</v>
      </c>
      <c r="BH1425" s="101">
        <v>0</v>
      </c>
      <c r="BI1425" s="101">
        <v>0</v>
      </c>
      <c r="BJ1425" s="101">
        <v>0</v>
      </c>
      <c r="BK1425" s="101">
        <v>0</v>
      </c>
      <c r="BL1425" s="101" t="s">
        <v>3081</v>
      </c>
      <c r="BM1425" s="101" t="s">
        <v>3081</v>
      </c>
    </row>
    <row r="1426" spans="1:65">
      <c r="A1426" t="s">
        <v>695</v>
      </c>
      <c r="B1426">
        <v>20250301</v>
      </c>
      <c r="C1426">
        <v>2025</v>
      </c>
      <c r="D1426" s="9">
        <v>45717</v>
      </c>
      <c r="E1426">
        <v>3</v>
      </c>
      <c r="F1426" t="s">
        <v>1046</v>
      </c>
      <c r="G1426" t="s">
        <v>226</v>
      </c>
      <c r="H1426" t="s">
        <v>1046</v>
      </c>
      <c r="I1426" t="s">
        <v>226</v>
      </c>
      <c r="J1426">
        <v>1</v>
      </c>
      <c r="K1426" t="s">
        <v>9</v>
      </c>
      <c r="L1426" t="s">
        <v>2158</v>
      </c>
      <c r="M1426" t="s">
        <v>2158</v>
      </c>
      <c r="N1426" t="s">
        <v>1820</v>
      </c>
      <c r="O1426" t="s">
        <v>3247</v>
      </c>
      <c r="P1426" t="s">
        <v>6037</v>
      </c>
      <c r="Q1426" t="s">
        <v>6038</v>
      </c>
      <c r="R1426" t="s">
        <v>3469</v>
      </c>
      <c r="S1426" t="s">
        <v>405</v>
      </c>
      <c r="T1426" t="s">
        <v>6039</v>
      </c>
      <c r="U1426" s="9" t="s">
        <v>6040</v>
      </c>
      <c r="V1426" s="9" t="s">
        <v>6048</v>
      </c>
      <c r="W1426" t="s">
        <v>6049</v>
      </c>
      <c r="X1426" t="s">
        <v>3081</v>
      </c>
      <c r="Y1426" t="s">
        <v>3081</v>
      </c>
      <c r="Z1426">
        <v>2</v>
      </c>
      <c r="AA1426">
        <v>45505</v>
      </c>
      <c r="AB1426">
        <v>45078</v>
      </c>
      <c r="AC1426">
        <v>62250070</v>
      </c>
      <c r="AD1426" s="9" t="s">
        <v>3084</v>
      </c>
      <c r="AE1426" t="s">
        <v>2354</v>
      </c>
      <c r="AF1426" t="s">
        <v>3470</v>
      </c>
      <c r="AG1426" t="s">
        <v>3471</v>
      </c>
      <c r="AH1426" t="s">
        <v>2353</v>
      </c>
      <c r="AI1426" t="s">
        <v>6045</v>
      </c>
      <c r="AJ1426">
        <v>31376</v>
      </c>
      <c r="AK1426" t="s">
        <v>3099</v>
      </c>
      <c r="AL1426" t="s">
        <v>3088</v>
      </c>
      <c r="AM1426">
        <v>200019605901675</v>
      </c>
      <c r="AN1426">
        <v>1</v>
      </c>
      <c r="AO1426" s="88" t="s">
        <v>3089</v>
      </c>
      <c r="AP1426" s="88">
        <v>1</v>
      </c>
      <c r="AQ1426" s="88" t="s">
        <v>3090</v>
      </c>
      <c r="AR1426" s="88">
        <v>363133</v>
      </c>
      <c r="AS1426" s="88" t="s">
        <v>6093</v>
      </c>
      <c r="AT1426" s="88">
        <v>22</v>
      </c>
      <c r="AU1426" s="88">
        <v>0</v>
      </c>
      <c r="AV1426" s="88">
        <v>0</v>
      </c>
      <c r="AW1426" s="88">
        <v>0</v>
      </c>
      <c r="AX1426" s="88">
        <v>7227</v>
      </c>
      <c r="AY1426" s="88">
        <v>7227</v>
      </c>
      <c r="AZ1426" s="88">
        <v>0</v>
      </c>
      <c r="BA1426" s="88">
        <v>1102.19</v>
      </c>
      <c r="BB1426" s="88">
        <v>0</v>
      </c>
      <c r="BC1426" s="88">
        <v>0</v>
      </c>
      <c r="BD1426" s="88">
        <v>0</v>
      </c>
      <c r="BE1426" s="88">
        <v>0</v>
      </c>
      <c r="BF1426" s="101">
        <v>0</v>
      </c>
      <c r="BG1426" s="101">
        <v>1102.19</v>
      </c>
      <c r="BH1426" s="101">
        <v>0</v>
      </c>
      <c r="BI1426" s="101">
        <v>0</v>
      </c>
      <c r="BJ1426" s="101">
        <v>0</v>
      </c>
      <c r="BK1426" s="101">
        <v>0</v>
      </c>
      <c r="BL1426" s="101" t="s">
        <v>3081</v>
      </c>
      <c r="BM1426" s="101" t="s">
        <v>3081</v>
      </c>
    </row>
    <row r="1427" spans="1:65">
      <c r="A1427" t="s">
        <v>695</v>
      </c>
      <c r="B1427">
        <v>20250301</v>
      </c>
      <c r="C1427">
        <v>2025</v>
      </c>
      <c r="D1427" s="9">
        <v>45717</v>
      </c>
      <c r="E1427">
        <v>3</v>
      </c>
      <c r="F1427" t="s">
        <v>1030</v>
      </c>
      <c r="G1427" t="s">
        <v>420</v>
      </c>
      <c r="H1427" t="s">
        <v>1030</v>
      </c>
      <c r="I1427" t="s">
        <v>420</v>
      </c>
      <c r="J1427">
        <v>1</v>
      </c>
      <c r="K1427" t="s">
        <v>9</v>
      </c>
      <c r="L1427" t="s">
        <v>2158</v>
      </c>
      <c r="M1427" t="s">
        <v>2158</v>
      </c>
      <c r="N1427" t="s">
        <v>1820</v>
      </c>
      <c r="O1427" t="s">
        <v>3247</v>
      </c>
      <c r="P1427" t="s">
        <v>6037</v>
      </c>
      <c r="Q1427" t="s">
        <v>6038</v>
      </c>
      <c r="R1427" t="s">
        <v>3214</v>
      </c>
      <c r="S1427" t="s">
        <v>111</v>
      </c>
      <c r="T1427" t="s">
        <v>6039</v>
      </c>
      <c r="U1427" s="9" t="s">
        <v>6040</v>
      </c>
      <c r="V1427" s="9" t="s">
        <v>6041</v>
      </c>
      <c r="W1427" t="s">
        <v>6042</v>
      </c>
      <c r="X1427" t="s">
        <v>3081</v>
      </c>
      <c r="Y1427" t="s">
        <v>3081</v>
      </c>
      <c r="Z1427">
        <v>2</v>
      </c>
      <c r="AA1427">
        <v>44378</v>
      </c>
      <c r="AB1427">
        <v>44105</v>
      </c>
      <c r="AC1427">
        <v>62040037</v>
      </c>
      <c r="AD1427" s="9" t="s">
        <v>3084</v>
      </c>
      <c r="AE1427" t="s">
        <v>1308</v>
      </c>
      <c r="AF1427" t="s">
        <v>5583</v>
      </c>
      <c r="AG1427" t="s">
        <v>5584</v>
      </c>
      <c r="AH1427" t="s">
        <v>670</v>
      </c>
      <c r="AI1427" t="s">
        <v>6045</v>
      </c>
      <c r="AJ1427">
        <v>22355</v>
      </c>
      <c r="AK1427" t="s">
        <v>3099</v>
      </c>
      <c r="AL1427" t="s">
        <v>3088</v>
      </c>
      <c r="AM1427">
        <v>200019603082934</v>
      </c>
      <c r="AN1427">
        <v>1</v>
      </c>
      <c r="AO1427" s="88" t="s">
        <v>3089</v>
      </c>
      <c r="AP1427" s="88">
        <v>1</v>
      </c>
      <c r="AQ1427" s="88" t="s">
        <v>3090</v>
      </c>
      <c r="AR1427" s="88">
        <v>363133</v>
      </c>
      <c r="AS1427" s="88" t="s">
        <v>6093</v>
      </c>
      <c r="AT1427" s="88">
        <v>23</v>
      </c>
      <c r="AU1427" s="88">
        <v>0</v>
      </c>
      <c r="AV1427" s="88">
        <v>0</v>
      </c>
      <c r="AW1427" s="88">
        <v>0</v>
      </c>
      <c r="AX1427" s="88">
        <v>692</v>
      </c>
      <c r="AY1427" s="88">
        <v>692</v>
      </c>
      <c r="AZ1427" s="88">
        <v>0</v>
      </c>
      <c r="BA1427" s="88">
        <v>0</v>
      </c>
      <c r="BB1427" s="88">
        <v>0</v>
      </c>
      <c r="BC1427" s="88">
        <v>0</v>
      </c>
      <c r="BD1427" s="88">
        <v>0</v>
      </c>
      <c r="BE1427" s="88">
        <v>0</v>
      </c>
      <c r="BF1427" s="101">
        <v>0</v>
      </c>
      <c r="BG1427" s="101">
        <v>0</v>
      </c>
      <c r="BH1427" s="101">
        <v>0</v>
      </c>
      <c r="BI1427" s="101">
        <v>0</v>
      </c>
      <c r="BJ1427" s="101">
        <v>0</v>
      </c>
      <c r="BK1427" s="101">
        <v>0</v>
      </c>
      <c r="BL1427" s="101" t="s">
        <v>3081</v>
      </c>
      <c r="BM1427" s="101" t="s">
        <v>3081</v>
      </c>
    </row>
    <row r="1428" spans="1:65">
      <c r="A1428" t="s">
        <v>695</v>
      </c>
      <c r="B1428">
        <v>20250301</v>
      </c>
      <c r="C1428">
        <v>2025</v>
      </c>
      <c r="D1428" s="9">
        <v>45717</v>
      </c>
      <c r="E1428">
        <v>3</v>
      </c>
      <c r="F1428" t="s">
        <v>1038</v>
      </c>
      <c r="G1428" t="s">
        <v>695</v>
      </c>
      <c r="H1428" t="s">
        <v>1038</v>
      </c>
      <c r="I1428" t="s">
        <v>695</v>
      </c>
      <c r="J1428">
        <v>7</v>
      </c>
      <c r="K1428" t="s">
        <v>3252</v>
      </c>
      <c r="L1428" t="s">
        <v>2158</v>
      </c>
      <c r="M1428" t="s">
        <v>2158</v>
      </c>
      <c r="N1428" t="s">
        <v>1820</v>
      </c>
      <c r="O1428" t="s">
        <v>3247</v>
      </c>
      <c r="P1428" t="s">
        <v>6037</v>
      </c>
      <c r="Q1428" t="s">
        <v>6038</v>
      </c>
      <c r="R1428" t="s">
        <v>3253</v>
      </c>
      <c r="S1428" t="s">
        <v>666</v>
      </c>
      <c r="T1428" t="s">
        <v>6046</v>
      </c>
      <c r="U1428" s="9" t="s">
        <v>6047</v>
      </c>
      <c r="V1428" s="9" t="s">
        <v>3081</v>
      </c>
      <c r="W1428" t="s">
        <v>3081</v>
      </c>
      <c r="X1428" t="s">
        <v>3081</v>
      </c>
      <c r="Y1428" t="s">
        <v>3081</v>
      </c>
      <c r="Z1428">
        <v>3</v>
      </c>
      <c r="AA1428">
        <v>45323</v>
      </c>
      <c r="AB1428">
        <v>44197</v>
      </c>
      <c r="AC1428">
        <v>62460913</v>
      </c>
      <c r="AD1428" s="9" t="s">
        <v>3084</v>
      </c>
      <c r="AE1428" t="s">
        <v>1776</v>
      </c>
      <c r="AF1428" t="s">
        <v>3799</v>
      </c>
      <c r="AG1428" t="s">
        <v>3800</v>
      </c>
      <c r="AH1428" t="s">
        <v>722</v>
      </c>
      <c r="AI1428" t="s">
        <v>6045</v>
      </c>
      <c r="AJ1428">
        <v>30874</v>
      </c>
      <c r="AK1428" t="s">
        <v>3099</v>
      </c>
      <c r="AL1428" t="s">
        <v>3088</v>
      </c>
      <c r="AM1428">
        <v>200012320344216</v>
      </c>
      <c r="AN1428">
        <v>1</v>
      </c>
      <c r="AO1428" s="88" t="s">
        <v>3089</v>
      </c>
      <c r="AP1428" s="88">
        <v>1</v>
      </c>
      <c r="AQ1428" s="88" t="s">
        <v>3090</v>
      </c>
      <c r="AR1428" s="88">
        <v>362717</v>
      </c>
      <c r="AS1428" s="88" t="s">
        <v>6059</v>
      </c>
      <c r="AT1428" s="88">
        <v>879</v>
      </c>
      <c r="AU1428" s="88">
        <v>25000</v>
      </c>
      <c r="AV1428" s="88">
        <v>0</v>
      </c>
      <c r="AW1428" s="88">
        <v>0</v>
      </c>
      <c r="AX1428" s="88">
        <v>0</v>
      </c>
      <c r="AY1428" s="88">
        <v>25000</v>
      </c>
      <c r="AZ1428" s="88">
        <v>0</v>
      </c>
      <c r="BA1428" s="88">
        <v>0</v>
      </c>
      <c r="BB1428" s="88">
        <v>0</v>
      </c>
      <c r="BC1428" s="88">
        <v>0</v>
      </c>
      <c r="BD1428" s="88">
        <v>0</v>
      </c>
      <c r="BE1428" s="88">
        <v>0</v>
      </c>
      <c r="BF1428" s="101">
        <v>0</v>
      </c>
      <c r="BG1428" s="101">
        <v>0</v>
      </c>
      <c r="BH1428" s="101">
        <v>0</v>
      </c>
      <c r="BI1428" s="101">
        <v>0</v>
      </c>
      <c r="BJ1428" s="101">
        <v>0</v>
      </c>
      <c r="BK1428" s="101">
        <v>0</v>
      </c>
      <c r="BL1428" s="101" t="s">
        <v>3081</v>
      </c>
      <c r="BM1428" s="101" t="s">
        <v>3081</v>
      </c>
    </row>
    <row r="1429" spans="1:65">
      <c r="A1429" t="s">
        <v>695</v>
      </c>
      <c r="B1429">
        <v>20250301</v>
      </c>
      <c r="C1429">
        <v>2025</v>
      </c>
      <c r="D1429" s="9">
        <v>45717</v>
      </c>
      <c r="E1429">
        <v>3</v>
      </c>
      <c r="F1429" t="s">
        <v>1038</v>
      </c>
      <c r="G1429" t="s">
        <v>695</v>
      </c>
      <c r="H1429" t="s">
        <v>1038</v>
      </c>
      <c r="I1429" t="s">
        <v>695</v>
      </c>
      <c r="J1429">
        <v>7</v>
      </c>
      <c r="K1429" t="s">
        <v>3252</v>
      </c>
      <c r="L1429" t="s">
        <v>2158</v>
      </c>
      <c r="M1429" t="s">
        <v>2158</v>
      </c>
      <c r="N1429" t="s">
        <v>1820</v>
      </c>
      <c r="O1429" t="s">
        <v>3247</v>
      </c>
      <c r="P1429" t="s">
        <v>6037</v>
      </c>
      <c r="Q1429" t="s">
        <v>6038</v>
      </c>
      <c r="R1429" t="s">
        <v>3253</v>
      </c>
      <c r="S1429" t="s">
        <v>666</v>
      </c>
      <c r="T1429" t="s">
        <v>6046</v>
      </c>
      <c r="U1429" s="9" t="s">
        <v>6047</v>
      </c>
      <c r="V1429" s="9" t="s">
        <v>3081</v>
      </c>
      <c r="W1429" t="s">
        <v>3081</v>
      </c>
      <c r="X1429" t="s">
        <v>3081</v>
      </c>
      <c r="Y1429" t="s">
        <v>3081</v>
      </c>
      <c r="Z1429">
        <v>7</v>
      </c>
      <c r="AA1429">
        <v>45323</v>
      </c>
      <c r="AB1429">
        <v>43018</v>
      </c>
      <c r="AC1429">
        <v>62461871</v>
      </c>
      <c r="AD1429" s="9" t="s">
        <v>3084</v>
      </c>
      <c r="AE1429" t="s">
        <v>2313</v>
      </c>
      <c r="AF1429" t="s">
        <v>4717</v>
      </c>
      <c r="AG1429" t="s">
        <v>4718</v>
      </c>
      <c r="AH1429" t="s">
        <v>2312</v>
      </c>
      <c r="AI1429" t="s">
        <v>6043</v>
      </c>
      <c r="AJ1429">
        <v>34040</v>
      </c>
      <c r="AK1429" t="s">
        <v>3099</v>
      </c>
      <c r="AL1429" t="s">
        <v>3088</v>
      </c>
      <c r="AM1429">
        <v>200012800462842</v>
      </c>
      <c r="AN1429">
        <v>1</v>
      </c>
      <c r="AO1429" s="88" t="s">
        <v>3089</v>
      </c>
      <c r="AP1429" s="88">
        <v>1</v>
      </c>
      <c r="AQ1429" s="88" t="s">
        <v>3090</v>
      </c>
      <c r="AR1429" s="88">
        <v>362717</v>
      </c>
      <c r="AS1429" s="88" t="s">
        <v>6059</v>
      </c>
      <c r="AT1429" s="88">
        <v>884</v>
      </c>
      <c r="AU1429" s="88">
        <v>36500</v>
      </c>
      <c r="AV1429" s="88">
        <v>0</v>
      </c>
      <c r="AW1429" s="88">
        <v>0</v>
      </c>
      <c r="AX1429" s="88">
        <v>0</v>
      </c>
      <c r="AY1429" s="88">
        <v>36500</v>
      </c>
      <c r="AZ1429" s="88">
        <v>0</v>
      </c>
      <c r="BA1429" s="88">
        <v>272.25</v>
      </c>
      <c r="BB1429" s="88">
        <v>0</v>
      </c>
      <c r="BC1429" s="88">
        <v>0</v>
      </c>
      <c r="BD1429" s="88">
        <v>0</v>
      </c>
      <c r="BE1429" s="88">
        <v>0</v>
      </c>
      <c r="BF1429" s="101">
        <v>0</v>
      </c>
      <c r="BG1429" s="101">
        <v>272.25</v>
      </c>
      <c r="BH1429" s="101">
        <v>0</v>
      </c>
      <c r="BI1429" s="101">
        <v>0</v>
      </c>
      <c r="BJ1429" s="101">
        <v>0</v>
      </c>
      <c r="BK1429" s="101">
        <v>0</v>
      </c>
      <c r="BL1429" s="101" t="s">
        <v>3081</v>
      </c>
      <c r="BM1429" s="101" t="s">
        <v>3081</v>
      </c>
    </row>
    <row r="1430" spans="1:65">
      <c r="A1430" t="s">
        <v>695</v>
      </c>
      <c r="B1430">
        <v>20250301</v>
      </c>
      <c r="C1430">
        <v>2025</v>
      </c>
      <c r="D1430" s="9">
        <v>45717</v>
      </c>
      <c r="E1430">
        <v>3</v>
      </c>
      <c r="F1430" t="s">
        <v>1045</v>
      </c>
      <c r="G1430" t="s">
        <v>1201</v>
      </c>
      <c r="H1430" t="s">
        <v>1045</v>
      </c>
      <c r="I1430" t="s">
        <v>1201</v>
      </c>
      <c r="J1430">
        <v>1</v>
      </c>
      <c r="K1430" t="s">
        <v>9</v>
      </c>
      <c r="L1430" t="s">
        <v>2158</v>
      </c>
      <c r="M1430" t="s">
        <v>2158</v>
      </c>
      <c r="N1430" t="s">
        <v>1820</v>
      </c>
      <c r="O1430" t="s">
        <v>3247</v>
      </c>
      <c r="P1430" t="s">
        <v>6037</v>
      </c>
      <c r="Q1430" t="s">
        <v>6038</v>
      </c>
      <c r="R1430" t="s">
        <v>3530</v>
      </c>
      <c r="S1430" t="s">
        <v>12</v>
      </c>
      <c r="T1430" t="s">
        <v>6039</v>
      </c>
      <c r="U1430" s="9" t="s">
        <v>6040</v>
      </c>
      <c r="V1430" s="9" t="s">
        <v>6041</v>
      </c>
      <c r="W1430" t="s">
        <v>6042</v>
      </c>
      <c r="X1430" t="s">
        <v>3081</v>
      </c>
      <c r="Y1430" t="s">
        <v>3081</v>
      </c>
      <c r="Z1430">
        <v>8</v>
      </c>
      <c r="AA1430">
        <v>43466</v>
      </c>
      <c r="AB1430">
        <v>38412</v>
      </c>
      <c r="AC1430">
        <v>61485009</v>
      </c>
      <c r="AD1430" s="9" t="s">
        <v>3084</v>
      </c>
      <c r="AE1430" t="s">
        <v>1332</v>
      </c>
      <c r="AF1430" t="s">
        <v>3531</v>
      </c>
      <c r="AG1430" t="s">
        <v>3532</v>
      </c>
      <c r="AH1430" t="s">
        <v>185</v>
      </c>
      <c r="AI1430" t="s">
        <v>6045</v>
      </c>
      <c r="AJ1430">
        <v>28904</v>
      </c>
      <c r="AK1430" t="s">
        <v>3088</v>
      </c>
      <c r="AL1430" t="s">
        <v>3095</v>
      </c>
      <c r="AM1430">
        <v>200013300044383</v>
      </c>
      <c r="AN1430">
        <v>1</v>
      </c>
      <c r="AO1430" s="88" t="s">
        <v>3089</v>
      </c>
      <c r="AP1430" s="88">
        <v>1</v>
      </c>
      <c r="AQ1430" s="88" t="s">
        <v>3090</v>
      </c>
      <c r="AR1430" s="88">
        <v>362717</v>
      </c>
      <c r="AS1430" s="88" t="s">
        <v>6059</v>
      </c>
      <c r="AT1430" s="88">
        <v>889</v>
      </c>
      <c r="AU1430" s="88">
        <v>26250</v>
      </c>
      <c r="AV1430" s="88">
        <v>0</v>
      </c>
      <c r="AW1430" s="88">
        <v>0</v>
      </c>
      <c r="AX1430" s="88">
        <v>0</v>
      </c>
      <c r="AY1430" s="88">
        <v>26250</v>
      </c>
      <c r="AZ1430" s="88">
        <v>753.38</v>
      </c>
      <c r="BA1430" s="88">
        <v>0</v>
      </c>
      <c r="BB1430" s="88">
        <v>798</v>
      </c>
      <c r="BC1430" s="88">
        <v>0</v>
      </c>
      <c r="BD1430" s="88">
        <v>25</v>
      </c>
      <c r="BE1430" s="88">
        <v>0</v>
      </c>
      <c r="BF1430" s="101">
        <v>19257.82</v>
      </c>
      <c r="BG1430" s="101">
        <v>20834.2</v>
      </c>
      <c r="BH1430" s="101">
        <v>1863.75</v>
      </c>
      <c r="BI1430" s="101">
        <v>288.75</v>
      </c>
      <c r="BJ1430" s="101">
        <v>1861.13</v>
      </c>
      <c r="BK1430" s="101">
        <v>4013.63</v>
      </c>
      <c r="BL1430" s="101" t="s">
        <v>3091</v>
      </c>
      <c r="BM1430" s="101" t="s">
        <v>3081</v>
      </c>
    </row>
    <row r="1431" spans="1:65">
      <c r="A1431" t="s">
        <v>695</v>
      </c>
      <c r="B1431">
        <v>20250301</v>
      </c>
      <c r="C1431">
        <v>2025</v>
      </c>
      <c r="D1431" s="9">
        <v>45717</v>
      </c>
      <c r="E1431">
        <v>3</v>
      </c>
      <c r="F1431" t="s">
        <v>1067</v>
      </c>
      <c r="G1431" t="s">
        <v>407</v>
      </c>
      <c r="H1431" t="s">
        <v>1067</v>
      </c>
      <c r="I1431" t="s">
        <v>407</v>
      </c>
      <c r="J1431">
        <v>1</v>
      </c>
      <c r="K1431" t="s">
        <v>9</v>
      </c>
      <c r="L1431" t="s">
        <v>2158</v>
      </c>
      <c r="M1431" t="s">
        <v>2158</v>
      </c>
      <c r="N1431" t="s">
        <v>1820</v>
      </c>
      <c r="O1431" t="s">
        <v>3247</v>
      </c>
      <c r="P1431" t="s">
        <v>6037</v>
      </c>
      <c r="Q1431" t="s">
        <v>6038</v>
      </c>
      <c r="R1431" t="s">
        <v>3083</v>
      </c>
      <c r="S1431" t="s">
        <v>7</v>
      </c>
      <c r="T1431" t="s">
        <v>6039</v>
      </c>
      <c r="U1431" s="9" t="s">
        <v>6040</v>
      </c>
      <c r="V1431" s="9" t="s">
        <v>6041</v>
      </c>
      <c r="W1431" t="s">
        <v>6042</v>
      </c>
      <c r="X1431" t="s">
        <v>3081</v>
      </c>
      <c r="Y1431" t="s">
        <v>3081</v>
      </c>
      <c r="Z1431">
        <v>7</v>
      </c>
      <c r="AA1431">
        <v>45474</v>
      </c>
      <c r="AB1431">
        <v>36039</v>
      </c>
      <c r="AC1431">
        <v>61710023</v>
      </c>
      <c r="AD1431" s="9" t="s">
        <v>3084</v>
      </c>
      <c r="AE1431" t="s">
        <v>858</v>
      </c>
      <c r="AF1431" t="s">
        <v>3665</v>
      </c>
      <c r="AG1431" t="s">
        <v>3666</v>
      </c>
      <c r="AH1431" t="s">
        <v>414</v>
      </c>
      <c r="AI1431" t="s">
        <v>6043</v>
      </c>
      <c r="AJ1431">
        <v>25306</v>
      </c>
      <c r="AK1431" t="s">
        <v>3088</v>
      </c>
      <c r="AL1431" t="s">
        <v>3095</v>
      </c>
      <c r="AM1431">
        <v>200013300046624</v>
      </c>
      <c r="AN1431">
        <v>1</v>
      </c>
      <c r="AO1431" s="88" t="s">
        <v>3089</v>
      </c>
      <c r="AP1431" s="88">
        <v>1</v>
      </c>
      <c r="AQ1431" s="88" t="s">
        <v>3090</v>
      </c>
      <c r="AR1431" s="88">
        <v>362717</v>
      </c>
      <c r="AS1431" s="88" t="s">
        <v>6059</v>
      </c>
      <c r="AT1431" s="88">
        <v>902</v>
      </c>
      <c r="AU1431" s="88">
        <v>24000</v>
      </c>
      <c r="AV1431" s="88">
        <v>0</v>
      </c>
      <c r="AW1431" s="88">
        <v>0</v>
      </c>
      <c r="AX1431" s="88">
        <v>0</v>
      </c>
      <c r="AY1431" s="88">
        <v>24000</v>
      </c>
      <c r="AZ1431" s="88">
        <v>688.8</v>
      </c>
      <c r="BA1431" s="88">
        <v>0</v>
      </c>
      <c r="BB1431" s="88">
        <v>729.6</v>
      </c>
      <c r="BC1431" s="88">
        <v>0</v>
      </c>
      <c r="BD1431" s="88">
        <v>25</v>
      </c>
      <c r="BE1431" s="88">
        <v>0</v>
      </c>
      <c r="BF1431" s="101">
        <v>16371.89</v>
      </c>
      <c r="BG1431" s="101">
        <v>17815.29</v>
      </c>
      <c r="BH1431" s="101">
        <v>1704</v>
      </c>
      <c r="BI1431" s="101">
        <v>264</v>
      </c>
      <c r="BJ1431" s="101">
        <v>1701.6</v>
      </c>
      <c r="BK1431" s="101">
        <v>3669.6</v>
      </c>
      <c r="BL1431" s="101" t="s">
        <v>3091</v>
      </c>
      <c r="BM1431" s="101" t="s">
        <v>3081</v>
      </c>
    </row>
    <row r="1432" spans="1:65">
      <c r="A1432" t="s">
        <v>695</v>
      </c>
      <c r="B1432">
        <v>20250301</v>
      </c>
      <c r="C1432">
        <v>2025</v>
      </c>
      <c r="D1432" s="9">
        <v>45717</v>
      </c>
      <c r="E1432">
        <v>3</v>
      </c>
      <c r="F1432" t="s">
        <v>2197</v>
      </c>
      <c r="G1432" t="s">
        <v>2196</v>
      </c>
      <c r="H1432" t="s">
        <v>1038</v>
      </c>
      <c r="I1432" t="s">
        <v>695</v>
      </c>
      <c r="J1432">
        <v>34</v>
      </c>
      <c r="K1432" t="s">
        <v>3256</v>
      </c>
      <c r="L1432" t="s">
        <v>2158</v>
      </c>
      <c r="M1432" t="s">
        <v>2158</v>
      </c>
      <c r="N1432" t="s">
        <v>1820</v>
      </c>
      <c r="O1432" t="s">
        <v>3247</v>
      </c>
      <c r="P1432" t="s">
        <v>6037</v>
      </c>
      <c r="Q1432" t="s">
        <v>6038</v>
      </c>
      <c r="R1432" t="s">
        <v>3281</v>
      </c>
      <c r="S1432" t="s">
        <v>109</v>
      </c>
      <c r="T1432" t="s">
        <v>6046</v>
      </c>
      <c r="U1432" s="9" t="s">
        <v>6047</v>
      </c>
      <c r="V1432" s="9" t="s">
        <v>3081</v>
      </c>
      <c r="W1432" t="s">
        <v>3081</v>
      </c>
      <c r="X1432" t="s">
        <v>3081</v>
      </c>
      <c r="Y1432" t="s">
        <v>3081</v>
      </c>
      <c r="Z1432">
        <v>3</v>
      </c>
      <c r="AA1432">
        <v>44896</v>
      </c>
      <c r="AB1432">
        <v>44531</v>
      </c>
      <c r="AC1432">
        <v>61665020</v>
      </c>
      <c r="AD1432" s="9" t="s">
        <v>3084</v>
      </c>
      <c r="AE1432" t="s">
        <v>1677</v>
      </c>
      <c r="AF1432" t="s">
        <v>4501</v>
      </c>
      <c r="AG1432" t="s">
        <v>4502</v>
      </c>
      <c r="AH1432" t="s">
        <v>1110</v>
      </c>
      <c r="AI1432" t="s">
        <v>6043</v>
      </c>
      <c r="AJ1432">
        <v>32365</v>
      </c>
      <c r="AK1432" t="s">
        <v>3099</v>
      </c>
      <c r="AL1432" t="s">
        <v>3088</v>
      </c>
      <c r="AM1432">
        <v>200012420141367</v>
      </c>
      <c r="AN1432">
        <v>1</v>
      </c>
      <c r="AO1432" s="88" t="s">
        <v>3089</v>
      </c>
      <c r="AP1432" s="88">
        <v>1</v>
      </c>
      <c r="AQ1432" s="88" t="s">
        <v>3090</v>
      </c>
      <c r="AR1432" s="88">
        <v>362717</v>
      </c>
      <c r="AS1432" s="88" t="s">
        <v>6059</v>
      </c>
      <c r="AT1432" s="88">
        <v>908</v>
      </c>
      <c r="AU1432" s="88">
        <v>115000</v>
      </c>
      <c r="AV1432" s="88">
        <v>0</v>
      </c>
      <c r="AW1432" s="88">
        <v>0</v>
      </c>
      <c r="AX1432" s="88">
        <v>0</v>
      </c>
      <c r="AY1432" s="88">
        <v>115000</v>
      </c>
      <c r="AZ1432" s="88">
        <v>3300.5</v>
      </c>
      <c r="BA1432" s="88">
        <v>15633.74</v>
      </c>
      <c r="BB1432" s="88">
        <v>3496</v>
      </c>
      <c r="BC1432" s="88">
        <v>0</v>
      </c>
      <c r="BD1432" s="88">
        <v>25</v>
      </c>
      <c r="BE1432" s="88">
        <v>0</v>
      </c>
      <c r="BF1432" s="101">
        <v>807.27</v>
      </c>
      <c r="BG1432" s="101">
        <v>23262.51</v>
      </c>
      <c r="BH1432" s="101">
        <v>8165</v>
      </c>
      <c r="BI1432" s="101">
        <v>851.51</v>
      </c>
      <c r="BJ1432" s="101">
        <v>8153.5</v>
      </c>
      <c r="BK1432" s="101">
        <v>17170.009999999998</v>
      </c>
      <c r="BL1432" s="101" t="s">
        <v>3173</v>
      </c>
      <c r="BM1432" s="101" t="s">
        <v>4500</v>
      </c>
    </row>
    <row r="1433" spans="1:65">
      <c r="A1433" t="s">
        <v>695</v>
      </c>
      <c r="B1433">
        <v>20250301</v>
      </c>
      <c r="C1433">
        <v>2025</v>
      </c>
      <c r="D1433" s="9">
        <v>45717</v>
      </c>
      <c r="E1433">
        <v>3</v>
      </c>
      <c r="F1433" t="s">
        <v>1028</v>
      </c>
      <c r="G1433" t="s">
        <v>1194</v>
      </c>
      <c r="H1433" t="s">
        <v>1028</v>
      </c>
      <c r="I1433" t="s">
        <v>1194</v>
      </c>
      <c r="J1433">
        <v>1</v>
      </c>
      <c r="K1433" t="s">
        <v>9</v>
      </c>
      <c r="L1433" t="s">
        <v>2158</v>
      </c>
      <c r="M1433" t="s">
        <v>2158</v>
      </c>
      <c r="N1433" t="s">
        <v>1820</v>
      </c>
      <c r="O1433" t="s">
        <v>3247</v>
      </c>
      <c r="P1433" t="s">
        <v>6037</v>
      </c>
      <c r="Q1433" t="s">
        <v>6038</v>
      </c>
      <c r="R1433" t="s">
        <v>3263</v>
      </c>
      <c r="S1433" t="s">
        <v>62</v>
      </c>
      <c r="T1433" t="s">
        <v>6066</v>
      </c>
      <c r="U1433" s="9" t="s">
        <v>6067</v>
      </c>
      <c r="V1433" s="9" t="s">
        <v>6052</v>
      </c>
      <c r="W1433" t="s">
        <v>6053</v>
      </c>
      <c r="X1433" t="s">
        <v>3081</v>
      </c>
      <c r="Y1433" t="s">
        <v>3081</v>
      </c>
      <c r="Z1433">
        <v>7</v>
      </c>
      <c r="AA1433">
        <v>45108</v>
      </c>
      <c r="AB1433">
        <v>40603</v>
      </c>
      <c r="AC1433">
        <v>62475005</v>
      </c>
      <c r="AD1433" s="9" t="s">
        <v>3084</v>
      </c>
      <c r="AE1433" t="s">
        <v>1275</v>
      </c>
      <c r="AF1433" t="s">
        <v>5671</v>
      </c>
      <c r="AG1433" t="s">
        <v>5672</v>
      </c>
      <c r="AH1433" t="s">
        <v>573</v>
      </c>
      <c r="AI1433" t="s">
        <v>6043</v>
      </c>
      <c r="AJ1433">
        <v>25281</v>
      </c>
      <c r="AK1433" t="s">
        <v>3099</v>
      </c>
      <c r="AL1433" t="s">
        <v>3095</v>
      </c>
      <c r="AM1433">
        <v>200010810282543</v>
      </c>
      <c r="AN1433">
        <v>1</v>
      </c>
      <c r="AO1433" s="88" t="s">
        <v>3089</v>
      </c>
      <c r="AP1433" s="88">
        <v>1</v>
      </c>
      <c r="AQ1433" s="88" t="s">
        <v>3090</v>
      </c>
      <c r="AR1433" s="88">
        <v>362717</v>
      </c>
      <c r="AS1433" s="88" t="s">
        <v>6059</v>
      </c>
      <c r="AT1433" s="88">
        <v>919</v>
      </c>
      <c r="AU1433" s="88">
        <v>20000</v>
      </c>
      <c r="AV1433" s="88">
        <v>0</v>
      </c>
      <c r="AW1433" s="88">
        <v>0</v>
      </c>
      <c r="AX1433" s="88">
        <v>0</v>
      </c>
      <c r="AY1433" s="88">
        <v>20000</v>
      </c>
      <c r="AZ1433" s="88">
        <v>574</v>
      </c>
      <c r="BA1433" s="88">
        <v>0</v>
      </c>
      <c r="BB1433" s="88">
        <v>608</v>
      </c>
      <c r="BC1433" s="88">
        <v>0</v>
      </c>
      <c r="BD1433" s="88">
        <v>25</v>
      </c>
      <c r="BE1433" s="88">
        <v>0</v>
      </c>
      <c r="BF1433" s="101">
        <v>15015.71</v>
      </c>
      <c r="BG1433" s="101">
        <v>16222.71</v>
      </c>
      <c r="BH1433" s="101">
        <v>1420</v>
      </c>
      <c r="BI1433" s="101">
        <v>220</v>
      </c>
      <c r="BJ1433" s="101">
        <v>1418</v>
      </c>
      <c r="BK1433" s="101">
        <v>3058</v>
      </c>
      <c r="BL1433" s="101" t="s">
        <v>3091</v>
      </c>
      <c r="BM1433" s="101" t="s">
        <v>3081</v>
      </c>
    </row>
    <row r="1434" spans="1:65">
      <c r="A1434" t="s">
        <v>695</v>
      </c>
      <c r="B1434">
        <v>20250301</v>
      </c>
      <c r="C1434">
        <v>2025</v>
      </c>
      <c r="D1434" s="9">
        <v>45717</v>
      </c>
      <c r="E1434">
        <v>3</v>
      </c>
      <c r="F1434" t="s">
        <v>1038</v>
      </c>
      <c r="G1434" t="s">
        <v>695</v>
      </c>
      <c r="H1434" t="s">
        <v>1038</v>
      </c>
      <c r="I1434" t="s">
        <v>695</v>
      </c>
      <c r="J1434">
        <v>7</v>
      </c>
      <c r="K1434" t="s">
        <v>3252</v>
      </c>
      <c r="L1434" t="s">
        <v>2158</v>
      </c>
      <c r="M1434" t="s">
        <v>2158</v>
      </c>
      <c r="N1434" t="s">
        <v>1820</v>
      </c>
      <c r="O1434" t="s">
        <v>3247</v>
      </c>
      <c r="P1434" t="s">
        <v>6037</v>
      </c>
      <c r="Q1434" t="s">
        <v>6038</v>
      </c>
      <c r="R1434" t="s">
        <v>3253</v>
      </c>
      <c r="S1434" t="s">
        <v>666</v>
      </c>
      <c r="T1434" t="s">
        <v>6046</v>
      </c>
      <c r="U1434" s="9" t="s">
        <v>6047</v>
      </c>
      <c r="V1434" s="9" t="s">
        <v>3081</v>
      </c>
      <c r="W1434" t="s">
        <v>3081</v>
      </c>
      <c r="X1434" t="s">
        <v>3081</v>
      </c>
      <c r="Y1434" t="s">
        <v>3081</v>
      </c>
      <c r="Z1434">
        <v>2</v>
      </c>
      <c r="AA1434">
        <v>44986</v>
      </c>
      <c r="AB1434">
        <v>44501</v>
      </c>
      <c r="AC1434">
        <v>62461851</v>
      </c>
      <c r="AD1434" s="9" t="s">
        <v>3084</v>
      </c>
      <c r="AE1434" t="s">
        <v>2259</v>
      </c>
      <c r="AF1434" t="s">
        <v>3492</v>
      </c>
      <c r="AG1434" t="s">
        <v>3493</v>
      </c>
      <c r="AH1434" t="s">
        <v>2258</v>
      </c>
      <c r="AI1434" t="s">
        <v>6045</v>
      </c>
      <c r="AJ1434">
        <v>34760</v>
      </c>
      <c r="AK1434" t="s">
        <v>3099</v>
      </c>
      <c r="AL1434" t="s">
        <v>3088</v>
      </c>
      <c r="AM1434">
        <v>200019604855419</v>
      </c>
      <c r="AN1434">
        <v>1</v>
      </c>
      <c r="AO1434" s="88" t="s">
        <v>3089</v>
      </c>
      <c r="AP1434" s="88">
        <v>1</v>
      </c>
      <c r="AQ1434" s="88" t="s">
        <v>3090</v>
      </c>
      <c r="AR1434" s="88">
        <v>362717</v>
      </c>
      <c r="AS1434" s="88" t="s">
        <v>6059</v>
      </c>
      <c r="AT1434" s="88">
        <v>922</v>
      </c>
      <c r="AU1434" s="88">
        <v>10000</v>
      </c>
      <c r="AV1434" s="88">
        <v>0</v>
      </c>
      <c r="AW1434" s="88">
        <v>0</v>
      </c>
      <c r="AX1434" s="88">
        <v>0</v>
      </c>
      <c r="AY1434" s="88">
        <v>10000</v>
      </c>
      <c r="AZ1434" s="88">
        <v>0</v>
      </c>
      <c r="BA1434" s="88">
        <v>0</v>
      </c>
      <c r="BB1434" s="88">
        <v>0</v>
      </c>
      <c r="BC1434" s="88">
        <v>0</v>
      </c>
      <c r="BD1434" s="88">
        <v>0</v>
      </c>
      <c r="BE1434" s="88">
        <v>0</v>
      </c>
      <c r="BF1434" s="101">
        <v>0</v>
      </c>
      <c r="BG1434" s="101">
        <v>0</v>
      </c>
      <c r="BH1434" s="101">
        <v>0</v>
      </c>
      <c r="BI1434" s="101">
        <v>0</v>
      </c>
      <c r="BJ1434" s="101">
        <v>0</v>
      </c>
      <c r="BK1434" s="101">
        <v>0</v>
      </c>
      <c r="BL1434" s="101" t="s">
        <v>3081</v>
      </c>
      <c r="BM1434" s="101" t="s">
        <v>3081</v>
      </c>
    </row>
    <row r="1435" spans="1:65">
      <c r="A1435" t="s">
        <v>695</v>
      </c>
      <c r="B1435">
        <v>20250301</v>
      </c>
      <c r="C1435">
        <v>2025</v>
      </c>
      <c r="D1435" s="9">
        <v>45717</v>
      </c>
      <c r="E1435">
        <v>3</v>
      </c>
      <c r="F1435" t="s">
        <v>1044</v>
      </c>
      <c r="G1435" t="s">
        <v>1196</v>
      </c>
      <c r="H1435" t="s">
        <v>1038</v>
      </c>
      <c r="I1435" t="s">
        <v>695</v>
      </c>
      <c r="J1435">
        <v>34</v>
      </c>
      <c r="K1435" t="s">
        <v>3256</v>
      </c>
      <c r="L1435" t="s">
        <v>2158</v>
      </c>
      <c r="M1435" t="s">
        <v>2158</v>
      </c>
      <c r="N1435" t="s">
        <v>1820</v>
      </c>
      <c r="O1435" t="s">
        <v>3247</v>
      </c>
      <c r="P1435" t="s">
        <v>6037</v>
      </c>
      <c r="Q1435" t="s">
        <v>6038</v>
      </c>
      <c r="R1435" t="s">
        <v>3844</v>
      </c>
      <c r="S1435" t="s">
        <v>1841</v>
      </c>
      <c r="T1435" t="s">
        <v>6046</v>
      </c>
      <c r="U1435" s="9" t="s">
        <v>6047</v>
      </c>
      <c r="V1435" s="9" t="s">
        <v>6052</v>
      </c>
      <c r="W1435" t="s">
        <v>6053</v>
      </c>
      <c r="X1435" t="s">
        <v>3081</v>
      </c>
      <c r="Y1435" t="s">
        <v>3081</v>
      </c>
      <c r="Z1435">
        <v>2</v>
      </c>
      <c r="AA1435">
        <v>45352</v>
      </c>
      <c r="AB1435">
        <v>44896</v>
      </c>
      <c r="AC1435">
        <v>62085021</v>
      </c>
      <c r="AD1435" s="9" t="s">
        <v>3084</v>
      </c>
      <c r="AE1435" t="s">
        <v>2038</v>
      </c>
      <c r="AF1435" t="s">
        <v>3845</v>
      </c>
      <c r="AG1435" t="s">
        <v>3846</v>
      </c>
      <c r="AH1435" t="s">
        <v>2037</v>
      </c>
      <c r="AI1435" t="s">
        <v>6043</v>
      </c>
      <c r="AJ1435">
        <v>36137</v>
      </c>
      <c r="AK1435" t="s">
        <v>3099</v>
      </c>
      <c r="AL1435" t="s">
        <v>3088</v>
      </c>
      <c r="AM1435">
        <v>200019603353418</v>
      </c>
      <c r="AN1435">
        <v>1</v>
      </c>
      <c r="AO1435" s="88" t="s">
        <v>3089</v>
      </c>
      <c r="AP1435" s="88">
        <v>1</v>
      </c>
      <c r="AQ1435" s="88" t="s">
        <v>3090</v>
      </c>
      <c r="AR1435" s="88">
        <v>362717</v>
      </c>
      <c r="AS1435" s="88" t="s">
        <v>6059</v>
      </c>
      <c r="AT1435" s="88">
        <v>923</v>
      </c>
      <c r="AU1435" s="88">
        <v>60000</v>
      </c>
      <c r="AV1435" s="88">
        <v>0</v>
      </c>
      <c r="AW1435" s="88">
        <v>0</v>
      </c>
      <c r="AX1435" s="88">
        <v>0</v>
      </c>
      <c r="AY1435" s="88">
        <v>60000</v>
      </c>
      <c r="AZ1435" s="88">
        <v>1722</v>
      </c>
      <c r="BA1435" s="88">
        <v>3486.68</v>
      </c>
      <c r="BB1435" s="88">
        <v>1824</v>
      </c>
      <c r="BC1435" s="88">
        <v>0</v>
      </c>
      <c r="BD1435" s="88">
        <v>25</v>
      </c>
      <c r="BE1435" s="88">
        <v>0</v>
      </c>
      <c r="BF1435" s="101">
        <v>0</v>
      </c>
      <c r="BG1435" s="101">
        <v>7057.68</v>
      </c>
      <c r="BH1435" s="101">
        <v>4260</v>
      </c>
      <c r="BI1435" s="101">
        <v>660</v>
      </c>
      <c r="BJ1435" s="101">
        <v>4254</v>
      </c>
      <c r="BK1435" s="101">
        <v>9174</v>
      </c>
      <c r="BL1435" s="101" t="s">
        <v>3081</v>
      </c>
      <c r="BM1435" s="101" t="s">
        <v>3081</v>
      </c>
    </row>
    <row r="1436" spans="1:65">
      <c r="A1436" t="s">
        <v>695</v>
      </c>
      <c r="B1436">
        <v>20250301</v>
      </c>
      <c r="C1436">
        <v>2025</v>
      </c>
      <c r="D1436" s="9">
        <v>45717</v>
      </c>
      <c r="E1436">
        <v>3</v>
      </c>
      <c r="F1436" t="s">
        <v>1030</v>
      </c>
      <c r="G1436" t="s">
        <v>420</v>
      </c>
      <c r="H1436" t="s">
        <v>1030</v>
      </c>
      <c r="I1436" t="s">
        <v>420</v>
      </c>
      <c r="J1436">
        <v>1</v>
      </c>
      <c r="K1436" t="s">
        <v>9</v>
      </c>
      <c r="L1436" t="s">
        <v>2158</v>
      </c>
      <c r="M1436" t="s">
        <v>2158</v>
      </c>
      <c r="N1436" t="s">
        <v>1820</v>
      </c>
      <c r="O1436" t="s">
        <v>3247</v>
      </c>
      <c r="P1436" t="s">
        <v>6037</v>
      </c>
      <c r="Q1436" t="s">
        <v>6038</v>
      </c>
      <c r="R1436" t="s">
        <v>3214</v>
      </c>
      <c r="S1436" t="s">
        <v>111</v>
      </c>
      <c r="T1436" t="s">
        <v>6039</v>
      </c>
      <c r="U1436" s="9" t="s">
        <v>6040</v>
      </c>
      <c r="V1436" s="9" t="s">
        <v>6041</v>
      </c>
      <c r="W1436" t="s">
        <v>6042</v>
      </c>
      <c r="X1436" t="s">
        <v>3081</v>
      </c>
      <c r="Y1436" t="s">
        <v>3081</v>
      </c>
      <c r="Z1436">
        <v>5</v>
      </c>
      <c r="AA1436">
        <v>43770</v>
      </c>
      <c r="AB1436">
        <v>38930</v>
      </c>
      <c r="AC1436">
        <v>62040006</v>
      </c>
      <c r="AD1436" s="9" t="s">
        <v>3084</v>
      </c>
      <c r="AE1436" t="s">
        <v>1267</v>
      </c>
      <c r="AF1436" t="s">
        <v>3333</v>
      </c>
      <c r="AG1436" t="s">
        <v>5582</v>
      </c>
      <c r="AH1436" t="s">
        <v>422</v>
      </c>
      <c r="AI1436" t="s">
        <v>6045</v>
      </c>
      <c r="AJ1436">
        <v>26582</v>
      </c>
      <c r="AK1436" t="s">
        <v>3088</v>
      </c>
      <c r="AL1436" t="s">
        <v>3095</v>
      </c>
      <c r="AM1436">
        <v>200013300061340</v>
      </c>
      <c r="AN1436">
        <v>1</v>
      </c>
      <c r="AO1436" s="88" t="s">
        <v>3089</v>
      </c>
      <c r="AP1436" s="88">
        <v>1</v>
      </c>
      <c r="AQ1436" s="88" t="s">
        <v>3090</v>
      </c>
      <c r="AR1436" s="88">
        <v>362717</v>
      </c>
      <c r="AS1436" s="88" t="s">
        <v>6059</v>
      </c>
      <c r="AT1436" s="88">
        <v>932</v>
      </c>
      <c r="AU1436" s="88">
        <v>30000</v>
      </c>
      <c r="AV1436" s="88">
        <v>0</v>
      </c>
      <c r="AW1436" s="88">
        <v>0</v>
      </c>
      <c r="AX1436" s="88">
        <v>0</v>
      </c>
      <c r="AY1436" s="88">
        <v>30000</v>
      </c>
      <c r="AZ1436" s="88">
        <v>861</v>
      </c>
      <c r="BA1436" s="88">
        <v>0</v>
      </c>
      <c r="BB1436" s="88">
        <v>912</v>
      </c>
      <c r="BC1436" s="88">
        <v>0</v>
      </c>
      <c r="BD1436" s="88">
        <v>25</v>
      </c>
      <c r="BE1436" s="88">
        <v>50</v>
      </c>
      <c r="BF1436" s="101">
        <v>12775.71</v>
      </c>
      <c r="BG1436" s="101">
        <v>14623.71</v>
      </c>
      <c r="BH1436" s="101">
        <v>2130</v>
      </c>
      <c r="BI1436" s="101">
        <v>330</v>
      </c>
      <c r="BJ1436" s="101">
        <v>2127</v>
      </c>
      <c r="BK1436" s="101">
        <v>4587</v>
      </c>
      <c r="BL1436" s="101" t="s">
        <v>3091</v>
      </c>
      <c r="BM1436" s="101" t="s">
        <v>3081</v>
      </c>
    </row>
    <row r="1437" spans="1:65">
      <c r="A1437" t="s">
        <v>695</v>
      </c>
      <c r="B1437">
        <v>20250301</v>
      </c>
      <c r="C1437">
        <v>2025</v>
      </c>
      <c r="D1437" s="9">
        <v>45717</v>
      </c>
      <c r="E1437">
        <v>3</v>
      </c>
      <c r="F1437" t="s">
        <v>1034</v>
      </c>
      <c r="G1437" t="s">
        <v>195</v>
      </c>
      <c r="H1437" t="s">
        <v>1034</v>
      </c>
      <c r="I1437" t="s">
        <v>195</v>
      </c>
      <c r="J1437">
        <v>1</v>
      </c>
      <c r="K1437" t="s">
        <v>9</v>
      </c>
      <c r="L1437" t="s">
        <v>2158</v>
      </c>
      <c r="M1437" t="s">
        <v>2158</v>
      </c>
      <c r="N1437" t="s">
        <v>1820</v>
      </c>
      <c r="O1437" t="s">
        <v>3247</v>
      </c>
      <c r="P1437" t="s">
        <v>6037</v>
      </c>
      <c r="Q1437" t="s">
        <v>6038</v>
      </c>
      <c r="R1437" t="s">
        <v>3730</v>
      </c>
      <c r="S1437" t="s">
        <v>291</v>
      </c>
      <c r="T1437" t="s">
        <v>6046</v>
      </c>
      <c r="U1437" s="9" t="s">
        <v>6047</v>
      </c>
      <c r="V1437" s="9" t="s">
        <v>6056</v>
      </c>
      <c r="W1437" t="s">
        <v>6057</v>
      </c>
      <c r="X1437" t="s">
        <v>3081</v>
      </c>
      <c r="Y1437" t="s">
        <v>3081</v>
      </c>
      <c r="Z1437">
        <v>6</v>
      </c>
      <c r="AA1437">
        <v>44986</v>
      </c>
      <c r="AB1437">
        <v>39203</v>
      </c>
      <c r="AC1437">
        <v>61665022</v>
      </c>
      <c r="AD1437" s="9" t="s">
        <v>3084</v>
      </c>
      <c r="AE1437" t="s">
        <v>895</v>
      </c>
      <c r="AF1437" t="s">
        <v>3731</v>
      </c>
      <c r="AG1437" t="s">
        <v>3732</v>
      </c>
      <c r="AH1437" t="s">
        <v>298</v>
      </c>
      <c r="AI1437" t="s">
        <v>6043</v>
      </c>
      <c r="AJ1437">
        <v>32724</v>
      </c>
      <c r="AK1437" t="s">
        <v>3088</v>
      </c>
      <c r="AL1437" t="s">
        <v>3095</v>
      </c>
      <c r="AM1437">
        <v>200013300096108</v>
      </c>
      <c r="AN1437">
        <v>1</v>
      </c>
      <c r="AO1437" s="88" t="s">
        <v>3089</v>
      </c>
      <c r="AP1437" s="88">
        <v>1</v>
      </c>
      <c r="AQ1437" s="88" t="s">
        <v>3090</v>
      </c>
      <c r="AR1437" s="88">
        <v>363079</v>
      </c>
      <c r="AS1437" s="88" t="s">
        <v>6094</v>
      </c>
      <c r="AT1437" s="88">
        <v>1</v>
      </c>
      <c r="AU1437" s="88">
        <v>0</v>
      </c>
      <c r="AV1437" s="88">
        <v>0</v>
      </c>
      <c r="AW1437" s="88">
        <v>0</v>
      </c>
      <c r="AX1437" s="88">
        <v>42000</v>
      </c>
      <c r="AY1437" s="88">
        <v>42000</v>
      </c>
      <c r="AZ1437" s="88">
        <v>1205.4000000000001</v>
      </c>
      <c r="BA1437" s="88">
        <v>4339.2</v>
      </c>
      <c r="BB1437" s="88">
        <v>1276.8</v>
      </c>
      <c r="BC1437" s="88">
        <v>0</v>
      </c>
      <c r="BD1437" s="88">
        <v>0</v>
      </c>
      <c r="BE1437" s="88">
        <v>0</v>
      </c>
      <c r="BF1437" s="101">
        <v>0</v>
      </c>
      <c r="BG1437" s="101">
        <v>6821.4</v>
      </c>
      <c r="BH1437" s="101">
        <v>2982</v>
      </c>
      <c r="BI1437" s="101">
        <v>462</v>
      </c>
      <c r="BJ1437" s="101">
        <v>2977.8</v>
      </c>
      <c r="BK1437" s="101">
        <v>6421.8</v>
      </c>
      <c r="BL1437" s="101" t="s">
        <v>3091</v>
      </c>
      <c r="BM1437" s="101" t="s">
        <v>3081</v>
      </c>
    </row>
    <row r="1438" spans="1:65">
      <c r="A1438" t="s">
        <v>695</v>
      </c>
      <c r="B1438">
        <v>20250301</v>
      </c>
      <c r="C1438">
        <v>2025</v>
      </c>
      <c r="D1438" s="9">
        <v>45717</v>
      </c>
      <c r="E1438">
        <v>3</v>
      </c>
      <c r="F1438" t="s">
        <v>1080</v>
      </c>
      <c r="G1438" t="s">
        <v>241</v>
      </c>
      <c r="H1438" t="s">
        <v>1080</v>
      </c>
      <c r="I1438" t="s">
        <v>241</v>
      </c>
      <c r="J1438">
        <v>1</v>
      </c>
      <c r="K1438" t="s">
        <v>9</v>
      </c>
      <c r="L1438" t="s">
        <v>2158</v>
      </c>
      <c r="M1438" t="s">
        <v>2158</v>
      </c>
      <c r="N1438" t="s">
        <v>1820</v>
      </c>
      <c r="O1438" t="s">
        <v>3247</v>
      </c>
      <c r="P1438" t="s">
        <v>6037</v>
      </c>
      <c r="Q1438" t="s">
        <v>6038</v>
      </c>
      <c r="R1438" t="s">
        <v>3409</v>
      </c>
      <c r="S1438" t="s">
        <v>243</v>
      </c>
      <c r="T1438" t="s">
        <v>6046</v>
      </c>
      <c r="U1438" s="9" t="s">
        <v>6047</v>
      </c>
      <c r="V1438" s="9" t="s">
        <v>6052</v>
      </c>
      <c r="W1438" t="s">
        <v>6053</v>
      </c>
      <c r="X1438" t="s">
        <v>3081</v>
      </c>
      <c r="Y1438" t="s">
        <v>3081</v>
      </c>
      <c r="Z1438">
        <v>8</v>
      </c>
      <c r="AA1438">
        <v>44593</v>
      </c>
      <c r="AB1438">
        <v>33909</v>
      </c>
      <c r="AC1438">
        <v>62175003</v>
      </c>
      <c r="AD1438" s="9" t="s">
        <v>3084</v>
      </c>
      <c r="AE1438" t="s">
        <v>840</v>
      </c>
      <c r="AF1438" t="s">
        <v>3547</v>
      </c>
      <c r="AG1438" t="s">
        <v>3548</v>
      </c>
      <c r="AH1438" t="s">
        <v>242</v>
      </c>
      <c r="AI1438" t="s">
        <v>6043</v>
      </c>
      <c r="AJ1438">
        <v>26865</v>
      </c>
      <c r="AK1438" t="s">
        <v>3088</v>
      </c>
      <c r="AL1438" t="s">
        <v>3088</v>
      </c>
      <c r="AM1438">
        <v>200013300040798</v>
      </c>
      <c r="AN1438">
        <v>1</v>
      </c>
      <c r="AO1438" s="88" t="s">
        <v>3089</v>
      </c>
      <c r="AP1438" s="88">
        <v>1</v>
      </c>
      <c r="AQ1438" s="88" t="s">
        <v>3090</v>
      </c>
      <c r="AR1438" s="88">
        <v>363079</v>
      </c>
      <c r="AS1438" s="88" t="s">
        <v>6094</v>
      </c>
      <c r="AT1438" s="88">
        <v>16</v>
      </c>
      <c r="AU1438" s="88">
        <v>0</v>
      </c>
      <c r="AV1438" s="88">
        <v>0</v>
      </c>
      <c r="AW1438" s="88">
        <v>0</v>
      </c>
      <c r="AX1438" s="88">
        <v>15000</v>
      </c>
      <c r="AY1438" s="88">
        <v>15000</v>
      </c>
      <c r="AZ1438" s="88">
        <v>430.5</v>
      </c>
      <c r="BA1438" s="88">
        <v>2808.8</v>
      </c>
      <c r="BB1438" s="88">
        <v>456</v>
      </c>
      <c r="BC1438" s="88">
        <v>0</v>
      </c>
      <c r="BD1438" s="88">
        <v>0</v>
      </c>
      <c r="BE1438" s="88">
        <v>0</v>
      </c>
      <c r="BF1438" s="101">
        <v>0</v>
      </c>
      <c r="BG1438" s="101">
        <v>3695.3</v>
      </c>
      <c r="BH1438" s="101">
        <v>1065</v>
      </c>
      <c r="BI1438" s="101">
        <v>165</v>
      </c>
      <c r="BJ1438" s="101">
        <v>1063.5</v>
      </c>
      <c r="BK1438" s="101">
        <v>2293.5</v>
      </c>
      <c r="BL1438" s="101" t="s">
        <v>3229</v>
      </c>
      <c r="BM1438" s="101" t="s">
        <v>3546</v>
      </c>
    </row>
    <row r="1439" spans="1:65">
      <c r="A1439" t="s">
        <v>695</v>
      </c>
      <c r="B1439">
        <v>20250301</v>
      </c>
      <c r="C1439">
        <v>2025</v>
      </c>
      <c r="D1439" s="9">
        <v>45717</v>
      </c>
      <c r="E1439">
        <v>3</v>
      </c>
      <c r="F1439" t="s">
        <v>1036</v>
      </c>
      <c r="G1439" t="s">
        <v>1193</v>
      </c>
      <c r="H1439" t="s">
        <v>1036</v>
      </c>
      <c r="I1439" t="s">
        <v>1193</v>
      </c>
      <c r="J1439">
        <v>1</v>
      </c>
      <c r="K1439" t="s">
        <v>9</v>
      </c>
      <c r="L1439" t="s">
        <v>2158</v>
      </c>
      <c r="M1439" t="s">
        <v>2158</v>
      </c>
      <c r="N1439" t="s">
        <v>1833</v>
      </c>
      <c r="O1439" t="s">
        <v>3175</v>
      </c>
      <c r="P1439" t="s">
        <v>6037</v>
      </c>
      <c r="Q1439" t="s">
        <v>6038</v>
      </c>
      <c r="R1439" t="s">
        <v>4436</v>
      </c>
      <c r="S1439" t="s">
        <v>309</v>
      </c>
      <c r="T1439" t="s">
        <v>6046</v>
      </c>
      <c r="U1439" s="9" t="s">
        <v>6047</v>
      </c>
      <c r="V1439" s="9" t="s">
        <v>6052</v>
      </c>
      <c r="W1439" t="s">
        <v>6053</v>
      </c>
      <c r="X1439" t="s">
        <v>3081</v>
      </c>
      <c r="Y1439" t="s">
        <v>3081</v>
      </c>
      <c r="Z1439">
        <v>6</v>
      </c>
      <c r="AA1439">
        <v>43586</v>
      </c>
      <c r="AB1439">
        <v>36758</v>
      </c>
      <c r="AC1439">
        <v>61575015</v>
      </c>
      <c r="AD1439" s="9" t="s">
        <v>3084</v>
      </c>
      <c r="AE1439" t="s">
        <v>896</v>
      </c>
      <c r="AF1439" t="s">
        <v>4526</v>
      </c>
      <c r="AG1439" t="s">
        <v>4527</v>
      </c>
      <c r="AH1439" t="s">
        <v>347</v>
      </c>
      <c r="AI1439" t="s">
        <v>6043</v>
      </c>
      <c r="AJ1439">
        <v>27958</v>
      </c>
      <c r="AK1439" t="s">
        <v>3088</v>
      </c>
      <c r="AL1439" t="s">
        <v>3095</v>
      </c>
      <c r="AM1439">
        <v>200013300044176</v>
      </c>
      <c r="AN1439">
        <v>1</v>
      </c>
      <c r="AO1439" s="88" t="s">
        <v>3089</v>
      </c>
      <c r="AP1439" s="88">
        <v>1</v>
      </c>
      <c r="AQ1439" s="88" t="s">
        <v>3090</v>
      </c>
      <c r="AR1439" s="88">
        <v>363080</v>
      </c>
      <c r="AS1439" s="88" t="s">
        <v>6094</v>
      </c>
      <c r="AT1439" s="88">
        <v>1</v>
      </c>
      <c r="AU1439" s="88">
        <v>0</v>
      </c>
      <c r="AV1439" s="88">
        <v>0</v>
      </c>
      <c r="AW1439" s="88">
        <v>0</v>
      </c>
      <c r="AX1439" s="88">
        <v>20000</v>
      </c>
      <c r="AY1439" s="88">
        <v>20000</v>
      </c>
      <c r="AZ1439" s="88">
        <v>574</v>
      </c>
      <c r="BA1439" s="88">
        <v>3428.7</v>
      </c>
      <c r="BB1439" s="88">
        <v>608</v>
      </c>
      <c r="BC1439" s="88">
        <v>0</v>
      </c>
      <c r="BD1439" s="88">
        <v>0</v>
      </c>
      <c r="BE1439" s="88">
        <v>0</v>
      </c>
      <c r="BF1439" s="101">
        <v>0</v>
      </c>
      <c r="BG1439" s="101">
        <v>4610.7</v>
      </c>
      <c r="BH1439" s="101">
        <v>1420</v>
      </c>
      <c r="BI1439" s="101">
        <v>220</v>
      </c>
      <c r="BJ1439" s="101">
        <v>1418</v>
      </c>
      <c r="BK1439" s="101">
        <v>3058</v>
      </c>
      <c r="BL1439" s="101" t="s">
        <v>3091</v>
      </c>
      <c r="BM1439" s="101" t="s">
        <v>3081</v>
      </c>
    </row>
    <row r="1440" spans="1:65">
      <c r="A1440" t="s">
        <v>695</v>
      </c>
      <c r="B1440">
        <v>20250301</v>
      </c>
      <c r="C1440">
        <v>2025</v>
      </c>
      <c r="D1440" s="9">
        <v>45717</v>
      </c>
      <c r="E1440">
        <v>3</v>
      </c>
      <c r="F1440" t="s">
        <v>1036</v>
      </c>
      <c r="G1440" t="s">
        <v>1193</v>
      </c>
      <c r="H1440" t="s">
        <v>1036</v>
      </c>
      <c r="I1440" t="s">
        <v>1193</v>
      </c>
      <c r="J1440">
        <v>1</v>
      </c>
      <c r="K1440" t="s">
        <v>9</v>
      </c>
      <c r="L1440" t="s">
        <v>2158</v>
      </c>
      <c r="M1440" t="s">
        <v>2158</v>
      </c>
      <c r="N1440" t="s">
        <v>1833</v>
      </c>
      <c r="O1440" t="s">
        <v>3175</v>
      </c>
      <c r="P1440" t="s">
        <v>6037</v>
      </c>
      <c r="Q1440" t="s">
        <v>6038</v>
      </c>
      <c r="R1440" t="s">
        <v>3236</v>
      </c>
      <c r="S1440" t="s">
        <v>345</v>
      </c>
      <c r="T1440" t="s">
        <v>6046</v>
      </c>
      <c r="U1440" s="9" t="s">
        <v>6047</v>
      </c>
      <c r="V1440" s="9" t="s">
        <v>6056</v>
      </c>
      <c r="W1440" t="s">
        <v>6057</v>
      </c>
      <c r="X1440" t="s">
        <v>3081</v>
      </c>
      <c r="Y1440" t="s">
        <v>3081</v>
      </c>
      <c r="Z1440">
        <v>8</v>
      </c>
      <c r="AA1440">
        <v>43983</v>
      </c>
      <c r="AB1440">
        <v>36800</v>
      </c>
      <c r="AC1440">
        <v>61575102</v>
      </c>
      <c r="AD1440" s="9" t="s">
        <v>3084</v>
      </c>
      <c r="AE1440" t="s">
        <v>893</v>
      </c>
      <c r="AF1440" t="s">
        <v>3237</v>
      </c>
      <c r="AG1440" t="s">
        <v>3238</v>
      </c>
      <c r="AH1440" t="s">
        <v>344</v>
      </c>
      <c r="AI1440" t="s">
        <v>6043</v>
      </c>
      <c r="AJ1440">
        <v>24421</v>
      </c>
      <c r="AK1440" t="s">
        <v>3088</v>
      </c>
      <c r="AL1440" t="s">
        <v>3095</v>
      </c>
      <c r="AM1440">
        <v>200013300041454</v>
      </c>
      <c r="AN1440">
        <v>1</v>
      </c>
      <c r="AO1440" s="88" t="s">
        <v>3089</v>
      </c>
      <c r="AP1440" s="88">
        <v>1</v>
      </c>
      <c r="AQ1440" s="88" t="s">
        <v>3090</v>
      </c>
      <c r="AR1440" s="88">
        <v>363080</v>
      </c>
      <c r="AS1440" s="88" t="s">
        <v>6094</v>
      </c>
      <c r="AT1440" s="88">
        <v>3</v>
      </c>
      <c r="AU1440" s="88">
        <v>0</v>
      </c>
      <c r="AV1440" s="88">
        <v>0</v>
      </c>
      <c r="AW1440" s="88">
        <v>0</v>
      </c>
      <c r="AX1440" s="88">
        <v>35000</v>
      </c>
      <c r="AY1440" s="88">
        <v>35000</v>
      </c>
      <c r="AZ1440" s="88">
        <v>1004.5</v>
      </c>
      <c r="BA1440" s="88">
        <v>5368.48</v>
      </c>
      <c r="BB1440" s="88">
        <v>1064</v>
      </c>
      <c r="BC1440" s="88">
        <v>0</v>
      </c>
      <c r="BD1440" s="88">
        <v>0</v>
      </c>
      <c r="BE1440" s="88">
        <v>0</v>
      </c>
      <c r="BF1440" s="101">
        <v>0</v>
      </c>
      <c r="BG1440" s="101">
        <v>7436.98</v>
      </c>
      <c r="BH1440" s="101">
        <v>2485</v>
      </c>
      <c r="BI1440" s="101">
        <v>385</v>
      </c>
      <c r="BJ1440" s="101">
        <v>2481.5</v>
      </c>
      <c r="BK1440" s="101">
        <v>5351.5</v>
      </c>
      <c r="BL1440" s="101" t="s">
        <v>3091</v>
      </c>
      <c r="BM1440" s="101" t="s">
        <v>3081</v>
      </c>
    </row>
    <row r="1441" spans="1:65">
      <c r="A1441" t="s">
        <v>695</v>
      </c>
      <c r="B1441">
        <v>20250301</v>
      </c>
      <c r="C1441">
        <v>2025</v>
      </c>
      <c r="D1441" s="9">
        <v>45717</v>
      </c>
      <c r="E1441">
        <v>3</v>
      </c>
      <c r="F1441" t="s">
        <v>1071</v>
      </c>
      <c r="G1441" t="s">
        <v>160</v>
      </c>
      <c r="H1441" t="s">
        <v>1071</v>
      </c>
      <c r="I1441" t="s">
        <v>160</v>
      </c>
      <c r="J1441">
        <v>1</v>
      </c>
      <c r="K1441" t="s">
        <v>9</v>
      </c>
      <c r="L1441" t="s">
        <v>2158</v>
      </c>
      <c r="M1441" t="s">
        <v>2158</v>
      </c>
      <c r="N1441" t="s">
        <v>1820</v>
      </c>
      <c r="O1441" t="s">
        <v>3247</v>
      </c>
      <c r="P1441" t="s">
        <v>6037</v>
      </c>
      <c r="Q1441" t="s">
        <v>6038</v>
      </c>
      <c r="R1441" t="s">
        <v>3297</v>
      </c>
      <c r="S1441" t="s">
        <v>8</v>
      </c>
      <c r="T1441" t="s">
        <v>6046</v>
      </c>
      <c r="U1441" s="9" t="s">
        <v>6047</v>
      </c>
      <c r="V1441" s="9" t="s">
        <v>6056</v>
      </c>
      <c r="W1441" t="s">
        <v>6057</v>
      </c>
      <c r="X1441" t="s">
        <v>3081</v>
      </c>
      <c r="Y1441" t="s">
        <v>3081</v>
      </c>
      <c r="Z1441">
        <v>6</v>
      </c>
      <c r="AA1441">
        <v>44958</v>
      </c>
      <c r="AB1441">
        <v>39814</v>
      </c>
      <c r="AC1441">
        <v>62370030</v>
      </c>
      <c r="AD1441" s="9" t="s">
        <v>3084</v>
      </c>
      <c r="AE1441" t="s">
        <v>1420</v>
      </c>
      <c r="AF1441" t="s">
        <v>4528</v>
      </c>
      <c r="AG1441" t="s">
        <v>4529</v>
      </c>
      <c r="AH1441" t="s">
        <v>714</v>
      </c>
      <c r="AI1441" t="s">
        <v>6043</v>
      </c>
      <c r="AJ1441">
        <v>28973</v>
      </c>
      <c r="AK1441" t="s">
        <v>3099</v>
      </c>
      <c r="AL1441" t="s">
        <v>3088</v>
      </c>
      <c r="AM1441">
        <v>200013300146854</v>
      </c>
      <c r="AN1441">
        <v>1</v>
      </c>
      <c r="AO1441" s="88" t="s">
        <v>3089</v>
      </c>
      <c r="AP1441" s="88">
        <v>1</v>
      </c>
      <c r="AQ1441" s="88" t="s">
        <v>3090</v>
      </c>
      <c r="AR1441" s="88">
        <v>363097</v>
      </c>
      <c r="AS1441" s="88" t="s">
        <v>6091</v>
      </c>
      <c r="AT1441" s="88">
        <v>3</v>
      </c>
      <c r="AU1441" s="88">
        <v>13000</v>
      </c>
      <c r="AV1441" s="88">
        <v>0</v>
      </c>
      <c r="AW1441" s="88">
        <v>0</v>
      </c>
      <c r="AX1441" s="88">
        <v>13000</v>
      </c>
      <c r="AY1441" s="88">
        <v>26000</v>
      </c>
      <c r="AZ1441" s="88">
        <v>373.1</v>
      </c>
      <c r="BA1441" s="88">
        <v>1314.41</v>
      </c>
      <c r="BB1441" s="88">
        <v>395.2</v>
      </c>
      <c r="BC1441" s="88">
        <v>0</v>
      </c>
      <c r="BD1441" s="88">
        <v>0</v>
      </c>
      <c r="BE1441" s="88">
        <v>0</v>
      </c>
      <c r="BF1441" s="101">
        <v>0</v>
      </c>
      <c r="BG1441" s="101">
        <v>2082.71</v>
      </c>
      <c r="BH1441" s="101">
        <v>923</v>
      </c>
      <c r="BI1441" s="101">
        <v>143</v>
      </c>
      <c r="BJ1441" s="101">
        <v>921.7</v>
      </c>
      <c r="BK1441" s="101">
        <v>1987.7</v>
      </c>
      <c r="BL1441" s="101" t="s">
        <v>3081</v>
      </c>
      <c r="BM1441" s="101" t="s">
        <v>3081</v>
      </c>
    </row>
    <row r="1442" spans="1:65">
      <c r="A1442" t="s">
        <v>695</v>
      </c>
      <c r="B1442">
        <v>20250301</v>
      </c>
      <c r="C1442">
        <v>2025</v>
      </c>
      <c r="D1442" s="9">
        <v>45717</v>
      </c>
      <c r="E1442">
        <v>3</v>
      </c>
      <c r="F1442" t="s">
        <v>1058</v>
      </c>
      <c r="G1442" t="s">
        <v>1197</v>
      </c>
      <c r="H1442" t="s">
        <v>1058</v>
      </c>
      <c r="I1442" t="s">
        <v>1197</v>
      </c>
      <c r="J1442">
        <v>1</v>
      </c>
      <c r="K1442" t="s">
        <v>9</v>
      </c>
      <c r="L1442" t="s">
        <v>2158</v>
      </c>
      <c r="M1442" t="s">
        <v>2158</v>
      </c>
      <c r="N1442" t="s">
        <v>1820</v>
      </c>
      <c r="O1442" t="s">
        <v>3247</v>
      </c>
      <c r="P1442" t="s">
        <v>6037</v>
      </c>
      <c r="Q1442" t="s">
        <v>6038</v>
      </c>
      <c r="R1442" t="s">
        <v>3297</v>
      </c>
      <c r="S1442" t="s">
        <v>8</v>
      </c>
      <c r="T1442" t="s">
        <v>6046</v>
      </c>
      <c r="U1442" s="9" t="s">
        <v>6047</v>
      </c>
      <c r="V1442" s="9" t="s">
        <v>6056</v>
      </c>
      <c r="W1442" t="s">
        <v>6057</v>
      </c>
      <c r="X1442" t="s">
        <v>3081</v>
      </c>
      <c r="Y1442" t="s">
        <v>3081</v>
      </c>
      <c r="Z1442">
        <v>1</v>
      </c>
      <c r="AA1442">
        <v>45017</v>
      </c>
      <c r="AB1442">
        <v>45017</v>
      </c>
      <c r="AC1442">
        <v>62145031</v>
      </c>
      <c r="AD1442" s="9" t="s">
        <v>3084</v>
      </c>
      <c r="AE1442" t="s">
        <v>2267</v>
      </c>
      <c r="AF1442" t="s">
        <v>3847</v>
      </c>
      <c r="AG1442" t="s">
        <v>3848</v>
      </c>
      <c r="AH1442" t="s">
        <v>2266</v>
      </c>
      <c r="AI1442" t="s">
        <v>6043</v>
      </c>
      <c r="AJ1442">
        <v>33679</v>
      </c>
      <c r="AK1442" t="s">
        <v>3099</v>
      </c>
      <c r="AL1442" t="s">
        <v>3088</v>
      </c>
      <c r="AM1442">
        <v>200019604672582</v>
      </c>
      <c r="AN1442">
        <v>1</v>
      </c>
      <c r="AO1442" s="88" t="s">
        <v>3089</v>
      </c>
      <c r="AP1442" s="88">
        <v>1</v>
      </c>
      <c r="AQ1442" s="88" t="s">
        <v>3090</v>
      </c>
      <c r="AR1442" s="88">
        <v>363097</v>
      </c>
      <c r="AS1442" s="88" t="s">
        <v>6091</v>
      </c>
      <c r="AT1442" s="88">
        <v>4</v>
      </c>
      <c r="AU1442" s="88">
        <v>35000</v>
      </c>
      <c r="AV1442" s="88">
        <v>0</v>
      </c>
      <c r="AW1442" s="88">
        <v>0</v>
      </c>
      <c r="AX1442" s="88">
        <v>35000</v>
      </c>
      <c r="AY1442" s="88">
        <v>70000</v>
      </c>
      <c r="AZ1442" s="88">
        <v>1004.5</v>
      </c>
      <c r="BA1442" s="88">
        <v>5368.48</v>
      </c>
      <c r="BB1442" s="88">
        <v>1064</v>
      </c>
      <c r="BC1442" s="88">
        <v>0</v>
      </c>
      <c r="BD1442" s="88">
        <v>0</v>
      </c>
      <c r="BE1442" s="88">
        <v>0</v>
      </c>
      <c r="BF1442" s="101">
        <v>0</v>
      </c>
      <c r="BG1442" s="101">
        <v>7436.98</v>
      </c>
      <c r="BH1442" s="101">
        <v>2485</v>
      </c>
      <c r="BI1442" s="101">
        <v>385</v>
      </c>
      <c r="BJ1442" s="101">
        <v>2481.5</v>
      </c>
      <c r="BK1442" s="101">
        <v>5351.5</v>
      </c>
      <c r="BL1442" s="101" t="s">
        <v>3081</v>
      </c>
      <c r="BM1442" s="101" t="s">
        <v>3081</v>
      </c>
    </row>
    <row r="1443" spans="1:65">
      <c r="A1443" t="s">
        <v>695</v>
      </c>
      <c r="B1443">
        <v>20250301</v>
      </c>
      <c r="C1443">
        <v>2025</v>
      </c>
      <c r="D1443" s="9">
        <v>45717</v>
      </c>
      <c r="E1443">
        <v>3</v>
      </c>
      <c r="F1443" t="s">
        <v>1035</v>
      </c>
      <c r="G1443" t="s">
        <v>1199</v>
      </c>
      <c r="H1443" t="s">
        <v>1035</v>
      </c>
      <c r="I1443" t="s">
        <v>1199</v>
      </c>
      <c r="J1443">
        <v>1</v>
      </c>
      <c r="K1443" t="s">
        <v>9</v>
      </c>
      <c r="L1443" t="s">
        <v>2158</v>
      </c>
      <c r="M1443" t="s">
        <v>2158</v>
      </c>
      <c r="N1443" t="s">
        <v>1820</v>
      </c>
      <c r="O1443" t="s">
        <v>3247</v>
      </c>
      <c r="P1443" t="s">
        <v>6037</v>
      </c>
      <c r="Q1443" t="s">
        <v>6038</v>
      </c>
      <c r="R1443" t="s">
        <v>3395</v>
      </c>
      <c r="S1443" t="s">
        <v>249</v>
      </c>
      <c r="T1443" t="s">
        <v>6046</v>
      </c>
      <c r="U1443" s="9" t="s">
        <v>6047</v>
      </c>
      <c r="V1443" s="9" t="s">
        <v>6048</v>
      </c>
      <c r="W1443" t="s">
        <v>6049</v>
      </c>
      <c r="X1443" t="s">
        <v>3081</v>
      </c>
      <c r="Y1443" t="s">
        <v>3081</v>
      </c>
      <c r="Z1443">
        <v>2</v>
      </c>
      <c r="AA1443">
        <v>45078</v>
      </c>
      <c r="AB1443">
        <v>44531</v>
      </c>
      <c r="AC1443">
        <v>61395032</v>
      </c>
      <c r="AD1443" s="9" t="s">
        <v>3084</v>
      </c>
      <c r="AE1443" t="s">
        <v>1537</v>
      </c>
      <c r="AF1443" t="s">
        <v>5146</v>
      </c>
      <c r="AG1443" t="s">
        <v>5147</v>
      </c>
      <c r="AH1443" t="s">
        <v>1112</v>
      </c>
      <c r="AI1443" t="s">
        <v>6043</v>
      </c>
      <c r="AJ1443">
        <v>34627</v>
      </c>
      <c r="AK1443" t="s">
        <v>3099</v>
      </c>
      <c r="AL1443" t="s">
        <v>3088</v>
      </c>
      <c r="AM1443">
        <v>200019600708244</v>
      </c>
      <c r="AN1443">
        <v>1</v>
      </c>
      <c r="AO1443" s="88" t="s">
        <v>3089</v>
      </c>
      <c r="AP1443" s="88">
        <v>1</v>
      </c>
      <c r="AQ1443" s="88" t="s">
        <v>3090</v>
      </c>
      <c r="AR1443" s="88">
        <v>363097</v>
      </c>
      <c r="AS1443" s="88" t="s">
        <v>6091</v>
      </c>
      <c r="AT1443" s="88">
        <v>8</v>
      </c>
      <c r="AU1443" s="88">
        <v>29000</v>
      </c>
      <c r="AV1443" s="88">
        <v>0</v>
      </c>
      <c r="AW1443" s="88">
        <v>0</v>
      </c>
      <c r="AX1443" s="88">
        <v>29000</v>
      </c>
      <c r="AY1443" s="88">
        <v>58000</v>
      </c>
      <c r="AZ1443" s="88">
        <v>832.3</v>
      </c>
      <c r="BA1443" s="88">
        <v>4427.58</v>
      </c>
      <c r="BB1443" s="88">
        <v>881.6</v>
      </c>
      <c r="BC1443" s="88">
        <v>0</v>
      </c>
      <c r="BD1443" s="88">
        <v>0</v>
      </c>
      <c r="BE1443" s="88">
        <v>0</v>
      </c>
      <c r="BF1443" s="101">
        <v>0</v>
      </c>
      <c r="BG1443" s="101">
        <v>6141.48</v>
      </c>
      <c r="BH1443" s="101">
        <v>2059</v>
      </c>
      <c r="BI1443" s="101">
        <v>319</v>
      </c>
      <c r="BJ1443" s="101">
        <v>2056.1</v>
      </c>
      <c r="BK1443" s="101">
        <v>4434.1000000000004</v>
      </c>
      <c r="BL1443" s="101" t="s">
        <v>3081</v>
      </c>
      <c r="BM1443" s="101" t="s">
        <v>3081</v>
      </c>
    </row>
    <row r="1444" spans="1:65">
      <c r="F1444"/>
      <c r="G1444"/>
    </row>
    <row r="1445" spans="1:65">
      <c r="F1445"/>
      <c r="G1445"/>
    </row>
    <row r="1446" spans="1:65">
      <c r="F1446"/>
      <c r="G1446"/>
    </row>
    <row r="1447" spans="1:65">
      <c r="F1447"/>
      <c r="G1447"/>
    </row>
    <row r="1448" spans="1:65">
      <c r="F1448"/>
      <c r="G1448"/>
    </row>
    <row r="1449" spans="1:65">
      <c r="F1449"/>
      <c r="G1449"/>
    </row>
    <row r="1450" spans="1:65">
      <c r="F1450"/>
      <c r="G1450"/>
    </row>
    <row r="1451" spans="1:65">
      <c r="F1451"/>
      <c r="G1451"/>
    </row>
    <row r="1452" spans="1:65">
      <c r="F1452"/>
      <c r="G1452"/>
    </row>
    <row r="1453" spans="1:65">
      <c r="F1453"/>
      <c r="G1453"/>
    </row>
    <row r="1454" spans="1:65">
      <c r="F1454"/>
      <c r="G1454"/>
    </row>
    <row r="1455" spans="1:65">
      <c r="F1455"/>
      <c r="G1455"/>
    </row>
    <row r="1456" spans="1:65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17"/>
  <sheetViews>
    <sheetView zoomScale="85" zoomScaleNormal="85" workbookViewId="0">
      <selection activeCell="H4" sqref="H4"/>
    </sheetView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.85546875" style="21" bestFit="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1.42578125" style="34" bestFit="1" customWidth="1"/>
    <col min="13" max="13" width="12" style="34" customWidth="1"/>
    <col min="14" max="14" width="9" style="34" bestFit="1" customWidth="1"/>
    <col min="15" max="15" width="11.140625" style="34" customWidth="1"/>
    <col min="16" max="16" width="21.42578125" style="34" bestFit="1" customWidth="1"/>
    <col min="17" max="17" width="11" style="34" bestFit="1" customWidth="1"/>
    <col min="18" max="16384" width="11.42578125" style="21"/>
  </cols>
  <sheetData>
    <row r="2" spans="1:17">
      <c r="A2" s="42" t="s">
        <v>2579</v>
      </c>
    </row>
    <row r="3" spans="1:17">
      <c r="A3" s="68" t="s">
        <v>2157</v>
      </c>
      <c r="B3" s="97" t="s">
        <v>1804</v>
      </c>
      <c r="C3" s="97" t="s">
        <v>1806</v>
      </c>
      <c r="D3" s="97" t="s">
        <v>2262</v>
      </c>
      <c r="E3" s="97" t="s">
        <v>2263</v>
      </c>
      <c r="F3" s="97" t="s">
        <v>2934</v>
      </c>
      <c r="G3" s="97" t="s">
        <v>1805</v>
      </c>
      <c r="H3" s="97" t="s">
        <v>1901</v>
      </c>
      <c r="I3" s="97" t="s">
        <v>1902</v>
      </c>
      <c r="J3" s="97" t="s">
        <v>1214</v>
      </c>
      <c r="K3" s="97" t="s">
        <v>2850</v>
      </c>
      <c r="L3" s="97" t="s">
        <v>2897</v>
      </c>
      <c r="M3" s="97" t="s">
        <v>3</v>
      </c>
      <c r="N3" s="97" t="s">
        <v>4</v>
      </c>
      <c r="O3" s="97" t="s">
        <v>5</v>
      </c>
      <c r="P3" s="97" t="s">
        <v>6293</v>
      </c>
      <c r="Q3" s="97" t="s">
        <v>2849</v>
      </c>
    </row>
    <row r="4" spans="1:17">
      <c r="A4" s="42" t="str">
        <f>TNOMINA[[#This Row],[cedula]]&amp;TNOMINA[[#This Row],[ctapresup]]&amp;TNOMINA[[#This Row],[prog]]</f>
        <v>001005618852.1.1.1.0101</v>
      </c>
      <c r="B4" s="98" t="s">
        <v>1787</v>
      </c>
      <c r="C4" s="98" t="s">
        <v>1807</v>
      </c>
      <c r="D4" s="98" t="s">
        <v>5730</v>
      </c>
      <c r="E4" s="98" t="s">
        <v>5731</v>
      </c>
      <c r="F4" s="98" t="s">
        <v>9</v>
      </c>
      <c r="G4" s="98" t="s">
        <v>816</v>
      </c>
      <c r="H4" s="98" t="s">
        <v>611</v>
      </c>
      <c r="I4" s="98" t="s">
        <v>613</v>
      </c>
      <c r="J4" s="98" t="s">
        <v>612</v>
      </c>
      <c r="K4" s="98" t="s">
        <v>6294</v>
      </c>
      <c r="L4" s="99">
        <v>45000</v>
      </c>
      <c r="M4" s="99">
        <v>4898</v>
      </c>
      <c r="N4" s="99">
        <v>1368</v>
      </c>
      <c r="O4" s="99">
        <v>1291.5</v>
      </c>
      <c r="P4" s="99">
        <v>1625</v>
      </c>
      <c r="Q4" s="99">
        <v>35817.5</v>
      </c>
    </row>
    <row r="5" spans="1:17">
      <c r="A5" s="42" t="str">
        <f>TNOMINA[[#This Row],[cedula]]&amp;TNOMINA[[#This Row],[ctapresup]]&amp;TNOMINA[[#This Row],[prog]]</f>
        <v>001190808102.1.1.1.0101</v>
      </c>
      <c r="B5" s="98" t="s">
        <v>1787</v>
      </c>
      <c r="C5" s="98" t="s">
        <v>1807</v>
      </c>
      <c r="D5" s="98" t="s">
        <v>5730</v>
      </c>
      <c r="E5" s="98" t="s">
        <v>5731</v>
      </c>
      <c r="F5" s="98" t="s">
        <v>9</v>
      </c>
      <c r="G5" s="98" t="s">
        <v>1235</v>
      </c>
      <c r="H5" s="98" t="s">
        <v>760</v>
      </c>
      <c r="I5" s="98" t="s">
        <v>45</v>
      </c>
      <c r="J5" s="98" t="s">
        <v>612</v>
      </c>
      <c r="K5" s="98" t="s">
        <v>6294</v>
      </c>
      <c r="L5" s="99">
        <v>35000</v>
      </c>
      <c r="M5" s="100"/>
      <c r="N5" s="99">
        <v>1064</v>
      </c>
      <c r="O5" s="99">
        <v>1004.5</v>
      </c>
      <c r="P5" s="100"/>
      <c r="Q5" s="99">
        <v>32906.5</v>
      </c>
    </row>
    <row r="6" spans="1:17">
      <c r="A6" s="42" t="str">
        <f>TNOMINA[[#This Row],[cedula]]&amp;TNOMINA[[#This Row],[ctapresup]]&amp;TNOMINA[[#This Row],[prog]]</f>
        <v>001013799562.1.1.1.0101</v>
      </c>
      <c r="B6" s="98" t="s">
        <v>1787</v>
      </c>
      <c r="C6" s="98" t="s">
        <v>1807</v>
      </c>
      <c r="D6" s="98" t="s">
        <v>5730</v>
      </c>
      <c r="E6" s="98" t="s">
        <v>5731</v>
      </c>
      <c r="F6" s="98" t="s">
        <v>9</v>
      </c>
      <c r="G6" s="98" t="s">
        <v>1236</v>
      </c>
      <c r="H6" s="98" t="s">
        <v>264</v>
      </c>
      <c r="I6" s="98" t="s">
        <v>163</v>
      </c>
      <c r="J6" s="98" t="s">
        <v>265</v>
      </c>
      <c r="K6" s="98" t="s">
        <v>6294</v>
      </c>
      <c r="L6" s="99">
        <v>60000</v>
      </c>
      <c r="M6" s="99">
        <v>3486.68</v>
      </c>
      <c r="N6" s="99">
        <v>1824</v>
      </c>
      <c r="O6" s="99">
        <v>1722</v>
      </c>
      <c r="P6" s="99">
        <v>11065.159999999996</v>
      </c>
      <c r="Q6" s="99">
        <v>41902.160000000003</v>
      </c>
    </row>
    <row r="7" spans="1:17">
      <c r="A7" s="42" t="str">
        <f>TNOMINA[[#This Row],[cedula]]&amp;TNOMINA[[#This Row],[ctapresup]]&amp;TNOMINA[[#This Row],[prog]]</f>
        <v>001093073552.1.1.1.0101</v>
      </c>
      <c r="B7" s="98" t="s">
        <v>1787</v>
      </c>
      <c r="C7" s="98" t="s">
        <v>1807</v>
      </c>
      <c r="D7" s="98" t="s">
        <v>5730</v>
      </c>
      <c r="E7" s="98" t="s">
        <v>5731</v>
      </c>
      <c r="F7" s="98" t="s">
        <v>9</v>
      </c>
      <c r="G7" s="98" t="s">
        <v>1508</v>
      </c>
      <c r="H7" s="98" t="s">
        <v>188</v>
      </c>
      <c r="I7" s="98" t="s">
        <v>48</v>
      </c>
      <c r="J7" s="98" t="s">
        <v>695</v>
      </c>
      <c r="K7" s="98" t="s">
        <v>6294</v>
      </c>
      <c r="L7" s="99">
        <v>115000</v>
      </c>
      <c r="M7" s="99">
        <v>15633.74</v>
      </c>
      <c r="N7" s="99">
        <v>3496</v>
      </c>
      <c r="O7" s="99">
        <v>3300.5</v>
      </c>
      <c r="P7" s="99">
        <v>21883.919999999998</v>
      </c>
      <c r="Q7" s="99">
        <v>70685.84</v>
      </c>
    </row>
    <row r="8" spans="1:17">
      <c r="A8" s="42" t="str">
        <f>TNOMINA[[#This Row],[cedula]]&amp;TNOMINA[[#This Row],[ctapresup]]&amp;TNOMINA[[#This Row],[prog]]</f>
        <v>001105026142.1.1.1.0101</v>
      </c>
      <c r="B8" s="98" t="s">
        <v>1787</v>
      </c>
      <c r="C8" s="98" t="s">
        <v>1807</v>
      </c>
      <c r="D8" s="98" t="s">
        <v>5730</v>
      </c>
      <c r="E8" s="98" t="s">
        <v>5731</v>
      </c>
      <c r="F8" s="98" t="s">
        <v>9</v>
      </c>
      <c r="G8" s="98" t="s">
        <v>1237</v>
      </c>
      <c r="H8" s="98" t="s">
        <v>993</v>
      </c>
      <c r="I8" s="98" t="s">
        <v>7</v>
      </c>
      <c r="J8" s="98" t="s">
        <v>570</v>
      </c>
      <c r="K8" s="98" t="s">
        <v>6294</v>
      </c>
      <c r="L8" s="99">
        <v>24000</v>
      </c>
      <c r="M8" s="100"/>
      <c r="N8" s="99">
        <v>729.6</v>
      </c>
      <c r="O8" s="99">
        <v>688.8</v>
      </c>
      <c r="P8" s="100"/>
      <c r="Q8" s="99">
        <v>22556.6</v>
      </c>
    </row>
    <row r="9" spans="1:17">
      <c r="A9" s="42" t="str">
        <f>TNOMINA[[#This Row],[cedula]]&amp;TNOMINA[[#This Row],[ctapresup]]&amp;TNOMINA[[#This Row],[prog]]</f>
        <v>402262752262.1.1.1.0101</v>
      </c>
      <c r="B9" s="98" t="s">
        <v>1787</v>
      </c>
      <c r="C9" s="98" t="s">
        <v>1807</v>
      </c>
      <c r="D9" s="98" t="s">
        <v>5730</v>
      </c>
      <c r="E9" s="98" t="s">
        <v>5731</v>
      </c>
      <c r="F9" s="98" t="s">
        <v>9</v>
      </c>
      <c r="G9" s="98" t="s">
        <v>1238</v>
      </c>
      <c r="H9" s="98" t="s">
        <v>994</v>
      </c>
      <c r="I9" s="98" t="s">
        <v>8</v>
      </c>
      <c r="J9" s="98" t="s">
        <v>695</v>
      </c>
      <c r="K9" s="98" t="s">
        <v>6294</v>
      </c>
      <c r="L9" s="99">
        <v>90000</v>
      </c>
      <c r="M9" s="99">
        <v>9324.25</v>
      </c>
      <c r="N9" s="99">
        <v>2736</v>
      </c>
      <c r="O9" s="99">
        <v>2583</v>
      </c>
      <c r="P9" s="99">
        <v>13370.629999999997</v>
      </c>
      <c r="Q9" s="99">
        <v>61986.12</v>
      </c>
    </row>
    <row r="10" spans="1:17">
      <c r="A10" s="42" t="str">
        <f>TNOMINA[[#This Row],[cedula]]&amp;TNOMINA[[#This Row],[ctapresup]]&amp;TNOMINA[[#This Row],[prog]]</f>
        <v>402311932082.1.1.1.0101</v>
      </c>
      <c r="B10" s="98" t="s">
        <v>1787</v>
      </c>
      <c r="C10" s="98" t="s">
        <v>1807</v>
      </c>
      <c r="D10" s="98" t="s">
        <v>5730</v>
      </c>
      <c r="E10" s="98" t="s">
        <v>5731</v>
      </c>
      <c r="F10" s="98" t="s">
        <v>9</v>
      </c>
      <c r="G10" s="98" t="s">
        <v>1239</v>
      </c>
      <c r="H10" s="98" t="s">
        <v>761</v>
      </c>
      <c r="I10" s="98" t="s">
        <v>295</v>
      </c>
      <c r="J10" s="98" t="s">
        <v>695</v>
      </c>
      <c r="K10" s="98" t="s">
        <v>6294</v>
      </c>
      <c r="L10" s="99">
        <v>35000</v>
      </c>
      <c r="M10" s="100"/>
      <c r="N10" s="99">
        <v>1064</v>
      </c>
      <c r="O10" s="99">
        <v>1004.5</v>
      </c>
      <c r="P10" s="100"/>
      <c r="Q10" s="99">
        <v>32906.5</v>
      </c>
    </row>
    <row r="11" spans="1:17">
      <c r="A11" s="42" t="str">
        <f>TNOMINA[[#This Row],[cedula]]&amp;TNOMINA[[#This Row],[ctapresup]]&amp;TNOMINA[[#This Row],[prog]]</f>
        <v>229001257372.1.1.1.0101</v>
      </c>
      <c r="B11" s="98" t="s">
        <v>1787</v>
      </c>
      <c r="C11" s="98" t="s">
        <v>1807</v>
      </c>
      <c r="D11" s="98" t="s">
        <v>5730</v>
      </c>
      <c r="E11" s="98" t="s">
        <v>5731</v>
      </c>
      <c r="F11" s="98" t="s">
        <v>9</v>
      </c>
      <c r="G11" s="98" t="s">
        <v>1240</v>
      </c>
      <c r="H11" s="98" t="s">
        <v>272</v>
      </c>
      <c r="I11" s="98" t="s">
        <v>1000</v>
      </c>
      <c r="J11" s="98" t="s">
        <v>5732</v>
      </c>
      <c r="K11" s="98" t="s">
        <v>6294</v>
      </c>
      <c r="L11" s="99">
        <v>70000</v>
      </c>
      <c r="M11" s="99">
        <v>5368.48</v>
      </c>
      <c r="N11" s="99">
        <v>2128</v>
      </c>
      <c r="O11" s="99">
        <v>2009</v>
      </c>
      <c r="P11" s="99">
        <v>8550.2000000000044</v>
      </c>
      <c r="Q11" s="99">
        <v>51944.32</v>
      </c>
    </row>
    <row r="12" spans="1:17">
      <c r="A12" s="42" t="str">
        <f>TNOMINA[[#This Row],[cedula]]&amp;TNOMINA[[#This Row],[ctapresup]]&amp;TNOMINA[[#This Row],[prog]]</f>
        <v>001004119252.1.1.1.0101</v>
      </c>
      <c r="B12" s="98" t="s">
        <v>1787</v>
      </c>
      <c r="C12" s="98" t="s">
        <v>1807</v>
      </c>
      <c r="D12" s="98" t="s">
        <v>5730</v>
      </c>
      <c r="E12" s="98" t="s">
        <v>5731</v>
      </c>
      <c r="F12" s="98" t="s">
        <v>9</v>
      </c>
      <c r="G12" s="98" t="s">
        <v>1241</v>
      </c>
      <c r="H12" s="98" t="s">
        <v>159</v>
      </c>
      <c r="I12" s="98" t="s">
        <v>161</v>
      </c>
      <c r="J12" s="98" t="s">
        <v>171</v>
      </c>
      <c r="K12" s="98" t="s">
        <v>6294</v>
      </c>
      <c r="L12" s="99">
        <v>30000</v>
      </c>
      <c r="M12" s="100"/>
      <c r="N12" s="99">
        <v>912</v>
      </c>
      <c r="O12" s="99">
        <v>861</v>
      </c>
      <c r="P12" s="100"/>
      <c r="Q12" s="99">
        <v>16763.080000000002</v>
      </c>
    </row>
    <row r="13" spans="1:17">
      <c r="A13" s="42" t="str">
        <f>TNOMINA[[#This Row],[cedula]]&amp;TNOMINA[[#This Row],[ctapresup]]&amp;TNOMINA[[#This Row],[prog]]</f>
        <v>001141568392.1.1.1.0101</v>
      </c>
      <c r="B13" s="98" t="s">
        <v>1787</v>
      </c>
      <c r="C13" s="98" t="s">
        <v>1807</v>
      </c>
      <c r="D13" s="98" t="s">
        <v>5730</v>
      </c>
      <c r="E13" s="98" t="s">
        <v>5731</v>
      </c>
      <c r="F13" s="98" t="s">
        <v>9</v>
      </c>
      <c r="G13" s="98" t="s">
        <v>2315</v>
      </c>
      <c r="H13" s="98" t="s">
        <v>2314</v>
      </c>
      <c r="I13" s="98" t="s">
        <v>295</v>
      </c>
      <c r="J13" s="98" t="s">
        <v>570</v>
      </c>
      <c r="K13" s="98" t="s">
        <v>6294</v>
      </c>
      <c r="L13" s="99">
        <v>35000</v>
      </c>
      <c r="M13" s="100"/>
      <c r="N13" s="99">
        <v>1064</v>
      </c>
      <c r="O13" s="99">
        <v>1004.5</v>
      </c>
      <c r="P13" s="100"/>
      <c r="Q13" s="99">
        <v>32906.5</v>
      </c>
    </row>
    <row r="14" spans="1:17">
      <c r="A14" s="42" t="str">
        <f>TNOMINA[[#This Row],[cedula]]&amp;TNOMINA[[#This Row],[ctapresup]]&amp;TNOMINA[[#This Row],[prog]]</f>
        <v>001049400932.1.1.1.0101</v>
      </c>
      <c r="B14" s="98" t="s">
        <v>1787</v>
      </c>
      <c r="C14" s="98" t="s">
        <v>1807</v>
      </c>
      <c r="D14" s="98" t="s">
        <v>5730</v>
      </c>
      <c r="E14" s="98" t="s">
        <v>5731</v>
      </c>
      <c r="F14" s="98" t="s">
        <v>9</v>
      </c>
      <c r="G14" s="98" t="s">
        <v>1243</v>
      </c>
      <c r="H14" s="98" t="s">
        <v>402</v>
      </c>
      <c r="I14" s="98" t="s">
        <v>23</v>
      </c>
      <c r="J14" s="98" t="s">
        <v>403</v>
      </c>
      <c r="K14" s="98" t="s">
        <v>6294</v>
      </c>
      <c r="L14" s="99">
        <v>45000</v>
      </c>
      <c r="M14" s="99">
        <v>1148.33</v>
      </c>
      <c r="N14" s="99">
        <v>1368</v>
      </c>
      <c r="O14" s="99">
        <v>1291.5</v>
      </c>
      <c r="P14" s="99">
        <v>29634.729999999996</v>
      </c>
      <c r="Q14" s="99">
        <v>11557.44</v>
      </c>
    </row>
    <row r="15" spans="1:17">
      <c r="A15" s="42" t="str">
        <f>TNOMINA[[#This Row],[cedula]]&amp;TNOMINA[[#This Row],[ctapresup]]&amp;TNOMINA[[#This Row],[prog]]</f>
        <v>001054962102.1.1.1.0101</v>
      </c>
      <c r="B15" s="98" t="s">
        <v>1787</v>
      </c>
      <c r="C15" s="98" t="s">
        <v>1807</v>
      </c>
      <c r="D15" s="98" t="s">
        <v>5730</v>
      </c>
      <c r="E15" s="98" t="s">
        <v>5731</v>
      </c>
      <c r="F15" s="98" t="s">
        <v>9</v>
      </c>
      <c r="G15" s="98" t="s">
        <v>1244</v>
      </c>
      <c r="H15" s="98" t="s">
        <v>232</v>
      </c>
      <c r="I15" s="98" t="s">
        <v>219</v>
      </c>
      <c r="J15" s="98" t="s">
        <v>233</v>
      </c>
      <c r="K15" s="98" t="s">
        <v>6294</v>
      </c>
      <c r="L15" s="99">
        <v>70000</v>
      </c>
      <c r="M15" s="99">
        <v>5368.48</v>
      </c>
      <c r="N15" s="99">
        <v>2128</v>
      </c>
      <c r="O15" s="99">
        <v>2009</v>
      </c>
      <c r="P15" s="99">
        <v>28008.080000000005</v>
      </c>
      <c r="Q15" s="99">
        <v>32486.44</v>
      </c>
    </row>
    <row r="16" spans="1:17">
      <c r="A16" s="42" t="str">
        <f>TNOMINA[[#This Row],[cedula]]&amp;TNOMINA[[#This Row],[ctapresup]]&amp;TNOMINA[[#This Row],[prog]]</f>
        <v>402089285372.1.1.1.0101</v>
      </c>
      <c r="B16" s="98" t="s">
        <v>1787</v>
      </c>
      <c r="C16" s="98" t="s">
        <v>1807</v>
      </c>
      <c r="D16" s="98" t="s">
        <v>5730</v>
      </c>
      <c r="E16" s="98" t="s">
        <v>5731</v>
      </c>
      <c r="F16" s="98" t="s">
        <v>9</v>
      </c>
      <c r="G16" s="98" t="s">
        <v>2526</v>
      </c>
      <c r="H16" s="98" t="s">
        <v>2552</v>
      </c>
      <c r="I16" s="98" t="s">
        <v>295</v>
      </c>
      <c r="J16" s="98" t="s">
        <v>388</v>
      </c>
      <c r="K16" s="98" t="s">
        <v>6294</v>
      </c>
      <c r="L16" s="99">
        <v>35000</v>
      </c>
      <c r="M16" s="100"/>
      <c r="N16" s="99">
        <v>1064</v>
      </c>
      <c r="O16" s="99">
        <v>1004.5</v>
      </c>
      <c r="P16" s="100"/>
      <c r="Q16" s="99">
        <v>32906.5</v>
      </c>
    </row>
    <row r="17" spans="1:17">
      <c r="A17" s="42" t="str">
        <f>TNOMINA[[#This Row],[cedula]]&amp;TNOMINA[[#This Row],[ctapresup]]&amp;TNOMINA[[#This Row],[prog]]</f>
        <v>223014896172.1.1.1.0101</v>
      </c>
      <c r="B17" s="98" t="s">
        <v>1787</v>
      </c>
      <c r="C17" s="98" t="s">
        <v>1807</v>
      </c>
      <c r="D17" s="98" t="s">
        <v>5730</v>
      </c>
      <c r="E17" s="98" t="s">
        <v>5731</v>
      </c>
      <c r="F17" s="98" t="s">
        <v>9</v>
      </c>
      <c r="G17" s="98" t="s">
        <v>2947</v>
      </c>
      <c r="H17" s="98" t="s">
        <v>2946</v>
      </c>
      <c r="I17" s="98" t="s">
        <v>45</v>
      </c>
      <c r="J17" s="98" t="s">
        <v>160</v>
      </c>
      <c r="K17" s="98" t="s">
        <v>6294</v>
      </c>
      <c r="L17" s="99">
        <v>35000</v>
      </c>
      <c r="M17" s="100"/>
      <c r="N17" s="99">
        <v>1064</v>
      </c>
      <c r="O17" s="99">
        <v>1004.5</v>
      </c>
      <c r="P17" s="100"/>
      <c r="Q17" s="99">
        <v>29790.5</v>
      </c>
    </row>
    <row r="18" spans="1:17">
      <c r="A18" s="42" t="str">
        <f>TNOMINA[[#This Row],[cedula]]&amp;TNOMINA[[#This Row],[ctapresup]]&amp;TNOMINA[[#This Row],[prog]]</f>
        <v>048005056712.1.1.1.0101</v>
      </c>
      <c r="B18" s="98" t="s">
        <v>1787</v>
      </c>
      <c r="C18" s="98" t="s">
        <v>1807</v>
      </c>
      <c r="D18" s="98" t="s">
        <v>5730</v>
      </c>
      <c r="E18" s="98" t="s">
        <v>5731</v>
      </c>
      <c r="F18" s="98" t="s">
        <v>9</v>
      </c>
      <c r="G18" s="98" t="s">
        <v>1245</v>
      </c>
      <c r="H18" s="98" t="s">
        <v>693</v>
      </c>
      <c r="I18" s="98" t="s">
        <v>163</v>
      </c>
      <c r="J18" s="98" t="s">
        <v>694</v>
      </c>
      <c r="K18" s="98" t="s">
        <v>6294</v>
      </c>
      <c r="L18" s="99">
        <v>35000</v>
      </c>
      <c r="M18" s="100"/>
      <c r="N18" s="99">
        <v>1064</v>
      </c>
      <c r="O18" s="99">
        <v>1004.5</v>
      </c>
      <c r="P18" s="100"/>
      <c r="Q18" s="99">
        <v>32906.5</v>
      </c>
    </row>
    <row r="19" spans="1:17">
      <c r="A19" s="42" t="str">
        <f>TNOMINA[[#This Row],[cedula]]&amp;TNOMINA[[#This Row],[ctapresup]]&amp;TNOMINA[[#This Row],[prog]]</f>
        <v>001014573562.1.1.1.0101</v>
      </c>
      <c r="B19" s="98" t="s">
        <v>1787</v>
      </c>
      <c r="C19" s="98" t="s">
        <v>1807</v>
      </c>
      <c r="D19" s="98" t="s">
        <v>5730</v>
      </c>
      <c r="E19" s="98" t="s">
        <v>5731</v>
      </c>
      <c r="F19" s="98" t="s">
        <v>9</v>
      </c>
      <c r="G19" s="98" t="s">
        <v>5941</v>
      </c>
      <c r="H19" s="98" t="s">
        <v>5944</v>
      </c>
      <c r="I19" s="98" t="s">
        <v>585</v>
      </c>
      <c r="J19" s="98" t="s">
        <v>609</v>
      </c>
      <c r="K19" s="98" t="s">
        <v>6294</v>
      </c>
      <c r="L19" s="99">
        <v>260000</v>
      </c>
      <c r="M19" s="99">
        <v>49817.71</v>
      </c>
      <c r="N19" s="99">
        <v>5883.16</v>
      </c>
      <c r="O19" s="99">
        <v>7462</v>
      </c>
      <c r="P19" s="99">
        <v>1740.4599999999919</v>
      </c>
      <c r="Q19" s="99">
        <v>195096.67</v>
      </c>
    </row>
    <row r="20" spans="1:17">
      <c r="A20" s="42" t="str">
        <f>TNOMINA[[#This Row],[cedula]]&amp;TNOMINA[[#This Row],[ctapresup]]&amp;TNOMINA[[#This Row],[prog]]</f>
        <v>402241575582.1.1.1.0101</v>
      </c>
      <c r="B20" s="98" t="s">
        <v>1787</v>
      </c>
      <c r="C20" s="98" t="s">
        <v>1807</v>
      </c>
      <c r="D20" s="98" t="s">
        <v>5730</v>
      </c>
      <c r="E20" s="98" t="s">
        <v>5731</v>
      </c>
      <c r="F20" s="98" t="s">
        <v>9</v>
      </c>
      <c r="G20" s="98" t="s">
        <v>1659</v>
      </c>
      <c r="H20" s="98" t="s">
        <v>1150</v>
      </c>
      <c r="I20" s="98" t="s">
        <v>2316</v>
      </c>
      <c r="J20" s="98" t="s">
        <v>246</v>
      </c>
      <c r="K20" s="98" t="s">
        <v>6294</v>
      </c>
      <c r="L20" s="99">
        <v>50000</v>
      </c>
      <c r="M20" s="99">
        <v>1854</v>
      </c>
      <c r="N20" s="99">
        <v>1520</v>
      </c>
      <c r="O20" s="99">
        <v>1435</v>
      </c>
      <c r="P20" s="99">
        <v>25</v>
      </c>
      <c r="Q20" s="99">
        <v>45166</v>
      </c>
    </row>
    <row r="21" spans="1:17">
      <c r="A21" s="42" t="str">
        <f>TNOMINA[[#This Row],[cedula]]&amp;TNOMINA[[#This Row],[ctapresup]]&amp;TNOMINA[[#This Row],[prog]]</f>
        <v>223014569702.1.1.1.0101</v>
      </c>
      <c r="B21" s="98" t="s">
        <v>1787</v>
      </c>
      <c r="C21" s="98" t="s">
        <v>1807</v>
      </c>
      <c r="D21" s="98" t="s">
        <v>5730</v>
      </c>
      <c r="E21" s="98" t="s">
        <v>5731</v>
      </c>
      <c r="F21" s="98" t="s">
        <v>9</v>
      </c>
      <c r="G21" s="98" t="s">
        <v>1442</v>
      </c>
      <c r="H21" s="98" t="s">
        <v>715</v>
      </c>
      <c r="I21" s="98" t="s">
        <v>7</v>
      </c>
      <c r="J21" s="98" t="s">
        <v>612</v>
      </c>
      <c r="K21" s="98" t="s">
        <v>6294</v>
      </c>
      <c r="L21" s="99">
        <v>20000</v>
      </c>
      <c r="M21" s="100"/>
      <c r="N21" s="99">
        <v>608</v>
      </c>
      <c r="O21" s="99">
        <v>574</v>
      </c>
      <c r="P21" s="100"/>
      <c r="Q21" s="99">
        <v>12637.62</v>
      </c>
    </row>
    <row r="22" spans="1:17">
      <c r="A22" s="42" t="str">
        <f>TNOMINA[[#This Row],[cedula]]&amp;TNOMINA[[#This Row],[ctapresup]]&amp;TNOMINA[[#This Row],[prog]]</f>
        <v>001019940022.1.1.1.0101</v>
      </c>
      <c r="B22" s="98" t="s">
        <v>1787</v>
      </c>
      <c r="C22" s="98" t="s">
        <v>1807</v>
      </c>
      <c r="D22" s="98" t="s">
        <v>5730</v>
      </c>
      <c r="E22" s="98" t="s">
        <v>5731</v>
      </c>
      <c r="F22" s="98" t="s">
        <v>9</v>
      </c>
      <c r="G22" s="98" t="s">
        <v>1246</v>
      </c>
      <c r="H22" s="98" t="s">
        <v>280</v>
      </c>
      <c r="I22" s="98" t="s">
        <v>83</v>
      </c>
      <c r="J22" s="98" t="s">
        <v>281</v>
      </c>
      <c r="K22" s="98" t="s">
        <v>6294</v>
      </c>
      <c r="L22" s="99">
        <v>7000</v>
      </c>
      <c r="M22" s="100"/>
      <c r="N22" s="99">
        <v>212.8</v>
      </c>
      <c r="O22" s="99">
        <v>200.9</v>
      </c>
      <c r="P22" s="100"/>
      <c r="Q22" s="99">
        <v>3245.84</v>
      </c>
    </row>
    <row r="23" spans="1:17">
      <c r="A23" s="42" t="str">
        <f>TNOMINA[[#This Row],[cedula]]&amp;TNOMINA[[#This Row],[ctapresup]]&amp;TNOMINA[[#This Row],[prog]]</f>
        <v>001033283652.1.1.1.0101</v>
      </c>
      <c r="B23" s="98" t="s">
        <v>1787</v>
      </c>
      <c r="C23" s="98" t="s">
        <v>1807</v>
      </c>
      <c r="D23" s="98" t="s">
        <v>5730</v>
      </c>
      <c r="E23" s="98" t="s">
        <v>5731</v>
      </c>
      <c r="F23" s="98" t="s">
        <v>9</v>
      </c>
      <c r="G23" s="98" t="s">
        <v>817</v>
      </c>
      <c r="H23" s="98" t="s">
        <v>614</v>
      </c>
      <c r="I23" s="98" t="s">
        <v>615</v>
      </c>
      <c r="J23" s="98" t="s">
        <v>612</v>
      </c>
      <c r="K23" s="98" t="s">
        <v>6294</v>
      </c>
      <c r="L23" s="99">
        <v>45000</v>
      </c>
      <c r="M23" s="99">
        <v>1148.33</v>
      </c>
      <c r="N23" s="99">
        <v>1368</v>
      </c>
      <c r="O23" s="99">
        <v>1291.5</v>
      </c>
      <c r="P23" s="99">
        <v>14945.629999999997</v>
      </c>
      <c r="Q23" s="99">
        <v>26246.54</v>
      </c>
    </row>
    <row r="24" spans="1:17">
      <c r="A24" s="42" t="str">
        <f>TNOMINA[[#This Row],[cedula]]&amp;TNOMINA[[#This Row],[ctapresup]]&amp;TNOMINA[[#This Row],[prog]]</f>
        <v>402250536652.1.1.1.0101</v>
      </c>
      <c r="B24" s="98" t="s">
        <v>1787</v>
      </c>
      <c r="C24" s="98" t="s">
        <v>1807</v>
      </c>
      <c r="D24" s="98" t="s">
        <v>5730</v>
      </c>
      <c r="E24" s="98" t="s">
        <v>5731</v>
      </c>
      <c r="F24" s="98" t="s">
        <v>9</v>
      </c>
      <c r="G24" s="98" t="s">
        <v>1661</v>
      </c>
      <c r="H24" s="98" t="s">
        <v>1152</v>
      </c>
      <c r="I24" s="98" t="s">
        <v>2316</v>
      </c>
      <c r="J24" s="98" t="s">
        <v>246</v>
      </c>
      <c r="K24" s="98" t="s">
        <v>6294</v>
      </c>
      <c r="L24" s="99">
        <v>55000</v>
      </c>
      <c r="M24" s="99">
        <v>2559.6799999999998</v>
      </c>
      <c r="N24" s="99">
        <v>1672</v>
      </c>
      <c r="O24" s="99">
        <v>1578.5</v>
      </c>
      <c r="P24" s="99">
        <v>25</v>
      </c>
      <c r="Q24" s="99">
        <v>49164.82</v>
      </c>
    </row>
    <row r="25" spans="1:17">
      <c r="A25" s="42" t="str">
        <f>TNOMINA[[#This Row],[cedula]]&amp;TNOMINA[[#This Row],[ctapresup]]&amp;TNOMINA[[#This Row],[prog]]</f>
        <v>001007917552.1.1.1.0101</v>
      </c>
      <c r="B25" s="98" t="s">
        <v>1787</v>
      </c>
      <c r="C25" s="98" t="s">
        <v>1807</v>
      </c>
      <c r="D25" s="98" t="s">
        <v>5730</v>
      </c>
      <c r="E25" s="98" t="s">
        <v>5731</v>
      </c>
      <c r="F25" s="98" t="s">
        <v>9</v>
      </c>
      <c r="G25" s="98" t="s">
        <v>1247</v>
      </c>
      <c r="H25" s="98" t="s">
        <v>502</v>
      </c>
      <c r="I25" s="98" t="s">
        <v>25</v>
      </c>
      <c r="J25" s="98" t="s">
        <v>695</v>
      </c>
      <c r="K25" s="98" t="s">
        <v>6294</v>
      </c>
      <c r="L25" s="99">
        <v>70000</v>
      </c>
      <c r="M25" s="99">
        <v>4682.29</v>
      </c>
      <c r="N25" s="99">
        <v>2128</v>
      </c>
      <c r="O25" s="99">
        <v>2009</v>
      </c>
      <c r="P25" s="99">
        <v>5621.9199999999983</v>
      </c>
      <c r="Q25" s="99">
        <v>55558.79</v>
      </c>
    </row>
    <row r="26" spans="1:17">
      <c r="A26" s="42" t="str">
        <f>TNOMINA[[#This Row],[cedula]]&amp;TNOMINA[[#This Row],[ctapresup]]&amp;TNOMINA[[#This Row],[prog]]</f>
        <v>001028750362.1.1.1.0101</v>
      </c>
      <c r="B26" s="98" t="s">
        <v>1787</v>
      </c>
      <c r="C26" s="98" t="s">
        <v>1807</v>
      </c>
      <c r="D26" s="98" t="s">
        <v>5730</v>
      </c>
      <c r="E26" s="98" t="s">
        <v>5731</v>
      </c>
      <c r="F26" s="98" t="s">
        <v>9</v>
      </c>
      <c r="G26" s="98" t="s">
        <v>2899</v>
      </c>
      <c r="H26" s="98" t="s">
        <v>2900</v>
      </c>
      <c r="I26" s="98" t="s">
        <v>2901</v>
      </c>
      <c r="J26" s="98" t="s">
        <v>237</v>
      </c>
      <c r="K26" s="98" t="s">
        <v>6294</v>
      </c>
      <c r="L26" s="99">
        <v>70000</v>
      </c>
      <c r="M26" s="99">
        <v>5368.48</v>
      </c>
      <c r="N26" s="99">
        <v>2128</v>
      </c>
      <c r="O26" s="99">
        <v>2009</v>
      </c>
      <c r="P26" s="99">
        <v>13347.330000000002</v>
      </c>
      <c r="Q26" s="99">
        <v>47147.19</v>
      </c>
    </row>
    <row r="27" spans="1:17">
      <c r="A27" s="42" t="str">
        <f>TNOMINA[[#This Row],[cedula]]&amp;TNOMINA[[#This Row],[ctapresup]]&amp;TNOMINA[[#This Row],[prog]]</f>
        <v>402321979192.1.1.1.0101</v>
      </c>
      <c r="B27" s="98" t="s">
        <v>1787</v>
      </c>
      <c r="C27" s="98" t="s">
        <v>1807</v>
      </c>
      <c r="D27" s="98" t="s">
        <v>5730</v>
      </c>
      <c r="E27" s="98" t="s">
        <v>5731</v>
      </c>
      <c r="F27" s="98" t="s">
        <v>9</v>
      </c>
      <c r="G27" s="98" t="s">
        <v>1809</v>
      </c>
      <c r="H27" s="98" t="s">
        <v>1808</v>
      </c>
      <c r="I27" s="98" t="s">
        <v>8</v>
      </c>
      <c r="J27" s="98" t="s">
        <v>570</v>
      </c>
      <c r="K27" s="98" t="s">
        <v>6294</v>
      </c>
      <c r="L27" s="99">
        <v>35000</v>
      </c>
      <c r="M27" s="100"/>
      <c r="N27" s="99">
        <v>1064</v>
      </c>
      <c r="O27" s="99">
        <v>1004.5</v>
      </c>
      <c r="P27" s="100"/>
      <c r="Q27" s="99">
        <v>31191.040000000001</v>
      </c>
    </row>
    <row r="28" spans="1:17">
      <c r="A28" s="42" t="str">
        <f>TNOMINA[[#This Row],[cedula]]&amp;TNOMINA[[#This Row],[ctapresup]]&amp;TNOMINA[[#This Row],[prog]]</f>
        <v>224005987632.1.1.1.0101</v>
      </c>
      <c r="B28" s="98" t="s">
        <v>1787</v>
      </c>
      <c r="C28" s="98" t="s">
        <v>1807</v>
      </c>
      <c r="D28" s="98" t="s">
        <v>5730</v>
      </c>
      <c r="E28" s="98" t="s">
        <v>5731</v>
      </c>
      <c r="F28" s="98" t="s">
        <v>9</v>
      </c>
      <c r="G28" s="98" t="s">
        <v>1863</v>
      </c>
      <c r="H28" s="98" t="s">
        <v>1849</v>
      </c>
      <c r="I28" s="98" t="s">
        <v>45</v>
      </c>
      <c r="J28" s="98" t="s">
        <v>5733</v>
      </c>
      <c r="K28" s="98" t="s">
        <v>6294</v>
      </c>
      <c r="L28" s="99">
        <v>35000</v>
      </c>
      <c r="M28" s="100"/>
      <c r="N28" s="99">
        <v>1064</v>
      </c>
      <c r="O28" s="99">
        <v>1004.5</v>
      </c>
      <c r="P28" s="100"/>
      <c r="Q28" s="99">
        <v>32806.5</v>
      </c>
    </row>
    <row r="29" spans="1:17">
      <c r="A29" s="42" t="str">
        <f>TNOMINA[[#This Row],[cedula]]&amp;TNOMINA[[#This Row],[ctapresup]]&amp;TNOMINA[[#This Row],[prog]]</f>
        <v>223012654702.1.1.1.0101</v>
      </c>
      <c r="B29" s="98" t="s">
        <v>1787</v>
      </c>
      <c r="C29" s="98" t="s">
        <v>1807</v>
      </c>
      <c r="D29" s="98" t="s">
        <v>5730</v>
      </c>
      <c r="E29" s="98" t="s">
        <v>5731</v>
      </c>
      <c r="F29" s="98" t="s">
        <v>9</v>
      </c>
      <c r="G29" s="98" t="s">
        <v>1248</v>
      </c>
      <c r="H29" s="98" t="s">
        <v>274</v>
      </c>
      <c r="I29" s="98" t="s">
        <v>1000</v>
      </c>
      <c r="J29" s="98" t="s">
        <v>5732</v>
      </c>
      <c r="K29" s="98" t="s">
        <v>6294</v>
      </c>
      <c r="L29" s="99">
        <v>70000</v>
      </c>
      <c r="M29" s="99">
        <v>4682.29</v>
      </c>
      <c r="N29" s="99">
        <v>2128</v>
      </c>
      <c r="O29" s="99">
        <v>2009</v>
      </c>
      <c r="P29" s="99">
        <v>10641.919999999998</v>
      </c>
      <c r="Q29" s="99">
        <v>50538.79</v>
      </c>
    </row>
    <row r="30" spans="1:17">
      <c r="A30" s="42" t="str">
        <f>TNOMINA[[#This Row],[cedula]]&amp;TNOMINA[[#This Row],[ctapresup]]&amp;TNOMINA[[#This Row],[prog]]</f>
        <v>001051023392.1.1.1.0101</v>
      </c>
      <c r="B30" s="98" t="s">
        <v>1787</v>
      </c>
      <c r="C30" s="98" t="s">
        <v>1807</v>
      </c>
      <c r="D30" s="98" t="s">
        <v>5730</v>
      </c>
      <c r="E30" s="98" t="s">
        <v>5731</v>
      </c>
      <c r="F30" s="98" t="s">
        <v>9</v>
      </c>
      <c r="G30" s="98" t="s">
        <v>818</v>
      </c>
      <c r="H30" s="98" t="s">
        <v>240</v>
      </c>
      <c r="I30" s="98" t="s">
        <v>1134</v>
      </c>
      <c r="J30" s="98" t="s">
        <v>5734</v>
      </c>
      <c r="K30" s="98" t="s">
        <v>6294</v>
      </c>
      <c r="L30" s="99">
        <v>48000</v>
      </c>
      <c r="M30" s="99">
        <v>1571.73</v>
      </c>
      <c r="N30" s="99">
        <v>1459.2</v>
      </c>
      <c r="O30" s="99">
        <v>1377.6</v>
      </c>
      <c r="P30" s="99">
        <v>25</v>
      </c>
      <c r="Q30" s="99">
        <v>43566.47</v>
      </c>
    </row>
    <row r="31" spans="1:17">
      <c r="A31" s="42" t="str">
        <f>TNOMINA[[#This Row],[cedula]]&amp;TNOMINA[[#This Row],[ctapresup]]&amp;TNOMINA[[#This Row],[prog]]</f>
        <v>001166977562.1.1.1.0101</v>
      </c>
      <c r="B31" s="98" t="s">
        <v>1787</v>
      </c>
      <c r="C31" s="98" t="s">
        <v>1807</v>
      </c>
      <c r="D31" s="98" t="s">
        <v>5730</v>
      </c>
      <c r="E31" s="98" t="s">
        <v>5731</v>
      </c>
      <c r="F31" s="98" t="s">
        <v>9</v>
      </c>
      <c r="G31" s="98" t="s">
        <v>819</v>
      </c>
      <c r="H31" s="98" t="s">
        <v>172</v>
      </c>
      <c r="I31" s="98" t="s">
        <v>174</v>
      </c>
      <c r="J31" s="98" t="s">
        <v>695</v>
      </c>
      <c r="K31" s="98" t="s">
        <v>6294</v>
      </c>
      <c r="L31" s="99">
        <v>65000</v>
      </c>
      <c r="M31" s="99">
        <v>4084.48</v>
      </c>
      <c r="N31" s="99">
        <v>1976</v>
      </c>
      <c r="O31" s="99">
        <v>1865.5</v>
      </c>
      <c r="P31" s="99">
        <v>2040.4599999999991</v>
      </c>
      <c r="Q31" s="99">
        <v>55033.56</v>
      </c>
    </row>
    <row r="32" spans="1:17">
      <c r="A32" s="42" t="str">
        <f>TNOMINA[[#This Row],[cedula]]&amp;TNOMINA[[#This Row],[ctapresup]]&amp;TNOMINA[[#This Row],[prog]]</f>
        <v>001100115252.1.1.1.0101</v>
      </c>
      <c r="B32" s="98" t="s">
        <v>1787</v>
      </c>
      <c r="C32" s="98" t="s">
        <v>1807</v>
      </c>
      <c r="D32" s="98" t="s">
        <v>5730</v>
      </c>
      <c r="E32" s="98" t="s">
        <v>5731</v>
      </c>
      <c r="F32" s="98" t="s">
        <v>9</v>
      </c>
      <c r="G32" s="98" t="s">
        <v>820</v>
      </c>
      <c r="H32" s="98" t="s">
        <v>616</v>
      </c>
      <c r="I32" s="98" t="s">
        <v>615</v>
      </c>
      <c r="J32" s="98" t="s">
        <v>612</v>
      </c>
      <c r="K32" s="98" t="s">
        <v>6294</v>
      </c>
      <c r="L32" s="99">
        <v>45000</v>
      </c>
      <c r="M32" s="99">
        <v>1148.33</v>
      </c>
      <c r="N32" s="99">
        <v>1368</v>
      </c>
      <c r="O32" s="99">
        <v>1291.5</v>
      </c>
      <c r="P32" s="99">
        <v>4541</v>
      </c>
      <c r="Q32" s="99">
        <v>36651.17</v>
      </c>
    </row>
    <row r="33" spans="1:17">
      <c r="A33" s="42" t="str">
        <f>TNOMINA[[#This Row],[cedula]]&amp;TNOMINA[[#This Row],[ctapresup]]&amp;TNOMINA[[#This Row],[prog]]</f>
        <v>001000387932.1.1.1.0101</v>
      </c>
      <c r="B33" s="98" t="s">
        <v>1787</v>
      </c>
      <c r="C33" s="98" t="s">
        <v>1807</v>
      </c>
      <c r="D33" s="98" t="s">
        <v>5730</v>
      </c>
      <c r="E33" s="98" t="s">
        <v>5731</v>
      </c>
      <c r="F33" s="98" t="s">
        <v>9</v>
      </c>
      <c r="G33" s="98" t="s">
        <v>1249</v>
      </c>
      <c r="H33" s="98" t="s">
        <v>201</v>
      </c>
      <c r="I33" s="98" t="s">
        <v>203</v>
      </c>
      <c r="J33" s="98" t="s">
        <v>5735</v>
      </c>
      <c r="K33" s="98" t="s">
        <v>6294</v>
      </c>
      <c r="L33" s="99">
        <v>70000</v>
      </c>
      <c r="M33" s="99">
        <v>5368.48</v>
      </c>
      <c r="N33" s="99">
        <v>2128</v>
      </c>
      <c r="O33" s="99">
        <v>2009</v>
      </c>
      <c r="P33" s="99">
        <v>125.00000000000728</v>
      </c>
      <c r="Q33" s="99">
        <v>60369.52</v>
      </c>
    </row>
    <row r="34" spans="1:17">
      <c r="A34" s="42" t="str">
        <f>TNOMINA[[#This Row],[cedula]]&amp;TNOMINA[[#This Row],[ctapresup]]&amp;TNOMINA[[#This Row],[prog]]</f>
        <v>001158192942.1.1.1.0101</v>
      </c>
      <c r="B34" s="98" t="s">
        <v>1787</v>
      </c>
      <c r="C34" s="98" t="s">
        <v>1807</v>
      </c>
      <c r="D34" s="98" t="s">
        <v>5730</v>
      </c>
      <c r="E34" s="98" t="s">
        <v>5731</v>
      </c>
      <c r="F34" s="98" t="s">
        <v>9</v>
      </c>
      <c r="G34" s="98" t="s">
        <v>1250</v>
      </c>
      <c r="H34" s="98" t="s">
        <v>5429</v>
      </c>
      <c r="I34" s="98" t="s">
        <v>7</v>
      </c>
      <c r="J34" s="98" t="s">
        <v>695</v>
      </c>
      <c r="K34" s="98" t="s">
        <v>6294</v>
      </c>
      <c r="L34" s="99">
        <v>22000</v>
      </c>
      <c r="M34" s="100"/>
      <c r="N34" s="99">
        <v>668.8</v>
      </c>
      <c r="O34" s="99">
        <v>631.4</v>
      </c>
      <c r="P34" s="100"/>
      <c r="Q34" s="99">
        <v>20674.8</v>
      </c>
    </row>
    <row r="35" spans="1:17">
      <c r="A35" s="42" t="str">
        <f>TNOMINA[[#This Row],[cedula]]&amp;TNOMINA[[#This Row],[ctapresup]]&amp;TNOMINA[[#This Row],[prog]]</f>
        <v>001040001612.1.1.1.0101</v>
      </c>
      <c r="B35" s="98" t="s">
        <v>1787</v>
      </c>
      <c r="C35" s="98" t="s">
        <v>1807</v>
      </c>
      <c r="D35" s="98" t="s">
        <v>5730</v>
      </c>
      <c r="E35" s="98" t="s">
        <v>5731</v>
      </c>
      <c r="F35" s="98" t="s">
        <v>9</v>
      </c>
      <c r="G35" s="98" t="s">
        <v>1251</v>
      </c>
      <c r="H35" s="98" t="s">
        <v>456</v>
      </c>
      <c r="I35" s="98" t="s">
        <v>296</v>
      </c>
      <c r="J35" s="98" t="s">
        <v>695</v>
      </c>
      <c r="K35" s="98" t="s">
        <v>6294</v>
      </c>
      <c r="L35" s="99">
        <v>11000</v>
      </c>
      <c r="M35" s="100"/>
      <c r="N35" s="99">
        <v>334.4</v>
      </c>
      <c r="O35" s="99">
        <v>315.7</v>
      </c>
      <c r="P35" s="100"/>
      <c r="Q35" s="99">
        <v>9924.9</v>
      </c>
    </row>
    <row r="36" spans="1:17">
      <c r="A36" s="42" t="str">
        <f>TNOMINA[[#This Row],[cedula]]&amp;TNOMINA[[#This Row],[ctapresup]]&amp;TNOMINA[[#This Row],[prog]]</f>
        <v>225002605122.1.1.1.0101</v>
      </c>
      <c r="B36" s="98" t="s">
        <v>1787</v>
      </c>
      <c r="C36" s="98" t="s">
        <v>1807</v>
      </c>
      <c r="D36" s="98" t="s">
        <v>5730</v>
      </c>
      <c r="E36" s="98" t="s">
        <v>5731</v>
      </c>
      <c r="F36" s="98" t="s">
        <v>9</v>
      </c>
      <c r="G36" s="98" t="s">
        <v>1252</v>
      </c>
      <c r="H36" s="98" t="s">
        <v>796</v>
      </c>
      <c r="I36" s="98" t="s">
        <v>307</v>
      </c>
      <c r="J36" s="98" t="s">
        <v>403</v>
      </c>
      <c r="K36" s="98" t="s">
        <v>6294</v>
      </c>
      <c r="L36" s="99">
        <v>24000</v>
      </c>
      <c r="M36" s="100"/>
      <c r="N36" s="99">
        <v>729.6</v>
      </c>
      <c r="O36" s="99">
        <v>688.8</v>
      </c>
      <c r="P36" s="100"/>
      <c r="Q36" s="99">
        <v>20841.14</v>
      </c>
    </row>
    <row r="37" spans="1:17">
      <c r="A37" s="42" t="str">
        <f>TNOMINA[[#This Row],[cedula]]&amp;TNOMINA[[#This Row],[ctapresup]]&amp;TNOMINA[[#This Row],[prog]]</f>
        <v>001041124872.1.1.1.0101</v>
      </c>
      <c r="B37" s="98" t="s">
        <v>1787</v>
      </c>
      <c r="C37" s="98" t="s">
        <v>1807</v>
      </c>
      <c r="D37" s="98" t="s">
        <v>5730</v>
      </c>
      <c r="E37" s="98" t="s">
        <v>5731</v>
      </c>
      <c r="F37" s="98" t="s">
        <v>9</v>
      </c>
      <c r="G37" s="98" t="s">
        <v>1136</v>
      </c>
      <c r="H37" s="98" t="s">
        <v>1135</v>
      </c>
      <c r="I37" s="98" t="s">
        <v>5736</v>
      </c>
      <c r="J37" s="98" t="s">
        <v>173</v>
      </c>
      <c r="K37" s="98" t="s">
        <v>6294</v>
      </c>
      <c r="L37" s="99">
        <v>100000</v>
      </c>
      <c r="M37" s="99">
        <v>11247.64</v>
      </c>
      <c r="N37" s="99">
        <v>3040</v>
      </c>
      <c r="O37" s="99">
        <v>2870</v>
      </c>
      <c r="P37" s="99">
        <v>6521.9199999999983</v>
      </c>
      <c r="Q37" s="99">
        <v>76320.44</v>
      </c>
    </row>
    <row r="38" spans="1:17">
      <c r="A38" s="42" t="str">
        <f>TNOMINA[[#This Row],[cedula]]&amp;TNOMINA[[#This Row],[ctapresup]]&amp;TNOMINA[[#This Row],[prog]]</f>
        <v>001030624442.1.1.1.0101</v>
      </c>
      <c r="B38" s="98" t="s">
        <v>1787</v>
      </c>
      <c r="C38" s="98" t="s">
        <v>1807</v>
      </c>
      <c r="D38" s="98" t="s">
        <v>5730</v>
      </c>
      <c r="E38" s="98" t="s">
        <v>5731</v>
      </c>
      <c r="F38" s="98" t="s">
        <v>9</v>
      </c>
      <c r="G38" s="98" t="s">
        <v>822</v>
      </c>
      <c r="H38" s="98" t="s">
        <v>162</v>
      </c>
      <c r="I38" s="98" t="s">
        <v>163</v>
      </c>
      <c r="J38" s="98" t="s">
        <v>160</v>
      </c>
      <c r="K38" s="98" t="s">
        <v>6294</v>
      </c>
      <c r="L38" s="99">
        <v>35000</v>
      </c>
      <c r="M38" s="100"/>
      <c r="N38" s="99">
        <v>1064</v>
      </c>
      <c r="O38" s="99">
        <v>1004.5</v>
      </c>
      <c r="P38" s="100"/>
      <c r="Q38" s="99">
        <v>31740.5</v>
      </c>
    </row>
    <row r="39" spans="1:17">
      <c r="A39" s="42" t="str">
        <f>TNOMINA[[#This Row],[cedula]]&amp;TNOMINA[[#This Row],[ctapresup]]&amp;TNOMINA[[#This Row],[prog]]</f>
        <v>017002033652.1.1.1.0101</v>
      </c>
      <c r="B39" s="98" t="s">
        <v>1787</v>
      </c>
      <c r="C39" s="98" t="s">
        <v>1807</v>
      </c>
      <c r="D39" s="98" t="s">
        <v>5730</v>
      </c>
      <c r="E39" s="98" t="s">
        <v>5731</v>
      </c>
      <c r="F39" s="98" t="s">
        <v>9</v>
      </c>
      <c r="G39" s="98" t="s">
        <v>1926</v>
      </c>
      <c r="H39" s="98" t="s">
        <v>1925</v>
      </c>
      <c r="I39" s="98" t="s">
        <v>295</v>
      </c>
      <c r="J39" s="98" t="s">
        <v>233</v>
      </c>
      <c r="K39" s="98" t="s">
        <v>6294</v>
      </c>
      <c r="L39" s="99">
        <v>35000</v>
      </c>
      <c r="M39" s="100"/>
      <c r="N39" s="99">
        <v>1064</v>
      </c>
      <c r="O39" s="99">
        <v>1004.5</v>
      </c>
      <c r="P39" s="100"/>
      <c r="Q39" s="99">
        <v>24765.5</v>
      </c>
    </row>
    <row r="40" spans="1:17">
      <c r="A40" s="42" t="str">
        <f>TNOMINA[[#This Row],[cedula]]&amp;TNOMINA[[#This Row],[ctapresup]]&amp;TNOMINA[[#This Row],[prog]]</f>
        <v>001089644462.1.1.1.0101</v>
      </c>
      <c r="B40" s="98" t="s">
        <v>1787</v>
      </c>
      <c r="C40" s="98" t="s">
        <v>1807</v>
      </c>
      <c r="D40" s="98" t="s">
        <v>5730</v>
      </c>
      <c r="E40" s="98" t="s">
        <v>5731</v>
      </c>
      <c r="F40" s="98" t="s">
        <v>9</v>
      </c>
      <c r="G40" s="98" t="s">
        <v>1253</v>
      </c>
      <c r="H40" s="98" t="s">
        <v>198</v>
      </c>
      <c r="I40" s="98" t="s">
        <v>7</v>
      </c>
      <c r="J40" s="98" t="s">
        <v>199</v>
      </c>
      <c r="K40" s="98" t="s">
        <v>6294</v>
      </c>
      <c r="L40" s="99">
        <v>22000</v>
      </c>
      <c r="M40" s="100"/>
      <c r="N40" s="99">
        <v>668.8</v>
      </c>
      <c r="O40" s="99">
        <v>631.4</v>
      </c>
      <c r="P40" s="100"/>
      <c r="Q40" s="99">
        <v>12408.62</v>
      </c>
    </row>
    <row r="41" spans="1:17">
      <c r="A41" s="42" t="str">
        <f>TNOMINA[[#This Row],[cedula]]&amp;TNOMINA[[#This Row],[ctapresup]]&amp;TNOMINA[[#This Row],[prog]]</f>
        <v>013001248212.1.1.1.0101</v>
      </c>
      <c r="B41" s="98" t="s">
        <v>1787</v>
      </c>
      <c r="C41" s="98" t="s">
        <v>1807</v>
      </c>
      <c r="D41" s="98" t="s">
        <v>5730</v>
      </c>
      <c r="E41" s="98" t="s">
        <v>5731</v>
      </c>
      <c r="F41" s="98" t="s">
        <v>9</v>
      </c>
      <c r="G41" s="98" t="s">
        <v>823</v>
      </c>
      <c r="H41" s="98" t="s">
        <v>457</v>
      </c>
      <c r="I41" s="98" t="s">
        <v>7</v>
      </c>
      <c r="J41" s="98" t="s">
        <v>695</v>
      </c>
      <c r="K41" s="98" t="s">
        <v>6294</v>
      </c>
      <c r="L41" s="99">
        <v>24000</v>
      </c>
      <c r="M41" s="100"/>
      <c r="N41" s="99">
        <v>729.6</v>
      </c>
      <c r="O41" s="99">
        <v>688.8</v>
      </c>
      <c r="P41" s="100"/>
      <c r="Q41" s="99">
        <v>22456.6</v>
      </c>
    </row>
    <row r="42" spans="1:17">
      <c r="A42" s="42" t="str">
        <f>TNOMINA[[#This Row],[cedula]]&amp;TNOMINA[[#This Row],[ctapresup]]&amp;TNOMINA[[#This Row],[prog]]</f>
        <v>031009762692.1.1.1.0101</v>
      </c>
      <c r="B42" s="98" t="s">
        <v>1787</v>
      </c>
      <c r="C42" s="98" t="s">
        <v>1807</v>
      </c>
      <c r="D42" s="98" t="s">
        <v>5730</v>
      </c>
      <c r="E42" s="98" t="s">
        <v>5731</v>
      </c>
      <c r="F42" s="98" t="s">
        <v>9</v>
      </c>
      <c r="G42" s="98" t="s">
        <v>1254</v>
      </c>
      <c r="H42" s="98" t="s">
        <v>696</v>
      </c>
      <c r="I42" s="98" t="s">
        <v>163</v>
      </c>
      <c r="J42" s="98" t="s">
        <v>605</v>
      </c>
      <c r="K42" s="98" t="s">
        <v>6294</v>
      </c>
      <c r="L42" s="99">
        <v>35000</v>
      </c>
      <c r="M42" s="100"/>
      <c r="N42" s="99">
        <v>1064</v>
      </c>
      <c r="O42" s="99">
        <v>1004.5</v>
      </c>
      <c r="P42" s="100"/>
      <c r="Q42" s="99">
        <v>32906.5</v>
      </c>
    </row>
    <row r="43" spans="1:17">
      <c r="A43" s="42" t="str">
        <f>TNOMINA[[#This Row],[cedula]]&amp;TNOMINA[[#This Row],[ctapresup]]&amp;TNOMINA[[#This Row],[prog]]</f>
        <v>001085598322.1.1.1.0101</v>
      </c>
      <c r="B43" s="98" t="s">
        <v>1787</v>
      </c>
      <c r="C43" s="98" t="s">
        <v>1807</v>
      </c>
      <c r="D43" s="98" t="s">
        <v>5730</v>
      </c>
      <c r="E43" s="98" t="s">
        <v>5731</v>
      </c>
      <c r="F43" s="98" t="s">
        <v>9</v>
      </c>
      <c r="G43" s="98" t="s">
        <v>1255</v>
      </c>
      <c r="H43" s="98" t="s">
        <v>164</v>
      </c>
      <c r="I43" s="98" t="s">
        <v>165</v>
      </c>
      <c r="J43" s="98" t="s">
        <v>189</v>
      </c>
      <c r="K43" s="98" t="s">
        <v>6294</v>
      </c>
      <c r="L43" s="99">
        <v>50000</v>
      </c>
      <c r="M43" s="99">
        <v>1854</v>
      </c>
      <c r="N43" s="99">
        <v>1520</v>
      </c>
      <c r="O43" s="99">
        <v>1435</v>
      </c>
      <c r="P43" s="99">
        <v>9887.9000000000015</v>
      </c>
      <c r="Q43" s="99">
        <v>35303.1</v>
      </c>
    </row>
    <row r="44" spans="1:17">
      <c r="A44" s="42" t="str">
        <f>TNOMINA[[#This Row],[cedula]]&amp;TNOMINA[[#This Row],[ctapresup]]&amp;TNOMINA[[#This Row],[prog]]</f>
        <v>001056431342.1.1.1.0101</v>
      </c>
      <c r="B44" s="98" t="s">
        <v>1787</v>
      </c>
      <c r="C44" s="98" t="s">
        <v>1807</v>
      </c>
      <c r="D44" s="98" t="s">
        <v>5730</v>
      </c>
      <c r="E44" s="98" t="s">
        <v>5731</v>
      </c>
      <c r="F44" s="98" t="s">
        <v>9</v>
      </c>
      <c r="G44" s="98" t="s">
        <v>1256</v>
      </c>
      <c r="H44" s="98" t="s">
        <v>458</v>
      </c>
      <c r="I44" s="98" t="s">
        <v>459</v>
      </c>
      <c r="J44" s="98" t="s">
        <v>695</v>
      </c>
      <c r="K44" s="98" t="s">
        <v>6294</v>
      </c>
      <c r="L44" s="99">
        <v>10000</v>
      </c>
      <c r="M44" s="100"/>
      <c r="N44" s="99">
        <v>304</v>
      </c>
      <c r="O44" s="99">
        <v>287</v>
      </c>
      <c r="P44" s="100"/>
      <c r="Q44" s="99">
        <v>9084</v>
      </c>
    </row>
    <row r="45" spans="1:17">
      <c r="A45" s="42" t="str">
        <f>TNOMINA[[#This Row],[cedula]]&amp;TNOMINA[[#This Row],[ctapresup]]&amp;TNOMINA[[#This Row],[prog]]</f>
        <v>402181335812.1.1.1.0101</v>
      </c>
      <c r="B45" s="98" t="s">
        <v>1787</v>
      </c>
      <c r="C45" s="98" t="s">
        <v>1807</v>
      </c>
      <c r="D45" s="98" t="s">
        <v>5730</v>
      </c>
      <c r="E45" s="98" t="s">
        <v>5731</v>
      </c>
      <c r="F45" s="98" t="s">
        <v>9</v>
      </c>
      <c r="G45" s="98" t="s">
        <v>2407</v>
      </c>
      <c r="H45" s="98" t="s">
        <v>2406</v>
      </c>
      <c r="I45" s="98" t="s">
        <v>295</v>
      </c>
      <c r="J45" s="98" t="s">
        <v>215</v>
      </c>
      <c r="K45" s="98" t="s">
        <v>6294</v>
      </c>
      <c r="L45" s="99">
        <v>35000</v>
      </c>
      <c r="M45" s="100"/>
      <c r="N45" s="99">
        <v>1064</v>
      </c>
      <c r="O45" s="99">
        <v>1004.5</v>
      </c>
      <c r="P45" s="100"/>
      <c r="Q45" s="99">
        <v>15586.45</v>
      </c>
    </row>
    <row r="46" spans="1:17">
      <c r="A46" s="42" t="str">
        <f>TNOMINA[[#This Row],[cedula]]&amp;TNOMINA[[#This Row],[ctapresup]]&amp;TNOMINA[[#This Row],[prog]]</f>
        <v>068005533382.1.1.1.0101</v>
      </c>
      <c r="B46" s="98" t="s">
        <v>1787</v>
      </c>
      <c r="C46" s="98" t="s">
        <v>1807</v>
      </c>
      <c r="D46" s="98" t="s">
        <v>5730</v>
      </c>
      <c r="E46" s="98" t="s">
        <v>5731</v>
      </c>
      <c r="F46" s="98" t="s">
        <v>9</v>
      </c>
      <c r="G46" s="98" t="s">
        <v>1794</v>
      </c>
      <c r="H46" s="98" t="s">
        <v>1802</v>
      </c>
      <c r="I46" s="98" t="s">
        <v>719</v>
      </c>
      <c r="J46" s="98" t="s">
        <v>420</v>
      </c>
      <c r="K46" s="98" t="s">
        <v>6294</v>
      </c>
      <c r="L46" s="99">
        <v>35000</v>
      </c>
      <c r="M46" s="100"/>
      <c r="N46" s="99">
        <v>1064</v>
      </c>
      <c r="O46" s="99">
        <v>1004.5</v>
      </c>
      <c r="P46" s="100"/>
      <c r="Q46" s="99">
        <v>32906.5</v>
      </c>
    </row>
    <row r="47" spans="1:17">
      <c r="A47" s="42" t="str">
        <f>TNOMINA[[#This Row],[cedula]]&amp;TNOMINA[[#This Row],[ctapresup]]&amp;TNOMINA[[#This Row],[prog]]</f>
        <v>001017200192.1.1.1.0101</v>
      </c>
      <c r="B47" s="98" t="s">
        <v>1787</v>
      </c>
      <c r="C47" s="98" t="s">
        <v>1807</v>
      </c>
      <c r="D47" s="98" t="s">
        <v>5730</v>
      </c>
      <c r="E47" s="98" t="s">
        <v>5731</v>
      </c>
      <c r="F47" s="98" t="s">
        <v>9</v>
      </c>
      <c r="G47" s="98" t="s">
        <v>1257</v>
      </c>
      <c r="H47" s="98" t="s">
        <v>617</v>
      </c>
      <c r="I47" s="98" t="s">
        <v>48</v>
      </c>
      <c r="J47" s="98" t="s">
        <v>612</v>
      </c>
      <c r="K47" s="98" t="s">
        <v>6294</v>
      </c>
      <c r="L47" s="99">
        <v>130000</v>
      </c>
      <c r="M47" s="99">
        <v>19162.12</v>
      </c>
      <c r="N47" s="99">
        <v>3952</v>
      </c>
      <c r="O47" s="99">
        <v>3731</v>
      </c>
      <c r="P47" s="99">
        <v>15296.020000000004</v>
      </c>
      <c r="Q47" s="99">
        <v>87858.86</v>
      </c>
    </row>
    <row r="48" spans="1:17">
      <c r="A48" s="42" t="str">
        <f>TNOMINA[[#This Row],[cedula]]&amp;TNOMINA[[#This Row],[ctapresup]]&amp;TNOMINA[[#This Row],[prog]]</f>
        <v>402210090182.1.1.1.0101</v>
      </c>
      <c r="B48" s="98" t="s">
        <v>1787</v>
      </c>
      <c r="C48" s="98" t="s">
        <v>1807</v>
      </c>
      <c r="D48" s="98" t="s">
        <v>5730</v>
      </c>
      <c r="E48" s="98" t="s">
        <v>5731</v>
      </c>
      <c r="F48" s="98" t="s">
        <v>9</v>
      </c>
      <c r="G48" s="98" t="s">
        <v>2359</v>
      </c>
      <c r="H48" s="98" t="s">
        <v>2360</v>
      </c>
      <c r="I48" s="98" t="s">
        <v>668</v>
      </c>
      <c r="J48" s="98" t="s">
        <v>215</v>
      </c>
      <c r="K48" s="98" t="s">
        <v>6294</v>
      </c>
      <c r="L48" s="99">
        <v>48000</v>
      </c>
      <c r="M48" s="99">
        <v>1571.73</v>
      </c>
      <c r="N48" s="99">
        <v>1459.2</v>
      </c>
      <c r="O48" s="99">
        <v>1377.6</v>
      </c>
      <c r="P48" s="99">
        <v>8724.75</v>
      </c>
      <c r="Q48" s="99">
        <v>34866.720000000001</v>
      </c>
    </row>
    <row r="49" spans="1:17">
      <c r="A49" s="42" t="str">
        <f>TNOMINA[[#This Row],[cedula]]&amp;TNOMINA[[#This Row],[ctapresup]]&amp;TNOMINA[[#This Row],[prog]]</f>
        <v>001176899922.1.1.1.0101</v>
      </c>
      <c r="B49" s="98" t="s">
        <v>1787</v>
      </c>
      <c r="C49" s="98" t="s">
        <v>1807</v>
      </c>
      <c r="D49" s="98" t="s">
        <v>5730</v>
      </c>
      <c r="E49" s="98" t="s">
        <v>5731</v>
      </c>
      <c r="F49" s="98" t="s">
        <v>9</v>
      </c>
      <c r="G49" s="98" t="s">
        <v>2718</v>
      </c>
      <c r="H49" s="98" t="s">
        <v>2719</v>
      </c>
      <c r="I49" s="98" t="s">
        <v>7</v>
      </c>
      <c r="J49" s="98" t="s">
        <v>695</v>
      </c>
      <c r="K49" s="98" t="s">
        <v>6294</v>
      </c>
      <c r="L49" s="99">
        <v>18000</v>
      </c>
      <c r="M49" s="100"/>
      <c r="N49" s="99">
        <v>547.20000000000005</v>
      </c>
      <c r="O49" s="99">
        <v>516.6</v>
      </c>
      <c r="P49" s="100"/>
      <c r="Q49" s="99">
        <v>15356.51</v>
      </c>
    </row>
    <row r="50" spans="1:17">
      <c r="A50" s="42" t="str">
        <f>TNOMINA[[#This Row],[cedula]]&amp;TNOMINA[[#This Row],[ctapresup]]&amp;TNOMINA[[#This Row],[prog]]</f>
        <v>081000085752.1.1.1.0101</v>
      </c>
      <c r="B50" s="98" t="s">
        <v>1787</v>
      </c>
      <c r="C50" s="98" t="s">
        <v>1807</v>
      </c>
      <c r="D50" s="98" t="s">
        <v>5730</v>
      </c>
      <c r="E50" s="98" t="s">
        <v>5731</v>
      </c>
      <c r="F50" s="98" t="s">
        <v>9</v>
      </c>
      <c r="G50" s="98" t="s">
        <v>1258</v>
      </c>
      <c r="H50" s="98" t="s">
        <v>408</v>
      </c>
      <c r="I50" s="98" t="s">
        <v>7</v>
      </c>
      <c r="J50" s="98" t="s">
        <v>570</v>
      </c>
      <c r="K50" s="98" t="s">
        <v>6294</v>
      </c>
      <c r="L50" s="99">
        <v>20000</v>
      </c>
      <c r="M50" s="100"/>
      <c r="N50" s="99">
        <v>608</v>
      </c>
      <c r="O50" s="99">
        <v>574</v>
      </c>
      <c r="P50" s="100"/>
      <c r="Q50" s="99">
        <v>18443</v>
      </c>
    </row>
    <row r="51" spans="1:17">
      <c r="A51" s="42" t="str">
        <f>TNOMINA[[#This Row],[cedula]]&amp;TNOMINA[[#This Row],[ctapresup]]&amp;TNOMINA[[#This Row],[prog]]</f>
        <v>010010512732.1.1.1.0101</v>
      </c>
      <c r="B51" s="98" t="s">
        <v>1787</v>
      </c>
      <c r="C51" s="98" t="s">
        <v>1807</v>
      </c>
      <c r="D51" s="98" t="s">
        <v>5730</v>
      </c>
      <c r="E51" s="98" t="s">
        <v>5731</v>
      </c>
      <c r="F51" s="98" t="s">
        <v>9</v>
      </c>
      <c r="G51" s="98" t="s">
        <v>1928</v>
      </c>
      <c r="H51" s="98" t="s">
        <v>1927</v>
      </c>
      <c r="I51" s="98" t="s">
        <v>7</v>
      </c>
      <c r="J51" s="98" t="s">
        <v>570</v>
      </c>
      <c r="K51" s="98" t="s">
        <v>6294</v>
      </c>
      <c r="L51" s="99">
        <v>17000</v>
      </c>
      <c r="M51" s="100"/>
      <c r="N51" s="99">
        <v>516.79999999999995</v>
      </c>
      <c r="O51" s="99">
        <v>487.9</v>
      </c>
      <c r="P51" s="100"/>
      <c r="Q51" s="99">
        <v>8616.58</v>
      </c>
    </row>
    <row r="52" spans="1:17">
      <c r="A52" s="42" t="str">
        <f>TNOMINA[[#This Row],[cedula]]&amp;TNOMINA[[#This Row],[ctapresup]]&amp;TNOMINA[[#This Row],[prog]]</f>
        <v>001136397282.1.1.1.0101</v>
      </c>
      <c r="B52" s="98" t="s">
        <v>1787</v>
      </c>
      <c r="C52" s="98" t="s">
        <v>1807</v>
      </c>
      <c r="D52" s="98" t="s">
        <v>5730</v>
      </c>
      <c r="E52" s="98" t="s">
        <v>5731</v>
      </c>
      <c r="F52" s="98" t="s">
        <v>9</v>
      </c>
      <c r="G52" s="98" t="s">
        <v>1859</v>
      </c>
      <c r="H52" s="98" t="s">
        <v>1844</v>
      </c>
      <c r="I52" s="98" t="s">
        <v>2662</v>
      </c>
      <c r="J52" s="98" t="s">
        <v>215</v>
      </c>
      <c r="K52" s="98" t="s">
        <v>6294</v>
      </c>
      <c r="L52" s="99">
        <v>24000</v>
      </c>
      <c r="M52" s="100"/>
      <c r="N52" s="99">
        <v>729.6</v>
      </c>
      <c r="O52" s="99">
        <v>688.8</v>
      </c>
      <c r="P52" s="100"/>
      <c r="Q52" s="99">
        <v>9118.56</v>
      </c>
    </row>
    <row r="53" spans="1:17">
      <c r="A53" s="42" t="str">
        <f>TNOMINA[[#This Row],[cedula]]&amp;TNOMINA[[#This Row],[ctapresup]]&amp;TNOMINA[[#This Row],[prog]]</f>
        <v>048004764442.1.1.1.0101</v>
      </c>
      <c r="B53" s="98" t="s">
        <v>1787</v>
      </c>
      <c r="C53" s="98" t="s">
        <v>1807</v>
      </c>
      <c r="D53" s="98" t="s">
        <v>5730</v>
      </c>
      <c r="E53" s="98" t="s">
        <v>5731</v>
      </c>
      <c r="F53" s="98" t="s">
        <v>9</v>
      </c>
      <c r="G53" s="98" t="s">
        <v>1260</v>
      </c>
      <c r="H53" s="98" t="s">
        <v>697</v>
      </c>
      <c r="I53" s="98" t="s">
        <v>163</v>
      </c>
      <c r="J53" s="98" t="s">
        <v>694</v>
      </c>
      <c r="K53" s="98" t="s">
        <v>6294</v>
      </c>
      <c r="L53" s="99">
        <v>35000</v>
      </c>
      <c r="M53" s="100"/>
      <c r="N53" s="99">
        <v>1064</v>
      </c>
      <c r="O53" s="99">
        <v>1004.5</v>
      </c>
      <c r="P53" s="100"/>
      <c r="Q53" s="99">
        <v>32906.5</v>
      </c>
    </row>
    <row r="54" spans="1:17">
      <c r="A54" s="42" t="str">
        <f>TNOMINA[[#This Row],[cedula]]&amp;TNOMINA[[#This Row],[ctapresup]]&amp;TNOMINA[[#This Row],[prog]]</f>
        <v>001007247152.1.1.1.0101</v>
      </c>
      <c r="B54" s="98" t="s">
        <v>1787</v>
      </c>
      <c r="C54" s="98" t="s">
        <v>1807</v>
      </c>
      <c r="D54" s="98" t="s">
        <v>5730</v>
      </c>
      <c r="E54" s="98" t="s">
        <v>5731</v>
      </c>
      <c r="F54" s="98" t="s">
        <v>9</v>
      </c>
      <c r="G54" s="98" t="s">
        <v>1261</v>
      </c>
      <c r="H54" s="98" t="s">
        <v>180</v>
      </c>
      <c r="I54" s="98" t="s">
        <v>12</v>
      </c>
      <c r="J54" s="98" t="s">
        <v>1215</v>
      </c>
      <c r="K54" s="98" t="s">
        <v>6294</v>
      </c>
      <c r="L54" s="99">
        <v>31500</v>
      </c>
      <c r="M54" s="100"/>
      <c r="N54" s="99">
        <v>957.6</v>
      </c>
      <c r="O54" s="99">
        <v>904.05</v>
      </c>
      <c r="P54" s="100"/>
      <c r="Q54" s="99">
        <v>20152.900000000001</v>
      </c>
    </row>
    <row r="55" spans="1:17">
      <c r="A55" s="42" t="str">
        <f>TNOMINA[[#This Row],[cedula]]&amp;TNOMINA[[#This Row],[ctapresup]]&amp;TNOMINA[[#This Row],[prog]]</f>
        <v>140000021892.1.1.1.0101</v>
      </c>
      <c r="B55" s="98" t="s">
        <v>1787</v>
      </c>
      <c r="C55" s="98" t="s">
        <v>1807</v>
      </c>
      <c r="D55" s="98" t="s">
        <v>5730</v>
      </c>
      <c r="E55" s="98" t="s">
        <v>5731</v>
      </c>
      <c r="F55" s="98" t="s">
        <v>9</v>
      </c>
      <c r="G55" s="98" t="s">
        <v>2750</v>
      </c>
      <c r="H55" s="98" t="s">
        <v>2782</v>
      </c>
      <c r="I55" s="98" t="s">
        <v>2783</v>
      </c>
      <c r="J55" s="98" t="s">
        <v>420</v>
      </c>
      <c r="K55" s="98" t="s">
        <v>6294</v>
      </c>
      <c r="L55" s="99">
        <v>35000</v>
      </c>
      <c r="M55" s="100"/>
      <c r="N55" s="99">
        <v>1064</v>
      </c>
      <c r="O55" s="99">
        <v>1004.5</v>
      </c>
      <c r="P55" s="100"/>
      <c r="Q55" s="99">
        <v>17840.5</v>
      </c>
    </row>
    <row r="56" spans="1:17">
      <c r="A56" s="42" t="str">
        <f>TNOMINA[[#This Row],[cedula]]&amp;TNOMINA[[#This Row],[ctapresup]]&amp;TNOMINA[[#This Row],[prog]]</f>
        <v>223015685682.1.1.1.0101</v>
      </c>
      <c r="B56" s="98" t="s">
        <v>1787</v>
      </c>
      <c r="C56" s="98" t="s">
        <v>1807</v>
      </c>
      <c r="D56" s="98" t="s">
        <v>5730</v>
      </c>
      <c r="E56" s="98" t="s">
        <v>5731</v>
      </c>
      <c r="F56" s="98" t="s">
        <v>9</v>
      </c>
      <c r="G56" s="98" t="s">
        <v>2902</v>
      </c>
      <c r="H56" s="98" t="s">
        <v>2903</v>
      </c>
      <c r="I56" s="98" t="s">
        <v>45</v>
      </c>
      <c r="J56" s="98" t="s">
        <v>215</v>
      </c>
      <c r="K56" s="98" t="s">
        <v>6294</v>
      </c>
      <c r="L56" s="99">
        <v>30000</v>
      </c>
      <c r="M56" s="100"/>
      <c r="N56" s="99">
        <v>912</v>
      </c>
      <c r="O56" s="99">
        <v>861</v>
      </c>
      <c r="P56" s="100"/>
      <c r="Q56" s="99">
        <v>18573.169999999998</v>
      </c>
    </row>
    <row r="57" spans="1:17">
      <c r="A57" s="42" t="str">
        <f>TNOMINA[[#This Row],[cedula]]&amp;TNOMINA[[#This Row],[ctapresup]]&amp;TNOMINA[[#This Row],[prog]]</f>
        <v>001104723882.1.1.1.0101</v>
      </c>
      <c r="B57" s="98" t="s">
        <v>1787</v>
      </c>
      <c r="C57" s="98" t="s">
        <v>1807</v>
      </c>
      <c r="D57" s="98" t="s">
        <v>5730</v>
      </c>
      <c r="E57" s="98" t="s">
        <v>5731</v>
      </c>
      <c r="F57" s="98" t="s">
        <v>9</v>
      </c>
      <c r="G57" s="98" t="s">
        <v>2705</v>
      </c>
      <c r="H57" s="98" t="s">
        <v>2706</v>
      </c>
      <c r="I57" s="98" t="s">
        <v>1095</v>
      </c>
      <c r="J57" s="98" t="s">
        <v>328</v>
      </c>
      <c r="K57" s="98" t="s">
        <v>6294</v>
      </c>
      <c r="L57" s="99">
        <v>70000</v>
      </c>
      <c r="M57" s="99">
        <v>5368.48</v>
      </c>
      <c r="N57" s="99">
        <v>2128</v>
      </c>
      <c r="O57" s="99">
        <v>2009</v>
      </c>
      <c r="P57" s="99">
        <v>25.000000000007276</v>
      </c>
      <c r="Q57" s="99">
        <v>60469.52</v>
      </c>
    </row>
    <row r="58" spans="1:17">
      <c r="A58" s="42" t="str">
        <f>TNOMINA[[#This Row],[cedula]]&amp;TNOMINA[[#This Row],[ctapresup]]&amp;TNOMINA[[#This Row],[prog]]</f>
        <v>136001691332.1.1.1.0101</v>
      </c>
      <c r="B58" s="98" t="s">
        <v>1787</v>
      </c>
      <c r="C58" s="98" t="s">
        <v>1807</v>
      </c>
      <c r="D58" s="98" t="s">
        <v>5730</v>
      </c>
      <c r="E58" s="98" t="s">
        <v>5731</v>
      </c>
      <c r="F58" s="98" t="s">
        <v>9</v>
      </c>
      <c r="G58" s="98" t="s">
        <v>1262</v>
      </c>
      <c r="H58" s="98" t="s">
        <v>991</v>
      </c>
      <c r="I58" s="98" t="s">
        <v>7</v>
      </c>
      <c r="J58" s="98" t="s">
        <v>226</v>
      </c>
      <c r="K58" s="98" t="s">
        <v>6294</v>
      </c>
      <c r="L58" s="99">
        <v>24000</v>
      </c>
      <c r="M58" s="100"/>
      <c r="N58" s="99">
        <v>729.6</v>
      </c>
      <c r="O58" s="99">
        <v>688.8</v>
      </c>
      <c r="P58" s="100"/>
      <c r="Q58" s="99">
        <v>19490.599999999999</v>
      </c>
    </row>
    <row r="59" spans="1:17">
      <c r="A59" s="42" t="str">
        <f>TNOMINA[[#This Row],[cedula]]&amp;TNOMINA[[#This Row],[ctapresup]]&amp;TNOMINA[[#This Row],[prog]]</f>
        <v>402474335722.1.1.1.0101</v>
      </c>
      <c r="B59" s="98" t="s">
        <v>1787</v>
      </c>
      <c r="C59" s="98" t="s">
        <v>1807</v>
      </c>
      <c r="D59" s="98" t="s">
        <v>5730</v>
      </c>
      <c r="E59" s="98" t="s">
        <v>5731</v>
      </c>
      <c r="F59" s="98" t="s">
        <v>9</v>
      </c>
      <c r="G59" s="98" t="s">
        <v>2586</v>
      </c>
      <c r="H59" s="98" t="s">
        <v>2587</v>
      </c>
      <c r="I59" s="98" t="s">
        <v>295</v>
      </c>
      <c r="J59" s="98" t="s">
        <v>612</v>
      </c>
      <c r="K59" s="98" t="s">
        <v>6294</v>
      </c>
      <c r="L59" s="99">
        <v>35000</v>
      </c>
      <c r="M59" s="100"/>
      <c r="N59" s="99">
        <v>1064</v>
      </c>
      <c r="O59" s="99">
        <v>1004.5</v>
      </c>
      <c r="P59" s="100"/>
      <c r="Q59" s="99">
        <v>28540.5</v>
      </c>
    </row>
    <row r="60" spans="1:17">
      <c r="A60" s="42" t="str">
        <f>TNOMINA[[#This Row],[cedula]]&amp;TNOMINA[[#This Row],[ctapresup]]&amp;TNOMINA[[#This Row],[prog]]</f>
        <v>026013383262.1.1.1.0101</v>
      </c>
      <c r="B60" s="98" t="s">
        <v>1787</v>
      </c>
      <c r="C60" s="98" t="s">
        <v>1807</v>
      </c>
      <c r="D60" s="98" t="s">
        <v>5730</v>
      </c>
      <c r="E60" s="98" t="s">
        <v>5731</v>
      </c>
      <c r="F60" s="98" t="s">
        <v>9</v>
      </c>
      <c r="G60" s="98" t="s">
        <v>2409</v>
      </c>
      <c r="H60" s="98" t="s">
        <v>2408</v>
      </c>
      <c r="I60" s="98" t="s">
        <v>7</v>
      </c>
      <c r="J60" s="98" t="s">
        <v>226</v>
      </c>
      <c r="K60" s="98" t="s">
        <v>6294</v>
      </c>
      <c r="L60" s="99">
        <v>24000</v>
      </c>
      <c r="M60" s="100"/>
      <c r="N60" s="99">
        <v>729.6</v>
      </c>
      <c r="O60" s="99">
        <v>688.8</v>
      </c>
      <c r="P60" s="100"/>
      <c r="Q60" s="99">
        <v>20490.599999999999</v>
      </c>
    </row>
    <row r="61" spans="1:17">
      <c r="A61" s="42" t="str">
        <f>TNOMINA[[#This Row],[cedula]]&amp;TNOMINA[[#This Row],[ctapresup]]&amp;TNOMINA[[#This Row],[prog]]</f>
        <v>001055229652.1.1.1.0101</v>
      </c>
      <c r="B61" s="98" t="s">
        <v>1787</v>
      </c>
      <c r="C61" s="98" t="s">
        <v>1807</v>
      </c>
      <c r="D61" s="98" t="s">
        <v>5730</v>
      </c>
      <c r="E61" s="98" t="s">
        <v>5731</v>
      </c>
      <c r="F61" s="98" t="s">
        <v>9</v>
      </c>
      <c r="G61" s="98" t="s">
        <v>890</v>
      </c>
      <c r="H61" s="98" t="s">
        <v>485</v>
      </c>
      <c r="I61" s="98" t="s">
        <v>486</v>
      </c>
      <c r="J61" s="98" t="s">
        <v>612</v>
      </c>
      <c r="K61" s="98" t="s">
        <v>6294</v>
      </c>
      <c r="L61" s="99">
        <v>35000</v>
      </c>
      <c r="M61" s="100"/>
      <c r="N61" s="99">
        <v>1064</v>
      </c>
      <c r="O61" s="99">
        <v>1004.5</v>
      </c>
      <c r="P61" s="100"/>
      <c r="Q61" s="99">
        <v>28087.66</v>
      </c>
    </row>
    <row r="62" spans="1:17">
      <c r="A62" s="42" t="str">
        <f>TNOMINA[[#This Row],[cedula]]&amp;TNOMINA[[#This Row],[ctapresup]]&amp;TNOMINA[[#This Row],[prog]]</f>
        <v>001131304542.1.1.1.0101</v>
      </c>
      <c r="B62" s="98" t="s">
        <v>1787</v>
      </c>
      <c r="C62" s="98" t="s">
        <v>1807</v>
      </c>
      <c r="D62" s="98" t="s">
        <v>5730</v>
      </c>
      <c r="E62" s="98" t="s">
        <v>5731</v>
      </c>
      <c r="F62" s="98" t="s">
        <v>9</v>
      </c>
      <c r="G62" s="98" t="s">
        <v>5922</v>
      </c>
      <c r="H62" s="98" t="s">
        <v>5924</v>
      </c>
      <c r="I62" s="98" t="s">
        <v>1850</v>
      </c>
      <c r="J62" s="98" t="s">
        <v>695</v>
      </c>
      <c r="K62" s="98" t="s">
        <v>6294</v>
      </c>
      <c r="L62" s="99">
        <v>240000</v>
      </c>
      <c r="M62" s="99">
        <v>45390.080000000002</v>
      </c>
      <c r="N62" s="99">
        <v>5883.16</v>
      </c>
      <c r="O62" s="99">
        <v>6888</v>
      </c>
      <c r="P62" s="99">
        <v>13496.879999999976</v>
      </c>
      <c r="Q62" s="99">
        <v>168341.88</v>
      </c>
    </row>
    <row r="63" spans="1:17">
      <c r="A63" s="42" t="str">
        <f>TNOMINA[[#This Row],[cedula]]&amp;TNOMINA[[#This Row],[ctapresup]]&amp;TNOMINA[[#This Row],[prog]]</f>
        <v>001166937302.1.1.1.0101</v>
      </c>
      <c r="B63" s="98" t="s">
        <v>1787</v>
      </c>
      <c r="C63" s="98" t="s">
        <v>1807</v>
      </c>
      <c r="D63" s="98" t="s">
        <v>5730</v>
      </c>
      <c r="E63" s="98" t="s">
        <v>5731</v>
      </c>
      <c r="F63" s="98" t="s">
        <v>9</v>
      </c>
      <c r="G63" s="98" t="s">
        <v>824</v>
      </c>
      <c r="H63" s="98" t="s">
        <v>327</v>
      </c>
      <c r="I63" s="98" t="s">
        <v>91</v>
      </c>
      <c r="J63" s="98" t="s">
        <v>328</v>
      </c>
      <c r="K63" s="98" t="s">
        <v>6294</v>
      </c>
      <c r="L63" s="99">
        <v>70000</v>
      </c>
      <c r="M63" s="99">
        <v>4682.29</v>
      </c>
      <c r="N63" s="99">
        <v>2128</v>
      </c>
      <c r="O63" s="99">
        <v>2009</v>
      </c>
      <c r="P63" s="99">
        <v>43363.360000000001</v>
      </c>
      <c r="Q63" s="99">
        <v>17817.349999999999</v>
      </c>
    </row>
    <row r="64" spans="1:17">
      <c r="A64" s="42" t="str">
        <f>TNOMINA[[#This Row],[cedula]]&amp;TNOMINA[[#This Row],[ctapresup]]&amp;TNOMINA[[#This Row],[prog]]</f>
        <v>093002632752.1.1.1.0101</v>
      </c>
      <c r="B64" s="98" t="s">
        <v>1787</v>
      </c>
      <c r="C64" s="98" t="s">
        <v>1807</v>
      </c>
      <c r="D64" s="98" t="s">
        <v>5730</v>
      </c>
      <c r="E64" s="98" t="s">
        <v>5731</v>
      </c>
      <c r="F64" s="98" t="s">
        <v>9</v>
      </c>
      <c r="G64" s="98" t="s">
        <v>1263</v>
      </c>
      <c r="H64" s="98" t="s">
        <v>571</v>
      </c>
      <c r="I64" s="98" t="s">
        <v>83</v>
      </c>
      <c r="J64" s="98" t="s">
        <v>570</v>
      </c>
      <c r="K64" s="98" t="s">
        <v>6294</v>
      </c>
      <c r="L64" s="99">
        <v>20000</v>
      </c>
      <c r="M64" s="100"/>
      <c r="N64" s="99">
        <v>608</v>
      </c>
      <c r="O64" s="99">
        <v>574</v>
      </c>
      <c r="P64" s="100"/>
      <c r="Q64" s="99">
        <v>18793</v>
      </c>
    </row>
    <row r="65" spans="1:17">
      <c r="A65" s="42" t="str">
        <f>TNOMINA[[#This Row],[cedula]]&amp;TNOMINA[[#This Row],[ctapresup]]&amp;TNOMINA[[#This Row],[prog]]</f>
        <v>033000838092.1.1.1.0101</v>
      </c>
      <c r="B65" s="98" t="s">
        <v>1787</v>
      </c>
      <c r="C65" s="98" t="s">
        <v>1807</v>
      </c>
      <c r="D65" s="98" t="s">
        <v>5730</v>
      </c>
      <c r="E65" s="98" t="s">
        <v>5731</v>
      </c>
      <c r="F65" s="98" t="s">
        <v>9</v>
      </c>
      <c r="G65" s="98" t="s">
        <v>1264</v>
      </c>
      <c r="H65" s="98" t="s">
        <v>572</v>
      </c>
      <c r="I65" s="98" t="s">
        <v>94</v>
      </c>
      <c r="J65" s="98" t="s">
        <v>570</v>
      </c>
      <c r="K65" s="98" t="s">
        <v>6294</v>
      </c>
      <c r="L65" s="99">
        <v>20000</v>
      </c>
      <c r="M65" s="100"/>
      <c r="N65" s="99">
        <v>608</v>
      </c>
      <c r="O65" s="99">
        <v>574</v>
      </c>
      <c r="P65" s="100"/>
      <c r="Q65" s="99">
        <v>18793</v>
      </c>
    </row>
    <row r="66" spans="1:17">
      <c r="A66" s="42" t="str">
        <f>TNOMINA[[#This Row],[cedula]]&amp;TNOMINA[[#This Row],[ctapresup]]&amp;TNOMINA[[#This Row],[prog]]</f>
        <v>402087165852.1.1.1.0101</v>
      </c>
      <c r="B66" s="98" t="s">
        <v>1787</v>
      </c>
      <c r="C66" s="98" t="s">
        <v>1807</v>
      </c>
      <c r="D66" s="98" t="s">
        <v>5730</v>
      </c>
      <c r="E66" s="98" t="s">
        <v>5731</v>
      </c>
      <c r="F66" s="98" t="s">
        <v>9</v>
      </c>
      <c r="G66" s="98" t="s">
        <v>2816</v>
      </c>
      <c r="H66" s="98" t="s">
        <v>2815</v>
      </c>
      <c r="I66" s="98" t="s">
        <v>249</v>
      </c>
      <c r="J66" s="98" t="s">
        <v>570</v>
      </c>
      <c r="K66" s="98" t="s">
        <v>6294</v>
      </c>
      <c r="L66" s="99">
        <v>45000</v>
      </c>
      <c r="M66" s="99">
        <v>1148.33</v>
      </c>
      <c r="N66" s="99">
        <v>1368</v>
      </c>
      <c r="O66" s="99">
        <v>1291.5</v>
      </c>
      <c r="P66" s="99">
        <v>25</v>
      </c>
      <c r="Q66" s="99">
        <v>41167.17</v>
      </c>
    </row>
    <row r="67" spans="1:17">
      <c r="A67" s="42" t="str">
        <f>TNOMINA[[#This Row],[cedula]]&amp;TNOMINA[[#This Row],[ctapresup]]&amp;TNOMINA[[#This Row],[prog]]</f>
        <v>001010759762.1.1.1.0101</v>
      </c>
      <c r="B67" s="98" t="s">
        <v>1787</v>
      </c>
      <c r="C67" s="98" t="s">
        <v>1807</v>
      </c>
      <c r="D67" s="98" t="s">
        <v>5730</v>
      </c>
      <c r="E67" s="98" t="s">
        <v>5731</v>
      </c>
      <c r="F67" s="98" t="s">
        <v>9</v>
      </c>
      <c r="G67" s="98" t="s">
        <v>1265</v>
      </c>
      <c r="H67" s="98" t="s">
        <v>421</v>
      </c>
      <c r="I67" s="98" t="s">
        <v>23</v>
      </c>
      <c r="J67" s="98" t="s">
        <v>695</v>
      </c>
      <c r="K67" s="98" t="s">
        <v>6294</v>
      </c>
      <c r="L67" s="99">
        <v>48000</v>
      </c>
      <c r="M67" s="99">
        <v>1314.41</v>
      </c>
      <c r="N67" s="99">
        <v>1459.2</v>
      </c>
      <c r="O67" s="99">
        <v>1377.6</v>
      </c>
      <c r="P67" s="99">
        <v>18202.72</v>
      </c>
      <c r="Q67" s="99">
        <v>25646.07</v>
      </c>
    </row>
    <row r="68" spans="1:17">
      <c r="A68" s="42" t="str">
        <f>TNOMINA[[#This Row],[cedula]]&amp;TNOMINA[[#This Row],[ctapresup]]&amp;TNOMINA[[#This Row],[prog]]</f>
        <v>001074315042.1.1.1.0101</v>
      </c>
      <c r="B68" s="98" t="s">
        <v>1787</v>
      </c>
      <c r="C68" s="98" t="s">
        <v>1807</v>
      </c>
      <c r="D68" s="98" t="s">
        <v>5730</v>
      </c>
      <c r="E68" s="98" t="s">
        <v>5731</v>
      </c>
      <c r="F68" s="98" t="s">
        <v>9</v>
      </c>
      <c r="G68" s="98" t="s">
        <v>2720</v>
      </c>
      <c r="H68" s="98" t="s">
        <v>2721</v>
      </c>
      <c r="I68" s="98" t="s">
        <v>293</v>
      </c>
      <c r="J68" s="98" t="s">
        <v>695</v>
      </c>
      <c r="K68" s="98" t="s">
        <v>6294</v>
      </c>
      <c r="L68" s="99">
        <v>25000</v>
      </c>
      <c r="M68" s="100"/>
      <c r="N68" s="99">
        <v>760</v>
      </c>
      <c r="O68" s="99">
        <v>717.5</v>
      </c>
      <c r="P68" s="100"/>
      <c r="Q68" s="99">
        <v>23497.5</v>
      </c>
    </row>
    <row r="69" spans="1:17">
      <c r="A69" s="42" t="str">
        <f>TNOMINA[[#This Row],[cedula]]&amp;TNOMINA[[#This Row],[ctapresup]]&amp;TNOMINA[[#This Row],[prog]]</f>
        <v>023015021632.1.1.1.0101</v>
      </c>
      <c r="B69" s="98" t="s">
        <v>1787</v>
      </c>
      <c r="C69" s="98" t="s">
        <v>1807</v>
      </c>
      <c r="D69" s="98" t="s">
        <v>5730</v>
      </c>
      <c r="E69" s="98" t="s">
        <v>5731</v>
      </c>
      <c r="F69" s="98" t="s">
        <v>9</v>
      </c>
      <c r="G69" s="98" t="s">
        <v>2411</v>
      </c>
      <c r="H69" s="98" t="s">
        <v>2410</v>
      </c>
      <c r="I69" s="98" t="s">
        <v>295</v>
      </c>
      <c r="J69" s="98" t="s">
        <v>388</v>
      </c>
      <c r="K69" s="98" t="s">
        <v>6294</v>
      </c>
      <c r="L69" s="99">
        <v>35000</v>
      </c>
      <c r="M69" s="100"/>
      <c r="N69" s="99">
        <v>1064</v>
      </c>
      <c r="O69" s="99">
        <v>1004.5</v>
      </c>
      <c r="P69" s="100"/>
      <c r="Q69" s="99">
        <v>31191.040000000001</v>
      </c>
    </row>
    <row r="70" spans="1:17">
      <c r="A70" s="42" t="str">
        <f>TNOMINA[[#This Row],[cedula]]&amp;TNOMINA[[#This Row],[ctapresup]]&amp;TNOMINA[[#This Row],[prog]]</f>
        <v>001143600272.1.1.1.0101</v>
      </c>
      <c r="B70" s="98" t="s">
        <v>1787</v>
      </c>
      <c r="C70" s="98" t="s">
        <v>1807</v>
      </c>
      <c r="D70" s="98" t="s">
        <v>5730</v>
      </c>
      <c r="E70" s="98" t="s">
        <v>5731</v>
      </c>
      <c r="F70" s="98" t="s">
        <v>9</v>
      </c>
      <c r="G70" s="98" t="s">
        <v>1266</v>
      </c>
      <c r="H70" s="98" t="s">
        <v>992</v>
      </c>
      <c r="I70" s="98" t="s">
        <v>303</v>
      </c>
      <c r="J70" s="98" t="s">
        <v>695</v>
      </c>
      <c r="K70" s="98" t="s">
        <v>6294</v>
      </c>
      <c r="L70" s="99">
        <v>35000</v>
      </c>
      <c r="M70" s="100"/>
      <c r="N70" s="99">
        <v>1064</v>
      </c>
      <c r="O70" s="99">
        <v>1004.5</v>
      </c>
      <c r="P70" s="100"/>
      <c r="Q70" s="99">
        <v>32906.5</v>
      </c>
    </row>
    <row r="71" spans="1:17">
      <c r="A71" s="42" t="str">
        <f>TNOMINA[[#This Row],[cedula]]&amp;TNOMINA[[#This Row],[ctapresup]]&amp;TNOMINA[[#This Row],[prog]]</f>
        <v>001031062582.1.1.1.0101</v>
      </c>
      <c r="B71" s="98" t="s">
        <v>1787</v>
      </c>
      <c r="C71" s="98" t="s">
        <v>1807</v>
      </c>
      <c r="D71" s="98" t="s">
        <v>5730</v>
      </c>
      <c r="E71" s="98" t="s">
        <v>5731</v>
      </c>
      <c r="F71" s="98" t="s">
        <v>9</v>
      </c>
      <c r="G71" s="98" t="s">
        <v>1267</v>
      </c>
      <c r="H71" s="98" t="s">
        <v>422</v>
      </c>
      <c r="I71" s="98" t="s">
        <v>111</v>
      </c>
      <c r="J71" s="98" t="s">
        <v>420</v>
      </c>
      <c r="K71" s="98" t="s">
        <v>6294</v>
      </c>
      <c r="L71" s="99">
        <v>30000</v>
      </c>
      <c r="M71" s="100"/>
      <c r="N71" s="99">
        <v>912</v>
      </c>
      <c r="O71" s="99">
        <v>861</v>
      </c>
      <c r="P71" s="100"/>
      <c r="Q71" s="99">
        <v>15376.29</v>
      </c>
    </row>
    <row r="72" spans="1:17">
      <c r="A72" s="42" t="str">
        <f>TNOMINA[[#This Row],[cedula]]&amp;TNOMINA[[#This Row],[ctapresup]]&amp;TNOMINA[[#This Row],[prog]]</f>
        <v>001097399462.1.1.1.0101</v>
      </c>
      <c r="B72" s="98" t="s">
        <v>1787</v>
      </c>
      <c r="C72" s="98" t="s">
        <v>1807</v>
      </c>
      <c r="D72" s="98" t="s">
        <v>5730</v>
      </c>
      <c r="E72" s="98" t="s">
        <v>5731</v>
      </c>
      <c r="F72" s="98" t="s">
        <v>9</v>
      </c>
      <c r="G72" s="98" t="s">
        <v>6020</v>
      </c>
      <c r="H72" s="98" t="s">
        <v>6023</v>
      </c>
      <c r="I72" s="98" t="s">
        <v>585</v>
      </c>
      <c r="J72" s="98" t="s">
        <v>642</v>
      </c>
      <c r="K72" s="98" t="s">
        <v>6294</v>
      </c>
      <c r="L72" s="99">
        <v>260000</v>
      </c>
      <c r="M72" s="99">
        <v>49817.71</v>
      </c>
      <c r="N72" s="99">
        <v>5883.16</v>
      </c>
      <c r="O72" s="99">
        <v>7462</v>
      </c>
      <c r="P72" s="99">
        <v>8018.7000000000116</v>
      </c>
      <c r="Q72" s="99">
        <v>188818.43</v>
      </c>
    </row>
    <row r="73" spans="1:17">
      <c r="A73" s="42" t="str">
        <f>TNOMINA[[#This Row],[cedula]]&amp;TNOMINA[[#This Row],[ctapresup]]&amp;TNOMINA[[#This Row],[prog]]</f>
        <v>001068565452.1.1.1.0101</v>
      </c>
      <c r="B73" s="98" t="s">
        <v>1787</v>
      </c>
      <c r="C73" s="98" t="s">
        <v>1807</v>
      </c>
      <c r="D73" s="98" t="s">
        <v>5730</v>
      </c>
      <c r="E73" s="98" t="s">
        <v>5731</v>
      </c>
      <c r="F73" s="98" t="s">
        <v>9</v>
      </c>
      <c r="G73" s="98" t="s">
        <v>1268</v>
      </c>
      <c r="H73" s="98" t="s">
        <v>409</v>
      </c>
      <c r="I73" s="98" t="s">
        <v>7</v>
      </c>
      <c r="J73" s="98" t="s">
        <v>407</v>
      </c>
      <c r="K73" s="98" t="s">
        <v>6294</v>
      </c>
      <c r="L73" s="99">
        <v>11000</v>
      </c>
      <c r="M73" s="100"/>
      <c r="N73" s="99">
        <v>334.4</v>
      </c>
      <c r="O73" s="99">
        <v>315.7</v>
      </c>
      <c r="P73" s="100"/>
      <c r="Q73" s="99">
        <v>9878.9</v>
      </c>
    </row>
    <row r="74" spans="1:17">
      <c r="A74" s="42" t="str">
        <f>TNOMINA[[#This Row],[cedula]]&amp;TNOMINA[[#This Row],[ctapresup]]&amp;TNOMINA[[#This Row],[prog]]</f>
        <v>001025871442.1.1.1.0101</v>
      </c>
      <c r="B74" s="98" t="s">
        <v>1787</v>
      </c>
      <c r="C74" s="98" t="s">
        <v>1807</v>
      </c>
      <c r="D74" s="98" t="s">
        <v>5730</v>
      </c>
      <c r="E74" s="98" t="s">
        <v>5731</v>
      </c>
      <c r="F74" s="98" t="s">
        <v>9</v>
      </c>
      <c r="G74" s="98" t="s">
        <v>825</v>
      </c>
      <c r="H74" s="98" t="s">
        <v>267</v>
      </c>
      <c r="I74" s="98" t="s">
        <v>8</v>
      </c>
      <c r="J74" s="98" t="s">
        <v>265</v>
      </c>
      <c r="K74" s="98" t="s">
        <v>6294</v>
      </c>
      <c r="L74" s="99">
        <v>35000</v>
      </c>
      <c r="M74" s="100"/>
      <c r="N74" s="99">
        <v>1064</v>
      </c>
      <c r="O74" s="99">
        <v>1004.5</v>
      </c>
      <c r="P74" s="100"/>
      <c r="Q74" s="99">
        <v>22892.85</v>
      </c>
    </row>
    <row r="75" spans="1:17">
      <c r="A75" s="42" t="str">
        <f>TNOMINA[[#This Row],[cedula]]&amp;TNOMINA[[#This Row],[ctapresup]]&amp;TNOMINA[[#This Row],[prog]]</f>
        <v>402120004972.1.1.1.0101</v>
      </c>
      <c r="B75" s="98" t="s">
        <v>1787</v>
      </c>
      <c r="C75" s="98" t="s">
        <v>1807</v>
      </c>
      <c r="D75" s="98" t="s">
        <v>5730</v>
      </c>
      <c r="E75" s="98" t="s">
        <v>5731</v>
      </c>
      <c r="F75" s="98" t="s">
        <v>9</v>
      </c>
      <c r="G75" s="98" t="s">
        <v>2949</v>
      </c>
      <c r="H75" s="98" t="s">
        <v>2948</v>
      </c>
      <c r="I75" s="98" t="s">
        <v>8</v>
      </c>
      <c r="J75" s="98" t="s">
        <v>694</v>
      </c>
      <c r="K75" s="98" t="s">
        <v>6294</v>
      </c>
      <c r="L75" s="99">
        <v>35000</v>
      </c>
      <c r="M75" s="100"/>
      <c r="N75" s="99">
        <v>1064</v>
      </c>
      <c r="O75" s="99">
        <v>1004.5</v>
      </c>
      <c r="P75" s="100"/>
      <c r="Q75" s="99">
        <v>32906.5</v>
      </c>
    </row>
    <row r="76" spans="1:17">
      <c r="A76" s="42" t="str">
        <f>TNOMINA[[#This Row],[cedula]]&amp;TNOMINA[[#This Row],[ctapresup]]&amp;TNOMINA[[#This Row],[prog]]</f>
        <v>402273279432.1.1.1.0101</v>
      </c>
      <c r="B76" s="98" t="s">
        <v>1787</v>
      </c>
      <c r="C76" s="98" t="s">
        <v>1807</v>
      </c>
      <c r="D76" s="98" t="s">
        <v>5730</v>
      </c>
      <c r="E76" s="98" t="s">
        <v>5731</v>
      </c>
      <c r="F76" s="98" t="s">
        <v>9</v>
      </c>
      <c r="G76" s="98" t="s">
        <v>2412</v>
      </c>
      <c r="H76" s="98" t="s">
        <v>5737</v>
      </c>
      <c r="I76" s="98" t="s">
        <v>295</v>
      </c>
      <c r="J76" s="98" t="s">
        <v>5735</v>
      </c>
      <c r="K76" s="98" t="s">
        <v>6294</v>
      </c>
      <c r="L76" s="99">
        <v>30000</v>
      </c>
      <c r="M76" s="100"/>
      <c r="N76" s="99">
        <v>912</v>
      </c>
      <c r="O76" s="99">
        <v>861</v>
      </c>
      <c r="P76" s="100"/>
      <c r="Q76" s="99">
        <v>28202</v>
      </c>
    </row>
    <row r="77" spans="1:17">
      <c r="A77" s="42" t="str">
        <f>TNOMINA[[#This Row],[cedula]]&amp;TNOMINA[[#This Row],[ctapresup]]&amp;TNOMINA[[#This Row],[prog]]</f>
        <v>001001031182.1.1.1.0101</v>
      </c>
      <c r="B77" s="98" t="s">
        <v>1787</v>
      </c>
      <c r="C77" s="98" t="s">
        <v>1807</v>
      </c>
      <c r="D77" s="98" t="s">
        <v>5730</v>
      </c>
      <c r="E77" s="98" t="s">
        <v>5731</v>
      </c>
      <c r="F77" s="98" t="s">
        <v>9</v>
      </c>
      <c r="G77" s="98" t="s">
        <v>1269</v>
      </c>
      <c r="H77" s="98" t="s">
        <v>658</v>
      </c>
      <c r="I77" s="98" t="s">
        <v>251</v>
      </c>
      <c r="J77" s="98" t="s">
        <v>246</v>
      </c>
      <c r="K77" s="98" t="s">
        <v>6294</v>
      </c>
      <c r="L77" s="99">
        <v>45000</v>
      </c>
      <c r="M77" s="99">
        <v>1148.33</v>
      </c>
      <c r="N77" s="99">
        <v>1368</v>
      </c>
      <c r="O77" s="99">
        <v>1291.5</v>
      </c>
      <c r="P77" s="99">
        <v>6590.0299999999988</v>
      </c>
      <c r="Q77" s="99">
        <v>34602.14</v>
      </c>
    </row>
    <row r="78" spans="1:17">
      <c r="A78" s="42" t="str">
        <f>TNOMINA[[#This Row],[cedula]]&amp;TNOMINA[[#This Row],[ctapresup]]&amp;TNOMINA[[#This Row],[prog]]</f>
        <v>402294531012.1.1.1.0101</v>
      </c>
      <c r="B78" s="98" t="s">
        <v>1787</v>
      </c>
      <c r="C78" s="98" t="s">
        <v>1807</v>
      </c>
      <c r="D78" s="98" t="s">
        <v>5730</v>
      </c>
      <c r="E78" s="98" t="s">
        <v>5731</v>
      </c>
      <c r="F78" s="98" t="s">
        <v>9</v>
      </c>
      <c r="G78" s="98" t="s">
        <v>1270</v>
      </c>
      <c r="H78" s="98" t="s">
        <v>786</v>
      </c>
      <c r="I78" s="98" t="s">
        <v>7</v>
      </c>
      <c r="J78" s="98" t="s">
        <v>407</v>
      </c>
      <c r="K78" s="98" t="s">
        <v>6294</v>
      </c>
      <c r="L78" s="99">
        <v>24000</v>
      </c>
      <c r="M78" s="100"/>
      <c r="N78" s="99">
        <v>729.6</v>
      </c>
      <c r="O78" s="99">
        <v>688.8</v>
      </c>
      <c r="P78" s="100"/>
      <c r="Q78" s="99">
        <v>18900.669999999998</v>
      </c>
    </row>
    <row r="79" spans="1:17">
      <c r="A79" s="42" t="str">
        <f>TNOMINA[[#This Row],[cedula]]&amp;TNOMINA[[#This Row],[ctapresup]]&amp;TNOMINA[[#This Row],[prog]]</f>
        <v>402393238492.1.1.1.0101</v>
      </c>
      <c r="B79" s="98" t="s">
        <v>1787</v>
      </c>
      <c r="C79" s="98" t="s">
        <v>1807</v>
      </c>
      <c r="D79" s="98" t="s">
        <v>5730</v>
      </c>
      <c r="E79" s="98" t="s">
        <v>5731</v>
      </c>
      <c r="F79" s="98" t="s">
        <v>9</v>
      </c>
      <c r="G79" s="98" t="s">
        <v>2361</v>
      </c>
      <c r="H79" s="98" t="s">
        <v>2362</v>
      </c>
      <c r="I79" s="98" t="s">
        <v>295</v>
      </c>
      <c r="J79" s="98" t="s">
        <v>1215</v>
      </c>
      <c r="K79" s="98" t="s">
        <v>6294</v>
      </c>
      <c r="L79" s="99">
        <v>5833.33</v>
      </c>
      <c r="M79" s="100"/>
      <c r="N79" s="99">
        <v>177.33</v>
      </c>
      <c r="O79" s="99">
        <v>167.42</v>
      </c>
      <c r="P79" s="100"/>
      <c r="Q79" s="99">
        <v>5463.58</v>
      </c>
    </row>
    <row r="80" spans="1:17">
      <c r="A80" s="42" t="str">
        <f>TNOMINA[[#This Row],[cedula]]&amp;TNOMINA[[#This Row],[ctapresup]]&amp;TNOMINA[[#This Row],[prog]]</f>
        <v>001154907572.1.1.1.0101</v>
      </c>
      <c r="B80" s="98" t="s">
        <v>1787</v>
      </c>
      <c r="C80" s="98" t="s">
        <v>1807</v>
      </c>
      <c r="D80" s="98" t="s">
        <v>5730</v>
      </c>
      <c r="E80" s="98" t="s">
        <v>5731</v>
      </c>
      <c r="F80" s="98" t="s">
        <v>9</v>
      </c>
      <c r="G80" s="98" t="s">
        <v>5901</v>
      </c>
      <c r="H80" s="98" t="s">
        <v>5904</v>
      </c>
      <c r="I80" s="98" t="s">
        <v>1021</v>
      </c>
      <c r="J80" s="98" t="s">
        <v>695</v>
      </c>
      <c r="K80" s="98" t="s">
        <v>6294</v>
      </c>
      <c r="L80" s="99">
        <v>200000</v>
      </c>
      <c r="M80" s="99">
        <v>35677.08</v>
      </c>
      <c r="N80" s="99">
        <v>5883.16</v>
      </c>
      <c r="O80" s="99">
        <v>5740</v>
      </c>
      <c r="P80" s="99">
        <v>24.999999999970896</v>
      </c>
      <c r="Q80" s="99">
        <v>152674.76</v>
      </c>
    </row>
    <row r="81" spans="1:17">
      <c r="A81" s="42" t="str">
        <f>TNOMINA[[#This Row],[cedula]]&amp;TNOMINA[[#This Row],[ctapresup]]&amp;TNOMINA[[#This Row],[prog]]</f>
        <v>001145295892.1.1.1.0101</v>
      </c>
      <c r="B81" s="98" t="s">
        <v>1787</v>
      </c>
      <c r="C81" s="98" t="s">
        <v>1807</v>
      </c>
      <c r="D81" s="98" t="s">
        <v>5730</v>
      </c>
      <c r="E81" s="98" t="s">
        <v>5731</v>
      </c>
      <c r="F81" s="98" t="s">
        <v>9</v>
      </c>
      <c r="G81" s="98" t="s">
        <v>1529</v>
      </c>
      <c r="H81" s="98" t="s">
        <v>285</v>
      </c>
      <c r="I81" s="98" t="s">
        <v>254</v>
      </c>
      <c r="J81" s="98" t="s">
        <v>605</v>
      </c>
      <c r="K81" s="98" t="s">
        <v>6294</v>
      </c>
      <c r="L81" s="99">
        <v>115000</v>
      </c>
      <c r="M81" s="99">
        <v>15633.74</v>
      </c>
      <c r="N81" s="99">
        <v>3496</v>
      </c>
      <c r="O81" s="99">
        <v>3300.5</v>
      </c>
      <c r="P81" s="99">
        <v>25</v>
      </c>
      <c r="Q81" s="99">
        <v>92544.76</v>
      </c>
    </row>
    <row r="82" spans="1:17">
      <c r="A82" s="42" t="str">
        <f>TNOMINA[[#This Row],[cedula]]&amp;TNOMINA[[#This Row],[ctapresup]]&amp;TNOMINA[[#This Row],[prog]]</f>
        <v>001123834432.1.1.1.0101</v>
      </c>
      <c r="B82" s="98" t="s">
        <v>1787</v>
      </c>
      <c r="C82" s="98" t="s">
        <v>1807</v>
      </c>
      <c r="D82" s="98" t="s">
        <v>5730</v>
      </c>
      <c r="E82" s="98" t="s">
        <v>5731</v>
      </c>
      <c r="F82" s="98" t="s">
        <v>9</v>
      </c>
      <c r="G82" s="98" t="s">
        <v>2162</v>
      </c>
      <c r="H82" s="98" t="s">
        <v>2179</v>
      </c>
      <c r="I82" s="98" t="s">
        <v>2944</v>
      </c>
      <c r="J82" s="98" t="s">
        <v>287</v>
      </c>
      <c r="K82" s="98" t="s">
        <v>6294</v>
      </c>
      <c r="L82" s="99">
        <v>45000</v>
      </c>
      <c r="M82" s="99">
        <v>1148.33</v>
      </c>
      <c r="N82" s="99">
        <v>1368</v>
      </c>
      <c r="O82" s="99">
        <v>1291.5</v>
      </c>
      <c r="P82" s="99">
        <v>20700.689999999999</v>
      </c>
      <c r="Q82" s="99">
        <v>20491.48</v>
      </c>
    </row>
    <row r="83" spans="1:17">
      <c r="A83" s="42" t="str">
        <f>TNOMINA[[#This Row],[cedula]]&amp;TNOMINA[[#This Row],[ctapresup]]&amp;TNOMINA[[#This Row],[prog]]</f>
        <v>224003102272.1.1.1.0101</v>
      </c>
      <c r="B83" s="98" t="s">
        <v>1787</v>
      </c>
      <c r="C83" s="98" t="s">
        <v>1807</v>
      </c>
      <c r="D83" s="98" t="s">
        <v>5730</v>
      </c>
      <c r="E83" s="98" t="s">
        <v>5731</v>
      </c>
      <c r="F83" s="98" t="s">
        <v>9</v>
      </c>
      <c r="G83" s="98" t="s">
        <v>826</v>
      </c>
      <c r="H83" s="98" t="s">
        <v>462</v>
      </c>
      <c r="I83" s="98" t="s">
        <v>25</v>
      </c>
      <c r="J83" s="98" t="s">
        <v>605</v>
      </c>
      <c r="K83" s="98" t="s">
        <v>6294</v>
      </c>
      <c r="L83" s="99">
        <v>115000</v>
      </c>
      <c r="M83" s="99">
        <v>15633.74</v>
      </c>
      <c r="N83" s="99">
        <v>3496</v>
      </c>
      <c r="O83" s="99">
        <v>3300.5</v>
      </c>
      <c r="P83" s="99">
        <v>25</v>
      </c>
      <c r="Q83" s="99">
        <v>92544.76</v>
      </c>
    </row>
    <row r="84" spans="1:17">
      <c r="A84" s="42" t="str">
        <f>TNOMINA[[#This Row],[cedula]]&amp;TNOMINA[[#This Row],[ctapresup]]&amp;TNOMINA[[#This Row],[prog]]</f>
        <v>001057227972.1.1.1.0101</v>
      </c>
      <c r="B84" s="98" t="s">
        <v>1787</v>
      </c>
      <c r="C84" s="98" t="s">
        <v>1807</v>
      </c>
      <c r="D84" s="98" t="s">
        <v>5730</v>
      </c>
      <c r="E84" s="98" t="s">
        <v>5731</v>
      </c>
      <c r="F84" s="98" t="s">
        <v>9</v>
      </c>
      <c r="G84" s="98" t="s">
        <v>1271</v>
      </c>
      <c r="H84" s="98" t="s">
        <v>787</v>
      </c>
      <c r="I84" s="98" t="s">
        <v>107</v>
      </c>
      <c r="J84" s="98" t="s">
        <v>695</v>
      </c>
      <c r="K84" s="98" t="s">
        <v>6294</v>
      </c>
      <c r="L84" s="99">
        <v>24000</v>
      </c>
      <c r="M84" s="100"/>
      <c r="N84" s="99">
        <v>729.6</v>
      </c>
      <c r="O84" s="99">
        <v>688.8</v>
      </c>
      <c r="P84" s="100"/>
      <c r="Q84" s="99">
        <v>12488.58</v>
      </c>
    </row>
    <row r="85" spans="1:17">
      <c r="A85" s="42" t="str">
        <f>TNOMINA[[#This Row],[cedula]]&amp;TNOMINA[[#This Row],[ctapresup]]&amp;TNOMINA[[#This Row],[prog]]</f>
        <v>012001586632.1.1.1.0101</v>
      </c>
      <c r="B85" s="98" t="s">
        <v>1787</v>
      </c>
      <c r="C85" s="98" t="s">
        <v>1807</v>
      </c>
      <c r="D85" s="98" t="s">
        <v>5730</v>
      </c>
      <c r="E85" s="98" t="s">
        <v>5731</v>
      </c>
      <c r="F85" s="98" t="s">
        <v>9</v>
      </c>
      <c r="G85" s="98" t="s">
        <v>2857</v>
      </c>
      <c r="H85" s="98" t="s">
        <v>2872</v>
      </c>
      <c r="I85" s="98" t="s">
        <v>7</v>
      </c>
      <c r="J85" s="98" t="s">
        <v>694</v>
      </c>
      <c r="K85" s="98" t="s">
        <v>6294</v>
      </c>
      <c r="L85" s="99">
        <v>18000</v>
      </c>
      <c r="M85" s="100"/>
      <c r="N85" s="99">
        <v>547.20000000000005</v>
      </c>
      <c r="O85" s="99">
        <v>516.6</v>
      </c>
      <c r="P85" s="100"/>
      <c r="Q85" s="99">
        <v>16911.2</v>
      </c>
    </row>
    <row r="86" spans="1:17">
      <c r="A86" s="42" t="str">
        <f>TNOMINA[[#This Row],[cedula]]&amp;TNOMINA[[#This Row],[ctapresup]]&amp;TNOMINA[[#This Row],[prog]]</f>
        <v>001154156892.1.1.1.0101</v>
      </c>
      <c r="B86" s="98" t="s">
        <v>1787</v>
      </c>
      <c r="C86" s="98" t="s">
        <v>1807</v>
      </c>
      <c r="D86" s="98" t="s">
        <v>5730</v>
      </c>
      <c r="E86" s="98" t="s">
        <v>5731</v>
      </c>
      <c r="F86" s="98" t="s">
        <v>9</v>
      </c>
      <c r="G86" s="98" t="s">
        <v>1272</v>
      </c>
      <c r="H86" s="98" t="s">
        <v>802</v>
      </c>
      <c r="I86" s="98" t="s">
        <v>7</v>
      </c>
      <c r="J86" s="98" t="s">
        <v>407</v>
      </c>
      <c r="K86" s="98" t="s">
        <v>6294</v>
      </c>
      <c r="L86" s="99">
        <v>24000</v>
      </c>
      <c r="M86" s="100"/>
      <c r="N86" s="99">
        <v>729.6</v>
      </c>
      <c r="O86" s="99">
        <v>688.8</v>
      </c>
      <c r="P86" s="100"/>
      <c r="Q86" s="99">
        <v>8154.36</v>
      </c>
    </row>
    <row r="87" spans="1:17">
      <c r="A87" s="42" t="str">
        <f>TNOMINA[[#This Row],[cedula]]&amp;TNOMINA[[#This Row],[ctapresup]]&amp;TNOMINA[[#This Row],[prog]]</f>
        <v>402215510192.1.1.1.0101</v>
      </c>
      <c r="B87" s="98" t="s">
        <v>1787</v>
      </c>
      <c r="C87" s="98" t="s">
        <v>1807</v>
      </c>
      <c r="D87" s="98" t="s">
        <v>5730</v>
      </c>
      <c r="E87" s="98" t="s">
        <v>5731</v>
      </c>
      <c r="F87" s="98" t="s">
        <v>9</v>
      </c>
      <c r="G87" s="98" t="s">
        <v>2639</v>
      </c>
      <c r="H87" s="98" t="s">
        <v>2638</v>
      </c>
      <c r="I87" s="98" t="s">
        <v>8</v>
      </c>
      <c r="J87" s="98" t="s">
        <v>328</v>
      </c>
      <c r="K87" s="98" t="s">
        <v>6294</v>
      </c>
      <c r="L87" s="99">
        <v>30000</v>
      </c>
      <c r="M87" s="100"/>
      <c r="N87" s="99">
        <v>912</v>
      </c>
      <c r="O87" s="99">
        <v>861</v>
      </c>
      <c r="P87" s="100"/>
      <c r="Q87" s="99">
        <v>28202</v>
      </c>
    </row>
    <row r="88" spans="1:17">
      <c r="A88" s="42" t="str">
        <f>TNOMINA[[#This Row],[cedula]]&amp;TNOMINA[[#This Row],[ctapresup]]&amp;TNOMINA[[#This Row],[prog]]</f>
        <v>034006359462.1.1.1.0101</v>
      </c>
      <c r="B88" s="98" t="s">
        <v>1787</v>
      </c>
      <c r="C88" s="98" t="s">
        <v>1807</v>
      </c>
      <c r="D88" s="98" t="s">
        <v>5730</v>
      </c>
      <c r="E88" s="98" t="s">
        <v>5731</v>
      </c>
      <c r="F88" s="98" t="s">
        <v>9</v>
      </c>
      <c r="G88" s="98" t="s">
        <v>1273</v>
      </c>
      <c r="H88" s="98" t="s">
        <v>759</v>
      </c>
      <c r="I88" s="98" t="s">
        <v>249</v>
      </c>
      <c r="J88" s="98" t="s">
        <v>246</v>
      </c>
      <c r="K88" s="98" t="s">
        <v>6294</v>
      </c>
      <c r="L88" s="99">
        <v>30000</v>
      </c>
      <c r="M88" s="100"/>
      <c r="N88" s="99">
        <v>912</v>
      </c>
      <c r="O88" s="99">
        <v>861</v>
      </c>
      <c r="P88" s="100"/>
      <c r="Q88" s="99">
        <v>28202</v>
      </c>
    </row>
    <row r="89" spans="1:17">
      <c r="A89" s="42" t="str">
        <f>TNOMINA[[#This Row],[cedula]]&amp;TNOMINA[[#This Row],[ctapresup]]&amp;TNOMINA[[#This Row],[prog]]</f>
        <v>001005752992.1.1.1.0101</v>
      </c>
      <c r="B89" s="98" t="s">
        <v>1787</v>
      </c>
      <c r="C89" s="98" t="s">
        <v>1807</v>
      </c>
      <c r="D89" s="98" t="s">
        <v>5730</v>
      </c>
      <c r="E89" s="98" t="s">
        <v>5731</v>
      </c>
      <c r="F89" s="98" t="s">
        <v>9</v>
      </c>
      <c r="G89" s="98" t="s">
        <v>1274</v>
      </c>
      <c r="H89" s="98" t="s">
        <v>792</v>
      </c>
      <c r="I89" s="98" t="s">
        <v>8</v>
      </c>
      <c r="J89" s="98" t="s">
        <v>695</v>
      </c>
      <c r="K89" s="98" t="s">
        <v>6294</v>
      </c>
      <c r="L89" s="99">
        <v>35000</v>
      </c>
      <c r="M89" s="100"/>
      <c r="N89" s="99">
        <v>1064</v>
      </c>
      <c r="O89" s="99">
        <v>1004.5</v>
      </c>
      <c r="P89" s="100"/>
      <c r="Q89" s="99">
        <v>32906.5</v>
      </c>
    </row>
    <row r="90" spans="1:17">
      <c r="A90" s="42" t="str">
        <f>TNOMINA[[#This Row],[cedula]]&amp;TNOMINA[[#This Row],[ctapresup]]&amp;TNOMINA[[#This Row],[prog]]</f>
        <v>402131948362.1.1.1.0101</v>
      </c>
      <c r="B90" s="98" t="s">
        <v>1787</v>
      </c>
      <c r="C90" s="98" t="s">
        <v>1807</v>
      </c>
      <c r="D90" s="98" t="s">
        <v>5730</v>
      </c>
      <c r="E90" s="98" t="s">
        <v>5731</v>
      </c>
      <c r="F90" s="98" t="s">
        <v>9</v>
      </c>
      <c r="G90" s="98" t="s">
        <v>2413</v>
      </c>
      <c r="H90" s="98" t="s">
        <v>5738</v>
      </c>
      <c r="I90" s="98" t="s">
        <v>668</v>
      </c>
      <c r="J90" s="98" t="s">
        <v>570</v>
      </c>
      <c r="K90" s="98" t="s">
        <v>6294</v>
      </c>
      <c r="L90" s="99">
        <v>42000</v>
      </c>
      <c r="M90" s="99">
        <v>724.92</v>
      </c>
      <c r="N90" s="99">
        <v>1276.8</v>
      </c>
      <c r="O90" s="99">
        <v>1205.4000000000001</v>
      </c>
      <c r="P90" s="99">
        <v>25</v>
      </c>
      <c r="Q90" s="99">
        <v>38767.879999999997</v>
      </c>
    </row>
    <row r="91" spans="1:17">
      <c r="A91" s="42" t="str">
        <f>TNOMINA[[#This Row],[cedula]]&amp;TNOMINA[[#This Row],[ctapresup]]&amp;TNOMINA[[#This Row],[prog]]</f>
        <v>093001231722.1.1.1.0101</v>
      </c>
      <c r="B91" s="98" t="s">
        <v>1787</v>
      </c>
      <c r="C91" s="98" t="s">
        <v>1807</v>
      </c>
      <c r="D91" s="98" t="s">
        <v>5730</v>
      </c>
      <c r="E91" s="98" t="s">
        <v>5731</v>
      </c>
      <c r="F91" s="98" t="s">
        <v>9</v>
      </c>
      <c r="G91" s="98" t="s">
        <v>1275</v>
      </c>
      <c r="H91" s="98" t="s">
        <v>573</v>
      </c>
      <c r="I91" s="98" t="s">
        <v>62</v>
      </c>
      <c r="J91" s="98" t="s">
        <v>570</v>
      </c>
      <c r="K91" s="98" t="s">
        <v>6294</v>
      </c>
      <c r="L91" s="99">
        <v>20000</v>
      </c>
      <c r="M91" s="100"/>
      <c r="N91" s="99">
        <v>608</v>
      </c>
      <c r="O91" s="99">
        <v>574</v>
      </c>
      <c r="P91" s="100"/>
      <c r="Q91" s="99">
        <v>3777.29</v>
      </c>
    </row>
    <row r="92" spans="1:17">
      <c r="A92" s="42" t="str">
        <f>TNOMINA[[#This Row],[cedula]]&amp;TNOMINA[[#This Row],[ctapresup]]&amp;TNOMINA[[#This Row],[prog]]</f>
        <v>001149615352.1.1.1.0101</v>
      </c>
      <c r="B92" s="98" t="s">
        <v>1787</v>
      </c>
      <c r="C92" s="98" t="s">
        <v>1807</v>
      </c>
      <c r="D92" s="98" t="s">
        <v>5730</v>
      </c>
      <c r="E92" s="98" t="s">
        <v>5731</v>
      </c>
      <c r="F92" s="98" t="s">
        <v>9</v>
      </c>
      <c r="G92" s="98" t="s">
        <v>2363</v>
      </c>
      <c r="H92" s="98" t="s">
        <v>2364</v>
      </c>
      <c r="I92" s="98" t="s">
        <v>295</v>
      </c>
      <c r="J92" s="98" t="s">
        <v>5739</v>
      </c>
      <c r="K92" s="98" t="s">
        <v>6294</v>
      </c>
      <c r="L92" s="99">
        <v>35000</v>
      </c>
      <c r="M92" s="100"/>
      <c r="N92" s="99">
        <v>1064</v>
      </c>
      <c r="O92" s="99">
        <v>1004.5</v>
      </c>
      <c r="P92" s="100"/>
      <c r="Q92" s="99">
        <v>32906.5</v>
      </c>
    </row>
    <row r="93" spans="1:17">
      <c r="A93" s="42" t="str">
        <f>TNOMINA[[#This Row],[cedula]]&amp;TNOMINA[[#This Row],[ctapresup]]&amp;TNOMINA[[#This Row],[prog]]</f>
        <v>402006444882.1.1.1.0101</v>
      </c>
      <c r="B93" s="98" t="s">
        <v>1787</v>
      </c>
      <c r="C93" s="98" t="s">
        <v>1807</v>
      </c>
      <c r="D93" s="98" t="s">
        <v>5730</v>
      </c>
      <c r="E93" s="98" t="s">
        <v>5731</v>
      </c>
      <c r="F93" s="98" t="s">
        <v>9</v>
      </c>
      <c r="G93" s="98" t="s">
        <v>2415</v>
      </c>
      <c r="H93" s="98" t="s">
        <v>2414</v>
      </c>
      <c r="I93" s="98" t="s">
        <v>295</v>
      </c>
      <c r="J93" s="98" t="s">
        <v>612</v>
      </c>
      <c r="K93" s="98" t="s">
        <v>6294</v>
      </c>
      <c r="L93" s="99">
        <v>35000</v>
      </c>
      <c r="M93" s="100"/>
      <c r="N93" s="99">
        <v>1064</v>
      </c>
      <c r="O93" s="99">
        <v>1004.5</v>
      </c>
      <c r="P93" s="100"/>
      <c r="Q93" s="99">
        <v>27240.73</v>
      </c>
    </row>
    <row r="94" spans="1:17">
      <c r="A94" s="42" t="str">
        <f>TNOMINA[[#This Row],[cedula]]&amp;TNOMINA[[#This Row],[ctapresup]]&amp;TNOMINA[[#This Row],[prog]]</f>
        <v>012000627662.1.1.1.0101</v>
      </c>
      <c r="B94" s="98" t="s">
        <v>1787</v>
      </c>
      <c r="C94" s="98" t="s">
        <v>1807</v>
      </c>
      <c r="D94" s="98" t="s">
        <v>5730</v>
      </c>
      <c r="E94" s="98" t="s">
        <v>5731</v>
      </c>
      <c r="F94" s="98" t="s">
        <v>9</v>
      </c>
      <c r="G94" s="98" t="s">
        <v>827</v>
      </c>
      <c r="H94" s="98" t="s">
        <v>248</v>
      </c>
      <c r="I94" s="98" t="s">
        <v>249</v>
      </c>
      <c r="J94" s="98" t="s">
        <v>246</v>
      </c>
      <c r="K94" s="98" t="s">
        <v>6294</v>
      </c>
      <c r="L94" s="99">
        <v>65000</v>
      </c>
      <c r="M94" s="99">
        <v>4427.58</v>
      </c>
      <c r="N94" s="99">
        <v>1976</v>
      </c>
      <c r="O94" s="99">
        <v>1865.5</v>
      </c>
      <c r="P94" s="99">
        <v>12687.299999999996</v>
      </c>
      <c r="Q94" s="99">
        <v>44043.62</v>
      </c>
    </row>
    <row r="95" spans="1:17">
      <c r="A95" s="42" t="str">
        <f>TNOMINA[[#This Row],[cedula]]&amp;TNOMINA[[#This Row],[ctapresup]]&amp;TNOMINA[[#This Row],[prog]]</f>
        <v>225007864332.1.1.1.0101</v>
      </c>
      <c r="B95" s="98" t="s">
        <v>1787</v>
      </c>
      <c r="C95" s="98" t="s">
        <v>1807</v>
      </c>
      <c r="D95" s="98" t="s">
        <v>5730</v>
      </c>
      <c r="E95" s="98" t="s">
        <v>5731</v>
      </c>
      <c r="F95" s="98" t="s">
        <v>9</v>
      </c>
      <c r="G95" s="98" t="s">
        <v>1276</v>
      </c>
      <c r="H95" s="98" t="s">
        <v>1185</v>
      </c>
      <c r="I95" s="98" t="s">
        <v>295</v>
      </c>
      <c r="J95" s="98" t="s">
        <v>152</v>
      </c>
      <c r="K95" s="98" t="s">
        <v>6294</v>
      </c>
      <c r="L95" s="99">
        <v>25000</v>
      </c>
      <c r="M95" s="100"/>
      <c r="N95" s="99">
        <v>760</v>
      </c>
      <c r="O95" s="99">
        <v>717.5</v>
      </c>
      <c r="P95" s="100"/>
      <c r="Q95" s="99">
        <v>21782.04</v>
      </c>
    </row>
    <row r="96" spans="1:17">
      <c r="A96" s="42" t="str">
        <f>TNOMINA[[#This Row],[cedula]]&amp;TNOMINA[[#This Row],[ctapresup]]&amp;TNOMINA[[#This Row],[prog]]</f>
        <v>001000491882.1.1.1.0101</v>
      </c>
      <c r="B96" s="98" t="s">
        <v>1787</v>
      </c>
      <c r="C96" s="98" t="s">
        <v>1807</v>
      </c>
      <c r="D96" s="98" t="s">
        <v>5730</v>
      </c>
      <c r="E96" s="98" t="s">
        <v>5731</v>
      </c>
      <c r="F96" s="98" t="s">
        <v>9</v>
      </c>
      <c r="G96" s="98" t="s">
        <v>1277</v>
      </c>
      <c r="H96" s="98" t="s">
        <v>758</v>
      </c>
      <c r="I96" s="98" t="s">
        <v>295</v>
      </c>
      <c r="J96" s="98" t="s">
        <v>642</v>
      </c>
      <c r="K96" s="98" t="s">
        <v>6294</v>
      </c>
      <c r="L96" s="99">
        <v>10000</v>
      </c>
      <c r="M96" s="100"/>
      <c r="N96" s="99">
        <v>304</v>
      </c>
      <c r="O96" s="99">
        <v>287</v>
      </c>
      <c r="P96" s="100"/>
      <c r="Q96" s="99">
        <v>9384</v>
      </c>
    </row>
    <row r="97" spans="1:17">
      <c r="A97" s="42" t="str">
        <f>TNOMINA[[#This Row],[cedula]]&amp;TNOMINA[[#This Row],[ctapresup]]&amp;TNOMINA[[#This Row],[prog]]</f>
        <v>001160248292.1.1.1.0101</v>
      </c>
      <c r="B97" s="98" t="s">
        <v>1787</v>
      </c>
      <c r="C97" s="98" t="s">
        <v>1807</v>
      </c>
      <c r="D97" s="98" t="s">
        <v>5730</v>
      </c>
      <c r="E97" s="98" t="s">
        <v>5731</v>
      </c>
      <c r="F97" s="98" t="s">
        <v>9</v>
      </c>
      <c r="G97" s="98" t="s">
        <v>828</v>
      </c>
      <c r="H97" s="98" t="s">
        <v>124</v>
      </c>
      <c r="I97" s="98" t="s">
        <v>8</v>
      </c>
      <c r="J97" s="98" t="s">
        <v>5739</v>
      </c>
      <c r="K97" s="98" t="s">
        <v>6294</v>
      </c>
      <c r="L97" s="99">
        <v>35000</v>
      </c>
      <c r="M97" s="100"/>
      <c r="N97" s="99">
        <v>1064</v>
      </c>
      <c r="O97" s="99">
        <v>1004.5</v>
      </c>
      <c r="P97" s="100"/>
      <c r="Q97" s="99">
        <v>29890.5</v>
      </c>
    </row>
    <row r="98" spans="1:17">
      <c r="A98" s="42" t="str">
        <f>TNOMINA[[#This Row],[cedula]]&amp;TNOMINA[[#This Row],[ctapresup]]&amp;TNOMINA[[#This Row],[prog]]</f>
        <v>008002725932.1.1.1.0101</v>
      </c>
      <c r="B98" s="98" t="s">
        <v>1787</v>
      </c>
      <c r="C98" s="98" t="s">
        <v>1807</v>
      </c>
      <c r="D98" s="98" t="s">
        <v>5730</v>
      </c>
      <c r="E98" s="98" t="s">
        <v>5731</v>
      </c>
      <c r="F98" s="98" t="s">
        <v>9</v>
      </c>
      <c r="G98" s="98" t="s">
        <v>1278</v>
      </c>
      <c r="H98" s="98" t="s">
        <v>574</v>
      </c>
      <c r="I98" s="98" t="s">
        <v>575</v>
      </c>
      <c r="J98" s="98" t="s">
        <v>570</v>
      </c>
      <c r="K98" s="98" t="s">
        <v>6294</v>
      </c>
      <c r="L98" s="99">
        <v>10000</v>
      </c>
      <c r="M98" s="100"/>
      <c r="N98" s="99">
        <v>304</v>
      </c>
      <c r="O98" s="99">
        <v>287</v>
      </c>
      <c r="P98" s="100"/>
      <c r="Q98" s="99">
        <v>9384</v>
      </c>
    </row>
    <row r="99" spans="1:17">
      <c r="A99" s="42" t="str">
        <f>TNOMINA[[#This Row],[cedula]]&amp;TNOMINA[[#This Row],[ctapresup]]&amp;TNOMINA[[#This Row],[prog]]</f>
        <v>002018557072.1.1.1.0101</v>
      </c>
      <c r="B99" s="98" t="s">
        <v>1787</v>
      </c>
      <c r="C99" s="98" t="s">
        <v>1807</v>
      </c>
      <c r="D99" s="98" t="s">
        <v>5730</v>
      </c>
      <c r="E99" s="98" t="s">
        <v>5731</v>
      </c>
      <c r="F99" s="98" t="s">
        <v>9</v>
      </c>
      <c r="G99" s="98" t="s">
        <v>2417</v>
      </c>
      <c r="H99" s="98" t="s">
        <v>2416</v>
      </c>
      <c r="I99" s="98" t="s">
        <v>295</v>
      </c>
      <c r="J99" s="98" t="s">
        <v>570</v>
      </c>
      <c r="K99" s="98" t="s">
        <v>6294</v>
      </c>
      <c r="L99" s="99">
        <v>25000</v>
      </c>
      <c r="M99" s="100"/>
      <c r="N99" s="99">
        <v>760</v>
      </c>
      <c r="O99" s="99">
        <v>717.5</v>
      </c>
      <c r="P99" s="100"/>
      <c r="Q99" s="99">
        <v>23497.5</v>
      </c>
    </row>
    <row r="100" spans="1:17">
      <c r="A100" s="42" t="str">
        <f>TNOMINA[[#This Row],[cedula]]&amp;TNOMINA[[#This Row],[ctapresup]]&amp;TNOMINA[[#This Row],[prog]]</f>
        <v>223018016542.1.1.1.0101</v>
      </c>
      <c r="B100" s="98" t="s">
        <v>1787</v>
      </c>
      <c r="C100" s="98" t="s">
        <v>1807</v>
      </c>
      <c r="D100" s="98" t="s">
        <v>5730</v>
      </c>
      <c r="E100" s="98" t="s">
        <v>5731</v>
      </c>
      <c r="F100" s="98" t="s">
        <v>9</v>
      </c>
      <c r="G100" s="98" t="s">
        <v>1930</v>
      </c>
      <c r="H100" s="98" t="s">
        <v>1929</v>
      </c>
      <c r="I100" s="98" t="s">
        <v>8</v>
      </c>
      <c r="J100" s="98" t="s">
        <v>157</v>
      </c>
      <c r="K100" s="98" t="s">
        <v>6294</v>
      </c>
      <c r="L100" s="99">
        <v>35000</v>
      </c>
      <c r="M100" s="100"/>
      <c r="N100" s="99">
        <v>1064</v>
      </c>
      <c r="O100" s="99">
        <v>1004.5</v>
      </c>
      <c r="P100" s="100"/>
      <c r="Q100" s="99">
        <v>32906.5</v>
      </c>
    </row>
    <row r="101" spans="1:17">
      <c r="A101" s="42" t="str">
        <f>TNOMINA[[#This Row],[cedula]]&amp;TNOMINA[[#This Row],[ctapresup]]&amp;TNOMINA[[#This Row],[prog]]</f>
        <v>402111659372.1.1.1.0101</v>
      </c>
      <c r="B101" s="98" t="s">
        <v>1787</v>
      </c>
      <c r="C101" s="98" t="s">
        <v>1807</v>
      </c>
      <c r="D101" s="98" t="s">
        <v>5730</v>
      </c>
      <c r="E101" s="98" t="s">
        <v>5731</v>
      </c>
      <c r="F101" s="98" t="s">
        <v>9</v>
      </c>
      <c r="G101" s="98" t="s">
        <v>1279</v>
      </c>
      <c r="H101" s="98" t="s">
        <v>757</v>
      </c>
      <c r="I101" s="98" t="s">
        <v>8</v>
      </c>
      <c r="J101" s="98" t="s">
        <v>400</v>
      </c>
      <c r="K101" s="98" t="s">
        <v>6294</v>
      </c>
      <c r="L101" s="99">
        <v>35000</v>
      </c>
      <c r="M101" s="100"/>
      <c r="N101" s="99">
        <v>1064</v>
      </c>
      <c r="O101" s="99">
        <v>1004.5</v>
      </c>
      <c r="P101" s="100"/>
      <c r="Q101" s="99">
        <v>21409.200000000001</v>
      </c>
    </row>
    <row r="102" spans="1:17">
      <c r="A102" s="42" t="str">
        <f>TNOMINA[[#This Row],[cedula]]&amp;TNOMINA[[#This Row],[ctapresup]]&amp;TNOMINA[[#This Row],[prog]]</f>
        <v>001039100302.1.1.1.0101</v>
      </c>
      <c r="B102" s="98" t="s">
        <v>1787</v>
      </c>
      <c r="C102" s="98" t="s">
        <v>1807</v>
      </c>
      <c r="D102" s="98" t="s">
        <v>5730</v>
      </c>
      <c r="E102" s="98" t="s">
        <v>5731</v>
      </c>
      <c r="F102" s="98" t="s">
        <v>9</v>
      </c>
      <c r="G102" s="98" t="s">
        <v>1280</v>
      </c>
      <c r="H102" s="98" t="s">
        <v>250</v>
      </c>
      <c r="I102" s="98" t="s">
        <v>251</v>
      </c>
      <c r="J102" s="98" t="s">
        <v>246</v>
      </c>
      <c r="K102" s="98" t="s">
        <v>6294</v>
      </c>
      <c r="L102" s="99">
        <v>48000</v>
      </c>
      <c r="M102" s="99">
        <v>1571.73</v>
      </c>
      <c r="N102" s="99">
        <v>1459.2</v>
      </c>
      <c r="O102" s="99">
        <v>1377.6</v>
      </c>
      <c r="P102" s="99">
        <v>75</v>
      </c>
      <c r="Q102" s="99">
        <v>43516.47</v>
      </c>
    </row>
    <row r="103" spans="1:17">
      <c r="A103" s="42" t="str">
        <f>TNOMINA[[#This Row],[cedula]]&amp;TNOMINA[[#This Row],[ctapresup]]&amp;TNOMINA[[#This Row],[prog]]</f>
        <v>001012922902.1.1.1.0101</v>
      </c>
      <c r="B103" s="98" t="s">
        <v>1787</v>
      </c>
      <c r="C103" s="98" t="s">
        <v>1807</v>
      </c>
      <c r="D103" s="98" t="s">
        <v>5730</v>
      </c>
      <c r="E103" s="98" t="s">
        <v>5731</v>
      </c>
      <c r="F103" s="98" t="s">
        <v>9</v>
      </c>
      <c r="G103" s="98" t="s">
        <v>830</v>
      </c>
      <c r="H103" s="98" t="s">
        <v>276</v>
      </c>
      <c r="I103" s="98" t="s">
        <v>5740</v>
      </c>
      <c r="J103" s="98" t="s">
        <v>612</v>
      </c>
      <c r="K103" s="98" t="s">
        <v>6294</v>
      </c>
      <c r="L103" s="99">
        <v>70000</v>
      </c>
      <c r="M103" s="99">
        <v>5368.48</v>
      </c>
      <c r="N103" s="99">
        <v>2128</v>
      </c>
      <c r="O103" s="99">
        <v>2009</v>
      </c>
      <c r="P103" s="99">
        <v>23514.760000000002</v>
      </c>
      <c r="Q103" s="99">
        <v>36979.760000000002</v>
      </c>
    </row>
    <row r="104" spans="1:17">
      <c r="A104" s="42" t="str">
        <f>TNOMINA[[#This Row],[cedula]]&amp;TNOMINA[[#This Row],[ctapresup]]&amp;TNOMINA[[#This Row],[prog]]</f>
        <v>010003861422.1.1.1.0101</v>
      </c>
      <c r="B104" s="98" t="s">
        <v>1787</v>
      </c>
      <c r="C104" s="98" t="s">
        <v>1807</v>
      </c>
      <c r="D104" s="98" t="s">
        <v>5730</v>
      </c>
      <c r="E104" s="98" t="s">
        <v>5731</v>
      </c>
      <c r="F104" s="98" t="s">
        <v>9</v>
      </c>
      <c r="G104" s="98" t="s">
        <v>831</v>
      </c>
      <c r="H104" s="98" t="s">
        <v>181</v>
      </c>
      <c r="I104" s="98" t="s">
        <v>8</v>
      </c>
      <c r="J104" s="98" t="s">
        <v>1215</v>
      </c>
      <c r="K104" s="98" t="s">
        <v>6294</v>
      </c>
      <c r="L104" s="99">
        <v>35000</v>
      </c>
      <c r="M104" s="100"/>
      <c r="N104" s="99">
        <v>1064</v>
      </c>
      <c r="O104" s="99">
        <v>1004.5</v>
      </c>
      <c r="P104" s="100"/>
      <c r="Q104" s="99">
        <v>17648.02</v>
      </c>
    </row>
    <row r="105" spans="1:17">
      <c r="A105" s="42" t="str">
        <f>TNOMINA[[#This Row],[cedula]]&amp;TNOMINA[[#This Row],[ctapresup]]&amp;TNOMINA[[#This Row],[prog]]</f>
        <v>402007339842.1.1.1.0101</v>
      </c>
      <c r="B105" s="98" t="s">
        <v>1787</v>
      </c>
      <c r="C105" s="98" t="s">
        <v>1807</v>
      </c>
      <c r="D105" s="98" t="s">
        <v>5730</v>
      </c>
      <c r="E105" s="98" t="s">
        <v>5731</v>
      </c>
      <c r="F105" s="98" t="s">
        <v>9</v>
      </c>
      <c r="G105" s="98" t="s">
        <v>2419</v>
      </c>
      <c r="H105" s="98" t="s">
        <v>2418</v>
      </c>
      <c r="I105" s="98" t="s">
        <v>307</v>
      </c>
      <c r="J105" s="98" t="s">
        <v>226</v>
      </c>
      <c r="K105" s="98" t="s">
        <v>6294</v>
      </c>
      <c r="L105" s="99">
        <v>22000</v>
      </c>
      <c r="M105" s="100"/>
      <c r="N105" s="99">
        <v>668.8</v>
      </c>
      <c r="O105" s="99">
        <v>631.4</v>
      </c>
      <c r="P105" s="100"/>
      <c r="Q105" s="99">
        <v>12949.42</v>
      </c>
    </row>
    <row r="106" spans="1:17">
      <c r="A106" s="42" t="str">
        <f>TNOMINA[[#This Row],[cedula]]&amp;TNOMINA[[#This Row],[ctapresup]]&amp;TNOMINA[[#This Row],[prog]]</f>
        <v>053002139142.1.1.1.0101</v>
      </c>
      <c r="B106" s="98" t="s">
        <v>1787</v>
      </c>
      <c r="C106" s="98" t="s">
        <v>1807</v>
      </c>
      <c r="D106" s="98" t="s">
        <v>5730</v>
      </c>
      <c r="E106" s="98" t="s">
        <v>5731</v>
      </c>
      <c r="F106" s="98" t="s">
        <v>9</v>
      </c>
      <c r="G106" s="98" t="s">
        <v>2641</v>
      </c>
      <c r="H106" s="98" t="s">
        <v>2640</v>
      </c>
      <c r="I106" s="98" t="s">
        <v>1879</v>
      </c>
      <c r="J106" s="98" t="s">
        <v>407</v>
      </c>
      <c r="K106" s="98" t="s">
        <v>6294</v>
      </c>
      <c r="L106" s="99">
        <v>35000</v>
      </c>
      <c r="M106" s="100"/>
      <c r="N106" s="99">
        <v>1064</v>
      </c>
      <c r="O106" s="99">
        <v>1004.5</v>
      </c>
      <c r="P106" s="100"/>
      <c r="Q106" s="99">
        <v>32906.5</v>
      </c>
    </row>
    <row r="107" spans="1:17">
      <c r="A107" s="42" t="str">
        <f>TNOMINA[[#This Row],[cedula]]&amp;TNOMINA[[#This Row],[ctapresup]]&amp;TNOMINA[[#This Row],[prog]]</f>
        <v>001042680732.1.1.1.0101</v>
      </c>
      <c r="B107" s="98" t="s">
        <v>1787</v>
      </c>
      <c r="C107" s="98" t="s">
        <v>1807</v>
      </c>
      <c r="D107" s="98" t="s">
        <v>5730</v>
      </c>
      <c r="E107" s="98" t="s">
        <v>5731</v>
      </c>
      <c r="F107" s="98" t="s">
        <v>9</v>
      </c>
      <c r="G107" s="98" t="s">
        <v>1281</v>
      </c>
      <c r="H107" s="98" t="s">
        <v>166</v>
      </c>
      <c r="I107" s="98" t="s">
        <v>75</v>
      </c>
      <c r="J107" s="98" t="s">
        <v>160</v>
      </c>
      <c r="K107" s="98" t="s">
        <v>6294</v>
      </c>
      <c r="L107" s="99">
        <v>50000</v>
      </c>
      <c r="M107" s="99">
        <v>1854</v>
      </c>
      <c r="N107" s="99">
        <v>1520</v>
      </c>
      <c r="O107" s="99">
        <v>1435</v>
      </c>
      <c r="P107" s="99">
        <v>15560.52</v>
      </c>
      <c r="Q107" s="99">
        <v>29630.48</v>
      </c>
    </row>
    <row r="108" spans="1:17">
      <c r="A108" s="42" t="str">
        <f>TNOMINA[[#This Row],[cedula]]&amp;TNOMINA[[#This Row],[ctapresup]]&amp;TNOMINA[[#This Row],[prog]]</f>
        <v>001046926292.1.1.1.0101</v>
      </c>
      <c r="B108" s="98" t="s">
        <v>1787</v>
      </c>
      <c r="C108" s="98" t="s">
        <v>1807</v>
      </c>
      <c r="D108" s="98" t="s">
        <v>5730</v>
      </c>
      <c r="E108" s="98" t="s">
        <v>5731</v>
      </c>
      <c r="F108" s="98" t="s">
        <v>9</v>
      </c>
      <c r="G108" s="98" t="s">
        <v>1282</v>
      </c>
      <c r="H108" s="98" t="s">
        <v>390</v>
      </c>
      <c r="I108" s="98" t="s">
        <v>391</v>
      </c>
      <c r="J108" s="98" t="s">
        <v>160</v>
      </c>
      <c r="K108" s="98" t="s">
        <v>6294</v>
      </c>
      <c r="L108" s="99">
        <v>50000</v>
      </c>
      <c r="M108" s="99">
        <v>1854</v>
      </c>
      <c r="N108" s="99">
        <v>1520</v>
      </c>
      <c r="O108" s="99">
        <v>1435</v>
      </c>
      <c r="P108" s="99">
        <v>37145.5</v>
      </c>
      <c r="Q108" s="99">
        <v>8045.5</v>
      </c>
    </row>
    <row r="109" spans="1:17">
      <c r="A109" s="42" t="str">
        <f>TNOMINA[[#This Row],[cedula]]&amp;TNOMINA[[#This Row],[ctapresup]]&amp;TNOMINA[[#This Row],[prog]]</f>
        <v>001128242142.1.1.1.0101</v>
      </c>
      <c r="B109" s="98" t="s">
        <v>1787</v>
      </c>
      <c r="C109" s="98" t="s">
        <v>1807</v>
      </c>
      <c r="D109" s="98" t="s">
        <v>5730</v>
      </c>
      <c r="E109" s="98" t="s">
        <v>5731</v>
      </c>
      <c r="F109" s="98" t="s">
        <v>9</v>
      </c>
      <c r="G109" s="98" t="s">
        <v>1283</v>
      </c>
      <c r="H109" s="98" t="s">
        <v>667</v>
      </c>
      <c r="I109" s="98" t="s">
        <v>668</v>
      </c>
      <c r="J109" s="98" t="s">
        <v>215</v>
      </c>
      <c r="K109" s="98" t="s">
        <v>6294</v>
      </c>
      <c r="L109" s="99">
        <v>60000</v>
      </c>
      <c r="M109" s="99">
        <v>3143.58</v>
      </c>
      <c r="N109" s="99">
        <v>1824</v>
      </c>
      <c r="O109" s="99">
        <v>1722</v>
      </c>
      <c r="P109" s="99">
        <v>18151.809999999998</v>
      </c>
      <c r="Q109" s="99">
        <v>35158.61</v>
      </c>
    </row>
    <row r="110" spans="1:17">
      <c r="A110" s="42" t="str">
        <f>TNOMINA[[#This Row],[cedula]]&amp;TNOMINA[[#This Row],[ctapresup]]&amp;TNOMINA[[#This Row],[prog]]</f>
        <v>223006661992.1.1.1.0101</v>
      </c>
      <c r="B110" s="98" t="s">
        <v>1787</v>
      </c>
      <c r="C110" s="98" t="s">
        <v>1807</v>
      </c>
      <c r="D110" s="98" t="s">
        <v>5730</v>
      </c>
      <c r="E110" s="98" t="s">
        <v>5731</v>
      </c>
      <c r="F110" s="98" t="s">
        <v>9</v>
      </c>
      <c r="G110" s="98" t="s">
        <v>2751</v>
      </c>
      <c r="H110" s="98" t="s">
        <v>2784</v>
      </c>
      <c r="I110" s="98" t="s">
        <v>23</v>
      </c>
      <c r="J110" s="98" t="s">
        <v>695</v>
      </c>
      <c r="K110" s="98" t="s">
        <v>6294</v>
      </c>
      <c r="L110" s="99">
        <v>35000</v>
      </c>
      <c r="M110" s="100"/>
      <c r="N110" s="99">
        <v>1064</v>
      </c>
      <c r="O110" s="99">
        <v>1004.5</v>
      </c>
      <c r="P110" s="100"/>
      <c r="Q110" s="99">
        <v>18080.009999999998</v>
      </c>
    </row>
    <row r="111" spans="1:17">
      <c r="A111" s="42" t="str">
        <f>TNOMINA[[#This Row],[cedula]]&amp;TNOMINA[[#This Row],[ctapresup]]&amp;TNOMINA[[#This Row],[prog]]</f>
        <v>001138298732.1.1.1.0101</v>
      </c>
      <c r="B111" s="98" t="s">
        <v>1787</v>
      </c>
      <c r="C111" s="98" t="s">
        <v>1807</v>
      </c>
      <c r="D111" s="98" t="s">
        <v>5730</v>
      </c>
      <c r="E111" s="98" t="s">
        <v>5731</v>
      </c>
      <c r="F111" s="98" t="s">
        <v>9</v>
      </c>
      <c r="G111" s="98" t="s">
        <v>5897</v>
      </c>
      <c r="H111" s="98" t="s">
        <v>5900</v>
      </c>
      <c r="I111" s="98" t="s">
        <v>719</v>
      </c>
      <c r="J111" s="98" t="s">
        <v>420</v>
      </c>
      <c r="K111" s="98" t="s">
        <v>6294</v>
      </c>
      <c r="L111" s="99">
        <v>35000</v>
      </c>
      <c r="M111" s="100"/>
      <c r="N111" s="99">
        <v>1064</v>
      </c>
      <c r="O111" s="99">
        <v>1004.5</v>
      </c>
      <c r="P111" s="100"/>
      <c r="Q111" s="99">
        <v>32906.5</v>
      </c>
    </row>
    <row r="112" spans="1:17">
      <c r="A112" s="42" t="str">
        <f>TNOMINA[[#This Row],[cedula]]&amp;TNOMINA[[#This Row],[ctapresup]]&amp;TNOMINA[[#This Row],[prog]]</f>
        <v>001053717022.1.1.1.0101</v>
      </c>
      <c r="B112" s="98" t="s">
        <v>1787</v>
      </c>
      <c r="C112" s="98" t="s">
        <v>1807</v>
      </c>
      <c r="D112" s="98" t="s">
        <v>5730</v>
      </c>
      <c r="E112" s="98" t="s">
        <v>5731</v>
      </c>
      <c r="F112" s="98" t="s">
        <v>9</v>
      </c>
      <c r="G112" s="98" t="s">
        <v>1284</v>
      </c>
      <c r="H112" s="98" t="s">
        <v>788</v>
      </c>
      <c r="I112" s="98" t="s">
        <v>35</v>
      </c>
      <c r="J112" s="98" t="s">
        <v>695</v>
      </c>
      <c r="K112" s="98" t="s">
        <v>6294</v>
      </c>
      <c r="L112" s="99">
        <v>24000</v>
      </c>
      <c r="M112" s="100"/>
      <c r="N112" s="99">
        <v>729.6</v>
      </c>
      <c r="O112" s="99">
        <v>688.8</v>
      </c>
      <c r="P112" s="100"/>
      <c r="Q112" s="99">
        <v>12840.96</v>
      </c>
    </row>
    <row r="113" spans="1:17">
      <c r="A113" s="42" t="str">
        <f>TNOMINA[[#This Row],[cedula]]&amp;TNOMINA[[#This Row],[ctapresup]]&amp;TNOMINA[[#This Row],[prog]]</f>
        <v>001095040842.1.1.1.0101</v>
      </c>
      <c r="B113" s="98" t="s">
        <v>1787</v>
      </c>
      <c r="C113" s="98" t="s">
        <v>1807</v>
      </c>
      <c r="D113" s="98" t="s">
        <v>5730</v>
      </c>
      <c r="E113" s="98" t="s">
        <v>5731</v>
      </c>
      <c r="F113" s="98" t="s">
        <v>9</v>
      </c>
      <c r="G113" s="98" t="s">
        <v>1285</v>
      </c>
      <c r="H113" s="98" t="s">
        <v>698</v>
      </c>
      <c r="I113" s="98" t="s">
        <v>163</v>
      </c>
      <c r="J113" s="98" t="s">
        <v>265</v>
      </c>
      <c r="K113" s="98" t="s">
        <v>6294</v>
      </c>
      <c r="L113" s="99">
        <v>26250</v>
      </c>
      <c r="M113" s="100"/>
      <c r="N113" s="99">
        <v>798</v>
      </c>
      <c r="O113" s="99">
        <v>753.38</v>
      </c>
      <c r="P113" s="100"/>
      <c r="Q113" s="99">
        <v>24673.62</v>
      </c>
    </row>
    <row r="114" spans="1:17">
      <c r="A114" s="42" t="str">
        <f>TNOMINA[[#This Row],[cedula]]&amp;TNOMINA[[#This Row],[ctapresup]]&amp;TNOMINA[[#This Row],[prog]]</f>
        <v>035001296182.1.1.1.0101</v>
      </c>
      <c r="B114" s="98" t="s">
        <v>1787</v>
      </c>
      <c r="C114" s="98" t="s">
        <v>1807</v>
      </c>
      <c r="D114" s="98" t="s">
        <v>5730</v>
      </c>
      <c r="E114" s="98" t="s">
        <v>5731</v>
      </c>
      <c r="F114" s="98" t="s">
        <v>9</v>
      </c>
      <c r="G114" s="98" t="s">
        <v>2643</v>
      </c>
      <c r="H114" s="98" t="s">
        <v>2642</v>
      </c>
      <c r="I114" s="98" t="s">
        <v>7</v>
      </c>
      <c r="J114" s="98" t="s">
        <v>694</v>
      </c>
      <c r="K114" s="98" t="s">
        <v>6294</v>
      </c>
      <c r="L114" s="99">
        <v>18000</v>
      </c>
      <c r="M114" s="100"/>
      <c r="N114" s="99">
        <v>547.20000000000005</v>
      </c>
      <c r="O114" s="99">
        <v>516.6</v>
      </c>
      <c r="P114" s="100"/>
      <c r="Q114" s="99">
        <v>16911.2</v>
      </c>
    </row>
    <row r="115" spans="1:17">
      <c r="A115" s="42" t="str">
        <f>TNOMINA[[#This Row],[cedula]]&amp;TNOMINA[[#This Row],[ctapresup]]&amp;TNOMINA[[#This Row],[prog]]</f>
        <v>402221994532.1.1.1.0101</v>
      </c>
      <c r="B115" s="98" t="s">
        <v>1787</v>
      </c>
      <c r="C115" s="98" t="s">
        <v>1807</v>
      </c>
      <c r="D115" s="98" t="s">
        <v>5730</v>
      </c>
      <c r="E115" s="98" t="s">
        <v>5731</v>
      </c>
      <c r="F115" s="98" t="s">
        <v>9</v>
      </c>
      <c r="G115" s="98" t="s">
        <v>2229</v>
      </c>
      <c r="H115" s="98" t="s">
        <v>2228</v>
      </c>
      <c r="I115" s="98" t="s">
        <v>295</v>
      </c>
      <c r="J115" s="98" t="s">
        <v>1215</v>
      </c>
      <c r="K115" s="98" t="s">
        <v>6294</v>
      </c>
      <c r="L115" s="99">
        <v>35000</v>
      </c>
      <c r="M115" s="100"/>
      <c r="N115" s="99">
        <v>1064</v>
      </c>
      <c r="O115" s="99">
        <v>1004.5</v>
      </c>
      <c r="P115" s="100"/>
      <c r="Q115" s="99">
        <v>29374.36</v>
      </c>
    </row>
    <row r="116" spans="1:17">
      <c r="A116" s="42" t="str">
        <f>TNOMINA[[#This Row],[cedula]]&amp;TNOMINA[[#This Row],[ctapresup]]&amp;TNOMINA[[#This Row],[prog]]</f>
        <v>402281188612.1.1.1.0101</v>
      </c>
      <c r="B116" s="98" t="s">
        <v>1787</v>
      </c>
      <c r="C116" s="98" t="s">
        <v>1807</v>
      </c>
      <c r="D116" s="98" t="s">
        <v>5730</v>
      </c>
      <c r="E116" s="98" t="s">
        <v>5731</v>
      </c>
      <c r="F116" s="98" t="s">
        <v>9</v>
      </c>
      <c r="G116" s="98" t="s">
        <v>2231</v>
      </c>
      <c r="H116" s="98" t="s">
        <v>2230</v>
      </c>
      <c r="I116" s="98" t="s">
        <v>8</v>
      </c>
      <c r="J116" s="98" t="s">
        <v>420</v>
      </c>
      <c r="K116" s="98" t="s">
        <v>6294</v>
      </c>
      <c r="L116" s="99">
        <v>35000</v>
      </c>
      <c r="M116" s="100"/>
      <c r="N116" s="99">
        <v>1064</v>
      </c>
      <c r="O116" s="99">
        <v>1004.5</v>
      </c>
      <c r="P116" s="100"/>
      <c r="Q116" s="99">
        <v>22404.21</v>
      </c>
    </row>
    <row r="117" spans="1:17">
      <c r="A117" s="42" t="str">
        <f>TNOMINA[[#This Row],[cedula]]&amp;TNOMINA[[#This Row],[ctapresup]]&amp;TNOMINA[[#This Row],[prog]]</f>
        <v>001003162312.1.1.1.0101</v>
      </c>
      <c r="B117" s="98" t="s">
        <v>1787</v>
      </c>
      <c r="C117" s="98" t="s">
        <v>1807</v>
      </c>
      <c r="D117" s="98" t="s">
        <v>5730</v>
      </c>
      <c r="E117" s="98" t="s">
        <v>5731</v>
      </c>
      <c r="F117" s="98" t="s">
        <v>9</v>
      </c>
      <c r="G117" s="98" t="s">
        <v>832</v>
      </c>
      <c r="H117" s="98" t="s">
        <v>252</v>
      </c>
      <c r="I117" s="98" t="s">
        <v>249</v>
      </c>
      <c r="J117" s="98" t="s">
        <v>246</v>
      </c>
      <c r="K117" s="98" t="s">
        <v>6294</v>
      </c>
      <c r="L117" s="99">
        <v>65000</v>
      </c>
      <c r="M117" s="99">
        <v>4427.58</v>
      </c>
      <c r="N117" s="99">
        <v>1976</v>
      </c>
      <c r="O117" s="99">
        <v>1865.5</v>
      </c>
      <c r="P117" s="99">
        <v>45318.77</v>
      </c>
      <c r="Q117" s="99">
        <v>11412.15</v>
      </c>
    </row>
    <row r="118" spans="1:17">
      <c r="A118" s="42" t="str">
        <f>TNOMINA[[#This Row],[cedula]]&amp;TNOMINA[[#This Row],[ctapresup]]&amp;TNOMINA[[#This Row],[prog]]</f>
        <v>001193668052.1.1.1.0101</v>
      </c>
      <c r="B118" s="98" t="s">
        <v>1787</v>
      </c>
      <c r="C118" s="98" t="s">
        <v>1807</v>
      </c>
      <c r="D118" s="98" t="s">
        <v>5730</v>
      </c>
      <c r="E118" s="98" t="s">
        <v>5731</v>
      </c>
      <c r="F118" s="98" t="s">
        <v>9</v>
      </c>
      <c r="G118" s="98" t="s">
        <v>2752</v>
      </c>
      <c r="H118" s="98" t="s">
        <v>2785</v>
      </c>
      <c r="I118" s="98" t="s">
        <v>405</v>
      </c>
      <c r="J118" s="98" t="s">
        <v>695</v>
      </c>
      <c r="K118" s="98" t="s">
        <v>6294</v>
      </c>
      <c r="L118" s="99">
        <v>22000</v>
      </c>
      <c r="M118" s="100"/>
      <c r="N118" s="99">
        <v>668.8</v>
      </c>
      <c r="O118" s="99">
        <v>631.4</v>
      </c>
      <c r="P118" s="100"/>
      <c r="Q118" s="99">
        <v>14495.75</v>
      </c>
    </row>
    <row r="119" spans="1:17">
      <c r="A119" s="42" t="str">
        <f>TNOMINA[[#This Row],[cedula]]&amp;TNOMINA[[#This Row],[ctapresup]]&amp;TNOMINA[[#This Row],[prog]]</f>
        <v>001187588042.1.1.1.0101</v>
      </c>
      <c r="B119" s="98" t="s">
        <v>1787</v>
      </c>
      <c r="C119" s="98" t="s">
        <v>1807</v>
      </c>
      <c r="D119" s="98" t="s">
        <v>5730</v>
      </c>
      <c r="E119" s="98" t="s">
        <v>5731</v>
      </c>
      <c r="F119" s="98" t="s">
        <v>9</v>
      </c>
      <c r="G119" s="98" t="s">
        <v>2951</v>
      </c>
      <c r="H119" s="98" t="s">
        <v>2950</v>
      </c>
      <c r="I119" s="98" t="s">
        <v>295</v>
      </c>
      <c r="J119" s="98" t="s">
        <v>273</v>
      </c>
      <c r="K119" s="98" t="s">
        <v>6294</v>
      </c>
      <c r="L119" s="99">
        <v>35000</v>
      </c>
      <c r="M119" s="100"/>
      <c r="N119" s="99">
        <v>1064</v>
      </c>
      <c r="O119" s="99">
        <v>1004.5</v>
      </c>
      <c r="P119" s="100"/>
      <c r="Q119" s="99">
        <v>32906.5</v>
      </c>
    </row>
    <row r="120" spans="1:17">
      <c r="A120" s="42" t="str">
        <f>TNOMINA[[#This Row],[cedula]]&amp;TNOMINA[[#This Row],[ctapresup]]&amp;TNOMINA[[#This Row],[prog]]</f>
        <v>402219457322.1.1.1.0101</v>
      </c>
      <c r="B120" s="98" t="s">
        <v>1787</v>
      </c>
      <c r="C120" s="98" t="s">
        <v>1807</v>
      </c>
      <c r="D120" s="98" t="s">
        <v>5730</v>
      </c>
      <c r="E120" s="98" t="s">
        <v>5731</v>
      </c>
      <c r="F120" s="98" t="s">
        <v>9</v>
      </c>
      <c r="G120" s="98" t="s">
        <v>2885</v>
      </c>
      <c r="H120" s="98" t="s">
        <v>2904</v>
      </c>
      <c r="I120" s="98" t="s">
        <v>8</v>
      </c>
      <c r="J120" s="98" t="s">
        <v>612</v>
      </c>
      <c r="K120" s="98" t="s">
        <v>6294</v>
      </c>
      <c r="L120" s="99">
        <v>35000</v>
      </c>
      <c r="M120" s="100"/>
      <c r="N120" s="99">
        <v>1064</v>
      </c>
      <c r="O120" s="99">
        <v>1004.5</v>
      </c>
      <c r="P120" s="100"/>
      <c r="Q120" s="99">
        <v>22170.06</v>
      </c>
    </row>
    <row r="121" spans="1:17">
      <c r="A121" s="42" t="str">
        <f>TNOMINA[[#This Row],[cedula]]&amp;TNOMINA[[#This Row],[ctapresup]]&amp;TNOMINA[[#This Row],[prog]]</f>
        <v>001035289072.1.1.1.0101</v>
      </c>
      <c r="B121" s="98" t="s">
        <v>1787</v>
      </c>
      <c r="C121" s="98" t="s">
        <v>1807</v>
      </c>
      <c r="D121" s="98" t="s">
        <v>5730</v>
      </c>
      <c r="E121" s="98" t="s">
        <v>5731</v>
      </c>
      <c r="F121" s="98" t="s">
        <v>9</v>
      </c>
      <c r="G121" s="98" t="s">
        <v>833</v>
      </c>
      <c r="H121" s="98" t="s">
        <v>410</v>
      </c>
      <c r="I121" s="98" t="s">
        <v>7</v>
      </c>
      <c r="J121" s="98" t="s">
        <v>407</v>
      </c>
      <c r="K121" s="98" t="s">
        <v>6294</v>
      </c>
      <c r="L121" s="99">
        <v>24000</v>
      </c>
      <c r="M121" s="100"/>
      <c r="N121" s="99">
        <v>729.6</v>
      </c>
      <c r="O121" s="99">
        <v>688.8</v>
      </c>
      <c r="P121" s="100"/>
      <c r="Q121" s="99">
        <v>7259.62</v>
      </c>
    </row>
    <row r="122" spans="1:17">
      <c r="A122" s="42" t="str">
        <f>TNOMINA[[#This Row],[cedula]]&amp;TNOMINA[[#This Row],[ctapresup]]&amp;TNOMINA[[#This Row],[prog]]</f>
        <v>402122377502.1.1.1.0101</v>
      </c>
      <c r="B122" s="98" t="s">
        <v>1787</v>
      </c>
      <c r="C122" s="98" t="s">
        <v>1807</v>
      </c>
      <c r="D122" s="98" t="s">
        <v>5730</v>
      </c>
      <c r="E122" s="98" t="s">
        <v>5731</v>
      </c>
      <c r="F122" s="98" t="s">
        <v>9</v>
      </c>
      <c r="G122" s="98" t="s">
        <v>1287</v>
      </c>
      <c r="H122" s="98" t="s">
        <v>996</v>
      </c>
      <c r="I122" s="98" t="s">
        <v>295</v>
      </c>
      <c r="J122" s="98" t="s">
        <v>5741</v>
      </c>
      <c r="K122" s="98" t="s">
        <v>6294</v>
      </c>
      <c r="L122" s="99">
        <v>35000</v>
      </c>
      <c r="M122" s="100"/>
      <c r="N122" s="99">
        <v>1064</v>
      </c>
      <c r="O122" s="99">
        <v>1004.5</v>
      </c>
      <c r="P122" s="100"/>
      <c r="Q122" s="99">
        <v>32906.5</v>
      </c>
    </row>
    <row r="123" spans="1:17">
      <c r="A123" s="42" t="str">
        <f>TNOMINA[[#This Row],[cedula]]&amp;TNOMINA[[#This Row],[ctapresup]]&amp;TNOMINA[[#This Row],[prog]]</f>
        <v>402315471552.1.1.1.0101</v>
      </c>
      <c r="B123" s="98" t="s">
        <v>1787</v>
      </c>
      <c r="C123" s="98" t="s">
        <v>1807</v>
      </c>
      <c r="D123" s="98" t="s">
        <v>5730</v>
      </c>
      <c r="E123" s="98" t="s">
        <v>5731</v>
      </c>
      <c r="F123" s="98" t="s">
        <v>9</v>
      </c>
      <c r="G123" s="98" t="s">
        <v>2365</v>
      </c>
      <c r="H123" s="98" t="s">
        <v>2366</v>
      </c>
      <c r="I123" s="98" t="s">
        <v>295</v>
      </c>
      <c r="J123" s="98" t="s">
        <v>695</v>
      </c>
      <c r="K123" s="98" t="s">
        <v>6294</v>
      </c>
      <c r="L123" s="99">
        <v>35000</v>
      </c>
      <c r="M123" s="100"/>
      <c r="N123" s="99">
        <v>1064</v>
      </c>
      <c r="O123" s="99">
        <v>1004.5</v>
      </c>
      <c r="P123" s="100"/>
      <c r="Q123" s="99">
        <v>32344.62</v>
      </c>
    </row>
    <row r="124" spans="1:17">
      <c r="A124" s="42" t="str">
        <f>TNOMINA[[#This Row],[cedula]]&amp;TNOMINA[[#This Row],[ctapresup]]&amp;TNOMINA[[#This Row],[prog]]</f>
        <v>001190012202.1.1.1.0101</v>
      </c>
      <c r="B124" s="98" t="s">
        <v>1787</v>
      </c>
      <c r="C124" s="98" t="s">
        <v>1807</v>
      </c>
      <c r="D124" s="98" t="s">
        <v>5730</v>
      </c>
      <c r="E124" s="98" t="s">
        <v>5731</v>
      </c>
      <c r="F124" s="98" t="s">
        <v>9</v>
      </c>
      <c r="G124" s="98" t="s">
        <v>2513</v>
      </c>
      <c r="H124" s="98" t="s">
        <v>2512</v>
      </c>
      <c r="I124" s="98" t="s">
        <v>668</v>
      </c>
      <c r="J124" s="98" t="s">
        <v>215</v>
      </c>
      <c r="K124" s="98" t="s">
        <v>6294</v>
      </c>
      <c r="L124" s="99">
        <v>48000</v>
      </c>
      <c r="M124" s="99">
        <v>1571.73</v>
      </c>
      <c r="N124" s="99">
        <v>1459.2</v>
      </c>
      <c r="O124" s="99">
        <v>1377.6</v>
      </c>
      <c r="P124" s="99">
        <v>25</v>
      </c>
      <c r="Q124" s="99">
        <v>43566.47</v>
      </c>
    </row>
    <row r="125" spans="1:17">
      <c r="A125" s="42" t="str">
        <f>TNOMINA[[#This Row],[cedula]]&amp;TNOMINA[[#This Row],[ctapresup]]&amp;TNOMINA[[#This Row],[prog]]</f>
        <v>402259809412.1.1.1.0101</v>
      </c>
      <c r="B125" s="98" t="s">
        <v>1787</v>
      </c>
      <c r="C125" s="98" t="s">
        <v>1807</v>
      </c>
      <c r="D125" s="98" t="s">
        <v>5730</v>
      </c>
      <c r="E125" s="98" t="s">
        <v>5731</v>
      </c>
      <c r="F125" s="98" t="s">
        <v>9</v>
      </c>
      <c r="G125" s="98" t="s">
        <v>2589</v>
      </c>
      <c r="H125" s="98" t="s">
        <v>2590</v>
      </c>
      <c r="I125" s="98" t="s">
        <v>426</v>
      </c>
      <c r="J125" s="98" t="s">
        <v>420</v>
      </c>
      <c r="K125" s="98" t="s">
        <v>6294</v>
      </c>
      <c r="L125" s="99">
        <v>2400</v>
      </c>
      <c r="M125" s="100"/>
      <c r="N125" s="99">
        <v>72.959999999999994</v>
      </c>
      <c r="O125" s="99">
        <v>68.88</v>
      </c>
      <c r="P125" s="100"/>
      <c r="Q125" s="99">
        <v>2233.16</v>
      </c>
    </row>
    <row r="126" spans="1:17">
      <c r="A126" s="42" t="str">
        <f>TNOMINA[[#This Row],[cedula]]&amp;TNOMINA[[#This Row],[ctapresup]]&amp;TNOMINA[[#This Row],[prog]]</f>
        <v>223016194112.1.1.1.0101</v>
      </c>
      <c r="B126" s="98" t="s">
        <v>1787</v>
      </c>
      <c r="C126" s="98" t="s">
        <v>1807</v>
      </c>
      <c r="D126" s="98" t="s">
        <v>5730</v>
      </c>
      <c r="E126" s="98" t="s">
        <v>5731</v>
      </c>
      <c r="F126" s="98" t="s">
        <v>9</v>
      </c>
      <c r="G126" s="98" t="s">
        <v>5959</v>
      </c>
      <c r="H126" s="98" t="s">
        <v>5962</v>
      </c>
      <c r="I126" s="98" t="s">
        <v>111</v>
      </c>
      <c r="J126" s="98" t="s">
        <v>695</v>
      </c>
      <c r="K126" s="98" t="s">
        <v>6294</v>
      </c>
      <c r="L126" s="99">
        <v>45000</v>
      </c>
      <c r="M126" s="99">
        <v>1148.33</v>
      </c>
      <c r="N126" s="99">
        <v>1368</v>
      </c>
      <c r="O126" s="99">
        <v>1291.5</v>
      </c>
      <c r="P126" s="99">
        <v>25</v>
      </c>
      <c r="Q126" s="99">
        <v>41167.17</v>
      </c>
    </row>
    <row r="127" spans="1:17">
      <c r="A127" s="42" t="str">
        <f>TNOMINA[[#This Row],[cedula]]&amp;TNOMINA[[#This Row],[ctapresup]]&amp;TNOMINA[[#This Row],[prog]]</f>
        <v>402406380782.1.1.1.0101</v>
      </c>
      <c r="B127" s="98" t="s">
        <v>1787</v>
      </c>
      <c r="C127" s="98" t="s">
        <v>1807</v>
      </c>
      <c r="D127" s="98" t="s">
        <v>5730</v>
      </c>
      <c r="E127" s="98" t="s">
        <v>5731</v>
      </c>
      <c r="F127" s="98" t="s">
        <v>9</v>
      </c>
      <c r="G127" s="98" t="s">
        <v>2701</v>
      </c>
      <c r="H127" s="98" t="s">
        <v>2702</v>
      </c>
      <c r="I127" s="98" t="s">
        <v>307</v>
      </c>
      <c r="J127" s="98" t="s">
        <v>226</v>
      </c>
      <c r="K127" s="98" t="s">
        <v>6294</v>
      </c>
      <c r="L127" s="99">
        <v>22000</v>
      </c>
      <c r="M127" s="100"/>
      <c r="N127" s="99">
        <v>668.8</v>
      </c>
      <c r="O127" s="99">
        <v>631.4</v>
      </c>
      <c r="P127" s="100"/>
      <c r="Q127" s="99">
        <v>20674.8</v>
      </c>
    </row>
    <row r="128" spans="1:17">
      <c r="A128" s="42" t="str">
        <f>TNOMINA[[#This Row],[cedula]]&amp;TNOMINA[[#This Row],[ctapresup]]&amp;TNOMINA[[#This Row],[prog]]</f>
        <v>001193175272.1.1.1.0101</v>
      </c>
      <c r="B128" s="98" t="s">
        <v>1787</v>
      </c>
      <c r="C128" s="98" t="s">
        <v>1807</v>
      </c>
      <c r="D128" s="98" t="s">
        <v>5730</v>
      </c>
      <c r="E128" s="98" t="s">
        <v>5731</v>
      </c>
      <c r="F128" s="98" t="s">
        <v>9</v>
      </c>
      <c r="G128" s="98" t="s">
        <v>1537</v>
      </c>
      <c r="H128" s="98" t="s">
        <v>1112</v>
      </c>
      <c r="I128" s="98" t="s">
        <v>249</v>
      </c>
      <c r="J128" s="98" t="s">
        <v>605</v>
      </c>
      <c r="K128" s="98" t="s">
        <v>6294</v>
      </c>
      <c r="L128" s="99">
        <v>36000</v>
      </c>
      <c r="M128" s="100"/>
      <c r="N128" s="99">
        <v>1094.4000000000001</v>
      </c>
      <c r="O128" s="99">
        <v>1033.2</v>
      </c>
      <c r="P128" s="100"/>
      <c r="Q128" s="99">
        <v>33847.4</v>
      </c>
    </row>
    <row r="129" spans="1:17">
      <c r="A129" s="42" t="str">
        <f>TNOMINA[[#This Row],[cedula]]&amp;TNOMINA[[#This Row],[ctapresup]]&amp;TNOMINA[[#This Row],[prog]]</f>
        <v>223000337052.1.1.1.0101</v>
      </c>
      <c r="B129" s="98" t="s">
        <v>1787</v>
      </c>
      <c r="C129" s="98" t="s">
        <v>1807</v>
      </c>
      <c r="D129" s="98" t="s">
        <v>5730</v>
      </c>
      <c r="E129" s="98" t="s">
        <v>5731</v>
      </c>
      <c r="F129" s="98" t="s">
        <v>9</v>
      </c>
      <c r="G129" s="98" t="s">
        <v>1498</v>
      </c>
      <c r="H129" s="98" t="s">
        <v>1125</v>
      </c>
      <c r="I129" s="98" t="s">
        <v>7</v>
      </c>
      <c r="J129" s="98" t="s">
        <v>265</v>
      </c>
      <c r="K129" s="98" t="s">
        <v>6294</v>
      </c>
      <c r="L129" s="99">
        <v>20000</v>
      </c>
      <c r="M129" s="100"/>
      <c r="N129" s="99">
        <v>608</v>
      </c>
      <c r="O129" s="99">
        <v>574</v>
      </c>
      <c r="P129" s="100"/>
      <c r="Q129" s="99">
        <v>3783.99</v>
      </c>
    </row>
    <row r="130" spans="1:17">
      <c r="A130" s="42" t="str">
        <f>TNOMINA[[#This Row],[cedula]]&amp;TNOMINA[[#This Row],[ctapresup]]&amp;TNOMINA[[#This Row],[prog]]</f>
        <v>001111277422.1.1.1.0101</v>
      </c>
      <c r="B130" s="98" t="s">
        <v>1787</v>
      </c>
      <c r="C130" s="98" t="s">
        <v>1807</v>
      </c>
      <c r="D130" s="98" t="s">
        <v>5730</v>
      </c>
      <c r="E130" s="98" t="s">
        <v>5731</v>
      </c>
      <c r="F130" s="98" t="s">
        <v>9</v>
      </c>
      <c r="G130" s="98" t="s">
        <v>2420</v>
      </c>
      <c r="H130" s="98" t="s">
        <v>5742</v>
      </c>
      <c r="I130" s="98" t="s">
        <v>295</v>
      </c>
      <c r="J130" s="98" t="s">
        <v>612</v>
      </c>
      <c r="K130" s="98" t="s">
        <v>6294</v>
      </c>
      <c r="L130" s="99">
        <v>35000</v>
      </c>
      <c r="M130" s="100"/>
      <c r="N130" s="99">
        <v>1064</v>
      </c>
      <c r="O130" s="99">
        <v>1004.5</v>
      </c>
      <c r="P130" s="100"/>
      <c r="Q130" s="99">
        <v>26240.5</v>
      </c>
    </row>
    <row r="131" spans="1:17">
      <c r="A131" s="42" t="str">
        <f>TNOMINA[[#This Row],[cedula]]&amp;TNOMINA[[#This Row],[ctapresup]]&amp;TNOMINA[[#This Row],[prog]]</f>
        <v>402234125332.1.1.1.0101</v>
      </c>
      <c r="B131" s="98" t="s">
        <v>1787</v>
      </c>
      <c r="C131" s="98" t="s">
        <v>1807</v>
      </c>
      <c r="D131" s="98" t="s">
        <v>5730</v>
      </c>
      <c r="E131" s="98" t="s">
        <v>5731</v>
      </c>
      <c r="F131" s="98" t="s">
        <v>9</v>
      </c>
      <c r="G131" s="98" t="s">
        <v>2591</v>
      </c>
      <c r="H131" s="98" t="s">
        <v>2592</v>
      </c>
      <c r="I131" s="98" t="s">
        <v>249</v>
      </c>
      <c r="J131" s="98" t="s">
        <v>246</v>
      </c>
      <c r="K131" s="98" t="s">
        <v>6294</v>
      </c>
      <c r="L131" s="99">
        <v>45000</v>
      </c>
      <c r="M131" s="99">
        <v>1148.33</v>
      </c>
      <c r="N131" s="99">
        <v>1368</v>
      </c>
      <c r="O131" s="99">
        <v>1291.5</v>
      </c>
      <c r="P131" s="99">
        <v>25</v>
      </c>
      <c r="Q131" s="99">
        <v>41167.17</v>
      </c>
    </row>
    <row r="132" spans="1:17">
      <c r="A132" s="42" t="str">
        <f>TNOMINA[[#This Row],[cedula]]&amp;TNOMINA[[#This Row],[ctapresup]]&amp;TNOMINA[[#This Row],[prog]]</f>
        <v>050003298202.1.1.1.0101</v>
      </c>
      <c r="B132" s="98" t="s">
        <v>1787</v>
      </c>
      <c r="C132" s="98" t="s">
        <v>1807</v>
      </c>
      <c r="D132" s="98" t="s">
        <v>5730</v>
      </c>
      <c r="E132" s="98" t="s">
        <v>5731</v>
      </c>
      <c r="F132" s="98" t="s">
        <v>9</v>
      </c>
      <c r="G132" s="98" t="s">
        <v>2318</v>
      </c>
      <c r="H132" s="98" t="s">
        <v>2317</v>
      </c>
      <c r="I132" s="98" t="s">
        <v>23</v>
      </c>
      <c r="J132" s="98" t="s">
        <v>226</v>
      </c>
      <c r="K132" s="98" t="s">
        <v>6294</v>
      </c>
      <c r="L132" s="99">
        <v>45000</v>
      </c>
      <c r="M132" s="99">
        <v>1148.33</v>
      </c>
      <c r="N132" s="99">
        <v>1368</v>
      </c>
      <c r="O132" s="99">
        <v>1291.5</v>
      </c>
      <c r="P132" s="99">
        <v>25</v>
      </c>
      <c r="Q132" s="99">
        <v>41167.17</v>
      </c>
    </row>
    <row r="133" spans="1:17">
      <c r="A133" s="42" t="str">
        <f>TNOMINA[[#This Row],[cedula]]&amp;TNOMINA[[#This Row],[ctapresup]]&amp;TNOMINA[[#This Row],[prog]]</f>
        <v>223012163092.1.1.1.0101</v>
      </c>
      <c r="B133" s="98" t="s">
        <v>1787</v>
      </c>
      <c r="C133" s="98" t="s">
        <v>1807</v>
      </c>
      <c r="D133" s="98" t="s">
        <v>5730</v>
      </c>
      <c r="E133" s="98" t="s">
        <v>5731</v>
      </c>
      <c r="F133" s="98" t="s">
        <v>9</v>
      </c>
      <c r="G133" s="98" t="s">
        <v>2593</v>
      </c>
      <c r="H133" s="98" t="s">
        <v>2594</v>
      </c>
      <c r="I133" s="98" t="s">
        <v>295</v>
      </c>
      <c r="J133" s="98" t="s">
        <v>218</v>
      </c>
      <c r="K133" s="98" t="s">
        <v>6294</v>
      </c>
      <c r="L133" s="99">
        <v>35000</v>
      </c>
      <c r="M133" s="100"/>
      <c r="N133" s="99">
        <v>1064</v>
      </c>
      <c r="O133" s="99">
        <v>1004.5</v>
      </c>
      <c r="P133" s="100"/>
      <c r="Q133" s="99">
        <v>29475.58</v>
      </c>
    </row>
    <row r="134" spans="1:17">
      <c r="A134" s="42" t="str">
        <f>TNOMINA[[#This Row],[cedula]]&amp;TNOMINA[[#This Row],[ctapresup]]&amp;TNOMINA[[#This Row],[prog]]</f>
        <v>012009893802.1.1.1.0101</v>
      </c>
      <c r="B134" s="98" t="s">
        <v>1787</v>
      </c>
      <c r="C134" s="98" t="s">
        <v>1807</v>
      </c>
      <c r="D134" s="98" t="s">
        <v>5730</v>
      </c>
      <c r="E134" s="98" t="s">
        <v>5731</v>
      </c>
      <c r="F134" s="98" t="s">
        <v>9</v>
      </c>
      <c r="G134" s="98" t="s">
        <v>1289</v>
      </c>
      <c r="H134" s="98" t="s">
        <v>1288</v>
      </c>
      <c r="I134" s="98" t="s">
        <v>100</v>
      </c>
      <c r="J134" s="98" t="s">
        <v>403</v>
      </c>
      <c r="K134" s="98" t="s">
        <v>6294</v>
      </c>
      <c r="L134" s="99">
        <v>45000</v>
      </c>
      <c r="M134" s="99">
        <v>1148.33</v>
      </c>
      <c r="N134" s="99">
        <v>1368</v>
      </c>
      <c r="O134" s="99">
        <v>1291.5</v>
      </c>
      <c r="P134" s="99">
        <v>10937.769999999997</v>
      </c>
      <c r="Q134" s="99">
        <v>30254.400000000001</v>
      </c>
    </row>
    <row r="135" spans="1:17">
      <c r="A135" s="42" t="str">
        <f>TNOMINA[[#This Row],[cedula]]&amp;TNOMINA[[#This Row],[ctapresup]]&amp;TNOMINA[[#This Row],[prog]]</f>
        <v>402154425222.1.1.1.0101</v>
      </c>
      <c r="B135" s="98" t="s">
        <v>1787</v>
      </c>
      <c r="C135" s="98" t="s">
        <v>1807</v>
      </c>
      <c r="D135" s="98" t="s">
        <v>5730</v>
      </c>
      <c r="E135" s="98" t="s">
        <v>5731</v>
      </c>
      <c r="F135" s="98" t="s">
        <v>9</v>
      </c>
      <c r="G135" s="98" t="s">
        <v>2245</v>
      </c>
      <c r="H135" s="98" t="s">
        <v>2244</v>
      </c>
      <c r="I135" s="98" t="s">
        <v>1874</v>
      </c>
      <c r="J135" s="98" t="s">
        <v>695</v>
      </c>
      <c r="K135" s="98" t="s">
        <v>6294</v>
      </c>
      <c r="L135" s="99">
        <v>65000</v>
      </c>
      <c r="M135" s="99">
        <v>4427.58</v>
      </c>
      <c r="N135" s="99">
        <v>1976</v>
      </c>
      <c r="O135" s="99">
        <v>1865.5</v>
      </c>
      <c r="P135" s="99">
        <v>2041</v>
      </c>
      <c r="Q135" s="99">
        <v>54689.919999999998</v>
      </c>
    </row>
    <row r="136" spans="1:17">
      <c r="A136" s="42" t="str">
        <f>TNOMINA[[#This Row],[cedula]]&amp;TNOMINA[[#This Row],[ctapresup]]&amp;TNOMINA[[#This Row],[prog]]</f>
        <v>225005288352.1.1.1.0101</v>
      </c>
      <c r="B136" s="98" t="s">
        <v>1787</v>
      </c>
      <c r="C136" s="98" t="s">
        <v>1807</v>
      </c>
      <c r="D136" s="98" t="s">
        <v>5730</v>
      </c>
      <c r="E136" s="98" t="s">
        <v>5731</v>
      </c>
      <c r="F136" s="98" t="s">
        <v>9</v>
      </c>
      <c r="G136" s="98" t="s">
        <v>1290</v>
      </c>
      <c r="H136" s="98" t="s">
        <v>669</v>
      </c>
      <c r="I136" s="98" t="s">
        <v>303</v>
      </c>
      <c r="J136" s="98" t="s">
        <v>695</v>
      </c>
      <c r="K136" s="98" t="s">
        <v>6294</v>
      </c>
      <c r="L136" s="99">
        <v>25000</v>
      </c>
      <c r="M136" s="100"/>
      <c r="N136" s="99">
        <v>760</v>
      </c>
      <c r="O136" s="99">
        <v>717.5</v>
      </c>
      <c r="P136" s="100"/>
      <c r="Q136" s="99">
        <v>11416.53</v>
      </c>
    </row>
    <row r="137" spans="1:17">
      <c r="A137" s="42" t="str">
        <f>TNOMINA[[#This Row],[cedula]]&amp;TNOMINA[[#This Row],[ctapresup]]&amp;TNOMINA[[#This Row],[prog]]</f>
        <v>225004408822.1.1.1.0101</v>
      </c>
      <c r="B137" s="98" t="s">
        <v>1787</v>
      </c>
      <c r="C137" s="98" t="s">
        <v>1807</v>
      </c>
      <c r="D137" s="98" t="s">
        <v>5730</v>
      </c>
      <c r="E137" s="98" t="s">
        <v>5731</v>
      </c>
      <c r="F137" s="98" t="s">
        <v>9</v>
      </c>
      <c r="G137" s="98" t="s">
        <v>2388</v>
      </c>
      <c r="H137" s="98" t="s">
        <v>2389</v>
      </c>
      <c r="I137" s="98" t="s">
        <v>35</v>
      </c>
      <c r="J137" s="98" t="s">
        <v>1215</v>
      </c>
      <c r="K137" s="98" t="s">
        <v>6294</v>
      </c>
      <c r="L137" s="99">
        <v>20000</v>
      </c>
      <c r="M137" s="100"/>
      <c r="N137" s="99">
        <v>608</v>
      </c>
      <c r="O137" s="99">
        <v>574</v>
      </c>
      <c r="P137" s="100"/>
      <c r="Q137" s="99">
        <v>6095.25</v>
      </c>
    </row>
    <row r="138" spans="1:17">
      <c r="A138" s="42" t="str">
        <f>TNOMINA[[#This Row],[cedula]]&amp;TNOMINA[[#This Row],[ctapresup]]&amp;TNOMINA[[#This Row],[prog]]</f>
        <v>048009617002.1.1.1.0101</v>
      </c>
      <c r="B138" s="98" t="s">
        <v>1787</v>
      </c>
      <c r="C138" s="98" t="s">
        <v>1807</v>
      </c>
      <c r="D138" s="98" t="s">
        <v>5730</v>
      </c>
      <c r="E138" s="98" t="s">
        <v>5731</v>
      </c>
      <c r="F138" s="98" t="s">
        <v>9</v>
      </c>
      <c r="G138" s="98" t="s">
        <v>2597</v>
      </c>
      <c r="H138" s="98" t="s">
        <v>2598</v>
      </c>
      <c r="I138" s="98" t="s">
        <v>111</v>
      </c>
      <c r="J138" s="98" t="s">
        <v>420</v>
      </c>
      <c r="K138" s="98" t="s">
        <v>6294</v>
      </c>
      <c r="L138" s="99">
        <v>24000</v>
      </c>
      <c r="M138" s="100"/>
      <c r="N138" s="99">
        <v>729.6</v>
      </c>
      <c r="O138" s="99">
        <v>688.8</v>
      </c>
      <c r="P138" s="100"/>
      <c r="Q138" s="99">
        <v>4584.3100000000004</v>
      </c>
    </row>
    <row r="139" spans="1:17">
      <c r="A139" s="42" t="str">
        <f>TNOMINA[[#This Row],[cedula]]&amp;TNOMINA[[#This Row],[ctapresup]]&amp;TNOMINA[[#This Row],[prog]]</f>
        <v>223006870542.1.1.1.0101</v>
      </c>
      <c r="B139" s="98" t="s">
        <v>1787</v>
      </c>
      <c r="C139" s="98" t="s">
        <v>1807</v>
      </c>
      <c r="D139" s="98" t="s">
        <v>5730</v>
      </c>
      <c r="E139" s="98" t="s">
        <v>5731</v>
      </c>
      <c r="F139" s="98" t="s">
        <v>9</v>
      </c>
      <c r="G139" s="98" t="s">
        <v>895</v>
      </c>
      <c r="H139" s="98" t="s">
        <v>298</v>
      </c>
      <c r="I139" s="98" t="s">
        <v>291</v>
      </c>
      <c r="J139" s="98" t="s">
        <v>195</v>
      </c>
      <c r="K139" s="98" t="s">
        <v>6294</v>
      </c>
      <c r="L139" s="99">
        <v>28000</v>
      </c>
      <c r="M139" s="100"/>
      <c r="N139" s="99">
        <v>851.2</v>
      </c>
      <c r="O139" s="99">
        <v>803.6</v>
      </c>
      <c r="P139" s="100"/>
      <c r="Q139" s="99">
        <v>14680.32</v>
      </c>
    </row>
    <row r="140" spans="1:17">
      <c r="A140" s="42" t="str">
        <f>TNOMINA[[#This Row],[cedula]]&amp;TNOMINA[[#This Row],[ctapresup]]&amp;TNOMINA[[#This Row],[prog]]</f>
        <v>402091769872.1.1.1.0101</v>
      </c>
      <c r="B140" s="98" t="s">
        <v>1787</v>
      </c>
      <c r="C140" s="98" t="s">
        <v>1807</v>
      </c>
      <c r="D140" s="98" t="s">
        <v>5730</v>
      </c>
      <c r="E140" s="98" t="s">
        <v>5731</v>
      </c>
      <c r="F140" s="98" t="s">
        <v>9</v>
      </c>
      <c r="G140" s="98" t="s">
        <v>1897</v>
      </c>
      <c r="H140" s="98" t="s">
        <v>1883</v>
      </c>
      <c r="I140" s="98" t="s">
        <v>295</v>
      </c>
      <c r="J140" s="98" t="s">
        <v>695</v>
      </c>
      <c r="K140" s="98" t="s">
        <v>6294</v>
      </c>
      <c r="L140" s="99">
        <v>35000</v>
      </c>
      <c r="M140" s="100"/>
      <c r="N140" s="99">
        <v>1064</v>
      </c>
      <c r="O140" s="99">
        <v>1004.5</v>
      </c>
      <c r="P140" s="100"/>
      <c r="Q140" s="99">
        <v>32906.5</v>
      </c>
    </row>
    <row r="141" spans="1:17">
      <c r="A141" s="42" t="str">
        <f>TNOMINA[[#This Row],[cedula]]&amp;TNOMINA[[#This Row],[ctapresup]]&amp;TNOMINA[[#This Row],[prog]]</f>
        <v>402207804292.1.1.1.0101</v>
      </c>
      <c r="B141" s="98" t="s">
        <v>1787</v>
      </c>
      <c r="C141" s="98" t="s">
        <v>1807</v>
      </c>
      <c r="D141" s="98" t="s">
        <v>5730</v>
      </c>
      <c r="E141" s="98" t="s">
        <v>5731</v>
      </c>
      <c r="F141" s="98" t="s">
        <v>9</v>
      </c>
      <c r="G141" s="98" t="s">
        <v>1451</v>
      </c>
      <c r="H141" s="98" t="s">
        <v>661</v>
      </c>
      <c r="I141" s="98" t="s">
        <v>1874</v>
      </c>
      <c r="J141" s="98" t="s">
        <v>271</v>
      </c>
      <c r="K141" s="98" t="s">
        <v>6294</v>
      </c>
      <c r="L141" s="99">
        <v>70000</v>
      </c>
      <c r="M141" s="99">
        <v>5025.38</v>
      </c>
      <c r="N141" s="99">
        <v>2128</v>
      </c>
      <c r="O141" s="99">
        <v>2009</v>
      </c>
      <c r="P141" s="99">
        <v>1740.4599999999991</v>
      </c>
      <c r="Q141" s="99">
        <v>59097.16</v>
      </c>
    </row>
    <row r="142" spans="1:17">
      <c r="A142" s="42" t="str">
        <f>TNOMINA[[#This Row],[cedula]]&amp;TNOMINA[[#This Row],[ctapresup]]&amp;TNOMINA[[#This Row],[prog]]</f>
        <v>001030221252.1.1.1.0101</v>
      </c>
      <c r="B142" s="98" t="s">
        <v>1787</v>
      </c>
      <c r="C142" s="98" t="s">
        <v>1807</v>
      </c>
      <c r="D142" s="98" t="s">
        <v>5730</v>
      </c>
      <c r="E142" s="98" t="s">
        <v>5731</v>
      </c>
      <c r="F142" s="98" t="s">
        <v>9</v>
      </c>
      <c r="G142" s="98" t="s">
        <v>834</v>
      </c>
      <c r="H142" s="98" t="s">
        <v>253</v>
      </c>
      <c r="I142" s="98" t="s">
        <v>247</v>
      </c>
      <c r="J142" s="98" t="s">
        <v>246</v>
      </c>
      <c r="K142" s="98" t="s">
        <v>6294</v>
      </c>
      <c r="L142" s="99">
        <v>60000</v>
      </c>
      <c r="M142" s="99">
        <v>3486.68</v>
      </c>
      <c r="N142" s="99">
        <v>1824</v>
      </c>
      <c r="O142" s="99">
        <v>1722</v>
      </c>
      <c r="P142" s="99">
        <v>7141</v>
      </c>
      <c r="Q142" s="99">
        <v>45826.32</v>
      </c>
    </row>
    <row r="143" spans="1:17">
      <c r="A143" s="42" t="str">
        <f>TNOMINA[[#This Row],[cedula]]&amp;TNOMINA[[#This Row],[ctapresup]]&amp;TNOMINA[[#This Row],[prog]]</f>
        <v>018000817522.1.1.1.0101</v>
      </c>
      <c r="B143" s="98" t="s">
        <v>1787</v>
      </c>
      <c r="C143" s="98" t="s">
        <v>1807</v>
      </c>
      <c r="D143" s="98" t="s">
        <v>5730</v>
      </c>
      <c r="E143" s="98" t="s">
        <v>5731</v>
      </c>
      <c r="F143" s="98" t="s">
        <v>9</v>
      </c>
      <c r="G143" s="98" t="s">
        <v>1291</v>
      </c>
      <c r="H143" s="98" t="s">
        <v>1224</v>
      </c>
      <c r="I143" s="98" t="s">
        <v>7</v>
      </c>
      <c r="J143" s="98" t="s">
        <v>570</v>
      </c>
      <c r="K143" s="98" t="s">
        <v>6294</v>
      </c>
      <c r="L143" s="99">
        <v>24000</v>
      </c>
      <c r="M143" s="100"/>
      <c r="N143" s="99">
        <v>729.6</v>
      </c>
      <c r="O143" s="99">
        <v>688.8</v>
      </c>
      <c r="P143" s="100"/>
      <c r="Q143" s="99">
        <v>22556.6</v>
      </c>
    </row>
    <row r="144" spans="1:17">
      <c r="A144" s="42" t="str">
        <f>TNOMINA[[#This Row],[cedula]]&amp;TNOMINA[[#This Row],[ctapresup]]&amp;TNOMINA[[#This Row],[prog]]</f>
        <v>034003885792.1.1.1.0101</v>
      </c>
      <c r="B144" s="98" t="s">
        <v>1787</v>
      </c>
      <c r="C144" s="98" t="s">
        <v>1807</v>
      </c>
      <c r="D144" s="98" t="s">
        <v>5730</v>
      </c>
      <c r="E144" s="98" t="s">
        <v>5731</v>
      </c>
      <c r="F144" s="98" t="s">
        <v>9</v>
      </c>
      <c r="G144" s="98" t="s">
        <v>1860</v>
      </c>
      <c r="H144" s="98" t="s">
        <v>1845</v>
      </c>
      <c r="I144" s="98" t="s">
        <v>5743</v>
      </c>
      <c r="J144" s="98" t="s">
        <v>5749</v>
      </c>
      <c r="K144" s="98" t="s">
        <v>6294</v>
      </c>
      <c r="L144" s="99">
        <v>135000</v>
      </c>
      <c r="M144" s="99">
        <v>19909.38</v>
      </c>
      <c r="N144" s="99">
        <v>4104</v>
      </c>
      <c r="O144" s="99">
        <v>3874.5</v>
      </c>
      <c r="P144" s="99">
        <v>1740.4599999999919</v>
      </c>
      <c r="Q144" s="99">
        <v>105371.66</v>
      </c>
    </row>
    <row r="145" spans="1:17">
      <c r="A145" s="42" t="str">
        <f>TNOMINA[[#This Row],[cedula]]&amp;TNOMINA[[#This Row],[ctapresup]]&amp;TNOMINA[[#This Row],[prog]]</f>
        <v>402090244502.1.1.1.0101</v>
      </c>
      <c r="B145" s="98" t="s">
        <v>1787</v>
      </c>
      <c r="C145" s="98" t="s">
        <v>1807</v>
      </c>
      <c r="D145" s="98" t="s">
        <v>5730</v>
      </c>
      <c r="E145" s="98" t="s">
        <v>5731</v>
      </c>
      <c r="F145" s="98" t="s">
        <v>9</v>
      </c>
      <c r="G145" s="98" t="s">
        <v>2599</v>
      </c>
      <c r="H145" s="98" t="s">
        <v>2600</v>
      </c>
      <c r="I145" s="98" t="s">
        <v>295</v>
      </c>
      <c r="J145" s="98" t="s">
        <v>199</v>
      </c>
      <c r="K145" s="98" t="s">
        <v>6294</v>
      </c>
      <c r="L145" s="99">
        <v>30000</v>
      </c>
      <c r="M145" s="100"/>
      <c r="N145" s="99">
        <v>912</v>
      </c>
      <c r="O145" s="99">
        <v>861</v>
      </c>
      <c r="P145" s="100"/>
      <c r="Q145" s="99">
        <v>18134.27</v>
      </c>
    </row>
    <row r="146" spans="1:17">
      <c r="A146" s="42" t="str">
        <f>TNOMINA[[#This Row],[cedula]]&amp;TNOMINA[[#This Row],[ctapresup]]&amp;TNOMINA[[#This Row],[prog]]</f>
        <v>402301863932.1.1.1.0101</v>
      </c>
      <c r="B146" s="98" t="s">
        <v>1787</v>
      </c>
      <c r="C146" s="98" t="s">
        <v>1807</v>
      </c>
      <c r="D146" s="98" t="s">
        <v>5730</v>
      </c>
      <c r="E146" s="98" t="s">
        <v>5731</v>
      </c>
      <c r="F146" s="98" t="s">
        <v>9</v>
      </c>
      <c r="G146" s="98" t="s">
        <v>1933</v>
      </c>
      <c r="H146" s="98" t="s">
        <v>1932</v>
      </c>
      <c r="I146" s="98" t="s">
        <v>491</v>
      </c>
      <c r="J146" s="98" t="s">
        <v>570</v>
      </c>
      <c r="K146" s="98" t="s">
        <v>6294</v>
      </c>
      <c r="L146" s="99">
        <v>36000</v>
      </c>
      <c r="M146" s="100"/>
      <c r="N146" s="99">
        <v>1094.4000000000001</v>
      </c>
      <c r="O146" s="99">
        <v>1033.2</v>
      </c>
      <c r="P146" s="100"/>
      <c r="Q146" s="99">
        <v>33847.4</v>
      </c>
    </row>
    <row r="147" spans="1:17">
      <c r="A147" s="42" t="str">
        <f>TNOMINA[[#This Row],[cedula]]&amp;TNOMINA[[#This Row],[ctapresup]]&amp;TNOMINA[[#This Row],[prog]]</f>
        <v>049000183102.1.1.1.0101</v>
      </c>
      <c r="B147" s="98" t="s">
        <v>1787</v>
      </c>
      <c r="C147" s="98" t="s">
        <v>1807</v>
      </c>
      <c r="D147" s="98" t="s">
        <v>5730</v>
      </c>
      <c r="E147" s="98" t="s">
        <v>5731</v>
      </c>
      <c r="F147" s="98" t="s">
        <v>9</v>
      </c>
      <c r="G147" s="98" t="s">
        <v>6016</v>
      </c>
      <c r="H147" s="98" t="s">
        <v>6019</v>
      </c>
      <c r="I147" s="98" t="s">
        <v>25</v>
      </c>
      <c r="J147" s="98" t="s">
        <v>695</v>
      </c>
      <c r="K147" s="98" t="s">
        <v>6294</v>
      </c>
      <c r="L147" s="99">
        <v>150000</v>
      </c>
      <c r="M147" s="99">
        <v>23866.62</v>
      </c>
      <c r="N147" s="99">
        <v>4560</v>
      </c>
      <c r="O147" s="99">
        <v>4305</v>
      </c>
      <c r="P147" s="99">
        <v>25</v>
      </c>
      <c r="Q147" s="99">
        <v>117243.38</v>
      </c>
    </row>
    <row r="148" spans="1:17">
      <c r="A148" s="42" t="str">
        <f>TNOMINA[[#This Row],[cedula]]&amp;TNOMINA[[#This Row],[ctapresup]]&amp;TNOMINA[[#This Row],[prog]]</f>
        <v>097002802752.1.1.1.0101</v>
      </c>
      <c r="B148" s="98" t="s">
        <v>1787</v>
      </c>
      <c r="C148" s="98" t="s">
        <v>1807</v>
      </c>
      <c r="D148" s="98" t="s">
        <v>5730</v>
      </c>
      <c r="E148" s="98" t="s">
        <v>5731</v>
      </c>
      <c r="F148" s="98" t="s">
        <v>9</v>
      </c>
      <c r="G148" s="98" t="s">
        <v>2171</v>
      </c>
      <c r="H148" s="98" t="s">
        <v>2188</v>
      </c>
      <c r="I148" s="98" t="s">
        <v>295</v>
      </c>
      <c r="J148" s="98" t="s">
        <v>1215</v>
      </c>
      <c r="K148" s="98" t="s">
        <v>6294</v>
      </c>
      <c r="L148" s="99">
        <v>35000</v>
      </c>
      <c r="M148" s="100"/>
      <c r="N148" s="99">
        <v>1064</v>
      </c>
      <c r="O148" s="99">
        <v>1004.5</v>
      </c>
      <c r="P148" s="100"/>
      <c r="Q148" s="99">
        <v>27140.39</v>
      </c>
    </row>
    <row r="149" spans="1:17">
      <c r="A149" s="42" t="str">
        <f>TNOMINA[[#This Row],[cedula]]&amp;TNOMINA[[#This Row],[ctapresup]]&amp;TNOMINA[[#This Row],[prog]]</f>
        <v>402144254032.1.1.1.0101</v>
      </c>
      <c r="B149" s="98" t="s">
        <v>1787</v>
      </c>
      <c r="C149" s="98" t="s">
        <v>1807</v>
      </c>
      <c r="D149" s="98" t="s">
        <v>5730</v>
      </c>
      <c r="E149" s="98" t="s">
        <v>5731</v>
      </c>
      <c r="F149" s="98" t="s">
        <v>9</v>
      </c>
      <c r="G149" s="98" t="s">
        <v>6257</v>
      </c>
      <c r="H149" s="98" t="s">
        <v>6260</v>
      </c>
      <c r="I149" s="98" t="s">
        <v>25</v>
      </c>
      <c r="J149" s="98" t="s">
        <v>644</v>
      </c>
      <c r="K149" s="98" t="s">
        <v>6294</v>
      </c>
      <c r="L149" s="99">
        <v>50000</v>
      </c>
      <c r="M149" s="99">
        <v>1854</v>
      </c>
      <c r="N149" s="99">
        <v>1520</v>
      </c>
      <c r="O149" s="99">
        <v>1435</v>
      </c>
      <c r="P149" s="99">
        <v>25</v>
      </c>
      <c r="Q149" s="99">
        <v>45166</v>
      </c>
    </row>
    <row r="150" spans="1:17">
      <c r="A150" s="42" t="str">
        <f>TNOMINA[[#This Row],[cedula]]&amp;TNOMINA[[#This Row],[ctapresup]]&amp;TNOMINA[[#This Row],[prog]]</f>
        <v>001046412612.1.1.1.0101</v>
      </c>
      <c r="B150" s="98" t="s">
        <v>1787</v>
      </c>
      <c r="C150" s="98" t="s">
        <v>1807</v>
      </c>
      <c r="D150" s="98" t="s">
        <v>5730</v>
      </c>
      <c r="E150" s="98" t="s">
        <v>5731</v>
      </c>
      <c r="F150" s="98" t="s">
        <v>9</v>
      </c>
      <c r="G150" s="98" t="s">
        <v>835</v>
      </c>
      <c r="H150" s="98" t="s">
        <v>156</v>
      </c>
      <c r="I150" s="98" t="s">
        <v>1188</v>
      </c>
      <c r="J150" s="98" t="s">
        <v>157</v>
      </c>
      <c r="K150" s="98" t="s">
        <v>6294</v>
      </c>
      <c r="L150" s="99">
        <v>60000</v>
      </c>
      <c r="M150" s="99">
        <v>3143.58</v>
      </c>
      <c r="N150" s="99">
        <v>1824</v>
      </c>
      <c r="O150" s="99">
        <v>1722</v>
      </c>
      <c r="P150" s="99">
        <v>23355.46</v>
      </c>
      <c r="Q150" s="99">
        <v>29954.959999999999</v>
      </c>
    </row>
    <row r="151" spans="1:17">
      <c r="A151" s="42" t="str">
        <f>TNOMINA[[#This Row],[cedula]]&amp;TNOMINA[[#This Row],[ctapresup]]&amp;TNOMINA[[#This Row],[prog]]</f>
        <v>081000534152.1.1.1.0101</v>
      </c>
      <c r="B151" s="98" t="s">
        <v>1787</v>
      </c>
      <c r="C151" s="98" t="s">
        <v>1807</v>
      </c>
      <c r="D151" s="98" t="s">
        <v>5730</v>
      </c>
      <c r="E151" s="98" t="s">
        <v>5731</v>
      </c>
      <c r="F151" s="98" t="s">
        <v>9</v>
      </c>
      <c r="G151" s="98" t="s">
        <v>1292</v>
      </c>
      <c r="H151" s="98" t="s">
        <v>576</v>
      </c>
      <c r="I151" s="98" t="s">
        <v>94</v>
      </c>
      <c r="J151" s="98" t="s">
        <v>570</v>
      </c>
      <c r="K151" s="98" t="s">
        <v>6294</v>
      </c>
      <c r="L151" s="99">
        <v>14300</v>
      </c>
      <c r="M151" s="100"/>
      <c r="N151" s="99">
        <v>434.72</v>
      </c>
      <c r="O151" s="99">
        <v>410.41</v>
      </c>
      <c r="P151" s="100"/>
      <c r="Q151" s="99">
        <v>13429.87</v>
      </c>
    </row>
    <row r="152" spans="1:17">
      <c r="A152" s="42" t="str">
        <f>TNOMINA[[#This Row],[cedula]]&amp;TNOMINA[[#This Row],[ctapresup]]&amp;TNOMINA[[#This Row],[prog]]</f>
        <v>057001053632.1.1.1.0101</v>
      </c>
      <c r="B152" s="98" t="s">
        <v>1787</v>
      </c>
      <c r="C152" s="98" t="s">
        <v>1807</v>
      </c>
      <c r="D152" s="98" t="s">
        <v>5730</v>
      </c>
      <c r="E152" s="98" t="s">
        <v>5731</v>
      </c>
      <c r="F152" s="98" t="s">
        <v>9</v>
      </c>
      <c r="G152" s="98" t="s">
        <v>1935</v>
      </c>
      <c r="H152" s="98" t="s">
        <v>1934</v>
      </c>
      <c r="I152" s="98" t="s">
        <v>426</v>
      </c>
      <c r="J152" s="98" t="s">
        <v>420</v>
      </c>
      <c r="K152" s="98" t="s">
        <v>6294</v>
      </c>
      <c r="L152" s="99">
        <v>24000</v>
      </c>
      <c r="M152" s="100"/>
      <c r="N152" s="99">
        <v>729.6</v>
      </c>
      <c r="O152" s="99">
        <v>688.8</v>
      </c>
      <c r="P152" s="100"/>
      <c r="Q152" s="99">
        <v>20330.599999999999</v>
      </c>
    </row>
    <row r="153" spans="1:17">
      <c r="A153" s="42" t="str">
        <f>TNOMINA[[#This Row],[cedula]]&amp;TNOMINA[[#This Row],[ctapresup]]&amp;TNOMINA[[#This Row],[prog]]</f>
        <v>001070115612.1.1.1.0101</v>
      </c>
      <c r="B153" s="98" t="s">
        <v>1787</v>
      </c>
      <c r="C153" s="98" t="s">
        <v>1807</v>
      </c>
      <c r="D153" s="98" t="s">
        <v>5730</v>
      </c>
      <c r="E153" s="98" t="s">
        <v>5731</v>
      </c>
      <c r="F153" s="98" t="s">
        <v>9</v>
      </c>
      <c r="G153" s="98" t="s">
        <v>2695</v>
      </c>
      <c r="H153" s="98" t="s">
        <v>2696</v>
      </c>
      <c r="I153" s="98" t="s">
        <v>719</v>
      </c>
      <c r="J153" s="98" t="s">
        <v>420</v>
      </c>
      <c r="K153" s="98" t="s">
        <v>6294</v>
      </c>
      <c r="L153" s="99">
        <v>35000</v>
      </c>
      <c r="M153" s="100"/>
      <c r="N153" s="99">
        <v>1064</v>
      </c>
      <c r="O153" s="99">
        <v>1004.5</v>
      </c>
      <c r="P153" s="100"/>
      <c r="Q153" s="99">
        <v>29690.5</v>
      </c>
    </row>
    <row r="154" spans="1:17">
      <c r="A154" s="42" t="str">
        <f>TNOMINA[[#This Row],[cedula]]&amp;TNOMINA[[#This Row],[ctapresup]]&amp;TNOMINA[[#This Row],[prog]]</f>
        <v>001118332162.1.1.1.0101</v>
      </c>
      <c r="B154" s="98" t="s">
        <v>1787</v>
      </c>
      <c r="C154" s="98" t="s">
        <v>1807</v>
      </c>
      <c r="D154" s="98" t="s">
        <v>5730</v>
      </c>
      <c r="E154" s="98" t="s">
        <v>5731</v>
      </c>
      <c r="F154" s="98" t="s">
        <v>9</v>
      </c>
      <c r="G154" s="98" t="s">
        <v>1792</v>
      </c>
      <c r="H154" s="98" t="s">
        <v>1800</v>
      </c>
      <c r="I154" s="98" t="s">
        <v>426</v>
      </c>
      <c r="J154" s="98" t="s">
        <v>644</v>
      </c>
      <c r="K154" s="98" t="s">
        <v>6294</v>
      </c>
      <c r="L154" s="99">
        <v>24000</v>
      </c>
      <c r="M154" s="100"/>
      <c r="N154" s="99">
        <v>729.6</v>
      </c>
      <c r="O154" s="99">
        <v>688.8</v>
      </c>
      <c r="P154" s="100"/>
      <c r="Q154" s="99">
        <v>5540.84</v>
      </c>
    </row>
    <row r="155" spans="1:17">
      <c r="A155" s="42" t="str">
        <f>TNOMINA[[#This Row],[cedula]]&amp;TNOMINA[[#This Row],[ctapresup]]&amp;TNOMINA[[#This Row],[prog]]</f>
        <v>001167761542.1.1.1.0101</v>
      </c>
      <c r="B155" s="98" t="s">
        <v>1787</v>
      </c>
      <c r="C155" s="98" t="s">
        <v>1807</v>
      </c>
      <c r="D155" s="98" t="s">
        <v>5730</v>
      </c>
      <c r="E155" s="98" t="s">
        <v>5731</v>
      </c>
      <c r="F155" s="98" t="s">
        <v>9</v>
      </c>
      <c r="G155" s="98" t="s">
        <v>1293</v>
      </c>
      <c r="H155" s="98" t="s">
        <v>183</v>
      </c>
      <c r="I155" s="98" t="s">
        <v>35</v>
      </c>
      <c r="J155" s="98" t="s">
        <v>1215</v>
      </c>
      <c r="K155" s="98" t="s">
        <v>6294</v>
      </c>
      <c r="L155" s="99">
        <v>24000</v>
      </c>
      <c r="M155" s="100"/>
      <c r="N155" s="99">
        <v>729.6</v>
      </c>
      <c r="O155" s="99">
        <v>688.8</v>
      </c>
      <c r="P155" s="100"/>
      <c r="Q155" s="99">
        <v>6467.2</v>
      </c>
    </row>
    <row r="156" spans="1:17">
      <c r="A156" s="42" t="str">
        <f>TNOMINA[[#This Row],[cedula]]&amp;TNOMINA[[#This Row],[ctapresup]]&amp;TNOMINA[[#This Row],[prog]]</f>
        <v>223010355502.1.1.1.0101</v>
      </c>
      <c r="B156" s="98" t="s">
        <v>1787</v>
      </c>
      <c r="C156" s="98" t="s">
        <v>1807</v>
      </c>
      <c r="D156" s="98" t="s">
        <v>5730</v>
      </c>
      <c r="E156" s="98" t="s">
        <v>5731</v>
      </c>
      <c r="F156" s="98" t="s">
        <v>9</v>
      </c>
      <c r="G156" s="98" t="s">
        <v>2711</v>
      </c>
      <c r="H156" s="98" t="s">
        <v>2712</v>
      </c>
      <c r="I156" s="98" t="s">
        <v>295</v>
      </c>
      <c r="J156" s="98" t="s">
        <v>1215</v>
      </c>
      <c r="K156" s="98" t="s">
        <v>6294</v>
      </c>
      <c r="L156" s="99">
        <v>30000</v>
      </c>
      <c r="M156" s="100"/>
      <c r="N156" s="99">
        <v>912</v>
      </c>
      <c r="O156" s="99">
        <v>861</v>
      </c>
      <c r="P156" s="100"/>
      <c r="Q156" s="99">
        <v>18836</v>
      </c>
    </row>
    <row r="157" spans="1:17">
      <c r="A157" s="42" t="str">
        <f>TNOMINA[[#This Row],[cedula]]&amp;TNOMINA[[#This Row],[ctapresup]]&amp;TNOMINA[[#This Row],[prog]]</f>
        <v>001187947592.1.1.1.0101</v>
      </c>
      <c r="B157" s="98" t="s">
        <v>1787</v>
      </c>
      <c r="C157" s="98" t="s">
        <v>1807</v>
      </c>
      <c r="D157" s="98" t="s">
        <v>5730</v>
      </c>
      <c r="E157" s="98" t="s">
        <v>5731</v>
      </c>
      <c r="F157" s="98" t="s">
        <v>9</v>
      </c>
      <c r="G157" s="98" t="s">
        <v>1688</v>
      </c>
      <c r="H157" s="98" t="s">
        <v>812</v>
      </c>
      <c r="I157" s="98" t="s">
        <v>25</v>
      </c>
      <c r="J157" s="98" t="s">
        <v>642</v>
      </c>
      <c r="K157" s="98" t="s">
        <v>6294</v>
      </c>
      <c r="L157" s="99">
        <v>90000</v>
      </c>
      <c r="M157" s="99">
        <v>9753.1200000000008</v>
      </c>
      <c r="N157" s="99">
        <v>2736</v>
      </c>
      <c r="O157" s="99">
        <v>2583</v>
      </c>
      <c r="P157" s="99">
        <v>325</v>
      </c>
      <c r="Q157" s="99">
        <v>74602.880000000005</v>
      </c>
    </row>
    <row r="158" spans="1:17">
      <c r="A158" s="42" t="str">
        <f>TNOMINA[[#This Row],[cedula]]&amp;TNOMINA[[#This Row],[ctapresup]]&amp;TNOMINA[[#This Row],[prog]]</f>
        <v>001006265892.1.1.1.0101</v>
      </c>
      <c r="B158" s="98" t="s">
        <v>1787</v>
      </c>
      <c r="C158" s="98" t="s">
        <v>1807</v>
      </c>
      <c r="D158" s="98" t="s">
        <v>5730</v>
      </c>
      <c r="E158" s="98" t="s">
        <v>5731</v>
      </c>
      <c r="F158" s="98" t="s">
        <v>9</v>
      </c>
      <c r="G158" s="98" t="s">
        <v>1295</v>
      </c>
      <c r="H158" s="98" t="s">
        <v>2935</v>
      </c>
      <c r="I158" s="98" t="s">
        <v>259</v>
      </c>
      <c r="J158" s="98" t="s">
        <v>695</v>
      </c>
      <c r="K158" s="98" t="s">
        <v>6294</v>
      </c>
      <c r="L158" s="99">
        <v>90000</v>
      </c>
      <c r="M158" s="99">
        <v>9753.1200000000008</v>
      </c>
      <c r="N158" s="99">
        <v>2736</v>
      </c>
      <c r="O158" s="99">
        <v>2583</v>
      </c>
      <c r="P158" s="99">
        <v>325</v>
      </c>
      <c r="Q158" s="99">
        <v>74602.880000000005</v>
      </c>
    </row>
    <row r="159" spans="1:17">
      <c r="A159" s="42" t="str">
        <f>TNOMINA[[#This Row],[cedula]]&amp;TNOMINA[[#This Row],[ctapresup]]&amp;TNOMINA[[#This Row],[prog]]</f>
        <v>402370400562.1.1.1.0101</v>
      </c>
      <c r="B159" s="98" t="s">
        <v>1787</v>
      </c>
      <c r="C159" s="98" t="s">
        <v>1807</v>
      </c>
      <c r="D159" s="98" t="s">
        <v>5730</v>
      </c>
      <c r="E159" s="98" t="s">
        <v>5731</v>
      </c>
      <c r="F159" s="98" t="s">
        <v>9</v>
      </c>
      <c r="G159" s="98" t="s">
        <v>6075</v>
      </c>
      <c r="H159" s="98" t="s">
        <v>6295</v>
      </c>
      <c r="I159" s="98" t="s">
        <v>25</v>
      </c>
      <c r="J159" s="98" t="s">
        <v>695</v>
      </c>
      <c r="K159" s="98" t="s">
        <v>6294</v>
      </c>
      <c r="L159" s="99">
        <v>75000</v>
      </c>
      <c r="M159" s="99">
        <v>6309.38</v>
      </c>
      <c r="N159" s="99">
        <v>2280</v>
      </c>
      <c r="O159" s="99">
        <v>2152.5</v>
      </c>
      <c r="P159" s="99">
        <v>24.999999999992724</v>
      </c>
      <c r="Q159" s="99">
        <v>64233.120000000003</v>
      </c>
    </row>
    <row r="160" spans="1:17">
      <c r="A160" s="42" t="str">
        <f>TNOMINA[[#This Row],[cedula]]&amp;TNOMINA[[#This Row],[ctapresup]]&amp;TNOMINA[[#This Row],[prog]]</f>
        <v>402441084902.1.1.1.0101</v>
      </c>
      <c r="B160" s="98" t="s">
        <v>1787</v>
      </c>
      <c r="C160" s="98" t="s">
        <v>1807</v>
      </c>
      <c r="D160" s="98" t="s">
        <v>5730</v>
      </c>
      <c r="E160" s="98" t="s">
        <v>5731</v>
      </c>
      <c r="F160" s="98" t="s">
        <v>9</v>
      </c>
      <c r="G160" s="98" t="s">
        <v>2753</v>
      </c>
      <c r="H160" s="98" t="s">
        <v>2786</v>
      </c>
      <c r="I160" s="98" t="s">
        <v>8</v>
      </c>
      <c r="J160" s="98" t="s">
        <v>694</v>
      </c>
      <c r="K160" s="98" t="s">
        <v>6294</v>
      </c>
      <c r="L160" s="99">
        <v>30000</v>
      </c>
      <c r="M160" s="100"/>
      <c r="N160" s="99">
        <v>912</v>
      </c>
      <c r="O160" s="99">
        <v>861</v>
      </c>
      <c r="P160" s="100"/>
      <c r="Q160" s="99">
        <v>28202</v>
      </c>
    </row>
    <row r="161" spans="1:17">
      <c r="A161" s="42" t="str">
        <f>TNOMINA[[#This Row],[cedula]]&amp;TNOMINA[[#This Row],[ctapresup]]&amp;TNOMINA[[#This Row],[prog]]</f>
        <v>001053068642.1.1.1.0101</v>
      </c>
      <c r="B161" s="98" t="s">
        <v>1787</v>
      </c>
      <c r="C161" s="98" t="s">
        <v>1807</v>
      </c>
      <c r="D161" s="98" t="s">
        <v>5730</v>
      </c>
      <c r="E161" s="98" t="s">
        <v>5731</v>
      </c>
      <c r="F161" s="98" t="s">
        <v>9</v>
      </c>
      <c r="G161" s="98" t="s">
        <v>1553</v>
      </c>
      <c r="H161" s="98" t="s">
        <v>257</v>
      </c>
      <c r="I161" s="98" t="s">
        <v>8</v>
      </c>
      <c r="J161" s="98" t="s">
        <v>644</v>
      </c>
      <c r="K161" s="98" t="s">
        <v>6294</v>
      </c>
      <c r="L161" s="99">
        <v>35000</v>
      </c>
      <c r="M161" s="100"/>
      <c r="N161" s="99">
        <v>1064</v>
      </c>
      <c r="O161" s="99">
        <v>1004.5</v>
      </c>
      <c r="P161" s="100"/>
      <c r="Q161" s="99">
        <v>23909.040000000001</v>
      </c>
    </row>
    <row r="162" spans="1:17">
      <c r="A162" s="42" t="str">
        <f>TNOMINA[[#This Row],[cedula]]&amp;TNOMINA[[#This Row],[ctapresup]]&amp;TNOMINA[[#This Row],[prog]]</f>
        <v>031010844102.1.1.1.0101</v>
      </c>
      <c r="B162" s="98" t="s">
        <v>1787</v>
      </c>
      <c r="C162" s="98" t="s">
        <v>1807</v>
      </c>
      <c r="D162" s="98" t="s">
        <v>5730</v>
      </c>
      <c r="E162" s="98" t="s">
        <v>5731</v>
      </c>
      <c r="F162" s="98" t="s">
        <v>9</v>
      </c>
      <c r="G162" s="98" t="s">
        <v>2422</v>
      </c>
      <c r="H162" s="98" t="s">
        <v>2421</v>
      </c>
      <c r="I162" s="98" t="s">
        <v>295</v>
      </c>
      <c r="J162" s="98" t="s">
        <v>605</v>
      </c>
      <c r="K162" s="98" t="s">
        <v>6294</v>
      </c>
      <c r="L162" s="99">
        <v>35000</v>
      </c>
      <c r="M162" s="100"/>
      <c r="N162" s="99">
        <v>1064</v>
      </c>
      <c r="O162" s="99">
        <v>1004.5</v>
      </c>
      <c r="P162" s="100"/>
      <c r="Q162" s="99">
        <v>32906.5</v>
      </c>
    </row>
    <row r="163" spans="1:17">
      <c r="A163" s="42" t="str">
        <f>TNOMINA[[#This Row],[cedula]]&amp;TNOMINA[[#This Row],[ctapresup]]&amp;TNOMINA[[#This Row],[prog]]</f>
        <v>001097741252.1.1.1.0101</v>
      </c>
      <c r="B163" s="98" t="s">
        <v>1787</v>
      </c>
      <c r="C163" s="98" t="s">
        <v>1807</v>
      </c>
      <c r="D163" s="98" t="s">
        <v>5730</v>
      </c>
      <c r="E163" s="98" t="s">
        <v>5731</v>
      </c>
      <c r="F163" s="98" t="s">
        <v>9</v>
      </c>
      <c r="G163" s="98" t="s">
        <v>1856</v>
      </c>
      <c r="H163" s="98" t="s">
        <v>1840</v>
      </c>
      <c r="I163" s="98" t="s">
        <v>1021</v>
      </c>
      <c r="J163" s="98" t="s">
        <v>605</v>
      </c>
      <c r="K163" s="98" t="s">
        <v>6294</v>
      </c>
      <c r="L163" s="99">
        <v>185000</v>
      </c>
      <c r="M163" s="99">
        <v>32099.49</v>
      </c>
      <c r="N163" s="99">
        <v>5624</v>
      </c>
      <c r="O163" s="99">
        <v>5309.5</v>
      </c>
      <c r="P163" s="99">
        <v>1549</v>
      </c>
      <c r="Q163" s="99">
        <v>140418.01</v>
      </c>
    </row>
    <row r="164" spans="1:17">
      <c r="A164" s="42" t="str">
        <f>TNOMINA[[#This Row],[cedula]]&amp;TNOMINA[[#This Row],[ctapresup]]&amp;TNOMINA[[#This Row],[prog]]</f>
        <v>001082682692.1.1.1.0101</v>
      </c>
      <c r="B164" s="98" t="s">
        <v>1787</v>
      </c>
      <c r="C164" s="98" t="s">
        <v>1807</v>
      </c>
      <c r="D164" s="98" t="s">
        <v>5730</v>
      </c>
      <c r="E164" s="98" t="s">
        <v>5731</v>
      </c>
      <c r="F164" s="98" t="s">
        <v>9</v>
      </c>
      <c r="G164" s="98" t="s">
        <v>836</v>
      </c>
      <c r="H164" s="98" t="s">
        <v>618</v>
      </c>
      <c r="I164" s="98" t="s">
        <v>259</v>
      </c>
      <c r="J164" s="98" t="s">
        <v>695</v>
      </c>
      <c r="K164" s="98" t="s">
        <v>6294</v>
      </c>
      <c r="L164" s="99">
        <v>65000</v>
      </c>
      <c r="M164" s="99">
        <v>4427.58</v>
      </c>
      <c r="N164" s="99">
        <v>1976</v>
      </c>
      <c r="O164" s="99">
        <v>1865.5</v>
      </c>
      <c r="P164" s="99">
        <v>32244.969999999998</v>
      </c>
      <c r="Q164" s="99">
        <v>24485.95</v>
      </c>
    </row>
    <row r="165" spans="1:17">
      <c r="A165" s="42" t="str">
        <f>TNOMINA[[#This Row],[cedula]]&amp;TNOMINA[[#This Row],[ctapresup]]&amp;TNOMINA[[#This Row],[prog]]</f>
        <v>019001936632.1.1.1.0101</v>
      </c>
      <c r="B165" s="98" t="s">
        <v>1787</v>
      </c>
      <c r="C165" s="98" t="s">
        <v>1807</v>
      </c>
      <c r="D165" s="98" t="s">
        <v>5730</v>
      </c>
      <c r="E165" s="98" t="s">
        <v>5731</v>
      </c>
      <c r="F165" s="98" t="s">
        <v>9</v>
      </c>
      <c r="G165" s="98" t="s">
        <v>2754</v>
      </c>
      <c r="H165" s="98" t="s">
        <v>2787</v>
      </c>
      <c r="I165" s="98" t="s">
        <v>7</v>
      </c>
      <c r="J165" s="98" t="s">
        <v>694</v>
      </c>
      <c r="K165" s="98" t="s">
        <v>6294</v>
      </c>
      <c r="L165" s="99">
        <v>18000</v>
      </c>
      <c r="M165" s="100"/>
      <c r="N165" s="99">
        <v>547.20000000000005</v>
      </c>
      <c r="O165" s="99">
        <v>516.6</v>
      </c>
      <c r="P165" s="100"/>
      <c r="Q165" s="99">
        <v>16911.2</v>
      </c>
    </row>
    <row r="166" spans="1:17">
      <c r="A166" s="42" t="str">
        <f>TNOMINA[[#This Row],[cedula]]&amp;TNOMINA[[#This Row],[ctapresup]]&amp;TNOMINA[[#This Row],[prog]]</f>
        <v>001109755622.1.1.1.0101</v>
      </c>
      <c r="B166" s="98" t="s">
        <v>1787</v>
      </c>
      <c r="C166" s="98" t="s">
        <v>1807</v>
      </c>
      <c r="D166" s="98" t="s">
        <v>5730</v>
      </c>
      <c r="E166" s="98" t="s">
        <v>5731</v>
      </c>
      <c r="F166" s="98" t="s">
        <v>9</v>
      </c>
      <c r="G166" s="98" t="s">
        <v>2367</v>
      </c>
      <c r="H166" s="98" t="s">
        <v>2368</v>
      </c>
      <c r="I166" s="98" t="s">
        <v>719</v>
      </c>
      <c r="J166" s="98" t="s">
        <v>612</v>
      </c>
      <c r="K166" s="98" t="s">
        <v>6294</v>
      </c>
      <c r="L166" s="99">
        <v>35000</v>
      </c>
      <c r="M166" s="100"/>
      <c r="N166" s="99">
        <v>1064</v>
      </c>
      <c r="O166" s="99">
        <v>1004.5</v>
      </c>
      <c r="P166" s="100"/>
      <c r="Q166" s="99">
        <v>31191.040000000001</v>
      </c>
    </row>
    <row r="167" spans="1:17">
      <c r="A167" s="42" t="str">
        <f>TNOMINA[[#This Row],[cedula]]&amp;TNOMINA[[#This Row],[ctapresup]]&amp;TNOMINA[[#This Row],[prog]]</f>
        <v>001028934762.1.1.1.0101</v>
      </c>
      <c r="B167" s="98" t="s">
        <v>1787</v>
      </c>
      <c r="C167" s="98" t="s">
        <v>1807</v>
      </c>
      <c r="D167" s="98" t="s">
        <v>5730</v>
      </c>
      <c r="E167" s="98" t="s">
        <v>5731</v>
      </c>
      <c r="F167" s="98" t="s">
        <v>9</v>
      </c>
      <c r="G167" s="98" t="s">
        <v>1297</v>
      </c>
      <c r="H167" s="98" t="s">
        <v>1096</v>
      </c>
      <c r="I167" s="98" t="s">
        <v>83</v>
      </c>
      <c r="J167" s="98" t="s">
        <v>246</v>
      </c>
      <c r="K167" s="98" t="s">
        <v>6294</v>
      </c>
      <c r="L167" s="99">
        <v>50000</v>
      </c>
      <c r="M167" s="99">
        <v>1854</v>
      </c>
      <c r="N167" s="99">
        <v>1520</v>
      </c>
      <c r="O167" s="99">
        <v>1435</v>
      </c>
      <c r="P167" s="99">
        <v>25</v>
      </c>
      <c r="Q167" s="99">
        <v>45166</v>
      </c>
    </row>
    <row r="168" spans="1:17">
      <c r="A168" s="42" t="str">
        <f>TNOMINA[[#This Row],[cedula]]&amp;TNOMINA[[#This Row],[ctapresup]]&amp;TNOMINA[[#This Row],[prog]]</f>
        <v>001090451382.1.1.1.0101</v>
      </c>
      <c r="B168" s="98" t="s">
        <v>1787</v>
      </c>
      <c r="C168" s="98" t="s">
        <v>1807</v>
      </c>
      <c r="D168" s="98" t="s">
        <v>5730</v>
      </c>
      <c r="E168" s="98" t="s">
        <v>5731</v>
      </c>
      <c r="F168" s="98" t="s">
        <v>9</v>
      </c>
      <c r="G168" s="98" t="s">
        <v>1298</v>
      </c>
      <c r="H168" s="98" t="s">
        <v>167</v>
      </c>
      <c r="I168" s="98" t="s">
        <v>75</v>
      </c>
      <c r="J168" s="98" t="s">
        <v>189</v>
      </c>
      <c r="K168" s="98" t="s">
        <v>6294</v>
      </c>
      <c r="L168" s="99">
        <v>50000</v>
      </c>
      <c r="M168" s="99">
        <v>1854</v>
      </c>
      <c r="N168" s="99">
        <v>1520</v>
      </c>
      <c r="O168" s="99">
        <v>1435</v>
      </c>
      <c r="P168" s="99">
        <v>4716</v>
      </c>
      <c r="Q168" s="99">
        <v>40475</v>
      </c>
    </row>
    <row r="169" spans="1:17">
      <c r="A169" s="42" t="str">
        <f>TNOMINA[[#This Row],[cedula]]&amp;TNOMINA[[#This Row],[ctapresup]]&amp;TNOMINA[[#This Row],[prog]]</f>
        <v>001154286252.1.1.1.0101</v>
      </c>
      <c r="B169" s="98" t="s">
        <v>1787</v>
      </c>
      <c r="C169" s="98" t="s">
        <v>1807</v>
      </c>
      <c r="D169" s="98" t="s">
        <v>5730</v>
      </c>
      <c r="E169" s="98" t="s">
        <v>5731</v>
      </c>
      <c r="F169" s="98" t="s">
        <v>9</v>
      </c>
      <c r="G169" s="98" t="s">
        <v>2163</v>
      </c>
      <c r="H169" s="98" t="s">
        <v>2180</v>
      </c>
      <c r="I169" s="98" t="s">
        <v>107</v>
      </c>
      <c r="J169" s="98" t="s">
        <v>695</v>
      </c>
      <c r="K169" s="98" t="s">
        <v>6294</v>
      </c>
      <c r="L169" s="99">
        <v>24000</v>
      </c>
      <c r="M169" s="100"/>
      <c r="N169" s="99">
        <v>729.6</v>
      </c>
      <c r="O169" s="99">
        <v>688.8</v>
      </c>
      <c r="P169" s="100"/>
      <c r="Q169" s="99">
        <v>4564.5600000000004</v>
      </c>
    </row>
    <row r="170" spans="1:17">
      <c r="A170" s="42" t="str">
        <f>TNOMINA[[#This Row],[cedula]]&amp;TNOMINA[[#This Row],[ctapresup]]&amp;TNOMINA[[#This Row],[prog]]</f>
        <v>001101143292.1.1.1.0101</v>
      </c>
      <c r="B170" s="98" t="s">
        <v>1787</v>
      </c>
      <c r="C170" s="98" t="s">
        <v>1807</v>
      </c>
      <c r="D170" s="98" t="s">
        <v>5730</v>
      </c>
      <c r="E170" s="98" t="s">
        <v>5731</v>
      </c>
      <c r="F170" s="98" t="s">
        <v>9</v>
      </c>
      <c r="G170" s="98" t="s">
        <v>1299</v>
      </c>
      <c r="H170" s="98" t="s">
        <v>1103</v>
      </c>
      <c r="I170" s="98" t="s">
        <v>426</v>
      </c>
      <c r="J170" s="98" t="s">
        <v>570</v>
      </c>
      <c r="K170" s="98" t="s">
        <v>6294</v>
      </c>
      <c r="L170" s="99">
        <v>45000</v>
      </c>
      <c r="M170" s="99">
        <v>1148.33</v>
      </c>
      <c r="N170" s="99">
        <v>1368</v>
      </c>
      <c r="O170" s="99">
        <v>1291.5</v>
      </c>
      <c r="P170" s="99">
        <v>25</v>
      </c>
      <c r="Q170" s="99">
        <v>41167.17</v>
      </c>
    </row>
    <row r="171" spans="1:17">
      <c r="A171" s="42" t="str">
        <f>TNOMINA[[#This Row],[cedula]]&amp;TNOMINA[[#This Row],[ctapresup]]&amp;TNOMINA[[#This Row],[prog]]</f>
        <v>047005451402.1.1.1.0101</v>
      </c>
      <c r="B171" s="98" t="s">
        <v>1787</v>
      </c>
      <c r="C171" s="98" t="s">
        <v>1807</v>
      </c>
      <c r="D171" s="98" t="s">
        <v>5730</v>
      </c>
      <c r="E171" s="98" t="s">
        <v>5731</v>
      </c>
      <c r="F171" s="98" t="s">
        <v>9</v>
      </c>
      <c r="G171" s="98" t="s">
        <v>1300</v>
      </c>
      <c r="H171" s="98" t="s">
        <v>392</v>
      </c>
      <c r="I171" s="98" t="s">
        <v>5744</v>
      </c>
      <c r="J171" s="98" t="s">
        <v>388</v>
      </c>
      <c r="K171" s="98" t="s">
        <v>6294</v>
      </c>
      <c r="L171" s="99">
        <v>19000.55</v>
      </c>
      <c r="M171" s="100"/>
      <c r="N171" s="99">
        <v>577.62</v>
      </c>
      <c r="O171" s="99">
        <v>545.32000000000005</v>
      </c>
      <c r="P171" s="100"/>
      <c r="Q171" s="99">
        <v>17852.61</v>
      </c>
    </row>
    <row r="172" spans="1:17">
      <c r="A172" s="42" t="str">
        <f>TNOMINA[[#This Row],[cedula]]&amp;TNOMINA[[#This Row],[ctapresup]]&amp;TNOMINA[[#This Row],[prog]]</f>
        <v>001131798082.1.1.1.0101</v>
      </c>
      <c r="B172" s="98" t="s">
        <v>1787</v>
      </c>
      <c r="C172" s="98" t="s">
        <v>1807</v>
      </c>
      <c r="D172" s="98" t="s">
        <v>5730</v>
      </c>
      <c r="E172" s="98" t="s">
        <v>5731</v>
      </c>
      <c r="F172" s="98" t="s">
        <v>9</v>
      </c>
      <c r="G172" s="98" t="s">
        <v>1301</v>
      </c>
      <c r="H172" s="98" t="s">
        <v>662</v>
      </c>
      <c r="I172" s="98" t="s">
        <v>426</v>
      </c>
      <c r="J172" s="98" t="s">
        <v>420</v>
      </c>
      <c r="K172" s="98" t="s">
        <v>6294</v>
      </c>
      <c r="L172" s="99">
        <v>30000</v>
      </c>
      <c r="M172" s="100"/>
      <c r="N172" s="99">
        <v>912</v>
      </c>
      <c r="O172" s="99">
        <v>861</v>
      </c>
      <c r="P172" s="100"/>
      <c r="Q172" s="99">
        <v>28202</v>
      </c>
    </row>
    <row r="173" spans="1:17">
      <c r="A173" s="42" t="str">
        <f>TNOMINA[[#This Row],[cedula]]&amp;TNOMINA[[#This Row],[ctapresup]]&amp;TNOMINA[[#This Row],[prog]]</f>
        <v>001187606772.1.1.1.0101</v>
      </c>
      <c r="B173" s="98" t="s">
        <v>1787</v>
      </c>
      <c r="C173" s="98" t="s">
        <v>1807</v>
      </c>
      <c r="D173" s="98" t="s">
        <v>5730</v>
      </c>
      <c r="E173" s="98" t="s">
        <v>5731</v>
      </c>
      <c r="F173" s="98" t="s">
        <v>9</v>
      </c>
      <c r="G173" s="98" t="s">
        <v>1302</v>
      </c>
      <c r="H173" s="98" t="s">
        <v>619</v>
      </c>
      <c r="I173" s="98" t="s">
        <v>306</v>
      </c>
      <c r="J173" s="98" t="s">
        <v>612</v>
      </c>
      <c r="K173" s="98" t="s">
        <v>6294</v>
      </c>
      <c r="L173" s="99">
        <v>45000</v>
      </c>
      <c r="M173" s="99">
        <v>1148.33</v>
      </c>
      <c r="N173" s="99">
        <v>1368</v>
      </c>
      <c r="O173" s="99">
        <v>1291.5</v>
      </c>
      <c r="P173" s="99">
        <v>11585.82</v>
      </c>
      <c r="Q173" s="99">
        <v>29606.35</v>
      </c>
    </row>
    <row r="174" spans="1:17">
      <c r="A174" s="42" t="str">
        <f>TNOMINA[[#This Row],[cedula]]&amp;TNOMINA[[#This Row],[ctapresup]]&amp;TNOMINA[[#This Row],[prog]]</f>
        <v>402313063542.1.1.1.0101</v>
      </c>
      <c r="B174" s="98" t="s">
        <v>1787</v>
      </c>
      <c r="C174" s="98" t="s">
        <v>1807</v>
      </c>
      <c r="D174" s="98" t="s">
        <v>5730</v>
      </c>
      <c r="E174" s="98" t="s">
        <v>5731</v>
      </c>
      <c r="F174" s="98" t="s">
        <v>9</v>
      </c>
      <c r="G174" s="98" t="s">
        <v>2424</v>
      </c>
      <c r="H174" s="98" t="s">
        <v>2423</v>
      </c>
      <c r="I174" s="98" t="s">
        <v>307</v>
      </c>
      <c r="J174" s="98" t="s">
        <v>226</v>
      </c>
      <c r="K174" s="98" t="s">
        <v>6294</v>
      </c>
      <c r="L174" s="99">
        <v>24000</v>
      </c>
      <c r="M174" s="100"/>
      <c r="N174" s="99">
        <v>729.6</v>
      </c>
      <c r="O174" s="99">
        <v>688.8</v>
      </c>
      <c r="P174" s="100"/>
      <c r="Q174" s="99">
        <v>22556.6</v>
      </c>
    </row>
    <row r="175" spans="1:17">
      <c r="A175" s="42" t="str">
        <f>TNOMINA[[#This Row],[cedula]]&amp;TNOMINA[[#This Row],[ctapresup]]&amp;TNOMINA[[#This Row],[prog]]</f>
        <v>402486761872.1.1.1.0101</v>
      </c>
      <c r="B175" s="98" t="s">
        <v>1787</v>
      </c>
      <c r="C175" s="98" t="s">
        <v>1807</v>
      </c>
      <c r="D175" s="98" t="s">
        <v>5730</v>
      </c>
      <c r="E175" s="98" t="s">
        <v>5731</v>
      </c>
      <c r="F175" s="98" t="s">
        <v>9</v>
      </c>
      <c r="G175" s="98" t="s">
        <v>1303</v>
      </c>
      <c r="H175" s="98" t="s">
        <v>789</v>
      </c>
      <c r="I175" s="98" t="s">
        <v>107</v>
      </c>
      <c r="J175" s="98" t="s">
        <v>695</v>
      </c>
      <c r="K175" s="98" t="s">
        <v>6294</v>
      </c>
      <c r="L175" s="99">
        <v>24000</v>
      </c>
      <c r="M175" s="100"/>
      <c r="N175" s="99">
        <v>729.6</v>
      </c>
      <c r="O175" s="99">
        <v>688.8</v>
      </c>
      <c r="P175" s="100"/>
      <c r="Q175" s="99">
        <v>22556.6</v>
      </c>
    </row>
    <row r="176" spans="1:17">
      <c r="A176" s="42" t="str">
        <f>TNOMINA[[#This Row],[cedula]]&amp;TNOMINA[[#This Row],[ctapresup]]&amp;TNOMINA[[#This Row],[prog]]</f>
        <v>011003208432.1.1.1.0101</v>
      </c>
      <c r="B176" s="98" t="s">
        <v>1787</v>
      </c>
      <c r="C176" s="98" t="s">
        <v>1807</v>
      </c>
      <c r="D176" s="98" t="s">
        <v>5730</v>
      </c>
      <c r="E176" s="98" t="s">
        <v>5731</v>
      </c>
      <c r="F176" s="98" t="s">
        <v>9</v>
      </c>
      <c r="G176" s="98" t="s">
        <v>1304</v>
      </c>
      <c r="H176" s="98" t="s">
        <v>404</v>
      </c>
      <c r="I176" s="98" t="s">
        <v>405</v>
      </c>
      <c r="J176" s="98" t="s">
        <v>403</v>
      </c>
      <c r="K176" s="98" t="s">
        <v>6294</v>
      </c>
      <c r="L176" s="99">
        <v>48000</v>
      </c>
      <c r="M176" s="99">
        <v>1571.73</v>
      </c>
      <c r="N176" s="99">
        <v>1459.2</v>
      </c>
      <c r="O176" s="99">
        <v>1377.6</v>
      </c>
      <c r="P176" s="99">
        <v>26704.620000000003</v>
      </c>
      <c r="Q176" s="99">
        <v>16886.849999999999</v>
      </c>
    </row>
    <row r="177" spans="1:17">
      <c r="A177" s="42" t="str">
        <f>TNOMINA[[#This Row],[cedula]]&amp;TNOMINA[[#This Row],[ctapresup]]&amp;TNOMINA[[#This Row],[prog]]</f>
        <v>224003151842.1.1.1.0101</v>
      </c>
      <c r="B177" s="98" t="s">
        <v>1787</v>
      </c>
      <c r="C177" s="98" t="s">
        <v>1807</v>
      </c>
      <c r="D177" s="98" t="s">
        <v>5730</v>
      </c>
      <c r="E177" s="98" t="s">
        <v>5731</v>
      </c>
      <c r="F177" s="98" t="s">
        <v>9</v>
      </c>
      <c r="G177" s="98" t="s">
        <v>2352</v>
      </c>
      <c r="H177" s="98" t="s">
        <v>2351</v>
      </c>
      <c r="I177" s="98" t="s">
        <v>7</v>
      </c>
      <c r="J177" s="98" t="s">
        <v>407</v>
      </c>
      <c r="K177" s="98" t="s">
        <v>6294</v>
      </c>
      <c r="L177" s="99">
        <v>24000</v>
      </c>
      <c r="M177" s="100"/>
      <c r="N177" s="99">
        <v>729.6</v>
      </c>
      <c r="O177" s="99">
        <v>688.8</v>
      </c>
      <c r="P177" s="100"/>
      <c r="Q177" s="99">
        <v>20050.599999999999</v>
      </c>
    </row>
    <row r="178" spans="1:17">
      <c r="A178" s="42" t="str">
        <f>TNOMINA[[#This Row],[cedula]]&amp;TNOMINA[[#This Row],[ctapresup]]&amp;TNOMINA[[#This Row],[prog]]</f>
        <v>047018875412.1.1.1.0101</v>
      </c>
      <c r="B178" s="98" t="s">
        <v>1787</v>
      </c>
      <c r="C178" s="98" t="s">
        <v>1807</v>
      </c>
      <c r="D178" s="98" t="s">
        <v>5730</v>
      </c>
      <c r="E178" s="98" t="s">
        <v>5731</v>
      </c>
      <c r="F178" s="98" t="s">
        <v>9</v>
      </c>
      <c r="G178" s="98" t="s">
        <v>1305</v>
      </c>
      <c r="H178" s="98" t="s">
        <v>756</v>
      </c>
      <c r="I178" s="98" t="s">
        <v>755</v>
      </c>
      <c r="J178" s="98" t="s">
        <v>246</v>
      </c>
      <c r="K178" s="98" t="s">
        <v>6294</v>
      </c>
      <c r="L178" s="99">
        <v>45000</v>
      </c>
      <c r="M178" s="99">
        <v>1148.33</v>
      </c>
      <c r="N178" s="99">
        <v>1368</v>
      </c>
      <c r="O178" s="99">
        <v>1291.5</v>
      </c>
      <c r="P178" s="99">
        <v>25</v>
      </c>
      <c r="Q178" s="99">
        <v>41167.17</v>
      </c>
    </row>
    <row r="179" spans="1:17">
      <c r="A179" s="42" t="str">
        <f>TNOMINA[[#This Row],[cedula]]&amp;TNOMINA[[#This Row],[ctapresup]]&amp;TNOMINA[[#This Row],[prog]]</f>
        <v>001032170142.1.1.1.0101</v>
      </c>
      <c r="B179" s="98" t="s">
        <v>1787</v>
      </c>
      <c r="C179" s="98" t="s">
        <v>1807</v>
      </c>
      <c r="D179" s="98" t="s">
        <v>5730</v>
      </c>
      <c r="E179" s="98" t="s">
        <v>5731</v>
      </c>
      <c r="F179" s="98" t="s">
        <v>9</v>
      </c>
      <c r="G179" s="98" t="s">
        <v>2755</v>
      </c>
      <c r="H179" s="98" t="s">
        <v>2788</v>
      </c>
      <c r="I179" s="98" t="s">
        <v>8</v>
      </c>
      <c r="J179" s="98" t="s">
        <v>695</v>
      </c>
      <c r="K179" s="98" t="s">
        <v>6294</v>
      </c>
      <c r="L179" s="99">
        <v>30000</v>
      </c>
      <c r="M179" s="100"/>
      <c r="N179" s="99">
        <v>912</v>
      </c>
      <c r="O179" s="99">
        <v>861</v>
      </c>
      <c r="P179" s="100"/>
      <c r="Q179" s="99">
        <v>27683.77</v>
      </c>
    </row>
    <row r="180" spans="1:17">
      <c r="A180" s="42" t="str">
        <f>TNOMINA[[#This Row],[cedula]]&amp;TNOMINA[[#This Row],[ctapresup]]&amp;TNOMINA[[#This Row],[prog]]</f>
        <v>402192423242.1.1.1.0101</v>
      </c>
      <c r="B180" s="98" t="s">
        <v>1787</v>
      </c>
      <c r="C180" s="98" t="s">
        <v>1807</v>
      </c>
      <c r="D180" s="98" t="s">
        <v>5730</v>
      </c>
      <c r="E180" s="98" t="s">
        <v>5731</v>
      </c>
      <c r="F180" s="98" t="s">
        <v>9</v>
      </c>
      <c r="G180" s="98" t="s">
        <v>6225</v>
      </c>
      <c r="H180" s="98" t="s">
        <v>6228</v>
      </c>
      <c r="I180" s="98" t="s">
        <v>251</v>
      </c>
      <c r="J180" s="98" t="s">
        <v>246</v>
      </c>
      <c r="K180" s="98" t="s">
        <v>6294</v>
      </c>
      <c r="L180" s="99">
        <v>45000</v>
      </c>
      <c r="M180" s="99">
        <v>1148.33</v>
      </c>
      <c r="N180" s="99">
        <v>1368</v>
      </c>
      <c r="O180" s="99">
        <v>1291.5</v>
      </c>
      <c r="P180" s="99">
        <v>25</v>
      </c>
      <c r="Q180" s="99">
        <v>41167.17</v>
      </c>
    </row>
    <row r="181" spans="1:17">
      <c r="A181" s="42" t="str">
        <f>TNOMINA[[#This Row],[cedula]]&amp;TNOMINA[[#This Row],[ctapresup]]&amp;TNOMINA[[#This Row],[prog]]</f>
        <v>402028988432.1.1.1.0101</v>
      </c>
      <c r="B181" s="98" t="s">
        <v>1787</v>
      </c>
      <c r="C181" s="98" t="s">
        <v>1807</v>
      </c>
      <c r="D181" s="98" t="s">
        <v>5730</v>
      </c>
      <c r="E181" s="98" t="s">
        <v>5731</v>
      </c>
      <c r="F181" s="98" t="s">
        <v>9</v>
      </c>
      <c r="G181" s="98" t="s">
        <v>2853</v>
      </c>
      <c r="H181" s="98" t="s">
        <v>2893</v>
      </c>
      <c r="I181" s="98" t="s">
        <v>25</v>
      </c>
      <c r="J181" s="98" t="s">
        <v>644</v>
      </c>
      <c r="K181" s="98" t="s">
        <v>6294</v>
      </c>
      <c r="L181" s="99">
        <v>50000</v>
      </c>
      <c r="M181" s="99">
        <v>1854</v>
      </c>
      <c r="N181" s="99">
        <v>1520</v>
      </c>
      <c r="O181" s="99">
        <v>1435</v>
      </c>
      <c r="P181" s="99">
        <v>10750.379999999997</v>
      </c>
      <c r="Q181" s="99">
        <v>34440.620000000003</v>
      </c>
    </row>
    <row r="182" spans="1:17">
      <c r="A182" s="42" t="str">
        <f>TNOMINA[[#This Row],[cedula]]&amp;TNOMINA[[#This Row],[ctapresup]]&amp;TNOMINA[[#This Row],[prog]]</f>
        <v>001141756312.1.1.1.0101</v>
      </c>
      <c r="B182" s="98" t="s">
        <v>1787</v>
      </c>
      <c r="C182" s="98" t="s">
        <v>1807</v>
      </c>
      <c r="D182" s="98" t="s">
        <v>5730</v>
      </c>
      <c r="E182" s="98" t="s">
        <v>5731</v>
      </c>
      <c r="F182" s="98" t="s">
        <v>9</v>
      </c>
      <c r="G182" s="98" t="s">
        <v>837</v>
      </c>
      <c r="H182" s="98" t="s">
        <v>194</v>
      </c>
      <c r="I182" s="98" t="s">
        <v>196</v>
      </c>
      <c r="J182" s="98" t="s">
        <v>612</v>
      </c>
      <c r="K182" s="98" t="s">
        <v>6294</v>
      </c>
      <c r="L182" s="99">
        <v>50000</v>
      </c>
      <c r="M182" s="99">
        <v>1854</v>
      </c>
      <c r="N182" s="99">
        <v>1520</v>
      </c>
      <c r="O182" s="99">
        <v>1435</v>
      </c>
      <c r="P182" s="99">
        <v>29637.72</v>
      </c>
      <c r="Q182" s="99">
        <v>15553.28</v>
      </c>
    </row>
    <row r="183" spans="1:17">
      <c r="A183" s="42" t="str">
        <f>TNOMINA[[#This Row],[cedula]]&amp;TNOMINA[[#This Row],[ctapresup]]&amp;TNOMINA[[#This Row],[prog]]</f>
        <v>402241296982.1.1.1.0101</v>
      </c>
      <c r="B183" s="98" t="s">
        <v>1787</v>
      </c>
      <c r="C183" s="98" t="s">
        <v>1807</v>
      </c>
      <c r="D183" s="98" t="s">
        <v>5730</v>
      </c>
      <c r="E183" s="98" t="s">
        <v>5731</v>
      </c>
      <c r="F183" s="98" t="s">
        <v>9</v>
      </c>
      <c r="G183" s="98" t="s">
        <v>2320</v>
      </c>
      <c r="H183" s="98" t="s">
        <v>2319</v>
      </c>
      <c r="I183" s="98" t="s">
        <v>2321</v>
      </c>
      <c r="J183" s="98" t="s">
        <v>2690</v>
      </c>
      <c r="K183" s="98" t="s">
        <v>6294</v>
      </c>
      <c r="L183" s="99">
        <v>70000</v>
      </c>
      <c r="M183" s="99">
        <v>5368.48</v>
      </c>
      <c r="N183" s="99">
        <v>2128</v>
      </c>
      <c r="O183" s="99">
        <v>2009</v>
      </c>
      <c r="P183" s="99">
        <v>25.000000000007276</v>
      </c>
      <c r="Q183" s="99">
        <v>60469.52</v>
      </c>
    </row>
    <row r="184" spans="1:17">
      <c r="A184" s="42" t="str">
        <f>TNOMINA[[#This Row],[cedula]]&amp;TNOMINA[[#This Row],[ctapresup]]&amp;TNOMINA[[#This Row],[prog]]</f>
        <v>001040980252.1.1.1.0101</v>
      </c>
      <c r="B184" s="98" t="s">
        <v>1787</v>
      </c>
      <c r="C184" s="98" t="s">
        <v>1807</v>
      </c>
      <c r="D184" s="98" t="s">
        <v>5730</v>
      </c>
      <c r="E184" s="98" t="s">
        <v>5731</v>
      </c>
      <c r="F184" s="98" t="s">
        <v>9</v>
      </c>
      <c r="G184" s="98" t="s">
        <v>1306</v>
      </c>
      <c r="H184" s="98" t="s">
        <v>463</v>
      </c>
      <c r="I184" s="98" t="s">
        <v>7</v>
      </c>
      <c r="J184" s="98" t="s">
        <v>695</v>
      </c>
      <c r="K184" s="98" t="s">
        <v>6294</v>
      </c>
      <c r="L184" s="99">
        <v>11000</v>
      </c>
      <c r="M184" s="100"/>
      <c r="N184" s="99">
        <v>334.4</v>
      </c>
      <c r="O184" s="99">
        <v>315.7</v>
      </c>
      <c r="P184" s="100"/>
      <c r="Q184" s="99">
        <v>9974.9</v>
      </c>
    </row>
    <row r="185" spans="1:17">
      <c r="A185" s="42" t="str">
        <f>TNOMINA[[#This Row],[cedula]]&amp;TNOMINA[[#This Row],[ctapresup]]&amp;TNOMINA[[#This Row],[prog]]</f>
        <v>001128584362.1.1.1.0101</v>
      </c>
      <c r="B185" s="98" t="s">
        <v>1787</v>
      </c>
      <c r="C185" s="98" t="s">
        <v>1807</v>
      </c>
      <c r="D185" s="98" t="s">
        <v>5730</v>
      </c>
      <c r="E185" s="98" t="s">
        <v>5731</v>
      </c>
      <c r="F185" s="98" t="s">
        <v>9</v>
      </c>
      <c r="G185" s="98" t="s">
        <v>1307</v>
      </c>
      <c r="H185" s="98" t="s">
        <v>222</v>
      </c>
      <c r="I185" s="98" t="s">
        <v>219</v>
      </c>
      <c r="J185" s="98" t="s">
        <v>1216</v>
      </c>
      <c r="K185" s="98" t="s">
        <v>6294</v>
      </c>
      <c r="L185" s="99">
        <v>70000</v>
      </c>
      <c r="M185" s="99">
        <v>5368.48</v>
      </c>
      <c r="N185" s="99">
        <v>2128</v>
      </c>
      <c r="O185" s="99">
        <v>2009</v>
      </c>
      <c r="P185" s="99">
        <v>825.00000000000728</v>
      </c>
      <c r="Q185" s="99">
        <v>59669.52</v>
      </c>
    </row>
    <row r="186" spans="1:17">
      <c r="A186" s="42" t="str">
        <f>TNOMINA[[#This Row],[cedula]]&amp;TNOMINA[[#This Row],[ctapresup]]&amp;TNOMINA[[#This Row],[prog]]</f>
        <v>001118887232.1.1.1.0101</v>
      </c>
      <c r="B186" s="98" t="s">
        <v>1787</v>
      </c>
      <c r="C186" s="98" t="s">
        <v>1807</v>
      </c>
      <c r="D186" s="98" t="s">
        <v>5730</v>
      </c>
      <c r="E186" s="98" t="s">
        <v>5731</v>
      </c>
      <c r="F186" s="98" t="s">
        <v>9</v>
      </c>
      <c r="G186" s="98" t="s">
        <v>838</v>
      </c>
      <c r="H186" s="98" t="s">
        <v>184</v>
      </c>
      <c r="I186" s="98" t="s">
        <v>295</v>
      </c>
      <c r="J186" s="98" t="s">
        <v>605</v>
      </c>
      <c r="K186" s="98" t="s">
        <v>6294</v>
      </c>
      <c r="L186" s="99">
        <v>35000</v>
      </c>
      <c r="M186" s="100"/>
      <c r="N186" s="99">
        <v>1064</v>
      </c>
      <c r="O186" s="99">
        <v>1004.5</v>
      </c>
      <c r="P186" s="100"/>
      <c r="Q186" s="99">
        <v>6226.31</v>
      </c>
    </row>
    <row r="187" spans="1:17">
      <c r="A187" s="42" t="str">
        <f>TNOMINA[[#This Row],[cedula]]&amp;TNOMINA[[#This Row],[ctapresup]]&amp;TNOMINA[[#This Row],[prog]]</f>
        <v>402234400962.1.1.1.0101</v>
      </c>
      <c r="B187" s="98" t="s">
        <v>1787</v>
      </c>
      <c r="C187" s="98" t="s">
        <v>1807</v>
      </c>
      <c r="D187" s="98" t="s">
        <v>5730</v>
      </c>
      <c r="E187" s="98" t="s">
        <v>5731</v>
      </c>
      <c r="F187" s="98" t="s">
        <v>9</v>
      </c>
      <c r="G187" s="98" t="s">
        <v>6268</v>
      </c>
      <c r="H187" s="98" t="s">
        <v>6271</v>
      </c>
      <c r="I187" s="98" t="s">
        <v>25</v>
      </c>
      <c r="J187" s="98" t="s">
        <v>605</v>
      </c>
      <c r="K187" s="98" t="s">
        <v>6294</v>
      </c>
      <c r="L187" s="99">
        <v>110000</v>
      </c>
      <c r="M187" s="99">
        <v>14457.62</v>
      </c>
      <c r="N187" s="99">
        <v>3344</v>
      </c>
      <c r="O187" s="99">
        <v>3157</v>
      </c>
      <c r="P187" s="99">
        <v>25</v>
      </c>
      <c r="Q187" s="99">
        <v>89016.38</v>
      </c>
    </row>
    <row r="188" spans="1:17">
      <c r="A188" s="42" t="str">
        <f>TNOMINA[[#This Row],[cedula]]&amp;TNOMINA[[#This Row],[ctapresup]]&amp;TNOMINA[[#This Row],[prog]]</f>
        <v>223014997562.1.1.1.0101</v>
      </c>
      <c r="B188" s="98" t="s">
        <v>1787</v>
      </c>
      <c r="C188" s="98" t="s">
        <v>1807</v>
      </c>
      <c r="D188" s="98" t="s">
        <v>5730</v>
      </c>
      <c r="E188" s="98" t="s">
        <v>5731</v>
      </c>
      <c r="F188" s="98" t="s">
        <v>9</v>
      </c>
      <c r="G188" s="98" t="s">
        <v>2369</v>
      </c>
      <c r="H188" s="98" t="s">
        <v>2370</v>
      </c>
      <c r="I188" s="98" t="s">
        <v>23</v>
      </c>
      <c r="J188" s="98" t="s">
        <v>403</v>
      </c>
      <c r="K188" s="98" t="s">
        <v>6294</v>
      </c>
      <c r="L188" s="99">
        <v>45000</v>
      </c>
      <c r="M188" s="99">
        <v>1148.33</v>
      </c>
      <c r="N188" s="99">
        <v>1368</v>
      </c>
      <c r="O188" s="99">
        <v>1291.5</v>
      </c>
      <c r="P188" s="99">
        <v>25</v>
      </c>
      <c r="Q188" s="99">
        <v>41167.17</v>
      </c>
    </row>
    <row r="189" spans="1:17">
      <c r="A189" s="42" t="str">
        <f>TNOMINA[[#This Row],[cedula]]&amp;TNOMINA[[#This Row],[ctapresup]]&amp;TNOMINA[[#This Row],[prog]]</f>
        <v>001002157142.1.1.1.0101</v>
      </c>
      <c r="B189" s="98" t="s">
        <v>1787</v>
      </c>
      <c r="C189" s="98" t="s">
        <v>1807</v>
      </c>
      <c r="D189" s="98" t="s">
        <v>5730</v>
      </c>
      <c r="E189" s="98" t="s">
        <v>5731</v>
      </c>
      <c r="F189" s="98" t="s">
        <v>9</v>
      </c>
      <c r="G189" s="98" t="s">
        <v>1308</v>
      </c>
      <c r="H189" s="98" t="s">
        <v>670</v>
      </c>
      <c r="I189" s="98" t="s">
        <v>111</v>
      </c>
      <c r="J189" s="98" t="s">
        <v>420</v>
      </c>
      <c r="K189" s="98" t="s">
        <v>6294</v>
      </c>
      <c r="L189" s="99">
        <v>30000</v>
      </c>
      <c r="M189" s="100"/>
      <c r="N189" s="99">
        <v>912</v>
      </c>
      <c r="O189" s="99">
        <v>861</v>
      </c>
      <c r="P189" s="100"/>
      <c r="Q189" s="99">
        <v>7023.09</v>
      </c>
    </row>
    <row r="190" spans="1:17">
      <c r="A190" s="42" t="str">
        <f>TNOMINA[[#This Row],[cedula]]&amp;TNOMINA[[#This Row],[ctapresup]]&amp;TNOMINA[[#This Row],[prog]]</f>
        <v>034001958262.1.1.1.0101</v>
      </c>
      <c r="B190" s="98" t="s">
        <v>1787</v>
      </c>
      <c r="C190" s="98" t="s">
        <v>1807</v>
      </c>
      <c r="D190" s="98" t="s">
        <v>5730</v>
      </c>
      <c r="E190" s="98" t="s">
        <v>5731</v>
      </c>
      <c r="F190" s="98" t="s">
        <v>9</v>
      </c>
      <c r="G190" s="98" t="s">
        <v>1309</v>
      </c>
      <c r="H190" s="98" t="s">
        <v>577</v>
      </c>
      <c r="I190" s="98" t="s">
        <v>62</v>
      </c>
      <c r="J190" s="98" t="s">
        <v>570</v>
      </c>
      <c r="K190" s="98" t="s">
        <v>6294</v>
      </c>
      <c r="L190" s="99">
        <v>20000</v>
      </c>
      <c r="M190" s="100"/>
      <c r="N190" s="99">
        <v>608</v>
      </c>
      <c r="O190" s="99">
        <v>574</v>
      </c>
      <c r="P190" s="100"/>
      <c r="Q190" s="99">
        <v>18793</v>
      </c>
    </row>
    <row r="191" spans="1:17">
      <c r="A191" s="42" t="str">
        <f>TNOMINA[[#This Row],[cedula]]&amp;TNOMINA[[#This Row],[ctapresup]]&amp;TNOMINA[[#This Row],[prog]]</f>
        <v>001150337972.1.1.1.0101</v>
      </c>
      <c r="B191" s="98" t="s">
        <v>1787</v>
      </c>
      <c r="C191" s="98" t="s">
        <v>1807</v>
      </c>
      <c r="D191" s="98" t="s">
        <v>5730</v>
      </c>
      <c r="E191" s="98" t="s">
        <v>5731</v>
      </c>
      <c r="F191" s="98" t="s">
        <v>9</v>
      </c>
      <c r="G191" s="98" t="s">
        <v>5992</v>
      </c>
      <c r="H191" s="98" t="s">
        <v>5995</v>
      </c>
      <c r="I191" s="98" t="s">
        <v>7</v>
      </c>
      <c r="J191" s="98" t="s">
        <v>407</v>
      </c>
      <c r="K191" s="98" t="s">
        <v>6294</v>
      </c>
      <c r="L191" s="99">
        <v>20000</v>
      </c>
      <c r="M191" s="100"/>
      <c r="N191" s="99">
        <v>608</v>
      </c>
      <c r="O191" s="99">
        <v>574</v>
      </c>
      <c r="P191" s="100"/>
      <c r="Q191" s="99">
        <v>18793</v>
      </c>
    </row>
    <row r="192" spans="1:17">
      <c r="A192" s="42" t="str">
        <f>TNOMINA[[#This Row],[cedula]]&amp;TNOMINA[[#This Row],[ctapresup]]&amp;TNOMINA[[#This Row],[prog]]</f>
        <v>001168710472.1.1.1.0101</v>
      </c>
      <c r="B192" s="98" t="s">
        <v>1787</v>
      </c>
      <c r="C192" s="98" t="s">
        <v>1807</v>
      </c>
      <c r="D192" s="98" t="s">
        <v>5730</v>
      </c>
      <c r="E192" s="98" t="s">
        <v>5731</v>
      </c>
      <c r="F192" s="98" t="s">
        <v>9</v>
      </c>
      <c r="G192" s="98" t="s">
        <v>1310</v>
      </c>
      <c r="H192" s="98" t="s">
        <v>578</v>
      </c>
      <c r="I192" s="98" t="s">
        <v>68</v>
      </c>
      <c r="J192" s="98" t="s">
        <v>570</v>
      </c>
      <c r="K192" s="98" t="s">
        <v>6294</v>
      </c>
      <c r="L192" s="99">
        <v>35000</v>
      </c>
      <c r="M192" s="100"/>
      <c r="N192" s="99">
        <v>1064</v>
      </c>
      <c r="O192" s="99">
        <v>1004.5</v>
      </c>
      <c r="P192" s="100"/>
      <c r="Q192" s="99">
        <v>22452.82</v>
      </c>
    </row>
    <row r="193" spans="1:17">
      <c r="A193" s="42" t="str">
        <f>TNOMINA[[#This Row],[cedula]]&amp;TNOMINA[[#This Row],[ctapresup]]&amp;TNOMINA[[#This Row],[prog]]</f>
        <v>001004974602.1.1.1.0101</v>
      </c>
      <c r="B193" s="98" t="s">
        <v>1787</v>
      </c>
      <c r="C193" s="98" t="s">
        <v>1807</v>
      </c>
      <c r="D193" s="98" t="s">
        <v>5730</v>
      </c>
      <c r="E193" s="98" t="s">
        <v>5731</v>
      </c>
      <c r="F193" s="98" t="s">
        <v>9</v>
      </c>
      <c r="G193" s="98" t="s">
        <v>1311</v>
      </c>
      <c r="H193" s="98" t="s">
        <v>620</v>
      </c>
      <c r="I193" s="98" t="s">
        <v>13</v>
      </c>
      <c r="J193" s="98" t="s">
        <v>612</v>
      </c>
      <c r="K193" s="98" t="s">
        <v>6294</v>
      </c>
      <c r="L193" s="99">
        <v>60000</v>
      </c>
      <c r="M193" s="99">
        <v>3486.68</v>
      </c>
      <c r="N193" s="99">
        <v>1824</v>
      </c>
      <c r="O193" s="99">
        <v>1722</v>
      </c>
      <c r="P193" s="99">
        <v>11448.25</v>
      </c>
      <c r="Q193" s="99">
        <v>41519.07</v>
      </c>
    </row>
    <row r="194" spans="1:17">
      <c r="A194" s="42" t="str">
        <f>TNOMINA[[#This Row],[cedula]]&amp;TNOMINA[[#This Row],[ctapresup]]&amp;TNOMINA[[#This Row],[prog]]</f>
        <v>093006770292.1.1.1.0101</v>
      </c>
      <c r="B194" s="98" t="s">
        <v>1787</v>
      </c>
      <c r="C194" s="98" t="s">
        <v>1807</v>
      </c>
      <c r="D194" s="98" t="s">
        <v>5730</v>
      </c>
      <c r="E194" s="98" t="s">
        <v>5731</v>
      </c>
      <c r="F194" s="98" t="s">
        <v>9</v>
      </c>
      <c r="G194" s="98" t="s">
        <v>1312</v>
      </c>
      <c r="H194" s="98" t="s">
        <v>579</v>
      </c>
      <c r="I194" s="98" t="s">
        <v>62</v>
      </c>
      <c r="J194" s="98" t="s">
        <v>570</v>
      </c>
      <c r="K194" s="98" t="s">
        <v>6294</v>
      </c>
      <c r="L194" s="99">
        <v>20000</v>
      </c>
      <c r="M194" s="100"/>
      <c r="N194" s="99">
        <v>608</v>
      </c>
      <c r="O194" s="99">
        <v>574</v>
      </c>
      <c r="P194" s="100"/>
      <c r="Q194" s="99">
        <v>18793</v>
      </c>
    </row>
    <row r="195" spans="1:17">
      <c r="A195" s="42" t="str">
        <f>TNOMINA[[#This Row],[cedula]]&amp;TNOMINA[[#This Row],[ctapresup]]&amp;TNOMINA[[#This Row],[prog]]</f>
        <v>001004333742.1.1.1.0101</v>
      </c>
      <c r="B195" s="98" t="s">
        <v>1787</v>
      </c>
      <c r="C195" s="98" t="s">
        <v>1807</v>
      </c>
      <c r="D195" s="98" t="s">
        <v>5730</v>
      </c>
      <c r="E195" s="98" t="s">
        <v>5731</v>
      </c>
      <c r="F195" s="98" t="s">
        <v>9</v>
      </c>
      <c r="G195" s="98" t="s">
        <v>1313</v>
      </c>
      <c r="H195" s="98" t="s">
        <v>5581</v>
      </c>
      <c r="I195" s="98" t="s">
        <v>48</v>
      </c>
      <c r="J195" s="98" t="s">
        <v>273</v>
      </c>
      <c r="K195" s="98" t="s">
        <v>6294</v>
      </c>
      <c r="L195" s="99">
        <v>180000</v>
      </c>
      <c r="M195" s="99">
        <v>30923.37</v>
      </c>
      <c r="N195" s="99">
        <v>5472</v>
      </c>
      <c r="O195" s="99">
        <v>5166</v>
      </c>
      <c r="P195" s="99">
        <v>2025</v>
      </c>
      <c r="Q195" s="99">
        <v>136413.63</v>
      </c>
    </row>
    <row r="196" spans="1:17">
      <c r="A196" s="42" t="str">
        <f>TNOMINA[[#This Row],[cedula]]&amp;TNOMINA[[#This Row],[ctapresup]]&amp;TNOMINA[[#This Row],[prog]]</f>
        <v>228000117892.1.1.1.0101</v>
      </c>
      <c r="B196" s="98" t="s">
        <v>1787</v>
      </c>
      <c r="C196" s="98" t="s">
        <v>1807</v>
      </c>
      <c r="D196" s="98" t="s">
        <v>5730</v>
      </c>
      <c r="E196" s="98" t="s">
        <v>5731</v>
      </c>
      <c r="F196" s="98" t="s">
        <v>9</v>
      </c>
      <c r="G196" s="98" t="s">
        <v>1314</v>
      </c>
      <c r="H196" s="98" t="s">
        <v>671</v>
      </c>
      <c r="I196" s="98" t="s">
        <v>219</v>
      </c>
      <c r="J196" s="98" t="s">
        <v>271</v>
      </c>
      <c r="K196" s="98" t="s">
        <v>6294</v>
      </c>
      <c r="L196" s="99">
        <v>70000</v>
      </c>
      <c r="M196" s="99">
        <v>5368.48</v>
      </c>
      <c r="N196" s="99">
        <v>2128</v>
      </c>
      <c r="O196" s="99">
        <v>2009</v>
      </c>
      <c r="P196" s="99">
        <v>25.000000000007276</v>
      </c>
      <c r="Q196" s="99">
        <v>60469.52</v>
      </c>
    </row>
    <row r="197" spans="1:17">
      <c r="A197" s="42" t="str">
        <f>TNOMINA[[#This Row],[cedula]]&amp;TNOMINA[[#This Row],[ctapresup]]&amp;TNOMINA[[#This Row],[prog]]</f>
        <v>001143883662.1.1.1.0101</v>
      </c>
      <c r="B197" s="98" t="s">
        <v>1787</v>
      </c>
      <c r="C197" s="98" t="s">
        <v>1807</v>
      </c>
      <c r="D197" s="98" t="s">
        <v>5730</v>
      </c>
      <c r="E197" s="98" t="s">
        <v>5731</v>
      </c>
      <c r="F197" s="98" t="s">
        <v>9</v>
      </c>
      <c r="G197" s="98" t="s">
        <v>2722</v>
      </c>
      <c r="H197" s="98" t="s">
        <v>2723</v>
      </c>
      <c r="I197" s="98" t="s">
        <v>7</v>
      </c>
      <c r="J197" s="98" t="s">
        <v>695</v>
      </c>
      <c r="K197" s="98" t="s">
        <v>6294</v>
      </c>
      <c r="L197" s="99">
        <v>18000</v>
      </c>
      <c r="M197" s="100"/>
      <c r="N197" s="99">
        <v>547.20000000000005</v>
      </c>
      <c r="O197" s="99">
        <v>516.6</v>
      </c>
      <c r="P197" s="100"/>
      <c r="Q197" s="99">
        <v>16392.97</v>
      </c>
    </row>
    <row r="198" spans="1:17">
      <c r="A198" s="42" t="str">
        <f>TNOMINA[[#This Row],[cedula]]&amp;TNOMINA[[#This Row],[ctapresup]]&amp;TNOMINA[[#This Row],[prog]]</f>
        <v>001082414152.1.1.1.0101</v>
      </c>
      <c r="B198" s="98" t="s">
        <v>1787</v>
      </c>
      <c r="C198" s="98" t="s">
        <v>1807</v>
      </c>
      <c r="D198" s="98" t="s">
        <v>5730</v>
      </c>
      <c r="E198" s="98" t="s">
        <v>5731</v>
      </c>
      <c r="F198" s="98" t="s">
        <v>9</v>
      </c>
      <c r="G198" s="98" t="s">
        <v>1315</v>
      </c>
      <c r="H198" s="98" t="s">
        <v>580</v>
      </c>
      <c r="I198" s="98" t="s">
        <v>320</v>
      </c>
      <c r="J198" s="98" t="s">
        <v>570</v>
      </c>
      <c r="K198" s="98" t="s">
        <v>6294</v>
      </c>
      <c r="L198" s="99">
        <v>31500</v>
      </c>
      <c r="M198" s="100"/>
      <c r="N198" s="99">
        <v>957.6</v>
      </c>
      <c r="O198" s="99">
        <v>904.05</v>
      </c>
      <c r="P198" s="100"/>
      <c r="Q198" s="99">
        <v>23048</v>
      </c>
    </row>
    <row r="199" spans="1:17">
      <c r="A199" s="42" t="str">
        <f>TNOMINA[[#This Row],[cedula]]&amp;TNOMINA[[#This Row],[ctapresup]]&amp;TNOMINA[[#This Row],[prog]]</f>
        <v>047000053352.1.1.1.0101</v>
      </c>
      <c r="B199" s="98" t="s">
        <v>1787</v>
      </c>
      <c r="C199" s="98" t="s">
        <v>1807</v>
      </c>
      <c r="D199" s="98" t="s">
        <v>5730</v>
      </c>
      <c r="E199" s="98" t="s">
        <v>5731</v>
      </c>
      <c r="F199" s="98" t="s">
        <v>9</v>
      </c>
      <c r="G199" s="98" t="s">
        <v>1316</v>
      </c>
      <c r="H199" s="98" t="s">
        <v>699</v>
      </c>
      <c r="I199" s="98" t="s">
        <v>163</v>
      </c>
      <c r="J199" s="98" t="s">
        <v>694</v>
      </c>
      <c r="K199" s="98" t="s">
        <v>6294</v>
      </c>
      <c r="L199" s="99">
        <v>35000</v>
      </c>
      <c r="M199" s="100"/>
      <c r="N199" s="99">
        <v>1064</v>
      </c>
      <c r="O199" s="99">
        <v>1004.5</v>
      </c>
      <c r="P199" s="100"/>
      <c r="Q199" s="99">
        <v>32906.5</v>
      </c>
    </row>
    <row r="200" spans="1:17">
      <c r="A200" s="42" t="str">
        <f>TNOMINA[[#This Row],[cedula]]&amp;TNOMINA[[#This Row],[ctapresup]]&amp;TNOMINA[[#This Row],[prog]]</f>
        <v>020000916582.1.1.1.0101</v>
      </c>
      <c r="B200" s="98" t="s">
        <v>1787</v>
      </c>
      <c r="C200" s="98" t="s">
        <v>1807</v>
      </c>
      <c r="D200" s="98" t="s">
        <v>5730</v>
      </c>
      <c r="E200" s="98" t="s">
        <v>5731</v>
      </c>
      <c r="F200" s="98" t="s">
        <v>9</v>
      </c>
      <c r="G200" s="98" t="s">
        <v>1317</v>
      </c>
      <c r="H200" s="98" t="s">
        <v>3671</v>
      </c>
      <c r="I200" s="98" t="s">
        <v>7</v>
      </c>
      <c r="J200" s="98" t="s">
        <v>407</v>
      </c>
      <c r="K200" s="98" t="s">
        <v>6294</v>
      </c>
      <c r="L200" s="99">
        <v>20000</v>
      </c>
      <c r="M200" s="100"/>
      <c r="N200" s="99">
        <v>608</v>
      </c>
      <c r="O200" s="99">
        <v>574</v>
      </c>
      <c r="P200" s="100"/>
      <c r="Q200" s="99">
        <v>3761.43</v>
      </c>
    </row>
    <row r="201" spans="1:17">
      <c r="A201" s="42" t="str">
        <f>TNOMINA[[#This Row],[cedula]]&amp;TNOMINA[[#This Row],[ctapresup]]&amp;TNOMINA[[#This Row],[prog]]</f>
        <v>001098686872.1.1.1.0101</v>
      </c>
      <c r="B201" s="98" t="s">
        <v>1787</v>
      </c>
      <c r="C201" s="98" t="s">
        <v>1807</v>
      </c>
      <c r="D201" s="98" t="s">
        <v>5730</v>
      </c>
      <c r="E201" s="98" t="s">
        <v>5731</v>
      </c>
      <c r="F201" s="98" t="s">
        <v>9</v>
      </c>
      <c r="G201" s="98" t="s">
        <v>1318</v>
      </c>
      <c r="H201" s="98" t="s">
        <v>581</v>
      </c>
      <c r="I201" s="98" t="s">
        <v>266</v>
      </c>
      <c r="J201" s="98" t="s">
        <v>570</v>
      </c>
      <c r="K201" s="98" t="s">
        <v>6294</v>
      </c>
      <c r="L201" s="99">
        <v>25000</v>
      </c>
      <c r="M201" s="100"/>
      <c r="N201" s="99">
        <v>760</v>
      </c>
      <c r="O201" s="99">
        <v>717.5</v>
      </c>
      <c r="P201" s="100"/>
      <c r="Q201" s="99">
        <v>7354.15</v>
      </c>
    </row>
    <row r="202" spans="1:17">
      <c r="A202" s="42" t="str">
        <f>TNOMINA[[#This Row],[cedula]]&amp;TNOMINA[[#This Row],[ctapresup]]&amp;TNOMINA[[#This Row],[prog]]</f>
        <v>001167522622.1.1.1.0101</v>
      </c>
      <c r="B202" s="98" t="s">
        <v>1787</v>
      </c>
      <c r="C202" s="98" t="s">
        <v>1807</v>
      </c>
      <c r="D202" s="98" t="s">
        <v>5730</v>
      </c>
      <c r="E202" s="98" t="s">
        <v>5731</v>
      </c>
      <c r="F202" s="98" t="s">
        <v>9</v>
      </c>
      <c r="G202" s="98" t="s">
        <v>5925</v>
      </c>
      <c r="H202" s="98" t="s">
        <v>5928</v>
      </c>
      <c r="I202" s="98" t="s">
        <v>719</v>
      </c>
      <c r="J202" s="98" t="s">
        <v>695</v>
      </c>
      <c r="K202" s="98" t="s">
        <v>6294</v>
      </c>
      <c r="L202" s="99">
        <v>35000</v>
      </c>
      <c r="M202" s="100"/>
      <c r="N202" s="99">
        <v>1064</v>
      </c>
      <c r="O202" s="99">
        <v>1004.5</v>
      </c>
      <c r="P202" s="100"/>
      <c r="Q202" s="99">
        <v>32906.5</v>
      </c>
    </row>
    <row r="203" spans="1:17">
      <c r="A203" s="42" t="str">
        <f>TNOMINA[[#This Row],[cedula]]&amp;TNOMINA[[#This Row],[ctapresup]]&amp;TNOMINA[[#This Row],[prog]]</f>
        <v>402216887122.1.1.1.0101</v>
      </c>
      <c r="B203" s="98" t="s">
        <v>1787</v>
      </c>
      <c r="C203" s="98" t="s">
        <v>1807</v>
      </c>
      <c r="D203" s="98" t="s">
        <v>5730</v>
      </c>
      <c r="E203" s="98" t="s">
        <v>5731</v>
      </c>
      <c r="F203" s="98" t="s">
        <v>9</v>
      </c>
      <c r="G203" s="98" t="s">
        <v>2265</v>
      </c>
      <c r="H203" s="98" t="s">
        <v>2264</v>
      </c>
      <c r="I203" s="98" t="s">
        <v>8</v>
      </c>
      <c r="J203" s="98" t="s">
        <v>570</v>
      </c>
      <c r="K203" s="98" t="s">
        <v>6294</v>
      </c>
      <c r="L203" s="99">
        <v>25000</v>
      </c>
      <c r="M203" s="100"/>
      <c r="N203" s="99">
        <v>760</v>
      </c>
      <c r="O203" s="99">
        <v>717.5</v>
      </c>
      <c r="P203" s="100"/>
      <c r="Q203" s="99">
        <v>23497.5</v>
      </c>
    </row>
    <row r="204" spans="1:17">
      <c r="A204" s="42" t="str">
        <f>TNOMINA[[#This Row],[cedula]]&amp;TNOMINA[[#This Row],[ctapresup]]&amp;TNOMINA[[#This Row],[prog]]</f>
        <v>402123656842.1.1.1.0101</v>
      </c>
      <c r="B204" s="98" t="s">
        <v>1787</v>
      </c>
      <c r="C204" s="98" t="s">
        <v>1807</v>
      </c>
      <c r="D204" s="98" t="s">
        <v>5730</v>
      </c>
      <c r="E204" s="98" t="s">
        <v>5731</v>
      </c>
      <c r="F204" s="98" t="s">
        <v>9</v>
      </c>
      <c r="G204" s="98" t="s">
        <v>2371</v>
      </c>
      <c r="H204" s="98" t="s">
        <v>2372</v>
      </c>
      <c r="I204" s="98" t="s">
        <v>8</v>
      </c>
      <c r="J204" s="98" t="s">
        <v>226</v>
      </c>
      <c r="K204" s="98" t="s">
        <v>6294</v>
      </c>
      <c r="L204" s="99">
        <v>35000</v>
      </c>
      <c r="M204" s="100"/>
      <c r="N204" s="99">
        <v>1064</v>
      </c>
      <c r="O204" s="99">
        <v>1004.5</v>
      </c>
      <c r="P204" s="100"/>
      <c r="Q204" s="99">
        <v>28240.5</v>
      </c>
    </row>
    <row r="205" spans="1:17">
      <c r="A205" s="42" t="str">
        <f>TNOMINA[[#This Row],[cedula]]&amp;TNOMINA[[#This Row],[ctapresup]]&amp;TNOMINA[[#This Row],[prog]]</f>
        <v>402201665382.1.1.1.0101</v>
      </c>
      <c r="B205" s="98" t="s">
        <v>1787</v>
      </c>
      <c r="C205" s="98" t="s">
        <v>1807</v>
      </c>
      <c r="D205" s="98" t="s">
        <v>5730</v>
      </c>
      <c r="E205" s="98" t="s">
        <v>5731</v>
      </c>
      <c r="F205" s="98" t="s">
        <v>9</v>
      </c>
      <c r="G205" s="98" t="s">
        <v>1319</v>
      </c>
      <c r="H205" s="98" t="s">
        <v>1138</v>
      </c>
      <c r="I205" s="98" t="s">
        <v>249</v>
      </c>
      <c r="J205" s="98" t="s">
        <v>246</v>
      </c>
      <c r="K205" s="98" t="s">
        <v>6294</v>
      </c>
      <c r="L205" s="99">
        <v>45000</v>
      </c>
      <c r="M205" s="99">
        <v>1148.33</v>
      </c>
      <c r="N205" s="99">
        <v>1368</v>
      </c>
      <c r="O205" s="99">
        <v>1291.5</v>
      </c>
      <c r="P205" s="99">
        <v>25</v>
      </c>
      <c r="Q205" s="99">
        <v>41167.17</v>
      </c>
    </row>
    <row r="206" spans="1:17">
      <c r="A206" s="42" t="str">
        <f>TNOMINA[[#This Row],[cedula]]&amp;TNOMINA[[#This Row],[ctapresup]]&amp;TNOMINA[[#This Row],[prog]]</f>
        <v>055003438912.1.1.1.0101</v>
      </c>
      <c r="B206" s="98" t="s">
        <v>1787</v>
      </c>
      <c r="C206" s="98" t="s">
        <v>1807</v>
      </c>
      <c r="D206" s="98" t="s">
        <v>5730</v>
      </c>
      <c r="E206" s="98" t="s">
        <v>5731</v>
      </c>
      <c r="F206" s="98" t="s">
        <v>9</v>
      </c>
      <c r="G206" s="98" t="s">
        <v>1320</v>
      </c>
      <c r="H206" s="98" t="s">
        <v>582</v>
      </c>
      <c r="I206" s="98" t="s">
        <v>94</v>
      </c>
      <c r="J206" s="98" t="s">
        <v>570</v>
      </c>
      <c r="K206" s="98" t="s">
        <v>6294</v>
      </c>
      <c r="L206" s="99">
        <v>14300</v>
      </c>
      <c r="M206" s="100"/>
      <c r="N206" s="99">
        <v>434.72</v>
      </c>
      <c r="O206" s="99">
        <v>410.41</v>
      </c>
      <c r="P206" s="100"/>
      <c r="Q206" s="99">
        <v>13429.87</v>
      </c>
    </row>
    <row r="207" spans="1:17">
      <c r="A207" s="42" t="str">
        <f>TNOMINA[[#This Row],[cedula]]&amp;TNOMINA[[#This Row],[ctapresup]]&amp;TNOMINA[[#This Row],[prog]]</f>
        <v>402213752862.1.1.1.0101</v>
      </c>
      <c r="B207" s="98" t="s">
        <v>1787</v>
      </c>
      <c r="C207" s="98" t="s">
        <v>1807</v>
      </c>
      <c r="D207" s="98" t="s">
        <v>5730</v>
      </c>
      <c r="E207" s="98" t="s">
        <v>5731</v>
      </c>
      <c r="F207" s="98" t="s">
        <v>9</v>
      </c>
      <c r="G207" s="98" t="s">
        <v>5825</v>
      </c>
      <c r="H207" s="98" t="s">
        <v>5824</v>
      </c>
      <c r="I207" s="98" t="s">
        <v>295</v>
      </c>
      <c r="J207" s="98" t="s">
        <v>605</v>
      </c>
      <c r="K207" s="98" t="s">
        <v>6294</v>
      </c>
      <c r="L207" s="99">
        <v>35000</v>
      </c>
      <c r="M207" s="100"/>
      <c r="N207" s="99">
        <v>1064</v>
      </c>
      <c r="O207" s="99">
        <v>1004.5</v>
      </c>
      <c r="P207" s="100"/>
      <c r="Q207" s="99">
        <v>32906.5</v>
      </c>
    </row>
    <row r="208" spans="1:17">
      <c r="A208" s="42" t="str">
        <f>TNOMINA[[#This Row],[cedula]]&amp;TNOMINA[[#This Row],[ctapresup]]&amp;TNOMINA[[#This Row],[prog]]</f>
        <v>402249676422.1.1.1.0101</v>
      </c>
      <c r="B208" s="98" t="s">
        <v>1787</v>
      </c>
      <c r="C208" s="98" t="s">
        <v>1807</v>
      </c>
      <c r="D208" s="98" t="s">
        <v>5730</v>
      </c>
      <c r="E208" s="98" t="s">
        <v>5731</v>
      </c>
      <c r="F208" s="98" t="s">
        <v>9</v>
      </c>
      <c r="G208" s="98" t="s">
        <v>2233</v>
      </c>
      <c r="H208" s="98" t="s">
        <v>2232</v>
      </c>
      <c r="I208" s="98" t="s">
        <v>35</v>
      </c>
      <c r="J208" s="98" t="s">
        <v>1215</v>
      </c>
      <c r="K208" s="98" t="s">
        <v>6294</v>
      </c>
      <c r="L208" s="99">
        <v>24000</v>
      </c>
      <c r="M208" s="100"/>
      <c r="N208" s="99">
        <v>729.6</v>
      </c>
      <c r="O208" s="99">
        <v>688.8</v>
      </c>
      <c r="P208" s="100"/>
      <c r="Q208" s="99">
        <v>4684.88</v>
      </c>
    </row>
    <row r="209" spans="1:17">
      <c r="A209" s="42" t="str">
        <f>TNOMINA[[#This Row],[cedula]]&amp;TNOMINA[[#This Row],[ctapresup]]&amp;TNOMINA[[#This Row],[prog]]</f>
        <v>041001742442.1.1.1.0101</v>
      </c>
      <c r="B209" s="98" t="s">
        <v>1787</v>
      </c>
      <c r="C209" s="98" t="s">
        <v>1807</v>
      </c>
      <c r="D209" s="98" t="s">
        <v>5730</v>
      </c>
      <c r="E209" s="98" t="s">
        <v>5731</v>
      </c>
      <c r="F209" s="98" t="s">
        <v>9</v>
      </c>
      <c r="G209" s="98" t="s">
        <v>2867</v>
      </c>
      <c r="H209" s="98" t="s">
        <v>2880</v>
      </c>
      <c r="I209" s="98" t="s">
        <v>2905</v>
      </c>
      <c r="J209" s="98" t="s">
        <v>420</v>
      </c>
      <c r="K209" s="98" t="s">
        <v>6294</v>
      </c>
      <c r="L209" s="99">
        <v>35000</v>
      </c>
      <c r="M209" s="100"/>
      <c r="N209" s="99">
        <v>1064</v>
      </c>
      <c r="O209" s="99">
        <v>1004.5</v>
      </c>
      <c r="P209" s="100"/>
      <c r="Q209" s="99">
        <v>25340.5</v>
      </c>
    </row>
    <row r="210" spans="1:17">
      <c r="A210" s="42" t="str">
        <f>TNOMINA[[#This Row],[cedula]]&amp;TNOMINA[[#This Row],[ctapresup]]&amp;TNOMINA[[#This Row],[prog]]</f>
        <v>041001954132.1.1.1.0101</v>
      </c>
      <c r="B210" s="98" t="s">
        <v>1787</v>
      </c>
      <c r="C210" s="98" t="s">
        <v>1807</v>
      </c>
      <c r="D210" s="98" t="s">
        <v>5730</v>
      </c>
      <c r="E210" s="98" t="s">
        <v>5731</v>
      </c>
      <c r="F210" s="98" t="s">
        <v>9</v>
      </c>
      <c r="G210" s="98" t="s">
        <v>1861</v>
      </c>
      <c r="H210" s="98" t="s">
        <v>1846</v>
      </c>
      <c r="I210" s="98" t="s">
        <v>23</v>
      </c>
      <c r="J210" s="98" t="s">
        <v>226</v>
      </c>
      <c r="K210" s="98" t="s">
        <v>6294</v>
      </c>
      <c r="L210" s="99">
        <v>45000</v>
      </c>
      <c r="M210" s="99">
        <v>1148.33</v>
      </c>
      <c r="N210" s="99">
        <v>1368</v>
      </c>
      <c r="O210" s="99">
        <v>1291.5</v>
      </c>
      <c r="P210" s="99">
        <v>26044.519999999997</v>
      </c>
      <c r="Q210" s="99">
        <v>15147.65</v>
      </c>
    </row>
    <row r="211" spans="1:17">
      <c r="A211" s="42" t="str">
        <f>TNOMINA[[#This Row],[cedula]]&amp;TNOMINA[[#This Row],[ctapresup]]&amp;TNOMINA[[#This Row],[prog]]</f>
        <v>001003359182.1.1.1.0101</v>
      </c>
      <c r="B211" s="98" t="s">
        <v>1787</v>
      </c>
      <c r="C211" s="98" t="s">
        <v>1807</v>
      </c>
      <c r="D211" s="98" t="s">
        <v>5730</v>
      </c>
      <c r="E211" s="98" t="s">
        <v>5731</v>
      </c>
      <c r="F211" s="98" t="s">
        <v>9</v>
      </c>
      <c r="G211" s="98" t="s">
        <v>2724</v>
      </c>
      <c r="H211" s="98" t="s">
        <v>2725</v>
      </c>
      <c r="I211" s="98" t="s">
        <v>25</v>
      </c>
      <c r="J211" s="98" t="s">
        <v>695</v>
      </c>
      <c r="K211" s="98" t="s">
        <v>6294</v>
      </c>
      <c r="L211" s="99">
        <v>35000</v>
      </c>
      <c r="M211" s="100"/>
      <c r="N211" s="99">
        <v>1064</v>
      </c>
      <c r="O211" s="99">
        <v>1004.5</v>
      </c>
      <c r="P211" s="100"/>
      <c r="Q211" s="99">
        <v>32906.5</v>
      </c>
    </row>
    <row r="212" spans="1:17">
      <c r="A212" s="42" t="str">
        <f>TNOMINA[[#This Row],[cedula]]&amp;TNOMINA[[#This Row],[ctapresup]]&amp;TNOMINA[[#This Row],[prog]]</f>
        <v>402205115432.1.1.1.0101</v>
      </c>
      <c r="B212" s="98" t="s">
        <v>1787</v>
      </c>
      <c r="C212" s="98" t="s">
        <v>1807</v>
      </c>
      <c r="D212" s="98" t="s">
        <v>5730</v>
      </c>
      <c r="E212" s="98" t="s">
        <v>5731</v>
      </c>
      <c r="F212" s="98" t="s">
        <v>9</v>
      </c>
      <c r="G212" s="98" t="s">
        <v>5949</v>
      </c>
      <c r="H212" s="98" t="s">
        <v>5952</v>
      </c>
      <c r="I212" s="98" t="s">
        <v>25</v>
      </c>
      <c r="J212" s="98" t="s">
        <v>695</v>
      </c>
      <c r="K212" s="98" t="s">
        <v>6294</v>
      </c>
      <c r="L212" s="99">
        <v>165000</v>
      </c>
      <c r="M212" s="99">
        <v>27394.99</v>
      </c>
      <c r="N212" s="99">
        <v>5016</v>
      </c>
      <c r="O212" s="99">
        <v>4735.5</v>
      </c>
      <c r="P212" s="99">
        <v>3392.9700000000157</v>
      </c>
      <c r="Q212" s="99">
        <v>124460.54</v>
      </c>
    </row>
    <row r="213" spans="1:17">
      <c r="A213" s="42" t="str">
        <f>TNOMINA[[#This Row],[cedula]]&amp;TNOMINA[[#This Row],[ctapresup]]&amp;TNOMINA[[#This Row],[prog]]</f>
        <v>001185286862.1.1.1.0101</v>
      </c>
      <c r="B213" s="98" t="s">
        <v>1787</v>
      </c>
      <c r="C213" s="98" t="s">
        <v>1807</v>
      </c>
      <c r="D213" s="98" t="s">
        <v>5730</v>
      </c>
      <c r="E213" s="98" t="s">
        <v>5731</v>
      </c>
      <c r="F213" s="98" t="s">
        <v>9</v>
      </c>
      <c r="G213" s="98" t="s">
        <v>1321</v>
      </c>
      <c r="H213" s="98" t="s">
        <v>230</v>
      </c>
      <c r="I213" s="98" t="s">
        <v>196</v>
      </c>
      <c r="J213" s="98" t="s">
        <v>5745</v>
      </c>
      <c r="K213" s="98" t="s">
        <v>6294</v>
      </c>
      <c r="L213" s="99">
        <v>45000</v>
      </c>
      <c r="M213" s="99">
        <v>1148.33</v>
      </c>
      <c r="N213" s="99">
        <v>1368</v>
      </c>
      <c r="O213" s="99">
        <v>1291.5</v>
      </c>
      <c r="P213" s="99">
        <v>8828.4299999999967</v>
      </c>
      <c r="Q213" s="99">
        <v>32363.74</v>
      </c>
    </row>
    <row r="214" spans="1:17">
      <c r="A214" s="42" t="str">
        <f>TNOMINA[[#This Row],[cedula]]&amp;TNOMINA[[#This Row],[ctapresup]]&amp;TNOMINA[[#This Row],[prog]]</f>
        <v>060000905112.1.1.1.0101</v>
      </c>
      <c r="B214" s="98" t="s">
        <v>1787</v>
      </c>
      <c r="C214" s="98" t="s">
        <v>1807</v>
      </c>
      <c r="D214" s="98" t="s">
        <v>5730</v>
      </c>
      <c r="E214" s="98" t="s">
        <v>5731</v>
      </c>
      <c r="F214" s="98" t="s">
        <v>9</v>
      </c>
      <c r="G214" s="98" t="s">
        <v>839</v>
      </c>
      <c r="H214" s="98" t="s">
        <v>151</v>
      </c>
      <c r="I214" s="98" t="s">
        <v>153</v>
      </c>
      <c r="J214" s="98" t="s">
        <v>152</v>
      </c>
      <c r="K214" s="98" t="s">
        <v>6294</v>
      </c>
      <c r="L214" s="99">
        <v>65000</v>
      </c>
      <c r="M214" s="99">
        <v>4427.58</v>
      </c>
      <c r="N214" s="99">
        <v>1976</v>
      </c>
      <c r="O214" s="99">
        <v>1865.5</v>
      </c>
      <c r="P214" s="99">
        <v>425</v>
      </c>
      <c r="Q214" s="99">
        <v>56305.919999999998</v>
      </c>
    </row>
    <row r="215" spans="1:17">
      <c r="A215" s="42" t="str">
        <f>TNOMINA[[#This Row],[cedula]]&amp;TNOMINA[[#This Row],[ctapresup]]&amp;TNOMINA[[#This Row],[prog]]</f>
        <v>001195202602.1.1.1.0101</v>
      </c>
      <c r="B215" s="98" t="s">
        <v>1787</v>
      </c>
      <c r="C215" s="98" t="s">
        <v>1807</v>
      </c>
      <c r="D215" s="98" t="s">
        <v>5730</v>
      </c>
      <c r="E215" s="98" t="s">
        <v>5731</v>
      </c>
      <c r="F215" s="98" t="s">
        <v>9</v>
      </c>
      <c r="G215" s="98" t="s">
        <v>2502</v>
      </c>
      <c r="H215" s="98" t="s">
        <v>2501</v>
      </c>
      <c r="I215" s="98" t="s">
        <v>295</v>
      </c>
      <c r="J215" s="98" t="s">
        <v>157</v>
      </c>
      <c r="K215" s="98" t="s">
        <v>6294</v>
      </c>
      <c r="L215" s="99">
        <v>30000</v>
      </c>
      <c r="M215" s="100"/>
      <c r="N215" s="99">
        <v>912</v>
      </c>
      <c r="O215" s="99">
        <v>861</v>
      </c>
      <c r="P215" s="100"/>
      <c r="Q215" s="99">
        <v>22842</v>
      </c>
    </row>
    <row r="216" spans="1:17">
      <c r="A216" s="42" t="str">
        <f>TNOMINA[[#This Row],[cedula]]&amp;TNOMINA[[#This Row],[ctapresup]]&amp;TNOMINA[[#This Row],[prog]]</f>
        <v>001089569882.1.1.1.0101</v>
      </c>
      <c r="B216" s="98" t="s">
        <v>1787</v>
      </c>
      <c r="C216" s="98" t="s">
        <v>1807</v>
      </c>
      <c r="D216" s="98" t="s">
        <v>5730</v>
      </c>
      <c r="E216" s="98" t="s">
        <v>5731</v>
      </c>
      <c r="F216" s="98" t="s">
        <v>9</v>
      </c>
      <c r="G216" s="98" t="s">
        <v>840</v>
      </c>
      <c r="H216" s="98" t="s">
        <v>242</v>
      </c>
      <c r="I216" s="98" t="s">
        <v>243</v>
      </c>
      <c r="J216" s="98" t="s">
        <v>241</v>
      </c>
      <c r="K216" s="98" t="s">
        <v>6294</v>
      </c>
      <c r="L216" s="99">
        <v>55000</v>
      </c>
      <c r="M216" s="99">
        <v>2559.6799999999998</v>
      </c>
      <c r="N216" s="99">
        <v>1672</v>
      </c>
      <c r="O216" s="99">
        <v>1578.5</v>
      </c>
      <c r="P216" s="99">
        <v>2381</v>
      </c>
      <c r="Q216" s="99">
        <v>46808.82</v>
      </c>
    </row>
    <row r="217" spans="1:17">
      <c r="A217" s="42" t="str">
        <f>TNOMINA[[#This Row],[cedula]]&amp;TNOMINA[[#This Row],[ctapresup]]&amp;TNOMINA[[#This Row],[prog]]</f>
        <v>001188716802.1.1.1.0101</v>
      </c>
      <c r="B217" s="98" t="s">
        <v>1787</v>
      </c>
      <c r="C217" s="98" t="s">
        <v>1807</v>
      </c>
      <c r="D217" s="98" t="s">
        <v>5730</v>
      </c>
      <c r="E217" s="98" t="s">
        <v>5731</v>
      </c>
      <c r="F217" s="98" t="s">
        <v>9</v>
      </c>
      <c r="G217" s="98" t="s">
        <v>1322</v>
      </c>
      <c r="H217" s="98" t="s">
        <v>411</v>
      </c>
      <c r="I217" s="98" t="s">
        <v>107</v>
      </c>
      <c r="J217" s="98" t="s">
        <v>407</v>
      </c>
      <c r="K217" s="98" t="s">
        <v>6294</v>
      </c>
      <c r="L217" s="99">
        <v>24000</v>
      </c>
      <c r="M217" s="100"/>
      <c r="N217" s="99">
        <v>729.6</v>
      </c>
      <c r="O217" s="99">
        <v>688.8</v>
      </c>
      <c r="P217" s="100"/>
      <c r="Q217" s="99">
        <v>4915.2700000000004</v>
      </c>
    </row>
    <row r="218" spans="1:17">
      <c r="A218" s="42" t="str">
        <f>TNOMINA[[#This Row],[cedula]]&amp;TNOMINA[[#This Row],[ctapresup]]&amp;TNOMINA[[#This Row],[prog]]</f>
        <v>402153761182.1.1.1.0101</v>
      </c>
      <c r="B218" s="98" t="s">
        <v>1787</v>
      </c>
      <c r="C218" s="98" t="s">
        <v>1807</v>
      </c>
      <c r="D218" s="98" t="s">
        <v>5730</v>
      </c>
      <c r="E218" s="98" t="s">
        <v>5731</v>
      </c>
      <c r="F218" s="98" t="s">
        <v>9</v>
      </c>
      <c r="G218" s="98" t="s">
        <v>1323</v>
      </c>
      <c r="H218" s="98" t="s">
        <v>1139</v>
      </c>
      <c r="I218" s="98" t="s">
        <v>251</v>
      </c>
      <c r="J218" s="98" t="s">
        <v>246</v>
      </c>
      <c r="K218" s="98" t="s">
        <v>6294</v>
      </c>
      <c r="L218" s="99">
        <v>16000</v>
      </c>
      <c r="M218" s="100"/>
      <c r="N218" s="99">
        <v>486.4</v>
      </c>
      <c r="O218" s="99">
        <v>459.2</v>
      </c>
      <c r="P218" s="100"/>
      <c r="Q218" s="99">
        <v>15029.4</v>
      </c>
    </row>
    <row r="219" spans="1:17">
      <c r="A219" s="42" t="str">
        <f>TNOMINA[[#This Row],[cedula]]&amp;TNOMINA[[#This Row],[ctapresup]]&amp;TNOMINA[[#This Row],[prog]]</f>
        <v>001126917612.1.1.1.0101</v>
      </c>
      <c r="B219" s="98" t="s">
        <v>1787</v>
      </c>
      <c r="C219" s="98" t="s">
        <v>1807</v>
      </c>
      <c r="D219" s="98" t="s">
        <v>5730</v>
      </c>
      <c r="E219" s="98" t="s">
        <v>5731</v>
      </c>
      <c r="F219" s="98" t="s">
        <v>9</v>
      </c>
      <c r="G219" s="98" t="s">
        <v>1324</v>
      </c>
      <c r="H219" s="98" t="s">
        <v>1140</v>
      </c>
      <c r="I219" s="98" t="s">
        <v>295</v>
      </c>
      <c r="J219" s="98" t="s">
        <v>695</v>
      </c>
      <c r="K219" s="98" t="s">
        <v>6294</v>
      </c>
      <c r="L219" s="99">
        <v>31500</v>
      </c>
      <c r="M219" s="100"/>
      <c r="N219" s="99">
        <v>957.6</v>
      </c>
      <c r="O219" s="99">
        <v>904.05</v>
      </c>
      <c r="P219" s="100"/>
      <c r="Q219" s="99">
        <v>29613.35</v>
      </c>
    </row>
    <row r="220" spans="1:17">
      <c r="A220" s="42" t="str">
        <f>TNOMINA[[#This Row],[cedula]]&amp;TNOMINA[[#This Row],[ctapresup]]&amp;TNOMINA[[#This Row],[prog]]</f>
        <v>001177879522.1.1.1.0101</v>
      </c>
      <c r="B220" s="98" t="s">
        <v>1787</v>
      </c>
      <c r="C220" s="98" t="s">
        <v>1807</v>
      </c>
      <c r="D220" s="98" t="s">
        <v>5730</v>
      </c>
      <c r="E220" s="98" t="s">
        <v>5731</v>
      </c>
      <c r="F220" s="98" t="s">
        <v>9</v>
      </c>
      <c r="G220" s="98" t="s">
        <v>2164</v>
      </c>
      <c r="H220" s="98" t="s">
        <v>2181</v>
      </c>
      <c r="I220" s="98" t="s">
        <v>2316</v>
      </c>
      <c r="J220" s="98" t="s">
        <v>246</v>
      </c>
      <c r="K220" s="98" t="s">
        <v>6294</v>
      </c>
      <c r="L220" s="99">
        <v>45000</v>
      </c>
      <c r="M220" s="99">
        <v>1148.33</v>
      </c>
      <c r="N220" s="99">
        <v>1368</v>
      </c>
      <c r="O220" s="99">
        <v>1291.5</v>
      </c>
      <c r="P220" s="99">
        <v>453.47000000000116</v>
      </c>
      <c r="Q220" s="99">
        <v>40738.699999999997</v>
      </c>
    </row>
    <row r="221" spans="1:17">
      <c r="A221" s="42" t="str">
        <f>TNOMINA[[#This Row],[cedula]]&amp;TNOMINA[[#This Row],[ctapresup]]&amp;TNOMINA[[#This Row],[prog]]</f>
        <v>402141765842.1.1.1.0101</v>
      </c>
      <c r="B221" s="98" t="s">
        <v>1787</v>
      </c>
      <c r="C221" s="98" t="s">
        <v>1807</v>
      </c>
      <c r="D221" s="98" t="s">
        <v>5730</v>
      </c>
      <c r="E221" s="98" t="s">
        <v>5731</v>
      </c>
      <c r="F221" s="98" t="s">
        <v>9</v>
      </c>
      <c r="G221" s="98" t="s">
        <v>2426</v>
      </c>
      <c r="H221" s="98" t="s">
        <v>2425</v>
      </c>
      <c r="I221" s="98" t="s">
        <v>128</v>
      </c>
      <c r="J221" s="98" t="s">
        <v>246</v>
      </c>
      <c r="K221" s="98" t="s">
        <v>6294</v>
      </c>
      <c r="L221" s="99">
        <v>16000</v>
      </c>
      <c r="M221" s="100"/>
      <c r="N221" s="99">
        <v>486.4</v>
      </c>
      <c r="O221" s="99">
        <v>459.2</v>
      </c>
      <c r="P221" s="100"/>
      <c r="Q221" s="99">
        <v>15029.4</v>
      </c>
    </row>
    <row r="222" spans="1:17">
      <c r="A222" s="42" t="str">
        <f>TNOMINA[[#This Row],[cedula]]&amp;TNOMINA[[#This Row],[ctapresup]]&amp;TNOMINA[[#This Row],[prog]]</f>
        <v>001178830172.1.1.1.0101</v>
      </c>
      <c r="B222" s="98" t="s">
        <v>1787</v>
      </c>
      <c r="C222" s="98" t="s">
        <v>1807</v>
      </c>
      <c r="D222" s="98" t="s">
        <v>5730</v>
      </c>
      <c r="E222" s="98" t="s">
        <v>5731</v>
      </c>
      <c r="F222" s="98" t="s">
        <v>9</v>
      </c>
      <c r="G222" s="98" t="s">
        <v>2428</v>
      </c>
      <c r="H222" s="98" t="s">
        <v>2427</v>
      </c>
      <c r="I222" s="98" t="s">
        <v>7</v>
      </c>
      <c r="J222" s="98" t="s">
        <v>152</v>
      </c>
      <c r="K222" s="98" t="s">
        <v>6294</v>
      </c>
      <c r="L222" s="99">
        <v>18000</v>
      </c>
      <c r="M222" s="100"/>
      <c r="N222" s="99">
        <v>547.20000000000005</v>
      </c>
      <c r="O222" s="99">
        <v>516.6</v>
      </c>
      <c r="P222" s="100"/>
      <c r="Q222" s="99">
        <v>13765.2</v>
      </c>
    </row>
    <row r="223" spans="1:17">
      <c r="A223" s="42" t="str">
        <f>TNOMINA[[#This Row],[cedula]]&amp;TNOMINA[[#This Row],[ctapresup]]&amp;TNOMINA[[#This Row],[prog]]</f>
        <v>001094096072.1.1.1.0101</v>
      </c>
      <c r="B223" s="98" t="s">
        <v>1787</v>
      </c>
      <c r="C223" s="98" t="s">
        <v>1807</v>
      </c>
      <c r="D223" s="98" t="s">
        <v>5730</v>
      </c>
      <c r="E223" s="98" t="s">
        <v>5731</v>
      </c>
      <c r="F223" s="98" t="s">
        <v>9</v>
      </c>
      <c r="G223" s="98" t="s">
        <v>1325</v>
      </c>
      <c r="H223" s="98" t="s">
        <v>705</v>
      </c>
      <c r="I223" s="98" t="s">
        <v>25</v>
      </c>
      <c r="J223" s="98" t="s">
        <v>570</v>
      </c>
      <c r="K223" s="98" t="s">
        <v>6294</v>
      </c>
      <c r="L223" s="99">
        <v>100000</v>
      </c>
      <c r="M223" s="99">
        <v>12105.37</v>
      </c>
      <c r="N223" s="99">
        <v>3040</v>
      </c>
      <c r="O223" s="99">
        <v>2870</v>
      </c>
      <c r="P223" s="99">
        <v>1625</v>
      </c>
      <c r="Q223" s="99">
        <v>80359.63</v>
      </c>
    </row>
    <row r="224" spans="1:17">
      <c r="A224" s="42" t="str">
        <f>TNOMINA[[#This Row],[cedula]]&amp;TNOMINA[[#This Row],[ctapresup]]&amp;TNOMINA[[#This Row],[prog]]</f>
        <v>001013452472.1.1.1.0101</v>
      </c>
      <c r="B224" s="98" t="s">
        <v>1787</v>
      </c>
      <c r="C224" s="98" t="s">
        <v>1807</v>
      </c>
      <c r="D224" s="98" t="s">
        <v>5730</v>
      </c>
      <c r="E224" s="98" t="s">
        <v>5731</v>
      </c>
      <c r="F224" s="98" t="s">
        <v>9</v>
      </c>
      <c r="G224" s="98" t="s">
        <v>2537</v>
      </c>
      <c r="H224" s="98" t="s">
        <v>2563</v>
      </c>
      <c r="I224" s="98" t="s">
        <v>1879</v>
      </c>
      <c r="J224" s="98" t="s">
        <v>695</v>
      </c>
      <c r="K224" s="98" t="s">
        <v>6294</v>
      </c>
      <c r="L224" s="99">
        <v>35000</v>
      </c>
      <c r="M224" s="100"/>
      <c r="N224" s="99">
        <v>1064</v>
      </c>
      <c r="O224" s="99">
        <v>1004.5</v>
      </c>
      <c r="P224" s="100"/>
      <c r="Q224" s="99">
        <v>32906.5</v>
      </c>
    </row>
    <row r="225" spans="1:17">
      <c r="A225" s="42" t="str">
        <f>TNOMINA[[#This Row],[cedula]]&amp;TNOMINA[[#This Row],[ctapresup]]&amp;TNOMINA[[#This Row],[prog]]</f>
        <v>402206496402.1.1.1.0101</v>
      </c>
      <c r="B225" s="98" t="s">
        <v>1787</v>
      </c>
      <c r="C225" s="98" t="s">
        <v>1807</v>
      </c>
      <c r="D225" s="98" t="s">
        <v>5730</v>
      </c>
      <c r="E225" s="98" t="s">
        <v>5731</v>
      </c>
      <c r="F225" s="98" t="s">
        <v>9</v>
      </c>
      <c r="G225" s="98" t="s">
        <v>1326</v>
      </c>
      <c r="H225" s="98" t="s">
        <v>278</v>
      </c>
      <c r="I225" s="98" t="s">
        <v>219</v>
      </c>
      <c r="J225" s="98" t="s">
        <v>5732</v>
      </c>
      <c r="K225" s="98" t="s">
        <v>6294</v>
      </c>
      <c r="L225" s="99">
        <v>70000</v>
      </c>
      <c r="M225" s="99">
        <v>5368.48</v>
      </c>
      <c r="N225" s="99">
        <v>2128</v>
      </c>
      <c r="O225" s="99">
        <v>2009</v>
      </c>
      <c r="P225" s="99">
        <v>1225.0000000000073</v>
      </c>
      <c r="Q225" s="99">
        <v>59269.52</v>
      </c>
    </row>
    <row r="226" spans="1:17">
      <c r="A226" s="42" t="str">
        <f>TNOMINA[[#This Row],[cedula]]&amp;TNOMINA[[#This Row],[ctapresup]]&amp;TNOMINA[[#This Row],[prog]]</f>
        <v>001002500182.1.1.1.0101</v>
      </c>
      <c r="B226" s="98" t="s">
        <v>1787</v>
      </c>
      <c r="C226" s="98" t="s">
        <v>1807</v>
      </c>
      <c r="D226" s="98" t="s">
        <v>5730</v>
      </c>
      <c r="E226" s="98" t="s">
        <v>5731</v>
      </c>
      <c r="F226" s="98" t="s">
        <v>9</v>
      </c>
      <c r="G226" s="98" t="s">
        <v>1327</v>
      </c>
      <c r="H226" s="98" t="s">
        <v>1093</v>
      </c>
      <c r="I226" s="98" t="s">
        <v>23</v>
      </c>
      <c r="J226" s="98" t="s">
        <v>226</v>
      </c>
      <c r="K226" s="98" t="s">
        <v>6294</v>
      </c>
      <c r="L226" s="99">
        <v>36000</v>
      </c>
      <c r="M226" s="100"/>
      <c r="N226" s="99">
        <v>1094.4000000000001</v>
      </c>
      <c r="O226" s="99">
        <v>1033.2</v>
      </c>
      <c r="P226" s="100"/>
      <c r="Q226" s="99">
        <v>28781.4</v>
      </c>
    </row>
    <row r="227" spans="1:17">
      <c r="A227" s="42" t="str">
        <f>TNOMINA[[#This Row],[cedula]]&amp;TNOMINA[[#This Row],[ctapresup]]&amp;TNOMINA[[#This Row],[prog]]</f>
        <v>054011459322.1.1.1.0101</v>
      </c>
      <c r="B227" s="98" t="s">
        <v>1787</v>
      </c>
      <c r="C227" s="98" t="s">
        <v>1807</v>
      </c>
      <c r="D227" s="98" t="s">
        <v>5730</v>
      </c>
      <c r="E227" s="98" t="s">
        <v>5731</v>
      </c>
      <c r="F227" s="98" t="s">
        <v>9</v>
      </c>
      <c r="G227" s="98" t="s">
        <v>1328</v>
      </c>
      <c r="H227" s="98" t="s">
        <v>803</v>
      </c>
      <c r="I227" s="98" t="s">
        <v>295</v>
      </c>
      <c r="J227" s="98" t="s">
        <v>605</v>
      </c>
      <c r="K227" s="98" t="s">
        <v>6294</v>
      </c>
      <c r="L227" s="99">
        <v>35000</v>
      </c>
      <c r="M227" s="100"/>
      <c r="N227" s="99">
        <v>1064</v>
      </c>
      <c r="O227" s="99">
        <v>1004.5</v>
      </c>
      <c r="P227" s="100"/>
      <c r="Q227" s="99">
        <v>32906.5</v>
      </c>
    </row>
    <row r="228" spans="1:17">
      <c r="A228" s="42" t="str">
        <f>TNOMINA[[#This Row],[cedula]]&amp;TNOMINA[[#This Row],[ctapresup]]&amp;TNOMINA[[#This Row],[prog]]</f>
        <v>031005824482.1.1.1.0101</v>
      </c>
      <c r="B228" s="98" t="s">
        <v>1787</v>
      </c>
      <c r="C228" s="98" t="s">
        <v>1807</v>
      </c>
      <c r="D228" s="98" t="s">
        <v>5730</v>
      </c>
      <c r="E228" s="98" t="s">
        <v>5731</v>
      </c>
      <c r="F228" s="98" t="s">
        <v>9</v>
      </c>
      <c r="G228" s="98" t="s">
        <v>2756</v>
      </c>
      <c r="H228" s="98" t="s">
        <v>2789</v>
      </c>
      <c r="I228" s="98" t="s">
        <v>303</v>
      </c>
      <c r="J228" s="98" t="s">
        <v>694</v>
      </c>
      <c r="K228" s="98" t="s">
        <v>6294</v>
      </c>
      <c r="L228" s="99">
        <v>30000</v>
      </c>
      <c r="M228" s="100"/>
      <c r="N228" s="99">
        <v>912</v>
      </c>
      <c r="O228" s="99">
        <v>861</v>
      </c>
      <c r="P228" s="100"/>
      <c r="Q228" s="99">
        <v>28202</v>
      </c>
    </row>
    <row r="229" spans="1:17">
      <c r="A229" s="42" t="str">
        <f>TNOMINA[[#This Row],[cedula]]&amp;TNOMINA[[#This Row],[ctapresup]]&amp;TNOMINA[[#This Row],[prog]]</f>
        <v>402358148332.1.1.1.0101</v>
      </c>
      <c r="B229" s="98" t="s">
        <v>1787</v>
      </c>
      <c r="C229" s="98" t="s">
        <v>1807</v>
      </c>
      <c r="D229" s="98" t="s">
        <v>5730</v>
      </c>
      <c r="E229" s="98" t="s">
        <v>5731</v>
      </c>
      <c r="F229" s="98" t="s">
        <v>9</v>
      </c>
      <c r="G229" s="98" t="s">
        <v>2757</v>
      </c>
      <c r="H229" s="98" t="s">
        <v>2790</v>
      </c>
      <c r="I229" s="98" t="s">
        <v>295</v>
      </c>
      <c r="J229" s="98" t="s">
        <v>694</v>
      </c>
      <c r="K229" s="98" t="s">
        <v>6294</v>
      </c>
      <c r="L229" s="99">
        <v>30000</v>
      </c>
      <c r="M229" s="100"/>
      <c r="N229" s="99">
        <v>912</v>
      </c>
      <c r="O229" s="99">
        <v>861</v>
      </c>
      <c r="P229" s="100"/>
      <c r="Q229" s="99">
        <v>28202</v>
      </c>
    </row>
    <row r="230" spans="1:17">
      <c r="A230" s="42" t="str">
        <f>TNOMINA[[#This Row],[cedula]]&amp;TNOMINA[[#This Row],[ctapresup]]&amp;TNOMINA[[#This Row],[prog]]</f>
        <v>001141581402.1.1.1.0101</v>
      </c>
      <c r="B230" s="98" t="s">
        <v>1787</v>
      </c>
      <c r="C230" s="98" t="s">
        <v>1807</v>
      </c>
      <c r="D230" s="98" t="s">
        <v>5730</v>
      </c>
      <c r="E230" s="98" t="s">
        <v>5731</v>
      </c>
      <c r="F230" s="98" t="s">
        <v>9</v>
      </c>
      <c r="G230" s="98" t="s">
        <v>1329</v>
      </c>
      <c r="H230" s="98" t="s">
        <v>216</v>
      </c>
      <c r="I230" s="98" t="s">
        <v>68</v>
      </c>
      <c r="J230" s="98" t="s">
        <v>215</v>
      </c>
      <c r="K230" s="98" t="s">
        <v>6294</v>
      </c>
      <c r="L230" s="99">
        <v>35000</v>
      </c>
      <c r="M230" s="100"/>
      <c r="N230" s="99">
        <v>1064</v>
      </c>
      <c r="O230" s="99">
        <v>1004.5</v>
      </c>
      <c r="P230" s="100"/>
      <c r="Q230" s="99">
        <v>14053.63</v>
      </c>
    </row>
    <row r="231" spans="1:17">
      <c r="A231" s="42" t="str">
        <f>TNOMINA[[#This Row],[cedula]]&amp;TNOMINA[[#This Row],[ctapresup]]&amp;TNOMINA[[#This Row],[prog]]</f>
        <v>001006218462.1.1.1.0101</v>
      </c>
      <c r="B231" s="98" t="s">
        <v>1787</v>
      </c>
      <c r="C231" s="98" t="s">
        <v>1807</v>
      </c>
      <c r="D231" s="98" t="s">
        <v>5730</v>
      </c>
      <c r="E231" s="98" t="s">
        <v>5731</v>
      </c>
      <c r="F231" s="98" t="s">
        <v>9</v>
      </c>
      <c r="G231" s="98" t="s">
        <v>1330</v>
      </c>
      <c r="H231" s="98" t="s">
        <v>190</v>
      </c>
      <c r="I231" s="98" t="s">
        <v>163</v>
      </c>
      <c r="J231" s="98" t="s">
        <v>695</v>
      </c>
      <c r="K231" s="98" t="s">
        <v>6294</v>
      </c>
      <c r="L231" s="99">
        <v>50000</v>
      </c>
      <c r="M231" s="99">
        <v>1854</v>
      </c>
      <c r="N231" s="99">
        <v>1520</v>
      </c>
      <c r="O231" s="99">
        <v>1435</v>
      </c>
      <c r="P231" s="99">
        <v>12784.119999999999</v>
      </c>
      <c r="Q231" s="99">
        <v>32406.880000000001</v>
      </c>
    </row>
    <row r="232" spans="1:17">
      <c r="A232" s="42" t="str">
        <f>TNOMINA[[#This Row],[cedula]]&amp;TNOMINA[[#This Row],[ctapresup]]&amp;TNOMINA[[#This Row],[prog]]</f>
        <v>402210505332.1.1.1.0101</v>
      </c>
      <c r="B232" s="98" t="s">
        <v>1787</v>
      </c>
      <c r="C232" s="98" t="s">
        <v>1807</v>
      </c>
      <c r="D232" s="98" t="s">
        <v>5730</v>
      </c>
      <c r="E232" s="98" t="s">
        <v>5731</v>
      </c>
      <c r="F232" s="98" t="s">
        <v>9</v>
      </c>
      <c r="G232" s="98" t="s">
        <v>1331</v>
      </c>
      <c r="H232" s="98" t="s">
        <v>583</v>
      </c>
      <c r="I232" s="98" t="s">
        <v>62</v>
      </c>
      <c r="J232" s="98" t="s">
        <v>570</v>
      </c>
      <c r="K232" s="98" t="s">
        <v>6294</v>
      </c>
      <c r="L232" s="99">
        <v>20000</v>
      </c>
      <c r="M232" s="100"/>
      <c r="N232" s="99">
        <v>608</v>
      </c>
      <c r="O232" s="99">
        <v>574</v>
      </c>
      <c r="P232" s="100"/>
      <c r="Q232" s="99">
        <v>18793</v>
      </c>
    </row>
    <row r="233" spans="1:17">
      <c r="A233" s="42" t="str">
        <f>TNOMINA[[#This Row],[cedula]]&amp;TNOMINA[[#This Row],[ctapresup]]&amp;TNOMINA[[#This Row],[prog]]</f>
        <v>001128260372.1.1.1.0101</v>
      </c>
      <c r="B233" s="98" t="s">
        <v>1787</v>
      </c>
      <c r="C233" s="98" t="s">
        <v>1807</v>
      </c>
      <c r="D233" s="98" t="s">
        <v>5730</v>
      </c>
      <c r="E233" s="98" t="s">
        <v>5731</v>
      </c>
      <c r="F233" s="98" t="s">
        <v>9</v>
      </c>
      <c r="G233" s="98" t="s">
        <v>1332</v>
      </c>
      <c r="H233" s="98" t="s">
        <v>185</v>
      </c>
      <c r="I233" s="98" t="s">
        <v>12</v>
      </c>
      <c r="J233" s="98" t="s">
        <v>1215</v>
      </c>
      <c r="K233" s="98" t="s">
        <v>6294</v>
      </c>
      <c r="L233" s="99">
        <v>26250</v>
      </c>
      <c r="M233" s="100"/>
      <c r="N233" s="99">
        <v>798</v>
      </c>
      <c r="O233" s="99">
        <v>753.38</v>
      </c>
      <c r="P233" s="100"/>
      <c r="Q233" s="99">
        <v>5415.8</v>
      </c>
    </row>
    <row r="234" spans="1:17">
      <c r="A234" s="42" t="str">
        <f>TNOMINA[[#This Row],[cedula]]&amp;TNOMINA[[#This Row],[ctapresup]]&amp;TNOMINA[[#This Row],[prog]]</f>
        <v>001136493702.1.1.1.0101</v>
      </c>
      <c r="B234" s="98" t="s">
        <v>1787</v>
      </c>
      <c r="C234" s="98" t="s">
        <v>1807</v>
      </c>
      <c r="D234" s="98" t="s">
        <v>5730</v>
      </c>
      <c r="E234" s="98" t="s">
        <v>5731</v>
      </c>
      <c r="F234" s="98" t="s">
        <v>9</v>
      </c>
      <c r="G234" s="98" t="s">
        <v>842</v>
      </c>
      <c r="H234" s="98" t="s">
        <v>4299</v>
      </c>
      <c r="I234" s="98" t="s">
        <v>622</v>
      </c>
      <c r="J234" s="98" t="s">
        <v>612</v>
      </c>
      <c r="K234" s="98" t="s">
        <v>6294</v>
      </c>
      <c r="L234" s="99">
        <v>45000</v>
      </c>
      <c r="M234" s="99">
        <v>1148.33</v>
      </c>
      <c r="N234" s="99">
        <v>1368</v>
      </c>
      <c r="O234" s="99">
        <v>1291.5</v>
      </c>
      <c r="P234" s="99">
        <v>30764.769999999997</v>
      </c>
      <c r="Q234" s="99">
        <v>10427.4</v>
      </c>
    </row>
    <row r="235" spans="1:17">
      <c r="A235" s="42" t="str">
        <f>TNOMINA[[#This Row],[cedula]]&amp;TNOMINA[[#This Row],[ctapresup]]&amp;TNOMINA[[#This Row],[prog]]</f>
        <v>001057597572.1.1.1.0101</v>
      </c>
      <c r="B235" s="98" t="s">
        <v>1787</v>
      </c>
      <c r="C235" s="98" t="s">
        <v>1807</v>
      </c>
      <c r="D235" s="98" t="s">
        <v>5730</v>
      </c>
      <c r="E235" s="98" t="s">
        <v>5731</v>
      </c>
      <c r="F235" s="98" t="s">
        <v>9</v>
      </c>
      <c r="G235" s="98" t="s">
        <v>1333</v>
      </c>
      <c r="H235" s="98" t="s">
        <v>269</v>
      </c>
      <c r="I235" s="98" t="s">
        <v>163</v>
      </c>
      <c r="J235" s="98" t="s">
        <v>265</v>
      </c>
      <c r="K235" s="98" t="s">
        <v>6294</v>
      </c>
      <c r="L235" s="99">
        <v>35000</v>
      </c>
      <c r="M235" s="100"/>
      <c r="N235" s="99">
        <v>1064</v>
      </c>
      <c r="O235" s="99">
        <v>1004.5</v>
      </c>
      <c r="P235" s="100"/>
      <c r="Q235" s="99">
        <v>31440.5</v>
      </c>
    </row>
    <row r="236" spans="1:17">
      <c r="A236" s="42" t="str">
        <f>TNOMINA[[#This Row],[cedula]]&amp;TNOMINA[[#This Row],[ctapresup]]&amp;TNOMINA[[#This Row],[prog]]</f>
        <v>001099739252.1.1.1.0101</v>
      </c>
      <c r="B236" s="98" t="s">
        <v>1787</v>
      </c>
      <c r="C236" s="98" t="s">
        <v>1807</v>
      </c>
      <c r="D236" s="98" t="s">
        <v>5730</v>
      </c>
      <c r="E236" s="98" t="s">
        <v>5731</v>
      </c>
      <c r="F236" s="98" t="s">
        <v>9</v>
      </c>
      <c r="G236" s="98" t="s">
        <v>1334</v>
      </c>
      <c r="H236" s="98" t="s">
        <v>1179</v>
      </c>
      <c r="I236" s="98" t="s">
        <v>111</v>
      </c>
      <c r="J236" s="98" t="s">
        <v>420</v>
      </c>
      <c r="K236" s="98" t="s">
        <v>6294</v>
      </c>
      <c r="L236" s="99">
        <v>24000</v>
      </c>
      <c r="M236" s="100"/>
      <c r="N236" s="99">
        <v>729.6</v>
      </c>
      <c r="O236" s="99">
        <v>688.8</v>
      </c>
      <c r="P236" s="100"/>
      <c r="Q236" s="99">
        <v>22556.6</v>
      </c>
    </row>
    <row r="237" spans="1:17">
      <c r="A237" s="42" t="str">
        <f>TNOMINA[[#This Row],[cedula]]&amp;TNOMINA[[#This Row],[ctapresup]]&amp;TNOMINA[[#This Row],[prog]]</f>
        <v>001109535692.1.1.1.0101</v>
      </c>
      <c r="B237" s="98" t="s">
        <v>1787</v>
      </c>
      <c r="C237" s="98" t="s">
        <v>1807</v>
      </c>
      <c r="D237" s="98" t="s">
        <v>5730</v>
      </c>
      <c r="E237" s="98" t="s">
        <v>5731</v>
      </c>
      <c r="F237" s="98" t="s">
        <v>9</v>
      </c>
      <c r="G237" s="98" t="s">
        <v>1336</v>
      </c>
      <c r="H237" s="98" t="s">
        <v>466</v>
      </c>
      <c r="I237" s="98" t="s">
        <v>12</v>
      </c>
      <c r="J237" s="98" t="s">
        <v>695</v>
      </c>
      <c r="K237" s="98" t="s">
        <v>6294</v>
      </c>
      <c r="L237" s="99">
        <v>16500</v>
      </c>
      <c r="M237" s="100"/>
      <c r="N237" s="99">
        <v>501.6</v>
      </c>
      <c r="O237" s="99">
        <v>473.55</v>
      </c>
      <c r="P237" s="100"/>
      <c r="Q237" s="99">
        <v>2912.25</v>
      </c>
    </row>
    <row r="238" spans="1:17">
      <c r="A238" s="42" t="str">
        <f>TNOMINA[[#This Row],[cedula]]&amp;TNOMINA[[#This Row],[ctapresup]]&amp;TNOMINA[[#This Row],[prog]]</f>
        <v>001147903222.1.1.1.0101</v>
      </c>
      <c r="B238" s="98" t="s">
        <v>1787</v>
      </c>
      <c r="C238" s="98" t="s">
        <v>1807</v>
      </c>
      <c r="D238" s="98" t="s">
        <v>5730</v>
      </c>
      <c r="E238" s="98" t="s">
        <v>5731</v>
      </c>
      <c r="F238" s="98" t="s">
        <v>9</v>
      </c>
      <c r="G238" s="98" t="s">
        <v>843</v>
      </c>
      <c r="H238" s="98" t="s">
        <v>406</v>
      </c>
      <c r="I238" s="98" t="s">
        <v>299</v>
      </c>
      <c r="J238" s="98" t="s">
        <v>403</v>
      </c>
      <c r="K238" s="98" t="s">
        <v>6294</v>
      </c>
      <c r="L238" s="99">
        <v>25000</v>
      </c>
      <c r="M238" s="100"/>
      <c r="N238" s="99">
        <v>760</v>
      </c>
      <c r="O238" s="99">
        <v>717.5</v>
      </c>
      <c r="P238" s="100"/>
      <c r="Q238" s="99">
        <v>6643.85</v>
      </c>
    </row>
    <row r="239" spans="1:17">
      <c r="A239" s="42" t="str">
        <f>TNOMINA[[#This Row],[cedula]]&amp;TNOMINA[[#This Row],[ctapresup]]&amp;TNOMINA[[#This Row],[prog]]</f>
        <v>001077137452.1.1.1.0101</v>
      </c>
      <c r="B239" s="98" t="s">
        <v>1787</v>
      </c>
      <c r="C239" s="98" t="s">
        <v>1807</v>
      </c>
      <c r="D239" s="98" t="s">
        <v>5730</v>
      </c>
      <c r="E239" s="98" t="s">
        <v>5731</v>
      </c>
      <c r="F239" s="98" t="s">
        <v>9</v>
      </c>
      <c r="G239" s="98" t="s">
        <v>1337</v>
      </c>
      <c r="H239" s="98" t="s">
        <v>1098</v>
      </c>
      <c r="I239" s="98" t="s">
        <v>1099</v>
      </c>
      <c r="J239" s="98" t="s">
        <v>420</v>
      </c>
      <c r="K239" s="98" t="s">
        <v>6294</v>
      </c>
      <c r="L239" s="99">
        <v>30000</v>
      </c>
      <c r="M239" s="100"/>
      <c r="N239" s="99">
        <v>912</v>
      </c>
      <c r="O239" s="99">
        <v>861</v>
      </c>
      <c r="P239" s="100"/>
      <c r="Q239" s="99">
        <v>7239</v>
      </c>
    </row>
    <row r="240" spans="1:17">
      <c r="A240" s="42" t="str">
        <f>TNOMINA[[#This Row],[cedula]]&amp;TNOMINA[[#This Row],[ctapresup]]&amp;TNOMINA[[#This Row],[prog]]</f>
        <v>027002608192.1.1.1.0101</v>
      </c>
      <c r="B240" s="98" t="s">
        <v>1787</v>
      </c>
      <c r="C240" s="98" t="s">
        <v>1807</v>
      </c>
      <c r="D240" s="98" t="s">
        <v>5730</v>
      </c>
      <c r="E240" s="98" t="s">
        <v>5731</v>
      </c>
      <c r="F240" s="98" t="s">
        <v>9</v>
      </c>
      <c r="G240" s="98" t="s">
        <v>1338</v>
      </c>
      <c r="H240" s="98" t="s">
        <v>586</v>
      </c>
      <c r="I240" s="98" t="s">
        <v>62</v>
      </c>
      <c r="J240" s="98" t="s">
        <v>570</v>
      </c>
      <c r="K240" s="98" t="s">
        <v>6294</v>
      </c>
      <c r="L240" s="99">
        <v>26620</v>
      </c>
      <c r="M240" s="100"/>
      <c r="N240" s="99">
        <v>809.25</v>
      </c>
      <c r="O240" s="99">
        <v>763.99</v>
      </c>
      <c r="P240" s="100"/>
      <c r="Q240" s="99">
        <v>25021.759999999998</v>
      </c>
    </row>
    <row r="241" spans="1:17">
      <c r="A241" s="42" t="str">
        <f>TNOMINA[[#This Row],[cedula]]&amp;TNOMINA[[#This Row],[ctapresup]]&amp;TNOMINA[[#This Row],[prog]]</f>
        <v>402344698372.1.1.1.0101</v>
      </c>
      <c r="B241" s="98" t="s">
        <v>1787</v>
      </c>
      <c r="C241" s="98" t="s">
        <v>1807</v>
      </c>
      <c r="D241" s="98" t="s">
        <v>5730</v>
      </c>
      <c r="E241" s="98" t="s">
        <v>5731</v>
      </c>
      <c r="F241" s="98" t="s">
        <v>9</v>
      </c>
      <c r="G241" s="98" t="s">
        <v>2260</v>
      </c>
      <c r="H241" s="98" t="s">
        <v>2261</v>
      </c>
      <c r="I241" s="98" t="s">
        <v>719</v>
      </c>
      <c r="J241" s="98" t="s">
        <v>420</v>
      </c>
      <c r="K241" s="98" t="s">
        <v>6294</v>
      </c>
      <c r="L241" s="99">
        <v>30000</v>
      </c>
      <c r="M241" s="100"/>
      <c r="N241" s="99">
        <v>912</v>
      </c>
      <c r="O241" s="99">
        <v>861</v>
      </c>
      <c r="P241" s="100"/>
      <c r="Q241" s="99">
        <v>28202</v>
      </c>
    </row>
    <row r="242" spans="1:17">
      <c r="A242" s="42" t="str">
        <f>TNOMINA[[#This Row],[cedula]]&amp;TNOMINA[[#This Row],[ctapresup]]&amp;TNOMINA[[#This Row],[prog]]</f>
        <v>003006207882.1.1.1.0101</v>
      </c>
      <c r="B242" s="98" t="s">
        <v>1787</v>
      </c>
      <c r="C242" s="98" t="s">
        <v>1807</v>
      </c>
      <c r="D242" s="98" t="s">
        <v>5730</v>
      </c>
      <c r="E242" s="98" t="s">
        <v>5731</v>
      </c>
      <c r="F242" s="98" t="s">
        <v>9</v>
      </c>
      <c r="G242" s="98" t="s">
        <v>1339</v>
      </c>
      <c r="H242" s="98" t="s">
        <v>1023</v>
      </c>
      <c r="I242" s="98" t="s">
        <v>111</v>
      </c>
      <c r="J242" s="98" t="s">
        <v>612</v>
      </c>
      <c r="K242" s="98" t="s">
        <v>6294</v>
      </c>
      <c r="L242" s="99">
        <v>30000</v>
      </c>
      <c r="M242" s="100"/>
      <c r="N242" s="99">
        <v>912</v>
      </c>
      <c r="O242" s="99">
        <v>861</v>
      </c>
      <c r="P242" s="100"/>
      <c r="Q242" s="99">
        <v>28202</v>
      </c>
    </row>
    <row r="243" spans="1:17">
      <c r="A243" s="42" t="str">
        <f>TNOMINA[[#This Row],[cedula]]&amp;TNOMINA[[#This Row],[ctapresup]]&amp;TNOMINA[[#This Row],[prog]]</f>
        <v>001056893272.1.1.1.0101</v>
      </c>
      <c r="B243" s="98" t="s">
        <v>1787</v>
      </c>
      <c r="C243" s="98" t="s">
        <v>1807</v>
      </c>
      <c r="D243" s="98" t="s">
        <v>5730</v>
      </c>
      <c r="E243" s="98" t="s">
        <v>5731</v>
      </c>
      <c r="F243" s="98" t="s">
        <v>9</v>
      </c>
      <c r="G243" s="98" t="s">
        <v>2375</v>
      </c>
      <c r="H243" s="98" t="s">
        <v>2376</v>
      </c>
      <c r="I243" s="98" t="s">
        <v>719</v>
      </c>
      <c r="J243" s="98" t="s">
        <v>420</v>
      </c>
      <c r="K243" s="98" t="s">
        <v>6294</v>
      </c>
      <c r="L243" s="99">
        <v>30000</v>
      </c>
      <c r="M243" s="100"/>
      <c r="N243" s="99">
        <v>912</v>
      </c>
      <c r="O243" s="99">
        <v>861</v>
      </c>
      <c r="P243" s="100"/>
      <c r="Q243" s="99">
        <v>17508.57</v>
      </c>
    </row>
    <row r="244" spans="1:17">
      <c r="A244" s="42" t="str">
        <f>TNOMINA[[#This Row],[cedula]]&amp;TNOMINA[[#This Row],[ctapresup]]&amp;TNOMINA[[#This Row],[prog]]</f>
        <v>402203145182.1.1.1.0101</v>
      </c>
      <c r="B244" s="98" t="s">
        <v>1787</v>
      </c>
      <c r="C244" s="98" t="s">
        <v>1807</v>
      </c>
      <c r="D244" s="98" t="s">
        <v>5730</v>
      </c>
      <c r="E244" s="98" t="s">
        <v>5731</v>
      </c>
      <c r="F244" s="98" t="s">
        <v>9</v>
      </c>
      <c r="G244" s="98" t="s">
        <v>6286</v>
      </c>
      <c r="H244" s="98" t="s">
        <v>6288</v>
      </c>
      <c r="I244" s="98" t="s">
        <v>6285</v>
      </c>
      <c r="J244" s="98" t="s">
        <v>152</v>
      </c>
      <c r="K244" s="98" t="s">
        <v>6294</v>
      </c>
      <c r="L244" s="99">
        <v>180000</v>
      </c>
      <c r="M244" s="99">
        <v>30923.37</v>
      </c>
      <c r="N244" s="99">
        <v>5472</v>
      </c>
      <c r="O244" s="99">
        <v>5166</v>
      </c>
      <c r="P244" s="99">
        <v>25</v>
      </c>
      <c r="Q244" s="99">
        <v>138413.63</v>
      </c>
    </row>
    <row r="245" spans="1:17">
      <c r="A245" s="42" t="str">
        <f>TNOMINA[[#This Row],[cedula]]&amp;TNOMINA[[#This Row],[ctapresup]]&amp;TNOMINA[[#This Row],[prog]]</f>
        <v>001140107132.1.1.1.0101</v>
      </c>
      <c r="B245" s="98" t="s">
        <v>1787</v>
      </c>
      <c r="C245" s="98" t="s">
        <v>1807</v>
      </c>
      <c r="D245" s="98" t="s">
        <v>5730</v>
      </c>
      <c r="E245" s="98" t="s">
        <v>5731</v>
      </c>
      <c r="F245" s="98" t="s">
        <v>9</v>
      </c>
      <c r="G245" s="98" t="s">
        <v>844</v>
      </c>
      <c r="H245" s="98" t="s">
        <v>399</v>
      </c>
      <c r="I245" s="98" t="s">
        <v>68</v>
      </c>
      <c r="J245" s="98" t="s">
        <v>400</v>
      </c>
      <c r="K245" s="98" t="s">
        <v>6294</v>
      </c>
      <c r="L245" s="99">
        <v>35000</v>
      </c>
      <c r="M245" s="100"/>
      <c r="N245" s="99">
        <v>1064</v>
      </c>
      <c r="O245" s="99">
        <v>1004.5</v>
      </c>
      <c r="P245" s="100"/>
      <c r="Q245" s="99">
        <v>17216.240000000002</v>
      </c>
    </row>
    <row r="246" spans="1:17">
      <c r="A246" s="42" t="str">
        <f>TNOMINA[[#This Row],[cedula]]&amp;TNOMINA[[#This Row],[ctapresup]]&amp;TNOMINA[[#This Row],[prog]]</f>
        <v>073001231352.1.1.1.0101</v>
      </c>
      <c r="B246" s="98" t="s">
        <v>1787</v>
      </c>
      <c r="C246" s="98" t="s">
        <v>1807</v>
      </c>
      <c r="D246" s="98" t="s">
        <v>5730</v>
      </c>
      <c r="E246" s="98" t="s">
        <v>5731</v>
      </c>
      <c r="F246" s="98" t="s">
        <v>9</v>
      </c>
      <c r="G246" s="98" t="s">
        <v>1340</v>
      </c>
      <c r="H246" s="98" t="s">
        <v>10</v>
      </c>
      <c r="I246" s="98" t="s">
        <v>11</v>
      </c>
      <c r="J246" s="98" t="s">
        <v>570</v>
      </c>
      <c r="K246" s="98" t="s">
        <v>6294</v>
      </c>
      <c r="L246" s="99">
        <v>35000</v>
      </c>
      <c r="M246" s="100"/>
      <c r="N246" s="99">
        <v>1064</v>
      </c>
      <c r="O246" s="99">
        <v>1004.5</v>
      </c>
      <c r="P246" s="100"/>
      <c r="Q246" s="99">
        <v>32606.5</v>
      </c>
    </row>
    <row r="247" spans="1:17">
      <c r="A247" s="42" t="str">
        <f>TNOMINA[[#This Row],[cedula]]&amp;TNOMINA[[#This Row],[ctapresup]]&amp;TNOMINA[[#This Row],[prog]]</f>
        <v>001102661032.1.1.1.0101</v>
      </c>
      <c r="B247" s="98" t="s">
        <v>1787</v>
      </c>
      <c r="C247" s="98" t="s">
        <v>1807</v>
      </c>
      <c r="D247" s="98" t="s">
        <v>5730</v>
      </c>
      <c r="E247" s="98" t="s">
        <v>5731</v>
      </c>
      <c r="F247" s="98" t="s">
        <v>9</v>
      </c>
      <c r="G247" s="98" t="s">
        <v>2726</v>
      </c>
      <c r="H247" s="98" t="s">
        <v>2727</v>
      </c>
      <c r="I247" s="98" t="s">
        <v>1879</v>
      </c>
      <c r="J247" s="98" t="s">
        <v>695</v>
      </c>
      <c r="K247" s="98" t="s">
        <v>6294</v>
      </c>
      <c r="L247" s="99">
        <v>25000</v>
      </c>
      <c r="M247" s="100"/>
      <c r="N247" s="99">
        <v>760</v>
      </c>
      <c r="O247" s="99">
        <v>717.5</v>
      </c>
      <c r="P247" s="100"/>
      <c r="Q247" s="99">
        <v>21424.58</v>
      </c>
    </row>
    <row r="248" spans="1:17">
      <c r="A248" s="42" t="str">
        <f>TNOMINA[[#This Row],[cedula]]&amp;TNOMINA[[#This Row],[ctapresup]]&amp;TNOMINA[[#This Row],[prog]]</f>
        <v>224000661002.1.1.1.0101</v>
      </c>
      <c r="B248" s="98" t="s">
        <v>1787</v>
      </c>
      <c r="C248" s="98" t="s">
        <v>1807</v>
      </c>
      <c r="D248" s="98" t="s">
        <v>5730</v>
      </c>
      <c r="E248" s="98" t="s">
        <v>5731</v>
      </c>
      <c r="F248" s="98" t="s">
        <v>9</v>
      </c>
      <c r="G248" s="98" t="s">
        <v>2354</v>
      </c>
      <c r="H248" s="98" t="s">
        <v>2353</v>
      </c>
      <c r="I248" s="98" t="s">
        <v>405</v>
      </c>
      <c r="J248" s="98" t="s">
        <v>226</v>
      </c>
      <c r="K248" s="98" t="s">
        <v>6294</v>
      </c>
      <c r="L248" s="99">
        <v>48000</v>
      </c>
      <c r="M248" s="99">
        <v>1571.73</v>
      </c>
      <c r="N248" s="99">
        <v>1459.2</v>
      </c>
      <c r="O248" s="99">
        <v>1377.6</v>
      </c>
      <c r="P248" s="99">
        <v>24091</v>
      </c>
      <c r="Q248" s="99">
        <v>19500.47</v>
      </c>
    </row>
    <row r="249" spans="1:17">
      <c r="A249" s="42" t="str">
        <f>TNOMINA[[#This Row],[cedula]]&amp;TNOMINA[[#This Row],[ctapresup]]&amp;TNOMINA[[#This Row],[prog]]</f>
        <v>225000168152.1.1.1.0101</v>
      </c>
      <c r="B249" s="98" t="s">
        <v>1787</v>
      </c>
      <c r="C249" s="98" t="s">
        <v>1807</v>
      </c>
      <c r="D249" s="98" t="s">
        <v>5730</v>
      </c>
      <c r="E249" s="98" t="s">
        <v>5731</v>
      </c>
      <c r="F249" s="98" t="s">
        <v>9</v>
      </c>
      <c r="G249" s="98" t="s">
        <v>2984</v>
      </c>
      <c r="H249" s="98" t="s">
        <v>2985</v>
      </c>
      <c r="I249" s="98" t="s">
        <v>295</v>
      </c>
      <c r="J249" s="98" t="s">
        <v>612</v>
      </c>
      <c r="K249" s="98" t="s">
        <v>6294</v>
      </c>
      <c r="L249" s="99">
        <v>35000</v>
      </c>
      <c r="M249" s="100"/>
      <c r="N249" s="99">
        <v>1064</v>
      </c>
      <c r="O249" s="99">
        <v>1004.5</v>
      </c>
      <c r="P249" s="100"/>
      <c r="Q249" s="99">
        <v>26940.5</v>
      </c>
    </row>
    <row r="250" spans="1:17">
      <c r="A250" s="42" t="str">
        <f>TNOMINA[[#This Row],[cedula]]&amp;TNOMINA[[#This Row],[ctapresup]]&amp;TNOMINA[[#This Row],[prog]]</f>
        <v>001041647772.1.1.1.0101</v>
      </c>
      <c r="B250" s="98" t="s">
        <v>1787</v>
      </c>
      <c r="C250" s="98" t="s">
        <v>1807</v>
      </c>
      <c r="D250" s="98" t="s">
        <v>5730</v>
      </c>
      <c r="E250" s="98" t="s">
        <v>5731</v>
      </c>
      <c r="F250" s="98" t="s">
        <v>9</v>
      </c>
      <c r="G250" s="98" t="s">
        <v>846</v>
      </c>
      <c r="H250" s="98" t="s">
        <v>469</v>
      </c>
      <c r="I250" s="98" t="s">
        <v>312</v>
      </c>
      <c r="J250" s="98" t="s">
        <v>695</v>
      </c>
      <c r="K250" s="98" t="s">
        <v>6294</v>
      </c>
      <c r="L250" s="99">
        <v>22000</v>
      </c>
      <c r="M250" s="100"/>
      <c r="N250" s="99">
        <v>668.8</v>
      </c>
      <c r="O250" s="99">
        <v>631.4</v>
      </c>
      <c r="P250" s="100"/>
      <c r="Q250" s="99">
        <v>15493.34</v>
      </c>
    </row>
    <row r="251" spans="1:17">
      <c r="A251" s="42" t="str">
        <f>TNOMINA[[#This Row],[cedula]]&amp;TNOMINA[[#This Row],[ctapresup]]&amp;TNOMINA[[#This Row],[prog]]</f>
        <v>093005244032.1.1.1.0101</v>
      </c>
      <c r="B251" s="98" t="s">
        <v>1787</v>
      </c>
      <c r="C251" s="98" t="s">
        <v>1807</v>
      </c>
      <c r="D251" s="98" t="s">
        <v>5730</v>
      </c>
      <c r="E251" s="98" t="s">
        <v>5731</v>
      </c>
      <c r="F251" s="98" t="s">
        <v>9</v>
      </c>
      <c r="G251" s="98" t="s">
        <v>1862</v>
      </c>
      <c r="H251" s="98" t="s">
        <v>1847</v>
      </c>
      <c r="I251" s="98" t="s">
        <v>1848</v>
      </c>
      <c r="J251" s="98" t="s">
        <v>237</v>
      </c>
      <c r="K251" s="98" t="s">
        <v>6294</v>
      </c>
      <c r="L251" s="99">
        <v>70000</v>
      </c>
      <c r="M251" s="99">
        <v>5368.48</v>
      </c>
      <c r="N251" s="99">
        <v>2128</v>
      </c>
      <c r="O251" s="99">
        <v>2009</v>
      </c>
      <c r="P251" s="99">
        <v>11877.190000000002</v>
      </c>
      <c r="Q251" s="99">
        <v>48617.33</v>
      </c>
    </row>
    <row r="252" spans="1:17">
      <c r="A252" s="42" t="str">
        <f>TNOMINA[[#This Row],[cedula]]&amp;TNOMINA[[#This Row],[ctapresup]]&amp;TNOMINA[[#This Row],[prog]]</f>
        <v>001008654762.1.1.1.0101</v>
      </c>
      <c r="B252" s="98" t="s">
        <v>1787</v>
      </c>
      <c r="C252" s="98" t="s">
        <v>1807</v>
      </c>
      <c r="D252" s="98" t="s">
        <v>5730</v>
      </c>
      <c r="E252" s="98" t="s">
        <v>5731</v>
      </c>
      <c r="F252" s="98" t="s">
        <v>9</v>
      </c>
      <c r="G252" s="98" t="s">
        <v>1341</v>
      </c>
      <c r="H252" s="98" t="s">
        <v>672</v>
      </c>
      <c r="I252" s="98" t="s">
        <v>116</v>
      </c>
      <c r="J252" s="98" t="s">
        <v>1217</v>
      </c>
      <c r="K252" s="98" t="s">
        <v>6294</v>
      </c>
      <c r="L252" s="99">
        <v>145000</v>
      </c>
      <c r="M252" s="99">
        <v>22690.49</v>
      </c>
      <c r="N252" s="99">
        <v>4408</v>
      </c>
      <c r="O252" s="99">
        <v>4161.5</v>
      </c>
      <c r="P252" s="99">
        <v>25</v>
      </c>
      <c r="Q252" s="99">
        <v>113715.01</v>
      </c>
    </row>
    <row r="253" spans="1:17">
      <c r="A253" s="42" t="str">
        <f>TNOMINA[[#This Row],[cedula]]&amp;TNOMINA[[#This Row],[ctapresup]]&amp;TNOMINA[[#This Row],[prog]]</f>
        <v>012004354182.1.1.1.0101</v>
      </c>
      <c r="B253" s="98" t="s">
        <v>1787</v>
      </c>
      <c r="C253" s="98" t="s">
        <v>1807</v>
      </c>
      <c r="D253" s="98" t="s">
        <v>5730</v>
      </c>
      <c r="E253" s="98" t="s">
        <v>5731</v>
      </c>
      <c r="F253" s="98" t="s">
        <v>9</v>
      </c>
      <c r="G253" s="98" t="s">
        <v>847</v>
      </c>
      <c r="H253" s="98" t="s">
        <v>244</v>
      </c>
      <c r="I253" s="98" t="s">
        <v>243</v>
      </c>
      <c r="J253" s="98" t="s">
        <v>241</v>
      </c>
      <c r="K253" s="98" t="s">
        <v>6294</v>
      </c>
      <c r="L253" s="99">
        <v>65000</v>
      </c>
      <c r="M253" s="99">
        <v>4427.58</v>
      </c>
      <c r="N253" s="99">
        <v>1976</v>
      </c>
      <c r="O253" s="99">
        <v>1865.5</v>
      </c>
      <c r="P253" s="99">
        <v>31997.57</v>
      </c>
      <c r="Q253" s="99">
        <v>24733.35</v>
      </c>
    </row>
    <row r="254" spans="1:17">
      <c r="A254" s="42" t="str">
        <f>TNOMINA[[#This Row],[cedula]]&amp;TNOMINA[[#This Row],[ctapresup]]&amp;TNOMINA[[#This Row],[prog]]</f>
        <v>001190495002.1.1.1.0101</v>
      </c>
      <c r="B254" s="98" t="s">
        <v>1787</v>
      </c>
      <c r="C254" s="98" t="s">
        <v>1807</v>
      </c>
      <c r="D254" s="98" t="s">
        <v>5730</v>
      </c>
      <c r="E254" s="98" t="s">
        <v>5731</v>
      </c>
      <c r="F254" s="98" t="s">
        <v>9</v>
      </c>
      <c r="G254" s="98" t="s">
        <v>1793</v>
      </c>
      <c r="H254" s="98" t="s">
        <v>1801</v>
      </c>
      <c r="I254" s="98" t="s">
        <v>35</v>
      </c>
      <c r="J254" s="98" t="s">
        <v>241</v>
      </c>
      <c r="K254" s="98" t="s">
        <v>6294</v>
      </c>
      <c r="L254" s="99">
        <v>24000</v>
      </c>
      <c r="M254" s="100"/>
      <c r="N254" s="99">
        <v>729.6</v>
      </c>
      <c r="O254" s="99">
        <v>688.8</v>
      </c>
      <c r="P254" s="100"/>
      <c r="Q254" s="99">
        <v>14703.19</v>
      </c>
    </row>
    <row r="255" spans="1:17">
      <c r="A255" s="42" t="str">
        <f>TNOMINA[[#This Row],[cedula]]&amp;TNOMINA[[#This Row],[ctapresup]]&amp;TNOMINA[[#This Row],[prog]]</f>
        <v>402343851812.1.1.1.0101</v>
      </c>
      <c r="B255" s="98" t="s">
        <v>1787</v>
      </c>
      <c r="C255" s="98" t="s">
        <v>1807</v>
      </c>
      <c r="D255" s="98" t="s">
        <v>5730</v>
      </c>
      <c r="E255" s="98" t="s">
        <v>5731</v>
      </c>
      <c r="F255" s="98" t="s">
        <v>9</v>
      </c>
      <c r="G255" s="98" t="s">
        <v>2859</v>
      </c>
      <c r="H255" s="98" t="s">
        <v>2874</v>
      </c>
      <c r="I255" s="98" t="s">
        <v>1931</v>
      </c>
      <c r="J255" s="98" t="s">
        <v>157</v>
      </c>
      <c r="K255" s="98" t="s">
        <v>6294</v>
      </c>
      <c r="L255" s="99">
        <v>30000</v>
      </c>
      <c r="M255" s="100"/>
      <c r="N255" s="99">
        <v>912</v>
      </c>
      <c r="O255" s="99">
        <v>861</v>
      </c>
      <c r="P255" s="100"/>
      <c r="Q255" s="99">
        <v>28202</v>
      </c>
    </row>
    <row r="256" spans="1:17">
      <c r="A256" s="42" t="str">
        <f>TNOMINA[[#This Row],[cedula]]&amp;TNOMINA[[#This Row],[ctapresup]]&amp;TNOMINA[[#This Row],[prog]]</f>
        <v>402102960302.1.1.1.0101</v>
      </c>
      <c r="B256" s="98" t="s">
        <v>1787</v>
      </c>
      <c r="C256" s="98" t="s">
        <v>1807</v>
      </c>
      <c r="D256" s="98" t="s">
        <v>5730</v>
      </c>
      <c r="E256" s="98" t="s">
        <v>5731</v>
      </c>
      <c r="F256" s="98" t="s">
        <v>9</v>
      </c>
      <c r="G256" s="98" t="s">
        <v>2235</v>
      </c>
      <c r="H256" s="98" t="s">
        <v>2234</v>
      </c>
      <c r="I256" s="98" t="s">
        <v>7</v>
      </c>
      <c r="J256" s="98" t="s">
        <v>570</v>
      </c>
      <c r="K256" s="98" t="s">
        <v>6294</v>
      </c>
      <c r="L256" s="99">
        <v>24000</v>
      </c>
      <c r="M256" s="100"/>
      <c r="N256" s="99">
        <v>729.6</v>
      </c>
      <c r="O256" s="99">
        <v>688.8</v>
      </c>
      <c r="P256" s="100"/>
      <c r="Q256" s="99">
        <v>22556.6</v>
      </c>
    </row>
    <row r="257" spans="1:17">
      <c r="A257" s="42" t="str">
        <f>TNOMINA[[#This Row],[cedula]]&amp;TNOMINA[[#This Row],[ctapresup]]&amp;TNOMINA[[#This Row],[prog]]</f>
        <v>001167733182.1.1.1.0101</v>
      </c>
      <c r="B257" s="98" t="s">
        <v>1787</v>
      </c>
      <c r="C257" s="98" t="s">
        <v>1807</v>
      </c>
      <c r="D257" s="98" t="s">
        <v>5730</v>
      </c>
      <c r="E257" s="98" t="s">
        <v>5731</v>
      </c>
      <c r="F257" s="98" t="s">
        <v>9</v>
      </c>
      <c r="G257" s="98" t="s">
        <v>1343</v>
      </c>
      <c r="H257" s="98" t="s">
        <v>587</v>
      </c>
      <c r="I257" s="98" t="s">
        <v>62</v>
      </c>
      <c r="J257" s="98" t="s">
        <v>570</v>
      </c>
      <c r="K257" s="98" t="s">
        <v>6294</v>
      </c>
      <c r="L257" s="99">
        <v>10000</v>
      </c>
      <c r="M257" s="100"/>
      <c r="N257" s="99">
        <v>304</v>
      </c>
      <c r="O257" s="99">
        <v>287</v>
      </c>
      <c r="P257" s="100"/>
      <c r="Q257" s="99">
        <v>9384</v>
      </c>
    </row>
    <row r="258" spans="1:17">
      <c r="A258" s="42" t="str">
        <f>TNOMINA[[#This Row],[cedula]]&amp;TNOMINA[[#This Row],[ctapresup]]&amp;TNOMINA[[#This Row],[prog]]</f>
        <v>026008602052.1.1.1.0101</v>
      </c>
      <c r="B258" s="98" t="s">
        <v>1787</v>
      </c>
      <c r="C258" s="98" t="s">
        <v>1807</v>
      </c>
      <c r="D258" s="98" t="s">
        <v>5730</v>
      </c>
      <c r="E258" s="98" t="s">
        <v>5731</v>
      </c>
      <c r="F258" s="98" t="s">
        <v>9</v>
      </c>
      <c r="G258" s="98" t="s">
        <v>2323</v>
      </c>
      <c r="H258" s="98" t="s">
        <v>2322</v>
      </c>
      <c r="I258" s="98" t="s">
        <v>303</v>
      </c>
      <c r="J258" s="98" t="s">
        <v>570</v>
      </c>
      <c r="K258" s="98" t="s">
        <v>6294</v>
      </c>
      <c r="L258" s="99">
        <v>25000</v>
      </c>
      <c r="M258" s="100"/>
      <c r="N258" s="99">
        <v>760</v>
      </c>
      <c r="O258" s="99">
        <v>717.5</v>
      </c>
      <c r="P258" s="100"/>
      <c r="Q258" s="99">
        <v>23497.5</v>
      </c>
    </row>
    <row r="259" spans="1:17">
      <c r="A259" s="42" t="str">
        <f>TNOMINA[[#This Row],[cedula]]&amp;TNOMINA[[#This Row],[ctapresup]]&amp;TNOMINA[[#This Row],[prog]]</f>
        <v>001006753212.1.1.1.0101</v>
      </c>
      <c r="B259" s="98" t="s">
        <v>1787</v>
      </c>
      <c r="C259" s="98" t="s">
        <v>1807</v>
      </c>
      <c r="D259" s="98" t="s">
        <v>5730</v>
      </c>
      <c r="E259" s="98" t="s">
        <v>5731</v>
      </c>
      <c r="F259" s="98" t="s">
        <v>9</v>
      </c>
      <c r="G259" s="98" t="s">
        <v>1344</v>
      </c>
      <c r="H259" s="98" t="s">
        <v>200</v>
      </c>
      <c r="I259" s="98" t="s">
        <v>8</v>
      </c>
      <c r="J259" s="98" t="s">
        <v>199</v>
      </c>
      <c r="K259" s="98" t="s">
        <v>6294</v>
      </c>
      <c r="L259" s="99">
        <v>35000</v>
      </c>
      <c r="M259" s="100"/>
      <c r="N259" s="99">
        <v>1064</v>
      </c>
      <c r="O259" s="99">
        <v>1004.5</v>
      </c>
      <c r="P259" s="100"/>
      <c r="Q259" s="99">
        <v>32906.5</v>
      </c>
    </row>
    <row r="260" spans="1:17">
      <c r="A260" s="42" t="str">
        <f>TNOMINA[[#This Row],[cedula]]&amp;TNOMINA[[#This Row],[ctapresup]]&amp;TNOMINA[[#This Row],[prog]]</f>
        <v>001056842112.1.1.1.0101</v>
      </c>
      <c r="B260" s="98" t="s">
        <v>1787</v>
      </c>
      <c r="C260" s="98" t="s">
        <v>1807</v>
      </c>
      <c r="D260" s="98" t="s">
        <v>5730</v>
      </c>
      <c r="E260" s="98" t="s">
        <v>5731</v>
      </c>
      <c r="F260" s="98" t="s">
        <v>9</v>
      </c>
      <c r="G260" s="98" t="s">
        <v>1345</v>
      </c>
      <c r="H260" s="98" t="s">
        <v>674</v>
      </c>
      <c r="I260" s="98" t="s">
        <v>109</v>
      </c>
      <c r="J260" s="98" t="s">
        <v>199</v>
      </c>
      <c r="K260" s="98" t="s">
        <v>6294</v>
      </c>
      <c r="L260" s="99">
        <v>115000</v>
      </c>
      <c r="M260" s="99">
        <v>15633.74</v>
      </c>
      <c r="N260" s="99">
        <v>3496</v>
      </c>
      <c r="O260" s="99">
        <v>3300.5</v>
      </c>
      <c r="P260" s="99">
        <v>25</v>
      </c>
      <c r="Q260" s="99">
        <v>92544.76</v>
      </c>
    </row>
    <row r="261" spans="1:17">
      <c r="A261" s="42" t="str">
        <f>TNOMINA[[#This Row],[cedula]]&amp;TNOMINA[[#This Row],[ctapresup]]&amp;TNOMINA[[#This Row],[prog]]</f>
        <v>049005635882.1.1.1.0101</v>
      </c>
      <c r="B261" s="98" t="s">
        <v>1787</v>
      </c>
      <c r="C261" s="98" t="s">
        <v>1807</v>
      </c>
      <c r="D261" s="98" t="s">
        <v>5730</v>
      </c>
      <c r="E261" s="98" t="s">
        <v>5731</v>
      </c>
      <c r="F261" s="98" t="s">
        <v>9</v>
      </c>
      <c r="G261" s="98" t="s">
        <v>848</v>
      </c>
      <c r="H261" s="98" t="s">
        <v>606</v>
      </c>
      <c r="I261" s="98" t="s">
        <v>8</v>
      </c>
      <c r="J261" s="98" t="s">
        <v>570</v>
      </c>
      <c r="K261" s="98" t="s">
        <v>6294</v>
      </c>
      <c r="L261" s="99">
        <v>45000</v>
      </c>
      <c r="M261" s="99">
        <v>1148.33</v>
      </c>
      <c r="N261" s="99">
        <v>1368</v>
      </c>
      <c r="O261" s="99">
        <v>1291.5</v>
      </c>
      <c r="P261" s="99">
        <v>75</v>
      </c>
      <c r="Q261" s="99">
        <v>41117.17</v>
      </c>
    </row>
    <row r="262" spans="1:17">
      <c r="A262" s="42" t="str">
        <f>TNOMINA[[#This Row],[cedula]]&amp;TNOMINA[[#This Row],[ctapresup]]&amp;TNOMINA[[#This Row],[prog]]</f>
        <v>402218945592.1.1.1.0101</v>
      </c>
      <c r="B262" s="98" t="s">
        <v>1787</v>
      </c>
      <c r="C262" s="98" t="s">
        <v>1807</v>
      </c>
      <c r="D262" s="98" t="s">
        <v>5730</v>
      </c>
      <c r="E262" s="98" t="s">
        <v>5731</v>
      </c>
      <c r="F262" s="98" t="s">
        <v>9</v>
      </c>
      <c r="G262" s="98" t="s">
        <v>2267</v>
      </c>
      <c r="H262" s="98" t="s">
        <v>2266</v>
      </c>
      <c r="I262" s="98" t="s">
        <v>8</v>
      </c>
      <c r="J262" s="98" t="s">
        <v>642</v>
      </c>
      <c r="K262" s="98" t="s">
        <v>6294</v>
      </c>
      <c r="L262" s="99">
        <v>35000</v>
      </c>
      <c r="M262" s="100"/>
      <c r="N262" s="99">
        <v>1064</v>
      </c>
      <c r="O262" s="99">
        <v>1004.5</v>
      </c>
      <c r="P262" s="100"/>
      <c r="Q262" s="99">
        <v>29690.5</v>
      </c>
    </row>
    <row r="263" spans="1:17">
      <c r="A263" s="42" t="str">
        <f>TNOMINA[[#This Row],[cedula]]&amp;TNOMINA[[#This Row],[ctapresup]]&amp;TNOMINA[[#This Row],[prog]]</f>
        <v>001164409592.1.1.1.0101</v>
      </c>
      <c r="B263" s="98" t="s">
        <v>1787</v>
      </c>
      <c r="C263" s="98" t="s">
        <v>1807</v>
      </c>
      <c r="D263" s="98" t="s">
        <v>5730</v>
      </c>
      <c r="E263" s="98" t="s">
        <v>5731</v>
      </c>
      <c r="F263" s="98" t="s">
        <v>9</v>
      </c>
      <c r="G263" s="98" t="s">
        <v>1346</v>
      </c>
      <c r="H263" s="98" t="s">
        <v>804</v>
      </c>
      <c r="I263" s="98" t="s">
        <v>307</v>
      </c>
      <c r="J263" s="98" t="s">
        <v>403</v>
      </c>
      <c r="K263" s="98" t="s">
        <v>6294</v>
      </c>
      <c r="L263" s="99">
        <v>20000</v>
      </c>
      <c r="M263" s="100"/>
      <c r="N263" s="99">
        <v>608</v>
      </c>
      <c r="O263" s="99">
        <v>574</v>
      </c>
      <c r="P263" s="100"/>
      <c r="Q263" s="99">
        <v>18793</v>
      </c>
    </row>
    <row r="264" spans="1:17">
      <c r="A264" s="42" t="str">
        <f>TNOMINA[[#This Row],[cedula]]&amp;TNOMINA[[#This Row],[ctapresup]]&amp;TNOMINA[[#This Row],[prog]]</f>
        <v>001114972362.1.1.1.0101</v>
      </c>
      <c r="B264" s="98" t="s">
        <v>1787</v>
      </c>
      <c r="C264" s="98" t="s">
        <v>1807</v>
      </c>
      <c r="D264" s="98" t="s">
        <v>5730</v>
      </c>
      <c r="E264" s="98" t="s">
        <v>5731</v>
      </c>
      <c r="F264" s="98" t="s">
        <v>9</v>
      </c>
      <c r="G264" s="98" t="s">
        <v>1347</v>
      </c>
      <c r="H264" s="98" t="s">
        <v>675</v>
      </c>
      <c r="I264" s="98" t="s">
        <v>1094</v>
      </c>
      <c r="J264" s="98" t="s">
        <v>178</v>
      </c>
      <c r="K264" s="98" t="s">
        <v>6294</v>
      </c>
      <c r="L264" s="99">
        <v>70000</v>
      </c>
      <c r="M264" s="99">
        <v>4682.29</v>
      </c>
      <c r="N264" s="99">
        <v>2128</v>
      </c>
      <c r="O264" s="99">
        <v>2009</v>
      </c>
      <c r="P264" s="99">
        <v>7021.9199999999983</v>
      </c>
      <c r="Q264" s="99">
        <v>54158.79</v>
      </c>
    </row>
    <row r="265" spans="1:17">
      <c r="A265" s="42" t="str">
        <f>TNOMINA[[#This Row],[cedula]]&amp;TNOMINA[[#This Row],[ctapresup]]&amp;TNOMINA[[#This Row],[prog]]</f>
        <v>001088249962.1.1.1.0101</v>
      </c>
      <c r="B265" s="98" t="s">
        <v>1787</v>
      </c>
      <c r="C265" s="98" t="s">
        <v>1807</v>
      </c>
      <c r="D265" s="98" t="s">
        <v>5730</v>
      </c>
      <c r="E265" s="98" t="s">
        <v>5731</v>
      </c>
      <c r="F265" s="98" t="s">
        <v>9</v>
      </c>
      <c r="G265" s="98" t="s">
        <v>849</v>
      </c>
      <c r="H265" s="98" t="s">
        <v>197</v>
      </c>
      <c r="I265" s="98" t="s">
        <v>109</v>
      </c>
      <c r="J265" s="98" t="s">
        <v>195</v>
      </c>
      <c r="K265" s="98" t="s">
        <v>6294</v>
      </c>
      <c r="L265" s="99">
        <v>115000</v>
      </c>
      <c r="M265" s="99">
        <v>15633.74</v>
      </c>
      <c r="N265" s="99">
        <v>3496</v>
      </c>
      <c r="O265" s="99">
        <v>3300.5</v>
      </c>
      <c r="P265" s="99">
        <v>33920.479999999996</v>
      </c>
      <c r="Q265" s="99">
        <v>58649.279999999999</v>
      </c>
    </row>
    <row r="266" spans="1:17">
      <c r="A266" s="42" t="str">
        <f>TNOMINA[[#This Row],[cedula]]&amp;TNOMINA[[#This Row],[ctapresup]]&amp;TNOMINA[[#This Row],[prog]]</f>
        <v>001109685752.1.1.1.0101</v>
      </c>
      <c r="B266" s="98" t="s">
        <v>1787</v>
      </c>
      <c r="C266" s="98" t="s">
        <v>1807</v>
      </c>
      <c r="D266" s="98" t="s">
        <v>5730</v>
      </c>
      <c r="E266" s="98" t="s">
        <v>5731</v>
      </c>
      <c r="F266" s="98" t="s">
        <v>9</v>
      </c>
      <c r="G266" s="98" t="s">
        <v>1937</v>
      </c>
      <c r="H266" s="98" t="s">
        <v>1936</v>
      </c>
      <c r="I266" s="98" t="s">
        <v>7</v>
      </c>
      <c r="J266" s="98" t="s">
        <v>407</v>
      </c>
      <c r="K266" s="98" t="s">
        <v>6294</v>
      </c>
      <c r="L266" s="99">
        <v>24000</v>
      </c>
      <c r="M266" s="100"/>
      <c r="N266" s="99">
        <v>729.6</v>
      </c>
      <c r="O266" s="99">
        <v>688.8</v>
      </c>
      <c r="P266" s="100"/>
      <c r="Q266" s="99">
        <v>18347.490000000002</v>
      </c>
    </row>
    <row r="267" spans="1:17">
      <c r="A267" s="42" t="str">
        <f>TNOMINA[[#This Row],[cedula]]&amp;TNOMINA[[#This Row],[ctapresup]]&amp;TNOMINA[[#This Row],[prog]]</f>
        <v>225001006762.1.1.1.0101</v>
      </c>
      <c r="B267" s="98" t="s">
        <v>1787</v>
      </c>
      <c r="C267" s="98" t="s">
        <v>1807</v>
      </c>
      <c r="D267" s="98" t="s">
        <v>5730</v>
      </c>
      <c r="E267" s="98" t="s">
        <v>5731</v>
      </c>
      <c r="F267" s="98" t="s">
        <v>9</v>
      </c>
      <c r="G267" s="98" t="s">
        <v>1348</v>
      </c>
      <c r="H267" s="98" t="s">
        <v>588</v>
      </c>
      <c r="I267" s="98" t="s">
        <v>94</v>
      </c>
      <c r="J267" s="98" t="s">
        <v>570</v>
      </c>
      <c r="K267" s="98" t="s">
        <v>6294</v>
      </c>
      <c r="L267" s="99">
        <v>20000</v>
      </c>
      <c r="M267" s="100"/>
      <c r="N267" s="99">
        <v>608</v>
      </c>
      <c r="O267" s="99">
        <v>574</v>
      </c>
      <c r="P267" s="100"/>
      <c r="Q267" s="99">
        <v>18793</v>
      </c>
    </row>
    <row r="268" spans="1:17">
      <c r="A268" s="42" t="str">
        <f>TNOMINA[[#This Row],[cedula]]&amp;TNOMINA[[#This Row],[ctapresup]]&amp;TNOMINA[[#This Row],[prog]]</f>
        <v>001174648592.1.1.1.0101</v>
      </c>
      <c r="B268" s="98" t="s">
        <v>1787</v>
      </c>
      <c r="C268" s="98" t="s">
        <v>1807</v>
      </c>
      <c r="D268" s="98" t="s">
        <v>5730</v>
      </c>
      <c r="E268" s="98" t="s">
        <v>5731</v>
      </c>
      <c r="F268" s="98" t="s">
        <v>9</v>
      </c>
      <c r="G268" s="98" t="s">
        <v>985</v>
      </c>
      <c r="H268" s="98" t="s">
        <v>999</v>
      </c>
      <c r="I268" s="98" t="s">
        <v>1000</v>
      </c>
      <c r="J268" s="98" t="s">
        <v>218</v>
      </c>
      <c r="K268" s="98" t="s">
        <v>6294</v>
      </c>
      <c r="L268" s="99">
        <v>70000</v>
      </c>
      <c r="M268" s="99">
        <v>5025.38</v>
      </c>
      <c r="N268" s="99">
        <v>2128</v>
      </c>
      <c r="O268" s="99">
        <v>2009</v>
      </c>
      <c r="P268" s="99">
        <v>1740.4599999999991</v>
      </c>
      <c r="Q268" s="99">
        <v>59097.16</v>
      </c>
    </row>
    <row r="269" spans="1:17">
      <c r="A269" s="42" t="str">
        <f>TNOMINA[[#This Row],[cedula]]&amp;TNOMINA[[#This Row],[ctapresup]]&amp;TNOMINA[[#This Row],[prog]]</f>
        <v>093003168182.1.1.1.0101</v>
      </c>
      <c r="B269" s="98" t="s">
        <v>1787</v>
      </c>
      <c r="C269" s="98" t="s">
        <v>1807</v>
      </c>
      <c r="D269" s="98" t="s">
        <v>5730</v>
      </c>
      <c r="E269" s="98" t="s">
        <v>5731</v>
      </c>
      <c r="F269" s="98" t="s">
        <v>9</v>
      </c>
      <c r="G269" s="98" t="s">
        <v>1349</v>
      </c>
      <c r="H269" s="98" t="s">
        <v>676</v>
      </c>
      <c r="I269" s="98" t="s">
        <v>677</v>
      </c>
      <c r="J269" s="98" t="s">
        <v>199</v>
      </c>
      <c r="K269" s="98" t="s">
        <v>6294</v>
      </c>
      <c r="L269" s="99">
        <v>90000</v>
      </c>
      <c r="M269" s="99">
        <v>9753.1200000000008</v>
      </c>
      <c r="N269" s="99">
        <v>2736</v>
      </c>
      <c r="O269" s="99">
        <v>2583</v>
      </c>
      <c r="P269" s="99">
        <v>25</v>
      </c>
      <c r="Q269" s="99">
        <v>74902.880000000005</v>
      </c>
    </row>
    <row r="270" spans="1:17">
      <c r="A270" s="42" t="str">
        <f>TNOMINA[[#This Row],[cedula]]&amp;TNOMINA[[#This Row],[ctapresup]]&amp;TNOMINA[[#This Row],[prog]]</f>
        <v>001114601192.1.1.1.0101</v>
      </c>
      <c r="B270" s="98" t="s">
        <v>1787</v>
      </c>
      <c r="C270" s="98" t="s">
        <v>1807</v>
      </c>
      <c r="D270" s="98" t="s">
        <v>5730</v>
      </c>
      <c r="E270" s="98" t="s">
        <v>5731</v>
      </c>
      <c r="F270" s="98" t="s">
        <v>9</v>
      </c>
      <c r="G270" s="98" t="s">
        <v>1350</v>
      </c>
      <c r="H270" s="98" t="s">
        <v>154</v>
      </c>
      <c r="I270" s="98" t="s">
        <v>155</v>
      </c>
      <c r="J270" s="98" t="s">
        <v>152</v>
      </c>
      <c r="K270" s="98" t="s">
        <v>6294</v>
      </c>
      <c r="L270" s="99">
        <v>10000</v>
      </c>
      <c r="M270" s="100"/>
      <c r="N270" s="99">
        <v>304</v>
      </c>
      <c r="O270" s="99">
        <v>287</v>
      </c>
      <c r="P270" s="100"/>
      <c r="Q270" s="99">
        <v>9034</v>
      </c>
    </row>
    <row r="271" spans="1:17">
      <c r="A271" s="42" t="str">
        <f>TNOMINA[[#This Row],[cedula]]&amp;TNOMINA[[#This Row],[ctapresup]]&amp;TNOMINA[[#This Row],[prog]]</f>
        <v>031050561902.1.1.1.0101</v>
      </c>
      <c r="B271" s="98" t="s">
        <v>1787</v>
      </c>
      <c r="C271" s="98" t="s">
        <v>1807</v>
      </c>
      <c r="D271" s="98" t="s">
        <v>5730</v>
      </c>
      <c r="E271" s="98" t="s">
        <v>5731</v>
      </c>
      <c r="F271" s="98" t="s">
        <v>9</v>
      </c>
      <c r="G271" s="98" t="s">
        <v>6253</v>
      </c>
      <c r="H271" s="98" t="s">
        <v>6256</v>
      </c>
      <c r="I271" s="98" t="s">
        <v>25</v>
      </c>
      <c r="J271" s="98" t="s">
        <v>215</v>
      </c>
      <c r="K271" s="98" t="s">
        <v>6294</v>
      </c>
      <c r="L271" s="99">
        <v>100000</v>
      </c>
      <c r="M271" s="99">
        <v>12105.37</v>
      </c>
      <c r="N271" s="99">
        <v>3040</v>
      </c>
      <c r="O271" s="99">
        <v>2870</v>
      </c>
      <c r="P271" s="99">
        <v>25</v>
      </c>
      <c r="Q271" s="99">
        <v>81959.63</v>
      </c>
    </row>
    <row r="272" spans="1:17">
      <c r="A272" s="42" t="str">
        <f>TNOMINA[[#This Row],[cedula]]&amp;TNOMINA[[#This Row],[ctapresup]]&amp;TNOMINA[[#This Row],[prog]]</f>
        <v>402251980562.1.1.1.0101</v>
      </c>
      <c r="B272" s="98" t="s">
        <v>1787</v>
      </c>
      <c r="C272" s="98" t="s">
        <v>1807</v>
      </c>
      <c r="D272" s="98" t="s">
        <v>5730</v>
      </c>
      <c r="E272" s="98" t="s">
        <v>5731</v>
      </c>
      <c r="F272" s="98" t="s">
        <v>9</v>
      </c>
      <c r="G272" s="98" t="s">
        <v>1939</v>
      </c>
      <c r="H272" s="98" t="s">
        <v>1938</v>
      </c>
      <c r="I272" s="98" t="s">
        <v>8</v>
      </c>
      <c r="J272" s="98" t="s">
        <v>171</v>
      </c>
      <c r="K272" s="98" t="s">
        <v>6294</v>
      </c>
      <c r="L272" s="99">
        <v>35000</v>
      </c>
      <c r="M272" s="100"/>
      <c r="N272" s="99">
        <v>1064</v>
      </c>
      <c r="O272" s="99">
        <v>1004.5</v>
      </c>
      <c r="P272" s="100"/>
      <c r="Q272" s="99">
        <v>25225.91</v>
      </c>
    </row>
    <row r="273" spans="1:17">
      <c r="A273" s="42" t="str">
        <f>TNOMINA[[#This Row],[cedula]]&amp;TNOMINA[[#This Row],[ctapresup]]&amp;TNOMINA[[#This Row],[prog]]</f>
        <v>001109299652.1.1.1.0101</v>
      </c>
      <c r="B273" s="98" t="s">
        <v>1787</v>
      </c>
      <c r="C273" s="98" t="s">
        <v>1807</v>
      </c>
      <c r="D273" s="98" t="s">
        <v>5730</v>
      </c>
      <c r="E273" s="98" t="s">
        <v>5731</v>
      </c>
      <c r="F273" s="98" t="s">
        <v>9</v>
      </c>
      <c r="G273" s="98" t="s">
        <v>904</v>
      </c>
      <c r="H273" s="98" t="s">
        <v>308</v>
      </c>
      <c r="I273" s="98" t="s">
        <v>309</v>
      </c>
      <c r="J273" s="98" t="s">
        <v>695</v>
      </c>
      <c r="K273" s="98" t="s">
        <v>6294</v>
      </c>
      <c r="L273" s="99">
        <v>50000</v>
      </c>
      <c r="M273" s="99">
        <v>1596.68</v>
      </c>
      <c r="N273" s="99">
        <v>1520</v>
      </c>
      <c r="O273" s="99">
        <v>1435</v>
      </c>
      <c r="P273" s="99">
        <v>43496.89</v>
      </c>
      <c r="Q273" s="99">
        <v>1951.43</v>
      </c>
    </row>
    <row r="274" spans="1:17">
      <c r="A274" s="42" t="str">
        <f>TNOMINA[[#This Row],[cedula]]&amp;TNOMINA[[#This Row],[ctapresup]]&amp;TNOMINA[[#This Row],[prog]]</f>
        <v>001044529902.1.1.1.0101</v>
      </c>
      <c r="B274" s="98" t="s">
        <v>1787</v>
      </c>
      <c r="C274" s="98" t="s">
        <v>1807</v>
      </c>
      <c r="D274" s="98" t="s">
        <v>5730</v>
      </c>
      <c r="E274" s="98" t="s">
        <v>5731</v>
      </c>
      <c r="F274" s="98" t="s">
        <v>9</v>
      </c>
      <c r="G274" s="98" t="s">
        <v>851</v>
      </c>
      <c r="H274" s="98" t="s">
        <v>223</v>
      </c>
      <c r="I274" s="98" t="s">
        <v>224</v>
      </c>
      <c r="J274" s="98" t="s">
        <v>1216</v>
      </c>
      <c r="K274" s="98" t="s">
        <v>6294</v>
      </c>
      <c r="L274" s="99">
        <v>115000</v>
      </c>
      <c r="M274" s="99">
        <v>15633.74</v>
      </c>
      <c r="N274" s="99">
        <v>3496</v>
      </c>
      <c r="O274" s="99">
        <v>3300.5</v>
      </c>
      <c r="P274" s="99">
        <v>10561</v>
      </c>
      <c r="Q274" s="99">
        <v>82008.759999999995</v>
      </c>
    </row>
    <row r="275" spans="1:17">
      <c r="A275" s="42" t="str">
        <f>TNOMINA[[#This Row],[cedula]]&amp;TNOMINA[[#This Row],[ctapresup]]&amp;TNOMINA[[#This Row],[prog]]</f>
        <v>402232507682.1.1.1.0101</v>
      </c>
      <c r="B275" s="98" t="s">
        <v>1787</v>
      </c>
      <c r="C275" s="98" t="s">
        <v>1807</v>
      </c>
      <c r="D275" s="98" t="s">
        <v>5730</v>
      </c>
      <c r="E275" s="98" t="s">
        <v>5731</v>
      </c>
      <c r="F275" s="98" t="s">
        <v>9</v>
      </c>
      <c r="G275" s="98" t="s">
        <v>1351</v>
      </c>
      <c r="H275" s="98" t="s">
        <v>659</v>
      </c>
      <c r="I275" s="98" t="s">
        <v>8</v>
      </c>
      <c r="J275" s="98" t="s">
        <v>5747</v>
      </c>
      <c r="K275" s="98" t="s">
        <v>6294</v>
      </c>
      <c r="L275" s="99">
        <v>35000</v>
      </c>
      <c r="M275" s="100"/>
      <c r="N275" s="99">
        <v>1064</v>
      </c>
      <c r="O275" s="99">
        <v>1004.5</v>
      </c>
      <c r="P275" s="100"/>
      <c r="Q275" s="99">
        <v>28985.040000000001</v>
      </c>
    </row>
    <row r="276" spans="1:17">
      <c r="A276" s="42" t="str">
        <f>TNOMINA[[#This Row],[cedula]]&amp;TNOMINA[[#This Row],[ctapresup]]&amp;TNOMINA[[#This Row],[prog]]</f>
        <v>001029014022.1.1.1.0101</v>
      </c>
      <c r="B276" s="98" t="s">
        <v>1787</v>
      </c>
      <c r="C276" s="98" t="s">
        <v>1807</v>
      </c>
      <c r="D276" s="98" t="s">
        <v>5730</v>
      </c>
      <c r="E276" s="98" t="s">
        <v>5731</v>
      </c>
      <c r="F276" s="98" t="s">
        <v>9</v>
      </c>
      <c r="G276" s="98" t="s">
        <v>1470</v>
      </c>
      <c r="H276" s="98" t="s">
        <v>310</v>
      </c>
      <c r="I276" s="98" t="s">
        <v>45</v>
      </c>
      <c r="J276" s="98" t="s">
        <v>273</v>
      </c>
      <c r="K276" s="98" t="s">
        <v>6294</v>
      </c>
      <c r="L276" s="99">
        <v>35000</v>
      </c>
      <c r="M276" s="100"/>
      <c r="N276" s="99">
        <v>1064</v>
      </c>
      <c r="O276" s="99">
        <v>1004.5</v>
      </c>
      <c r="P276" s="100"/>
      <c r="Q276" s="99">
        <v>20120.96</v>
      </c>
    </row>
    <row r="277" spans="1:17">
      <c r="A277" s="42" t="str">
        <f>TNOMINA[[#This Row],[cedula]]&amp;TNOMINA[[#This Row],[ctapresup]]&amp;TNOMINA[[#This Row],[prog]]</f>
        <v>059000909442.1.1.1.0101</v>
      </c>
      <c r="B277" s="98" t="s">
        <v>1787</v>
      </c>
      <c r="C277" s="98" t="s">
        <v>1807</v>
      </c>
      <c r="D277" s="98" t="s">
        <v>5730</v>
      </c>
      <c r="E277" s="98" t="s">
        <v>5731</v>
      </c>
      <c r="F277" s="98" t="s">
        <v>9</v>
      </c>
      <c r="G277" s="98" t="s">
        <v>1352</v>
      </c>
      <c r="H277" s="98" t="s">
        <v>204</v>
      </c>
      <c r="I277" s="98" t="s">
        <v>12</v>
      </c>
      <c r="J277" s="98" t="s">
        <v>407</v>
      </c>
      <c r="K277" s="98" t="s">
        <v>6294</v>
      </c>
      <c r="L277" s="99">
        <v>24000</v>
      </c>
      <c r="M277" s="100"/>
      <c r="N277" s="99">
        <v>729.6</v>
      </c>
      <c r="O277" s="99">
        <v>688.8</v>
      </c>
      <c r="P277" s="100"/>
      <c r="Q277" s="99">
        <v>8434.2199999999993</v>
      </c>
    </row>
    <row r="278" spans="1:17">
      <c r="A278" s="42" t="str">
        <f>TNOMINA[[#This Row],[cedula]]&amp;TNOMINA[[#This Row],[ctapresup]]&amp;TNOMINA[[#This Row],[prog]]</f>
        <v>402244890682.1.1.1.0101</v>
      </c>
      <c r="B278" s="98" t="s">
        <v>1787</v>
      </c>
      <c r="C278" s="98" t="s">
        <v>1807</v>
      </c>
      <c r="D278" s="98" t="s">
        <v>5730</v>
      </c>
      <c r="E278" s="98" t="s">
        <v>5731</v>
      </c>
      <c r="F278" s="98" t="s">
        <v>9</v>
      </c>
      <c r="G278" s="98" t="s">
        <v>1353</v>
      </c>
      <c r="H278" s="98" t="s">
        <v>1141</v>
      </c>
      <c r="I278" s="98" t="s">
        <v>251</v>
      </c>
      <c r="J278" s="98" t="s">
        <v>246</v>
      </c>
      <c r="K278" s="98" t="s">
        <v>6294</v>
      </c>
      <c r="L278" s="99">
        <v>48000</v>
      </c>
      <c r="M278" s="99">
        <v>1571.73</v>
      </c>
      <c r="N278" s="99">
        <v>1459.2</v>
      </c>
      <c r="O278" s="99">
        <v>1377.6</v>
      </c>
      <c r="P278" s="99">
        <v>25</v>
      </c>
      <c r="Q278" s="99">
        <v>43566.47</v>
      </c>
    </row>
    <row r="279" spans="1:17">
      <c r="A279" s="42" t="str">
        <f>TNOMINA[[#This Row],[cedula]]&amp;TNOMINA[[#This Row],[ctapresup]]&amp;TNOMINA[[#This Row],[prog]]</f>
        <v>001000827672.1.1.1.0101</v>
      </c>
      <c r="B279" s="98" t="s">
        <v>1787</v>
      </c>
      <c r="C279" s="98" t="s">
        <v>1807</v>
      </c>
      <c r="D279" s="98" t="s">
        <v>5730</v>
      </c>
      <c r="E279" s="98" t="s">
        <v>5731</v>
      </c>
      <c r="F279" s="98" t="s">
        <v>9</v>
      </c>
      <c r="G279" s="98" t="s">
        <v>5917</v>
      </c>
      <c r="H279" s="98" t="s">
        <v>5920</v>
      </c>
      <c r="I279" s="98" t="s">
        <v>585</v>
      </c>
      <c r="J279" s="98" t="s">
        <v>570</v>
      </c>
      <c r="K279" s="98" t="s">
        <v>6294</v>
      </c>
      <c r="L279" s="99">
        <v>260000</v>
      </c>
      <c r="M279" s="99">
        <v>50246.58</v>
      </c>
      <c r="N279" s="99">
        <v>5883.16</v>
      </c>
      <c r="O279" s="99">
        <v>7462</v>
      </c>
      <c r="P279" s="99">
        <v>24.999999999970896</v>
      </c>
      <c r="Q279" s="99">
        <v>196383.26</v>
      </c>
    </row>
    <row r="280" spans="1:17">
      <c r="A280" s="42" t="str">
        <f>TNOMINA[[#This Row],[cedula]]&amp;TNOMINA[[#This Row],[ctapresup]]&amp;TNOMINA[[#This Row],[prog]]</f>
        <v>001093379802.1.1.1.0101</v>
      </c>
      <c r="B280" s="98" t="s">
        <v>1787</v>
      </c>
      <c r="C280" s="98" t="s">
        <v>1807</v>
      </c>
      <c r="D280" s="98" t="s">
        <v>5730</v>
      </c>
      <c r="E280" s="98" t="s">
        <v>5731</v>
      </c>
      <c r="F280" s="98" t="s">
        <v>9</v>
      </c>
      <c r="G280" s="98" t="s">
        <v>852</v>
      </c>
      <c r="H280" s="98" t="s">
        <v>191</v>
      </c>
      <c r="I280" s="98" t="s">
        <v>163</v>
      </c>
      <c r="J280" s="98" t="s">
        <v>695</v>
      </c>
      <c r="K280" s="98" t="s">
        <v>6294</v>
      </c>
      <c r="L280" s="99">
        <v>35000</v>
      </c>
      <c r="M280" s="100"/>
      <c r="N280" s="99">
        <v>1064</v>
      </c>
      <c r="O280" s="99">
        <v>1004.5</v>
      </c>
      <c r="P280" s="100"/>
      <c r="Q280" s="99">
        <v>32906.5</v>
      </c>
    </row>
    <row r="281" spans="1:17">
      <c r="A281" s="42" t="str">
        <f>TNOMINA[[#This Row],[cedula]]&amp;TNOMINA[[#This Row],[ctapresup]]&amp;TNOMINA[[#This Row],[prog]]</f>
        <v>054008735422.1.1.1.0101</v>
      </c>
      <c r="B281" s="98" t="s">
        <v>1787</v>
      </c>
      <c r="C281" s="98" t="s">
        <v>1807</v>
      </c>
      <c r="D281" s="98" t="s">
        <v>5730</v>
      </c>
      <c r="E281" s="98" t="s">
        <v>5731</v>
      </c>
      <c r="F281" s="98" t="s">
        <v>9</v>
      </c>
      <c r="G281" s="98" t="s">
        <v>1354</v>
      </c>
      <c r="H281" s="98" t="s">
        <v>589</v>
      </c>
      <c r="I281" s="98" t="s">
        <v>62</v>
      </c>
      <c r="J281" s="98" t="s">
        <v>570</v>
      </c>
      <c r="K281" s="98" t="s">
        <v>6294</v>
      </c>
      <c r="L281" s="99">
        <v>25000</v>
      </c>
      <c r="M281" s="100"/>
      <c r="N281" s="99">
        <v>760</v>
      </c>
      <c r="O281" s="99">
        <v>717.5</v>
      </c>
      <c r="P281" s="100"/>
      <c r="Q281" s="99">
        <v>21782.04</v>
      </c>
    </row>
    <row r="282" spans="1:17">
      <c r="A282" s="42" t="str">
        <f>TNOMINA[[#This Row],[cedula]]&amp;TNOMINA[[#This Row],[ctapresup]]&amp;TNOMINA[[#This Row],[prog]]</f>
        <v>001000220112.1.1.1.0101</v>
      </c>
      <c r="B282" s="98" t="s">
        <v>1787</v>
      </c>
      <c r="C282" s="98" t="s">
        <v>1807</v>
      </c>
      <c r="D282" s="98" t="s">
        <v>5730</v>
      </c>
      <c r="E282" s="98" t="s">
        <v>5731</v>
      </c>
      <c r="F282" s="98" t="s">
        <v>9</v>
      </c>
      <c r="G282" s="98" t="s">
        <v>1355</v>
      </c>
      <c r="H282" s="98" t="s">
        <v>192</v>
      </c>
      <c r="I282" s="98" t="s">
        <v>163</v>
      </c>
      <c r="J282" s="98" t="s">
        <v>695</v>
      </c>
      <c r="K282" s="98" t="s">
        <v>6294</v>
      </c>
      <c r="L282" s="99">
        <v>26250</v>
      </c>
      <c r="M282" s="100"/>
      <c r="N282" s="99">
        <v>798</v>
      </c>
      <c r="O282" s="99">
        <v>753.38</v>
      </c>
      <c r="P282" s="100"/>
      <c r="Q282" s="99">
        <v>24673.62</v>
      </c>
    </row>
    <row r="283" spans="1:17">
      <c r="A283" s="42" t="str">
        <f>TNOMINA[[#This Row],[cedula]]&amp;TNOMINA[[#This Row],[ctapresup]]&amp;TNOMINA[[#This Row],[prog]]</f>
        <v>068004126182.1.1.1.0101</v>
      </c>
      <c r="B283" s="98" t="s">
        <v>1787</v>
      </c>
      <c r="C283" s="98" t="s">
        <v>1807</v>
      </c>
      <c r="D283" s="98" t="s">
        <v>5730</v>
      </c>
      <c r="E283" s="98" t="s">
        <v>5731</v>
      </c>
      <c r="F283" s="98" t="s">
        <v>9</v>
      </c>
      <c r="G283" s="98" t="s">
        <v>1356</v>
      </c>
      <c r="H283" s="98" t="s">
        <v>471</v>
      </c>
      <c r="I283" s="98" t="s">
        <v>111</v>
      </c>
      <c r="J283" s="98" t="s">
        <v>420</v>
      </c>
      <c r="K283" s="98" t="s">
        <v>6294</v>
      </c>
      <c r="L283" s="99">
        <v>30000</v>
      </c>
      <c r="M283" s="100"/>
      <c r="N283" s="99">
        <v>912</v>
      </c>
      <c r="O283" s="99">
        <v>861</v>
      </c>
      <c r="P283" s="100"/>
      <c r="Q283" s="99">
        <v>5668.39</v>
      </c>
    </row>
    <row r="284" spans="1:17">
      <c r="A284" s="42" t="str">
        <f>TNOMINA[[#This Row],[cedula]]&amp;TNOMINA[[#This Row],[ctapresup]]&amp;TNOMINA[[#This Row],[prog]]</f>
        <v>001164320552.1.1.1.0101</v>
      </c>
      <c r="B284" s="98" t="s">
        <v>1787</v>
      </c>
      <c r="C284" s="98" t="s">
        <v>1807</v>
      </c>
      <c r="D284" s="98" t="s">
        <v>5730</v>
      </c>
      <c r="E284" s="98" t="s">
        <v>5731</v>
      </c>
      <c r="F284" s="98" t="s">
        <v>9</v>
      </c>
      <c r="G284" s="98" t="s">
        <v>1608</v>
      </c>
      <c r="H284" s="98" t="s">
        <v>687</v>
      </c>
      <c r="I284" s="98" t="s">
        <v>461</v>
      </c>
      <c r="J284" s="98" t="s">
        <v>570</v>
      </c>
      <c r="K284" s="98" t="s">
        <v>6294</v>
      </c>
      <c r="L284" s="99">
        <v>180000</v>
      </c>
      <c r="M284" s="99">
        <v>30923.37</v>
      </c>
      <c r="N284" s="99">
        <v>5472</v>
      </c>
      <c r="O284" s="99">
        <v>5166</v>
      </c>
      <c r="P284" s="99">
        <v>25</v>
      </c>
      <c r="Q284" s="99">
        <v>138413.63</v>
      </c>
    </row>
    <row r="285" spans="1:17">
      <c r="A285" s="42" t="str">
        <f>TNOMINA[[#This Row],[cedula]]&amp;TNOMINA[[#This Row],[ctapresup]]&amp;TNOMINA[[#This Row],[prog]]</f>
        <v>001151098522.1.1.1.0101</v>
      </c>
      <c r="B285" s="98" t="s">
        <v>1787</v>
      </c>
      <c r="C285" s="98" t="s">
        <v>1807</v>
      </c>
      <c r="D285" s="98" t="s">
        <v>5730</v>
      </c>
      <c r="E285" s="98" t="s">
        <v>5731</v>
      </c>
      <c r="F285" s="98" t="s">
        <v>9</v>
      </c>
      <c r="G285" s="98" t="s">
        <v>2624</v>
      </c>
      <c r="H285" s="98" t="s">
        <v>2623</v>
      </c>
      <c r="I285" s="98" t="s">
        <v>35</v>
      </c>
      <c r="J285" s="98" t="s">
        <v>1215</v>
      </c>
      <c r="K285" s="98" t="s">
        <v>6294</v>
      </c>
      <c r="L285" s="99">
        <v>24000</v>
      </c>
      <c r="M285" s="100"/>
      <c r="N285" s="99">
        <v>729.6</v>
      </c>
      <c r="O285" s="99">
        <v>688.8</v>
      </c>
      <c r="P285" s="100"/>
      <c r="Q285" s="99">
        <v>12490.6</v>
      </c>
    </row>
    <row r="286" spans="1:17">
      <c r="A286" s="42" t="str">
        <f>TNOMINA[[#This Row],[cedula]]&amp;TNOMINA[[#This Row],[ctapresup]]&amp;TNOMINA[[#This Row],[prog]]</f>
        <v>001027962082.1.1.1.0101</v>
      </c>
      <c r="B286" s="98" t="s">
        <v>1787</v>
      </c>
      <c r="C286" s="98" t="s">
        <v>1807</v>
      </c>
      <c r="D286" s="98" t="s">
        <v>5730</v>
      </c>
      <c r="E286" s="98" t="s">
        <v>5731</v>
      </c>
      <c r="F286" s="98" t="s">
        <v>9</v>
      </c>
      <c r="G286" s="98" t="s">
        <v>5909</v>
      </c>
      <c r="H286" s="98" t="s">
        <v>5912</v>
      </c>
      <c r="I286" s="98" t="s">
        <v>585</v>
      </c>
      <c r="J286" s="98" t="s">
        <v>644</v>
      </c>
      <c r="K286" s="98" t="s">
        <v>6294</v>
      </c>
      <c r="L286" s="99">
        <v>260000</v>
      </c>
      <c r="M286" s="99">
        <v>50246.58</v>
      </c>
      <c r="N286" s="99">
        <v>5883.16</v>
      </c>
      <c r="O286" s="99">
        <v>7462</v>
      </c>
      <c r="P286" s="99">
        <v>9442.359999999986</v>
      </c>
      <c r="Q286" s="99">
        <v>186965.9</v>
      </c>
    </row>
    <row r="287" spans="1:17">
      <c r="A287" s="42" t="str">
        <f>TNOMINA[[#This Row],[cedula]]&amp;TNOMINA[[#This Row],[ctapresup]]&amp;TNOMINA[[#This Row],[prog]]</f>
        <v>056008167052.1.1.1.0101</v>
      </c>
      <c r="B287" s="98" t="s">
        <v>1787</v>
      </c>
      <c r="C287" s="98" t="s">
        <v>1807</v>
      </c>
      <c r="D287" s="98" t="s">
        <v>5730</v>
      </c>
      <c r="E287" s="98" t="s">
        <v>5731</v>
      </c>
      <c r="F287" s="98" t="s">
        <v>9</v>
      </c>
      <c r="G287" s="98" t="s">
        <v>1357</v>
      </c>
      <c r="H287" s="98" t="s">
        <v>700</v>
      </c>
      <c r="I287" s="98" t="s">
        <v>163</v>
      </c>
      <c r="J287" s="98" t="s">
        <v>694</v>
      </c>
      <c r="K287" s="98" t="s">
        <v>6294</v>
      </c>
      <c r="L287" s="99">
        <v>35000</v>
      </c>
      <c r="M287" s="100"/>
      <c r="N287" s="99">
        <v>1064</v>
      </c>
      <c r="O287" s="99">
        <v>1004.5</v>
      </c>
      <c r="P287" s="100"/>
      <c r="Q287" s="99">
        <v>32906.5</v>
      </c>
    </row>
    <row r="288" spans="1:17">
      <c r="A288" s="42" t="str">
        <f>TNOMINA[[#This Row],[cedula]]&amp;TNOMINA[[#This Row],[ctapresup]]&amp;TNOMINA[[#This Row],[prog]]</f>
        <v>049003478182.1.1.1.0101</v>
      </c>
      <c r="B288" s="98" t="s">
        <v>1787</v>
      </c>
      <c r="C288" s="98" t="s">
        <v>1807</v>
      </c>
      <c r="D288" s="98" t="s">
        <v>5730</v>
      </c>
      <c r="E288" s="98" t="s">
        <v>5731</v>
      </c>
      <c r="F288" s="98" t="s">
        <v>9</v>
      </c>
      <c r="G288" s="98" t="s">
        <v>905</v>
      </c>
      <c r="H288" s="98" t="s">
        <v>213</v>
      </c>
      <c r="I288" s="98" t="s">
        <v>214</v>
      </c>
      <c r="J288" s="98" t="s">
        <v>609</v>
      </c>
      <c r="K288" s="98" t="s">
        <v>6294</v>
      </c>
      <c r="L288" s="99">
        <v>50000</v>
      </c>
      <c r="M288" s="99">
        <v>1854</v>
      </c>
      <c r="N288" s="99">
        <v>1520</v>
      </c>
      <c r="O288" s="99">
        <v>1435</v>
      </c>
      <c r="P288" s="99">
        <v>375</v>
      </c>
      <c r="Q288" s="99">
        <v>44816</v>
      </c>
    </row>
    <row r="289" spans="1:17">
      <c r="A289" s="42" t="str">
        <f>TNOMINA[[#This Row],[cedula]]&amp;TNOMINA[[#This Row],[ctapresup]]&amp;TNOMINA[[#This Row],[prog]]</f>
        <v>001011842812.1.1.1.0101</v>
      </c>
      <c r="B289" s="98" t="s">
        <v>1787</v>
      </c>
      <c r="C289" s="98" t="s">
        <v>1807</v>
      </c>
      <c r="D289" s="98" t="s">
        <v>5730</v>
      </c>
      <c r="E289" s="98" t="s">
        <v>5731</v>
      </c>
      <c r="F289" s="98" t="s">
        <v>9</v>
      </c>
      <c r="G289" s="98" t="s">
        <v>854</v>
      </c>
      <c r="H289" s="98" t="s">
        <v>238</v>
      </c>
      <c r="I289" s="98" t="s">
        <v>219</v>
      </c>
      <c r="J289" s="98" t="s">
        <v>237</v>
      </c>
      <c r="K289" s="98" t="s">
        <v>6294</v>
      </c>
      <c r="L289" s="99">
        <v>65000</v>
      </c>
      <c r="M289" s="99">
        <v>4427.58</v>
      </c>
      <c r="N289" s="99">
        <v>1976</v>
      </c>
      <c r="O289" s="99">
        <v>1865.5</v>
      </c>
      <c r="P289" s="99">
        <v>31916.14</v>
      </c>
      <c r="Q289" s="99">
        <v>24814.78</v>
      </c>
    </row>
    <row r="290" spans="1:17">
      <c r="A290" s="42" t="str">
        <f>TNOMINA[[#This Row],[cedula]]&amp;TNOMINA[[#This Row],[ctapresup]]&amp;TNOMINA[[#This Row],[prog]]</f>
        <v>001026480782.1.1.1.0101</v>
      </c>
      <c r="B290" s="98" t="s">
        <v>1787</v>
      </c>
      <c r="C290" s="98" t="s">
        <v>1807</v>
      </c>
      <c r="D290" s="98" t="s">
        <v>5730</v>
      </c>
      <c r="E290" s="98" t="s">
        <v>5731</v>
      </c>
      <c r="F290" s="98" t="s">
        <v>9</v>
      </c>
      <c r="G290" s="98" t="s">
        <v>1358</v>
      </c>
      <c r="H290" s="98" t="s">
        <v>412</v>
      </c>
      <c r="I290" s="98" t="s">
        <v>7</v>
      </c>
      <c r="J290" s="98" t="s">
        <v>407</v>
      </c>
      <c r="K290" s="98" t="s">
        <v>6294</v>
      </c>
      <c r="L290" s="99">
        <v>24000</v>
      </c>
      <c r="M290" s="100"/>
      <c r="N290" s="99">
        <v>729.6</v>
      </c>
      <c r="O290" s="99">
        <v>688.8</v>
      </c>
      <c r="P290" s="100"/>
      <c r="Q290" s="99">
        <v>4572.49</v>
      </c>
    </row>
    <row r="291" spans="1:17">
      <c r="A291" s="42" t="str">
        <f>TNOMINA[[#This Row],[cedula]]&amp;TNOMINA[[#This Row],[ctapresup]]&amp;TNOMINA[[#This Row],[prog]]</f>
        <v>402249244782.1.1.1.0101</v>
      </c>
      <c r="B291" s="98" t="s">
        <v>1787</v>
      </c>
      <c r="C291" s="98" t="s">
        <v>1807</v>
      </c>
      <c r="D291" s="98" t="s">
        <v>5730</v>
      </c>
      <c r="E291" s="98" t="s">
        <v>5731</v>
      </c>
      <c r="F291" s="98" t="s">
        <v>9</v>
      </c>
      <c r="G291" s="98" t="s">
        <v>1359</v>
      </c>
      <c r="H291" s="98" t="s">
        <v>591</v>
      </c>
      <c r="I291" s="98" t="s">
        <v>62</v>
      </c>
      <c r="J291" s="98" t="s">
        <v>570</v>
      </c>
      <c r="K291" s="98" t="s">
        <v>6294</v>
      </c>
      <c r="L291" s="99">
        <v>16500</v>
      </c>
      <c r="M291" s="100"/>
      <c r="N291" s="99">
        <v>501.6</v>
      </c>
      <c r="O291" s="99">
        <v>473.55</v>
      </c>
      <c r="P291" s="100"/>
      <c r="Q291" s="99">
        <v>15499.85</v>
      </c>
    </row>
    <row r="292" spans="1:17">
      <c r="A292" s="42" t="str">
        <f>TNOMINA[[#This Row],[cedula]]&amp;TNOMINA[[#This Row],[ctapresup]]&amp;TNOMINA[[#This Row],[prog]]</f>
        <v>001036030152.1.1.1.0101</v>
      </c>
      <c r="B292" s="98" t="s">
        <v>1787</v>
      </c>
      <c r="C292" s="98" t="s">
        <v>1807</v>
      </c>
      <c r="D292" s="98" t="s">
        <v>5730</v>
      </c>
      <c r="E292" s="98" t="s">
        <v>5731</v>
      </c>
      <c r="F292" s="98" t="s">
        <v>9</v>
      </c>
      <c r="G292" s="98" t="s">
        <v>1360</v>
      </c>
      <c r="H292" s="98" t="s">
        <v>626</v>
      </c>
      <c r="I292" s="98" t="s">
        <v>306</v>
      </c>
      <c r="J292" s="98" t="s">
        <v>612</v>
      </c>
      <c r="K292" s="98" t="s">
        <v>6294</v>
      </c>
      <c r="L292" s="99">
        <v>45000</v>
      </c>
      <c r="M292" s="99">
        <v>1148.33</v>
      </c>
      <c r="N292" s="99">
        <v>1368</v>
      </c>
      <c r="O292" s="99">
        <v>1291.5</v>
      </c>
      <c r="P292" s="99">
        <v>2861</v>
      </c>
      <c r="Q292" s="99">
        <v>38331.17</v>
      </c>
    </row>
    <row r="293" spans="1:17">
      <c r="A293" s="42" t="str">
        <f>TNOMINA[[#This Row],[cedula]]&amp;TNOMINA[[#This Row],[ctapresup]]&amp;TNOMINA[[#This Row],[prog]]</f>
        <v>001007875482.1.1.1.0101</v>
      </c>
      <c r="B293" s="98" t="s">
        <v>1787</v>
      </c>
      <c r="C293" s="98" t="s">
        <v>1807</v>
      </c>
      <c r="D293" s="98" t="s">
        <v>5730</v>
      </c>
      <c r="E293" s="98" t="s">
        <v>5731</v>
      </c>
      <c r="F293" s="98" t="s">
        <v>9</v>
      </c>
      <c r="G293" s="98" t="s">
        <v>857</v>
      </c>
      <c r="H293" s="98" t="s">
        <v>627</v>
      </c>
      <c r="I293" s="98" t="s">
        <v>615</v>
      </c>
      <c r="J293" s="98" t="s">
        <v>612</v>
      </c>
      <c r="K293" s="98" t="s">
        <v>6294</v>
      </c>
      <c r="L293" s="99">
        <v>45000</v>
      </c>
      <c r="M293" s="99">
        <v>1148.33</v>
      </c>
      <c r="N293" s="99">
        <v>1368</v>
      </c>
      <c r="O293" s="99">
        <v>1291.5</v>
      </c>
      <c r="P293" s="99">
        <v>25430.379999999997</v>
      </c>
      <c r="Q293" s="99">
        <v>15761.79</v>
      </c>
    </row>
    <row r="294" spans="1:17">
      <c r="A294" s="42" t="str">
        <f>TNOMINA[[#This Row],[cedula]]&amp;TNOMINA[[#This Row],[ctapresup]]&amp;TNOMINA[[#This Row],[prog]]</f>
        <v>223000300732.1.1.1.0101</v>
      </c>
      <c r="B294" s="98" t="s">
        <v>1787</v>
      </c>
      <c r="C294" s="98" t="s">
        <v>1807</v>
      </c>
      <c r="D294" s="98" t="s">
        <v>5730</v>
      </c>
      <c r="E294" s="98" t="s">
        <v>5731</v>
      </c>
      <c r="F294" s="98" t="s">
        <v>9</v>
      </c>
      <c r="G294" s="98" t="s">
        <v>2237</v>
      </c>
      <c r="H294" s="98" t="s">
        <v>2236</v>
      </c>
      <c r="I294" s="98" t="s">
        <v>8</v>
      </c>
      <c r="J294" s="98" t="s">
        <v>570</v>
      </c>
      <c r="K294" s="98" t="s">
        <v>6294</v>
      </c>
      <c r="L294" s="99">
        <v>45000</v>
      </c>
      <c r="M294" s="99">
        <v>891.01</v>
      </c>
      <c r="N294" s="99">
        <v>1368</v>
      </c>
      <c r="O294" s="99">
        <v>1291.5</v>
      </c>
      <c r="P294" s="99">
        <v>23561.8</v>
      </c>
      <c r="Q294" s="99">
        <v>17887.689999999999</v>
      </c>
    </row>
    <row r="295" spans="1:17">
      <c r="A295" s="42" t="str">
        <f>TNOMINA[[#This Row],[cedula]]&amp;TNOMINA[[#This Row],[ctapresup]]&amp;TNOMINA[[#This Row],[prog]]</f>
        <v>031045265162.1.1.1.0101</v>
      </c>
      <c r="B295" s="98" t="s">
        <v>1787</v>
      </c>
      <c r="C295" s="98" t="s">
        <v>1807</v>
      </c>
      <c r="D295" s="98" t="s">
        <v>5730</v>
      </c>
      <c r="E295" s="98" t="s">
        <v>5731</v>
      </c>
      <c r="F295" s="98" t="s">
        <v>9</v>
      </c>
      <c r="G295" s="98" t="s">
        <v>2515</v>
      </c>
      <c r="H295" s="98" t="s">
        <v>2514</v>
      </c>
      <c r="I295" s="98" t="s">
        <v>668</v>
      </c>
      <c r="J295" s="98" t="s">
        <v>215</v>
      </c>
      <c r="K295" s="98" t="s">
        <v>6294</v>
      </c>
      <c r="L295" s="99">
        <v>48000</v>
      </c>
      <c r="M295" s="99">
        <v>1571.73</v>
      </c>
      <c r="N295" s="99">
        <v>1459.2</v>
      </c>
      <c r="O295" s="99">
        <v>1377.6</v>
      </c>
      <c r="P295" s="99">
        <v>25</v>
      </c>
      <c r="Q295" s="99">
        <v>43566.47</v>
      </c>
    </row>
    <row r="296" spans="1:17">
      <c r="A296" s="42" t="str">
        <f>TNOMINA[[#This Row],[cedula]]&amp;TNOMINA[[#This Row],[ctapresup]]&amp;TNOMINA[[#This Row],[prog]]</f>
        <v>001176779892.1.1.1.0101</v>
      </c>
      <c r="B296" s="98" t="s">
        <v>1787</v>
      </c>
      <c r="C296" s="98" t="s">
        <v>1807</v>
      </c>
      <c r="D296" s="98" t="s">
        <v>5730</v>
      </c>
      <c r="E296" s="98" t="s">
        <v>5731</v>
      </c>
      <c r="F296" s="98" t="s">
        <v>9</v>
      </c>
      <c r="G296" s="98" t="s">
        <v>858</v>
      </c>
      <c r="H296" s="98" t="s">
        <v>414</v>
      </c>
      <c r="I296" s="98" t="s">
        <v>7</v>
      </c>
      <c r="J296" s="98" t="s">
        <v>407</v>
      </c>
      <c r="K296" s="98" t="s">
        <v>6294</v>
      </c>
      <c r="L296" s="99">
        <v>24000</v>
      </c>
      <c r="M296" s="100"/>
      <c r="N296" s="99">
        <v>729.6</v>
      </c>
      <c r="O296" s="99">
        <v>688.8</v>
      </c>
      <c r="P296" s="100"/>
      <c r="Q296" s="99">
        <v>6184.71</v>
      </c>
    </row>
    <row r="297" spans="1:17">
      <c r="A297" s="42" t="str">
        <f>TNOMINA[[#This Row],[cedula]]&amp;TNOMINA[[#This Row],[ctapresup]]&amp;TNOMINA[[#This Row],[prog]]</f>
        <v>001089241762.1.1.1.0101</v>
      </c>
      <c r="B297" s="98" t="s">
        <v>1787</v>
      </c>
      <c r="C297" s="98" t="s">
        <v>1807</v>
      </c>
      <c r="D297" s="98" t="s">
        <v>5730</v>
      </c>
      <c r="E297" s="98" t="s">
        <v>5731</v>
      </c>
      <c r="F297" s="98" t="s">
        <v>9</v>
      </c>
      <c r="G297" s="98" t="s">
        <v>1707</v>
      </c>
      <c r="H297" s="98" t="s">
        <v>5748</v>
      </c>
      <c r="I297" s="98" t="s">
        <v>295</v>
      </c>
      <c r="J297" s="98" t="s">
        <v>644</v>
      </c>
      <c r="K297" s="98" t="s">
        <v>6294</v>
      </c>
      <c r="L297" s="99">
        <v>30000</v>
      </c>
      <c r="M297" s="100"/>
      <c r="N297" s="99">
        <v>912</v>
      </c>
      <c r="O297" s="99">
        <v>861</v>
      </c>
      <c r="P297" s="100"/>
      <c r="Q297" s="99">
        <v>14975.81</v>
      </c>
    </row>
    <row r="298" spans="1:17">
      <c r="A298" s="42" t="str">
        <f>TNOMINA[[#This Row],[cedula]]&amp;TNOMINA[[#This Row],[ctapresup]]&amp;TNOMINA[[#This Row],[prog]]</f>
        <v>002002391012.1.1.1.0101</v>
      </c>
      <c r="B298" s="98" t="s">
        <v>1787</v>
      </c>
      <c r="C298" s="98" t="s">
        <v>1807</v>
      </c>
      <c r="D298" s="98" t="s">
        <v>5730</v>
      </c>
      <c r="E298" s="98" t="s">
        <v>5731</v>
      </c>
      <c r="F298" s="98" t="s">
        <v>9</v>
      </c>
      <c r="G298" s="98" t="s">
        <v>859</v>
      </c>
      <c r="H298" s="98" t="s">
        <v>270</v>
      </c>
      <c r="I298" s="98" t="s">
        <v>266</v>
      </c>
      <c r="J298" s="98" t="s">
        <v>265</v>
      </c>
      <c r="K298" s="98" t="s">
        <v>6294</v>
      </c>
      <c r="L298" s="99">
        <v>11258.5</v>
      </c>
      <c r="M298" s="100"/>
      <c r="N298" s="99">
        <v>342.26</v>
      </c>
      <c r="O298" s="99">
        <v>323.12</v>
      </c>
      <c r="P298" s="100"/>
      <c r="Q298" s="99">
        <v>10128.120000000001</v>
      </c>
    </row>
    <row r="299" spans="1:17">
      <c r="A299" s="42" t="str">
        <f>TNOMINA[[#This Row],[cedula]]&amp;TNOMINA[[#This Row],[ctapresup]]&amp;TNOMINA[[#This Row],[prog]]</f>
        <v>053003097952.1.1.1.0101</v>
      </c>
      <c r="B299" s="98" t="s">
        <v>1787</v>
      </c>
      <c r="C299" s="98" t="s">
        <v>1807</v>
      </c>
      <c r="D299" s="98" t="s">
        <v>5730</v>
      </c>
      <c r="E299" s="98" t="s">
        <v>5731</v>
      </c>
      <c r="F299" s="98" t="s">
        <v>9</v>
      </c>
      <c r="G299" s="98" t="s">
        <v>2818</v>
      </c>
      <c r="H299" s="98" t="s">
        <v>2817</v>
      </c>
      <c r="I299" s="98" t="s">
        <v>8</v>
      </c>
      <c r="J299" s="98" t="s">
        <v>570</v>
      </c>
      <c r="K299" s="98" t="s">
        <v>6294</v>
      </c>
      <c r="L299" s="99">
        <v>35000</v>
      </c>
      <c r="M299" s="100"/>
      <c r="N299" s="99">
        <v>1064</v>
      </c>
      <c r="O299" s="99">
        <v>1004.5</v>
      </c>
      <c r="P299" s="100"/>
      <c r="Q299" s="99">
        <v>27340.5</v>
      </c>
    </row>
    <row r="300" spans="1:17">
      <c r="A300" s="42" t="str">
        <f>TNOMINA[[#This Row],[cedula]]&amp;TNOMINA[[#This Row],[ctapresup]]&amp;TNOMINA[[#This Row],[prog]]</f>
        <v>082002268952.1.1.1.0101</v>
      </c>
      <c r="B300" s="98" t="s">
        <v>1787</v>
      </c>
      <c r="C300" s="98" t="s">
        <v>1807</v>
      </c>
      <c r="D300" s="98" t="s">
        <v>5730</v>
      </c>
      <c r="E300" s="98" t="s">
        <v>5731</v>
      </c>
      <c r="F300" s="98" t="s">
        <v>9</v>
      </c>
      <c r="G300" s="98" t="s">
        <v>860</v>
      </c>
      <c r="H300" s="98" t="s">
        <v>177</v>
      </c>
      <c r="I300" s="98" t="s">
        <v>179</v>
      </c>
      <c r="J300" s="98" t="s">
        <v>178</v>
      </c>
      <c r="K300" s="98" t="s">
        <v>6294</v>
      </c>
      <c r="L300" s="99">
        <v>65000</v>
      </c>
      <c r="M300" s="99">
        <v>4084.48</v>
      </c>
      <c r="N300" s="99">
        <v>1976</v>
      </c>
      <c r="O300" s="99">
        <v>1865.5</v>
      </c>
      <c r="P300" s="99">
        <v>1790.4599999999991</v>
      </c>
      <c r="Q300" s="99">
        <v>55283.56</v>
      </c>
    </row>
    <row r="301" spans="1:17">
      <c r="A301" s="42" t="str">
        <f>TNOMINA[[#This Row],[cedula]]&amp;TNOMINA[[#This Row],[ctapresup]]&amp;TNOMINA[[#This Row],[prog]]</f>
        <v>001087100052.1.1.1.0101</v>
      </c>
      <c r="B301" s="98" t="s">
        <v>1787</v>
      </c>
      <c r="C301" s="98" t="s">
        <v>1807</v>
      </c>
      <c r="D301" s="98" t="s">
        <v>5730</v>
      </c>
      <c r="E301" s="98" t="s">
        <v>5731</v>
      </c>
      <c r="F301" s="98" t="s">
        <v>9</v>
      </c>
      <c r="G301" s="98" t="s">
        <v>1361</v>
      </c>
      <c r="H301" s="98" t="s">
        <v>592</v>
      </c>
      <c r="I301" s="98" t="s">
        <v>25</v>
      </c>
      <c r="J301" s="98" t="s">
        <v>570</v>
      </c>
      <c r="K301" s="98" t="s">
        <v>6294</v>
      </c>
      <c r="L301" s="99">
        <v>70000</v>
      </c>
      <c r="M301" s="99">
        <v>4682.29</v>
      </c>
      <c r="N301" s="99">
        <v>2128</v>
      </c>
      <c r="O301" s="99">
        <v>2009</v>
      </c>
      <c r="P301" s="99">
        <v>27793.260000000002</v>
      </c>
      <c r="Q301" s="99">
        <v>33387.449999999997</v>
      </c>
    </row>
    <row r="302" spans="1:17">
      <c r="A302" s="42" t="str">
        <f>TNOMINA[[#This Row],[cedula]]&amp;TNOMINA[[#This Row],[ctapresup]]&amp;TNOMINA[[#This Row],[prog]]</f>
        <v>001181761712.1.1.1.0101</v>
      </c>
      <c r="B302" s="98" t="s">
        <v>1787</v>
      </c>
      <c r="C302" s="98" t="s">
        <v>1807</v>
      </c>
      <c r="D302" s="98" t="s">
        <v>5730</v>
      </c>
      <c r="E302" s="98" t="s">
        <v>5731</v>
      </c>
      <c r="F302" s="98" t="s">
        <v>9</v>
      </c>
      <c r="G302" s="98" t="s">
        <v>1362</v>
      </c>
      <c r="H302" s="98" t="s">
        <v>754</v>
      </c>
      <c r="I302" s="98" t="s">
        <v>140</v>
      </c>
      <c r="J302" s="98" t="s">
        <v>226</v>
      </c>
      <c r="K302" s="98" t="s">
        <v>6294</v>
      </c>
      <c r="L302" s="99">
        <v>35000</v>
      </c>
      <c r="M302" s="100"/>
      <c r="N302" s="99">
        <v>1064</v>
      </c>
      <c r="O302" s="99">
        <v>1004.5</v>
      </c>
      <c r="P302" s="100"/>
      <c r="Q302" s="99">
        <v>32906.5</v>
      </c>
    </row>
    <row r="303" spans="1:17">
      <c r="A303" s="42" t="str">
        <f>TNOMINA[[#This Row],[cedula]]&amp;TNOMINA[[#This Row],[ctapresup]]&amp;TNOMINA[[#This Row],[prog]]</f>
        <v>054013781372.1.1.1.0101</v>
      </c>
      <c r="B303" s="98" t="s">
        <v>1787</v>
      </c>
      <c r="C303" s="98" t="s">
        <v>1807</v>
      </c>
      <c r="D303" s="98" t="s">
        <v>5730</v>
      </c>
      <c r="E303" s="98" t="s">
        <v>5731</v>
      </c>
      <c r="F303" s="98" t="s">
        <v>9</v>
      </c>
      <c r="G303" s="98" t="s">
        <v>1363</v>
      </c>
      <c r="H303" s="98" t="s">
        <v>473</v>
      </c>
      <c r="I303" s="98" t="s">
        <v>8</v>
      </c>
      <c r="J303" s="98" t="s">
        <v>695</v>
      </c>
      <c r="K303" s="98" t="s">
        <v>6294</v>
      </c>
      <c r="L303" s="99">
        <v>22000</v>
      </c>
      <c r="M303" s="100"/>
      <c r="N303" s="99">
        <v>668.8</v>
      </c>
      <c r="O303" s="99">
        <v>631.4</v>
      </c>
      <c r="P303" s="100"/>
      <c r="Q303" s="99">
        <v>18659.34</v>
      </c>
    </row>
    <row r="304" spans="1:17">
      <c r="A304" s="42" t="str">
        <f>TNOMINA[[#This Row],[cedula]]&amp;TNOMINA[[#This Row],[ctapresup]]&amp;TNOMINA[[#This Row],[prog]]</f>
        <v>031015519052.1.1.1.0101</v>
      </c>
      <c r="B304" s="98" t="s">
        <v>1787</v>
      </c>
      <c r="C304" s="98" t="s">
        <v>1807</v>
      </c>
      <c r="D304" s="98" t="s">
        <v>5730</v>
      </c>
      <c r="E304" s="98" t="s">
        <v>5731</v>
      </c>
      <c r="F304" s="98" t="s">
        <v>9</v>
      </c>
      <c r="G304" s="98" t="s">
        <v>1364</v>
      </c>
      <c r="H304" s="98" t="s">
        <v>393</v>
      </c>
      <c r="I304" s="98" t="s">
        <v>7</v>
      </c>
      <c r="J304" s="98" t="s">
        <v>388</v>
      </c>
      <c r="K304" s="98" t="s">
        <v>6294</v>
      </c>
      <c r="L304" s="99">
        <v>22000</v>
      </c>
      <c r="M304" s="100"/>
      <c r="N304" s="99">
        <v>668.8</v>
      </c>
      <c r="O304" s="99">
        <v>631.4</v>
      </c>
      <c r="P304" s="100"/>
      <c r="Q304" s="99">
        <v>20674.8</v>
      </c>
    </row>
    <row r="305" spans="1:17">
      <c r="A305" s="42" t="str">
        <f>TNOMINA[[#This Row],[cedula]]&amp;TNOMINA[[#This Row],[ctapresup]]&amp;TNOMINA[[#This Row],[prog]]</f>
        <v>001170110722.1.1.1.0101</v>
      </c>
      <c r="B305" s="98" t="s">
        <v>1787</v>
      </c>
      <c r="C305" s="98" t="s">
        <v>1807</v>
      </c>
      <c r="D305" s="98" t="s">
        <v>5730</v>
      </c>
      <c r="E305" s="98" t="s">
        <v>5731</v>
      </c>
      <c r="F305" s="98" t="s">
        <v>9</v>
      </c>
      <c r="G305" s="98" t="s">
        <v>3005</v>
      </c>
      <c r="H305" s="98" t="s">
        <v>3006</v>
      </c>
      <c r="I305" s="98" t="s">
        <v>1931</v>
      </c>
      <c r="J305" s="98" t="s">
        <v>400</v>
      </c>
      <c r="K305" s="98" t="s">
        <v>6294</v>
      </c>
      <c r="L305" s="99">
        <v>35000</v>
      </c>
      <c r="M305" s="100"/>
      <c r="N305" s="99">
        <v>1064</v>
      </c>
      <c r="O305" s="99">
        <v>1004.5</v>
      </c>
      <c r="P305" s="100"/>
      <c r="Q305" s="99">
        <v>23437.37</v>
      </c>
    </row>
    <row r="306" spans="1:17">
      <c r="A306" s="42" t="str">
        <f>TNOMINA[[#This Row],[cedula]]&amp;TNOMINA[[#This Row],[ctapresup]]&amp;TNOMINA[[#This Row],[prog]]</f>
        <v>001141748402.1.1.1.0101</v>
      </c>
      <c r="B306" s="98" t="s">
        <v>1787</v>
      </c>
      <c r="C306" s="98" t="s">
        <v>1807</v>
      </c>
      <c r="D306" s="98" t="s">
        <v>5730</v>
      </c>
      <c r="E306" s="98" t="s">
        <v>5731</v>
      </c>
      <c r="F306" s="98" t="s">
        <v>9</v>
      </c>
      <c r="G306" s="98" t="s">
        <v>2377</v>
      </c>
      <c r="H306" s="98" t="s">
        <v>2378</v>
      </c>
      <c r="I306" s="98" t="s">
        <v>719</v>
      </c>
      <c r="J306" s="98" t="s">
        <v>420</v>
      </c>
      <c r="K306" s="98" t="s">
        <v>6294</v>
      </c>
      <c r="L306" s="99">
        <v>30000</v>
      </c>
      <c r="M306" s="100"/>
      <c r="N306" s="99">
        <v>912</v>
      </c>
      <c r="O306" s="99">
        <v>861</v>
      </c>
      <c r="P306" s="100"/>
      <c r="Q306" s="99">
        <v>21774.43</v>
      </c>
    </row>
    <row r="307" spans="1:17">
      <c r="A307" s="42" t="str">
        <f>TNOMINA[[#This Row],[cedula]]&amp;TNOMINA[[#This Row],[ctapresup]]&amp;TNOMINA[[#This Row],[prog]]</f>
        <v>001080297112.1.1.1.0101</v>
      </c>
      <c r="B307" s="98" t="s">
        <v>1787</v>
      </c>
      <c r="C307" s="98" t="s">
        <v>1807</v>
      </c>
      <c r="D307" s="98" t="s">
        <v>5730</v>
      </c>
      <c r="E307" s="98" t="s">
        <v>5731</v>
      </c>
      <c r="F307" s="98" t="s">
        <v>9</v>
      </c>
      <c r="G307" s="98" t="s">
        <v>861</v>
      </c>
      <c r="H307" s="98" t="s">
        <v>415</v>
      </c>
      <c r="I307" s="98" t="s">
        <v>307</v>
      </c>
      <c r="J307" s="98" t="s">
        <v>407</v>
      </c>
      <c r="K307" s="98" t="s">
        <v>6294</v>
      </c>
      <c r="L307" s="99">
        <v>25000</v>
      </c>
      <c r="M307" s="100"/>
      <c r="N307" s="99">
        <v>760</v>
      </c>
      <c r="O307" s="99">
        <v>717.5</v>
      </c>
      <c r="P307" s="100"/>
      <c r="Q307" s="99">
        <v>11623.89</v>
      </c>
    </row>
    <row r="308" spans="1:17">
      <c r="A308" s="42" t="str">
        <f>TNOMINA[[#This Row],[cedula]]&amp;TNOMINA[[#This Row],[ctapresup]]&amp;TNOMINA[[#This Row],[prog]]</f>
        <v>001008293992.1.1.1.0101</v>
      </c>
      <c r="B308" s="98" t="s">
        <v>1787</v>
      </c>
      <c r="C308" s="98" t="s">
        <v>1807</v>
      </c>
      <c r="D308" s="98" t="s">
        <v>5730</v>
      </c>
      <c r="E308" s="98" t="s">
        <v>5731</v>
      </c>
      <c r="F308" s="98" t="s">
        <v>9</v>
      </c>
      <c r="G308" s="98" t="s">
        <v>2269</v>
      </c>
      <c r="H308" s="98" t="s">
        <v>2268</v>
      </c>
      <c r="I308" s="98" t="s">
        <v>461</v>
      </c>
      <c r="J308" s="98" t="s">
        <v>570</v>
      </c>
      <c r="K308" s="98" t="s">
        <v>6294</v>
      </c>
      <c r="L308" s="99">
        <v>220000</v>
      </c>
      <c r="M308" s="99">
        <v>40533.58</v>
      </c>
      <c r="N308" s="99">
        <v>5883.16</v>
      </c>
      <c r="O308" s="99">
        <v>6314</v>
      </c>
      <c r="P308" s="99">
        <v>2024.9999999999709</v>
      </c>
      <c r="Q308" s="99">
        <v>165244.26</v>
      </c>
    </row>
    <row r="309" spans="1:17">
      <c r="A309" s="42" t="str">
        <f>TNOMINA[[#This Row],[cedula]]&amp;TNOMINA[[#This Row],[ctapresup]]&amp;TNOMINA[[#This Row],[prog]]</f>
        <v>001062498732.1.1.1.0101</v>
      </c>
      <c r="B309" s="98" t="s">
        <v>1787</v>
      </c>
      <c r="C309" s="98" t="s">
        <v>1807</v>
      </c>
      <c r="D309" s="98" t="s">
        <v>5730</v>
      </c>
      <c r="E309" s="98" t="s">
        <v>5731</v>
      </c>
      <c r="F309" s="98" t="s">
        <v>9</v>
      </c>
      <c r="G309" s="98" t="s">
        <v>862</v>
      </c>
      <c r="H309" s="98" t="s">
        <v>425</v>
      </c>
      <c r="I309" s="98" t="s">
        <v>426</v>
      </c>
      <c r="J309" s="98" t="s">
        <v>420</v>
      </c>
      <c r="K309" s="98" t="s">
        <v>6294</v>
      </c>
      <c r="L309" s="99">
        <v>30000</v>
      </c>
      <c r="M309" s="100"/>
      <c r="N309" s="99">
        <v>912</v>
      </c>
      <c r="O309" s="99">
        <v>861</v>
      </c>
      <c r="P309" s="100"/>
      <c r="Q309" s="99">
        <v>6452.15</v>
      </c>
    </row>
    <row r="310" spans="1:17">
      <c r="A310" s="42" t="str">
        <f>TNOMINA[[#This Row],[cedula]]&amp;TNOMINA[[#This Row],[ctapresup]]&amp;TNOMINA[[#This Row],[prog]]</f>
        <v>001161110142.1.1.1.0101</v>
      </c>
      <c r="B310" s="98" t="s">
        <v>1787</v>
      </c>
      <c r="C310" s="98" t="s">
        <v>1807</v>
      </c>
      <c r="D310" s="98" t="s">
        <v>5730</v>
      </c>
      <c r="E310" s="98" t="s">
        <v>5731</v>
      </c>
      <c r="F310" s="98" t="s">
        <v>9</v>
      </c>
      <c r="G310" s="98" t="s">
        <v>1476</v>
      </c>
      <c r="H310" s="98" t="s">
        <v>5750</v>
      </c>
      <c r="I310" s="98" t="s">
        <v>8</v>
      </c>
      <c r="J310" s="98" t="s">
        <v>160</v>
      </c>
      <c r="K310" s="98" t="s">
        <v>6294</v>
      </c>
      <c r="L310" s="99">
        <v>35000</v>
      </c>
      <c r="M310" s="100"/>
      <c r="N310" s="99">
        <v>1064</v>
      </c>
      <c r="O310" s="99">
        <v>1004.5</v>
      </c>
      <c r="P310" s="100"/>
      <c r="Q310" s="99">
        <v>27906.92</v>
      </c>
    </row>
    <row r="311" spans="1:17">
      <c r="A311" s="42" t="str">
        <f>TNOMINA[[#This Row],[cedula]]&amp;TNOMINA[[#This Row],[ctapresup]]&amp;TNOMINA[[#This Row],[prog]]</f>
        <v>001012438062.1.1.1.0101</v>
      </c>
      <c r="B311" s="98" t="s">
        <v>1787</v>
      </c>
      <c r="C311" s="98" t="s">
        <v>1807</v>
      </c>
      <c r="D311" s="98" t="s">
        <v>5730</v>
      </c>
      <c r="E311" s="98" t="s">
        <v>5731</v>
      </c>
      <c r="F311" s="98" t="s">
        <v>9</v>
      </c>
      <c r="G311" s="98" t="s">
        <v>1365</v>
      </c>
      <c r="H311" s="98" t="s">
        <v>5751</v>
      </c>
      <c r="I311" s="98" t="s">
        <v>678</v>
      </c>
      <c r="J311" s="98" t="s">
        <v>612</v>
      </c>
      <c r="K311" s="98" t="s">
        <v>6294</v>
      </c>
      <c r="L311" s="99">
        <v>150000</v>
      </c>
      <c r="M311" s="99">
        <v>23866.62</v>
      </c>
      <c r="N311" s="99">
        <v>4560</v>
      </c>
      <c r="O311" s="99">
        <v>4305</v>
      </c>
      <c r="P311" s="99">
        <v>6141</v>
      </c>
      <c r="Q311" s="99">
        <v>111127.38</v>
      </c>
    </row>
    <row r="312" spans="1:17">
      <c r="A312" s="42" t="str">
        <f>TNOMINA[[#This Row],[cedula]]&amp;TNOMINA[[#This Row],[ctapresup]]&amp;TNOMINA[[#This Row],[prog]]</f>
        <v>001184588432.1.1.1.0101</v>
      </c>
      <c r="B312" s="98" t="s">
        <v>1787</v>
      </c>
      <c r="C312" s="98" t="s">
        <v>1807</v>
      </c>
      <c r="D312" s="98" t="s">
        <v>5730</v>
      </c>
      <c r="E312" s="98" t="s">
        <v>5731</v>
      </c>
      <c r="F312" s="98" t="s">
        <v>9</v>
      </c>
      <c r="G312" s="98" t="s">
        <v>2166</v>
      </c>
      <c r="H312" s="98" t="s">
        <v>2183</v>
      </c>
      <c r="I312" s="98" t="s">
        <v>8</v>
      </c>
      <c r="J312" s="98" t="s">
        <v>570</v>
      </c>
      <c r="K312" s="98" t="s">
        <v>6294</v>
      </c>
      <c r="L312" s="99">
        <v>35000</v>
      </c>
      <c r="M312" s="100"/>
      <c r="N312" s="99">
        <v>1064</v>
      </c>
      <c r="O312" s="99">
        <v>1004.5</v>
      </c>
      <c r="P312" s="100"/>
      <c r="Q312" s="99">
        <v>32906.5</v>
      </c>
    </row>
    <row r="313" spans="1:17">
      <c r="A313" s="42" t="str">
        <f>TNOMINA[[#This Row],[cedula]]&amp;TNOMINA[[#This Row],[ctapresup]]&amp;TNOMINA[[#This Row],[prog]]</f>
        <v>001090313772.1.1.1.0101</v>
      </c>
      <c r="B313" s="98" t="s">
        <v>1787</v>
      </c>
      <c r="C313" s="98" t="s">
        <v>1807</v>
      </c>
      <c r="D313" s="98" t="s">
        <v>5730</v>
      </c>
      <c r="E313" s="98" t="s">
        <v>5731</v>
      </c>
      <c r="F313" s="98" t="s">
        <v>9</v>
      </c>
      <c r="G313" s="98" t="s">
        <v>1366</v>
      </c>
      <c r="H313" s="98" t="s">
        <v>170</v>
      </c>
      <c r="I313" s="98" t="s">
        <v>7</v>
      </c>
      <c r="J313" s="98" t="s">
        <v>171</v>
      </c>
      <c r="K313" s="98" t="s">
        <v>6294</v>
      </c>
      <c r="L313" s="99">
        <v>20000</v>
      </c>
      <c r="M313" s="100"/>
      <c r="N313" s="99">
        <v>608</v>
      </c>
      <c r="O313" s="99">
        <v>574</v>
      </c>
      <c r="P313" s="100"/>
      <c r="Q313" s="99">
        <v>13459.49</v>
      </c>
    </row>
    <row r="314" spans="1:17">
      <c r="A314" s="42" t="str">
        <f>TNOMINA[[#This Row],[cedula]]&amp;TNOMINA[[#This Row],[ctapresup]]&amp;TNOMINA[[#This Row],[prog]]</f>
        <v>402272661412.1.1.1.0101</v>
      </c>
      <c r="B314" s="98" t="s">
        <v>1787</v>
      </c>
      <c r="C314" s="98" t="s">
        <v>1807</v>
      </c>
      <c r="D314" s="98" t="s">
        <v>5730</v>
      </c>
      <c r="E314" s="98" t="s">
        <v>5731</v>
      </c>
      <c r="F314" s="98" t="s">
        <v>9</v>
      </c>
      <c r="G314" s="98" t="s">
        <v>4693</v>
      </c>
      <c r="H314" s="98" t="s">
        <v>4695</v>
      </c>
      <c r="I314" s="98" t="s">
        <v>7</v>
      </c>
      <c r="J314" s="98" t="s">
        <v>226</v>
      </c>
      <c r="K314" s="98" t="s">
        <v>6294</v>
      </c>
      <c r="L314" s="99">
        <v>24000</v>
      </c>
      <c r="M314" s="100"/>
      <c r="N314" s="99">
        <v>729.6</v>
      </c>
      <c r="O314" s="99">
        <v>688.8</v>
      </c>
      <c r="P314" s="100"/>
      <c r="Q314" s="99">
        <v>16690.599999999999</v>
      </c>
    </row>
    <row r="315" spans="1:17">
      <c r="A315" s="42" t="str">
        <f>TNOMINA[[#This Row],[cedula]]&amp;TNOMINA[[#This Row],[ctapresup]]&amp;TNOMINA[[#This Row],[prog]]</f>
        <v>001151969582.1.1.1.0101</v>
      </c>
      <c r="B315" s="98" t="s">
        <v>1787</v>
      </c>
      <c r="C315" s="98" t="s">
        <v>1807</v>
      </c>
      <c r="D315" s="98" t="s">
        <v>5730</v>
      </c>
      <c r="E315" s="98" t="s">
        <v>5731</v>
      </c>
      <c r="F315" s="98" t="s">
        <v>9</v>
      </c>
      <c r="G315" s="98" t="s">
        <v>2527</v>
      </c>
      <c r="H315" s="98" t="s">
        <v>2553</v>
      </c>
      <c r="I315" s="98" t="s">
        <v>295</v>
      </c>
      <c r="J315" s="98" t="s">
        <v>612</v>
      </c>
      <c r="K315" s="98" t="s">
        <v>6294</v>
      </c>
      <c r="L315" s="99">
        <v>35000</v>
      </c>
      <c r="M315" s="100"/>
      <c r="N315" s="99">
        <v>1064</v>
      </c>
      <c r="O315" s="99">
        <v>1004.5</v>
      </c>
      <c r="P315" s="100"/>
      <c r="Q315" s="99">
        <v>32906.5</v>
      </c>
    </row>
    <row r="316" spans="1:17">
      <c r="A316" s="42" t="str">
        <f>TNOMINA[[#This Row],[cedula]]&amp;TNOMINA[[#This Row],[ctapresup]]&amp;TNOMINA[[#This Row],[prog]]</f>
        <v>001170216832.1.1.1.0101</v>
      </c>
      <c r="B316" s="98" t="s">
        <v>1787</v>
      </c>
      <c r="C316" s="98" t="s">
        <v>1807</v>
      </c>
      <c r="D316" s="98" t="s">
        <v>5730</v>
      </c>
      <c r="E316" s="98" t="s">
        <v>5731</v>
      </c>
      <c r="F316" s="98" t="s">
        <v>9</v>
      </c>
      <c r="G316" s="98" t="s">
        <v>864</v>
      </c>
      <c r="H316" s="98" t="s">
        <v>394</v>
      </c>
      <c r="I316" s="98" t="s">
        <v>395</v>
      </c>
      <c r="J316" s="98" t="s">
        <v>644</v>
      </c>
      <c r="K316" s="98" t="s">
        <v>6294</v>
      </c>
      <c r="L316" s="99">
        <v>45000</v>
      </c>
      <c r="M316" s="99">
        <v>1148.33</v>
      </c>
      <c r="N316" s="99">
        <v>1368</v>
      </c>
      <c r="O316" s="99">
        <v>1291.5</v>
      </c>
      <c r="P316" s="99">
        <v>22887.289999999997</v>
      </c>
      <c r="Q316" s="99">
        <v>18304.88</v>
      </c>
    </row>
    <row r="317" spans="1:17">
      <c r="A317" s="42" t="str">
        <f>TNOMINA[[#This Row],[cedula]]&amp;TNOMINA[[#This Row],[ctapresup]]&amp;TNOMINA[[#This Row],[prog]]</f>
        <v>001099090442.1.1.1.0101</v>
      </c>
      <c r="B317" s="98" t="s">
        <v>1787</v>
      </c>
      <c r="C317" s="98" t="s">
        <v>1807</v>
      </c>
      <c r="D317" s="98" t="s">
        <v>5730</v>
      </c>
      <c r="E317" s="98" t="s">
        <v>5731</v>
      </c>
      <c r="F317" s="98" t="s">
        <v>9</v>
      </c>
      <c r="G317" s="98" t="s">
        <v>1367</v>
      </c>
      <c r="H317" s="98" t="s">
        <v>225</v>
      </c>
      <c r="I317" s="98" t="s">
        <v>1000</v>
      </c>
      <c r="J317" s="98" t="s">
        <v>1216</v>
      </c>
      <c r="K317" s="98" t="s">
        <v>6294</v>
      </c>
      <c r="L317" s="99">
        <v>70000</v>
      </c>
      <c r="M317" s="99">
        <v>5368.48</v>
      </c>
      <c r="N317" s="99">
        <v>2128</v>
      </c>
      <c r="O317" s="99">
        <v>2009</v>
      </c>
      <c r="P317" s="99">
        <v>18275.04</v>
      </c>
      <c r="Q317" s="99">
        <v>42219.48</v>
      </c>
    </row>
    <row r="318" spans="1:17">
      <c r="A318" s="42" t="str">
        <f>TNOMINA[[#This Row],[cedula]]&amp;TNOMINA[[#This Row],[ctapresup]]&amp;TNOMINA[[#This Row],[prog]]</f>
        <v>011004124832.1.1.1.0101</v>
      </c>
      <c r="B318" s="98" t="s">
        <v>1787</v>
      </c>
      <c r="C318" s="98" t="s">
        <v>1807</v>
      </c>
      <c r="D318" s="98" t="s">
        <v>5730</v>
      </c>
      <c r="E318" s="98" t="s">
        <v>5731</v>
      </c>
      <c r="F318" s="98" t="s">
        <v>9</v>
      </c>
      <c r="G318" s="98" t="s">
        <v>5971</v>
      </c>
      <c r="H318" s="98" t="s">
        <v>5973</v>
      </c>
      <c r="I318" s="98" t="s">
        <v>990</v>
      </c>
      <c r="J318" s="98" t="s">
        <v>695</v>
      </c>
      <c r="K318" s="98" t="s">
        <v>6294</v>
      </c>
      <c r="L318" s="99">
        <v>30000</v>
      </c>
      <c r="M318" s="100"/>
      <c r="N318" s="99">
        <v>912</v>
      </c>
      <c r="O318" s="99">
        <v>861</v>
      </c>
      <c r="P318" s="100"/>
      <c r="Q318" s="99">
        <v>28202</v>
      </c>
    </row>
    <row r="319" spans="1:17">
      <c r="A319" s="42" t="str">
        <f>TNOMINA[[#This Row],[cedula]]&amp;TNOMINA[[#This Row],[ctapresup]]&amp;TNOMINA[[#This Row],[prog]]</f>
        <v>026007457032.1.1.1.0101</v>
      </c>
      <c r="B319" s="98" t="s">
        <v>1787</v>
      </c>
      <c r="C319" s="98" t="s">
        <v>1807</v>
      </c>
      <c r="D319" s="98" t="s">
        <v>5730</v>
      </c>
      <c r="E319" s="98" t="s">
        <v>5731</v>
      </c>
      <c r="F319" s="98" t="s">
        <v>9</v>
      </c>
      <c r="G319" s="98" t="s">
        <v>1368</v>
      </c>
      <c r="H319" s="98" t="s">
        <v>1182</v>
      </c>
      <c r="I319" s="98" t="s">
        <v>295</v>
      </c>
      <c r="J319" s="98" t="s">
        <v>570</v>
      </c>
      <c r="K319" s="98" t="s">
        <v>6294</v>
      </c>
      <c r="L319" s="99">
        <v>35000</v>
      </c>
      <c r="M319" s="100"/>
      <c r="N319" s="99">
        <v>1064</v>
      </c>
      <c r="O319" s="99">
        <v>1004.5</v>
      </c>
      <c r="P319" s="100"/>
      <c r="Q319" s="99">
        <v>32906.5</v>
      </c>
    </row>
    <row r="320" spans="1:17">
      <c r="A320" s="42" t="str">
        <f>TNOMINA[[#This Row],[cedula]]&amp;TNOMINA[[#This Row],[ctapresup]]&amp;TNOMINA[[#This Row],[prog]]</f>
        <v>001090991922.1.1.1.0101</v>
      </c>
      <c r="B320" s="98" t="s">
        <v>1787</v>
      </c>
      <c r="C320" s="98" t="s">
        <v>1807</v>
      </c>
      <c r="D320" s="98" t="s">
        <v>5730</v>
      </c>
      <c r="E320" s="98" t="s">
        <v>5731</v>
      </c>
      <c r="F320" s="98" t="s">
        <v>9</v>
      </c>
      <c r="G320" s="98" t="s">
        <v>1369</v>
      </c>
      <c r="H320" s="98" t="s">
        <v>593</v>
      </c>
      <c r="I320" s="98" t="s">
        <v>62</v>
      </c>
      <c r="J320" s="98" t="s">
        <v>570</v>
      </c>
      <c r="K320" s="98" t="s">
        <v>6294</v>
      </c>
      <c r="L320" s="99">
        <v>10000</v>
      </c>
      <c r="M320" s="99">
        <v>1411.35</v>
      </c>
      <c r="N320" s="99">
        <v>304</v>
      </c>
      <c r="O320" s="99">
        <v>287</v>
      </c>
      <c r="P320" s="99">
        <v>7897.65</v>
      </c>
      <c r="Q320" s="99">
        <v>100</v>
      </c>
    </row>
    <row r="321" spans="1:17">
      <c r="A321" s="42" t="str">
        <f>TNOMINA[[#This Row],[cedula]]&amp;TNOMINA[[#This Row],[ctapresup]]&amp;TNOMINA[[#This Row],[prog]]</f>
        <v>001148558282.1.1.1.0101</v>
      </c>
      <c r="B321" s="98" t="s">
        <v>1787</v>
      </c>
      <c r="C321" s="98" t="s">
        <v>1807</v>
      </c>
      <c r="D321" s="98" t="s">
        <v>5730</v>
      </c>
      <c r="E321" s="98" t="s">
        <v>5731</v>
      </c>
      <c r="F321" s="98" t="s">
        <v>9</v>
      </c>
      <c r="G321" s="98" t="s">
        <v>1896</v>
      </c>
      <c r="H321" s="98" t="s">
        <v>1882</v>
      </c>
      <c r="I321" s="98" t="s">
        <v>990</v>
      </c>
      <c r="J321" s="98" t="s">
        <v>695</v>
      </c>
      <c r="K321" s="98" t="s">
        <v>6294</v>
      </c>
      <c r="L321" s="99">
        <v>24000</v>
      </c>
      <c r="M321" s="100"/>
      <c r="N321" s="99">
        <v>729.6</v>
      </c>
      <c r="O321" s="99">
        <v>688.8</v>
      </c>
      <c r="P321" s="100"/>
      <c r="Q321" s="99">
        <v>15450.44</v>
      </c>
    </row>
    <row r="322" spans="1:17">
      <c r="A322" s="42" t="str">
        <f>TNOMINA[[#This Row],[cedula]]&amp;TNOMINA[[#This Row],[ctapresup]]&amp;TNOMINA[[#This Row],[prog]]</f>
        <v>402332925032.1.1.1.0101</v>
      </c>
      <c r="B322" s="98" t="s">
        <v>1787</v>
      </c>
      <c r="C322" s="98" t="s">
        <v>1807</v>
      </c>
      <c r="D322" s="98" t="s">
        <v>5730</v>
      </c>
      <c r="E322" s="98" t="s">
        <v>5731</v>
      </c>
      <c r="F322" s="98" t="s">
        <v>9</v>
      </c>
      <c r="G322" s="98" t="s">
        <v>1898</v>
      </c>
      <c r="H322" s="98" t="s">
        <v>1884</v>
      </c>
      <c r="I322" s="98" t="s">
        <v>20</v>
      </c>
      <c r="J322" s="98" t="s">
        <v>570</v>
      </c>
      <c r="K322" s="98" t="s">
        <v>6294</v>
      </c>
      <c r="L322" s="99">
        <v>24000</v>
      </c>
      <c r="M322" s="100"/>
      <c r="N322" s="99">
        <v>729.6</v>
      </c>
      <c r="O322" s="99">
        <v>688.8</v>
      </c>
      <c r="P322" s="100"/>
      <c r="Q322" s="99">
        <v>20841.14</v>
      </c>
    </row>
    <row r="323" spans="1:17">
      <c r="A323" s="42" t="str">
        <f>TNOMINA[[#This Row],[cedula]]&amp;TNOMINA[[#This Row],[ctapresup]]&amp;TNOMINA[[#This Row],[prog]]</f>
        <v>001188615742.1.1.1.0101</v>
      </c>
      <c r="B323" s="98" t="s">
        <v>1787</v>
      </c>
      <c r="C323" s="98" t="s">
        <v>1807</v>
      </c>
      <c r="D323" s="98" t="s">
        <v>5730</v>
      </c>
      <c r="E323" s="98" t="s">
        <v>5731</v>
      </c>
      <c r="F323" s="98" t="s">
        <v>9</v>
      </c>
      <c r="G323" s="98" t="s">
        <v>1370</v>
      </c>
      <c r="H323" s="98" t="s">
        <v>679</v>
      </c>
      <c r="I323" s="98" t="s">
        <v>680</v>
      </c>
      <c r="J323" s="98" t="s">
        <v>5752</v>
      </c>
      <c r="K323" s="98" t="s">
        <v>6294</v>
      </c>
      <c r="L323" s="99">
        <v>65000</v>
      </c>
      <c r="M323" s="99">
        <v>4427.58</v>
      </c>
      <c r="N323" s="99">
        <v>1976</v>
      </c>
      <c r="O323" s="99">
        <v>1865.5</v>
      </c>
      <c r="P323" s="99">
        <v>325</v>
      </c>
      <c r="Q323" s="99">
        <v>56405.919999999998</v>
      </c>
    </row>
    <row r="324" spans="1:17">
      <c r="A324" s="42" t="str">
        <f>TNOMINA[[#This Row],[cedula]]&amp;TNOMINA[[#This Row],[ctapresup]]&amp;TNOMINA[[#This Row],[prog]]</f>
        <v>001028726602.1.1.1.0101</v>
      </c>
      <c r="B324" s="98" t="s">
        <v>1787</v>
      </c>
      <c r="C324" s="98" t="s">
        <v>1807</v>
      </c>
      <c r="D324" s="98" t="s">
        <v>5730</v>
      </c>
      <c r="E324" s="98" t="s">
        <v>5731</v>
      </c>
      <c r="F324" s="98" t="s">
        <v>9</v>
      </c>
      <c r="G324" s="98" t="s">
        <v>1371</v>
      </c>
      <c r="H324" s="98" t="s">
        <v>594</v>
      </c>
      <c r="I324" s="98" t="s">
        <v>595</v>
      </c>
      <c r="J324" s="98" t="s">
        <v>570</v>
      </c>
      <c r="K324" s="98" t="s">
        <v>6294</v>
      </c>
      <c r="L324" s="99">
        <v>11400.33</v>
      </c>
      <c r="M324" s="100"/>
      <c r="N324" s="99">
        <v>346.57</v>
      </c>
      <c r="O324" s="99">
        <v>327.19</v>
      </c>
      <c r="P324" s="100"/>
      <c r="Q324" s="99">
        <v>10651.57</v>
      </c>
    </row>
    <row r="325" spans="1:17">
      <c r="A325" s="42" t="str">
        <f>TNOMINA[[#This Row],[cedula]]&amp;TNOMINA[[#This Row],[ctapresup]]&amp;TNOMINA[[#This Row],[prog]]</f>
        <v>001150700392.1.1.1.0101</v>
      </c>
      <c r="B325" s="98" t="s">
        <v>1787</v>
      </c>
      <c r="C325" s="98" t="s">
        <v>1807</v>
      </c>
      <c r="D325" s="98" t="s">
        <v>5730</v>
      </c>
      <c r="E325" s="98" t="s">
        <v>5731</v>
      </c>
      <c r="F325" s="98" t="s">
        <v>9</v>
      </c>
      <c r="G325" s="98" t="s">
        <v>2528</v>
      </c>
      <c r="H325" s="98" t="s">
        <v>2554</v>
      </c>
      <c r="I325" s="98" t="s">
        <v>7</v>
      </c>
      <c r="J325" s="98" t="s">
        <v>570</v>
      </c>
      <c r="K325" s="98" t="s">
        <v>6294</v>
      </c>
      <c r="L325" s="99">
        <v>20000</v>
      </c>
      <c r="M325" s="100"/>
      <c r="N325" s="99">
        <v>608</v>
      </c>
      <c r="O325" s="99">
        <v>574</v>
      </c>
      <c r="P325" s="100"/>
      <c r="Q325" s="99">
        <v>18793</v>
      </c>
    </row>
    <row r="326" spans="1:17">
      <c r="A326" s="42" t="str">
        <f>TNOMINA[[#This Row],[cedula]]&amp;TNOMINA[[#This Row],[ctapresup]]&amp;TNOMINA[[#This Row],[prog]]</f>
        <v>001169023542.1.1.1.0101</v>
      </c>
      <c r="B326" s="98" t="s">
        <v>1787</v>
      </c>
      <c r="C326" s="98" t="s">
        <v>1807</v>
      </c>
      <c r="D326" s="98" t="s">
        <v>5730</v>
      </c>
      <c r="E326" s="98" t="s">
        <v>5731</v>
      </c>
      <c r="F326" s="98" t="s">
        <v>9</v>
      </c>
      <c r="G326" s="98" t="s">
        <v>865</v>
      </c>
      <c r="H326" s="98" t="s">
        <v>255</v>
      </c>
      <c r="I326" s="98" t="s">
        <v>83</v>
      </c>
      <c r="J326" s="98" t="s">
        <v>246</v>
      </c>
      <c r="K326" s="98" t="s">
        <v>6294</v>
      </c>
      <c r="L326" s="99">
        <v>60000</v>
      </c>
      <c r="M326" s="99">
        <v>3486.68</v>
      </c>
      <c r="N326" s="99">
        <v>1824</v>
      </c>
      <c r="O326" s="99">
        <v>1722</v>
      </c>
      <c r="P326" s="99">
        <v>906.66999999999825</v>
      </c>
      <c r="Q326" s="99">
        <v>52060.65</v>
      </c>
    </row>
    <row r="327" spans="1:17">
      <c r="A327" s="42" t="str">
        <f>TNOMINA[[#This Row],[cedula]]&amp;TNOMINA[[#This Row],[ctapresup]]&amp;TNOMINA[[#This Row],[prog]]</f>
        <v>069000117242.1.1.1.0101</v>
      </c>
      <c r="B327" s="98" t="s">
        <v>1787</v>
      </c>
      <c r="C327" s="98" t="s">
        <v>1807</v>
      </c>
      <c r="D327" s="98" t="s">
        <v>5730</v>
      </c>
      <c r="E327" s="98" t="s">
        <v>5731</v>
      </c>
      <c r="F327" s="98" t="s">
        <v>9</v>
      </c>
      <c r="G327" s="98" t="s">
        <v>2169</v>
      </c>
      <c r="H327" s="98" t="s">
        <v>2186</v>
      </c>
      <c r="I327" s="98" t="s">
        <v>8</v>
      </c>
      <c r="J327" s="98" t="s">
        <v>241</v>
      </c>
      <c r="K327" s="98" t="s">
        <v>6294</v>
      </c>
      <c r="L327" s="99">
        <v>80000</v>
      </c>
      <c r="M327" s="99">
        <v>7400.87</v>
      </c>
      <c r="N327" s="99">
        <v>2432</v>
      </c>
      <c r="O327" s="99">
        <v>2296</v>
      </c>
      <c r="P327" s="99">
        <v>25</v>
      </c>
      <c r="Q327" s="99">
        <v>67846.13</v>
      </c>
    </row>
    <row r="328" spans="1:17">
      <c r="A328" s="42" t="str">
        <f>TNOMINA[[#This Row],[cedula]]&amp;TNOMINA[[#This Row],[ctapresup]]&amp;TNOMINA[[#This Row],[prog]]</f>
        <v>001034171922.1.1.1.0101</v>
      </c>
      <c r="B328" s="98" t="s">
        <v>1787</v>
      </c>
      <c r="C328" s="98" t="s">
        <v>1807</v>
      </c>
      <c r="D328" s="98" t="s">
        <v>5730</v>
      </c>
      <c r="E328" s="98" t="s">
        <v>5731</v>
      </c>
      <c r="F328" s="98" t="s">
        <v>9</v>
      </c>
      <c r="G328" s="98" t="s">
        <v>866</v>
      </c>
      <c r="H328" s="98" t="s">
        <v>475</v>
      </c>
      <c r="I328" s="98" t="s">
        <v>107</v>
      </c>
      <c r="J328" s="98" t="s">
        <v>695</v>
      </c>
      <c r="K328" s="98" t="s">
        <v>6294</v>
      </c>
      <c r="L328" s="99">
        <v>24000</v>
      </c>
      <c r="M328" s="100"/>
      <c r="N328" s="99">
        <v>729.6</v>
      </c>
      <c r="O328" s="99">
        <v>688.8</v>
      </c>
      <c r="P328" s="100"/>
      <c r="Q328" s="99">
        <v>11563.58</v>
      </c>
    </row>
    <row r="329" spans="1:17">
      <c r="A329" s="42" t="str">
        <f>TNOMINA[[#This Row],[cedula]]&amp;TNOMINA[[#This Row],[ctapresup]]&amp;TNOMINA[[#This Row],[prog]]</f>
        <v>022000733812.1.1.1.0101</v>
      </c>
      <c r="B329" s="98" t="s">
        <v>1787</v>
      </c>
      <c r="C329" s="98" t="s">
        <v>1807</v>
      </c>
      <c r="D329" s="98" t="s">
        <v>5730</v>
      </c>
      <c r="E329" s="98" t="s">
        <v>5731</v>
      </c>
      <c r="F329" s="98" t="s">
        <v>9</v>
      </c>
      <c r="G329" s="98" t="s">
        <v>1372</v>
      </c>
      <c r="H329" s="98" t="s">
        <v>681</v>
      </c>
      <c r="I329" s="98" t="s">
        <v>221</v>
      </c>
      <c r="J329" s="98" t="s">
        <v>420</v>
      </c>
      <c r="K329" s="98" t="s">
        <v>6294</v>
      </c>
      <c r="L329" s="99">
        <v>7000</v>
      </c>
      <c r="M329" s="100"/>
      <c r="N329" s="99">
        <v>212.8</v>
      </c>
      <c r="O329" s="99">
        <v>200.9</v>
      </c>
      <c r="P329" s="100"/>
      <c r="Q329" s="99">
        <v>3245.84</v>
      </c>
    </row>
    <row r="330" spans="1:17">
      <c r="A330" s="42" t="str">
        <f>TNOMINA[[#This Row],[cedula]]&amp;TNOMINA[[#This Row],[ctapresup]]&amp;TNOMINA[[#This Row],[prog]]</f>
        <v>001015518512.1.1.1.0101</v>
      </c>
      <c r="B330" s="98" t="s">
        <v>1787</v>
      </c>
      <c r="C330" s="98" t="s">
        <v>1807</v>
      </c>
      <c r="D330" s="98" t="s">
        <v>5730</v>
      </c>
      <c r="E330" s="98" t="s">
        <v>5731</v>
      </c>
      <c r="F330" s="98" t="s">
        <v>9</v>
      </c>
      <c r="G330" s="98" t="s">
        <v>867</v>
      </c>
      <c r="H330" s="98" t="s">
        <v>416</v>
      </c>
      <c r="I330" s="98" t="s">
        <v>107</v>
      </c>
      <c r="J330" s="98" t="s">
        <v>407</v>
      </c>
      <c r="K330" s="98" t="s">
        <v>6294</v>
      </c>
      <c r="L330" s="99">
        <v>22000</v>
      </c>
      <c r="M330" s="100"/>
      <c r="N330" s="99">
        <v>668.8</v>
      </c>
      <c r="O330" s="99">
        <v>631.4</v>
      </c>
      <c r="P330" s="100"/>
      <c r="Q330" s="99">
        <v>9438.25</v>
      </c>
    </row>
    <row r="331" spans="1:17">
      <c r="A331" s="42" t="str">
        <f>TNOMINA[[#This Row],[cedula]]&amp;TNOMINA[[#This Row],[ctapresup]]&amp;TNOMINA[[#This Row],[prog]]</f>
        <v>001129464392.1.1.1.0101</v>
      </c>
      <c r="B331" s="98" t="s">
        <v>1787</v>
      </c>
      <c r="C331" s="98" t="s">
        <v>1807</v>
      </c>
      <c r="D331" s="98" t="s">
        <v>5730</v>
      </c>
      <c r="E331" s="98" t="s">
        <v>5731</v>
      </c>
      <c r="F331" s="98" t="s">
        <v>9</v>
      </c>
      <c r="G331" s="98" t="s">
        <v>868</v>
      </c>
      <c r="H331" s="98" t="s">
        <v>628</v>
      </c>
      <c r="I331" s="98" t="s">
        <v>629</v>
      </c>
      <c r="J331" s="98" t="s">
        <v>612</v>
      </c>
      <c r="K331" s="98" t="s">
        <v>6294</v>
      </c>
      <c r="L331" s="99">
        <v>45000</v>
      </c>
      <c r="M331" s="99">
        <v>1148.33</v>
      </c>
      <c r="N331" s="99">
        <v>1368</v>
      </c>
      <c r="O331" s="99">
        <v>1291.5</v>
      </c>
      <c r="P331" s="99">
        <v>25995.479999999996</v>
      </c>
      <c r="Q331" s="99">
        <v>15196.69</v>
      </c>
    </row>
    <row r="332" spans="1:17">
      <c r="A332" s="42" t="str">
        <f>TNOMINA[[#This Row],[cedula]]&amp;TNOMINA[[#This Row],[ctapresup]]&amp;TNOMINA[[#This Row],[prog]]</f>
        <v>001126994262.1.1.1.0101</v>
      </c>
      <c r="B332" s="98" t="s">
        <v>1787</v>
      </c>
      <c r="C332" s="98" t="s">
        <v>1807</v>
      </c>
      <c r="D332" s="98" t="s">
        <v>5730</v>
      </c>
      <c r="E332" s="98" t="s">
        <v>5731</v>
      </c>
      <c r="F332" s="98" t="s">
        <v>9</v>
      </c>
      <c r="G332" s="98" t="s">
        <v>1373</v>
      </c>
      <c r="H332" s="98" t="s">
        <v>596</v>
      </c>
      <c r="I332" s="98" t="s">
        <v>85</v>
      </c>
      <c r="J332" s="98" t="s">
        <v>570</v>
      </c>
      <c r="K332" s="98" t="s">
        <v>6294</v>
      </c>
      <c r="L332" s="99">
        <v>16500</v>
      </c>
      <c r="M332" s="100"/>
      <c r="N332" s="99">
        <v>501.6</v>
      </c>
      <c r="O332" s="99">
        <v>473.55</v>
      </c>
      <c r="P332" s="100"/>
      <c r="Q332" s="99">
        <v>15499.85</v>
      </c>
    </row>
    <row r="333" spans="1:17">
      <c r="A333" s="42" t="str">
        <f>TNOMINA[[#This Row],[cedula]]&amp;TNOMINA[[#This Row],[ctapresup]]&amp;TNOMINA[[#This Row],[prog]]</f>
        <v>223002451272.1.1.1.0101</v>
      </c>
      <c r="B333" s="98" t="s">
        <v>1787</v>
      </c>
      <c r="C333" s="98" t="s">
        <v>1807</v>
      </c>
      <c r="D333" s="98" t="s">
        <v>5730</v>
      </c>
      <c r="E333" s="98" t="s">
        <v>5731</v>
      </c>
      <c r="F333" s="98" t="s">
        <v>9</v>
      </c>
      <c r="G333" s="98" t="s">
        <v>869</v>
      </c>
      <c r="H333" s="98" t="s">
        <v>176</v>
      </c>
      <c r="I333" s="98" t="s">
        <v>8</v>
      </c>
      <c r="J333" s="98" t="s">
        <v>1218</v>
      </c>
      <c r="K333" s="98" t="s">
        <v>6294</v>
      </c>
      <c r="L333" s="99">
        <v>45000</v>
      </c>
      <c r="M333" s="99">
        <v>891.01</v>
      </c>
      <c r="N333" s="99">
        <v>1368</v>
      </c>
      <c r="O333" s="99">
        <v>1291.5</v>
      </c>
      <c r="P333" s="99">
        <v>3240.4599999999991</v>
      </c>
      <c r="Q333" s="99">
        <v>38209.03</v>
      </c>
    </row>
    <row r="334" spans="1:17">
      <c r="A334" s="42" t="str">
        <f>TNOMINA[[#This Row],[cedula]]&amp;TNOMINA[[#This Row],[ctapresup]]&amp;TNOMINA[[#This Row],[prog]]</f>
        <v>001070683142.1.1.1.0101</v>
      </c>
      <c r="B334" s="98" t="s">
        <v>1787</v>
      </c>
      <c r="C334" s="98" t="s">
        <v>1807</v>
      </c>
      <c r="D334" s="98" t="s">
        <v>5730</v>
      </c>
      <c r="E334" s="98" t="s">
        <v>5731</v>
      </c>
      <c r="F334" s="98" t="s">
        <v>9</v>
      </c>
      <c r="G334" s="98" t="s">
        <v>1791</v>
      </c>
      <c r="H334" s="98" t="s">
        <v>1799</v>
      </c>
      <c r="I334" s="98" t="s">
        <v>35</v>
      </c>
      <c r="J334" s="98" t="s">
        <v>570</v>
      </c>
      <c r="K334" s="98" t="s">
        <v>6294</v>
      </c>
      <c r="L334" s="99">
        <v>24000</v>
      </c>
      <c r="M334" s="100"/>
      <c r="N334" s="99">
        <v>729.6</v>
      </c>
      <c r="O334" s="99">
        <v>688.8</v>
      </c>
      <c r="P334" s="100"/>
      <c r="Q334" s="99">
        <v>22556.6</v>
      </c>
    </row>
    <row r="335" spans="1:17">
      <c r="A335" s="42" t="str">
        <f>TNOMINA[[#This Row],[cedula]]&amp;TNOMINA[[#This Row],[ctapresup]]&amp;TNOMINA[[#This Row],[prog]]</f>
        <v>001014978402.1.1.1.0101</v>
      </c>
      <c r="B335" s="98" t="s">
        <v>1787</v>
      </c>
      <c r="C335" s="98" t="s">
        <v>1807</v>
      </c>
      <c r="D335" s="98" t="s">
        <v>5730</v>
      </c>
      <c r="E335" s="98" t="s">
        <v>5731</v>
      </c>
      <c r="F335" s="98" t="s">
        <v>9</v>
      </c>
      <c r="G335" s="98" t="s">
        <v>870</v>
      </c>
      <c r="H335" s="98" t="s">
        <v>630</v>
      </c>
      <c r="I335" s="98" t="s">
        <v>631</v>
      </c>
      <c r="J335" s="98" t="s">
        <v>612</v>
      </c>
      <c r="K335" s="98" t="s">
        <v>6294</v>
      </c>
      <c r="L335" s="99">
        <v>150000</v>
      </c>
      <c r="M335" s="99">
        <v>23866.62</v>
      </c>
      <c r="N335" s="99">
        <v>4560</v>
      </c>
      <c r="O335" s="99">
        <v>4305</v>
      </c>
      <c r="P335" s="99">
        <v>75</v>
      </c>
      <c r="Q335" s="99">
        <v>117193.38</v>
      </c>
    </row>
    <row r="336" spans="1:17">
      <c r="A336" s="42" t="str">
        <f>TNOMINA[[#This Row],[cedula]]&amp;TNOMINA[[#This Row],[ctapresup]]&amp;TNOMINA[[#This Row],[prog]]</f>
        <v>402380541222.1.1.1.0101</v>
      </c>
      <c r="B336" s="98" t="s">
        <v>1787</v>
      </c>
      <c r="C336" s="98" t="s">
        <v>1807</v>
      </c>
      <c r="D336" s="98" t="s">
        <v>5730</v>
      </c>
      <c r="E336" s="98" t="s">
        <v>5731</v>
      </c>
      <c r="F336" s="98" t="s">
        <v>9</v>
      </c>
      <c r="G336" s="98" t="s">
        <v>2272</v>
      </c>
      <c r="H336" s="98" t="s">
        <v>2271</v>
      </c>
      <c r="I336" s="98" t="s">
        <v>45</v>
      </c>
      <c r="J336" s="98" t="s">
        <v>570</v>
      </c>
      <c r="K336" s="98" t="s">
        <v>6294</v>
      </c>
      <c r="L336" s="99">
        <v>35000</v>
      </c>
      <c r="M336" s="100"/>
      <c r="N336" s="99">
        <v>1064</v>
      </c>
      <c r="O336" s="99">
        <v>1004.5</v>
      </c>
      <c r="P336" s="100"/>
      <c r="Q336" s="99">
        <v>21345.5</v>
      </c>
    </row>
    <row r="337" spans="1:17">
      <c r="A337" s="42" t="str">
        <f>TNOMINA[[#This Row],[cedula]]&amp;TNOMINA[[#This Row],[ctapresup]]&amp;TNOMINA[[#This Row],[prog]]</f>
        <v>402135997522.1.1.1.0101</v>
      </c>
      <c r="B337" s="98" t="s">
        <v>1787</v>
      </c>
      <c r="C337" s="98" t="s">
        <v>1807</v>
      </c>
      <c r="D337" s="98" t="s">
        <v>5730</v>
      </c>
      <c r="E337" s="98" t="s">
        <v>5731</v>
      </c>
      <c r="F337" s="98" t="s">
        <v>9</v>
      </c>
      <c r="G337" s="98" t="s">
        <v>2325</v>
      </c>
      <c r="H337" s="98" t="s">
        <v>2324</v>
      </c>
      <c r="I337" s="98" t="s">
        <v>307</v>
      </c>
      <c r="J337" s="98" t="s">
        <v>226</v>
      </c>
      <c r="K337" s="98" t="s">
        <v>6294</v>
      </c>
      <c r="L337" s="99">
        <v>22000</v>
      </c>
      <c r="M337" s="100"/>
      <c r="N337" s="99">
        <v>668.8</v>
      </c>
      <c r="O337" s="99">
        <v>631.4</v>
      </c>
      <c r="P337" s="100"/>
      <c r="Q337" s="99">
        <v>9548.83</v>
      </c>
    </row>
    <row r="338" spans="1:17">
      <c r="A338" s="42" t="str">
        <f>TNOMINA[[#This Row],[cedula]]&amp;TNOMINA[[#This Row],[ctapresup]]&amp;TNOMINA[[#This Row],[prog]]</f>
        <v>001178350332.1.1.1.0101</v>
      </c>
      <c r="B338" s="98" t="s">
        <v>1787</v>
      </c>
      <c r="C338" s="98" t="s">
        <v>1807</v>
      </c>
      <c r="D338" s="98" t="s">
        <v>5730</v>
      </c>
      <c r="E338" s="98" t="s">
        <v>5731</v>
      </c>
      <c r="F338" s="98" t="s">
        <v>9</v>
      </c>
      <c r="G338" s="98" t="s">
        <v>1941</v>
      </c>
      <c r="H338" s="98" t="s">
        <v>1940</v>
      </c>
      <c r="I338" s="98" t="s">
        <v>668</v>
      </c>
      <c r="J338" s="98" t="s">
        <v>570</v>
      </c>
      <c r="K338" s="98" t="s">
        <v>6294</v>
      </c>
      <c r="L338" s="99">
        <v>55000</v>
      </c>
      <c r="M338" s="99">
        <v>2559.6799999999998</v>
      </c>
      <c r="N338" s="99">
        <v>1672</v>
      </c>
      <c r="O338" s="99">
        <v>1578.5</v>
      </c>
      <c r="P338" s="99">
        <v>453.47000000000116</v>
      </c>
      <c r="Q338" s="99">
        <v>48736.35</v>
      </c>
    </row>
    <row r="339" spans="1:17">
      <c r="A339" s="42" t="str">
        <f>TNOMINA[[#This Row],[cedula]]&amp;TNOMINA[[#This Row],[ctapresup]]&amp;TNOMINA[[#This Row],[prog]]</f>
        <v>402234679822.1.1.1.0101</v>
      </c>
      <c r="B339" s="98" t="s">
        <v>1787</v>
      </c>
      <c r="C339" s="98" t="s">
        <v>1807</v>
      </c>
      <c r="D339" s="98" t="s">
        <v>5730</v>
      </c>
      <c r="E339" s="98" t="s">
        <v>5731</v>
      </c>
      <c r="F339" s="98" t="s">
        <v>9</v>
      </c>
      <c r="G339" s="98" t="s">
        <v>2430</v>
      </c>
      <c r="H339" s="98" t="s">
        <v>2429</v>
      </c>
      <c r="I339" s="98" t="s">
        <v>295</v>
      </c>
      <c r="J339" s="98" t="s">
        <v>1215</v>
      </c>
      <c r="K339" s="98" t="s">
        <v>6294</v>
      </c>
      <c r="L339" s="99">
        <v>35000</v>
      </c>
      <c r="M339" s="100"/>
      <c r="N339" s="99">
        <v>1064</v>
      </c>
      <c r="O339" s="99">
        <v>1004.5</v>
      </c>
      <c r="P339" s="100"/>
      <c r="Q339" s="99">
        <v>17174.87</v>
      </c>
    </row>
    <row r="340" spans="1:17">
      <c r="A340" s="42" t="str">
        <f>TNOMINA[[#This Row],[cedula]]&amp;TNOMINA[[#This Row],[ctapresup]]&amp;TNOMINA[[#This Row],[prog]]</f>
        <v>001001046032.1.1.1.0101</v>
      </c>
      <c r="B340" s="98" t="s">
        <v>1787</v>
      </c>
      <c r="C340" s="98" t="s">
        <v>1807</v>
      </c>
      <c r="D340" s="98" t="s">
        <v>5730</v>
      </c>
      <c r="E340" s="98" t="s">
        <v>5731</v>
      </c>
      <c r="F340" s="98" t="s">
        <v>9</v>
      </c>
      <c r="G340" s="98" t="s">
        <v>1374</v>
      </c>
      <c r="H340" s="98" t="s">
        <v>417</v>
      </c>
      <c r="I340" s="98" t="s">
        <v>7</v>
      </c>
      <c r="J340" s="98" t="s">
        <v>407</v>
      </c>
      <c r="K340" s="98" t="s">
        <v>6294</v>
      </c>
      <c r="L340" s="99">
        <v>24000</v>
      </c>
      <c r="M340" s="100"/>
      <c r="N340" s="99">
        <v>729.6</v>
      </c>
      <c r="O340" s="99">
        <v>688.8</v>
      </c>
      <c r="P340" s="100"/>
      <c r="Q340" s="99">
        <v>16504.68</v>
      </c>
    </row>
    <row r="341" spans="1:17">
      <c r="A341" s="42" t="str">
        <f>TNOMINA[[#This Row],[cedula]]&amp;TNOMINA[[#This Row],[ctapresup]]&amp;TNOMINA[[#This Row],[prog]]</f>
        <v>402299676622.1.1.1.0101</v>
      </c>
      <c r="B341" s="98" t="s">
        <v>1787</v>
      </c>
      <c r="C341" s="98" t="s">
        <v>1807</v>
      </c>
      <c r="D341" s="98" t="s">
        <v>5730</v>
      </c>
      <c r="E341" s="98" t="s">
        <v>5731</v>
      </c>
      <c r="F341" s="98" t="s">
        <v>9</v>
      </c>
      <c r="G341" s="98" t="s">
        <v>2882</v>
      </c>
      <c r="H341" s="98" t="s">
        <v>2906</v>
      </c>
      <c r="I341" s="98" t="s">
        <v>295</v>
      </c>
      <c r="J341" s="98" t="s">
        <v>612</v>
      </c>
      <c r="K341" s="98" t="s">
        <v>6294</v>
      </c>
      <c r="L341" s="99">
        <v>35000</v>
      </c>
      <c r="M341" s="100"/>
      <c r="N341" s="99">
        <v>1064</v>
      </c>
      <c r="O341" s="99">
        <v>1004.5</v>
      </c>
      <c r="P341" s="100"/>
      <c r="Q341" s="99">
        <v>32906.5</v>
      </c>
    </row>
    <row r="342" spans="1:17">
      <c r="A342" s="42" t="str">
        <f>TNOMINA[[#This Row],[cedula]]&amp;TNOMINA[[#This Row],[ctapresup]]&amp;TNOMINA[[#This Row],[prog]]</f>
        <v>001008918602.1.1.1.0101</v>
      </c>
      <c r="B342" s="98" t="s">
        <v>1787</v>
      </c>
      <c r="C342" s="98" t="s">
        <v>1807</v>
      </c>
      <c r="D342" s="98" t="s">
        <v>5730</v>
      </c>
      <c r="E342" s="98" t="s">
        <v>5731</v>
      </c>
      <c r="F342" s="98" t="s">
        <v>9</v>
      </c>
      <c r="G342" s="98" t="s">
        <v>1375</v>
      </c>
      <c r="H342" s="98" t="s">
        <v>632</v>
      </c>
      <c r="I342" s="98" t="s">
        <v>633</v>
      </c>
      <c r="J342" s="98" t="s">
        <v>612</v>
      </c>
      <c r="K342" s="98" t="s">
        <v>6294</v>
      </c>
      <c r="L342" s="99">
        <v>100000</v>
      </c>
      <c r="M342" s="99">
        <v>12105.37</v>
      </c>
      <c r="N342" s="99">
        <v>3040</v>
      </c>
      <c r="O342" s="99">
        <v>2870</v>
      </c>
      <c r="P342" s="99">
        <v>125</v>
      </c>
      <c r="Q342" s="99">
        <v>81859.63</v>
      </c>
    </row>
    <row r="343" spans="1:17">
      <c r="A343" s="42" t="str">
        <f>TNOMINA[[#This Row],[cedula]]&amp;TNOMINA[[#This Row],[ctapresup]]&amp;TNOMINA[[#This Row],[prog]]</f>
        <v>001067023272.1.1.1.0101</v>
      </c>
      <c r="B343" s="98" t="s">
        <v>1787</v>
      </c>
      <c r="C343" s="98" t="s">
        <v>1807</v>
      </c>
      <c r="D343" s="98" t="s">
        <v>5730</v>
      </c>
      <c r="E343" s="98" t="s">
        <v>5731</v>
      </c>
      <c r="F343" s="98" t="s">
        <v>9</v>
      </c>
      <c r="G343" s="98" t="s">
        <v>2327</v>
      </c>
      <c r="H343" s="98" t="s">
        <v>2326</v>
      </c>
      <c r="I343" s="98" t="s">
        <v>1879</v>
      </c>
      <c r="J343" s="98" t="s">
        <v>226</v>
      </c>
      <c r="K343" s="98" t="s">
        <v>6294</v>
      </c>
      <c r="L343" s="99">
        <v>30000</v>
      </c>
      <c r="M343" s="100"/>
      <c r="N343" s="99">
        <v>912</v>
      </c>
      <c r="O343" s="99">
        <v>861</v>
      </c>
      <c r="P343" s="100"/>
      <c r="Q343" s="99">
        <v>22553.43</v>
      </c>
    </row>
    <row r="344" spans="1:17">
      <c r="A344" s="42" t="str">
        <f>TNOMINA[[#This Row],[cedula]]&amp;TNOMINA[[#This Row],[ctapresup]]&amp;TNOMINA[[#This Row],[prog]]</f>
        <v>001141082022.1.1.1.0101</v>
      </c>
      <c r="B344" s="98" t="s">
        <v>1787</v>
      </c>
      <c r="C344" s="98" t="s">
        <v>1807</v>
      </c>
      <c r="D344" s="98" t="s">
        <v>5730</v>
      </c>
      <c r="E344" s="98" t="s">
        <v>5731</v>
      </c>
      <c r="F344" s="98" t="s">
        <v>9</v>
      </c>
      <c r="G344" s="98" t="s">
        <v>1376</v>
      </c>
      <c r="H344" s="98" t="s">
        <v>427</v>
      </c>
      <c r="I344" s="98" t="s">
        <v>111</v>
      </c>
      <c r="J344" s="98" t="s">
        <v>420</v>
      </c>
      <c r="K344" s="98" t="s">
        <v>6294</v>
      </c>
      <c r="L344" s="99">
        <v>30000</v>
      </c>
      <c r="M344" s="100"/>
      <c r="N344" s="99">
        <v>912</v>
      </c>
      <c r="O344" s="99">
        <v>861</v>
      </c>
      <c r="P344" s="100"/>
      <c r="Q344" s="99">
        <v>5578.98</v>
      </c>
    </row>
    <row r="345" spans="1:17">
      <c r="A345" s="42" t="str">
        <f>TNOMINA[[#This Row],[cedula]]&amp;TNOMINA[[#This Row],[ctapresup]]&amp;TNOMINA[[#This Row],[prog]]</f>
        <v>402005830412.1.1.1.0101</v>
      </c>
      <c r="B345" s="98" t="s">
        <v>1787</v>
      </c>
      <c r="C345" s="98" t="s">
        <v>1807</v>
      </c>
      <c r="D345" s="98" t="s">
        <v>5730</v>
      </c>
      <c r="E345" s="98" t="s">
        <v>5731</v>
      </c>
      <c r="F345" s="98" t="s">
        <v>9</v>
      </c>
      <c r="G345" s="98" t="s">
        <v>2107</v>
      </c>
      <c r="H345" s="98" t="s">
        <v>2106</v>
      </c>
      <c r="I345" s="98" t="s">
        <v>25</v>
      </c>
      <c r="J345" s="98" t="s">
        <v>612</v>
      </c>
      <c r="K345" s="98" t="s">
        <v>6294</v>
      </c>
      <c r="L345" s="99">
        <v>60000</v>
      </c>
      <c r="M345" s="99">
        <v>3486.68</v>
      </c>
      <c r="N345" s="99">
        <v>1824</v>
      </c>
      <c r="O345" s="99">
        <v>1722</v>
      </c>
      <c r="P345" s="99">
        <v>25</v>
      </c>
      <c r="Q345" s="99">
        <v>52942.32</v>
      </c>
    </row>
    <row r="346" spans="1:17">
      <c r="A346" s="42" t="str">
        <f>TNOMINA[[#This Row],[cedula]]&amp;TNOMINA[[#This Row],[ctapresup]]&amp;TNOMINA[[#This Row],[prog]]</f>
        <v>402202866172.1.1.1.0101</v>
      </c>
      <c r="B346" s="98" t="s">
        <v>1787</v>
      </c>
      <c r="C346" s="98" t="s">
        <v>1807</v>
      </c>
      <c r="D346" s="98" t="s">
        <v>5730</v>
      </c>
      <c r="E346" s="98" t="s">
        <v>5731</v>
      </c>
      <c r="F346" s="98" t="s">
        <v>9</v>
      </c>
      <c r="G346" s="98" t="s">
        <v>1377</v>
      </c>
      <c r="H346" s="98" t="s">
        <v>790</v>
      </c>
      <c r="I346" s="98" t="s">
        <v>277</v>
      </c>
      <c r="J346" s="98" t="s">
        <v>5753</v>
      </c>
      <c r="K346" s="98" t="s">
        <v>6294</v>
      </c>
      <c r="L346" s="99">
        <v>70000</v>
      </c>
      <c r="M346" s="99">
        <v>5368.48</v>
      </c>
      <c r="N346" s="99">
        <v>2128</v>
      </c>
      <c r="O346" s="99">
        <v>2009</v>
      </c>
      <c r="P346" s="99">
        <v>832.27000000000407</v>
      </c>
      <c r="Q346" s="99">
        <v>59662.25</v>
      </c>
    </row>
    <row r="347" spans="1:17">
      <c r="A347" s="42" t="str">
        <f>TNOMINA[[#This Row],[cedula]]&amp;TNOMINA[[#This Row],[ctapresup]]&amp;TNOMINA[[#This Row],[prog]]</f>
        <v>001083570392.1.1.1.0101</v>
      </c>
      <c r="B347" s="98" t="s">
        <v>1787</v>
      </c>
      <c r="C347" s="98" t="s">
        <v>1807</v>
      </c>
      <c r="D347" s="98" t="s">
        <v>5730</v>
      </c>
      <c r="E347" s="98" t="s">
        <v>5731</v>
      </c>
      <c r="F347" s="98" t="s">
        <v>9</v>
      </c>
      <c r="G347" s="98" t="s">
        <v>2697</v>
      </c>
      <c r="H347" s="98" t="s">
        <v>2698</v>
      </c>
      <c r="I347" s="98" t="s">
        <v>307</v>
      </c>
      <c r="J347" s="98" t="s">
        <v>695</v>
      </c>
      <c r="K347" s="98" t="s">
        <v>6294</v>
      </c>
      <c r="L347" s="99">
        <v>22000</v>
      </c>
      <c r="M347" s="100"/>
      <c r="N347" s="99">
        <v>668.8</v>
      </c>
      <c r="O347" s="99">
        <v>631.4</v>
      </c>
      <c r="P347" s="100"/>
      <c r="Q347" s="99">
        <v>6622.71</v>
      </c>
    </row>
    <row r="348" spans="1:17">
      <c r="A348" s="42" t="str">
        <f>TNOMINA[[#This Row],[cedula]]&amp;TNOMINA[[#This Row],[ctapresup]]&amp;TNOMINA[[#This Row],[prog]]</f>
        <v>056015650202.1.1.1.0101</v>
      </c>
      <c r="B348" s="98" t="s">
        <v>1787</v>
      </c>
      <c r="C348" s="98" t="s">
        <v>1807</v>
      </c>
      <c r="D348" s="98" t="s">
        <v>5730</v>
      </c>
      <c r="E348" s="98" t="s">
        <v>5731</v>
      </c>
      <c r="F348" s="98" t="s">
        <v>9</v>
      </c>
      <c r="G348" s="98" t="s">
        <v>1378</v>
      </c>
      <c r="H348" s="98" t="s">
        <v>597</v>
      </c>
      <c r="I348" s="98" t="s">
        <v>48</v>
      </c>
      <c r="J348" s="98" t="s">
        <v>570</v>
      </c>
      <c r="K348" s="98" t="s">
        <v>6294</v>
      </c>
      <c r="L348" s="99">
        <v>75000</v>
      </c>
      <c r="M348" s="99">
        <v>6309.38</v>
      </c>
      <c r="N348" s="99">
        <v>2280</v>
      </c>
      <c r="O348" s="99">
        <v>2152.5</v>
      </c>
      <c r="P348" s="99">
        <v>24.999999999992724</v>
      </c>
      <c r="Q348" s="99">
        <v>64233.120000000003</v>
      </c>
    </row>
    <row r="349" spans="1:17">
      <c r="A349" s="42" t="str">
        <f>TNOMINA[[#This Row],[cedula]]&amp;TNOMINA[[#This Row],[ctapresup]]&amp;TNOMINA[[#This Row],[prog]]</f>
        <v>091000134172.1.1.1.0101</v>
      </c>
      <c r="B349" s="98" t="s">
        <v>1787</v>
      </c>
      <c r="C349" s="98" t="s">
        <v>1807</v>
      </c>
      <c r="D349" s="98" t="s">
        <v>5730</v>
      </c>
      <c r="E349" s="98" t="s">
        <v>5731</v>
      </c>
      <c r="F349" s="98" t="s">
        <v>9</v>
      </c>
      <c r="G349" s="98" t="s">
        <v>872</v>
      </c>
      <c r="H349" s="98" t="s">
        <v>476</v>
      </c>
      <c r="I349" s="98" t="s">
        <v>23</v>
      </c>
      <c r="J349" s="98" t="s">
        <v>695</v>
      </c>
      <c r="K349" s="98" t="s">
        <v>6294</v>
      </c>
      <c r="L349" s="99">
        <v>40000</v>
      </c>
      <c r="M349" s="99">
        <v>442.65</v>
      </c>
      <c r="N349" s="99">
        <v>1216</v>
      </c>
      <c r="O349" s="99">
        <v>1148</v>
      </c>
      <c r="P349" s="99">
        <v>15826.559999999998</v>
      </c>
      <c r="Q349" s="99">
        <v>21366.79</v>
      </c>
    </row>
    <row r="350" spans="1:17">
      <c r="A350" s="42" t="str">
        <f>TNOMINA[[#This Row],[cedula]]&amp;TNOMINA[[#This Row],[ctapresup]]&amp;TNOMINA[[#This Row],[prog]]</f>
        <v>031040831122.1.1.1.0101</v>
      </c>
      <c r="B350" s="98" t="s">
        <v>1787</v>
      </c>
      <c r="C350" s="98" t="s">
        <v>1807</v>
      </c>
      <c r="D350" s="98" t="s">
        <v>5730</v>
      </c>
      <c r="E350" s="98" t="s">
        <v>5731</v>
      </c>
      <c r="F350" s="98" t="s">
        <v>9</v>
      </c>
      <c r="G350" s="98" t="s">
        <v>1379</v>
      </c>
      <c r="H350" s="98" t="s">
        <v>753</v>
      </c>
      <c r="I350" s="98" t="s">
        <v>25</v>
      </c>
      <c r="J350" s="98" t="s">
        <v>570</v>
      </c>
      <c r="K350" s="98" t="s">
        <v>6294</v>
      </c>
      <c r="L350" s="99">
        <v>90000</v>
      </c>
      <c r="M350" s="99">
        <v>9753.1200000000008</v>
      </c>
      <c r="N350" s="99">
        <v>2736</v>
      </c>
      <c r="O350" s="99">
        <v>2583</v>
      </c>
      <c r="P350" s="99">
        <v>25</v>
      </c>
      <c r="Q350" s="99">
        <v>74902.880000000005</v>
      </c>
    </row>
    <row r="351" spans="1:17">
      <c r="A351" s="42" t="str">
        <f>TNOMINA[[#This Row],[cedula]]&amp;TNOMINA[[#This Row],[ctapresup]]&amp;TNOMINA[[#This Row],[prog]]</f>
        <v>001179061562.1.1.1.0101</v>
      </c>
      <c r="B351" s="98" t="s">
        <v>1787</v>
      </c>
      <c r="C351" s="98" t="s">
        <v>1807</v>
      </c>
      <c r="D351" s="98" t="s">
        <v>5730</v>
      </c>
      <c r="E351" s="98" t="s">
        <v>5731</v>
      </c>
      <c r="F351" s="98" t="s">
        <v>9</v>
      </c>
      <c r="G351" s="98" t="s">
        <v>1380</v>
      </c>
      <c r="H351" s="98" t="s">
        <v>205</v>
      </c>
      <c r="I351" s="98" t="s">
        <v>206</v>
      </c>
      <c r="J351" s="98" t="s">
        <v>5735</v>
      </c>
      <c r="K351" s="98" t="s">
        <v>6294</v>
      </c>
      <c r="L351" s="99">
        <v>60000</v>
      </c>
      <c r="M351" s="99">
        <v>3486.68</v>
      </c>
      <c r="N351" s="99">
        <v>1824</v>
      </c>
      <c r="O351" s="99">
        <v>1722</v>
      </c>
      <c r="P351" s="99">
        <v>25</v>
      </c>
      <c r="Q351" s="99">
        <v>52942.32</v>
      </c>
    </row>
    <row r="352" spans="1:17">
      <c r="A352" s="42" t="str">
        <f>TNOMINA[[#This Row],[cedula]]&amp;TNOMINA[[#This Row],[ctapresup]]&amp;TNOMINA[[#This Row],[prog]]</f>
        <v>402004417292.1.1.1.0101</v>
      </c>
      <c r="B352" s="98" t="s">
        <v>1787</v>
      </c>
      <c r="C352" s="98" t="s">
        <v>1807</v>
      </c>
      <c r="D352" s="98" t="s">
        <v>5730</v>
      </c>
      <c r="E352" s="98" t="s">
        <v>5731</v>
      </c>
      <c r="F352" s="98" t="s">
        <v>9</v>
      </c>
      <c r="G352" s="98" t="s">
        <v>2758</v>
      </c>
      <c r="H352" s="98" t="s">
        <v>2791</v>
      </c>
      <c r="I352" s="98" t="s">
        <v>251</v>
      </c>
      <c r="J352" s="98" t="s">
        <v>2694</v>
      </c>
      <c r="K352" s="98" t="s">
        <v>6294</v>
      </c>
      <c r="L352" s="99">
        <v>35000</v>
      </c>
      <c r="M352" s="100"/>
      <c r="N352" s="99">
        <v>1064</v>
      </c>
      <c r="O352" s="99">
        <v>1004.5</v>
      </c>
      <c r="P352" s="100"/>
      <c r="Q352" s="99">
        <v>32906.5</v>
      </c>
    </row>
    <row r="353" spans="1:17">
      <c r="A353" s="42" t="str">
        <f>TNOMINA[[#This Row],[cedula]]&amp;TNOMINA[[#This Row],[ctapresup]]&amp;TNOMINA[[#This Row],[prog]]</f>
        <v>402247717542.1.1.1.0101</v>
      </c>
      <c r="B353" s="98" t="s">
        <v>1787</v>
      </c>
      <c r="C353" s="98" t="s">
        <v>1807</v>
      </c>
      <c r="D353" s="98" t="s">
        <v>5730</v>
      </c>
      <c r="E353" s="98" t="s">
        <v>5731</v>
      </c>
      <c r="F353" s="98" t="s">
        <v>9</v>
      </c>
      <c r="G353" s="98" t="s">
        <v>1381</v>
      </c>
      <c r="H353" s="98" t="s">
        <v>1225</v>
      </c>
      <c r="I353" s="98" t="s">
        <v>45</v>
      </c>
      <c r="J353" s="98" t="s">
        <v>570</v>
      </c>
      <c r="K353" s="98" t="s">
        <v>6294</v>
      </c>
      <c r="L353" s="99">
        <v>35000</v>
      </c>
      <c r="M353" s="100"/>
      <c r="N353" s="99">
        <v>1064</v>
      </c>
      <c r="O353" s="99">
        <v>1004.5</v>
      </c>
      <c r="P353" s="100"/>
      <c r="Q353" s="99">
        <v>32906.5</v>
      </c>
    </row>
    <row r="354" spans="1:17">
      <c r="A354" s="42" t="str">
        <f>TNOMINA[[#This Row],[cedula]]&amp;TNOMINA[[#This Row],[ctapresup]]&amp;TNOMINA[[#This Row],[prog]]</f>
        <v>223008878452.1.1.1.0101</v>
      </c>
      <c r="B354" s="98" t="s">
        <v>1787</v>
      </c>
      <c r="C354" s="98" t="s">
        <v>1807</v>
      </c>
      <c r="D354" s="98" t="s">
        <v>5730</v>
      </c>
      <c r="E354" s="98" t="s">
        <v>5731</v>
      </c>
      <c r="F354" s="98" t="s">
        <v>9</v>
      </c>
      <c r="G354" s="98" t="s">
        <v>2529</v>
      </c>
      <c r="H354" s="98" t="s">
        <v>2555</v>
      </c>
      <c r="I354" s="98" t="s">
        <v>109</v>
      </c>
      <c r="J354" s="98" t="s">
        <v>5739</v>
      </c>
      <c r="K354" s="98" t="s">
        <v>6294</v>
      </c>
      <c r="L354" s="99">
        <v>135000</v>
      </c>
      <c r="M354" s="99">
        <v>20338.240000000002</v>
      </c>
      <c r="N354" s="99">
        <v>4104</v>
      </c>
      <c r="O354" s="99">
        <v>3874.5</v>
      </c>
      <c r="P354" s="99">
        <v>25</v>
      </c>
      <c r="Q354" s="99">
        <v>106658.26</v>
      </c>
    </row>
    <row r="355" spans="1:17">
      <c r="A355" s="42" t="str">
        <f>TNOMINA[[#This Row],[cedula]]&amp;TNOMINA[[#This Row],[ctapresup]]&amp;TNOMINA[[#This Row],[prog]]</f>
        <v>001092906842.1.1.1.0101</v>
      </c>
      <c r="B355" s="98" t="s">
        <v>1787</v>
      </c>
      <c r="C355" s="98" t="s">
        <v>1807</v>
      </c>
      <c r="D355" s="98" t="s">
        <v>5730</v>
      </c>
      <c r="E355" s="98" t="s">
        <v>5731</v>
      </c>
      <c r="F355" s="98" t="s">
        <v>9</v>
      </c>
      <c r="G355" s="98" t="s">
        <v>1382</v>
      </c>
      <c r="H355" s="98" t="s">
        <v>713</v>
      </c>
      <c r="I355" s="98" t="s">
        <v>25</v>
      </c>
      <c r="J355" s="98" t="s">
        <v>246</v>
      </c>
      <c r="K355" s="98" t="s">
        <v>6294</v>
      </c>
      <c r="L355" s="99">
        <v>70000</v>
      </c>
      <c r="M355" s="99">
        <v>5368.48</v>
      </c>
      <c r="N355" s="99">
        <v>2128</v>
      </c>
      <c r="O355" s="99">
        <v>2009</v>
      </c>
      <c r="P355" s="99">
        <v>25.000000000007276</v>
      </c>
      <c r="Q355" s="99">
        <v>60469.52</v>
      </c>
    </row>
    <row r="356" spans="1:17">
      <c r="A356" s="42" t="str">
        <f>TNOMINA[[#This Row],[cedula]]&amp;TNOMINA[[#This Row],[ctapresup]]&amp;TNOMINA[[#This Row],[prog]]</f>
        <v>402136942802.1.1.1.0101</v>
      </c>
      <c r="B356" s="98" t="s">
        <v>1787</v>
      </c>
      <c r="C356" s="98" t="s">
        <v>1807</v>
      </c>
      <c r="D356" s="98" t="s">
        <v>5730</v>
      </c>
      <c r="E356" s="98" t="s">
        <v>5731</v>
      </c>
      <c r="F356" s="98" t="s">
        <v>9</v>
      </c>
      <c r="G356" s="98" t="s">
        <v>1383</v>
      </c>
      <c r="H356" s="98" t="s">
        <v>762</v>
      </c>
      <c r="I356" s="98" t="s">
        <v>8</v>
      </c>
      <c r="J356" s="98" t="s">
        <v>328</v>
      </c>
      <c r="K356" s="98" t="s">
        <v>6294</v>
      </c>
      <c r="L356" s="99">
        <v>35000</v>
      </c>
      <c r="M356" s="100"/>
      <c r="N356" s="99">
        <v>1064</v>
      </c>
      <c r="O356" s="99">
        <v>1004.5</v>
      </c>
      <c r="P356" s="100"/>
      <c r="Q356" s="99">
        <v>32906.5</v>
      </c>
    </row>
    <row r="357" spans="1:17">
      <c r="A357" s="42" t="str">
        <f>TNOMINA[[#This Row],[cedula]]&amp;TNOMINA[[#This Row],[ctapresup]]&amp;TNOMINA[[#This Row],[prog]]</f>
        <v>001006949912.1.1.1.0101</v>
      </c>
      <c r="B357" s="98" t="s">
        <v>1787</v>
      </c>
      <c r="C357" s="98" t="s">
        <v>1807</v>
      </c>
      <c r="D357" s="98" t="s">
        <v>5730</v>
      </c>
      <c r="E357" s="98" t="s">
        <v>5731</v>
      </c>
      <c r="F357" s="98" t="s">
        <v>9</v>
      </c>
      <c r="G357" s="98" t="s">
        <v>1384</v>
      </c>
      <c r="H357" s="98" t="s">
        <v>288</v>
      </c>
      <c r="I357" s="98" t="s">
        <v>68</v>
      </c>
      <c r="J357" s="98" t="s">
        <v>287</v>
      </c>
      <c r="K357" s="98" t="s">
        <v>6294</v>
      </c>
      <c r="L357" s="99">
        <v>35000</v>
      </c>
      <c r="M357" s="100"/>
      <c r="N357" s="99">
        <v>1064</v>
      </c>
      <c r="O357" s="99">
        <v>1004.5</v>
      </c>
      <c r="P357" s="100"/>
      <c r="Q357" s="99">
        <v>6404.2</v>
      </c>
    </row>
    <row r="358" spans="1:17">
      <c r="A358" s="42" t="str">
        <f>TNOMINA[[#This Row],[cedula]]&amp;TNOMINA[[#This Row],[ctapresup]]&amp;TNOMINA[[#This Row],[prog]]</f>
        <v>001072269122.1.1.1.0101</v>
      </c>
      <c r="B358" s="98" t="s">
        <v>1787</v>
      </c>
      <c r="C358" s="98" t="s">
        <v>1807</v>
      </c>
      <c r="D358" s="98" t="s">
        <v>5730</v>
      </c>
      <c r="E358" s="98" t="s">
        <v>5731</v>
      </c>
      <c r="F358" s="98" t="s">
        <v>9</v>
      </c>
      <c r="G358" s="98" t="s">
        <v>1858</v>
      </c>
      <c r="H358" s="98" t="s">
        <v>1843</v>
      </c>
      <c r="I358" s="98" t="s">
        <v>7</v>
      </c>
      <c r="J358" s="98" t="s">
        <v>407</v>
      </c>
      <c r="K358" s="98" t="s">
        <v>6294</v>
      </c>
      <c r="L358" s="99">
        <v>24000</v>
      </c>
      <c r="M358" s="100"/>
      <c r="N358" s="99">
        <v>729.6</v>
      </c>
      <c r="O358" s="99">
        <v>688.8</v>
      </c>
      <c r="P358" s="100"/>
      <c r="Q358" s="99">
        <v>17281.96</v>
      </c>
    </row>
    <row r="359" spans="1:17">
      <c r="A359" s="42" t="str">
        <f>TNOMINA[[#This Row],[cedula]]&amp;TNOMINA[[#This Row],[ctapresup]]&amp;TNOMINA[[#This Row],[prog]]</f>
        <v>402235591502.1.1.1.0101</v>
      </c>
      <c r="B359" s="98" t="s">
        <v>1787</v>
      </c>
      <c r="C359" s="98" t="s">
        <v>1807</v>
      </c>
      <c r="D359" s="98" t="s">
        <v>5730</v>
      </c>
      <c r="E359" s="98" t="s">
        <v>5731</v>
      </c>
      <c r="F359" s="98" t="s">
        <v>9</v>
      </c>
      <c r="G359" s="98" t="s">
        <v>1385</v>
      </c>
      <c r="H359" s="98" t="s">
        <v>598</v>
      </c>
      <c r="I359" s="98" t="s">
        <v>48</v>
      </c>
      <c r="J359" s="98" t="s">
        <v>570</v>
      </c>
      <c r="K359" s="98" t="s">
        <v>6294</v>
      </c>
      <c r="L359" s="99">
        <v>31500</v>
      </c>
      <c r="M359" s="100"/>
      <c r="N359" s="99">
        <v>957.6</v>
      </c>
      <c r="O359" s="99">
        <v>904.05</v>
      </c>
      <c r="P359" s="100"/>
      <c r="Q359" s="99">
        <v>29613.35</v>
      </c>
    </row>
    <row r="360" spans="1:17">
      <c r="A360" s="42" t="str">
        <f>TNOMINA[[#This Row],[cedula]]&amp;TNOMINA[[#This Row],[ctapresup]]&amp;TNOMINA[[#This Row],[prog]]</f>
        <v>023007696562.1.1.1.0101</v>
      </c>
      <c r="B360" s="98" t="s">
        <v>1787</v>
      </c>
      <c r="C360" s="98" t="s">
        <v>1807</v>
      </c>
      <c r="D360" s="98" t="s">
        <v>5730</v>
      </c>
      <c r="E360" s="98" t="s">
        <v>5731</v>
      </c>
      <c r="F360" s="98" t="s">
        <v>9</v>
      </c>
      <c r="G360" s="98" t="s">
        <v>1386</v>
      </c>
      <c r="H360" s="98" t="s">
        <v>599</v>
      </c>
      <c r="I360" s="98" t="s">
        <v>590</v>
      </c>
      <c r="J360" s="98" t="s">
        <v>570</v>
      </c>
      <c r="K360" s="98" t="s">
        <v>6294</v>
      </c>
      <c r="L360" s="99">
        <v>20000</v>
      </c>
      <c r="M360" s="100"/>
      <c r="N360" s="99">
        <v>608</v>
      </c>
      <c r="O360" s="99">
        <v>574</v>
      </c>
      <c r="P360" s="100"/>
      <c r="Q360" s="99">
        <v>18793</v>
      </c>
    </row>
    <row r="361" spans="1:17">
      <c r="A361" s="42" t="str">
        <f>TNOMINA[[#This Row],[cedula]]&amp;TNOMINA[[#This Row],[ctapresup]]&amp;TNOMINA[[#This Row],[prog]]</f>
        <v>013003838232.1.1.1.0101</v>
      </c>
      <c r="B361" s="98" t="s">
        <v>1787</v>
      </c>
      <c r="C361" s="98" t="s">
        <v>1807</v>
      </c>
      <c r="D361" s="98" t="s">
        <v>5730</v>
      </c>
      <c r="E361" s="98" t="s">
        <v>5731</v>
      </c>
      <c r="F361" s="98" t="s">
        <v>9</v>
      </c>
      <c r="G361" s="98" t="s">
        <v>1387</v>
      </c>
      <c r="H361" s="98" t="s">
        <v>418</v>
      </c>
      <c r="I361" s="98" t="s">
        <v>107</v>
      </c>
      <c r="J361" s="98" t="s">
        <v>407</v>
      </c>
      <c r="K361" s="98" t="s">
        <v>6294</v>
      </c>
      <c r="L361" s="99">
        <v>22000</v>
      </c>
      <c r="M361" s="100"/>
      <c r="N361" s="99">
        <v>668.8</v>
      </c>
      <c r="O361" s="99">
        <v>631.4</v>
      </c>
      <c r="P361" s="100"/>
      <c r="Q361" s="99">
        <v>19408.8</v>
      </c>
    </row>
    <row r="362" spans="1:17">
      <c r="A362" s="42" t="str">
        <f>TNOMINA[[#This Row],[cedula]]&amp;TNOMINA[[#This Row],[ctapresup]]&amp;TNOMINA[[#This Row],[prog]]</f>
        <v>001018306442.1.1.1.0101</v>
      </c>
      <c r="B362" s="98" t="s">
        <v>1787</v>
      </c>
      <c r="C362" s="98" t="s">
        <v>1807</v>
      </c>
      <c r="D362" s="98" t="s">
        <v>5730</v>
      </c>
      <c r="E362" s="98" t="s">
        <v>5731</v>
      </c>
      <c r="F362" s="98" t="s">
        <v>9</v>
      </c>
      <c r="G362" s="98" t="s">
        <v>1388</v>
      </c>
      <c r="H362" s="98" t="s">
        <v>235</v>
      </c>
      <c r="I362" s="98" t="s">
        <v>219</v>
      </c>
      <c r="J362" s="98" t="s">
        <v>233</v>
      </c>
      <c r="K362" s="98" t="s">
        <v>6294</v>
      </c>
      <c r="L362" s="99">
        <v>65000</v>
      </c>
      <c r="M362" s="99">
        <v>4084.48</v>
      </c>
      <c r="N362" s="99">
        <v>1976</v>
      </c>
      <c r="O362" s="99">
        <v>1865.5</v>
      </c>
      <c r="P362" s="99">
        <v>4256.4599999999991</v>
      </c>
      <c r="Q362" s="99">
        <v>52817.56</v>
      </c>
    </row>
    <row r="363" spans="1:17">
      <c r="A363" s="42" t="str">
        <f>TNOMINA[[#This Row],[cedula]]&amp;TNOMINA[[#This Row],[ctapresup]]&amp;TNOMINA[[#This Row],[prog]]</f>
        <v>001014318642.1.1.1.0101</v>
      </c>
      <c r="B363" s="98" t="s">
        <v>1787</v>
      </c>
      <c r="C363" s="98" t="s">
        <v>1807</v>
      </c>
      <c r="D363" s="98" t="s">
        <v>5730</v>
      </c>
      <c r="E363" s="98" t="s">
        <v>5731</v>
      </c>
      <c r="F363" s="98" t="s">
        <v>9</v>
      </c>
      <c r="G363" s="98" t="s">
        <v>1389</v>
      </c>
      <c r="H363" s="98" t="s">
        <v>5754</v>
      </c>
      <c r="I363" s="98" t="s">
        <v>477</v>
      </c>
      <c r="J363" s="98" t="s">
        <v>695</v>
      </c>
      <c r="K363" s="98" t="s">
        <v>6294</v>
      </c>
      <c r="L363" s="99">
        <v>27205.34</v>
      </c>
      <c r="M363" s="100"/>
      <c r="N363" s="99">
        <v>827.04</v>
      </c>
      <c r="O363" s="99">
        <v>780.79</v>
      </c>
      <c r="P363" s="100"/>
      <c r="Q363" s="99">
        <v>25572.51</v>
      </c>
    </row>
    <row r="364" spans="1:17">
      <c r="A364" s="42" t="str">
        <f>TNOMINA[[#This Row],[cedula]]&amp;TNOMINA[[#This Row],[ctapresup]]&amp;TNOMINA[[#This Row],[prog]]</f>
        <v>001091224812.1.1.1.0101</v>
      </c>
      <c r="B364" s="98" t="s">
        <v>1787</v>
      </c>
      <c r="C364" s="98" t="s">
        <v>1807</v>
      </c>
      <c r="D364" s="98" t="s">
        <v>5730</v>
      </c>
      <c r="E364" s="98" t="s">
        <v>5731</v>
      </c>
      <c r="F364" s="98" t="s">
        <v>9</v>
      </c>
      <c r="G364" s="98" t="s">
        <v>1390</v>
      </c>
      <c r="H364" s="98" t="s">
        <v>478</v>
      </c>
      <c r="I364" s="98" t="s">
        <v>107</v>
      </c>
      <c r="J364" s="98" t="s">
        <v>695</v>
      </c>
      <c r="K364" s="98" t="s">
        <v>6294</v>
      </c>
      <c r="L364" s="99">
        <v>18000</v>
      </c>
      <c r="M364" s="100"/>
      <c r="N364" s="99">
        <v>547.20000000000005</v>
      </c>
      <c r="O364" s="99">
        <v>516.6</v>
      </c>
      <c r="P364" s="100"/>
      <c r="Q364" s="99">
        <v>7554.25</v>
      </c>
    </row>
    <row r="365" spans="1:17">
      <c r="A365" s="42" t="str">
        <f>TNOMINA[[#This Row],[cedula]]&amp;TNOMINA[[#This Row],[ctapresup]]&amp;TNOMINA[[#This Row],[prog]]</f>
        <v>402331950292.1.1.1.0101</v>
      </c>
      <c r="B365" s="98" t="s">
        <v>1787</v>
      </c>
      <c r="C365" s="98" t="s">
        <v>1807</v>
      </c>
      <c r="D365" s="98" t="s">
        <v>5730</v>
      </c>
      <c r="E365" s="98" t="s">
        <v>5731</v>
      </c>
      <c r="F365" s="98" t="s">
        <v>9</v>
      </c>
      <c r="G365" s="98" t="s">
        <v>2953</v>
      </c>
      <c r="H365" s="98" t="s">
        <v>2952</v>
      </c>
      <c r="I365" s="98" t="s">
        <v>307</v>
      </c>
      <c r="J365" s="98" t="s">
        <v>695</v>
      </c>
      <c r="K365" s="98" t="s">
        <v>6294</v>
      </c>
      <c r="L365" s="99">
        <v>24000</v>
      </c>
      <c r="M365" s="100"/>
      <c r="N365" s="99">
        <v>729.6</v>
      </c>
      <c r="O365" s="99">
        <v>688.8</v>
      </c>
      <c r="P365" s="100"/>
      <c r="Q365" s="99">
        <v>22556.6</v>
      </c>
    </row>
    <row r="366" spans="1:17">
      <c r="A366" s="42" t="str">
        <f>TNOMINA[[#This Row],[cedula]]&amp;TNOMINA[[#This Row],[ctapresup]]&amp;TNOMINA[[#This Row],[prog]]</f>
        <v>001000565142.1.1.1.0101</v>
      </c>
      <c r="B366" s="98" t="s">
        <v>1787</v>
      </c>
      <c r="C366" s="98" t="s">
        <v>1807</v>
      </c>
      <c r="D366" s="98" t="s">
        <v>5730</v>
      </c>
      <c r="E366" s="98" t="s">
        <v>5731</v>
      </c>
      <c r="F366" s="98" t="s">
        <v>9</v>
      </c>
      <c r="G366" s="98" t="s">
        <v>1391</v>
      </c>
      <c r="H366" s="98" t="s">
        <v>193</v>
      </c>
      <c r="I366" s="98" t="s">
        <v>163</v>
      </c>
      <c r="J366" s="98" t="s">
        <v>265</v>
      </c>
      <c r="K366" s="98" t="s">
        <v>6294</v>
      </c>
      <c r="L366" s="99">
        <v>30000</v>
      </c>
      <c r="M366" s="100"/>
      <c r="N366" s="99">
        <v>912</v>
      </c>
      <c r="O366" s="99">
        <v>861</v>
      </c>
      <c r="P366" s="100"/>
      <c r="Q366" s="99">
        <v>18200.259999999998</v>
      </c>
    </row>
    <row r="367" spans="1:17">
      <c r="A367" s="42" t="str">
        <f>TNOMINA[[#This Row],[cedula]]&amp;TNOMINA[[#This Row],[ctapresup]]&amp;TNOMINA[[#This Row],[prog]]</f>
        <v>223015969322.1.1.1.0101</v>
      </c>
      <c r="B367" s="98" t="s">
        <v>1787</v>
      </c>
      <c r="C367" s="98" t="s">
        <v>1807</v>
      </c>
      <c r="D367" s="98" t="s">
        <v>5730</v>
      </c>
      <c r="E367" s="98" t="s">
        <v>5731</v>
      </c>
      <c r="F367" s="98" t="s">
        <v>9</v>
      </c>
      <c r="G367" s="98" t="s">
        <v>1392</v>
      </c>
      <c r="H367" s="98" t="s">
        <v>245</v>
      </c>
      <c r="I367" s="98" t="s">
        <v>295</v>
      </c>
      <c r="J367" s="98" t="s">
        <v>218</v>
      </c>
      <c r="K367" s="98" t="s">
        <v>6294</v>
      </c>
      <c r="L367" s="99">
        <v>35000</v>
      </c>
      <c r="M367" s="100"/>
      <c r="N367" s="99">
        <v>1064</v>
      </c>
      <c r="O367" s="99">
        <v>1004.5</v>
      </c>
      <c r="P367" s="100"/>
      <c r="Q367" s="99">
        <v>17685.64</v>
      </c>
    </row>
    <row r="368" spans="1:17">
      <c r="A368" s="42" t="str">
        <f>TNOMINA[[#This Row],[cedula]]&amp;TNOMINA[[#This Row],[ctapresup]]&amp;TNOMINA[[#This Row],[prog]]</f>
        <v>001016184372.1.1.1.0101</v>
      </c>
      <c r="B368" s="98" t="s">
        <v>1787</v>
      </c>
      <c r="C368" s="98" t="s">
        <v>1807</v>
      </c>
      <c r="D368" s="98" t="s">
        <v>5730</v>
      </c>
      <c r="E368" s="98" t="s">
        <v>5731</v>
      </c>
      <c r="F368" s="98" t="s">
        <v>9</v>
      </c>
      <c r="G368" s="98" t="s">
        <v>2728</v>
      </c>
      <c r="H368" s="98" t="s">
        <v>2729</v>
      </c>
      <c r="I368" s="98" t="s">
        <v>111</v>
      </c>
      <c r="J368" s="98" t="s">
        <v>695</v>
      </c>
      <c r="K368" s="98" t="s">
        <v>6294</v>
      </c>
      <c r="L368" s="99">
        <v>24000</v>
      </c>
      <c r="M368" s="100"/>
      <c r="N368" s="99">
        <v>729.6</v>
      </c>
      <c r="O368" s="99">
        <v>688.8</v>
      </c>
      <c r="P368" s="100"/>
      <c r="Q368" s="99">
        <v>22556.6</v>
      </c>
    </row>
    <row r="369" spans="1:17">
      <c r="A369" s="42" t="str">
        <f>TNOMINA[[#This Row],[cedula]]&amp;TNOMINA[[#This Row],[ctapresup]]&amp;TNOMINA[[#This Row],[prog]]</f>
        <v>001019223752.1.1.1.0101</v>
      </c>
      <c r="B369" s="98" t="s">
        <v>1787</v>
      </c>
      <c r="C369" s="98" t="s">
        <v>1807</v>
      </c>
      <c r="D369" s="98" t="s">
        <v>5730</v>
      </c>
      <c r="E369" s="98" t="s">
        <v>5731</v>
      </c>
      <c r="F369" s="98" t="s">
        <v>9</v>
      </c>
      <c r="G369" s="98" t="s">
        <v>1393</v>
      </c>
      <c r="H369" s="98" t="s">
        <v>797</v>
      </c>
      <c r="I369" s="98" t="s">
        <v>719</v>
      </c>
      <c r="J369" s="98" t="s">
        <v>605</v>
      </c>
      <c r="K369" s="98" t="s">
        <v>6294</v>
      </c>
      <c r="L369" s="99">
        <v>30000</v>
      </c>
      <c r="M369" s="100"/>
      <c r="N369" s="99">
        <v>912</v>
      </c>
      <c r="O369" s="99">
        <v>861</v>
      </c>
      <c r="P369" s="100"/>
      <c r="Q369" s="99">
        <v>28202</v>
      </c>
    </row>
    <row r="370" spans="1:17">
      <c r="A370" s="42" t="str">
        <f>TNOMINA[[#This Row],[cedula]]&amp;TNOMINA[[#This Row],[ctapresup]]&amp;TNOMINA[[#This Row],[prog]]</f>
        <v>031042381532.1.1.1.0101</v>
      </c>
      <c r="B370" s="98" t="s">
        <v>1787</v>
      </c>
      <c r="C370" s="98" t="s">
        <v>1807</v>
      </c>
      <c r="D370" s="98" t="s">
        <v>5730</v>
      </c>
      <c r="E370" s="98" t="s">
        <v>5731</v>
      </c>
      <c r="F370" s="98" t="s">
        <v>9</v>
      </c>
      <c r="G370" s="98" t="s">
        <v>2329</v>
      </c>
      <c r="H370" s="98" t="s">
        <v>2328</v>
      </c>
      <c r="I370" s="98" t="s">
        <v>295</v>
      </c>
      <c r="J370" s="98" t="s">
        <v>694</v>
      </c>
      <c r="K370" s="98" t="s">
        <v>6294</v>
      </c>
      <c r="L370" s="99">
        <v>35000</v>
      </c>
      <c r="M370" s="100"/>
      <c r="N370" s="99">
        <v>1064</v>
      </c>
      <c r="O370" s="99">
        <v>1004.5</v>
      </c>
      <c r="P370" s="100"/>
      <c r="Q370" s="99">
        <v>32906.5</v>
      </c>
    </row>
    <row r="371" spans="1:17">
      <c r="A371" s="42" t="str">
        <f>TNOMINA[[#This Row],[cedula]]&amp;TNOMINA[[#This Row],[ctapresup]]&amp;TNOMINA[[#This Row],[prog]]</f>
        <v>001156731622.1.1.1.0101</v>
      </c>
      <c r="B371" s="98" t="s">
        <v>1787</v>
      </c>
      <c r="C371" s="98" t="s">
        <v>1807</v>
      </c>
      <c r="D371" s="98" t="s">
        <v>5730</v>
      </c>
      <c r="E371" s="98" t="s">
        <v>5731</v>
      </c>
      <c r="F371" s="98" t="s">
        <v>9</v>
      </c>
      <c r="G371" s="98" t="s">
        <v>1394</v>
      </c>
      <c r="H371" s="98" t="s">
        <v>798</v>
      </c>
      <c r="I371" s="98" t="s">
        <v>426</v>
      </c>
      <c r="J371" s="98" t="s">
        <v>152</v>
      </c>
      <c r="K371" s="98" t="s">
        <v>6294</v>
      </c>
      <c r="L371" s="99">
        <v>4000</v>
      </c>
      <c r="M371" s="100"/>
      <c r="N371" s="99">
        <v>121.6</v>
      </c>
      <c r="O371" s="99">
        <v>114.8</v>
      </c>
      <c r="P371" s="100"/>
      <c r="Q371" s="99">
        <v>3738.6</v>
      </c>
    </row>
    <row r="372" spans="1:17">
      <c r="A372" s="42" t="str">
        <f>TNOMINA[[#This Row],[cedula]]&amp;TNOMINA[[#This Row],[ctapresup]]&amp;TNOMINA[[#This Row],[prog]]</f>
        <v>056000959532.1.1.1.0101</v>
      </c>
      <c r="B372" s="98" t="s">
        <v>1787</v>
      </c>
      <c r="C372" s="98" t="s">
        <v>1807</v>
      </c>
      <c r="D372" s="98" t="s">
        <v>5730</v>
      </c>
      <c r="E372" s="98" t="s">
        <v>5731</v>
      </c>
      <c r="F372" s="98" t="s">
        <v>9</v>
      </c>
      <c r="G372" s="98" t="s">
        <v>1395</v>
      </c>
      <c r="H372" s="98" t="s">
        <v>701</v>
      </c>
      <c r="I372" s="98" t="s">
        <v>163</v>
      </c>
      <c r="J372" s="98" t="s">
        <v>694</v>
      </c>
      <c r="K372" s="98" t="s">
        <v>6294</v>
      </c>
      <c r="L372" s="99">
        <v>35000</v>
      </c>
      <c r="M372" s="100"/>
      <c r="N372" s="99">
        <v>1064</v>
      </c>
      <c r="O372" s="99">
        <v>1004.5</v>
      </c>
      <c r="P372" s="100"/>
      <c r="Q372" s="99">
        <v>22765.42</v>
      </c>
    </row>
    <row r="373" spans="1:17">
      <c r="A373" s="42" t="str">
        <f>TNOMINA[[#This Row],[cedula]]&amp;TNOMINA[[#This Row],[ctapresup]]&amp;TNOMINA[[#This Row],[prog]]</f>
        <v>001054677082.1.1.1.0101</v>
      </c>
      <c r="B373" s="98" t="s">
        <v>1787</v>
      </c>
      <c r="C373" s="98" t="s">
        <v>1807</v>
      </c>
      <c r="D373" s="98" t="s">
        <v>5730</v>
      </c>
      <c r="E373" s="98" t="s">
        <v>5731</v>
      </c>
      <c r="F373" s="98" t="s">
        <v>9</v>
      </c>
      <c r="G373" s="98" t="s">
        <v>873</v>
      </c>
      <c r="H373" s="98" t="s">
        <v>331</v>
      </c>
      <c r="I373" s="98" t="s">
        <v>91</v>
      </c>
      <c r="J373" s="98" t="s">
        <v>328</v>
      </c>
      <c r="K373" s="98" t="s">
        <v>6294</v>
      </c>
      <c r="L373" s="99">
        <v>50000</v>
      </c>
      <c r="M373" s="99">
        <v>1854</v>
      </c>
      <c r="N373" s="99">
        <v>1520</v>
      </c>
      <c r="O373" s="99">
        <v>1435</v>
      </c>
      <c r="P373" s="99">
        <v>4516.010000000002</v>
      </c>
      <c r="Q373" s="99">
        <v>40674.99</v>
      </c>
    </row>
    <row r="374" spans="1:17">
      <c r="A374" s="42" t="str">
        <f>TNOMINA[[#This Row],[cedula]]&amp;TNOMINA[[#This Row],[ctapresup]]&amp;TNOMINA[[#This Row],[prog]]</f>
        <v>048002979232.1.1.1.0101</v>
      </c>
      <c r="B374" s="98" t="s">
        <v>1787</v>
      </c>
      <c r="C374" s="98" t="s">
        <v>1807</v>
      </c>
      <c r="D374" s="98" t="s">
        <v>5730</v>
      </c>
      <c r="E374" s="98" t="s">
        <v>5731</v>
      </c>
      <c r="F374" s="98" t="s">
        <v>9</v>
      </c>
      <c r="G374" s="98" t="s">
        <v>1396</v>
      </c>
      <c r="H374" s="98" t="s">
        <v>5755</v>
      </c>
      <c r="I374" s="98" t="s">
        <v>163</v>
      </c>
      <c r="J374" s="98" t="s">
        <v>694</v>
      </c>
      <c r="K374" s="98" t="s">
        <v>6294</v>
      </c>
      <c r="L374" s="99">
        <v>35000</v>
      </c>
      <c r="M374" s="100"/>
      <c r="N374" s="99">
        <v>1064</v>
      </c>
      <c r="O374" s="99">
        <v>1004.5</v>
      </c>
      <c r="P374" s="100"/>
      <c r="Q374" s="99">
        <v>32906.5</v>
      </c>
    </row>
    <row r="375" spans="1:17">
      <c r="A375" s="42" t="str">
        <f>TNOMINA[[#This Row],[cedula]]&amp;TNOMINA[[#This Row],[ctapresup]]&amp;TNOMINA[[#This Row],[prog]]</f>
        <v>001001471982.1.1.1.0101</v>
      </c>
      <c r="B375" s="98" t="s">
        <v>1787</v>
      </c>
      <c r="C375" s="98" t="s">
        <v>1807</v>
      </c>
      <c r="D375" s="98" t="s">
        <v>5730</v>
      </c>
      <c r="E375" s="98" t="s">
        <v>5731</v>
      </c>
      <c r="F375" s="98" t="s">
        <v>9</v>
      </c>
      <c r="G375" s="98" t="s">
        <v>1398</v>
      </c>
      <c r="H375" s="98" t="s">
        <v>239</v>
      </c>
      <c r="I375" s="98" t="s">
        <v>109</v>
      </c>
      <c r="J375" s="98" t="s">
        <v>241</v>
      </c>
      <c r="K375" s="98" t="s">
        <v>6294</v>
      </c>
      <c r="L375" s="99">
        <v>130000</v>
      </c>
      <c r="M375" s="99">
        <v>19162.12</v>
      </c>
      <c r="N375" s="99">
        <v>3952</v>
      </c>
      <c r="O375" s="99">
        <v>3731</v>
      </c>
      <c r="P375" s="99">
        <v>18386.020000000004</v>
      </c>
      <c r="Q375" s="99">
        <v>84768.86</v>
      </c>
    </row>
    <row r="376" spans="1:17">
      <c r="A376" s="42" t="str">
        <f>TNOMINA[[#This Row],[cedula]]&amp;TNOMINA[[#This Row],[ctapresup]]&amp;TNOMINA[[#This Row],[prog]]</f>
        <v>016000231452.1.1.1.0101</v>
      </c>
      <c r="B376" s="98" t="s">
        <v>1787</v>
      </c>
      <c r="C376" s="98" t="s">
        <v>1807</v>
      </c>
      <c r="D376" s="98" t="s">
        <v>5730</v>
      </c>
      <c r="E376" s="98" t="s">
        <v>5731</v>
      </c>
      <c r="F376" s="98" t="s">
        <v>9</v>
      </c>
      <c r="G376" s="98" t="s">
        <v>1399</v>
      </c>
      <c r="H376" s="98" t="s">
        <v>1142</v>
      </c>
      <c r="I376" s="98" t="s">
        <v>303</v>
      </c>
      <c r="J376" s="98" t="s">
        <v>570</v>
      </c>
      <c r="K376" s="98" t="s">
        <v>6294</v>
      </c>
      <c r="L376" s="99">
        <v>35000</v>
      </c>
      <c r="M376" s="100"/>
      <c r="N376" s="99">
        <v>1064</v>
      </c>
      <c r="O376" s="99">
        <v>1004.5</v>
      </c>
      <c r="P376" s="100"/>
      <c r="Q376" s="99">
        <v>32906.5</v>
      </c>
    </row>
    <row r="377" spans="1:17">
      <c r="A377" s="42" t="str">
        <f>TNOMINA[[#This Row],[cedula]]&amp;TNOMINA[[#This Row],[ctapresup]]&amp;TNOMINA[[#This Row],[prog]]</f>
        <v>047014016242.1.1.1.0101</v>
      </c>
      <c r="B377" s="98" t="s">
        <v>1787</v>
      </c>
      <c r="C377" s="98" t="s">
        <v>1807</v>
      </c>
      <c r="D377" s="98" t="s">
        <v>5730</v>
      </c>
      <c r="E377" s="98" t="s">
        <v>5731</v>
      </c>
      <c r="F377" s="98" t="s">
        <v>9</v>
      </c>
      <c r="G377" s="98" t="s">
        <v>1400</v>
      </c>
      <c r="H377" s="98" t="s">
        <v>763</v>
      </c>
      <c r="I377" s="98" t="s">
        <v>585</v>
      </c>
      <c r="J377" s="98" t="s">
        <v>605</v>
      </c>
      <c r="K377" s="98" t="s">
        <v>6294</v>
      </c>
      <c r="L377" s="99">
        <v>260000</v>
      </c>
      <c r="M377" s="99">
        <v>50246.58</v>
      </c>
      <c r="N377" s="99">
        <v>5883.16</v>
      </c>
      <c r="O377" s="99">
        <v>7462</v>
      </c>
      <c r="P377" s="99">
        <v>24.999999999970896</v>
      </c>
      <c r="Q377" s="99">
        <v>196383.26</v>
      </c>
    </row>
    <row r="378" spans="1:17">
      <c r="A378" s="42" t="str">
        <f>TNOMINA[[#This Row],[cedula]]&amp;TNOMINA[[#This Row],[ctapresup]]&amp;TNOMINA[[#This Row],[prog]]</f>
        <v>047000536812.1.1.1.0101</v>
      </c>
      <c r="B378" s="98" t="s">
        <v>1787</v>
      </c>
      <c r="C378" s="98" t="s">
        <v>1807</v>
      </c>
      <c r="D378" s="98" t="s">
        <v>5730</v>
      </c>
      <c r="E378" s="98" t="s">
        <v>5731</v>
      </c>
      <c r="F378" s="98" t="s">
        <v>9</v>
      </c>
      <c r="G378" s="98" t="s">
        <v>2955</v>
      </c>
      <c r="H378" s="98" t="s">
        <v>2954</v>
      </c>
      <c r="I378" s="98" t="s">
        <v>295</v>
      </c>
      <c r="J378" s="98" t="s">
        <v>388</v>
      </c>
      <c r="K378" s="98" t="s">
        <v>6294</v>
      </c>
      <c r="L378" s="99">
        <v>30000</v>
      </c>
      <c r="M378" s="100"/>
      <c r="N378" s="99">
        <v>912</v>
      </c>
      <c r="O378" s="99">
        <v>861</v>
      </c>
      <c r="P378" s="100"/>
      <c r="Q378" s="99">
        <v>28202</v>
      </c>
    </row>
    <row r="379" spans="1:17">
      <c r="A379" s="42" t="str">
        <f>TNOMINA[[#This Row],[cedula]]&amp;TNOMINA[[#This Row],[ctapresup]]&amp;TNOMINA[[#This Row],[prog]]</f>
        <v>056015026922.1.1.1.0101</v>
      </c>
      <c r="B379" s="98" t="s">
        <v>1787</v>
      </c>
      <c r="C379" s="98" t="s">
        <v>1807</v>
      </c>
      <c r="D379" s="98" t="s">
        <v>5730</v>
      </c>
      <c r="E379" s="98" t="s">
        <v>5731</v>
      </c>
      <c r="F379" s="98" t="s">
        <v>9</v>
      </c>
      <c r="G379" s="98" t="s">
        <v>1401</v>
      </c>
      <c r="H379" s="98" t="s">
        <v>610</v>
      </c>
      <c r="I379" s="98" t="s">
        <v>7</v>
      </c>
      <c r="J379" s="98" t="s">
        <v>609</v>
      </c>
      <c r="K379" s="98" t="s">
        <v>6294</v>
      </c>
      <c r="L379" s="99">
        <v>30000</v>
      </c>
      <c r="M379" s="100"/>
      <c r="N379" s="99">
        <v>912</v>
      </c>
      <c r="O379" s="99">
        <v>861</v>
      </c>
      <c r="P379" s="100"/>
      <c r="Q379" s="99">
        <v>6891.87</v>
      </c>
    </row>
    <row r="380" spans="1:17">
      <c r="A380" s="42" t="str">
        <f>TNOMINA[[#This Row],[cedula]]&amp;TNOMINA[[#This Row],[ctapresup]]&amp;TNOMINA[[#This Row],[prog]]</f>
        <v>001041583242.1.1.1.0101</v>
      </c>
      <c r="B380" s="98" t="s">
        <v>1787</v>
      </c>
      <c r="C380" s="98" t="s">
        <v>1807</v>
      </c>
      <c r="D380" s="98" t="s">
        <v>5730</v>
      </c>
      <c r="E380" s="98" t="s">
        <v>5731</v>
      </c>
      <c r="F380" s="98" t="s">
        <v>9</v>
      </c>
      <c r="G380" s="98" t="s">
        <v>910</v>
      </c>
      <c r="H380" s="98" t="s">
        <v>493</v>
      </c>
      <c r="I380" s="98" t="s">
        <v>785</v>
      </c>
      <c r="J380" s="98" t="s">
        <v>612</v>
      </c>
      <c r="K380" s="98" t="s">
        <v>6294</v>
      </c>
      <c r="L380" s="99">
        <v>40000</v>
      </c>
      <c r="M380" s="99">
        <v>442.65</v>
      </c>
      <c r="N380" s="99">
        <v>1216</v>
      </c>
      <c r="O380" s="99">
        <v>1148</v>
      </c>
      <c r="P380" s="99">
        <v>25</v>
      </c>
      <c r="Q380" s="99">
        <v>37168.35</v>
      </c>
    </row>
    <row r="381" spans="1:17">
      <c r="A381" s="42" t="str">
        <f>TNOMINA[[#This Row],[cedula]]&amp;TNOMINA[[#This Row],[ctapresup]]&amp;TNOMINA[[#This Row],[prog]]</f>
        <v>402229200232.1.1.1.0101</v>
      </c>
      <c r="B381" s="98" t="s">
        <v>1787</v>
      </c>
      <c r="C381" s="98" t="s">
        <v>1807</v>
      </c>
      <c r="D381" s="98" t="s">
        <v>5730</v>
      </c>
      <c r="E381" s="98" t="s">
        <v>5731</v>
      </c>
      <c r="F381" s="98" t="s">
        <v>9</v>
      </c>
      <c r="G381" s="98" t="s">
        <v>1943</v>
      </c>
      <c r="H381" s="98" t="s">
        <v>1942</v>
      </c>
      <c r="I381" s="98" t="s">
        <v>107</v>
      </c>
      <c r="J381" s="98" t="s">
        <v>695</v>
      </c>
      <c r="K381" s="98" t="s">
        <v>6294</v>
      </c>
      <c r="L381" s="99">
        <v>24000</v>
      </c>
      <c r="M381" s="100"/>
      <c r="N381" s="99">
        <v>729.6</v>
      </c>
      <c r="O381" s="99">
        <v>688.8</v>
      </c>
      <c r="P381" s="100"/>
      <c r="Q381" s="99">
        <v>10657.07</v>
      </c>
    </row>
    <row r="382" spans="1:17">
      <c r="A382" s="42" t="str">
        <f>TNOMINA[[#This Row],[cedula]]&amp;TNOMINA[[#This Row],[ctapresup]]&amp;TNOMINA[[#This Row],[prog]]</f>
        <v>025004172052.1.1.1.0101</v>
      </c>
      <c r="B382" s="98" t="s">
        <v>1787</v>
      </c>
      <c r="C382" s="98" t="s">
        <v>1807</v>
      </c>
      <c r="D382" s="98" t="s">
        <v>5730</v>
      </c>
      <c r="E382" s="98" t="s">
        <v>5731</v>
      </c>
      <c r="F382" s="98" t="s">
        <v>9</v>
      </c>
      <c r="G382" s="98" t="s">
        <v>1402</v>
      </c>
      <c r="H382" s="98" t="s">
        <v>607</v>
      </c>
      <c r="I382" s="98" t="s">
        <v>212</v>
      </c>
      <c r="J382" s="98" t="s">
        <v>695</v>
      </c>
      <c r="K382" s="98" t="s">
        <v>6294</v>
      </c>
      <c r="L382" s="99">
        <v>25000</v>
      </c>
      <c r="M382" s="100"/>
      <c r="N382" s="99">
        <v>760</v>
      </c>
      <c r="O382" s="99">
        <v>717.5</v>
      </c>
      <c r="P382" s="100"/>
      <c r="Q382" s="99">
        <v>20549.5</v>
      </c>
    </row>
    <row r="383" spans="1:17">
      <c r="A383" s="42" t="str">
        <f>TNOMINA[[#This Row],[cedula]]&amp;TNOMINA[[#This Row],[ctapresup]]&amp;TNOMINA[[#This Row],[prog]]</f>
        <v>093006405062.1.1.1.0101</v>
      </c>
      <c r="B383" s="98" t="s">
        <v>1787</v>
      </c>
      <c r="C383" s="98" t="s">
        <v>1807</v>
      </c>
      <c r="D383" s="98" t="s">
        <v>5730</v>
      </c>
      <c r="E383" s="98" t="s">
        <v>5731</v>
      </c>
      <c r="F383" s="98" t="s">
        <v>9</v>
      </c>
      <c r="G383" s="98" t="s">
        <v>1403</v>
      </c>
      <c r="H383" s="98" t="s">
        <v>600</v>
      </c>
      <c r="I383" s="98" t="s">
        <v>94</v>
      </c>
      <c r="J383" s="98" t="s">
        <v>570</v>
      </c>
      <c r="K383" s="98" t="s">
        <v>6294</v>
      </c>
      <c r="L383" s="99">
        <v>10000</v>
      </c>
      <c r="M383" s="100"/>
      <c r="N383" s="99">
        <v>304</v>
      </c>
      <c r="O383" s="99">
        <v>287</v>
      </c>
      <c r="P383" s="100"/>
      <c r="Q383" s="99">
        <v>9384</v>
      </c>
    </row>
    <row r="384" spans="1:17">
      <c r="A384" s="42" t="str">
        <f>TNOMINA[[#This Row],[cedula]]&amp;TNOMINA[[#This Row],[ctapresup]]&amp;TNOMINA[[#This Row],[prog]]</f>
        <v>001108669932.1.1.1.0101</v>
      </c>
      <c r="B384" s="98" t="s">
        <v>1787</v>
      </c>
      <c r="C384" s="98" t="s">
        <v>1807</v>
      </c>
      <c r="D384" s="98" t="s">
        <v>5730</v>
      </c>
      <c r="E384" s="98" t="s">
        <v>5731</v>
      </c>
      <c r="F384" s="98" t="s">
        <v>9</v>
      </c>
      <c r="G384" s="98" t="s">
        <v>1404</v>
      </c>
      <c r="H384" s="98" t="s">
        <v>682</v>
      </c>
      <c r="I384" s="98" t="s">
        <v>7</v>
      </c>
      <c r="J384" s="98" t="s">
        <v>695</v>
      </c>
      <c r="K384" s="98" t="s">
        <v>6294</v>
      </c>
      <c r="L384" s="99">
        <v>24000</v>
      </c>
      <c r="M384" s="100"/>
      <c r="N384" s="99">
        <v>729.6</v>
      </c>
      <c r="O384" s="99">
        <v>688.8</v>
      </c>
      <c r="P384" s="100"/>
      <c r="Q384" s="99">
        <v>6932.61</v>
      </c>
    </row>
    <row r="385" spans="1:17">
      <c r="A385" s="42" t="str">
        <f>TNOMINA[[#This Row],[cedula]]&amp;TNOMINA[[#This Row],[ctapresup]]&amp;TNOMINA[[#This Row],[prog]]</f>
        <v>225008895672.1.1.1.0101</v>
      </c>
      <c r="B385" s="98" t="s">
        <v>1787</v>
      </c>
      <c r="C385" s="98" t="s">
        <v>1807</v>
      </c>
      <c r="D385" s="98" t="s">
        <v>5730</v>
      </c>
      <c r="E385" s="98" t="s">
        <v>5731</v>
      </c>
      <c r="F385" s="98" t="s">
        <v>9</v>
      </c>
      <c r="G385" s="98" t="s">
        <v>1655</v>
      </c>
      <c r="H385" s="98" t="s">
        <v>977</v>
      </c>
      <c r="I385" s="98" t="s">
        <v>25</v>
      </c>
      <c r="J385" s="98" t="s">
        <v>5749</v>
      </c>
      <c r="K385" s="98" t="s">
        <v>6294</v>
      </c>
      <c r="L385" s="99">
        <v>40000</v>
      </c>
      <c r="M385" s="99">
        <v>442.65</v>
      </c>
      <c r="N385" s="99">
        <v>1216</v>
      </c>
      <c r="O385" s="99">
        <v>1148</v>
      </c>
      <c r="P385" s="99">
        <v>12714.169999999998</v>
      </c>
      <c r="Q385" s="99">
        <v>24479.18</v>
      </c>
    </row>
    <row r="386" spans="1:17">
      <c r="A386" s="42" t="str">
        <f>TNOMINA[[#This Row],[cedula]]&amp;TNOMINA[[#This Row],[ctapresup]]&amp;TNOMINA[[#This Row],[prog]]</f>
        <v>402233143902.1.1.1.0101</v>
      </c>
      <c r="B386" s="98" t="s">
        <v>1787</v>
      </c>
      <c r="C386" s="98" t="s">
        <v>1807</v>
      </c>
      <c r="D386" s="98" t="s">
        <v>5730</v>
      </c>
      <c r="E386" s="98" t="s">
        <v>5731</v>
      </c>
      <c r="F386" s="98" t="s">
        <v>9</v>
      </c>
      <c r="G386" s="98" t="s">
        <v>2834</v>
      </c>
      <c r="H386" s="98" t="s">
        <v>2833</v>
      </c>
      <c r="I386" s="98" t="s">
        <v>1874</v>
      </c>
      <c r="J386" s="98" t="s">
        <v>609</v>
      </c>
      <c r="K386" s="98" t="s">
        <v>6294</v>
      </c>
      <c r="L386" s="99">
        <v>70000</v>
      </c>
      <c r="M386" s="99">
        <v>5368.48</v>
      </c>
      <c r="N386" s="99">
        <v>2128</v>
      </c>
      <c r="O386" s="99">
        <v>2009</v>
      </c>
      <c r="P386" s="99">
        <v>25.000000000007276</v>
      </c>
      <c r="Q386" s="99">
        <v>60469.52</v>
      </c>
    </row>
    <row r="387" spans="1:17">
      <c r="A387" s="42" t="str">
        <f>TNOMINA[[#This Row],[cedula]]&amp;TNOMINA[[#This Row],[ctapresup]]&amp;TNOMINA[[#This Row],[prog]]</f>
        <v>402276235982.1.1.1.0101</v>
      </c>
      <c r="B387" s="98" t="s">
        <v>1787</v>
      </c>
      <c r="C387" s="98" t="s">
        <v>1807</v>
      </c>
      <c r="D387" s="98" t="s">
        <v>5730</v>
      </c>
      <c r="E387" s="98" t="s">
        <v>5731</v>
      </c>
      <c r="F387" s="98" t="s">
        <v>9</v>
      </c>
      <c r="G387" s="98" t="s">
        <v>2864</v>
      </c>
      <c r="H387" s="98" t="s">
        <v>2877</v>
      </c>
      <c r="I387" s="98" t="s">
        <v>2907</v>
      </c>
      <c r="J387" s="98" t="s">
        <v>695</v>
      </c>
      <c r="K387" s="98" t="s">
        <v>6294</v>
      </c>
      <c r="L387" s="99">
        <v>22000</v>
      </c>
      <c r="M387" s="100"/>
      <c r="N387" s="99">
        <v>668.8</v>
      </c>
      <c r="O387" s="99">
        <v>631.4</v>
      </c>
      <c r="P387" s="100"/>
      <c r="Q387" s="99">
        <v>17108.8</v>
      </c>
    </row>
    <row r="388" spans="1:17">
      <c r="A388" s="42" t="str">
        <f>TNOMINA[[#This Row],[cedula]]&amp;TNOMINA[[#This Row],[ctapresup]]&amp;TNOMINA[[#This Row],[prog]]</f>
        <v>402102185622.1.1.1.0101</v>
      </c>
      <c r="B388" s="98" t="s">
        <v>1787</v>
      </c>
      <c r="C388" s="98" t="s">
        <v>1807</v>
      </c>
      <c r="D388" s="98" t="s">
        <v>5730</v>
      </c>
      <c r="E388" s="98" t="s">
        <v>5731</v>
      </c>
      <c r="F388" s="98" t="s">
        <v>9</v>
      </c>
      <c r="G388" s="98" t="s">
        <v>1483</v>
      </c>
      <c r="H388" s="98" t="s">
        <v>660</v>
      </c>
      <c r="I388" s="98" t="s">
        <v>8</v>
      </c>
      <c r="J388" s="98" t="s">
        <v>605</v>
      </c>
      <c r="K388" s="98" t="s">
        <v>6294</v>
      </c>
      <c r="L388" s="99">
        <v>35000</v>
      </c>
      <c r="M388" s="100"/>
      <c r="N388" s="99">
        <v>1064</v>
      </c>
      <c r="O388" s="99">
        <v>1004.5</v>
      </c>
      <c r="P388" s="100"/>
      <c r="Q388" s="99">
        <v>19468.689999999999</v>
      </c>
    </row>
    <row r="389" spans="1:17">
      <c r="A389" s="42" t="str">
        <f>TNOMINA[[#This Row],[cedula]]&amp;TNOMINA[[#This Row],[ctapresup]]&amp;TNOMINA[[#This Row],[prog]]</f>
        <v>402005715332.1.1.1.0101</v>
      </c>
      <c r="B389" s="98" t="s">
        <v>1787</v>
      </c>
      <c r="C389" s="98" t="s">
        <v>1807</v>
      </c>
      <c r="D389" s="98" t="s">
        <v>5730</v>
      </c>
      <c r="E389" s="98" t="s">
        <v>5731</v>
      </c>
      <c r="F389" s="98" t="s">
        <v>9</v>
      </c>
      <c r="G389" s="98" t="s">
        <v>2432</v>
      </c>
      <c r="H389" s="98" t="s">
        <v>2431</v>
      </c>
      <c r="I389" s="98" t="s">
        <v>307</v>
      </c>
      <c r="J389" s="98" t="s">
        <v>226</v>
      </c>
      <c r="K389" s="98" t="s">
        <v>6294</v>
      </c>
      <c r="L389" s="99">
        <v>22000</v>
      </c>
      <c r="M389" s="100"/>
      <c r="N389" s="99">
        <v>668.8</v>
      </c>
      <c r="O389" s="99">
        <v>631.4</v>
      </c>
      <c r="P389" s="100"/>
      <c r="Q389" s="99">
        <v>17806.8</v>
      </c>
    </row>
    <row r="390" spans="1:17">
      <c r="A390" s="42" t="str">
        <f>TNOMINA[[#This Row],[cedula]]&amp;TNOMINA[[#This Row],[ctapresup]]&amp;TNOMINA[[#This Row],[prog]]</f>
        <v>001129259872.1.1.1.0101</v>
      </c>
      <c r="B390" s="98" t="s">
        <v>1787</v>
      </c>
      <c r="C390" s="98" t="s">
        <v>1807</v>
      </c>
      <c r="D390" s="98" t="s">
        <v>5730</v>
      </c>
      <c r="E390" s="98" t="s">
        <v>5731</v>
      </c>
      <c r="F390" s="98" t="s">
        <v>9</v>
      </c>
      <c r="G390" s="98" t="s">
        <v>5998</v>
      </c>
      <c r="H390" s="98" t="s">
        <v>6001</v>
      </c>
      <c r="I390" s="98" t="s">
        <v>5997</v>
      </c>
      <c r="J390" s="98" t="s">
        <v>695</v>
      </c>
      <c r="K390" s="98" t="s">
        <v>6294</v>
      </c>
      <c r="L390" s="99">
        <v>300000</v>
      </c>
      <c r="M390" s="99">
        <v>59959.58</v>
      </c>
      <c r="N390" s="99">
        <v>5883.16</v>
      </c>
      <c r="O390" s="99">
        <v>8610</v>
      </c>
      <c r="P390" s="99">
        <v>16864.849999999977</v>
      </c>
      <c r="Q390" s="99">
        <v>208682.41</v>
      </c>
    </row>
    <row r="391" spans="1:17">
      <c r="A391" s="42" t="str">
        <f>TNOMINA[[#This Row],[cedula]]&amp;TNOMINA[[#This Row],[ctapresup]]&amp;TNOMINA[[#This Row],[prog]]</f>
        <v>402292365482.1.1.1.0101</v>
      </c>
      <c r="B391" s="98" t="s">
        <v>1787</v>
      </c>
      <c r="C391" s="98" t="s">
        <v>1807</v>
      </c>
      <c r="D391" s="98" t="s">
        <v>5730</v>
      </c>
      <c r="E391" s="98" t="s">
        <v>5731</v>
      </c>
      <c r="F391" s="98" t="s">
        <v>9</v>
      </c>
      <c r="G391" s="98" t="s">
        <v>2865</v>
      </c>
      <c r="H391" s="98" t="s">
        <v>2878</v>
      </c>
      <c r="I391" s="98" t="s">
        <v>2907</v>
      </c>
      <c r="J391" s="98" t="s">
        <v>695</v>
      </c>
      <c r="K391" s="98" t="s">
        <v>6294</v>
      </c>
      <c r="L391" s="99">
        <v>22000</v>
      </c>
      <c r="M391" s="100"/>
      <c r="N391" s="99">
        <v>668.8</v>
      </c>
      <c r="O391" s="99">
        <v>631.4</v>
      </c>
      <c r="P391" s="100"/>
      <c r="Q391" s="99">
        <v>20674.8</v>
      </c>
    </row>
    <row r="392" spans="1:17">
      <c r="A392" s="42" t="str">
        <f>TNOMINA[[#This Row],[cedula]]&amp;TNOMINA[[#This Row],[ctapresup]]&amp;TNOMINA[[#This Row],[prog]]</f>
        <v>001068339732.1.1.1.0101</v>
      </c>
      <c r="B392" s="98" t="s">
        <v>1787</v>
      </c>
      <c r="C392" s="98" t="s">
        <v>1807</v>
      </c>
      <c r="D392" s="98" t="s">
        <v>5730</v>
      </c>
      <c r="E392" s="98" t="s">
        <v>5731</v>
      </c>
      <c r="F392" s="98" t="s">
        <v>9</v>
      </c>
      <c r="G392" s="98" t="s">
        <v>1405</v>
      </c>
      <c r="H392" s="98" t="s">
        <v>601</v>
      </c>
      <c r="I392" s="98" t="s">
        <v>62</v>
      </c>
      <c r="J392" s="98" t="s">
        <v>570</v>
      </c>
      <c r="K392" s="98" t="s">
        <v>6294</v>
      </c>
      <c r="L392" s="99">
        <v>20000</v>
      </c>
      <c r="M392" s="100"/>
      <c r="N392" s="99">
        <v>608</v>
      </c>
      <c r="O392" s="99">
        <v>574</v>
      </c>
      <c r="P392" s="100"/>
      <c r="Q392" s="99">
        <v>18793</v>
      </c>
    </row>
    <row r="393" spans="1:17">
      <c r="A393" s="42" t="str">
        <f>TNOMINA[[#This Row],[cedula]]&amp;TNOMINA[[#This Row],[ctapresup]]&amp;TNOMINA[[#This Row],[prog]]</f>
        <v>001149388552.1.1.1.0101</v>
      </c>
      <c r="B393" s="98" t="s">
        <v>1787</v>
      </c>
      <c r="C393" s="98" t="s">
        <v>1807</v>
      </c>
      <c r="D393" s="98" t="s">
        <v>5730</v>
      </c>
      <c r="E393" s="98" t="s">
        <v>5731</v>
      </c>
      <c r="F393" s="98" t="s">
        <v>9</v>
      </c>
      <c r="G393" s="98" t="s">
        <v>1406</v>
      </c>
      <c r="H393" s="98" t="s">
        <v>764</v>
      </c>
      <c r="I393" s="98" t="s">
        <v>7</v>
      </c>
      <c r="J393" s="98" t="s">
        <v>407</v>
      </c>
      <c r="K393" s="98" t="s">
        <v>6294</v>
      </c>
      <c r="L393" s="99">
        <v>24000</v>
      </c>
      <c r="M393" s="100"/>
      <c r="N393" s="99">
        <v>729.6</v>
      </c>
      <c r="O393" s="99">
        <v>688.8</v>
      </c>
      <c r="P393" s="100"/>
      <c r="Q393" s="99">
        <v>13982.91</v>
      </c>
    </row>
    <row r="394" spans="1:17">
      <c r="A394" s="42" t="str">
        <f>TNOMINA[[#This Row],[cedula]]&amp;TNOMINA[[#This Row],[ctapresup]]&amp;TNOMINA[[#This Row],[prog]]</f>
        <v>001094651792.1.1.1.0101</v>
      </c>
      <c r="B394" s="98" t="s">
        <v>1787</v>
      </c>
      <c r="C394" s="98" t="s">
        <v>1807</v>
      </c>
      <c r="D394" s="98" t="s">
        <v>5730</v>
      </c>
      <c r="E394" s="98" t="s">
        <v>5731</v>
      </c>
      <c r="F394" s="98" t="s">
        <v>9</v>
      </c>
      <c r="G394" s="98" t="s">
        <v>874</v>
      </c>
      <c r="H394" s="98" t="s">
        <v>260</v>
      </c>
      <c r="I394" s="98" t="s">
        <v>261</v>
      </c>
      <c r="J394" s="98" t="s">
        <v>570</v>
      </c>
      <c r="K394" s="98" t="s">
        <v>6294</v>
      </c>
      <c r="L394" s="99">
        <v>150000</v>
      </c>
      <c r="M394" s="99">
        <v>23866.62</v>
      </c>
      <c r="N394" s="99">
        <v>4560</v>
      </c>
      <c r="O394" s="99">
        <v>4305</v>
      </c>
      <c r="P394" s="99">
        <v>75</v>
      </c>
      <c r="Q394" s="99">
        <v>117193.38</v>
      </c>
    </row>
    <row r="395" spans="1:17">
      <c r="A395" s="42" t="str">
        <f>TNOMINA[[#This Row],[cedula]]&amp;TNOMINA[[#This Row],[ctapresup]]&amp;TNOMINA[[#This Row],[prog]]</f>
        <v>010010209552.1.1.1.0101</v>
      </c>
      <c r="B395" s="98" t="s">
        <v>1787</v>
      </c>
      <c r="C395" s="98" t="s">
        <v>1807</v>
      </c>
      <c r="D395" s="98" t="s">
        <v>5730</v>
      </c>
      <c r="E395" s="98" t="s">
        <v>5731</v>
      </c>
      <c r="F395" s="98" t="s">
        <v>9</v>
      </c>
      <c r="G395" s="98" t="s">
        <v>2957</v>
      </c>
      <c r="H395" s="98" t="s">
        <v>2956</v>
      </c>
      <c r="I395" s="98" t="s">
        <v>7</v>
      </c>
      <c r="J395" s="98" t="s">
        <v>695</v>
      </c>
      <c r="K395" s="98" t="s">
        <v>6294</v>
      </c>
      <c r="L395" s="99">
        <v>22000</v>
      </c>
      <c r="M395" s="100"/>
      <c r="N395" s="99">
        <v>668.8</v>
      </c>
      <c r="O395" s="99">
        <v>631.4</v>
      </c>
      <c r="P395" s="100"/>
      <c r="Q395" s="99">
        <v>20674.8</v>
      </c>
    </row>
    <row r="396" spans="1:17">
      <c r="A396" s="42" t="str">
        <f>TNOMINA[[#This Row],[cedula]]&amp;TNOMINA[[#This Row],[ctapresup]]&amp;TNOMINA[[#This Row],[prog]]</f>
        <v>001040330482.1.1.1.0101</v>
      </c>
      <c r="B396" s="98" t="s">
        <v>1787</v>
      </c>
      <c r="C396" s="98" t="s">
        <v>1807</v>
      </c>
      <c r="D396" s="98" t="s">
        <v>5730</v>
      </c>
      <c r="E396" s="98" t="s">
        <v>5731</v>
      </c>
      <c r="F396" s="98" t="s">
        <v>9</v>
      </c>
      <c r="G396" s="98" t="s">
        <v>876</v>
      </c>
      <c r="H396" s="98" t="s">
        <v>636</v>
      </c>
      <c r="I396" s="98" t="s">
        <v>785</v>
      </c>
      <c r="J396" s="98" t="s">
        <v>612</v>
      </c>
      <c r="K396" s="98" t="s">
        <v>6294</v>
      </c>
      <c r="L396" s="99">
        <v>70000</v>
      </c>
      <c r="M396" s="99">
        <v>5368.48</v>
      </c>
      <c r="N396" s="99">
        <v>2128</v>
      </c>
      <c r="O396" s="99">
        <v>2009</v>
      </c>
      <c r="P396" s="99">
        <v>37053.39</v>
      </c>
      <c r="Q396" s="99">
        <v>23441.13</v>
      </c>
    </row>
    <row r="397" spans="1:17">
      <c r="A397" s="42" t="str">
        <f>TNOMINA[[#This Row],[cedula]]&amp;TNOMINA[[#This Row],[ctapresup]]&amp;TNOMINA[[#This Row],[prog]]</f>
        <v>047008900742.1.1.1.0101</v>
      </c>
      <c r="B397" s="98" t="s">
        <v>1787</v>
      </c>
      <c r="C397" s="98" t="s">
        <v>1807</v>
      </c>
      <c r="D397" s="98" t="s">
        <v>5730</v>
      </c>
      <c r="E397" s="98" t="s">
        <v>5731</v>
      </c>
      <c r="F397" s="98" t="s">
        <v>9</v>
      </c>
      <c r="G397" s="98" t="s">
        <v>877</v>
      </c>
      <c r="H397" s="98" t="s">
        <v>396</v>
      </c>
      <c r="I397" s="98" t="s">
        <v>8</v>
      </c>
      <c r="J397" s="98" t="s">
        <v>570</v>
      </c>
      <c r="K397" s="98" t="s">
        <v>6294</v>
      </c>
      <c r="L397" s="99">
        <v>45000</v>
      </c>
      <c r="M397" s="99">
        <v>1148.33</v>
      </c>
      <c r="N397" s="99">
        <v>1368</v>
      </c>
      <c r="O397" s="99">
        <v>1291.5</v>
      </c>
      <c r="P397" s="99">
        <v>1275</v>
      </c>
      <c r="Q397" s="99">
        <v>39917.17</v>
      </c>
    </row>
    <row r="398" spans="1:17">
      <c r="A398" s="42" t="str">
        <f>TNOMINA[[#This Row],[cedula]]&amp;TNOMINA[[#This Row],[ctapresup]]&amp;TNOMINA[[#This Row],[prog]]</f>
        <v>225006843312.1.1.1.0101</v>
      </c>
      <c r="B398" s="98" t="s">
        <v>1787</v>
      </c>
      <c r="C398" s="98" t="s">
        <v>1807</v>
      </c>
      <c r="D398" s="98" t="s">
        <v>5730</v>
      </c>
      <c r="E398" s="98" t="s">
        <v>5731</v>
      </c>
      <c r="F398" s="98" t="s">
        <v>9</v>
      </c>
      <c r="G398" s="98" t="s">
        <v>1407</v>
      </c>
      <c r="H398" s="98" t="s">
        <v>765</v>
      </c>
      <c r="I398" s="98" t="s">
        <v>8</v>
      </c>
      <c r="J398" s="98" t="s">
        <v>570</v>
      </c>
      <c r="K398" s="98" t="s">
        <v>6294</v>
      </c>
      <c r="L398" s="99">
        <v>35000</v>
      </c>
      <c r="M398" s="100"/>
      <c r="N398" s="99">
        <v>1064</v>
      </c>
      <c r="O398" s="99">
        <v>1004.5</v>
      </c>
      <c r="P398" s="100"/>
      <c r="Q398" s="99">
        <v>29840.5</v>
      </c>
    </row>
    <row r="399" spans="1:17">
      <c r="A399" s="42" t="str">
        <f>TNOMINA[[#This Row],[cedula]]&amp;TNOMINA[[#This Row],[ctapresup]]&amp;TNOMINA[[#This Row],[prog]]</f>
        <v>402255881162.1.1.1.0101</v>
      </c>
      <c r="B399" s="98" t="s">
        <v>1787</v>
      </c>
      <c r="C399" s="98" t="s">
        <v>1807</v>
      </c>
      <c r="D399" s="98" t="s">
        <v>5730</v>
      </c>
      <c r="E399" s="98" t="s">
        <v>5731</v>
      </c>
      <c r="F399" s="98" t="s">
        <v>9</v>
      </c>
      <c r="G399" s="98" t="s">
        <v>2379</v>
      </c>
      <c r="H399" s="98" t="s">
        <v>2433</v>
      </c>
      <c r="I399" s="98" t="s">
        <v>295</v>
      </c>
      <c r="J399" s="98" t="s">
        <v>5753</v>
      </c>
      <c r="K399" s="98" t="s">
        <v>6294</v>
      </c>
      <c r="L399" s="99">
        <v>35000</v>
      </c>
      <c r="M399" s="100"/>
      <c r="N399" s="99">
        <v>1064</v>
      </c>
      <c r="O399" s="99">
        <v>1004.5</v>
      </c>
      <c r="P399" s="100"/>
      <c r="Q399" s="99">
        <v>32906.5</v>
      </c>
    </row>
    <row r="400" spans="1:17">
      <c r="A400" s="42" t="str">
        <f>TNOMINA[[#This Row],[cedula]]&amp;TNOMINA[[#This Row],[ctapresup]]&amp;TNOMINA[[#This Row],[prog]]</f>
        <v>223006496092.1.1.1.0101</v>
      </c>
      <c r="B400" s="98" t="s">
        <v>1787</v>
      </c>
      <c r="C400" s="98" t="s">
        <v>1807</v>
      </c>
      <c r="D400" s="98" t="s">
        <v>5730</v>
      </c>
      <c r="E400" s="98" t="s">
        <v>5731</v>
      </c>
      <c r="F400" s="98" t="s">
        <v>9</v>
      </c>
      <c r="G400" s="98" t="s">
        <v>1408</v>
      </c>
      <c r="H400" s="98" t="s">
        <v>766</v>
      </c>
      <c r="I400" s="98" t="s">
        <v>45</v>
      </c>
      <c r="J400" s="98" t="s">
        <v>570</v>
      </c>
      <c r="K400" s="98" t="s">
        <v>6294</v>
      </c>
      <c r="L400" s="99">
        <v>35000</v>
      </c>
      <c r="M400" s="100"/>
      <c r="N400" s="99">
        <v>1064</v>
      </c>
      <c r="O400" s="99">
        <v>1004.5</v>
      </c>
      <c r="P400" s="100"/>
      <c r="Q400" s="99">
        <v>32906.5</v>
      </c>
    </row>
    <row r="401" spans="1:17">
      <c r="A401" s="42" t="str">
        <f>TNOMINA[[#This Row],[cedula]]&amp;TNOMINA[[#This Row],[ctapresup]]&amp;TNOMINA[[#This Row],[prog]]</f>
        <v>402203727892.1.1.1.0101</v>
      </c>
      <c r="B401" s="98" t="s">
        <v>1787</v>
      </c>
      <c r="C401" s="98" t="s">
        <v>1807</v>
      </c>
      <c r="D401" s="98" t="s">
        <v>5730</v>
      </c>
      <c r="E401" s="98" t="s">
        <v>5731</v>
      </c>
      <c r="F401" s="98" t="s">
        <v>9</v>
      </c>
      <c r="G401" s="98" t="s">
        <v>1409</v>
      </c>
      <c r="H401" s="98" t="s">
        <v>2936</v>
      </c>
      <c r="I401" s="98" t="s">
        <v>738</v>
      </c>
      <c r="J401" s="98" t="s">
        <v>246</v>
      </c>
      <c r="K401" s="98" t="s">
        <v>6294</v>
      </c>
      <c r="L401" s="99">
        <v>145000</v>
      </c>
      <c r="M401" s="99">
        <v>22690.49</v>
      </c>
      <c r="N401" s="99">
        <v>4408</v>
      </c>
      <c r="O401" s="99">
        <v>4161.5</v>
      </c>
      <c r="P401" s="99">
        <v>25</v>
      </c>
      <c r="Q401" s="99">
        <v>113715.01</v>
      </c>
    </row>
    <row r="402" spans="1:17">
      <c r="A402" s="42" t="str">
        <f>TNOMINA[[#This Row],[cedula]]&amp;TNOMINA[[#This Row],[ctapresup]]&amp;TNOMINA[[#This Row],[prog]]</f>
        <v>226000854052.1.1.1.0101</v>
      </c>
      <c r="B402" s="98" t="s">
        <v>1787</v>
      </c>
      <c r="C402" s="98" t="s">
        <v>1807</v>
      </c>
      <c r="D402" s="98" t="s">
        <v>5730</v>
      </c>
      <c r="E402" s="98" t="s">
        <v>5731</v>
      </c>
      <c r="F402" s="98" t="s">
        <v>9</v>
      </c>
      <c r="G402" s="98" t="s">
        <v>1410</v>
      </c>
      <c r="H402" s="98" t="s">
        <v>879</v>
      </c>
      <c r="I402" s="98" t="s">
        <v>295</v>
      </c>
      <c r="J402" s="98" t="s">
        <v>642</v>
      </c>
      <c r="K402" s="98" t="s">
        <v>6294</v>
      </c>
      <c r="L402" s="99">
        <v>35000</v>
      </c>
      <c r="M402" s="100"/>
      <c r="N402" s="99">
        <v>1064</v>
      </c>
      <c r="O402" s="99">
        <v>1004.5</v>
      </c>
      <c r="P402" s="100"/>
      <c r="Q402" s="99">
        <v>32906.5</v>
      </c>
    </row>
    <row r="403" spans="1:17">
      <c r="A403" s="42" t="str">
        <f>TNOMINA[[#This Row],[cedula]]&amp;TNOMINA[[#This Row],[ctapresup]]&amp;TNOMINA[[#This Row],[prog]]</f>
        <v>001090842852.1.1.1.0101</v>
      </c>
      <c r="B403" s="98" t="s">
        <v>1787</v>
      </c>
      <c r="C403" s="98" t="s">
        <v>1807</v>
      </c>
      <c r="D403" s="98" t="s">
        <v>5730</v>
      </c>
      <c r="E403" s="98" t="s">
        <v>5731</v>
      </c>
      <c r="F403" s="98" t="s">
        <v>9</v>
      </c>
      <c r="G403" s="98" t="s">
        <v>2380</v>
      </c>
      <c r="H403" s="98" t="s">
        <v>2381</v>
      </c>
      <c r="I403" s="98" t="s">
        <v>719</v>
      </c>
      <c r="J403" s="98" t="s">
        <v>420</v>
      </c>
      <c r="K403" s="98" t="s">
        <v>6294</v>
      </c>
      <c r="L403" s="99">
        <v>30000</v>
      </c>
      <c r="M403" s="100"/>
      <c r="N403" s="99">
        <v>912</v>
      </c>
      <c r="O403" s="99">
        <v>861</v>
      </c>
      <c r="P403" s="100"/>
      <c r="Q403" s="99">
        <v>28202</v>
      </c>
    </row>
    <row r="404" spans="1:17">
      <c r="A404" s="42" t="str">
        <f>TNOMINA[[#This Row],[cedula]]&amp;TNOMINA[[#This Row],[ctapresup]]&amp;TNOMINA[[#This Row],[prog]]</f>
        <v>001132001822.1.1.1.0101</v>
      </c>
      <c r="B404" s="98" t="s">
        <v>1787</v>
      </c>
      <c r="C404" s="98" t="s">
        <v>1807</v>
      </c>
      <c r="D404" s="98" t="s">
        <v>5730</v>
      </c>
      <c r="E404" s="98" t="s">
        <v>5731</v>
      </c>
      <c r="F404" s="98" t="s">
        <v>9</v>
      </c>
      <c r="G404" s="98" t="s">
        <v>880</v>
      </c>
      <c r="H404" s="98" t="s">
        <v>186</v>
      </c>
      <c r="I404" s="98" t="s">
        <v>35</v>
      </c>
      <c r="J404" s="98" t="s">
        <v>1215</v>
      </c>
      <c r="K404" s="98" t="s">
        <v>6294</v>
      </c>
      <c r="L404" s="99">
        <v>25000</v>
      </c>
      <c r="M404" s="100"/>
      <c r="N404" s="99">
        <v>760</v>
      </c>
      <c r="O404" s="99">
        <v>717.5</v>
      </c>
      <c r="P404" s="100"/>
      <c r="Q404" s="99">
        <v>4201.7</v>
      </c>
    </row>
    <row r="405" spans="1:17">
      <c r="A405" s="42" t="str">
        <f>TNOMINA[[#This Row],[cedula]]&amp;TNOMINA[[#This Row],[ctapresup]]&amp;TNOMINA[[#This Row],[prog]]</f>
        <v>001048747892.1.1.1.0101</v>
      </c>
      <c r="B405" s="98" t="s">
        <v>1787</v>
      </c>
      <c r="C405" s="98" t="s">
        <v>1807</v>
      </c>
      <c r="D405" s="98" t="s">
        <v>5730</v>
      </c>
      <c r="E405" s="98" t="s">
        <v>5731</v>
      </c>
      <c r="F405" s="98" t="s">
        <v>9</v>
      </c>
      <c r="G405" s="98" t="s">
        <v>912</v>
      </c>
      <c r="H405" s="98" t="s">
        <v>495</v>
      </c>
      <c r="I405" s="98" t="s">
        <v>496</v>
      </c>
      <c r="J405" s="98" t="s">
        <v>612</v>
      </c>
      <c r="K405" s="98" t="s">
        <v>6294</v>
      </c>
      <c r="L405" s="99">
        <v>70000</v>
      </c>
      <c r="M405" s="99">
        <v>5368.48</v>
      </c>
      <c r="N405" s="99">
        <v>2128</v>
      </c>
      <c r="O405" s="99">
        <v>2009</v>
      </c>
      <c r="P405" s="99">
        <v>2291.0000000000073</v>
      </c>
      <c r="Q405" s="99">
        <v>58203.519999999997</v>
      </c>
    </row>
    <row r="406" spans="1:17">
      <c r="A406" s="42" t="str">
        <f>TNOMINA[[#This Row],[cedula]]&amp;TNOMINA[[#This Row],[ctapresup]]&amp;TNOMINA[[#This Row],[prog]]</f>
        <v>058002408392.1.1.1.0101</v>
      </c>
      <c r="B406" s="98" t="s">
        <v>1787</v>
      </c>
      <c r="C406" s="98" t="s">
        <v>1807</v>
      </c>
      <c r="D406" s="98" t="s">
        <v>5730</v>
      </c>
      <c r="E406" s="98" t="s">
        <v>5731</v>
      </c>
      <c r="F406" s="98" t="s">
        <v>9</v>
      </c>
      <c r="G406" s="98" t="s">
        <v>1411</v>
      </c>
      <c r="H406" s="98" t="s">
        <v>637</v>
      </c>
      <c r="I406" s="98" t="s">
        <v>467</v>
      </c>
      <c r="J406" s="98" t="s">
        <v>612</v>
      </c>
      <c r="K406" s="98" t="s">
        <v>6294</v>
      </c>
      <c r="L406" s="99">
        <v>20000</v>
      </c>
      <c r="M406" s="100"/>
      <c r="N406" s="99">
        <v>608</v>
      </c>
      <c r="O406" s="99">
        <v>574</v>
      </c>
      <c r="P406" s="100"/>
      <c r="Q406" s="99">
        <v>17893</v>
      </c>
    </row>
    <row r="407" spans="1:17">
      <c r="A407" s="42" t="str">
        <f>TNOMINA[[#This Row],[cedula]]&amp;TNOMINA[[#This Row],[ctapresup]]&amp;TNOMINA[[#This Row],[prog]]</f>
        <v>001135980152.1.1.1.0101</v>
      </c>
      <c r="B407" s="98" t="s">
        <v>1787</v>
      </c>
      <c r="C407" s="98" t="s">
        <v>1807</v>
      </c>
      <c r="D407" s="98" t="s">
        <v>5730</v>
      </c>
      <c r="E407" s="98" t="s">
        <v>5731</v>
      </c>
      <c r="F407" s="98" t="s">
        <v>9</v>
      </c>
      <c r="G407" s="98" t="s">
        <v>1412</v>
      </c>
      <c r="H407" s="98" t="s">
        <v>752</v>
      </c>
      <c r="I407" s="98" t="s">
        <v>100</v>
      </c>
      <c r="J407" s="98" t="s">
        <v>226</v>
      </c>
      <c r="K407" s="98" t="s">
        <v>6294</v>
      </c>
      <c r="L407" s="99">
        <v>45000</v>
      </c>
      <c r="M407" s="99">
        <v>1148.33</v>
      </c>
      <c r="N407" s="99">
        <v>1368</v>
      </c>
      <c r="O407" s="99">
        <v>1291.5</v>
      </c>
      <c r="P407" s="99">
        <v>17113.259999999998</v>
      </c>
      <c r="Q407" s="99">
        <v>24078.91</v>
      </c>
    </row>
    <row r="408" spans="1:17">
      <c r="A408" s="42" t="str">
        <f>TNOMINA[[#This Row],[cedula]]&amp;TNOMINA[[#This Row],[ctapresup]]&amp;TNOMINA[[#This Row],[prog]]</f>
        <v>001128746722.1.1.1.0101</v>
      </c>
      <c r="B408" s="98" t="s">
        <v>1787</v>
      </c>
      <c r="C408" s="98" t="s">
        <v>1807</v>
      </c>
      <c r="D408" s="98" t="s">
        <v>5730</v>
      </c>
      <c r="E408" s="98" t="s">
        <v>5731</v>
      </c>
      <c r="F408" s="98" t="s">
        <v>9</v>
      </c>
      <c r="G408" s="98" t="s">
        <v>1413</v>
      </c>
      <c r="H408" s="98" t="s">
        <v>702</v>
      </c>
      <c r="I408" s="98" t="s">
        <v>174</v>
      </c>
      <c r="J408" s="98" t="s">
        <v>328</v>
      </c>
      <c r="K408" s="98" t="s">
        <v>6294</v>
      </c>
      <c r="L408" s="99">
        <v>40000</v>
      </c>
      <c r="M408" s="99">
        <v>442.65</v>
      </c>
      <c r="N408" s="99">
        <v>1216</v>
      </c>
      <c r="O408" s="99">
        <v>1148</v>
      </c>
      <c r="P408" s="99">
        <v>1291</v>
      </c>
      <c r="Q408" s="99">
        <v>35902.35</v>
      </c>
    </row>
    <row r="409" spans="1:17">
      <c r="A409" s="42" t="str">
        <f>TNOMINA[[#This Row],[cedula]]&amp;TNOMINA[[#This Row],[ctapresup]]&amp;TNOMINA[[#This Row],[prog]]</f>
        <v>402005618312.1.1.1.0101</v>
      </c>
      <c r="B409" s="98" t="s">
        <v>1787</v>
      </c>
      <c r="C409" s="98" t="s">
        <v>1807</v>
      </c>
      <c r="D409" s="98" t="s">
        <v>5730</v>
      </c>
      <c r="E409" s="98" t="s">
        <v>5731</v>
      </c>
      <c r="F409" s="98" t="s">
        <v>9</v>
      </c>
      <c r="G409" s="98" t="s">
        <v>1414</v>
      </c>
      <c r="H409" s="98" t="s">
        <v>1127</v>
      </c>
      <c r="I409" s="98" t="s">
        <v>295</v>
      </c>
      <c r="J409" s="98" t="s">
        <v>215</v>
      </c>
      <c r="K409" s="98" t="s">
        <v>6294</v>
      </c>
      <c r="L409" s="99">
        <v>35000</v>
      </c>
      <c r="M409" s="100"/>
      <c r="N409" s="99">
        <v>1064</v>
      </c>
      <c r="O409" s="99">
        <v>1004.5</v>
      </c>
      <c r="P409" s="100"/>
      <c r="Q409" s="99">
        <v>19078.5</v>
      </c>
    </row>
    <row r="410" spans="1:17">
      <c r="A410" s="42" t="str">
        <f>TNOMINA[[#This Row],[cedula]]&amp;TNOMINA[[#This Row],[ctapresup]]&amp;TNOMINA[[#This Row],[prog]]</f>
        <v>001031943872.1.1.1.0101</v>
      </c>
      <c r="B410" s="98" t="s">
        <v>1787</v>
      </c>
      <c r="C410" s="98" t="s">
        <v>1807</v>
      </c>
      <c r="D410" s="98" t="s">
        <v>5730</v>
      </c>
      <c r="E410" s="98" t="s">
        <v>5731</v>
      </c>
      <c r="F410" s="98" t="s">
        <v>9</v>
      </c>
      <c r="G410" s="98" t="s">
        <v>1415</v>
      </c>
      <c r="H410" s="98" t="s">
        <v>602</v>
      </c>
      <c r="I410" s="98" t="s">
        <v>266</v>
      </c>
      <c r="J410" s="98" t="s">
        <v>570</v>
      </c>
      <c r="K410" s="98" t="s">
        <v>6294</v>
      </c>
      <c r="L410" s="99">
        <v>19800</v>
      </c>
      <c r="M410" s="100"/>
      <c r="N410" s="99">
        <v>601.91999999999996</v>
      </c>
      <c r="O410" s="99">
        <v>568.26</v>
      </c>
      <c r="P410" s="100"/>
      <c r="Q410" s="99">
        <v>18604.82</v>
      </c>
    </row>
    <row r="411" spans="1:17">
      <c r="A411" s="42" t="str">
        <f>TNOMINA[[#This Row],[cedula]]&amp;TNOMINA[[#This Row],[ctapresup]]&amp;TNOMINA[[#This Row],[prog]]</f>
        <v>001003850612.1.1.1.0101</v>
      </c>
      <c r="B411" s="98" t="s">
        <v>1787</v>
      </c>
      <c r="C411" s="98" t="s">
        <v>1807</v>
      </c>
      <c r="D411" s="98" t="s">
        <v>5730</v>
      </c>
      <c r="E411" s="98" t="s">
        <v>5731</v>
      </c>
      <c r="F411" s="98" t="s">
        <v>9</v>
      </c>
      <c r="G411" s="98" t="s">
        <v>1416</v>
      </c>
      <c r="H411" s="98" t="s">
        <v>479</v>
      </c>
      <c r="I411" s="98" t="s">
        <v>480</v>
      </c>
      <c r="J411" s="98" t="s">
        <v>695</v>
      </c>
      <c r="K411" s="98" t="s">
        <v>6294</v>
      </c>
      <c r="L411" s="99">
        <v>25000</v>
      </c>
      <c r="M411" s="100"/>
      <c r="N411" s="99">
        <v>760</v>
      </c>
      <c r="O411" s="99">
        <v>717.5</v>
      </c>
      <c r="P411" s="100"/>
      <c r="Q411" s="99">
        <v>9873.76</v>
      </c>
    </row>
    <row r="412" spans="1:17">
      <c r="A412" s="42" t="str">
        <f>TNOMINA[[#This Row],[cedula]]&amp;TNOMINA[[#This Row],[ctapresup]]&amp;TNOMINA[[#This Row],[prog]]</f>
        <v>402147334002.1.1.1.0101</v>
      </c>
      <c r="B412" s="98" t="s">
        <v>1787</v>
      </c>
      <c r="C412" s="98" t="s">
        <v>1807</v>
      </c>
      <c r="D412" s="98" t="s">
        <v>5730</v>
      </c>
      <c r="E412" s="98" t="s">
        <v>5731</v>
      </c>
      <c r="F412" s="98" t="s">
        <v>9</v>
      </c>
      <c r="G412" s="98" t="s">
        <v>1417</v>
      </c>
      <c r="H412" s="98" t="s">
        <v>703</v>
      </c>
      <c r="I412" s="98" t="s">
        <v>8</v>
      </c>
      <c r="J412" s="98" t="s">
        <v>642</v>
      </c>
      <c r="K412" s="98" t="s">
        <v>6294</v>
      </c>
      <c r="L412" s="99">
        <v>65000</v>
      </c>
      <c r="M412" s="99">
        <v>4427.58</v>
      </c>
      <c r="N412" s="99">
        <v>1976</v>
      </c>
      <c r="O412" s="99">
        <v>1865.5</v>
      </c>
      <c r="P412" s="99">
        <v>7113.3600000000006</v>
      </c>
      <c r="Q412" s="99">
        <v>49617.56</v>
      </c>
    </row>
    <row r="413" spans="1:17">
      <c r="A413" s="42" t="str">
        <f>TNOMINA[[#This Row],[cedula]]&amp;TNOMINA[[#This Row],[ctapresup]]&amp;TNOMINA[[#This Row],[prog]]</f>
        <v>001164810862.1.1.1.0101</v>
      </c>
      <c r="B413" s="98" t="s">
        <v>1787</v>
      </c>
      <c r="C413" s="98" t="s">
        <v>1807</v>
      </c>
      <c r="D413" s="98" t="s">
        <v>5730</v>
      </c>
      <c r="E413" s="98" t="s">
        <v>5731</v>
      </c>
      <c r="F413" s="98" t="s">
        <v>9</v>
      </c>
      <c r="G413" s="98" t="s">
        <v>2239</v>
      </c>
      <c r="H413" s="98" t="s">
        <v>2238</v>
      </c>
      <c r="I413" s="98" t="s">
        <v>668</v>
      </c>
      <c r="J413" s="98" t="s">
        <v>215</v>
      </c>
      <c r="K413" s="98" t="s">
        <v>6294</v>
      </c>
      <c r="L413" s="99">
        <v>48000</v>
      </c>
      <c r="M413" s="99">
        <v>1314.41</v>
      </c>
      <c r="N413" s="99">
        <v>1459.2</v>
      </c>
      <c r="O413" s="99">
        <v>1377.6</v>
      </c>
      <c r="P413" s="99">
        <v>35176.57</v>
      </c>
      <c r="Q413" s="99">
        <v>8672.2199999999993</v>
      </c>
    </row>
    <row r="414" spans="1:17">
      <c r="A414" s="42" t="str">
        <f>TNOMINA[[#This Row],[cedula]]&amp;TNOMINA[[#This Row],[ctapresup]]&amp;TNOMINA[[#This Row],[prog]]</f>
        <v>001165452452.1.1.1.0101</v>
      </c>
      <c r="B414" s="98" t="s">
        <v>1787</v>
      </c>
      <c r="C414" s="98" t="s">
        <v>1807</v>
      </c>
      <c r="D414" s="98" t="s">
        <v>5730</v>
      </c>
      <c r="E414" s="98" t="s">
        <v>5731</v>
      </c>
      <c r="F414" s="98" t="s">
        <v>9</v>
      </c>
      <c r="G414" s="98" t="s">
        <v>1418</v>
      </c>
      <c r="H414" s="98" t="s">
        <v>481</v>
      </c>
      <c r="I414" s="98" t="s">
        <v>465</v>
      </c>
      <c r="J414" s="98" t="s">
        <v>695</v>
      </c>
      <c r="K414" s="98" t="s">
        <v>6294</v>
      </c>
      <c r="L414" s="99">
        <v>95000</v>
      </c>
      <c r="M414" s="99">
        <v>10500.38</v>
      </c>
      <c r="N414" s="99">
        <v>2888</v>
      </c>
      <c r="O414" s="99">
        <v>2726.5</v>
      </c>
      <c r="P414" s="99">
        <v>1740.4599999999919</v>
      </c>
      <c r="Q414" s="99">
        <v>77144.66</v>
      </c>
    </row>
    <row r="415" spans="1:17">
      <c r="A415" s="42" t="str">
        <f>TNOMINA[[#This Row],[cedula]]&amp;TNOMINA[[#This Row],[ctapresup]]&amp;TNOMINA[[#This Row],[prog]]</f>
        <v>223010556992.1.1.1.0101</v>
      </c>
      <c r="B415" s="98" t="s">
        <v>1787</v>
      </c>
      <c r="C415" s="98" t="s">
        <v>1807</v>
      </c>
      <c r="D415" s="98" t="s">
        <v>5730</v>
      </c>
      <c r="E415" s="98" t="s">
        <v>5731</v>
      </c>
      <c r="F415" s="98" t="s">
        <v>9</v>
      </c>
      <c r="G415" s="98" t="s">
        <v>2759</v>
      </c>
      <c r="H415" s="98" t="s">
        <v>2792</v>
      </c>
      <c r="I415" s="98" t="s">
        <v>7</v>
      </c>
      <c r="J415" s="98" t="s">
        <v>407</v>
      </c>
      <c r="K415" s="98" t="s">
        <v>6294</v>
      </c>
      <c r="L415" s="99">
        <v>24000</v>
      </c>
      <c r="M415" s="100"/>
      <c r="N415" s="99">
        <v>729.6</v>
      </c>
      <c r="O415" s="99">
        <v>688.8</v>
      </c>
      <c r="P415" s="100"/>
      <c r="Q415" s="99">
        <v>20670.599999999999</v>
      </c>
    </row>
    <row r="416" spans="1:17">
      <c r="A416" s="42" t="str">
        <f>TNOMINA[[#This Row],[cedula]]&amp;TNOMINA[[#This Row],[ctapresup]]&amp;TNOMINA[[#This Row],[prog]]</f>
        <v>001003703372.1.1.1.0101</v>
      </c>
      <c r="B416" s="98" t="s">
        <v>1787</v>
      </c>
      <c r="C416" s="98" t="s">
        <v>1807</v>
      </c>
      <c r="D416" s="98" t="s">
        <v>5730</v>
      </c>
      <c r="E416" s="98" t="s">
        <v>5731</v>
      </c>
      <c r="F416" s="98" t="s">
        <v>9</v>
      </c>
      <c r="G416" s="98" t="s">
        <v>881</v>
      </c>
      <c r="H416" s="98" t="s">
        <v>419</v>
      </c>
      <c r="I416" s="98" t="s">
        <v>7</v>
      </c>
      <c r="J416" s="98" t="s">
        <v>407</v>
      </c>
      <c r="K416" s="98" t="s">
        <v>6294</v>
      </c>
      <c r="L416" s="99">
        <v>22000</v>
      </c>
      <c r="M416" s="100"/>
      <c r="N416" s="99">
        <v>668.8</v>
      </c>
      <c r="O416" s="99">
        <v>631.4</v>
      </c>
      <c r="P416" s="100"/>
      <c r="Q416" s="99">
        <v>4292.3999999999996</v>
      </c>
    </row>
    <row r="417" spans="1:17">
      <c r="A417" s="42" t="str">
        <f>TNOMINA[[#This Row],[cedula]]&amp;TNOMINA[[#This Row],[ctapresup]]&amp;TNOMINA[[#This Row],[prog]]</f>
        <v>402374505292.1.1.1.0101</v>
      </c>
      <c r="B417" s="98" t="s">
        <v>1787</v>
      </c>
      <c r="C417" s="98" t="s">
        <v>1807</v>
      </c>
      <c r="D417" s="98" t="s">
        <v>5730</v>
      </c>
      <c r="E417" s="98" t="s">
        <v>5731</v>
      </c>
      <c r="F417" s="98" t="s">
        <v>9</v>
      </c>
      <c r="G417" s="98" t="s">
        <v>1419</v>
      </c>
      <c r="H417" s="98" t="s">
        <v>1143</v>
      </c>
      <c r="I417" s="98" t="s">
        <v>25</v>
      </c>
      <c r="J417" s="98" t="s">
        <v>612</v>
      </c>
      <c r="K417" s="98" t="s">
        <v>6294</v>
      </c>
      <c r="L417" s="99">
        <v>45000</v>
      </c>
      <c r="M417" s="99">
        <v>1148.33</v>
      </c>
      <c r="N417" s="99">
        <v>1368</v>
      </c>
      <c r="O417" s="99">
        <v>1291.5</v>
      </c>
      <c r="P417" s="99">
        <v>25</v>
      </c>
      <c r="Q417" s="99">
        <v>41167.17</v>
      </c>
    </row>
    <row r="418" spans="1:17">
      <c r="A418" s="42" t="str">
        <f>TNOMINA[[#This Row],[cedula]]&amp;TNOMINA[[#This Row],[ctapresup]]&amp;TNOMINA[[#This Row],[prog]]</f>
        <v>001128106012.1.1.1.0101</v>
      </c>
      <c r="B418" s="98" t="s">
        <v>1787</v>
      </c>
      <c r="C418" s="98" t="s">
        <v>1807</v>
      </c>
      <c r="D418" s="98" t="s">
        <v>5730</v>
      </c>
      <c r="E418" s="98" t="s">
        <v>5731</v>
      </c>
      <c r="F418" s="98" t="s">
        <v>9</v>
      </c>
      <c r="G418" s="98" t="s">
        <v>6201</v>
      </c>
      <c r="H418" s="98" t="s">
        <v>6204</v>
      </c>
      <c r="I418" s="98" t="s">
        <v>25</v>
      </c>
      <c r="J418" s="98" t="s">
        <v>642</v>
      </c>
      <c r="K418" s="98" t="s">
        <v>6294</v>
      </c>
      <c r="L418" s="99">
        <v>110000</v>
      </c>
      <c r="M418" s="99">
        <v>14457.62</v>
      </c>
      <c r="N418" s="99">
        <v>3344</v>
      </c>
      <c r="O418" s="99">
        <v>3157</v>
      </c>
      <c r="P418" s="99">
        <v>25</v>
      </c>
      <c r="Q418" s="99">
        <v>89016.38</v>
      </c>
    </row>
    <row r="419" spans="1:17">
      <c r="A419" s="42" t="str">
        <f>TNOMINA[[#This Row],[cedula]]&amp;TNOMINA[[#This Row],[ctapresup]]&amp;TNOMINA[[#This Row],[prog]]</f>
        <v>001080270612.1.1.1.0101</v>
      </c>
      <c r="B419" s="98" t="s">
        <v>1787</v>
      </c>
      <c r="C419" s="98" t="s">
        <v>1807</v>
      </c>
      <c r="D419" s="98" t="s">
        <v>5730</v>
      </c>
      <c r="E419" s="98" t="s">
        <v>5731</v>
      </c>
      <c r="F419" s="98" t="s">
        <v>9</v>
      </c>
      <c r="G419" s="98" t="s">
        <v>882</v>
      </c>
      <c r="H419" s="98" t="s">
        <v>401</v>
      </c>
      <c r="I419" s="98" t="s">
        <v>109</v>
      </c>
      <c r="J419" s="98" t="s">
        <v>400</v>
      </c>
      <c r="K419" s="98" t="s">
        <v>6294</v>
      </c>
      <c r="L419" s="99">
        <v>100000</v>
      </c>
      <c r="M419" s="99">
        <v>12105.37</v>
      </c>
      <c r="N419" s="99">
        <v>3040</v>
      </c>
      <c r="O419" s="99">
        <v>2870</v>
      </c>
      <c r="P419" s="99">
        <v>15694.350000000006</v>
      </c>
      <c r="Q419" s="99">
        <v>66290.28</v>
      </c>
    </row>
    <row r="420" spans="1:17">
      <c r="A420" s="42" t="str">
        <f>TNOMINA[[#This Row],[cedula]]&amp;TNOMINA[[#This Row],[ctapresup]]&amp;TNOMINA[[#This Row],[prog]]</f>
        <v>402268918162.1.1.1.0101</v>
      </c>
      <c r="B420" s="98" t="s">
        <v>1787</v>
      </c>
      <c r="C420" s="98" t="s">
        <v>1807</v>
      </c>
      <c r="D420" s="98" t="s">
        <v>5730</v>
      </c>
      <c r="E420" s="98" t="s">
        <v>5731</v>
      </c>
      <c r="F420" s="98" t="s">
        <v>9</v>
      </c>
      <c r="G420" s="98" t="s">
        <v>2863</v>
      </c>
      <c r="H420" s="98" t="s">
        <v>2876</v>
      </c>
      <c r="I420" s="98" t="s">
        <v>2907</v>
      </c>
      <c r="J420" s="98" t="s">
        <v>695</v>
      </c>
      <c r="K420" s="98" t="s">
        <v>6294</v>
      </c>
      <c r="L420" s="99">
        <v>22000</v>
      </c>
      <c r="M420" s="100"/>
      <c r="N420" s="99">
        <v>668.8</v>
      </c>
      <c r="O420" s="99">
        <v>631.4</v>
      </c>
      <c r="P420" s="100"/>
      <c r="Q420" s="99">
        <v>20674.8</v>
      </c>
    </row>
    <row r="421" spans="1:17">
      <c r="A421" s="42" t="str">
        <f>TNOMINA[[#This Row],[cedula]]&amp;TNOMINA[[#This Row],[ctapresup]]&amp;TNOMINA[[#This Row],[prog]]</f>
        <v>001135334002.1.1.1.0101</v>
      </c>
      <c r="B421" s="98" t="s">
        <v>1787</v>
      </c>
      <c r="C421" s="98" t="s">
        <v>1807</v>
      </c>
      <c r="D421" s="98" t="s">
        <v>5730</v>
      </c>
      <c r="E421" s="98" t="s">
        <v>5731</v>
      </c>
      <c r="F421" s="98" t="s">
        <v>9</v>
      </c>
      <c r="G421" s="98" t="s">
        <v>1420</v>
      </c>
      <c r="H421" s="98" t="s">
        <v>714</v>
      </c>
      <c r="I421" s="98" t="s">
        <v>8</v>
      </c>
      <c r="J421" s="98" t="s">
        <v>160</v>
      </c>
      <c r="K421" s="98" t="s">
        <v>6294</v>
      </c>
      <c r="L421" s="99">
        <v>35000</v>
      </c>
      <c r="M421" s="100"/>
      <c r="N421" s="99">
        <v>1064</v>
      </c>
      <c r="O421" s="99">
        <v>1004.5</v>
      </c>
      <c r="P421" s="100"/>
      <c r="Q421" s="99">
        <v>10988.71</v>
      </c>
    </row>
    <row r="422" spans="1:17">
      <c r="A422" s="42" t="str">
        <f>TNOMINA[[#This Row],[cedula]]&amp;TNOMINA[[#This Row],[ctapresup]]&amp;TNOMINA[[#This Row],[prog]]</f>
        <v>037000169532.1.1.1.0101</v>
      </c>
      <c r="B422" s="98" t="s">
        <v>1787</v>
      </c>
      <c r="C422" s="98" t="s">
        <v>1807</v>
      </c>
      <c r="D422" s="98" t="s">
        <v>5730</v>
      </c>
      <c r="E422" s="98" t="s">
        <v>5731</v>
      </c>
      <c r="F422" s="98" t="s">
        <v>9</v>
      </c>
      <c r="G422" s="98" t="s">
        <v>1421</v>
      </c>
      <c r="H422" s="98" t="s">
        <v>397</v>
      </c>
      <c r="I422" s="98" t="s">
        <v>8</v>
      </c>
      <c r="J422" s="98" t="s">
        <v>388</v>
      </c>
      <c r="K422" s="98" t="s">
        <v>6294</v>
      </c>
      <c r="L422" s="99">
        <v>35000</v>
      </c>
      <c r="M422" s="100"/>
      <c r="N422" s="99">
        <v>1064</v>
      </c>
      <c r="O422" s="99">
        <v>1004.5</v>
      </c>
      <c r="P422" s="100"/>
      <c r="Q422" s="99">
        <v>32606.5</v>
      </c>
    </row>
    <row r="423" spans="1:17">
      <c r="A423" s="42" t="str">
        <f>TNOMINA[[#This Row],[cedula]]&amp;TNOMINA[[#This Row],[ctapresup]]&amp;TNOMINA[[#This Row],[prog]]</f>
        <v>001144631102.1.1.1.0101</v>
      </c>
      <c r="B423" s="98" t="s">
        <v>1787</v>
      </c>
      <c r="C423" s="98" t="s">
        <v>1807</v>
      </c>
      <c r="D423" s="98" t="s">
        <v>5730</v>
      </c>
      <c r="E423" s="98" t="s">
        <v>5731</v>
      </c>
      <c r="F423" s="98" t="s">
        <v>9</v>
      </c>
      <c r="G423" s="98" t="s">
        <v>2703</v>
      </c>
      <c r="H423" s="98" t="s">
        <v>2704</v>
      </c>
      <c r="I423" s="98" t="s">
        <v>7</v>
      </c>
      <c r="J423" s="98" t="s">
        <v>226</v>
      </c>
      <c r="K423" s="98" t="s">
        <v>6294</v>
      </c>
      <c r="L423" s="99">
        <v>24000</v>
      </c>
      <c r="M423" s="100"/>
      <c r="N423" s="99">
        <v>729.6</v>
      </c>
      <c r="O423" s="99">
        <v>688.8</v>
      </c>
      <c r="P423" s="100"/>
      <c r="Q423" s="99">
        <v>12774.97</v>
      </c>
    </row>
    <row r="424" spans="1:17">
      <c r="A424" s="42" t="str">
        <f>TNOMINA[[#This Row],[cedula]]&amp;TNOMINA[[#This Row],[ctapresup]]&amp;TNOMINA[[#This Row],[prog]]</f>
        <v>001108708132.1.1.1.0101</v>
      </c>
      <c r="B424" s="98" t="s">
        <v>1787</v>
      </c>
      <c r="C424" s="98" t="s">
        <v>1807</v>
      </c>
      <c r="D424" s="98" t="s">
        <v>5730</v>
      </c>
      <c r="E424" s="98" t="s">
        <v>5731</v>
      </c>
      <c r="F424" s="98" t="s">
        <v>9</v>
      </c>
      <c r="G424" s="98" t="s">
        <v>1422</v>
      </c>
      <c r="H424" s="98" t="s">
        <v>279</v>
      </c>
      <c r="I424" s="98" t="s">
        <v>295</v>
      </c>
      <c r="J424" s="98" t="s">
        <v>5732</v>
      </c>
      <c r="K424" s="98" t="s">
        <v>6294</v>
      </c>
      <c r="L424" s="99">
        <v>35000</v>
      </c>
      <c r="M424" s="100"/>
      <c r="N424" s="99">
        <v>1064</v>
      </c>
      <c r="O424" s="99">
        <v>1004.5</v>
      </c>
      <c r="P424" s="100"/>
      <c r="Q424" s="99">
        <v>16943.82</v>
      </c>
    </row>
    <row r="425" spans="1:17">
      <c r="A425" s="42" t="str">
        <f>TNOMINA[[#This Row],[cedula]]&amp;TNOMINA[[#This Row],[ctapresup]]&amp;TNOMINA[[#This Row],[prog]]</f>
        <v>047001091862.1.1.1.0101</v>
      </c>
      <c r="B425" s="98" t="s">
        <v>1787</v>
      </c>
      <c r="C425" s="98" t="s">
        <v>1807</v>
      </c>
      <c r="D425" s="98" t="s">
        <v>5730</v>
      </c>
      <c r="E425" s="98" t="s">
        <v>5731</v>
      </c>
      <c r="F425" s="98" t="s">
        <v>9</v>
      </c>
      <c r="G425" s="98" t="s">
        <v>1423</v>
      </c>
      <c r="H425" s="98" t="s">
        <v>704</v>
      </c>
      <c r="I425" s="98" t="s">
        <v>163</v>
      </c>
      <c r="J425" s="98" t="s">
        <v>694</v>
      </c>
      <c r="K425" s="98" t="s">
        <v>6294</v>
      </c>
      <c r="L425" s="99">
        <v>35000</v>
      </c>
      <c r="M425" s="100"/>
      <c r="N425" s="99">
        <v>1064</v>
      </c>
      <c r="O425" s="99">
        <v>1004.5</v>
      </c>
      <c r="P425" s="100"/>
      <c r="Q425" s="99">
        <v>32906.5</v>
      </c>
    </row>
    <row r="426" spans="1:17">
      <c r="A426" s="42" t="str">
        <f>TNOMINA[[#This Row],[cedula]]&amp;TNOMINA[[#This Row],[ctapresup]]&amp;TNOMINA[[#This Row],[prog]]</f>
        <v>001003458182.1.1.1.0101</v>
      </c>
      <c r="B426" s="98" t="s">
        <v>1787</v>
      </c>
      <c r="C426" s="98" t="s">
        <v>1807</v>
      </c>
      <c r="D426" s="98" t="s">
        <v>5730</v>
      </c>
      <c r="E426" s="98" t="s">
        <v>5731</v>
      </c>
      <c r="F426" s="98" t="s">
        <v>9</v>
      </c>
      <c r="G426" s="98" t="s">
        <v>2530</v>
      </c>
      <c r="H426" s="98" t="s">
        <v>2556</v>
      </c>
      <c r="I426" s="98" t="s">
        <v>295</v>
      </c>
      <c r="J426" s="98" t="s">
        <v>612</v>
      </c>
      <c r="K426" s="98" t="s">
        <v>6294</v>
      </c>
      <c r="L426" s="99">
        <v>35000</v>
      </c>
      <c r="M426" s="100"/>
      <c r="N426" s="99">
        <v>1064</v>
      </c>
      <c r="O426" s="99">
        <v>1004.5</v>
      </c>
      <c r="P426" s="100"/>
      <c r="Q426" s="99">
        <v>26801.56</v>
      </c>
    </row>
    <row r="427" spans="1:17">
      <c r="A427" s="42" t="str">
        <f>TNOMINA[[#This Row],[cedula]]&amp;TNOMINA[[#This Row],[ctapresup]]&amp;TNOMINA[[#This Row],[prog]]</f>
        <v>001141637282.1.1.1.0101</v>
      </c>
      <c r="B427" s="98" t="s">
        <v>1787</v>
      </c>
      <c r="C427" s="98" t="s">
        <v>1807</v>
      </c>
      <c r="D427" s="98" t="s">
        <v>5730</v>
      </c>
      <c r="E427" s="98" t="s">
        <v>5731</v>
      </c>
      <c r="F427" s="98" t="s">
        <v>9</v>
      </c>
      <c r="G427" s="98" t="s">
        <v>1424</v>
      </c>
      <c r="H427" s="98" t="s">
        <v>289</v>
      </c>
      <c r="I427" s="98" t="s">
        <v>1848</v>
      </c>
      <c r="J427" s="98" t="s">
        <v>287</v>
      </c>
      <c r="K427" s="98" t="s">
        <v>6294</v>
      </c>
      <c r="L427" s="99">
        <v>70000</v>
      </c>
      <c r="M427" s="99">
        <v>5368.48</v>
      </c>
      <c r="N427" s="99">
        <v>2128</v>
      </c>
      <c r="O427" s="99">
        <v>2009</v>
      </c>
      <c r="P427" s="99">
        <v>20508.090000000004</v>
      </c>
      <c r="Q427" s="99">
        <v>39986.43</v>
      </c>
    </row>
    <row r="428" spans="1:17">
      <c r="A428" s="42" t="str">
        <f>TNOMINA[[#This Row],[cedula]]&amp;TNOMINA[[#This Row],[ctapresup]]&amp;TNOMINA[[#This Row],[prog]]</f>
        <v>223017518342.1.1.1.0101</v>
      </c>
      <c r="B428" s="98" t="s">
        <v>1787</v>
      </c>
      <c r="C428" s="98" t="s">
        <v>1807</v>
      </c>
      <c r="D428" s="98" t="s">
        <v>5730</v>
      </c>
      <c r="E428" s="98" t="s">
        <v>5731</v>
      </c>
      <c r="F428" s="98" t="s">
        <v>9</v>
      </c>
      <c r="G428" s="98" t="s">
        <v>2699</v>
      </c>
      <c r="H428" s="98" t="s">
        <v>2700</v>
      </c>
      <c r="I428" s="98" t="s">
        <v>7</v>
      </c>
      <c r="J428" s="98" t="s">
        <v>226</v>
      </c>
      <c r="K428" s="98" t="s">
        <v>6294</v>
      </c>
      <c r="L428" s="99">
        <v>24000</v>
      </c>
      <c r="M428" s="100"/>
      <c r="N428" s="99">
        <v>729.6</v>
      </c>
      <c r="O428" s="99">
        <v>688.8</v>
      </c>
      <c r="P428" s="100"/>
      <c r="Q428" s="99">
        <v>20690.599999999999</v>
      </c>
    </row>
    <row r="429" spans="1:17">
      <c r="A429" s="42" t="str">
        <f>TNOMINA[[#This Row],[cedula]]&amp;TNOMINA[[#This Row],[ctapresup]]&amp;TNOMINA[[#This Row],[prog]]</f>
        <v>018001992652.1.1.1.0101</v>
      </c>
      <c r="B429" s="98" t="s">
        <v>1787</v>
      </c>
      <c r="C429" s="98" t="s">
        <v>1807</v>
      </c>
      <c r="D429" s="98" t="s">
        <v>5730</v>
      </c>
      <c r="E429" s="98" t="s">
        <v>5731</v>
      </c>
      <c r="F429" s="98" t="s">
        <v>9</v>
      </c>
      <c r="G429" s="98" t="s">
        <v>1425</v>
      </c>
      <c r="H429" s="98" t="s">
        <v>1181</v>
      </c>
      <c r="I429" s="98" t="s">
        <v>20</v>
      </c>
      <c r="J429" s="98" t="s">
        <v>570</v>
      </c>
      <c r="K429" s="98" t="s">
        <v>6294</v>
      </c>
      <c r="L429" s="99">
        <v>24000</v>
      </c>
      <c r="M429" s="100"/>
      <c r="N429" s="99">
        <v>729.6</v>
      </c>
      <c r="O429" s="99">
        <v>688.8</v>
      </c>
      <c r="P429" s="100"/>
      <c r="Q429" s="99">
        <v>22556.6</v>
      </c>
    </row>
    <row r="430" spans="1:17">
      <c r="A430" s="42" t="str">
        <f>TNOMINA[[#This Row],[cedula]]&amp;TNOMINA[[#This Row],[ctapresup]]&amp;TNOMINA[[#This Row],[prog]]</f>
        <v>054009106582.1.1.1.0101</v>
      </c>
      <c r="B430" s="98" t="s">
        <v>1787</v>
      </c>
      <c r="C430" s="98" t="s">
        <v>1807</v>
      </c>
      <c r="D430" s="98" t="s">
        <v>5730</v>
      </c>
      <c r="E430" s="98" t="s">
        <v>5731</v>
      </c>
      <c r="F430" s="98" t="s">
        <v>9</v>
      </c>
      <c r="G430" s="98" t="s">
        <v>2986</v>
      </c>
      <c r="H430" s="98" t="s">
        <v>2987</v>
      </c>
      <c r="I430" s="98" t="s">
        <v>990</v>
      </c>
      <c r="J430" s="98" t="s">
        <v>695</v>
      </c>
      <c r="K430" s="98" t="s">
        <v>6294</v>
      </c>
      <c r="L430" s="99">
        <v>24000</v>
      </c>
      <c r="M430" s="100"/>
      <c r="N430" s="99">
        <v>729.6</v>
      </c>
      <c r="O430" s="99">
        <v>688.8</v>
      </c>
      <c r="P430" s="100"/>
      <c r="Q430" s="99">
        <v>16490.599999999999</v>
      </c>
    </row>
    <row r="431" spans="1:17">
      <c r="A431" s="42" t="str">
        <f>TNOMINA[[#This Row],[cedula]]&amp;TNOMINA[[#This Row],[ctapresup]]&amp;TNOMINA[[#This Row],[prog]]</f>
        <v>402272786332.1.1.1.0101</v>
      </c>
      <c r="B431" s="98" t="s">
        <v>1787</v>
      </c>
      <c r="C431" s="98" t="s">
        <v>1807</v>
      </c>
      <c r="D431" s="98" t="s">
        <v>5730</v>
      </c>
      <c r="E431" s="98" t="s">
        <v>5731</v>
      </c>
      <c r="F431" s="98" t="s">
        <v>9</v>
      </c>
      <c r="G431" s="98" t="s">
        <v>2382</v>
      </c>
      <c r="H431" s="98" t="s">
        <v>2383</v>
      </c>
      <c r="I431" s="98" t="s">
        <v>295</v>
      </c>
      <c r="J431" s="98" t="s">
        <v>388</v>
      </c>
      <c r="K431" s="98" t="s">
        <v>6294</v>
      </c>
      <c r="L431" s="99">
        <v>35000</v>
      </c>
      <c r="M431" s="100"/>
      <c r="N431" s="99">
        <v>1064</v>
      </c>
      <c r="O431" s="99">
        <v>1004.5</v>
      </c>
      <c r="P431" s="100"/>
      <c r="Q431" s="99">
        <v>32906.5</v>
      </c>
    </row>
    <row r="432" spans="1:17">
      <c r="A432" s="42" t="str">
        <f>TNOMINA[[#This Row],[cedula]]&amp;TNOMINA[[#This Row],[ctapresup]]&amp;TNOMINA[[#This Row],[prog]]</f>
        <v>402304856622.1.1.1.0101</v>
      </c>
      <c r="B432" s="98" t="s">
        <v>1787</v>
      </c>
      <c r="C432" s="98" t="s">
        <v>1807</v>
      </c>
      <c r="D432" s="98" t="s">
        <v>5730</v>
      </c>
      <c r="E432" s="98" t="s">
        <v>5731</v>
      </c>
      <c r="F432" s="98" t="s">
        <v>9</v>
      </c>
      <c r="G432" s="98" t="s">
        <v>2626</v>
      </c>
      <c r="H432" s="98" t="s">
        <v>2625</v>
      </c>
      <c r="I432" s="98" t="s">
        <v>295</v>
      </c>
      <c r="J432" s="98" t="s">
        <v>5732</v>
      </c>
      <c r="K432" s="98" t="s">
        <v>6294</v>
      </c>
      <c r="L432" s="99">
        <v>30000</v>
      </c>
      <c r="M432" s="100"/>
      <c r="N432" s="99">
        <v>912</v>
      </c>
      <c r="O432" s="99">
        <v>861</v>
      </c>
      <c r="P432" s="100"/>
      <c r="Q432" s="99">
        <v>28202</v>
      </c>
    </row>
    <row r="433" spans="1:17">
      <c r="A433" s="42" t="str">
        <f>TNOMINA[[#This Row],[cedula]]&amp;TNOMINA[[#This Row],[ctapresup]]&amp;TNOMINA[[#This Row],[prog]]</f>
        <v>402275285652.1.1.1.0101</v>
      </c>
      <c r="B433" s="98" t="s">
        <v>1787</v>
      </c>
      <c r="C433" s="98" t="s">
        <v>1807</v>
      </c>
      <c r="D433" s="98" t="s">
        <v>5730</v>
      </c>
      <c r="E433" s="98" t="s">
        <v>5731</v>
      </c>
      <c r="F433" s="98" t="s">
        <v>9</v>
      </c>
      <c r="G433" s="98" t="s">
        <v>2959</v>
      </c>
      <c r="H433" s="98" t="s">
        <v>2958</v>
      </c>
      <c r="I433" s="98" t="s">
        <v>7</v>
      </c>
      <c r="J433" s="98" t="s">
        <v>695</v>
      </c>
      <c r="K433" s="98" t="s">
        <v>6294</v>
      </c>
      <c r="L433" s="99">
        <v>22000</v>
      </c>
      <c r="M433" s="100"/>
      <c r="N433" s="99">
        <v>668.8</v>
      </c>
      <c r="O433" s="99">
        <v>631.4</v>
      </c>
      <c r="P433" s="100"/>
      <c r="Q433" s="99">
        <v>20674.8</v>
      </c>
    </row>
    <row r="434" spans="1:17">
      <c r="A434" s="42" t="str">
        <f>TNOMINA[[#This Row],[cedula]]&amp;TNOMINA[[#This Row],[ctapresup]]&amp;TNOMINA[[#This Row],[prog]]</f>
        <v>001048783842.1.1.1.0101</v>
      </c>
      <c r="B434" s="98" t="s">
        <v>1787</v>
      </c>
      <c r="C434" s="98" t="s">
        <v>1807</v>
      </c>
      <c r="D434" s="98" t="s">
        <v>5730</v>
      </c>
      <c r="E434" s="98" t="s">
        <v>5731</v>
      </c>
      <c r="F434" s="98" t="s">
        <v>9</v>
      </c>
      <c r="G434" s="98" t="s">
        <v>1426</v>
      </c>
      <c r="H434" s="98" t="s">
        <v>4525</v>
      </c>
      <c r="I434" s="98" t="s">
        <v>109</v>
      </c>
      <c r="J434" s="98" t="s">
        <v>695</v>
      </c>
      <c r="K434" s="98" t="s">
        <v>6294</v>
      </c>
      <c r="L434" s="99">
        <v>115000</v>
      </c>
      <c r="M434" s="99">
        <v>15204.88</v>
      </c>
      <c r="N434" s="99">
        <v>3496</v>
      </c>
      <c r="O434" s="99">
        <v>3300.5</v>
      </c>
      <c r="P434" s="99">
        <v>1740.4599999999919</v>
      </c>
      <c r="Q434" s="99">
        <v>91258.16</v>
      </c>
    </row>
    <row r="435" spans="1:17">
      <c r="A435" s="42" t="str">
        <f>TNOMINA[[#This Row],[cedula]]&amp;TNOMINA[[#This Row],[ctapresup]]&amp;TNOMINA[[#This Row],[prog]]</f>
        <v>018005413002.1.1.1.0101</v>
      </c>
      <c r="B435" s="98" t="s">
        <v>1787</v>
      </c>
      <c r="C435" s="98" t="s">
        <v>1807</v>
      </c>
      <c r="D435" s="98" t="s">
        <v>5730</v>
      </c>
      <c r="E435" s="98" t="s">
        <v>5731</v>
      </c>
      <c r="F435" s="98" t="s">
        <v>9</v>
      </c>
      <c r="G435" s="98" t="s">
        <v>1427</v>
      </c>
      <c r="H435" s="98" t="s">
        <v>1116</v>
      </c>
      <c r="I435" s="98" t="s">
        <v>111</v>
      </c>
      <c r="J435" s="98" t="s">
        <v>388</v>
      </c>
      <c r="K435" s="98" t="s">
        <v>6294</v>
      </c>
      <c r="L435" s="99">
        <v>25000</v>
      </c>
      <c r="M435" s="100"/>
      <c r="N435" s="99">
        <v>760</v>
      </c>
      <c r="O435" s="99">
        <v>717.5</v>
      </c>
      <c r="P435" s="100"/>
      <c r="Q435" s="99">
        <v>23497.5</v>
      </c>
    </row>
    <row r="436" spans="1:17">
      <c r="A436" s="42" t="str">
        <f>TNOMINA[[#This Row],[cedula]]&amp;TNOMINA[[#This Row],[ctapresup]]&amp;TNOMINA[[#This Row],[prog]]</f>
        <v>018004812342.1.1.1.0101</v>
      </c>
      <c r="B436" s="98" t="s">
        <v>1787</v>
      </c>
      <c r="C436" s="98" t="s">
        <v>1807</v>
      </c>
      <c r="D436" s="98" t="s">
        <v>5730</v>
      </c>
      <c r="E436" s="98" t="s">
        <v>5731</v>
      </c>
      <c r="F436" s="98" t="s">
        <v>9</v>
      </c>
      <c r="G436" s="98" t="s">
        <v>2531</v>
      </c>
      <c r="H436" s="98" t="s">
        <v>2557</v>
      </c>
      <c r="I436" s="98" t="s">
        <v>295</v>
      </c>
      <c r="J436" s="98" t="s">
        <v>287</v>
      </c>
      <c r="K436" s="98" t="s">
        <v>6294</v>
      </c>
      <c r="L436" s="99">
        <v>35000</v>
      </c>
      <c r="M436" s="100"/>
      <c r="N436" s="99">
        <v>1064</v>
      </c>
      <c r="O436" s="99">
        <v>1004.5</v>
      </c>
      <c r="P436" s="100"/>
      <c r="Q436" s="99">
        <v>24156.12</v>
      </c>
    </row>
    <row r="437" spans="1:17">
      <c r="A437" s="42" t="str">
        <f>TNOMINA[[#This Row],[cedula]]&amp;TNOMINA[[#This Row],[ctapresup]]&amp;TNOMINA[[#This Row],[prog]]</f>
        <v>027000065762.1.1.1.0101</v>
      </c>
      <c r="B437" s="98" t="s">
        <v>1787</v>
      </c>
      <c r="C437" s="98" t="s">
        <v>1807</v>
      </c>
      <c r="D437" s="98" t="s">
        <v>5730</v>
      </c>
      <c r="E437" s="98" t="s">
        <v>5731</v>
      </c>
      <c r="F437" s="98" t="s">
        <v>9</v>
      </c>
      <c r="G437" s="98" t="s">
        <v>1657</v>
      </c>
      <c r="H437" s="98" t="s">
        <v>168</v>
      </c>
      <c r="I437" s="98" t="s">
        <v>169</v>
      </c>
      <c r="J437" s="98" t="s">
        <v>160</v>
      </c>
      <c r="K437" s="98" t="s">
        <v>6294</v>
      </c>
      <c r="L437" s="99">
        <v>40000</v>
      </c>
      <c r="M437" s="99">
        <v>442.65</v>
      </c>
      <c r="N437" s="99">
        <v>1216</v>
      </c>
      <c r="O437" s="99">
        <v>1148</v>
      </c>
      <c r="P437" s="99">
        <v>6362.48</v>
      </c>
      <c r="Q437" s="99">
        <v>30830.87</v>
      </c>
    </row>
    <row r="438" spans="1:17">
      <c r="A438" s="42" t="str">
        <f>TNOMINA[[#This Row],[cedula]]&amp;TNOMINA[[#This Row],[ctapresup]]&amp;TNOMINA[[#This Row],[prog]]</f>
        <v>001006399212.1.1.1.0101</v>
      </c>
      <c r="B438" s="98" t="s">
        <v>1787</v>
      </c>
      <c r="C438" s="98" t="s">
        <v>1807</v>
      </c>
      <c r="D438" s="98" t="s">
        <v>5730</v>
      </c>
      <c r="E438" s="98" t="s">
        <v>5731</v>
      </c>
      <c r="F438" s="98" t="s">
        <v>9</v>
      </c>
      <c r="G438" s="98" t="s">
        <v>1428</v>
      </c>
      <c r="H438" s="98" t="s">
        <v>751</v>
      </c>
      <c r="I438" s="98" t="s">
        <v>5756</v>
      </c>
      <c r="J438" s="98" t="s">
        <v>570</v>
      </c>
      <c r="K438" s="98" t="s">
        <v>6294</v>
      </c>
      <c r="L438" s="99">
        <v>26250</v>
      </c>
      <c r="M438" s="100"/>
      <c r="N438" s="99">
        <v>798</v>
      </c>
      <c r="O438" s="99">
        <v>753.38</v>
      </c>
      <c r="P438" s="100"/>
      <c r="Q438" s="99">
        <v>24673.62</v>
      </c>
    </row>
    <row r="439" spans="1:17">
      <c r="A439" s="42" t="str">
        <f>TNOMINA[[#This Row],[cedula]]&amp;TNOMINA[[#This Row],[ctapresup]]&amp;TNOMINA[[#This Row],[prog]]</f>
        <v>001062458222.1.1.1.0101</v>
      </c>
      <c r="B439" s="98" t="s">
        <v>1787</v>
      </c>
      <c r="C439" s="98" t="s">
        <v>1807</v>
      </c>
      <c r="D439" s="98" t="s">
        <v>5730</v>
      </c>
      <c r="E439" s="98" t="s">
        <v>5731</v>
      </c>
      <c r="F439" s="98" t="s">
        <v>9</v>
      </c>
      <c r="G439" s="98" t="s">
        <v>883</v>
      </c>
      <c r="H439" s="98" t="s">
        <v>318</v>
      </c>
      <c r="I439" s="98" t="s">
        <v>7</v>
      </c>
      <c r="J439" s="98" t="s">
        <v>605</v>
      </c>
      <c r="K439" s="98" t="s">
        <v>6294</v>
      </c>
      <c r="L439" s="99">
        <v>24000</v>
      </c>
      <c r="M439" s="100"/>
      <c r="N439" s="99">
        <v>729.6</v>
      </c>
      <c r="O439" s="99">
        <v>688.8</v>
      </c>
      <c r="P439" s="100"/>
      <c r="Q439" s="99">
        <v>10026.709999999999</v>
      </c>
    </row>
    <row r="440" spans="1:17">
      <c r="A440" s="42" t="str">
        <f>TNOMINA[[#This Row],[cedula]]&amp;TNOMINA[[#This Row],[ctapresup]]&amp;TNOMINA[[#This Row],[prog]]</f>
        <v>001163604702.1.1.1.0101</v>
      </c>
      <c r="B440" s="98" t="s">
        <v>1787</v>
      </c>
      <c r="C440" s="98" t="s">
        <v>1807</v>
      </c>
      <c r="D440" s="98" t="s">
        <v>5730</v>
      </c>
      <c r="E440" s="98" t="s">
        <v>5731</v>
      </c>
      <c r="F440" s="98" t="s">
        <v>9</v>
      </c>
      <c r="G440" s="98" t="s">
        <v>884</v>
      </c>
      <c r="H440" s="98" t="s">
        <v>207</v>
      </c>
      <c r="I440" s="98" t="s">
        <v>203</v>
      </c>
      <c r="J440" s="98" t="s">
        <v>5735</v>
      </c>
      <c r="K440" s="98" t="s">
        <v>6294</v>
      </c>
      <c r="L440" s="99">
        <v>70000</v>
      </c>
      <c r="M440" s="99">
        <v>5025.38</v>
      </c>
      <c r="N440" s="99">
        <v>2128</v>
      </c>
      <c r="O440" s="99">
        <v>2009</v>
      </c>
      <c r="P440" s="99">
        <v>3040.4599999999991</v>
      </c>
      <c r="Q440" s="99">
        <v>57797.16</v>
      </c>
    </row>
    <row r="441" spans="1:17">
      <c r="A441" s="42" t="str">
        <f>TNOMINA[[#This Row],[cedula]]&amp;TNOMINA[[#This Row],[ctapresup]]&amp;TNOMINA[[#This Row],[prog]]</f>
        <v>402281736352.1.1.1.0101</v>
      </c>
      <c r="B441" s="98" t="s">
        <v>1787</v>
      </c>
      <c r="C441" s="98" t="s">
        <v>1807</v>
      </c>
      <c r="D441" s="98" t="s">
        <v>5730</v>
      </c>
      <c r="E441" s="98" t="s">
        <v>5731</v>
      </c>
      <c r="F441" s="98" t="s">
        <v>9</v>
      </c>
      <c r="G441" s="98" t="s">
        <v>5988</v>
      </c>
      <c r="H441" s="98" t="s">
        <v>5991</v>
      </c>
      <c r="I441" s="98" t="s">
        <v>7</v>
      </c>
      <c r="J441" s="98" t="s">
        <v>407</v>
      </c>
      <c r="K441" s="98" t="s">
        <v>6294</v>
      </c>
      <c r="L441" s="99">
        <v>20000</v>
      </c>
      <c r="M441" s="100"/>
      <c r="N441" s="99">
        <v>608</v>
      </c>
      <c r="O441" s="99">
        <v>574</v>
      </c>
      <c r="P441" s="100"/>
      <c r="Q441" s="99">
        <v>18793</v>
      </c>
    </row>
    <row r="442" spans="1:17">
      <c r="A442" s="42" t="str">
        <f>TNOMINA[[#This Row],[cedula]]&amp;TNOMINA[[#This Row],[ctapresup]]&amp;TNOMINA[[#This Row],[prog]]</f>
        <v>402131694402.1.1.1.0101</v>
      </c>
      <c r="B442" s="98" t="s">
        <v>1787</v>
      </c>
      <c r="C442" s="98" t="s">
        <v>1807</v>
      </c>
      <c r="D442" s="98" t="s">
        <v>5730</v>
      </c>
      <c r="E442" s="98" t="s">
        <v>5731</v>
      </c>
      <c r="F442" s="98" t="s">
        <v>9</v>
      </c>
      <c r="G442" s="98" t="s">
        <v>1429</v>
      </c>
      <c r="H442" s="98" t="s">
        <v>791</v>
      </c>
      <c r="I442" s="98" t="s">
        <v>295</v>
      </c>
      <c r="J442" s="98" t="s">
        <v>5732</v>
      </c>
      <c r="K442" s="98" t="s">
        <v>6294</v>
      </c>
      <c r="L442" s="99">
        <v>35000</v>
      </c>
      <c r="M442" s="100"/>
      <c r="N442" s="99">
        <v>1064</v>
      </c>
      <c r="O442" s="99">
        <v>1004.5</v>
      </c>
      <c r="P442" s="100"/>
      <c r="Q442" s="99">
        <v>32906.5</v>
      </c>
    </row>
    <row r="443" spans="1:17">
      <c r="A443" s="42" t="str">
        <f>TNOMINA[[#This Row],[cedula]]&amp;TNOMINA[[#This Row],[ctapresup]]&amp;TNOMINA[[#This Row],[prog]]</f>
        <v>001043217732.1.1.1.0101</v>
      </c>
      <c r="B443" s="98" t="s">
        <v>1787</v>
      </c>
      <c r="C443" s="98" t="s">
        <v>1807</v>
      </c>
      <c r="D443" s="98" t="s">
        <v>5730</v>
      </c>
      <c r="E443" s="98" t="s">
        <v>5731</v>
      </c>
      <c r="F443" s="98" t="s">
        <v>9</v>
      </c>
      <c r="G443" s="98" t="s">
        <v>919</v>
      </c>
      <c r="H443" s="98" t="s">
        <v>319</v>
      </c>
      <c r="I443" s="98" t="s">
        <v>320</v>
      </c>
      <c r="J443" s="98" t="s">
        <v>189</v>
      </c>
      <c r="K443" s="98" t="s">
        <v>6294</v>
      </c>
      <c r="L443" s="99">
        <v>35000</v>
      </c>
      <c r="M443" s="100"/>
      <c r="N443" s="99">
        <v>1064</v>
      </c>
      <c r="O443" s="99">
        <v>1004.5</v>
      </c>
      <c r="P443" s="100"/>
      <c r="Q443" s="99">
        <v>9382</v>
      </c>
    </row>
    <row r="444" spans="1:17">
      <c r="A444" s="42" t="str">
        <f>TNOMINA[[#This Row],[cedula]]&amp;TNOMINA[[#This Row],[ctapresup]]&amp;TNOMINA[[#This Row],[prog]]</f>
        <v>001170006872.1.1.1.0101</v>
      </c>
      <c r="B444" s="98" t="s">
        <v>1787</v>
      </c>
      <c r="C444" s="98" t="s">
        <v>1807</v>
      </c>
      <c r="D444" s="98" t="s">
        <v>5730</v>
      </c>
      <c r="E444" s="98" t="s">
        <v>5731</v>
      </c>
      <c r="F444" s="98" t="s">
        <v>9</v>
      </c>
      <c r="G444" s="98" t="s">
        <v>1430</v>
      </c>
      <c r="H444" s="98" t="s">
        <v>805</v>
      </c>
      <c r="I444" s="98" t="s">
        <v>7</v>
      </c>
      <c r="J444" s="98" t="s">
        <v>407</v>
      </c>
      <c r="K444" s="98" t="s">
        <v>6294</v>
      </c>
      <c r="L444" s="99">
        <v>24000</v>
      </c>
      <c r="M444" s="100"/>
      <c r="N444" s="99">
        <v>729.6</v>
      </c>
      <c r="O444" s="99">
        <v>688.8</v>
      </c>
      <c r="P444" s="100"/>
      <c r="Q444" s="99">
        <v>14583.1</v>
      </c>
    </row>
    <row r="445" spans="1:17">
      <c r="A445" s="42" t="str">
        <f>TNOMINA[[#This Row],[cedula]]&amp;TNOMINA[[#This Row],[ctapresup]]&amp;TNOMINA[[#This Row],[prog]]</f>
        <v>001054582362.1.1.1.0101</v>
      </c>
      <c r="B445" s="98" t="s">
        <v>1787</v>
      </c>
      <c r="C445" s="98" t="s">
        <v>1807</v>
      </c>
      <c r="D445" s="98" t="s">
        <v>5730</v>
      </c>
      <c r="E445" s="98" t="s">
        <v>5731</v>
      </c>
      <c r="F445" s="98" t="s">
        <v>9</v>
      </c>
      <c r="G445" s="98" t="s">
        <v>885</v>
      </c>
      <c r="H445" s="98" t="s">
        <v>638</v>
      </c>
      <c r="I445" s="98" t="s">
        <v>25</v>
      </c>
      <c r="J445" s="98" t="s">
        <v>612</v>
      </c>
      <c r="K445" s="98" t="s">
        <v>6294</v>
      </c>
      <c r="L445" s="99">
        <v>90000</v>
      </c>
      <c r="M445" s="99">
        <v>9324.25</v>
      </c>
      <c r="N445" s="99">
        <v>2736</v>
      </c>
      <c r="O445" s="99">
        <v>2583</v>
      </c>
      <c r="P445" s="99">
        <v>43749.42</v>
      </c>
      <c r="Q445" s="99">
        <v>31607.33</v>
      </c>
    </row>
    <row r="446" spans="1:17">
      <c r="A446" s="42" t="str">
        <f>TNOMINA[[#This Row],[cedula]]&amp;TNOMINA[[#This Row],[ctapresup]]&amp;TNOMINA[[#This Row],[prog]]</f>
        <v>001106612872.1.1.1.0101</v>
      </c>
      <c r="B446" s="98" t="s">
        <v>1787</v>
      </c>
      <c r="C446" s="98" t="s">
        <v>1807</v>
      </c>
      <c r="D446" s="98" t="s">
        <v>5730</v>
      </c>
      <c r="E446" s="98" t="s">
        <v>5731</v>
      </c>
      <c r="F446" s="98" t="s">
        <v>9</v>
      </c>
      <c r="G446" s="98" t="s">
        <v>5963</v>
      </c>
      <c r="H446" s="98" t="s">
        <v>5966</v>
      </c>
      <c r="I446" s="98" t="s">
        <v>25</v>
      </c>
      <c r="J446" s="98" t="s">
        <v>695</v>
      </c>
      <c r="K446" s="98" t="s">
        <v>6294</v>
      </c>
      <c r="L446" s="99">
        <v>70000</v>
      </c>
      <c r="M446" s="99">
        <v>5368.48</v>
      </c>
      <c r="N446" s="99">
        <v>2128</v>
      </c>
      <c r="O446" s="99">
        <v>2009</v>
      </c>
      <c r="P446" s="99">
        <v>25.000000000007276</v>
      </c>
      <c r="Q446" s="99">
        <v>60469.52</v>
      </c>
    </row>
    <row r="447" spans="1:17">
      <c r="A447" s="42" t="str">
        <f>TNOMINA[[#This Row],[cedula]]&amp;TNOMINA[[#This Row],[ctapresup]]&amp;TNOMINA[[#This Row],[prog]]</f>
        <v>023002754982.1.1.1.0101</v>
      </c>
      <c r="B447" s="98" t="s">
        <v>1787</v>
      </c>
      <c r="C447" s="98" t="s">
        <v>1807</v>
      </c>
      <c r="D447" s="98" t="s">
        <v>5730</v>
      </c>
      <c r="E447" s="98" t="s">
        <v>5731</v>
      </c>
      <c r="F447" s="98" t="s">
        <v>9</v>
      </c>
      <c r="G447" s="98" t="s">
        <v>2988</v>
      </c>
      <c r="H447" s="98" t="s">
        <v>2989</v>
      </c>
      <c r="I447" s="98" t="s">
        <v>7</v>
      </c>
      <c r="J447" s="98" t="s">
        <v>570</v>
      </c>
      <c r="K447" s="98" t="s">
        <v>6294</v>
      </c>
      <c r="L447" s="99">
        <v>24000</v>
      </c>
      <c r="M447" s="100"/>
      <c r="N447" s="99">
        <v>729.6</v>
      </c>
      <c r="O447" s="99">
        <v>688.8</v>
      </c>
      <c r="P447" s="100"/>
      <c r="Q447" s="99">
        <v>22556.6</v>
      </c>
    </row>
    <row r="448" spans="1:17">
      <c r="A448" s="42" t="str">
        <f>TNOMINA[[#This Row],[cedula]]&amp;TNOMINA[[#This Row],[ctapresup]]&amp;TNOMINA[[#This Row],[prog]]</f>
        <v>402295942432.1.1.1.0101</v>
      </c>
      <c r="B448" s="98" t="s">
        <v>1787</v>
      </c>
      <c r="C448" s="98" t="s">
        <v>1807</v>
      </c>
      <c r="D448" s="98" t="s">
        <v>5730</v>
      </c>
      <c r="E448" s="98" t="s">
        <v>5731</v>
      </c>
      <c r="F448" s="98" t="s">
        <v>9</v>
      </c>
      <c r="G448" s="98" t="s">
        <v>3007</v>
      </c>
      <c r="H448" s="98" t="s">
        <v>5004</v>
      </c>
      <c r="I448" s="98" t="s">
        <v>295</v>
      </c>
      <c r="J448" s="98" t="s">
        <v>273</v>
      </c>
      <c r="K448" s="98" t="s">
        <v>6294</v>
      </c>
      <c r="L448" s="99">
        <v>35000</v>
      </c>
      <c r="M448" s="100"/>
      <c r="N448" s="99">
        <v>1064</v>
      </c>
      <c r="O448" s="99">
        <v>1004.5</v>
      </c>
      <c r="P448" s="100"/>
      <c r="Q448" s="99">
        <v>32906.5</v>
      </c>
    </row>
    <row r="449" spans="1:17">
      <c r="A449" s="42" t="str">
        <f>TNOMINA[[#This Row],[cedula]]&amp;TNOMINA[[#This Row],[ctapresup]]&amp;TNOMINA[[#This Row],[prog]]</f>
        <v>018006887882.1.1.1.0101</v>
      </c>
      <c r="B449" s="98" t="s">
        <v>1787</v>
      </c>
      <c r="C449" s="98" t="s">
        <v>1807</v>
      </c>
      <c r="D449" s="98" t="s">
        <v>5730</v>
      </c>
      <c r="E449" s="98" t="s">
        <v>5731</v>
      </c>
      <c r="F449" s="98" t="s">
        <v>9</v>
      </c>
      <c r="G449" s="98" t="s">
        <v>2241</v>
      </c>
      <c r="H449" s="98" t="s">
        <v>2240</v>
      </c>
      <c r="I449" s="98" t="s">
        <v>295</v>
      </c>
      <c r="J449" s="98" t="s">
        <v>215</v>
      </c>
      <c r="K449" s="98" t="s">
        <v>6294</v>
      </c>
      <c r="L449" s="99">
        <v>35000</v>
      </c>
      <c r="M449" s="100"/>
      <c r="N449" s="99">
        <v>1064</v>
      </c>
      <c r="O449" s="99">
        <v>1004.5</v>
      </c>
      <c r="P449" s="100"/>
      <c r="Q449" s="99">
        <v>31790.5</v>
      </c>
    </row>
    <row r="450" spans="1:17">
      <c r="A450" s="42" t="str">
        <f>TNOMINA[[#This Row],[cedula]]&amp;TNOMINA[[#This Row],[ctapresup]]&amp;TNOMINA[[#This Row],[prog]]</f>
        <v>001162704892.1.1.1.0101</v>
      </c>
      <c r="B450" s="98" t="s">
        <v>1787</v>
      </c>
      <c r="C450" s="98" t="s">
        <v>1807</v>
      </c>
      <c r="D450" s="98" t="s">
        <v>5730</v>
      </c>
      <c r="E450" s="98" t="s">
        <v>5731</v>
      </c>
      <c r="F450" s="98" t="s">
        <v>9</v>
      </c>
      <c r="G450" s="98" t="s">
        <v>2858</v>
      </c>
      <c r="H450" s="98" t="s">
        <v>2873</v>
      </c>
      <c r="I450" s="98" t="s">
        <v>16</v>
      </c>
      <c r="J450" s="98" t="s">
        <v>215</v>
      </c>
      <c r="K450" s="98" t="s">
        <v>6294</v>
      </c>
      <c r="L450" s="99">
        <v>35000</v>
      </c>
      <c r="M450" s="100"/>
      <c r="N450" s="99">
        <v>1064</v>
      </c>
      <c r="O450" s="99">
        <v>1004.5</v>
      </c>
      <c r="P450" s="100"/>
      <c r="Q450" s="99">
        <v>31340.5</v>
      </c>
    </row>
    <row r="451" spans="1:17">
      <c r="A451" s="42" t="str">
        <f>TNOMINA[[#This Row],[cedula]]&amp;TNOMINA[[#This Row],[ctapresup]]&amp;TNOMINA[[#This Row],[prog]]</f>
        <v>031006034912.1.1.1.0101</v>
      </c>
      <c r="B451" s="98" t="s">
        <v>1787</v>
      </c>
      <c r="C451" s="98" t="s">
        <v>1807</v>
      </c>
      <c r="D451" s="98" t="s">
        <v>5730</v>
      </c>
      <c r="E451" s="98" t="s">
        <v>5731</v>
      </c>
      <c r="F451" s="98" t="s">
        <v>9</v>
      </c>
      <c r="G451" s="98" t="s">
        <v>1431</v>
      </c>
      <c r="H451" s="98" t="s">
        <v>398</v>
      </c>
      <c r="I451" s="98" t="s">
        <v>163</v>
      </c>
      <c r="J451" s="98" t="s">
        <v>388</v>
      </c>
      <c r="K451" s="98" t="s">
        <v>6294</v>
      </c>
      <c r="L451" s="99">
        <v>48000</v>
      </c>
      <c r="M451" s="99">
        <v>1571.73</v>
      </c>
      <c r="N451" s="99">
        <v>1459.2</v>
      </c>
      <c r="O451" s="99">
        <v>1377.6</v>
      </c>
      <c r="P451" s="99">
        <v>325</v>
      </c>
      <c r="Q451" s="99">
        <v>43266.47</v>
      </c>
    </row>
    <row r="452" spans="1:17">
      <c r="A452" s="42" t="str">
        <f>TNOMINA[[#This Row],[cedula]]&amp;TNOMINA[[#This Row],[ctapresup]]&amp;TNOMINA[[#This Row],[prog]]</f>
        <v>001163793222.1.1.1.0101</v>
      </c>
      <c r="B452" s="98" t="s">
        <v>1787</v>
      </c>
      <c r="C452" s="98" t="s">
        <v>1807</v>
      </c>
      <c r="D452" s="98" t="s">
        <v>5730</v>
      </c>
      <c r="E452" s="98" t="s">
        <v>5731</v>
      </c>
      <c r="F452" s="98" t="s">
        <v>9</v>
      </c>
      <c r="G452" s="98" t="s">
        <v>1432</v>
      </c>
      <c r="H452" s="98" t="s">
        <v>187</v>
      </c>
      <c r="I452" s="98" t="s">
        <v>35</v>
      </c>
      <c r="J452" s="98" t="s">
        <v>1215</v>
      </c>
      <c r="K452" s="98" t="s">
        <v>6294</v>
      </c>
      <c r="L452" s="99">
        <v>24000</v>
      </c>
      <c r="M452" s="100"/>
      <c r="N452" s="99">
        <v>729.6</v>
      </c>
      <c r="O452" s="99">
        <v>688.8</v>
      </c>
      <c r="P452" s="100"/>
      <c r="Q452" s="99">
        <v>4467.92</v>
      </c>
    </row>
    <row r="453" spans="1:17">
      <c r="A453" s="42" t="str">
        <f>TNOMINA[[#This Row],[cedula]]&amp;TNOMINA[[#This Row],[ctapresup]]&amp;TNOMINA[[#This Row],[prog]]</f>
        <v>224007581282.1.1.1.0101</v>
      </c>
      <c r="B453" s="98" t="s">
        <v>1787</v>
      </c>
      <c r="C453" s="98" t="s">
        <v>1807</v>
      </c>
      <c r="D453" s="98" t="s">
        <v>5730</v>
      </c>
      <c r="E453" s="98" t="s">
        <v>5731</v>
      </c>
      <c r="F453" s="98" t="s">
        <v>9</v>
      </c>
      <c r="G453" s="98" t="s">
        <v>1433</v>
      </c>
      <c r="H453" s="98" t="s">
        <v>750</v>
      </c>
      <c r="I453" s="98" t="s">
        <v>295</v>
      </c>
      <c r="J453" s="98" t="s">
        <v>199</v>
      </c>
      <c r="K453" s="98" t="s">
        <v>6294</v>
      </c>
      <c r="L453" s="99">
        <v>25000</v>
      </c>
      <c r="M453" s="100"/>
      <c r="N453" s="99">
        <v>760</v>
      </c>
      <c r="O453" s="99">
        <v>717.5</v>
      </c>
      <c r="P453" s="100"/>
      <c r="Q453" s="99">
        <v>15073.88</v>
      </c>
    </row>
    <row r="454" spans="1:17">
      <c r="A454" s="42" t="str">
        <f>TNOMINA[[#This Row],[cedula]]&amp;TNOMINA[[#This Row],[ctapresup]]&amp;TNOMINA[[#This Row],[prog]]</f>
        <v>001173673262.1.1.1.0101</v>
      </c>
      <c r="B454" s="98" t="s">
        <v>1787</v>
      </c>
      <c r="C454" s="98" t="s">
        <v>1807</v>
      </c>
      <c r="D454" s="98" t="s">
        <v>5730</v>
      </c>
      <c r="E454" s="98" t="s">
        <v>5731</v>
      </c>
      <c r="F454" s="98" t="s">
        <v>9</v>
      </c>
      <c r="G454" s="98" t="s">
        <v>1434</v>
      </c>
      <c r="H454" s="98" t="s">
        <v>683</v>
      </c>
      <c r="I454" s="98" t="s">
        <v>7</v>
      </c>
      <c r="J454" s="98" t="s">
        <v>695</v>
      </c>
      <c r="K454" s="98" t="s">
        <v>6294</v>
      </c>
      <c r="L454" s="99">
        <v>15000</v>
      </c>
      <c r="M454" s="100"/>
      <c r="N454" s="99">
        <v>456</v>
      </c>
      <c r="O454" s="99">
        <v>430.5</v>
      </c>
      <c r="P454" s="100"/>
      <c r="Q454" s="99">
        <v>7019.97</v>
      </c>
    </row>
    <row r="455" spans="1:17">
      <c r="A455" s="42" t="str">
        <f>TNOMINA[[#This Row],[cedula]]&amp;TNOMINA[[#This Row],[ctapresup]]&amp;TNOMINA[[#This Row],[prog]]</f>
        <v>001017156132.1.1.1.0101</v>
      </c>
      <c r="B455" s="98" t="s">
        <v>1787</v>
      </c>
      <c r="C455" s="98" t="s">
        <v>1807</v>
      </c>
      <c r="D455" s="98" t="s">
        <v>5730</v>
      </c>
      <c r="E455" s="98" t="s">
        <v>5731</v>
      </c>
      <c r="F455" s="98" t="s">
        <v>9</v>
      </c>
      <c r="G455" s="98" t="s">
        <v>1435</v>
      </c>
      <c r="H455" s="98" t="s">
        <v>639</v>
      </c>
      <c r="I455" s="98" t="s">
        <v>585</v>
      </c>
      <c r="J455" s="98" t="s">
        <v>612</v>
      </c>
      <c r="K455" s="98" t="s">
        <v>6294</v>
      </c>
      <c r="L455" s="99">
        <v>260000</v>
      </c>
      <c r="M455" s="99">
        <v>50246.58</v>
      </c>
      <c r="N455" s="99">
        <v>5883.16</v>
      </c>
      <c r="O455" s="99">
        <v>7462</v>
      </c>
      <c r="P455" s="99">
        <v>4024.9999999999709</v>
      </c>
      <c r="Q455" s="99">
        <v>192383.26</v>
      </c>
    </row>
    <row r="456" spans="1:17">
      <c r="A456" s="42" t="str">
        <f>TNOMINA[[#This Row],[cedula]]&amp;TNOMINA[[#This Row],[ctapresup]]&amp;TNOMINA[[#This Row],[prog]]</f>
        <v>001181451012.1.1.1.0101</v>
      </c>
      <c r="B456" s="98" t="s">
        <v>1787</v>
      </c>
      <c r="C456" s="98" t="s">
        <v>1807</v>
      </c>
      <c r="D456" s="98" t="s">
        <v>5730</v>
      </c>
      <c r="E456" s="98" t="s">
        <v>5731</v>
      </c>
      <c r="F456" s="98" t="s">
        <v>9</v>
      </c>
      <c r="G456" s="98" t="s">
        <v>1436</v>
      </c>
      <c r="H456" s="98" t="s">
        <v>749</v>
      </c>
      <c r="I456" s="98" t="s">
        <v>295</v>
      </c>
      <c r="J456" s="98" t="s">
        <v>160</v>
      </c>
      <c r="K456" s="98" t="s">
        <v>6294</v>
      </c>
      <c r="L456" s="99">
        <v>35000</v>
      </c>
      <c r="M456" s="100"/>
      <c r="N456" s="99">
        <v>1064</v>
      </c>
      <c r="O456" s="99">
        <v>1004.5</v>
      </c>
      <c r="P456" s="100"/>
      <c r="Q456" s="99">
        <v>27840.5</v>
      </c>
    </row>
    <row r="457" spans="1:17">
      <c r="A457" s="42" t="str">
        <f>TNOMINA[[#This Row],[cedula]]&amp;TNOMINA[[#This Row],[ctapresup]]&amp;TNOMINA[[#This Row],[prog]]</f>
        <v>001177020272.1.1.1.0101</v>
      </c>
      <c r="B457" s="98" t="s">
        <v>1787</v>
      </c>
      <c r="C457" s="98" t="s">
        <v>1807</v>
      </c>
      <c r="D457" s="98" t="s">
        <v>5730</v>
      </c>
      <c r="E457" s="98" t="s">
        <v>5731</v>
      </c>
      <c r="F457" s="98" t="s">
        <v>9</v>
      </c>
      <c r="G457" s="98" t="s">
        <v>6107</v>
      </c>
      <c r="H457" s="98" t="s">
        <v>6110</v>
      </c>
      <c r="I457" s="98" t="s">
        <v>25</v>
      </c>
      <c r="J457" s="98" t="s">
        <v>609</v>
      </c>
      <c r="K457" s="98" t="s">
        <v>6294</v>
      </c>
      <c r="L457" s="99">
        <v>90000</v>
      </c>
      <c r="M457" s="99">
        <v>9753.1200000000008</v>
      </c>
      <c r="N457" s="99">
        <v>2736</v>
      </c>
      <c r="O457" s="99">
        <v>2583</v>
      </c>
      <c r="P457" s="99">
        <v>25</v>
      </c>
      <c r="Q457" s="99">
        <v>74902.880000000005</v>
      </c>
    </row>
    <row r="458" spans="1:17">
      <c r="A458" s="42" t="str">
        <f>TNOMINA[[#This Row],[cedula]]&amp;TNOMINA[[#This Row],[ctapresup]]&amp;TNOMINA[[#This Row],[prog]]</f>
        <v>402371661902.1.1.1.0101</v>
      </c>
      <c r="B458" s="98" t="s">
        <v>1787</v>
      </c>
      <c r="C458" s="98" t="s">
        <v>1807</v>
      </c>
      <c r="D458" s="98" t="s">
        <v>5730</v>
      </c>
      <c r="E458" s="98" t="s">
        <v>5731</v>
      </c>
      <c r="F458" s="98" t="s">
        <v>9</v>
      </c>
      <c r="G458" s="98" t="s">
        <v>2435</v>
      </c>
      <c r="H458" s="98" t="s">
        <v>2434</v>
      </c>
      <c r="I458" s="98" t="s">
        <v>7</v>
      </c>
      <c r="J458" s="98" t="s">
        <v>570</v>
      </c>
      <c r="K458" s="98" t="s">
        <v>6294</v>
      </c>
      <c r="L458" s="99">
        <v>17000</v>
      </c>
      <c r="M458" s="100"/>
      <c r="N458" s="99">
        <v>516.79999999999995</v>
      </c>
      <c r="O458" s="99">
        <v>487.9</v>
      </c>
      <c r="P458" s="100"/>
      <c r="Q458" s="99">
        <v>15970.3</v>
      </c>
    </row>
    <row r="459" spans="1:17">
      <c r="A459" s="42" t="str">
        <f>TNOMINA[[#This Row],[cedula]]&amp;TNOMINA[[#This Row],[ctapresup]]&amp;TNOMINA[[#This Row],[prog]]</f>
        <v>038001454542.1.1.1.0101</v>
      </c>
      <c r="B459" s="98" t="s">
        <v>1787</v>
      </c>
      <c r="C459" s="98" t="s">
        <v>1807</v>
      </c>
      <c r="D459" s="98" t="s">
        <v>5730</v>
      </c>
      <c r="E459" s="98" t="s">
        <v>5731</v>
      </c>
      <c r="F459" s="98" t="s">
        <v>9</v>
      </c>
      <c r="G459" s="98" t="s">
        <v>5980</v>
      </c>
      <c r="H459" s="98" t="s">
        <v>6024</v>
      </c>
      <c r="I459" s="98" t="s">
        <v>83</v>
      </c>
      <c r="J459" s="98" t="s">
        <v>695</v>
      </c>
      <c r="K459" s="98" t="s">
        <v>6294</v>
      </c>
      <c r="L459" s="99">
        <v>145000</v>
      </c>
      <c r="M459" s="99">
        <v>22690.49</v>
      </c>
      <c r="N459" s="99">
        <v>4408</v>
      </c>
      <c r="O459" s="99">
        <v>4161.5</v>
      </c>
      <c r="P459" s="99">
        <v>25</v>
      </c>
      <c r="Q459" s="99">
        <v>113715.01</v>
      </c>
    </row>
    <row r="460" spans="1:17">
      <c r="A460" s="42" t="str">
        <f>TNOMINA[[#This Row],[cedula]]&amp;TNOMINA[[#This Row],[ctapresup]]&amp;TNOMINA[[#This Row],[prog]]</f>
        <v>402421982612.1.1.1.0101</v>
      </c>
      <c r="B460" s="98" t="s">
        <v>1787</v>
      </c>
      <c r="C460" s="98" t="s">
        <v>1807</v>
      </c>
      <c r="D460" s="98" t="s">
        <v>5730</v>
      </c>
      <c r="E460" s="98" t="s">
        <v>5731</v>
      </c>
      <c r="F460" s="98" t="s">
        <v>9</v>
      </c>
      <c r="G460" s="98" t="s">
        <v>2760</v>
      </c>
      <c r="H460" s="98" t="s">
        <v>2793</v>
      </c>
      <c r="I460" s="98" t="s">
        <v>7</v>
      </c>
      <c r="J460" s="98" t="s">
        <v>695</v>
      </c>
      <c r="K460" s="98" t="s">
        <v>6294</v>
      </c>
      <c r="L460" s="99">
        <v>20000</v>
      </c>
      <c r="M460" s="100"/>
      <c r="N460" s="99">
        <v>608</v>
      </c>
      <c r="O460" s="99">
        <v>574</v>
      </c>
      <c r="P460" s="100"/>
      <c r="Q460" s="99">
        <v>15057.4</v>
      </c>
    </row>
    <row r="461" spans="1:17">
      <c r="A461" s="42" t="str">
        <f>TNOMINA[[#This Row],[cedula]]&amp;TNOMINA[[#This Row],[ctapresup]]&amp;TNOMINA[[#This Row],[prog]]</f>
        <v>001183959462.1.1.1.0101</v>
      </c>
      <c r="B461" s="98" t="s">
        <v>1787</v>
      </c>
      <c r="C461" s="98" t="s">
        <v>1807</v>
      </c>
      <c r="D461" s="98" t="s">
        <v>5730</v>
      </c>
      <c r="E461" s="98" t="s">
        <v>5731</v>
      </c>
      <c r="F461" s="98" t="s">
        <v>9</v>
      </c>
      <c r="G461" s="98" t="s">
        <v>1437</v>
      </c>
      <c r="H461" s="98" t="s">
        <v>231</v>
      </c>
      <c r="I461" s="98" t="s">
        <v>196</v>
      </c>
      <c r="J461" s="98" t="s">
        <v>2659</v>
      </c>
      <c r="K461" s="98" t="s">
        <v>6294</v>
      </c>
      <c r="L461" s="99">
        <v>60000</v>
      </c>
      <c r="M461" s="99">
        <v>3143.58</v>
      </c>
      <c r="N461" s="99">
        <v>1824</v>
      </c>
      <c r="O461" s="99">
        <v>1722</v>
      </c>
      <c r="P461" s="99">
        <v>5806.4599999999991</v>
      </c>
      <c r="Q461" s="99">
        <v>47503.96</v>
      </c>
    </row>
    <row r="462" spans="1:17">
      <c r="A462" s="42" t="str">
        <f>TNOMINA[[#This Row],[cedula]]&amp;TNOMINA[[#This Row],[ctapresup]]&amp;TNOMINA[[#This Row],[prog]]</f>
        <v>402303414022.1.1.1.0101</v>
      </c>
      <c r="B462" s="98" t="s">
        <v>1787</v>
      </c>
      <c r="C462" s="98" t="s">
        <v>1807</v>
      </c>
      <c r="D462" s="98" t="s">
        <v>5730</v>
      </c>
      <c r="E462" s="98" t="s">
        <v>5731</v>
      </c>
      <c r="F462" s="98" t="s">
        <v>9</v>
      </c>
      <c r="G462" s="98" t="s">
        <v>2761</v>
      </c>
      <c r="H462" s="98" t="s">
        <v>2794</v>
      </c>
      <c r="I462" s="98" t="s">
        <v>8</v>
      </c>
      <c r="J462" s="98" t="s">
        <v>189</v>
      </c>
      <c r="K462" s="98" t="s">
        <v>6294</v>
      </c>
      <c r="L462" s="99">
        <v>30000</v>
      </c>
      <c r="M462" s="100"/>
      <c r="N462" s="99">
        <v>912</v>
      </c>
      <c r="O462" s="99">
        <v>861</v>
      </c>
      <c r="P462" s="100"/>
      <c r="Q462" s="99">
        <v>24936</v>
      </c>
    </row>
    <row r="463" spans="1:17">
      <c r="A463" s="42" t="str">
        <f>TNOMINA[[#This Row],[cedula]]&amp;TNOMINA[[#This Row],[ctapresup]]&amp;TNOMINA[[#This Row],[prog]]</f>
        <v>001027605012.1.1.1.0101</v>
      </c>
      <c r="B463" s="98" t="s">
        <v>1787</v>
      </c>
      <c r="C463" s="98" t="s">
        <v>1807</v>
      </c>
      <c r="D463" s="98" t="s">
        <v>5730</v>
      </c>
      <c r="E463" s="98" t="s">
        <v>5731</v>
      </c>
      <c r="F463" s="98" t="s">
        <v>9</v>
      </c>
      <c r="G463" s="98" t="s">
        <v>886</v>
      </c>
      <c r="H463" s="98" t="s">
        <v>608</v>
      </c>
      <c r="I463" s="98" t="s">
        <v>555</v>
      </c>
      <c r="J463" s="98" t="s">
        <v>570</v>
      </c>
      <c r="K463" s="98" t="s">
        <v>6294</v>
      </c>
      <c r="L463" s="99">
        <v>70000</v>
      </c>
      <c r="M463" s="99">
        <v>4682.29</v>
      </c>
      <c r="N463" s="99">
        <v>2128</v>
      </c>
      <c r="O463" s="99">
        <v>2009</v>
      </c>
      <c r="P463" s="99">
        <v>4305.9199999999983</v>
      </c>
      <c r="Q463" s="99">
        <v>56874.79</v>
      </c>
    </row>
    <row r="464" spans="1:17">
      <c r="A464" s="42" t="str">
        <f>TNOMINA[[#This Row],[cedula]]&amp;TNOMINA[[#This Row],[ctapresup]]&amp;TNOMINA[[#This Row],[prog]]</f>
        <v>402125007512.1.1.1.0101</v>
      </c>
      <c r="B464" s="98" t="s">
        <v>1787</v>
      </c>
      <c r="C464" s="98" t="s">
        <v>1807</v>
      </c>
      <c r="D464" s="98" t="s">
        <v>5730</v>
      </c>
      <c r="E464" s="98" t="s">
        <v>5731</v>
      </c>
      <c r="F464" s="98" t="s">
        <v>9</v>
      </c>
      <c r="G464" s="98" t="s">
        <v>1947</v>
      </c>
      <c r="H464" s="98" t="s">
        <v>1946</v>
      </c>
      <c r="I464" s="98" t="s">
        <v>295</v>
      </c>
      <c r="J464" s="98" t="s">
        <v>570</v>
      </c>
      <c r="K464" s="98" t="s">
        <v>6294</v>
      </c>
      <c r="L464" s="99">
        <v>25000</v>
      </c>
      <c r="M464" s="100"/>
      <c r="N464" s="99">
        <v>760</v>
      </c>
      <c r="O464" s="99">
        <v>717.5</v>
      </c>
      <c r="P464" s="100"/>
      <c r="Q464" s="99">
        <v>23497.5</v>
      </c>
    </row>
    <row r="465" spans="1:17">
      <c r="A465" s="42" t="str">
        <f>TNOMINA[[#This Row],[cedula]]&amp;TNOMINA[[#This Row],[ctapresup]]&amp;TNOMINA[[#This Row],[prog]]</f>
        <v>001155187062.1.1.1.0101</v>
      </c>
      <c r="B465" s="98" t="s">
        <v>1787</v>
      </c>
      <c r="C465" s="98" t="s">
        <v>1807</v>
      </c>
      <c r="D465" s="98" t="s">
        <v>5730</v>
      </c>
      <c r="E465" s="98" t="s">
        <v>5731</v>
      </c>
      <c r="F465" s="98" t="s">
        <v>9</v>
      </c>
      <c r="G465" s="98" t="s">
        <v>1438</v>
      </c>
      <c r="H465" s="98" t="s">
        <v>603</v>
      </c>
      <c r="I465" s="98" t="s">
        <v>62</v>
      </c>
      <c r="J465" s="98" t="s">
        <v>570</v>
      </c>
      <c r="K465" s="98" t="s">
        <v>6294</v>
      </c>
      <c r="L465" s="99">
        <v>20000</v>
      </c>
      <c r="M465" s="100"/>
      <c r="N465" s="99">
        <v>608</v>
      </c>
      <c r="O465" s="99">
        <v>574</v>
      </c>
      <c r="P465" s="100"/>
      <c r="Q465" s="99">
        <v>18793</v>
      </c>
    </row>
    <row r="466" spans="1:17">
      <c r="A466" s="42" t="str">
        <f>TNOMINA[[#This Row],[cedula]]&amp;TNOMINA[[#This Row],[ctapresup]]&amp;TNOMINA[[#This Row],[prog]]</f>
        <v>001111388552.1.1.1.0101</v>
      </c>
      <c r="B466" s="98" t="s">
        <v>1787</v>
      </c>
      <c r="C466" s="98" t="s">
        <v>1807</v>
      </c>
      <c r="D466" s="98" t="s">
        <v>5730</v>
      </c>
      <c r="E466" s="98" t="s">
        <v>5731</v>
      </c>
      <c r="F466" s="98" t="s">
        <v>9</v>
      </c>
      <c r="G466" s="98" t="s">
        <v>6162</v>
      </c>
      <c r="H466" s="98" t="s">
        <v>6165</v>
      </c>
      <c r="I466" s="98" t="s">
        <v>25</v>
      </c>
      <c r="J466" s="98" t="s">
        <v>642</v>
      </c>
      <c r="K466" s="98" t="s">
        <v>6294</v>
      </c>
      <c r="L466" s="99">
        <v>90000</v>
      </c>
      <c r="M466" s="99">
        <v>9753.1200000000008</v>
      </c>
      <c r="N466" s="99">
        <v>2736</v>
      </c>
      <c r="O466" s="99">
        <v>2583</v>
      </c>
      <c r="P466" s="99">
        <v>25</v>
      </c>
      <c r="Q466" s="99">
        <v>74902.880000000005</v>
      </c>
    </row>
    <row r="467" spans="1:17">
      <c r="A467" s="42" t="str">
        <f>TNOMINA[[#This Row],[cedula]]&amp;TNOMINA[[#This Row],[ctapresup]]&amp;TNOMINA[[#This Row],[prog]]</f>
        <v>001171798532.1.1.1.0101</v>
      </c>
      <c r="B467" s="98" t="s">
        <v>1787</v>
      </c>
      <c r="C467" s="98" t="s">
        <v>1807</v>
      </c>
      <c r="D467" s="98" t="s">
        <v>5730</v>
      </c>
      <c r="E467" s="98" t="s">
        <v>5731</v>
      </c>
      <c r="F467" s="98" t="s">
        <v>9</v>
      </c>
      <c r="G467" s="98" t="s">
        <v>887</v>
      </c>
      <c r="H467" s="98" t="s">
        <v>640</v>
      </c>
      <c r="I467" s="98" t="s">
        <v>472</v>
      </c>
      <c r="J467" s="98" t="s">
        <v>612</v>
      </c>
      <c r="K467" s="98" t="s">
        <v>6294</v>
      </c>
      <c r="L467" s="99">
        <v>45000</v>
      </c>
      <c r="M467" s="99">
        <v>1148.33</v>
      </c>
      <c r="N467" s="99">
        <v>1368</v>
      </c>
      <c r="O467" s="99">
        <v>1291.5</v>
      </c>
      <c r="P467" s="99">
        <v>21442.129999999997</v>
      </c>
      <c r="Q467" s="99">
        <v>19750.04</v>
      </c>
    </row>
    <row r="468" spans="1:17">
      <c r="A468" s="42" t="str">
        <f>TNOMINA[[#This Row],[cedula]]&amp;TNOMINA[[#This Row],[ctapresup]]&amp;TNOMINA[[#This Row],[prog]]</f>
        <v>001048237862.1.1.1.0101</v>
      </c>
      <c r="B468" s="98" t="s">
        <v>1787</v>
      </c>
      <c r="C468" s="98" t="s">
        <v>1807</v>
      </c>
      <c r="D468" s="98" t="s">
        <v>5730</v>
      </c>
      <c r="E468" s="98" t="s">
        <v>5731</v>
      </c>
      <c r="F468" s="98" t="s">
        <v>9</v>
      </c>
      <c r="G468" s="98" t="s">
        <v>1439</v>
      </c>
      <c r="H468" s="98" t="s">
        <v>604</v>
      </c>
      <c r="I468" s="98" t="s">
        <v>62</v>
      </c>
      <c r="J468" s="98" t="s">
        <v>570</v>
      </c>
      <c r="K468" s="98" t="s">
        <v>6294</v>
      </c>
      <c r="L468" s="99">
        <v>20000</v>
      </c>
      <c r="M468" s="100"/>
      <c r="N468" s="99">
        <v>608</v>
      </c>
      <c r="O468" s="99">
        <v>574</v>
      </c>
      <c r="P468" s="100"/>
      <c r="Q468" s="99">
        <v>18793</v>
      </c>
    </row>
    <row r="469" spans="1:17">
      <c r="A469" s="42" t="str">
        <f>TNOMINA[[#This Row],[cedula]]&amp;TNOMINA[[#This Row],[ctapresup]]&amp;TNOMINA[[#This Row],[prog]]</f>
        <v>001049567272.1.1.1.0101</v>
      </c>
      <c r="B469" s="98" t="s">
        <v>1787</v>
      </c>
      <c r="C469" s="98" t="s">
        <v>1807</v>
      </c>
      <c r="D469" s="98" t="s">
        <v>5730</v>
      </c>
      <c r="E469" s="98" t="s">
        <v>5731</v>
      </c>
      <c r="F469" s="98" t="s">
        <v>9</v>
      </c>
      <c r="G469" s="98" t="s">
        <v>2331</v>
      </c>
      <c r="H469" s="98" t="s">
        <v>2330</v>
      </c>
      <c r="I469" s="98" t="s">
        <v>23</v>
      </c>
      <c r="J469" s="98" t="s">
        <v>226</v>
      </c>
      <c r="K469" s="98" t="s">
        <v>6294</v>
      </c>
      <c r="L469" s="99">
        <v>45000</v>
      </c>
      <c r="M469" s="99">
        <v>1148.33</v>
      </c>
      <c r="N469" s="99">
        <v>1368</v>
      </c>
      <c r="O469" s="99">
        <v>1291.5</v>
      </c>
      <c r="P469" s="99">
        <v>1591</v>
      </c>
      <c r="Q469" s="99">
        <v>39601.17</v>
      </c>
    </row>
    <row r="470" spans="1:17">
      <c r="A470" s="42" t="str">
        <f>TNOMINA[[#This Row],[cedula]]&amp;TNOMINA[[#This Row],[ctapresup]]&amp;TNOMINA[[#This Row],[prog]]</f>
        <v>031046078292.1.1.1.0101</v>
      </c>
      <c r="B470" s="98" t="s">
        <v>1787</v>
      </c>
      <c r="C470" s="98" t="s">
        <v>1807</v>
      </c>
      <c r="D470" s="98" t="s">
        <v>5730</v>
      </c>
      <c r="E470" s="98" t="s">
        <v>5731</v>
      </c>
      <c r="F470" s="98" t="s">
        <v>9</v>
      </c>
      <c r="G470" s="98" t="s">
        <v>916</v>
      </c>
      <c r="H470" s="98" t="s">
        <v>321</v>
      </c>
      <c r="I470" s="98" t="s">
        <v>322</v>
      </c>
      <c r="J470" s="98" t="s">
        <v>388</v>
      </c>
      <c r="K470" s="98" t="s">
        <v>6294</v>
      </c>
      <c r="L470" s="99">
        <v>45000</v>
      </c>
      <c r="M470" s="99">
        <v>891.01</v>
      </c>
      <c r="N470" s="99">
        <v>1368</v>
      </c>
      <c r="O470" s="99">
        <v>1291.5</v>
      </c>
      <c r="P470" s="99">
        <v>1740.4599999999991</v>
      </c>
      <c r="Q470" s="99">
        <v>39709.03</v>
      </c>
    </row>
    <row r="471" spans="1:17">
      <c r="A471" s="42" t="str">
        <f>TNOMINA[[#This Row],[cedula]]&amp;TNOMINA[[#This Row],[ctapresup]]&amp;TNOMINA[[#This Row],[prog]]</f>
        <v>223007348562.1.1.1.0101</v>
      </c>
      <c r="B471" s="98" t="s">
        <v>1787</v>
      </c>
      <c r="C471" s="98" t="s">
        <v>1807</v>
      </c>
      <c r="D471" s="98" t="s">
        <v>5730</v>
      </c>
      <c r="E471" s="98" t="s">
        <v>5731</v>
      </c>
      <c r="F471" s="98" t="s">
        <v>9</v>
      </c>
      <c r="G471" s="98" t="s">
        <v>5984</v>
      </c>
      <c r="H471" s="98" t="s">
        <v>5987</v>
      </c>
      <c r="I471" s="98" t="s">
        <v>719</v>
      </c>
      <c r="J471" s="98" t="s">
        <v>420</v>
      </c>
      <c r="K471" s="98" t="s">
        <v>6294</v>
      </c>
      <c r="L471" s="99">
        <v>35000</v>
      </c>
      <c r="M471" s="100"/>
      <c r="N471" s="99">
        <v>1064</v>
      </c>
      <c r="O471" s="99">
        <v>1004.5</v>
      </c>
      <c r="P471" s="100"/>
      <c r="Q471" s="99">
        <v>32906.5</v>
      </c>
    </row>
    <row r="472" spans="1:17">
      <c r="A472" s="42" t="str">
        <f>TNOMINA[[#This Row],[cedula]]&amp;TNOMINA[[#This Row],[ctapresup]]&amp;TNOMINA[[#This Row],[prog]]</f>
        <v>001113312452.1.1.1.0101</v>
      </c>
      <c r="B472" s="98" t="s">
        <v>1787</v>
      </c>
      <c r="C472" s="98" t="s">
        <v>1807</v>
      </c>
      <c r="D472" s="98" t="s">
        <v>5730</v>
      </c>
      <c r="E472" s="98" t="s">
        <v>5731</v>
      </c>
      <c r="F472" s="98" t="s">
        <v>9</v>
      </c>
      <c r="G472" s="98" t="s">
        <v>6085</v>
      </c>
      <c r="H472" s="98" t="s">
        <v>6087</v>
      </c>
      <c r="I472" s="98" t="s">
        <v>25</v>
      </c>
      <c r="J472" s="98" t="s">
        <v>644</v>
      </c>
      <c r="K472" s="98" t="s">
        <v>6294</v>
      </c>
      <c r="L472" s="99">
        <v>90000</v>
      </c>
      <c r="M472" s="99">
        <v>9753.1200000000008</v>
      </c>
      <c r="N472" s="99">
        <v>2736</v>
      </c>
      <c r="O472" s="99">
        <v>2583</v>
      </c>
      <c r="P472" s="99">
        <v>25</v>
      </c>
      <c r="Q472" s="99">
        <v>74902.880000000005</v>
      </c>
    </row>
    <row r="473" spans="1:17">
      <c r="A473" s="42" t="str">
        <f>TNOMINA[[#This Row],[cedula]]&amp;TNOMINA[[#This Row],[ctapresup]]&amp;TNOMINA[[#This Row],[prog]]</f>
        <v>402004865832.1.1.1.0101</v>
      </c>
      <c r="B473" s="98" t="s">
        <v>1787</v>
      </c>
      <c r="C473" s="98" t="s">
        <v>1807</v>
      </c>
      <c r="D473" s="98" t="s">
        <v>5730</v>
      </c>
      <c r="E473" s="98" t="s">
        <v>5731</v>
      </c>
      <c r="F473" s="98" t="s">
        <v>9</v>
      </c>
      <c r="G473" s="98" t="s">
        <v>2820</v>
      </c>
      <c r="H473" s="98" t="s">
        <v>2819</v>
      </c>
      <c r="I473" s="98" t="s">
        <v>295</v>
      </c>
      <c r="J473" s="98" t="s">
        <v>612</v>
      </c>
      <c r="K473" s="98" t="s">
        <v>6294</v>
      </c>
      <c r="L473" s="99">
        <v>35000</v>
      </c>
      <c r="M473" s="100"/>
      <c r="N473" s="99">
        <v>1064</v>
      </c>
      <c r="O473" s="99">
        <v>1004.5</v>
      </c>
      <c r="P473" s="100"/>
      <c r="Q473" s="99">
        <v>32906.5</v>
      </c>
    </row>
    <row r="474" spans="1:17">
      <c r="A474" s="42" t="str">
        <f>TNOMINA[[#This Row],[cedula]]&amp;TNOMINA[[#This Row],[ctapresup]]&amp;TNOMINA[[#This Row],[prog]]</f>
        <v>031020062142.1.1.1.0101</v>
      </c>
      <c r="B474" s="98" t="s">
        <v>1787</v>
      </c>
      <c r="C474" s="98" t="s">
        <v>1807</v>
      </c>
      <c r="D474" s="98" t="s">
        <v>5730</v>
      </c>
      <c r="E474" s="98" t="s">
        <v>5731</v>
      </c>
      <c r="F474" s="98" t="s">
        <v>9</v>
      </c>
      <c r="G474" s="98" t="s">
        <v>1649</v>
      </c>
      <c r="H474" s="98" t="s">
        <v>782</v>
      </c>
      <c r="I474" s="98" t="s">
        <v>45</v>
      </c>
      <c r="J474" s="98" t="s">
        <v>694</v>
      </c>
      <c r="K474" s="98" t="s">
        <v>6294</v>
      </c>
      <c r="L474" s="99">
        <v>20000</v>
      </c>
      <c r="M474" s="100"/>
      <c r="N474" s="99">
        <v>608</v>
      </c>
      <c r="O474" s="99">
        <v>574</v>
      </c>
      <c r="P474" s="100"/>
      <c r="Q474" s="99">
        <v>18793</v>
      </c>
    </row>
    <row r="475" spans="1:17">
      <c r="A475" s="42" t="str">
        <f>TNOMINA[[#This Row],[cedula]]&amp;TNOMINA[[#This Row],[ctapresup]]&amp;TNOMINA[[#This Row],[prog]]</f>
        <v>001176061372.1.1.1.0111</v>
      </c>
      <c r="B475" s="98" t="s">
        <v>1787</v>
      </c>
      <c r="C475" s="98" t="s">
        <v>1810</v>
      </c>
      <c r="D475" s="98" t="s">
        <v>5730</v>
      </c>
      <c r="E475" s="98" t="s">
        <v>5757</v>
      </c>
      <c r="F475" s="98" t="s">
        <v>9</v>
      </c>
      <c r="G475" s="98" t="s">
        <v>1440</v>
      </c>
      <c r="H475" s="98" t="s">
        <v>335</v>
      </c>
      <c r="I475" s="98" t="s">
        <v>706</v>
      </c>
      <c r="J475" s="98" t="s">
        <v>336</v>
      </c>
      <c r="K475" s="98" t="s">
        <v>6294</v>
      </c>
      <c r="L475" s="99">
        <v>150000</v>
      </c>
      <c r="M475" s="99">
        <v>23866.62</v>
      </c>
      <c r="N475" s="99">
        <v>4560</v>
      </c>
      <c r="O475" s="99">
        <v>4305</v>
      </c>
      <c r="P475" s="99">
        <v>375</v>
      </c>
      <c r="Q475" s="99">
        <v>116893.38</v>
      </c>
    </row>
    <row r="476" spans="1:17">
      <c r="A476" s="42" t="str">
        <f>TNOMINA[[#This Row],[cedula]]&amp;TNOMINA[[#This Row],[ctapresup]]&amp;TNOMINA[[#This Row],[prog]]</f>
        <v>002004554912.1.1.1.0111</v>
      </c>
      <c r="B476" s="98" t="s">
        <v>1787</v>
      </c>
      <c r="C476" s="98" t="s">
        <v>1810</v>
      </c>
      <c r="D476" s="98" t="s">
        <v>5730</v>
      </c>
      <c r="E476" s="98" t="s">
        <v>5757</v>
      </c>
      <c r="F476" s="98" t="s">
        <v>9</v>
      </c>
      <c r="G476" s="98" t="s">
        <v>1441</v>
      </c>
      <c r="H476" s="98" t="s">
        <v>337</v>
      </c>
      <c r="I476" s="98" t="s">
        <v>20</v>
      </c>
      <c r="J476" s="98" t="s">
        <v>336</v>
      </c>
      <c r="K476" s="98" t="s">
        <v>6294</v>
      </c>
      <c r="L476" s="99">
        <v>24000</v>
      </c>
      <c r="M476" s="100"/>
      <c r="N476" s="99">
        <v>729.6</v>
      </c>
      <c r="O476" s="99">
        <v>688.8</v>
      </c>
      <c r="P476" s="100"/>
      <c r="Q476" s="99">
        <v>14551.85</v>
      </c>
    </row>
    <row r="477" spans="1:17">
      <c r="A477" s="42" t="str">
        <f>TNOMINA[[#This Row],[cedula]]&amp;TNOMINA[[#This Row],[ctapresup]]&amp;TNOMINA[[#This Row],[prog]]</f>
        <v>402155341792.1.1.1.0111</v>
      </c>
      <c r="B477" s="98" t="s">
        <v>1787</v>
      </c>
      <c r="C477" s="98" t="s">
        <v>1810</v>
      </c>
      <c r="D477" s="98" t="s">
        <v>5730</v>
      </c>
      <c r="E477" s="98" t="s">
        <v>5757</v>
      </c>
      <c r="F477" s="98" t="s">
        <v>9</v>
      </c>
      <c r="G477" s="98" t="s">
        <v>2887</v>
      </c>
      <c r="H477" s="98" t="s">
        <v>2888</v>
      </c>
      <c r="I477" s="98" t="s">
        <v>295</v>
      </c>
      <c r="J477" s="98" t="s">
        <v>209</v>
      </c>
      <c r="K477" s="98" t="s">
        <v>6294</v>
      </c>
      <c r="L477" s="99">
        <v>30000</v>
      </c>
      <c r="M477" s="100"/>
      <c r="N477" s="99">
        <v>912</v>
      </c>
      <c r="O477" s="99">
        <v>861</v>
      </c>
      <c r="P477" s="100"/>
      <c r="Q477" s="99">
        <v>28202</v>
      </c>
    </row>
    <row r="478" spans="1:17">
      <c r="A478" s="42" t="str">
        <f>TNOMINA[[#This Row],[cedula]]&amp;TNOMINA[[#This Row],[ctapresup]]&amp;TNOMINA[[#This Row],[prog]]</f>
        <v>001164803282.1.1.1.0111</v>
      </c>
      <c r="B478" s="98" t="s">
        <v>1787</v>
      </c>
      <c r="C478" s="98" t="s">
        <v>1810</v>
      </c>
      <c r="D478" s="98" t="s">
        <v>5730</v>
      </c>
      <c r="E478" s="98" t="s">
        <v>5757</v>
      </c>
      <c r="F478" s="98" t="s">
        <v>9</v>
      </c>
      <c r="G478" s="98" t="s">
        <v>888</v>
      </c>
      <c r="H478" s="98" t="s">
        <v>338</v>
      </c>
      <c r="I478" s="98" t="s">
        <v>339</v>
      </c>
      <c r="J478" s="98" t="s">
        <v>336</v>
      </c>
      <c r="K478" s="98" t="s">
        <v>6294</v>
      </c>
      <c r="L478" s="99">
        <v>35000</v>
      </c>
      <c r="M478" s="100"/>
      <c r="N478" s="99">
        <v>1064</v>
      </c>
      <c r="O478" s="99">
        <v>1004.5</v>
      </c>
      <c r="P478" s="100"/>
      <c r="Q478" s="99">
        <v>32506.5</v>
      </c>
    </row>
    <row r="479" spans="1:17">
      <c r="A479" s="42" t="str">
        <f>TNOMINA[[#This Row],[cedula]]&amp;TNOMINA[[#This Row],[ctapresup]]&amp;TNOMINA[[#This Row],[prog]]</f>
        <v>040001166912.1.1.1.0111</v>
      </c>
      <c r="B479" s="98" t="s">
        <v>1787</v>
      </c>
      <c r="C479" s="98" t="s">
        <v>1810</v>
      </c>
      <c r="D479" s="98" t="s">
        <v>5730</v>
      </c>
      <c r="E479" s="98" t="s">
        <v>5757</v>
      </c>
      <c r="F479" s="98" t="s">
        <v>9</v>
      </c>
      <c r="G479" s="98" t="s">
        <v>1443</v>
      </c>
      <c r="H479" s="98" t="s">
        <v>767</v>
      </c>
      <c r="I479" s="98" t="s">
        <v>7</v>
      </c>
      <c r="J479" s="98" t="s">
        <v>336</v>
      </c>
      <c r="K479" s="98" t="s">
        <v>6294</v>
      </c>
      <c r="L479" s="99">
        <v>20000</v>
      </c>
      <c r="M479" s="100"/>
      <c r="N479" s="99">
        <v>608</v>
      </c>
      <c r="O479" s="99">
        <v>574</v>
      </c>
      <c r="P479" s="100"/>
      <c r="Q479" s="99">
        <v>16927</v>
      </c>
    </row>
    <row r="480" spans="1:17">
      <c r="A480" s="42" t="str">
        <f>TNOMINA[[#This Row],[cedula]]&amp;TNOMINA[[#This Row],[ctapresup]]&amp;TNOMINA[[#This Row],[prog]]</f>
        <v>402397046002.1.1.1.0111</v>
      </c>
      <c r="B480" s="98" t="s">
        <v>1787</v>
      </c>
      <c r="C480" s="98" t="s">
        <v>1810</v>
      </c>
      <c r="D480" s="98" t="s">
        <v>5730</v>
      </c>
      <c r="E480" s="98" t="s">
        <v>5757</v>
      </c>
      <c r="F480" s="98" t="s">
        <v>9</v>
      </c>
      <c r="G480" s="98" t="s">
        <v>2822</v>
      </c>
      <c r="H480" s="98" t="s">
        <v>2821</v>
      </c>
      <c r="I480" s="98" t="s">
        <v>1931</v>
      </c>
      <c r="J480" s="98" t="s">
        <v>780</v>
      </c>
      <c r="K480" s="98" t="s">
        <v>6294</v>
      </c>
      <c r="L480" s="99">
        <v>30000</v>
      </c>
      <c r="M480" s="100"/>
      <c r="N480" s="99">
        <v>912</v>
      </c>
      <c r="O480" s="99">
        <v>861</v>
      </c>
      <c r="P480" s="100"/>
      <c r="Q480" s="99">
        <v>28202</v>
      </c>
    </row>
    <row r="481" spans="1:17">
      <c r="A481" s="42" t="str">
        <f>TNOMINA[[#This Row],[cedula]]&amp;TNOMINA[[#This Row],[ctapresup]]&amp;TNOMINA[[#This Row],[prog]]</f>
        <v>001026133792.1.1.1.0111</v>
      </c>
      <c r="B481" s="98" t="s">
        <v>1787</v>
      </c>
      <c r="C481" s="98" t="s">
        <v>1810</v>
      </c>
      <c r="D481" s="98" t="s">
        <v>5730</v>
      </c>
      <c r="E481" s="98" t="s">
        <v>5757</v>
      </c>
      <c r="F481" s="98" t="s">
        <v>9</v>
      </c>
      <c r="G481" s="98" t="s">
        <v>1444</v>
      </c>
      <c r="H481" s="98" t="s">
        <v>340</v>
      </c>
      <c r="I481" s="98" t="s">
        <v>219</v>
      </c>
      <c r="J481" s="98" t="s">
        <v>336</v>
      </c>
      <c r="K481" s="98" t="s">
        <v>6294</v>
      </c>
      <c r="L481" s="99">
        <v>65000</v>
      </c>
      <c r="M481" s="99">
        <v>4427.58</v>
      </c>
      <c r="N481" s="99">
        <v>1976</v>
      </c>
      <c r="O481" s="99">
        <v>1865.5</v>
      </c>
      <c r="P481" s="99">
        <v>25</v>
      </c>
      <c r="Q481" s="99">
        <v>56705.919999999998</v>
      </c>
    </row>
    <row r="482" spans="1:17">
      <c r="A482" s="42" t="str">
        <f>TNOMINA[[#This Row],[cedula]]&amp;TNOMINA[[#This Row],[ctapresup]]&amp;TNOMINA[[#This Row],[prog]]</f>
        <v>402184041722.1.1.1.0111</v>
      </c>
      <c r="B482" s="98" t="s">
        <v>1787</v>
      </c>
      <c r="C482" s="98" t="s">
        <v>1810</v>
      </c>
      <c r="D482" s="98" t="s">
        <v>5730</v>
      </c>
      <c r="E482" s="98" t="s">
        <v>5757</v>
      </c>
      <c r="F482" s="98" t="s">
        <v>9</v>
      </c>
      <c r="G482" s="98" t="s">
        <v>2762</v>
      </c>
      <c r="H482" s="98" t="s">
        <v>2795</v>
      </c>
      <c r="I482" s="98" t="s">
        <v>307</v>
      </c>
      <c r="J482" s="98" t="s">
        <v>336</v>
      </c>
      <c r="K482" s="98" t="s">
        <v>6294</v>
      </c>
      <c r="L482" s="99">
        <v>22000</v>
      </c>
      <c r="M482" s="100"/>
      <c r="N482" s="99">
        <v>668.8</v>
      </c>
      <c r="O482" s="99">
        <v>631.4</v>
      </c>
      <c r="P482" s="100"/>
      <c r="Q482" s="99">
        <v>20674.8</v>
      </c>
    </row>
    <row r="483" spans="1:17">
      <c r="A483" s="42" t="str">
        <f>TNOMINA[[#This Row],[cedula]]&amp;TNOMINA[[#This Row],[ctapresup]]&amp;TNOMINA[[#This Row],[prog]]</f>
        <v>040000149792.1.1.1.0111</v>
      </c>
      <c r="B483" s="98" t="s">
        <v>1787</v>
      </c>
      <c r="C483" s="98" t="s">
        <v>1810</v>
      </c>
      <c r="D483" s="98" t="s">
        <v>5730</v>
      </c>
      <c r="E483" s="98" t="s">
        <v>5757</v>
      </c>
      <c r="F483" s="98" t="s">
        <v>9</v>
      </c>
      <c r="G483" s="98" t="s">
        <v>1445</v>
      </c>
      <c r="H483" s="98" t="s">
        <v>768</v>
      </c>
      <c r="I483" s="98" t="s">
        <v>107</v>
      </c>
      <c r="J483" s="98" t="s">
        <v>336</v>
      </c>
      <c r="K483" s="98" t="s">
        <v>6294</v>
      </c>
      <c r="L483" s="99">
        <v>20000</v>
      </c>
      <c r="M483" s="100"/>
      <c r="N483" s="99">
        <v>608</v>
      </c>
      <c r="O483" s="99">
        <v>574</v>
      </c>
      <c r="P483" s="100"/>
      <c r="Q483" s="99">
        <v>17327</v>
      </c>
    </row>
    <row r="484" spans="1:17">
      <c r="A484" s="42" t="str">
        <f>TNOMINA[[#This Row],[cedula]]&amp;TNOMINA[[#This Row],[ctapresup]]&amp;TNOMINA[[#This Row],[prog]]</f>
        <v>001183940632.1.1.1.0111</v>
      </c>
      <c r="B484" s="98" t="s">
        <v>1787</v>
      </c>
      <c r="C484" s="98" t="s">
        <v>1810</v>
      </c>
      <c r="D484" s="98" t="s">
        <v>5730</v>
      </c>
      <c r="E484" s="98" t="s">
        <v>5757</v>
      </c>
      <c r="F484" s="98" t="s">
        <v>9</v>
      </c>
      <c r="G484" s="98" t="s">
        <v>2437</v>
      </c>
      <c r="H484" s="98" t="s">
        <v>2436</v>
      </c>
      <c r="I484" s="98" t="s">
        <v>307</v>
      </c>
      <c r="J484" s="98" t="s">
        <v>336</v>
      </c>
      <c r="K484" s="98" t="s">
        <v>6294</v>
      </c>
      <c r="L484" s="99">
        <v>22000</v>
      </c>
      <c r="M484" s="100"/>
      <c r="N484" s="99">
        <v>668.8</v>
      </c>
      <c r="O484" s="99">
        <v>631.4</v>
      </c>
      <c r="P484" s="100"/>
      <c r="Q484" s="99">
        <v>4135.4399999999996</v>
      </c>
    </row>
    <row r="485" spans="1:17">
      <c r="A485" s="42" t="str">
        <f>TNOMINA[[#This Row],[cedula]]&amp;TNOMINA[[#This Row],[ctapresup]]&amp;TNOMINA[[#This Row],[prog]]</f>
        <v>001168174952.1.1.1.0111</v>
      </c>
      <c r="B485" s="98" t="s">
        <v>1787</v>
      </c>
      <c r="C485" s="98" t="s">
        <v>1810</v>
      </c>
      <c r="D485" s="98" t="s">
        <v>5730</v>
      </c>
      <c r="E485" s="98" t="s">
        <v>5757</v>
      </c>
      <c r="F485" s="98" t="s">
        <v>9</v>
      </c>
      <c r="G485" s="98" t="s">
        <v>891</v>
      </c>
      <c r="H485" s="98" t="s">
        <v>341</v>
      </c>
      <c r="I485" s="98" t="s">
        <v>342</v>
      </c>
      <c r="J485" s="98" t="s">
        <v>336</v>
      </c>
      <c r="K485" s="98" t="s">
        <v>6294</v>
      </c>
      <c r="L485" s="99">
        <v>24000</v>
      </c>
      <c r="M485" s="100"/>
      <c r="N485" s="99">
        <v>729.6</v>
      </c>
      <c r="O485" s="99">
        <v>688.8</v>
      </c>
      <c r="P485" s="100"/>
      <c r="Q485" s="99">
        <v>4489.7299999999996</v>
      </c>
    </row>
    <row r="486" spans="1:17">
      <c r="A486" s="42" t="str">
        <f>TNOMINA[[#This Row],[cedula]]&amp;TNOMINA[[#This Row],[ctapresup]]&amp;TNOMINA[[#This Row],[prog]]</f>
        <v>040001430182.1.1.1.0111</v>
      </c>
      <c r="B486" s="98" t="s">
        <v>1787</v>
      </c>
      <c r="C486" s="98" t="s">
        <v>1810</v>
      </c>
      <c r="D486" s="98" t="s">
        <v>5730</v>
      </c>
      <c r="E486" s="98" t="s">
        <v>5757</v>
      </c>
      <c r="F486" s="98" t="s">
        <v>9</v>
      </c>
      <c r="G486" s="98" t="s">
        <v>1446</v>
      </c>
      <c r="H486" s="98" t="s">
        <v>769</v>
      </c>
      <c r="I486" s="98" t="s">
        <v>20</v>
      </c>
      <c r="J486" s="98" t="s">
        <v>336</v>
      </c>
      <c r="K486" s="98" t="s">
        <v>6294</v>
      </c>
      <c r="L486" s="99">
        <v>20000</v>
      </c>
      <c r="M486" s="100"/>
      <c r="N486" s="99">
        <v>608</v>
      </c>
      <c r="O486" s="99">
        <v>574</v>
      </c>
      <c r="P486" s="100"/>
      <c r="Q486" s="99">
        <v>17077.54</v>
      </c>
    </row>
    <row r="487" spans="1:17">
      <c r="A487" s="42" t="str">
        <f>TNOMINA[[#This Row],[cedula]]&amp;TNOMINA[[#This Row],[ctapresup]]&amp;TNOMINA[[#This Row],[prog]]</f>
        <v>001098629792.1.1.1.0111</v>
      </c>
      <c r="B487" s="98" t="s">
        <v>1787</v>
      </c>
      <c r="C487" s="98" t="s">
        <v>1810</v>
      </c>
      <c r="D487" s="98" t="s">
        <v>5730</v>
      </c>
      <c r="E487" s="98" t="s">
        <v>5757</v>
      </c>
      <c r="F487" s="98" t="s">
        <v>9</v>
      </c>
      <c r="G487" s="98" t="s">
        <v>893</v>
      </c>
      <c r="H487" s="98" t="s">
        <v>344</v>
      </c>
      <c r="I487" s="98" t="s">
        <v>345</v>
      </c>
      <c r="J487" s="98" t="s">
        <v>336</v>
      </c>
      <c r="K487" s="98" t="s">
        <v>6294</v>
      </c>
      <c r="L487" s="99">
        <v>35000</v>
      </c>
      <c r="M487" s="100"/>
      <c r="N487" s="99">
        <v>1064</v>
      </c>
      <c r="O487" s="99">
        <v>1004.5</v>
      </c>
      <c r="P487" s="100"/>
      <c r="Q487" s="99">
        <v>8969.33</v>
      </c>
    </row>
    <row r="488" spans="1:17">
      <c r="A488" s="42" t="str">
        <f>TNOMINA[[#This Row],[cedula]]&amp;TNOMINA[[#This Row],[ctapresup]]&amp;TNOMINA[[#This Row],[prog]]</f>
        <v>011002780662.1.1.1.0111</v>
      </c>
      <c r="B488" s="98" t="s">
        <v>1787</v>
      </c>
      <c r="C488" s="98" t="s">
        <v>1810</v>
      </c>
      <c r="D488" s="98" t="s">
        <v>5730</v>
      </c>
      <c r="E488" s="98" t="s">
        <v>5757</v>
      </c>
      <c r="F488" s="98" t="s">
        <v>9</v>
      </c>
      <c r="G488" s="98" t="s">
        <v>2884</v>
      </c>
      <c r="H488" s="98" t="s">
        <v>2886</v>
      </c>
      <c r="I488" s="98" t="s">
        <v>7</v>
      </c>
      <c r="J488" s="98" t="s">
        <v>336</v>
      </c>
      <c r="K488" s="98" t="s">
        <v>6294</v>
      </c>
      <c r="L488" s="99">
        <v>18000</v>
      </c>
      <c r="M488" s="100"/>
      <c r="N488" s="99">
        <v>547.20000000000005</v>
      </c>
      <c r="O488" s="99">
        <v>516.6</v>
      </c>
      <c r="P488" s="100"/>
      <c r="Q488" s="99">
        <v>14585.2</v>
      </c>
    </row>
    <row r="489" spans="1:17">
      <c r="A489" s="42" t="str">
        <f>TNOMINA[[#This Row],[cedula]]&amp;TNOMINA[[#This Row],[ctapresup]]&amp;TNOMINA[[#This Row],[prog]]</f>
        <v>001152411502.1.1.1.0111</v>
      </c>
      <c r="B489" s="98" t="s">
        <v>1787</v>
      </c>
      <c r="C489" s="98" t="s">
        <v>1810</v>
      </c>
      <c r="D489" s="98" t="s">
        <v>5730</v>
      </c>
      <c r="E489" s="98" t="s">
        <v>5757</v>
      </c>
      <c r="F489" s="98" t="s">
        <v>9</v>
      </c>
      <c r="G489" s="98" t="s">
        <v>894</v>
      </c>
      <c r="H489" s="98" t="s">
        <v>346</v>
      </c>
      <c r="I489" s="98" t="s">
        <v>307</v>
      </c>
      <c r="J489" s="98" t="s">
        <v>336</v>
      </c>
      <c r="K489" s="98" t="s">
        <v>6294</v>
      </c>
      <c r="L489" s="99">
        <v>24000</v>
      </c>
      <c r="M489" s="100"/>
      <c r="N489" s="99">
        <v>729.6</v>
      </c>
      <c r="O489" s="99">
        <v>688.8</v>
      </c>
      <c r="P489" s="100"/>
      <c r="Q489" s="99">
        <v>15431.12</v>
      </c>
    </row>
    <row r="490" spans="1:17">
      <c r="A490" s="42" t="str">
        <f>TNOMINA[[#This Row],[cedula]]&amp;TNOMINA[[#This Row],[ctapresup]]&amp;TNOMINA[[#This Row],[prog]]</f>
        <v>402260159032.1.1.1.0111</v>
      </c>
      <c r="B490" s="98" t="s">
        <v>1787</v>
      </c>
      <c r="C490" s="98" t="s">
        <v>1810</v>
      </c>
      <c r="D490" s="98" t="s">
        <v>5730</v>
      </c>
      <c r="E490" s="98" t="s">
        <v>5757</v>
      </c>
      <c r="F490" s="98" t="s">
        <v>9</v>
      </c>
      <c r="G490" s="98" t="s">
        <v>2439</v>
      </c>
      <c r="H490" s="98" t="s">
        <v>2438</v>
      </c>
      <c r="I490" s="98" t="s">
        <v>20</v>
      </c>
      <c r="J490" s="98" t="s">
        <v>336</v>
      </c>
      <c r="K490" s="98" t="s">
        <v>6294</v>
      </c>
      <c r="L490" s="99">
        <v>20000</v>
      </c>
      <c r="M490" s="100"/>
      <c r="N490" s="99">
        <v>608</v>
      </c>
      <c r="O490" s="99">
        <v>574</v>
      </c>
      <c r="P490" s="100"/>
      <c r="Q490" s="99">
        <v>6911.42</v>
      </c>
    </row>
    <row r="491" spans="1:17">
      <c r="A491" s="42" t="str">
        <f>TNOMINA[[#This Row],[cedula]]&amp;TNOMINA[[#This Row],[ctapresup]]&amp;TNOMINA[[#This Row],[prog]]</f>
        <v>013002557242.1.1.1.0111</v>
      </c>
      <c r="B491" s="98" t="s">
        <v>1787</v>
      </c>
      <c r="C491" s="98" t="s">
        <v>1810</v>
      </c>
      <c r="D491" s="98" t="s">
        <v>5730</v>
      </c>
      <c r="E491" s="98" t="s">
        <v>5757</v>
      </c>
      <c r="F491" s="98" t="s">
        <v>9</v>
      </c>
      <c r="G491" s="98" t="s">
        <v>1447</v>
      </c>
      <c r="H491" s="98" t="s">
        <v>2613</v>
      </c>
      <c r="I491" s="98" t="s">
        <v>20</v>
      </c>
      <c r="J491" s="98" t="s">
        <v>336</v>
      </c>
      <c r="K491" s="98" t="s">
        <v>6294</v>
      </c>
      <c r="L491" s="99">
        <v>24000</v>
      </c>
      <c r="M491" s="100"/>
      <c r="N491" s="99">
        <v>729.6</v>
      </c>
      <c r="O491" s="99">
        <v>688.8</v>
      </c>
      <c r="P491" s="100"/>
      <c r="Q491" s="99">
        <v>22556.6</v>
      </c>
    </row>
    <row r="492" spans="1:17">
      <c r="A492" s="42" t="str">
        <f>TNOMINA[[#This Row],[cedula]]&amp;TNOMINA[[#This Row],[ctapresup]]&amp;TNOMINA[[#This Row],[prog]]</f>
        <v>040000179232.1.1.1.0111</v>
      </c>
      <c r="B492" s="98" t="s">
        <v>1787</v>
      </c>
      <c r="C492" s="98" t="s">
        <v>1810</v>
      </c>
      <c r="D492" s="98" t="s">
        <v>5730</v>
      </c>
      <c r="E492" s="98" t="s">
        <v>5757</v>
      </c>
      <c r="F492" s="98" t="s">
        <v>9</v>
      </c>
      <c r="G492" s="98" t="s">
        <v>1448</v>
      </c>
      <c r="H492" s="98" t="s">
        <v>770</v>
      </c>
      <c r="I492" s="98" t="s">
        <v>303</v>
      </c>
      <c r="J492" s="98" t="s">
        <v>336</v>
      </c>
      <c r="K492" s="98" t="s">
        <v>6294</v>
      </c>
      <c r="L492" s="99">
        <v>25000</v>
      </c>
      <c r="M492" s="100"/>
      <c r="N492" s="99">
        <v>760</v>
      </c>
      <c r="O492" s="99">
        <v>717.5</v>
      </c>
      <c r="P492" s="100"/>
      <c r="Q492" s="99">
        <v>23497.5</v>
      </c>
    </row>
    <row r="493" spans="1:17">
      <c r="A493" s="42" t="str">
        <f>TNOMINA[[#This Row],[cedula]]&amp;TNOMINA[[#This Row],[ctapresup]]&amp;TNOMINA[[#This Row],[prog]]</f>
        <v>225003189552.1.1.1.0111</v>
      </c>
      <c r="B493" s="98" t="s">
        <v>1787</v>
      </c>
      <c r="C493" s="98" t="s">
        <v>1810</v>
      </c>
      <c r="D493" s="98" t="s">
        <v>5730</v>
      </c>
      <c r="E493" s="98" t="s">
        <v>5757</v>
      </c>
      <c r="F493" s="98" t="s">
        <v>9</v>
      </c>
      <c r="G493" s="98" t="s">
        <v>2333</v>
      </c>
      <c r="H493" s="98" t="s">
        <v>2332</v>
      </c>
      <c r="I493" s="98" t="s">
        <v>295</v>
      </c>
      <c r="J493" s="98" t="s">
        <v>336</v>
      </c>
      <c r="K493" s="98" t="s">
        <v>6294</v>
      </c>
      <c r="L493" s="99">
        <v>35000</v>
      </c>
      <c r="M493" s="100"/>
      <c r="N493" s="99">
        <v>1064</v>
      </c>
      <c r="O493" s="99">
        <v>1004.5</v>
      </c>
      <c r="P493" s="100"/>
      <c r="Q493" s="99">
        <v>29840.5</v>
      </c>
    </row>
    <row r="494" spans="1:17">
      <c r="A494" s="42" t="str">
        <f>TNOMINA[[#This Row],[cedula]]&amp;TNOMINA[[#This Row],[ctapresup]]&amp;TNOMINA[[#This Row],[prog]]</f>
        <v>001127487932.1.1.1.0111</v>
      </c>
      <c r="B494" s="98" t="s">
        <v>1787</v>
      </c>
      <c r="C494" s="98" t="s">
        <v>1810</v>
      </c>
      <c r="D494" s="98" t="s">
        <v>5730</v>
      </c>
      <c r="E494" s="98" t="s">
        <v>5757</v>
      </c>
      <c r="F494" s="98" t="s">
        <v>9</v>
      </c>
      <c r="G494" s="98" t="s">
        <v>1653</v>
      </c>
      <c r="H494" s="98" t="s">
        <v>297</v>
      </c>
      <c r="I494" s="98" t="s">
        <v>7</v>
      </c>
      <c r="J494" s="98" t="s">
        <v>209</v>
      </c>
      <c r="K494" s="98" t="s">
        <v>6294</v>
      </c>
      <c r="L494" s="99">
        <v>20000</v>
      </c>
      <c r="M494" s="100"/>
      <c r="N494" s="99">
        <v>608</v>
      </c>
      <c r="O494" s="99">
        <v>574</v>
      </c>
      <c r="P494" s="100"/>
      <c r="Q494" s="99">
        <v>4917.84</v>
      </c>
    </row>
    <row r="495" spans="1:17">
      <c r="A495" s="42" t="str">
        <f>TNOMINA[[#This Row],[cedula]]&amp;TNOMINA[[#This Row],[ctapresup]]&amp;TNOMINA[[#This Row],[prog]]</f>
        <v>229002662592.1.1.1.0111</v>
      </c>
      <c r="B495" s="98" t="s">
        <v>1787</v>
      </c>
      <c r="C495" s="98" t="s">
        <v>1810</v>
      </c>
      <c r="D495" s="98" t="s">
        <v>5730</v>
      </c>
      <c r="E495" s="98" t="s">
        <v>5757</v>
      </c>
      <c r="F495" s="98" t="s">
        <v>9</v>
      </c>
      <c r="G495" s="98" t="s">
        <v>2854</v>
      </c>
      <c r="H495" s="98" t="s">
        <v>2869</v>
      </c>
      <c r="I495" s="98" t="s">
        <v>1931</v>
      </c>
      <c r="J495" s="98" t="s">
        <v>780</v>
      </c>
      <c r="K495" s="98" t="s">
        <v>6294</v>
      </c>
      <c r="L495" s="99">
        <v>30000</v>
      </c>
      <c r="M495" s="100"/>
      <c r="N495" s="99">
        <v>912</v>
      </c>
      <c r="O495" s="99">
        <v>861</v>
      </c>
      <c r="P495" s="100"/>
      <c r="Q495" s="99">
        <v>28202</v>
      </c>
    </row>
    <row r="496" spans="1:17">
      <c r="A496" s="42" t="str">
        <f>TNOMINA[[#This Row],[cedula]]&amp;TNOMINA[[#This Row],[ctapresup]]&amp;TNOMINA[[#This Row],[prog]]</f>
        <v>402210683942.1.1.1.0111</v>
      </c>
      <c r="B496" s="98" t="s">
        <v>1787</v>
      </c>
      <c r="C496" s="98" t="s">
        <v>1810</v>
      </c>
      <c r="D496" s="98" t="s">
        <v>5730</v>
      </c>
      <c r="E496" s="98" t="s">
        <v>5757</v>
      </c>
      <c r="F496" s="98" t="s">
        <v>9</v>
      </c>
      <c r="G496" s="98" t="s">
        <v>1449</v>
      </c>
      <c r="H496" s="98" t="s">
        <v>1131</v>
      </c>
      <c r="I496" s="98" t="s">
        <v>295</v>
      </c>
      <c r="J496" s="98" t="s">
        <v>336</v>
      </c>
      <c r="K496" s="98" t="s">
        <v>6294</v>
      </c>
      <c r="L496" s="99">
        <v>35000</v>
      </c>
      <c r="M496" s="100"/>
      <c r="N496" s="99">
        <v>1064</v>
      </c>
      <c r="O496" s="99">
        <v>1004.5</v>
      </c>
      <c r="P496" s="100"/>
      <c r="Q496" s="99">
        <v>31998.16</v>
      </c>
    </row>
    <row r="497" spans="1:17">
      <c r="A497" s="42" t="str">
        <f>TNOMINA[[#This Row],[cedula]]&amp;TNOMINA[[#This Row],[ctapresup]]&amp;TNOMINA[[#This Row],[prog]]</f>
        <v>040001425982.1.1.1.0111</v>
      </c>
      <c r="B497" s="98" t="s">
        <v>1787</v>
      </c>
      <c r="C497" s="98" t="s">
        <v>1810</v>
      </c>
      <c r="D497" s="98" t="s">
        <v>5730</v>
      </c>
      <c r="E497" s="98" t="s">
        <v>5757</v>
      </c>
      <c r="F497" s="98" t="s">
        <v>9</v>
      </c>
      <c r="G497" s="98" t="s">
        <v>1450</v>
      </c>
      <c r="H497" s="98" t="s">
        <v>771</v>
      </c>
      <c r="I497" s="98" t="s">
        <v>20</v>
      </c>
      <c r="J497" s="98" t="s">
        <v>336</v>
      </c>
      <c r="K497" s="98" t="s">
        <v>6294</v>
      </c>
      <c r="L497" s="99">
        <v>20000</v>
      </c>
      <c r="M497" s="100"/>
      <c r="N497" s="99">
        <v>608</v>
      </c>
      <c r="O497" s="99">
        <v>574</v>
      </c>
      <c r="P497" s="100"/>
      <c r="Q497" s="99">
        <v>18793</v>
      </c>
    </row>
    <row r="498" spans="1:17">
      <c r="A498" s="42" t="str">
        <f>TNOMINA[[#This Row],[cedula]]&amp;TNOMINA[[#This Row],[ctapresup]]&amp;TNOMINA[[#This Row],[prog]]</f>
        <v>001123364252.1.1.1.0111</v>
      </c>
      <c r="B498" s="98" t="s">
        <v>1787</v>
      </c>
      <c r="C498" s="98" t="s">
        <v>1810</v>
      </c>
      <c r="D498" s="98" t="s">
        <v>5730</v>
      </c>
      <c r="E498" s="98" t="s">
        <v>5757</v>
      </c>
      <c r="F498" s="98" t="s">
        <v>9</v>
      </c>
      <c r="G498" s="98" t="s">
        <v>896</v>
      </c>
      <c r="H498" s="98" t="s">
        <v>347</v>
      </c>
      <c r="I498" s="98" t="s">
        <v>309</v>
      </c>
      <c r="J498" s="98" t="s">
        <v>336</v>
      </c>
      <c r="K498" s="98" t="s">
        <v>6294</v>
      </c>
      <c r="L498" s="99">
        <v>50000</v>
      </c>
      <c r="M498" s="99">
        <v>1596.68</v>
      </c>
      <c r="N498" s="99">
        <v>1520</v>
      </c>
      <c r="O498" s="99">
        <v>1435</v>
      </c>
      <c r="P498" s="99">
        <v>36781.020000000004</v>
      </c>
      <c r="Q498" s="99">
        <v>8667.2999999999993</v>
      </c>
    </row>
    <row r="499" spans="1:17">
      <c r="A499" s="42" t="str">
        <f>TNOMINA[[#This Row],[cedula]]&amp;TNOMINA[[#This Row],[ctapresup]]&amp;TNOMINA[[#This Row],[prog]]</f>
        <v>001000165592.1.1.1.0111</v>
      </c>
      <c r="B499" s="98" t="s">
        <v>1787</v>
      </c>
      <c r="C499" s="98" t="s">
        <v>1810</v>
      </c>
      <c r="D499" s="98" t="s">
        <v>5730</v>
      </c>
      <c r="E499" s="98" t="s">
        <v>5757</v>
      </c>
      <c r="F499" s="98" t="s">
        <v>9</v>
      </c>
      <c r="G499" s="98" t="s">
        <v>1452</v>
      </c>
      <c r="H499" s="98" t="s">
        <v>5758</v>
      </c>
      <c r="I499" s="98" t="s">
        <v>488</v>
      </c>
      <c r="J499" s="98" t="s">
        <v>209</v>
      </c>
      <c r="K499" s="98" t="s">
        <v>6294</v>
      </c>
      <c r="L499" s="99">
        <v>35000</v>
      </c>
      <c r="M499" s="100"/>
      <c r="N499" s="99">
        <v>1064</v>
      </c>
      <c r="O499" s="99">
        <v>1004.5</v>
      </c>
      <c r="P499" s="100"/>
      <c r="Q499" s="99">
        <v>32556.5</v>
      </c>
    </row>
    <row r="500" spans="1:17">
      <c r="A500" s="42" t="str">
        <f>TNOMINA[[#This Row],[cedula]]&amp;TNOMINA[[#This Row],[ctapresup]]&amp;TNOMINA[[#This Row],[prog]]</f>
        <v>026000668292.1.1.1.0111</v>
      </c>
      <c r="B500" s="98" t="s">
        <v>1787</v>
      </c>
      <c r="C500" s="98" t="s">
        <v>1810</v>
      </c>
      <c r="D500" s="98" t="s">
        <v>5730</v>
      </c>
      <c r="E500" s="98" t="s">
        <v>5757</v>
      </c>
      <c r="F500" s="98" t="s">
        <v>9</v>
      </c>
      <c r="G500" s="98" t="s">
        <v>1499</v>
      </c>
      <c r="H500" s="98" t="s">
        <v>208</v>
      </c>
      <c r="I500" s="98" t="s">
        <v>206</v>
      </c>
      <c r="J500" s="98" t="s">
        <v>209</v>
      </c>
      <c r="K500" s="98" t="s">
        <v>6294</v>
      </c>
      <c r="L500" s="99">
        <v>55000</v>
      </c>
      <c r="M500" s="99">
        <v>2559.6799999999998</v>
      </c>
      <c r="N500" s="99">
        <v>1672</v>
      </c>
      <c r="O500" s="99">
        <v>1578.5</v>
      </c>
      <c r="P500" s="99">
        <v>5952.3899999999994</v>
      </c>
      <c r="Q500" s="99">
        <v>43237.43</v>
      </c>
    </row>
    <row r="501" spans="1:17">
      <c r="A501" s="42" t="str">
        <f>TNOMINA[[#This Row],[cedula]]&amp;TNOMINA[[#This Row],[ctapresup]]&amp;TNOMINA[[#This Row],[prog]]</f>
        <v>040001390242.1.1.1.0111</v>
      </c>
      <c r="B501" s="98" t="s">
        <v>1787</v>
      </c>
      <c r="C501" s="98" t="s">
        <v>1810</v>
      </c>
      <c r="D501" s="98" t="s">
        <v>5730</v>
      </c>
      <c r="E501" s="98" t="s">
        <v>5757</v>
      </c>
      <c r="F501" s="98" t="s">
        <v>9</v>
      </c>
      <c r="G501" s="98" t="s">
        <v>1453</v>
      </c>
      <c r="H501" s="98" t="s">
        <v>772</v>
      </c>
      <c r="I501" s="98" t="s">
        <v>54</v>
      </c>
      <c r="J501" s="98" t="s">
        <v>336</v>
      </c>
      <c r="K501" s="98" t="s">
        <v>6294</v>
      </c>
      <c r="L501" s="99">
        <v>30000</v>
      </c>
      <c r="M501" s="100"/>
      <c r="N501" s="99">
        <v>912</v>
      </c>
      <c r="O501" s="99">
        <v>861</v>
      </c>
      <c r="P501" s="100"/>
      <c r="Q501" s="99">
        <v>28202</v>
      </c>
    </row>
    <row r="502" spans="1:17">
      <c r="A502" s="42" t="str">
        <f>TNOMINA[[#This Row],[cedula]]&amp;TNOMINA[[#This Row],[ctapresup]]&amp;TNOMINA[[#This Row],[prog]]</f>
        <v>001076389912.1.1.1.0111</v>
      </c>
      <c r="B502" s="98" t="s">
        <v>1787</v>
      </c>
      <c r="C502" s="98" t="s">
        <v>1810</v>
      </c>
      <c r="D502" s="98" t="s">
        <v>5730</v>
      </c>
      <c r="E502" s="98" t="s">
        <v>5757</v>
      </c>
      <c r="F502" s="98" t="s">
        <v>9</v>
      </c>
      <c r="G502" s="98" t="s">
        <v>897</v>
      </c>
      <c r="H502" s="98" t="s">
        <v>300</v>
      </c>
      <c r="I502" s="98" t="s">
        <v>301</v>
      </c>
      <c r="J502" s="98" t="s">
        <v>209</v>
      </c>
      <c r="K502" s="98" t="s">
        <v>6294</v>
      </c>
      <c r="L502" s="99">
        <v>40000</v>
      </c>
      <c r="M502" s="99">
        <v>442.65</v>
      </c>
      <c r="N502" s="99">
        <v>1216</v>
      </c>
      <c r="O502" s="99">
        <v>1148</v>
      </c>
      <c r="P502" s="99">
        <v>12299.529999999999</v>
      </c>
      <c r="Q502" s="99">
        <v>24893.82</v>
      </c>
    </row>
    <row r="503" spans="1:17">
      <c r="A503" s="42" t="str">
        <f>TNOMINA[[#This Row],[cedula]]&amp;TNOMINA[[#This Row],[ctapresup]]&amp;TNOMINA[[#This Row],[prog]]</f>
        <v>001023957872.1.1.1.0111</v>
      </c>
      <c r="B503" s="98" t="s">
        <v>1787</v>
      </c>
      <c r="C503" s="98" t="s">
        <v>1810</v>
      </c>
      <c r="D503" s="98" t="s">
        <v>5730</v>
      </c>
      <c r="E503" s="98" t="s">
        <v>5757</v>
      </c>
      <c r="F503" s="98" t="s">
        <v>9</v>
      </c>
      <c r="G503" s="98" t="s">
        <v>898</v>
      </c>
      <c r="H503" s="98" t="s">
        <v>348</v>
      </c>
      <c r="I503" s="98" t="s">
        <v>380</v>
      </c>
      <c r="J503" s="98" t="s">
        <v>336</v>
      </c>
      <c r="K503" s="98" t="s">
        <v>6294</v>
      </c>
      <c r="L503" s="99">
        <v>60000</v>
      </c>
      <c r="M503" s="99">
        <v>3486.68</v>
      </c>
      <c r="N503" s="99">
        <v>1824</v>
      </c>
      <c r="O503" s="99">
        <v>1722</v>
      </c>
      <c r="P503" s="99">
        <v>2439</v>
      </c>
      <c r="Q503" s="99">
        <v>50528.32</v>
      </c>
    </row>
    <row r="504" spans="1:17">
      <c r="A504" s="42" t="str">
        <f>TNOMINA[[#This Row],[cedula]]&amp;TNOMINA[[#This Row],[ctapresup]]&amp;TNOMINA[[#This Row],[prog]]</f>
        <v>001094158442.1.1.1.0111</v>
      </c>
      <c r="B504" s="98" t="s">
        <v>1787</v>
      </c>
      <c r="C504" s="98" t="s">
        <v>1810</v>
      </c>
      <c r="D504" s="98" t="s">
        <v>5730</v>
      </c>
      <c r="E504" s="98" t="s">
        <v>5757</v>
      </c>
      <c r="F504" s="98" t="s">
        <v>9</v>
      </c>
      <c r="G504" s="98" t="s">
        <v>899</v>
      </c>
      <c r="H504" s="98" t="s">
        <v>349</v>
      </c>
      <c r="I504" s="98" t="s">
        <v>35</v>
      </c>
      <c r="J504" s="98" t="s">
        <v>336</v>
      </c>
      <c r="K504" s="98" t="s">
        <v>6294</v>
      </c>
      <c r="L504" s="99">
        <v>26250</v>
      </c>
      <c r="M504" s="100"/>
      <c r="N504" s="99">
        <v>798</v>
      </c>
      <c r="O504" s="99">
        <v>753.38</v>
      </c>
      <c r="P504" s="100"/>
      <c r="Q504" s="99">
        <v>6526.64</v>
      </c>
    </row>
    <row r="505" spans="1:17">
      <c r="A505" s="42" t="str">
        <f>TNOMINA[[#This Row],[cedula]]&amp;TNOMINA[[#This Row],[ctapresup]]&amp;TNOMINA[[#This Row],[prog]]</f>
        <v>001040430052.1.1.1.0111</v>
      </c>
      <c r="B505" s="98" t="s">
        <v>1787</v>
      </c>
      <c r="C505" s="98" t="s">
        <v>1810</v>
      </c>
      <c r="D505" s="98" t="s">
        <v>5730</v>
      </c>
      <c r="E505" s="98" t="s">
        <v>5757</v>
      </c>
      <c r="F505" s="98" t="s">
        <v>9</v>
      </c>
      <c r="G505" s="98" t="s">
        <v>1454</v>
      </c>
      <c r="H505" s="98" t="s">
        <v>350</v>
      </c>
      <c r="I505" s="98" t="s">
        <v>78</v>
      </c>
      <c r="J505" s="98" t="s">
        <v>336</v>
      </c>
      <c r="K505" s="98" t="s">
        <v>6294</v>
      </c>
      <c r="L505" s="99">
        <v>24000</v>
      </c>
      <c r="M505" s="100"/>
      <c r="N505" s="99">
        <v>729.6</v>
      </c>
      <c r="O505" s="99">
        <v>688.8</v>
      </c>
      <c r="P505" s="100"/>
      <c r="Q505" s="99">
        <v>12466.84</v>
      </c>
    </row>
    <row r="506" spans="1:17">
      <c r="A506" s="42" t="str">
        <f>TNOMINA[[#This Row],[cedula]]&amp;TNOMINA[[#This Row],[ctapresup]]&amp;TNOMINA[[#This Row],[prog]]</f>
        <v>001115086362.1.1.1.0111</v>
      </c>
      <c r="B506" s="98" t="s">
        <v>1787</v>
      </c>
      <c r="C506" s="98" t="s">
        <v>1810</v>
      </c>
      <c r="D506" s="98" t="s">
        <v>5730</v>
      </c>
      <c r="E506" s="98" t="s">
        <v>5757</v>
      </c>
      <c r="F506" s="98" t="s">
        <v>9</v>
      </c>
      <c r="G506" s="98" t="s">
        <v>1455</v>
      </c>
      <c r="H506" s="98" t="s">
        <v>351</v>
      </c>
      <c r="I506" s="98" t="s">
        <v>35</v>
      </c>
      <c r="J506" s="98" t="s">
        <v>336</v>
      </c>
      <c r="K506" s="98" t="s">
        <v>6294</v>
      </c>
      <c r="L506" s="99">
        <v>22000</v>
      </c>
      <c r="M506" s="100"/>
      <c r="N506" s="99">
        <v>668.8</v>
      </c>
      <c r="O506" s="99">
        <v>631.4</v>
      </c>
      <c r="P506" s="100"/>
      <c r="Q506" s="99">
        <v>10340.549999999999</v>
      </c>
    </row>
    <row r="507" spans="1:17">
      <c r="A507" s="42" t="str">
        <f>TNOMINA[[#This Row],[cedula]]&amp;TNOMINA[[#This Row],[ctapresup]]&amp;TNOMINA[[#This Row],[prog]]</f>
        <v>402151225792.1.1.1.0111</v>
      </c>
      <c r="B507" s="98" t="s">
        <v>1787</v>
      </c>
      <c r="C507" s="98" t="s">
        <v>1810</v>
      </c>
      <c r="D507" s="98" t="s">
        <v>5730</v>
      </c>
      <c r="E507" s="98" t="s">
        <v>5757</v>
      </c>
      <c r="F507" s="98" t="s">
        <v>9</v>
      </c>
      <c r="G507" s="98" t="s">
        <v>2824</v>
      </c>
      <c r="H507" s="98" t="s">
        <v>2823</v>
      </c>
      <c r="I507" s="98" t="s">
        <v>8</v>
      </c>
      <c r="J507" s="98" t="s">
        <v>336</v>
      </c>
      <c r="K507" s="98" t="s">
        <v>6294</v>
      </c>
      <c r="L507" s="99">
        <v>30000</v>
      </c>
      <c r="M507" s="100"/>
      <c r="N507" s="99">
        <v>912</v>
      </c>
      <c r="O507" s="99">
        <v>861</v>
      </c>
      <c r="P507" s="100"/>
      <c r="Q507" s="99">
        <v>28202</v>
      </c>
    </row>
    <row r="508" spans="1:17">
      <c r="A508" s="42" t="str">
        <f>TNOMINA[[#This Row],[cedula]]&amp;TNOMINA[[#This Row],[ctapresup]]&amp;TNOMINA[[#This Row],[prog]]</f>
        <v>040000915222.1.1.1.0111</v>
      </c>
      <c r="B508" s="98" t="s">
        <v>1787</v>
      </c>
      <c r="C508" s="98" t="s">
        <v>1810</v>
      </c>
      <c r="D508" s="98" t="s">
        <v>5730</v>
      </c>
      <c r="E508" s="98" t="s">
        <v>5757</v>
      </c>
      <c r="F508" s="98" t="s">
        <v>9</v>
      </c>
      <c r="G508" s="98" t="s">
        <v>1456</v>
      </c>
      <c r="H508" s="98" t="s">
        <v>997</v>
      </c>
      <c r="I508" s="98" t="s">
        <v>20</v>
      </c>
      <c r="J508" s="98" t="s">
        <v>336</v>
      </c>
      <c r="K508" s="98" t="s">
        <v>6294</v>
      </c>
      <c r="L508" s="99">
        <v>20000</v>
      </c>
      <c r="M508" s="100"/>
      <c r="N508" s="99">
        <v>608</v>
      </c>
      <c r="O508" s="99">
        <v>574</v>
      </c>
      <c r="P508" s="100"/>
      <c r="Q508" s="99">
        <v>17227</v>
      </c>
    </row>
    <row r="509" spans="1:17">
      <c r="A509" s="42" t="str">
        <f>TNOMINA[[#This Row],[cedula]]&amp;TNOMINA[[#This Row],[ctapresup]]&amp;TNOMINA[[#This Row],[prog]]</f>
        <v>001189234812.1.1.1.0111</v>
      </c>
      <c r="B509" s="98" t="s">
        <v>1787</v>
      </c>
      <c r="C509" s="98" t="s">
        <v>1810</v>
      </c>
      <c r="D509" s="98" t="s">
        <v>5730</v>
      </c>
      <c r="E509" s="98" t="s">
        <v>5757</v>
      </c>
      <c r="F509" s="98" t="s">
        <v>9</v>
      </c>
      <c r="G509" s="98" t="s">
        <v>1457</v>
      </c>
      <c r="H509" s="98" t="s">
        <v>352</v>
      </c>
      <c r="I509" s="98" t="s">
        <v>78</v>
      </c>
      <c r="J509" s="98" t="s">
        <v>336</v>
      </c>
      <c r="K509" s="98" t="s">
        <v>6294</v>
      </c>
      <c r="L509" s="99">
        <v>24000</v>
      </c>
      <c r="M509" s="100"/>
      <c r="N509" s="99">
        <v>729.6</v>
      </c>
      <c r="O509" s="99">
        <v>688.8</v>
      </c>
      <c r="P509" s="100"/>
      <c r="Q509" s="99">
        <v>11900.6</v>
      </c>
    </row>
    <row r="510" spans="1:17">
      <c r="A510" s="42" t="str">
        <f>TNOMINA[[#This Row],[cedula]]&amp;TNOMINA[[#This Row],[ctapresup]]&amp;TNOMINA[[#This Row],[prog]]</f>
        <v>224008020822.1.1.1.0111</v>
      </c>
      <c r="B510" s="98" t="s">
        <v>1787</v>
      </c>
      <c r="C510" s="98" t="s">
        <v>1810</v>
      </c>
      <c r="D510" s="98" t="s">
        <v>5730</v>
      </c>
      <c r="E510" s="98" t="s">
        <v>5757</v>
      </c>
      <c r="F510" s="98" t="s">
        <v>9</v>
      </c>
      <c r="G510" s="98" t="s">
        <v>2961</v>
      </c>
      <c r="H510" s="98" t="s">
        <v>2960</v>
      </c>
      <c r="I510" s="98" t="s">
        <v>8</v>
      </c>
      <c r="J510" s="98" t="s">
        <v>336</v>
      </c>
      <c r="K510" s="98" t="s">
        <v>6294</v>
      </c>
      <c r="L510" s="99">
        <v>35000</v>
      </c>
      <c r="M510" s="100"/>
      <c r="N510" s="99">
        <v>1064</v>
      </c>
      <c r="O510" s="99">
        <v>1004.5</v>
      </c>
      <c r="P510" s="100"/>
      <c r="Q510" s="99">
        <v>32906.5</v>
      </c>
    </row>
    <row r="511" spans="1:17">
      <c r="A511" s="42" t="str">
        <f>TNOMINA[[#This Row],[cedula]]&amp;TNOMINA[[#This Row],[ctapresup]]&amp;TNOMINA[[#This Row],[prog]]</f>
        <v>001161102552.1.1.1.0111</v>
      </c>
      <c r="B511" s="98" t="s">
        <v>1787</v>
      </c>
      <c r="C511" s="98" t="s">
        <v>1810</v>
      </c>
      <c r="D511" s="98" t="s">
        <v>5730</v>
      </c>
      <c r="E511" s="98" t="s">
        <v>5757</v>
      </c>
      <c r="F511" s="98" t="s">
        <v>9</v>
      </c>
      <c r="G511" s="98" t="s">
        <v>2441</v>
      </c>
      <c r="H511" s="98" t="s">
        <v>2440</v>
      </c>
      <c r="I511" s="98" t="s">
        <v>7</v>
      </c>
      <c r="J511" s="98" t="s">
        <v>780</v>
      </c>
      <c r="K511" s="98" t="s">
        <v>6294</v>
      </c>
      <c r="L511" s="99">
        <v>18000</v>
      </c>
      <c r="M511" s="100"/>
      <c r="N511" s="99">
        <v>547.20000000000005</v>
      </c>
      <c r="O511" s="99">
        <v>516.6</v>
      </c>
      <c r="P511" s="100"/>
      <c r="Q511" s="99">
        <v>15335.28</v>
      </c>
    </row>
    <row r="512" spans="1:17">
      <c r="A512" s="42" t="str">
        <f>TNOMINA[[#This Row],[cedula]]&amp;TNOMINA[[#This Row],[ctapresup]]&amp;TNOMINA[[#This Row],[prog]]</f>
        <v>001178771752.1.1.1.0111</v>
      </c>
      <c r="B512" s="98" t="s">
        <v>1787</v>
      </c>
      <c r="C512" s="98" t="s">
        <v>1810</v>
      </c>
      <c r="D512" s="98" t="s">
        <v>5730</v>
      </c>
      <c r="E512" s="98" t="s">
        <v>5757</v>
      </c>
      <c r="F512" s="98" t="s">
        <v>9</v>
      </c>
      <c r="G512" s="98" t="s">
        <v>2862</v>
      </c>
      <c r="H512" s="98" t="s">
        <v>2908</v>
      </c>
      <c r="I512" s="98" t="s">
        <v>1931</v>
      </c>
      <c r="J512" s="98" t="s">
        <v>780</v>
      </c>
      <c r="K512" s="98" t="s">
        <v>6294</v>
      </c>
      <c r="L512" s="99">
        <v>35000</v>
      </c>
      <c r="M512" s="100"/>
      <c r="N512" s="99">
        <v>1064</v>
      </c>
      <c r="O512" s="99">
        <v>1004.5</v>
      </c>
      <c r="P512" s="100"/>
      <c r="Q512" s="99">
        <v>32906.5</v>
      </c>
    </row>
    <row r="513" spans="1:17">
      <c r="A513" s="42" t="str">
        <f>TNOMINA[[#This Row],[cedula]]&amp;TNOMINA[[#This Row],[ctapresup]]&amp;TNOMINA[[#This Row],[prog]]</f>
        <v>001001234622.1.1.1.0111</v>
      </c>
      <c r="B513" s="98" t="s">
        <v>1787</v>
      </c>
      <c r="C513" s="98" t="s">
        <v>1810</v>
      </c>
      <c r="D513" s="98" t="s">
        <v>5730</v>
      </c>
      <c r="E513" s="98" t="s">
        <v>5757</v>
      </c>
      <c r="F513" s="98" t="s">
        <v>9</v>
      </c>
      <c r="G513" s="98" t="s">
        <v>900</v>
      </c>
      <c r="H513" s="98" t="s">
        <v>353</v>
      </c>
      <c r="I513" s="98" t="s">
        <v>20</v>
      </c>
      <c r="J513" s="98" t="s">
        <v>336</v>
      </c>
      <c r="K513" s="98" t="s">
        <v>6294</v>
      </c>
      <c r="L513" s="99">
        <v>24000</v>
      </c>
      <c r="M513" s="100"/>
      <c r="N513" s="99">
        <v>729.6</v>
      </c>
      <c r="O513" s="99">
        <v>688.8</v>
      </c>
      <c r="P513" s="100"/>
      <c r="Q513" s="99">
        <v>22206.6</v>
      </c>
    </row>
    <row r="514" spans="1:17">
      <c r="A514" s="42" t="str">
        <f>TNOMINA[[#This Row],[cedula]]&amp;TNOMINA[[#This Row],[ctapresup]]&amp;TNOMINA[[#This Row],[prog]]</f>
        <v>001179510792.1.1.1.0111</v>
      </c>
      <c r="B514" s="98" t="s">
        <v>1787</v>
      </c>
      <c r="C514" s="98" t="s">
        <v>1810</v>
      </c>
      <c r="D514" s="98" t="s">
        <v>5730</v>
      </c>
      <c r="E514" s="98" t="s">
        <v>5757</v>
      </c>
      <c r="F514" s="98" t="s">
        <v>9</v>
      </c>
      <c r="G514" s="98" t="s">
        <v>1458</v>
      </c>
      <c r="H514" s="98" t="s">
        <v>354</v>
      </c>
      <c r="I514" s="98" t="s">
        <v>20</v>
      </c>
      <c r="J514" s="98" t="s">
        <v>336</v>
      </c>
      <c r="K514" s="98" t="s">
        <v>6294</v>
      </c>
      <c r="L514" s="99">
        <v>24000</v>
      </c>
      <c r="M514" s="100"/>
      <c r="N514" s="99">
        <v>729.6</v>
      </c>
      <c r="O514" s="99">
        <v>688.8</v>
      </c>
      <c r="P514" s="100"/>
      <c r="Q514" s="99">
        <v>9101.89</v>
      </c>
    </row>
    <row r="515" spans="1:17">
      <c r="A515" s="42" t="str">
        <f>TNOMINA[[#This Row],[cedula]]&amp;TNOMINA[[#This Row],[ctapresup]]&amp;TNOMINA[[#This Row],[prog]]</f>
        <v>040001090432.1.1.1.0111</v>
      </c>
      <c r="B515" s="98" t="s">
        <v>1787</v>
      </c>
      <c r="C515" s="98" t="s">
        <v>1810</v>
      </c>
      <c r="D515" s="98" t="s">
        <v>5730</v>
      </c>
      <c r="E515" s="98" t="s">
        <v>5757</v>
      </c>
      <c r="F515" s="98" t="s">
        <v>9</v>
      </c>
      <c r="G515" s="98" t="s">
        <v>1459</v>
      </c>
      <c r="H515" s="98" t="s">
        <v>773</v>
      </c>
      <c r="I515" s="98" t="s">
        <v>292</v>
      </c>
      <c r="J515" s="98" t="s">
        <v>336</v>
      </c>
      <c r="K515" s="98" t="s">
        <v>6294</v>
      </c>
      <c r="L515" s="99">
        <v>25000</v>
      </c>
      <c r="M515" s="100"/>
      <c r="N515" s="99">
        <v>760</v>
      </c>
      <c r="O515" s="99">
        <v>717.5</v>
      </c>
      <c r="P515" s="100"/>
      <c r="Q515" s="99">
        <v>21431.5</v>
      </c>
    </row>
    <row r="516" spans="1:17">
      <c r="A516" s="42" t="str">
        <f>TNOMINA[[#This Row],[cedula]]&amp;TNOMINA[[#This Row],[ctapresup]]&amp;TNOMINA[[#This Row],[prog]]</f>
        <v>402550147932.1.1.1.0111</v>
      </c>
      <c r="B516" s="98" t="s">
        <v>1787</v>
      </c>
      <c r="C516" s="98" t="s">
        <v>1810</v>
      </c>
      <c r="D516" s="98" t="s">
        <v>5730</v>
      </c>
      <c r="E516" s="98" t="s">
        <v>5757</v>
      </c>
      <c r="F516" s="98" t="s">
        <v>9</v>
      </c>
      <c r="G516" s="98" t="s">
        <v>4279</v>
      </c>
      <c r="H516" s="98" t="s">
        <v>4282</v>
      </c>
      <c r="I516" s="98" t="s">
        <v>7</v>
      </c>
      <c r="J516" s="98" t="s">
        <v>209</v>
      </c>
      <c r="K516" s="98" t="s">
        <v>6294</v>
      </c>
      <c r="L516" s="99">
        <v>24000</v>
      </c>
      <c r="M516" s="100"/>
      <c r="N516" s="99">
        <v>729.6</v>
      </c>
      <c r="O516" s="99">
        <v>688.8</v>
      </c>
      <c r="P516" s="100"/>
      <c r="Q516" s="99">
        <v>22556.6</v>
      </c>
    </row>
    <row r="517" spans="1:17">
      <c r="A517" s="42" t="str">
        <f>TNOMINA[[#This Row],[cedula]]&amp;TNOMINA[[#This Row],[ctapresup]]&amp;TNOMINA[[#This Row],[prog]]</f>
        <v>002012606272.1.1.1.0111</v>
      </c>
      <c r="B517" s="98" t="s">
        <v>1787</v>
      </c>
      <c r="C517" s="98" t="s">
        <v>1810</v>
      </c>
      <c r="D517" s="98" t="s">
        <v>5730</v>
      </c>
      <c r="E517" s="98" t="s">
        <v>5757</v>
      </c>
      <c r="F517" s="98" t="s">
        <v>9</v>
      </c>
      <c r="G517" s="98" t="s">
        <v>1460</v>
      </c>
      <c r="H517" s="98" t="s">
        <v>356</v>
      </c>
      <c r="I517" s="98" t="s">
        <v>20</v>
      </c>
      <c r="J517" s="98" t="s">
        <v>336</v>
      </c>
      <c r="K517" s="98" t="s">
        <v>6294</v>
      </c>
      <c r="L517" s="99">
        <v>24000</v>
      </c>
      <c r="M517" s="100"/>
      <c r="N517" s="99">
        <v>729.6</v>
      </c>
      <c r="O517" s="99">
        <v>688.8</v>
      </c>
      <c r="P517" s="100"/>
      <c r="Q517" s="99">
        <v>4532.6000000000004</v>
      </c>
    </row>
    <row r="518" spans="1:17">
      <c r="A518" s="42" t="str">
        <f>TNOMINA[[#This Row],[cedula]]&amp;TNOMINA[[#This Row],[ctapresup]]&amp;TNOMINA[[#This Row],[prog]]</f>
        <v>001109753982.1.1.1.0111</v>
      </c>
      <c r="B518" s="98" t="s">
        <v>1787</v>
      </c>
      <c r="C518" s="98" t="s">
        <v>1810</v>
      </c>
      <c r="D518" s="98" t="s">
        <v>5730</v>
      </c>
      <c r="E518" s="98" t="s">
        <v>5757</v>
      </c>
      <c r="F518" s="98" t="s">
        <v>9</v>
      </c>
      <c r="G518" s="98" t="s">
        <v>1461</v>
      </c>
      <c r="H518" s="98" t="s">
        <v>357</v>
      </c>
      <c r="I518" s="98" t="s">
        <v>111</v>
      </c>
      <c r="J518" s="98" t="s">
        <v>336</v>
      </c>
      <c r="K518" s="98" t="s">
        <v>6294</v>
      </c>
      <c r="L518" s="99">
        <v>30000</v>
      </c>
      <c r="M518" s="100"/>
      <c r="N518" s="99">
        <v>912</v>
      </c>
      <c r="O518" s="99">
        <v>861</v>
      </c>
      <c r="P518" s="100"/>
      <c r="Q518" s="99">
        <v>13577.07</v>
      </c>
    </row>
    <row r="519" spans="1:17">
      <c r="A519" s="42" t="str">
        <f>TNOMINA[[#This Row],[cedula]]&amp;TNOMINA[[#This Row],[ctapresup]]&amp;TNOMINA[[#This Row],[prog]]</f>
        <v>001142226562.1.1.1.0111</v>
      </c>
      <c r="B519" s="98" t="s">
        <v>1787</v>
      </c>
      <c r="C519" s="98" t="s">
        <v>1810</v>
      </c>
      <c r="D519" s="98" t="s">
        <v>5730</v>
      </c>
      <c r="E519" s="98" t="s">
        <v>5757</v>
      </c>
      <c r="F519" s="98" t="s">
        <v>9</v>
      </c>
      <c r="G519" s="98" t="s">
        <v>1462</v>
      </c>
      <c r="H519" s="98" t="s">
        <v>1108</v>
      </c>
      <c r="I519" s="98" t="s">
        <v>20</v>
      </c>
      <c r="J519" s="98" t="s">
        <v>336</v>
      </c>
      <c r="K519" s="98" t="s">
        <v>6294</v>
      </c>
      <c r="L519" s="99">
        <v>24000</v>
      </c>
      <c r="M519" s="100"/>
      <c r="N519" s="99">
        <v>729.6</v>
      </c>
      <c r="O519" s="99">
        <v>688.8</v>
      </c>
      <c r="P519" s="100"/>
      <c r="Q519" s="99">
        <v>4799.58</v>
      </c>
    </row>
    <row r="520" spans="1:17">
      <c r="A520" s="42" t="str">
        <f>TNOMINA[[#This Row],[cedula]]&amp;TNOMINA[[#This Row],[ctapresup]]&amp;TNOMINA[[#This Row],[prog]]</f>
        <v>047013395272.1.1.1.0111</v>
      </c>
      <c r="B520" s="98" t="s">
        <v>1787</v>
      </c>
      <c r="C520" s="98" t="s">
        <v>1810</v>
      </c>
      <c r="D520" s="98" t="s">
        <v>5730</v>
      </c>
      <c r="E520" s="98" t="s">
        <v>5757</v>
      </c>
      <c r="F520" s="98" t="s">
        <v>9</v>
      </c>
      <c r="G520" s="98" t="s">
        <v>1463</v>
      </c>
      <c r="H520" s="98" t="s">
        <v>1120</v>
      </c>
      <c r="I520" s="98" t="s">
        <v>20</v>
      </c>
      <c r="J520" s="98" t="s">
        <v>336</v>
      </c>
      <c r="K520" s="98" t="s">
        <v>6294</v>
      </c>
      <c r="L520" s="99">
        <v>24000</v>
      </c>
      <c r="M520" s="100"/>
      <c r="N520" s="99">
        <v>729.6</v>
      </c>
      <c r="O520" s="99">
        <v>688.8</v>
      </c>
      <c r="P520" s="100"/>
      <c r="Q520" s="99">
        <v>22556.6</v>
      </c>
    </row>
    <row r="521" spans="1:17">
      <c r="A521" s="42" t="str">
        <f>TNOMINA[[#This Row],[cedula]]&amp;TNOMINA[[#This Row],[ctapresup]]&amp;TNOMINA[[#This Row],[prog]]</f>
        <v>001194611682.1.1.1.0111</v>
      </c>
      <c r="B521" s="98" t="s">
        <v>1787</v>
      </c>
      <c r="C521" s="98" t="s">
        <v>1810</v>
      </c>
      <c r="D521" s="98" t="s">
        <v>5730</v>
      </c>
      <c r="E521" s="98" t="s">
        <v>5757</v>
      </c>
      <c r="F521" s="98" t="s">
        <v>9</v>
      </c>
      <c r="G521" s="98" t="s">
        <v>1464</v>
      </c>
      <c r="H521" s="98" t="s">
        <v>1113</v>
      </c>
      <c r="I521" s="98" t="s">
        <v>1931</v>
      </c>
      <c r="J521" s="98" t="s">
        <v>336</v>
      </c>
      <c r="K521" s="98" t="s">
        <v>6294</v>
      </c>
      <c r="L521" s="99">
        <v>30000</v>
      </c>
      <c r="M521" s="100"/>
      <c r="N521" s="99">
        <v>912</v>
      </c>
      <c r="O521" s="99">
        <v>861</v>
      </c>
      <c r="P521" s="100"/>
      <c r="Q521" s="99">
        <v>5965.59</v>
      </c>
    </row>
    <row r="522" spans="1:17">
      <c r="A522" s="42" t="str">
        <f>TNOMINA[[#This Row],[cedula]]&amp;TNOMINA[[#This Row],[ctapresup]]&amp;TNOMINA[[#This Row],[prog]]</f>
        <v>049000728122.1.1.1.0111</v>
      </c>
      <c r="B522" s="98" t="s">
        <v>1787</v>
      </c>
      <c r="C522" s="98" t="s">
        <v>1810</v>
      </c>
      <c r="D522" s="98" t="s">
        <v>5730</v>
      </c>
      <c r="E522" s="98" t="s">
        <v>5757</v>
      </c>
      <c r="F522" s="98" t="s">
        <v>9</v>
      </c>
      <c r="G522" s="98" t="s">
        <v>1465</v>
      </c>
      <c r="H522" s="98" t="s">
        <v>268</v>
      </c>
      <c r="I522" s="98" t="s">
        <v>20</v>
      </c>
      <c r="J522" s="98" t="s">
        <v>336</v>
      </c>
      <c r="K522" s="98" t="s">
        <v>6294</v>
      </c>
      <c r="L522" s="99">
        <v>24000</v>
      </c>
      <c r="M522" s="100"/>
      <c r="N522" s="99">
        <v>729.6</v>
      </c>
      <c r="O522" s="99">
        <v>688.8</v>
      </c>
      <c r="P522" s="100"/>
      <c r="Q522" s="99">
        <v>22556.6</v>
      </c>
    </row>
    <row r="523" spans="1:17">
      <c r="A523" s="42" t="str">
        <f>TNOMINA[[#This Row],[cedula]]&amp;TNOMINA[[#This Row],[ctapresup]]&amp;TNOMINA[[#This Row],[prog]]</f>
        <v>001001322322.1.1.1.0111</v>
      </c>
      <c r="B523" s="98" t="s">
        <v>1787</v>
      </c>
      <c r="C523" s="98" t="s">
        <v>1810</v>
      </c>
      <c r="D523" s="98" t="s">
        <v>5730</v>
      </c>
      <c r="E523" s="98" t="s">
        <v>5757</v>
      </c>
      <c r="F523" s="98" t="s">
        <v>9</v>
      </c>
      <c r="G523" s="98" t="s">
        <v>901</v>
      </c>
      <c r="H523" s="98" t="s">
        <v>358</v>
      </c>
      <c r="I523" s="98" t="s">
        <v>23</v>
      </c>
      <c r="J523" s="98" t="s">
        <v>336</v>
      </c>
      <c r="K523" s="98" t="s">
        <v>6294</v>
      </c>
      <c r="L523" s="99">
        <v>36000</v>
      </c>
      <c r="M523" s="100"/>
      <c r="N523" s="99">
        <v>1094.4000000000001</v>
      </c>
      <c r="O523" s="99">
        <v>1033.2</v>
      </c>
      <c r="P523" s="100"/>
      <c r="Q523" s="99">
        <v>23620.9</v>
      </c>
    </row>
    <row r="524" spans="1:17">
      <c r="A524" s="42" t="str">
        <f>TNOMINA[[#This Row],[cedula]]&amp;TNOMINA[[#This Row],[ctapresup]]&amp;TNOMINA[[#This Row],[prog]]</f>
        <v>001022024622.1.1.1.0111</v>
      </c>
      <c r="B524" s="98" t="s">
        <v>1787</v>
      </c>
      <c r="C524" s="98" t="s">
        <v>1810</v>
      </c>
      <c r="D524" s="98" t="s">
        <v>5730</v>
      </c>
      <c r="E524" s="98" t="s">
        <v>5757</v>
      </c>
      <c r="F524" s="98" t="s">
        <v>9</v>
      </c>
      <c r="G524" s="98" t="s">
        <v>917</v>
      </c>
      <c r="H524" s="98" t="s">
        <v>359</v>
      </c>
      <c r="I524" s="98" t="s">
        <v>20</v>
      </c>
      <c r="J524" s="98" t="s">
        <v>209</v>
      </c>
      <c r="K524" s="98" t="s">
        <v>6294</v>
      </c>
      <c r="L524" s="99">
        <v>24000</v>
      </c>
      <c r="M524" s="100"/>
      <c r="N524" s="99">
        <v>729.6</v>
      </c>
      <c r="O524" s="99">
        <v>688.8</v>
      </c>
      <c r="P524" s="100"/>
      <c r="Q524" s="99">
        <v>10397.77</v>
      </c>
    </row>
    <row r="525" spans="1:17">
      <c r="A525" s="42" t="str">
        <f>TNOMINA[[#This Row],[cedula]]&amp;TNOMINA[[#This Row],[ctapresup]]&amp;TNOMINA[[#This Row],[prog]]</f>
        <v>073000496782.1.1.1.0111</v>
      </c>
      <c r="B525" s="98" t="s">
        <v>1787</v>
      </c>
      <c r="C525" s="98" t="s">
        <v>1810</v>
      </c>
      <c r="D525" s="98" t="s">
        <v>5730</v>
      </c>
      <c r="E525" s="98" t="s">
        <v>5757</v>
      </c>
      <c r="F525" s="98" t="s">
        <v>9</v>
      </c>
      <c r="G525" s="98" t="s">
        <v>1466</v>
      </c>
      <c r="H525" s="98" t="s">
        <v>360</v>
      </c>
      <c r="I525" s="98" t="s">
        <v>20</v>
      </c>
      <c r="J525" s="98" t="s">
        <v>336</v>
      </c>
      <c r="K525" s="98" t="s">
        <v>6294</v>
      </c>
      <c r="L525" s="99">
        <v>24000</v>
      </c>
      <c r="M525" s="100"/>
      <c r="N525" s="99">
        <v>729.6</v>
      </c>
      <c r="O525" s="99">
        <v>688.8</v>
      </c>
      <c r="P525" s="100"/>
      <c r="Q525" s="99">
        <v>15094</v>
      </c>
    </row>
    <row r="526" spans="1:17">
      <c r="A526" s="42" t="str">
        <f>TNOMINA[[#This Row],[cedula]]&amp;TNOMINA[[#This Row],[ctapresup]]&amp;TNOMINA[[#This Row],[prog]]</f>
        <v>047016704832.1.1.1.0111</v>
      </c>
      <c r="B526" s="98" t="s">
        <v>1787</v>
      </c>
      <c r="C526" s="98" t="s">
        <v>1810</v>
      </c>
      <c r="D526" s="98" t="s">
        <v>5730</v>
      </c>
      <c r="E526" s="98" t="s">
        <v>5757</v>
      </c>
      <c r="F526" s="98" t="s">
        <v>9</v>
      </c>
      <c r="G526" s="98" t="s">
        <v>1467</v>
      </c>
      <c r="H526" s="98" t="s">
        <v>1121</v>
      </c>
      <c r="I526" s="98" t="s">
        <v>20</v>
      </c>
      <c r="J526" s="98" t="s">
        <v>336</v>
      </c>
      <c r="K526" s="98" t="s">
        <v>6294</v>
      </c>
      <c r="L526" s="99">
        <v>24000</v>
      </c>
      <c r="M526" s="100"/>
      <c r="N526" s="99">
        <v>729.6</v>
      </c>
      <c r="O526" s="99">
        <v>688.8</v>
      </c>
      <c r="P526" s="100"/>
      <c r="Q526" s="99">
        <v>22556.6</v>
      </c>
    </row>
    <row r="527" spans="1:17">
      <c r="A527" s="42" t="str">
        <f>TNOMINA[[#This Row],[cedula]]&amp;TNOMINA[[#This Row],[ctapresup]]&amp;TNOMINA[[#This Row],[prog]]</f>
        <v>001017094912.1.1.1.0111</v>
      </c>
      <c r="B527" s="98" t="s">
        <v>1787</v>
      </c>
      <c r="C527" s="98" t="s">
        <v>1810</v>
      </c>
      <c r="D527" s="98" t="s">
        <v>5730</v>
      </c>
      <c r="E527" s="98" t="s">
        <v>5757</v>
      </c>
      <c r="F527" s="98" t="s">
        <v>9</v>
      </c>
      <c r="G527" s="98" t="s">
        <v>1468</v>
      </c>
      <c r="H527" s="98" t="s">
        <v>361</v>
      </c>
      <c r="I527" s="98" t="s">
        <v>48</v>
      </c>
      <c r="J527" s="98" t="s">
        <v>336</v>
      </c>
      <c r="K527" s="98" t="s">
        <v>6294</v>
      </c>
      <c r="L527" s="99">
        <v>210000</v>
      </c>
      <c r="M527" s="99">
        <v>38105.33</v>
      </c>
      <c r="N527" s="99">
        <v>5883.16</v>
      </c>
      <c r="O527" s="99">
        <v>6027</v>
      </c>
      <c r="P527" s="99">
        <v>24.999999999970896</v>
      </c>
      <c r="Q527" s="99">
        <v>159959.51</v>
      </c>
    </row>
    <row r="528" spans="1:17">
      <c r="A528" s="42" t="str">
        <f>TNOMINA[[#This Row],[cedula]]&amp;TNOMINA[[#This Row],[ctapresup]]&amp;TNOMINA[[#This Row],[prog]]</f>
        <v>037006437312.1.1.1.0111</v>
      </c>
      <c r="B528" s="98" t="s">
        <v>1787</v>
      </c>
      <c r="C528" s="98" t="s">
        <v>1810</v>
      </c>
      <c r="D528" s="98" t="s">
        <v>5730</v>
      </c>
      <c r="E528" s="98" t="s">
        <v>5757</v>
      </c>
      <c r="F528" s="98" t="s">
        <v>9</v>
      </c>
      <c r="G528" s="98" t="s">
        <v>2384</v>
      </c>
      <c r="H528" s="98" t="s">
        <v>2385</v>
      </c>
      <c r="I528" s="98" t="s">
        <v>20</v>
      </c>
      <c r="J528" s="98" t="s">
        <v>336</v>
      </c>
      <c r="K528" s="98" t="s">
        <v>6294</v>
      </c>
      <c r="L528" s="99">
        <v>24000</v>
      </c>
      <c r="M528" s="100"/>
      <c r="N528" s="99">
        <v>729.6</v>
      </c>
      <c r="O528" s="99">
        <v>688.8</v>
      </c>
      <c r="P528" s="100"/>
      <c r="Q528" s="99">
        <v>22556.6</v>
      </c>
    </row>
    <row r="529" spans="1:17">
      <c r="A529" s="42" t="str">
        <f>TNOMINA[[#This Row],[cedula]]&amp;TNOMINA[[#This Row],[ctapresup]]&amp;TNOMINA[[#This Row],[prog]]</f>
        <v>001091592852.1.1.1.0111</v>
      </c>
      <c r="B529" s="98" t="s">
        <v>1787</v>
      </c>
      <c r="C529" s="98" t="s">
        <v>1810</v>
      </c>
      <c r="D529" s="98" t="s">
        <v>5730</v>
      </c>
      <c r="E529" s="98" t="s">
        <v>5757</v>
      </c>
      <c r="F529" s="98" t="s">
        <v>9</v>
      </c>
      <c r="G529" s="98" t="s">
        <v>902</v>
      </c>
      <c r="H529" s="98" t="s">
        <v>362</v>
      </c>
      <c r="I529" s="98" t="s">
        <v>305</v>
      </c>
      <c r="J529" s="98" t="s">
        <v>336</v>
      </c>
      <c r="K529" s="98" t="s">
        <v>6294</v>
      </c>
      <c r="L529" s="99">
        <v>11000</v>
      </c>
      <c r="M529" s="100"/>
      <c r="N529" s="99">
        <v>334.4</v>
      </c>
      <c r="O529" s="99">
        <v>315.7</v>
      </c>
      <c r="P529" s="100"/>
      <c r="Q529" s="99">
        <v>9974.9</v>
      </c>
    </row>
    <row r="530" spans="1:17">
      <c r="A530" s="42" t="str">
        <f>TNOMINA[[#This Row],[cedula]]&amp;TNOMINA[[#This Row],[ctapresup]]&amp;TNOMINA[[#This Row],[prog]]</f>
        <v>001025819492.1.1.1.0111</v>
      </c>
      <c r="B530" s="98" t="s">
        <v>1787</v>
      </c>
      <c r="C530" s="98" t="s">
        <v>1810</v>
      </c>
      <c r="D530" s="98" t="s">
        <v>5730</v>
      </c>
      <c r="E530" s="98" t="s">
        <v>5757</v>
      </c>
      <c r="F530" s="98" t="s">
        <v>9</v>
      </c>
      <c r="G530" s="98" t="s">
        <v>1469</v>
      </c>
      <c r="H530" s="98" t="s">
        <v>363</v>
      </c>
      <c r="I530" s="98" t="s">
        <v>7</v>
      </c>
      <c r="J530" s="98" t="s">
        <v>336</v>
      </c>
      <c r="K530" s="98" t="s">
        <v>6294</v>
      </c>
      <c r="L530" s="99">
        <v>24000</v>
      </c>
      <c r="M530" s="100"/>
      <c r="N530" s="99">
        <v>729.6</v>
      </c>
      <c r="O530" s="99">
        <v>688.8</v>
      </c>
      <c r="P530" s="100"/>
      <c r="Q530" s="99">
        <v>4514.91</v>
      </c>
    </row>
    <row r="531" spans="1:17">
      <c r="A531" s="42" t="str">
        <f>TNOMINA[[#This Row],[cedula]]&amp;TNOMINA[[#This Row],[ctapresup]]&amp;TNOMINA[[#This Row],[prog]]</f>
        <v>001003680422.1.1.1.0111</v>
      </c>
      <c r="B531" s="98" t="s">
        <v>1787</v>
      </c>
      <c r="C531" s="98" t="s">
        <v>1810</v>
      </c>
      <c r="D531" s="98" t="s">
        <v>5730</v>
      </c>
      <c r="E531" s="98" t="s">
        <v>5757</v>
      </c>
      <c r="F531" s="98" t="s">
        <v>9</v>
      </c>
      <c r="G531" s="98" t="s">
        <v>853</v>
      </c>
      <c r="H531" s="98" t="s">
        <v>234</v>
      </c>
      <c r="I531" s="98" t="s">
        <v>109</v>
      </c>
      <c r="J531" s="98" t="s">
        <v>336</v>
      </c>
      <c r="K531" s="98" t="s">
        <v>6294</v>
      </c>
      <c r="L531" s="99">
        <v>100000</v>
      </c>
      <c r="M531" s="99">
        <v>12105.37</v>
      </c>
      <c r="N531" s="99">
        <v>3040</v>
      </c>
      <c r="O531" s="99">
        <v>2870</v>
      </c>
      <c r="P531" s="99">
        <v>32428.590000000004</v>
      </c>
      <c r="Q531" s="99">
        <v>49556.04</v>
      </c>
    </row>
    <row r="532" spans="1:17">
      <c r="A532" s="42" t="str">
        <f>TNOMINA[[#This Row],[cedula]]&amp;TNOMINA[[#This Row],[ctapresup]]&amp;TNOMINA[[#This Row],[prog]]</f>
        <v>402325016492.1.1.1.0111</v>
      </c>
      <c r="B532" s="98" t="s">
        <v>1787</v>
      </c>
      <c r="C532" s="98" t="s">
        <v>1810</v>
      </c>
      <c r="D532" s="98" t="s">
        <v>5730</v>
      </c>
      <c r="E532" s="98" t="s">
        <v>5757</v>
      </c>
      <c r="F532" s="98" t="s">
        <v>9</v>
      </c>
      <c r="G532" s="98" t="s">
        <v>2763</v>
      </c>
      <c r="H532" s="98" t="s">
        <v>2796</v>
      </c>
      <c r="I532" s="98" t="s">
        <v>8</v>
      </c>
      <c r="J532" s="98" t="s">
        <v>336</v>
      </c>
      <c r="K532" s="98" t="s">
        <v>6294</v>
      </c>
      <c r="L532" s="99">
        <v>35000</v>
      </c>
      <c r="M532" s="100"/>
      <c r="N532" s="99">
        <v>1064</v>
      </c>
      <c r="O532" s="99">
        <v>1004.5</v>
      </c>
      <c r="P532" s="100"/>
      <c r="Q532" s="99">
        <v>31090.5</v>
      </c>
    </row>
    <row r="533" spans="1:17">
      <c r="A533" s="42" t="str">
        <f>TNOMINA[[#This Row],[cedula]]&amp;TNOMINA[[#This Row],[ctapresup]]&amp;TNOMINA[[#This Row],[prog]]</f>
        <v>059001840282.1.1.1.0111</v>
      </c>
      <c r="B533" s="98" t="s">
        <v>1787</v>
      </c>
      <c r="C533" s="98" t="s">
        <v>1810</v>
      </c>
      <c r="D533" s="98" t="s">
        <v>5730</v>
      </c>
      <c r="E533" s="98" t="s">
        <v>5757</v>
      </c>
      <c r="F533" s="98" t="s">
        <v>9</v>
      </c>
      <c r="G533" s="98" t="s">
        <v>1500</v>
      </c>
      <c r="H533" s="98" t="s">
        <v>210</v>
      </c>
      <c r="I533" s="98" t="s">
        <v>211</v>
      </c>
      <c r="J533" s="98" t="s">
        <v>209</v>
      </c>
      <c r="K533" s="98" t="s">
        <v>6294</v>
      </c>
      <c r="L533" s="99">
        <v>20000</v>
      </c>
      <c r="M533" s="100"/>
      <c r="N533" s="99">
        <v>608</v>
      </c>
      <c r="O533" s="99">
        <v>574</v>
      </c>
      <c r="P533" s="100"/>
      <c r="Q533" s="99">
        <v>5407.32</v>
      </c>
    </row>
    <row r="534" spans="1:17">
      <c r="A534" s="42" t="str">
        <f>TNOMINA[[#This Row],[cedula]]&amp;TNOMINA[[#This Row],[ctapresup]]&amp;TNOMINA[[#This Row],[prog]]</f>
        <v>001035288992.1.1.1.0111</v>
      </c>
      <c r="B534" s="98" t="s">
        <v>1787</v>
      </c>
      <c r="C534" s="98" t="s">
        <v>1810</v>
      </c>
      <c r="D534" s="98" t="s">
        <v>5730</v>
      </c>
      <c r="E534" s="98" t="s">
        <v>5757</v>
      </c>
      <c r="F534" s="98" t="s">
        <v>9</v>
      </c>
      <c r="G534" s="98" t="s">
        <v>1471</v>
      </c>
      <c r="H534" s="98" t="s">
        <v>364</v>
      </c>
      <c r="I534" s="98" t="s">
        <v>20</v>
      </c>
      <c r="J534" s="98" t="s">
        <v>336</v>
      </c>
      <c r="K534" s="98" t="s">
        <v>6294</v>
      </c>
      <c r="L534" s="99">
        <v>24000</v>
      </c>
      <c r="M534" s="100"/>
      <c r="N534" s="99">
        <v>729.6</v>
      </c>
      <c r="O534" s="99">
        <v>688.8</v>
      </c>
      <c r="P534" s="100"/>
      <c r="Q534" s="99">
        <v>17024.599999999999</v>
      </c>
    </row>
    <row r="535" spans="1:17">
      <c r="A535" s="42" t="str">
        <f>TNOMINA[[#This Row],[cedula]]&amp;TNOMINA[[#This Row],[ctapresup]]&amp;TNOMINA[[#This Row],[prog]]</f>
        <v>001126077422.1.1.1.0111</v>
      </c>
      <c r="B535" s="98" t="s">
        <v>1787</v>
      </c>
      <c r="C535" s="98" t="s">
        <v>1810</v>
      </c>
      <c r="D535" s="98" t="s">
        <v>5730</v>
      </c>
      <c r="E535" s="98" t="s">
        <v>5757</v>
      </c>
      <c r="F535" s="98" t="s">
        <v>9</v>
      </c>
      <c r="G535" s="98" t="s">
        <v>1501</v>
      </c>
      <c r="H535" s="98" t="s">
        <v>311</v>
      </c>
      <c r="I535" s="98" t="s">
        <v>212</v>
      </c>
      <c r="J535" s="98" t="s">
        <v>258</v>
      </c>
      <c r="K535" s="98" t="s">
        <v>6294</v>
      </c>
      <c r="L535" s="99">
        <v>35000</v>
      </c>
      <c r="M535" s="100"/>
      <c r="N535" s="99">
        <v>1064</v>
      </c>
      <c r="O535" s="99">
        <v>1004.5</v>
      </c>
      <c r="P535" s="100"/>
      <c r="Q535" s="99">
        <v>31790.5</v>
      </c>
    </row>
    <row r="536" spans="1:17">
      <c r="A536" s="42" t="str">
        <f>TNOMINA[[#This Row],[cedula]]&amp;TNOMINA[[#This Row],[ctapresup]]&amp;TNOMINA[[#This Row],[prog]]</f>
        <v>001006375292.1.1.1.0111</v>
      </c>
      <c r="B536" s="98" t="s">
        <v>1787</v>
      </c>
      <c r="C536" s="98" t="s">
        <v>1810</v>
      </c>
      <c r="D536" s="98" t="s">
        <v>5730</v>
      </c>
      <c r="E536" s="98" t="s">
        <v>5757</v>
      </c>
      <c r="F536" s="98" t="s">
        <v>9</v>
      </c>
      <c r="G536" s="98" t="s">
        <v>1472</v>
      </c>
      <c r="H536" s="98" t="s">
        <v>365</v>
      </c>
      <c r="I536" s="98" t="s">
        <v>366</v>
      </c>
      <c r="J536" s="98" t="s">
        <v>336</v>
      </c>
      <c r="K536" s="98" t="s">
        <v>6294</v>
      </c>
      <c r="L536" s="99">
        <v>70000</v>
      </c>
      <c r="M536" s="99">
        <v>5368.48</v>
      </c>
      <c r="N536" s="99">
        <v>2128</v>
      </c>
      <c r="O536" s="99">
        <v>2009</v>
      </c>
      <c r="P536" s="99">
        <v>25.000000000007276</v>
      </c>
      <c r="Q536" s="99">
        <v>60469.52</v>
      </c>
    </row>
    <row r="537" spans="1:17">
      <c r="A537" s="42" t="str">
        <f>TNOMINA[[#This Row],[cedula]]&amp;TNOMINA[[#This Row],[ctapresup]]&amp;TNOMINA[[#This Row],[prog]]</f>
        <v>040001249432.1.1.1.0111</v>
      </c>
      <c r="B537" s="98" t="s">
        <v>1787</v>
      </c>
      <c r="C537" s="98" t="s">
        <v>1810</v>
      </c>
      <c r="D537" s="98" t="s">
        <v>5730</v>
      </c>
      <c r="E537" s="98" t="s">
        <v>5757</v>
      </c>
      <c r="F537" s="98" t="s">
        <v>9</v>
      </c>
      <c r="G537" s="98" t="s">
        <v>1473</v>
      </c>
      <c r="H537" s="98" t="s">
        <v>774</v>
      </c>
      <c r="I537" s="98" t="s">
        <v>7</v>
      </c>
      <c r="J537" s="98" t="s">
        <v>336</v>
      </c>
      <c r="K537" s="98" t="s">
        <v>6294</v>
      </c>
      <c r="L537" s="99">
        <v>20000</v>
      </c>
      <c r="M537" s="100"/>
      <c r="N537" s="99">
        <v>608</v>
      </c>
      <c r="O537" s="99">
        <v>574</v>
      </c>
      <c r="P537" s="100"/>
      <c r="Q537" s="99">
        <v>13727</v>
      </c>
    </row>
    <row r="538" spans="1:17">
      <c r="A538" s="42" t="str">
        <f>TNOMINA[[#This Row],[cedula]]&amp;TNOMINA[[#This Row],[ctapresup]]&amp;TNOMINA[[#This Row],[prog]]</f>
        <v>031037797102.1.1.1.0111</v>
      </c>
      <c r="B538" s="98" t="s">
        <v>1787</v>
      </c>
      <c r="C538" s="98" t="s">
        <v>1810</v>
      </c>
      <c r="D538" s="98" t="s">
        <v>5730</v>
      </c>
      <c r="E538" s="98" t="s">
        <v>5757</v>
      </c>
      <c r="F538" s="98" t="s">
        <v>9</v>
      </c>
      <c r="G538" s="98" t="s">
        <v>1474</v>
      </c>
      <c r="H538" s="98" t="s">
        <v>367</v>
      </c>
      <c r="I538" s="98" t="s">
        <v>150</v>
      </c>
      <c r="J538" s="98" t="s">
        <v>336</v>
      </c>
      <c r="K538" s="98" t="s">
        <v>6294</v>
      </c>
      <c r="L538" s="99">
        <v>35000</v>
      </c>
      <c r="M538" s="100"/>
      <c r="N538" s="99">
        <v>1064</v>
      </c>
      <c r="O538" s="99">
        <v>1004.5</v>
      </c>
      <c r="P538" s="100"/>
      <c r="Q538" s="99">
        <v>32606.5</v>
      </c>
    </row>
    <row r="539" spans="1:17">
      <c r="A539" s="42" t="str">
        <f>TNOMINA[[#This Row],[cedula]]&amp;TNOMINA[[#This Row],[ctapresup]]&amp;TNOMINA[[#This Row],[prog]]</f>
        <v>402005848172.1.1.1.0111</v>
      </c>
      <c r="B539" s="98" t="s">
        <v>1787</v>
      </c>
      <c r="C539" s="98" t="s">
        <v>1810</v>
      </c>
      <c r="D539" s="98" t="s">
        <v>5730</v>
      </c>
      <c r="E539" s="98" t="s">
        <v>5757</v>
      </c>
      <c r="F539" s="98" t="s">
        <v>9</v>
      </c>
      <c r="G539" s="98" t="s">
        <v>1904</v>
      </c>
      <c r="H539" s="98" t="s">
        <v>1903</v>
      </c>
      <c r="I539" s="98" t="s">
        <v>8</v>
      </c>
      <c r="J539" s="98" t="s">
        <v>336</v>
      </c>
      <c r="K539" s="98" t="s">
        <v>6294</v>
      </c>
      <c r="L539" s="99">
        <v>35000</v>
      </c>
      <c r="M539" s="100"/>
      <c r="N539" s="99">
        <v>1064</v>
      </c>
      <c r="O539" s="99">
        <v>1004.5</v>
      </c>
      <c r="P539" s="100"/>
      <c r="Q539" s="99">
        <v>29390.5</v>
      </c>
    </row>
    <row r="540" spans="1:17">
      <c r="A540" s="42" t="str">
        <f>TNOMINA[[#This Row],[cedula]]&amp;TNOMINA[[#This Row],[ctapresup]]&amp;TNOMINA[[#This Row],[prog]]</f>
        <v>001085948132.1.1.1.0111</v>
      </c>
      <c r="B540" s="98" t="s">
        <v>1787</v>
      </c>
      <c r="C540" s="98" t="s">
        <v>1810</v>
      </c>
      <c r="D540" s="98" t="s">
        <v>5730</v>
      </c>
      <c r="E540" s="98" t="s">
        <v>5757</v>
      </c>
      <c r="F540" s="98" t="s">
        <v>9</v>
      </c>
      <c r="G540" s="98" t="s">
        <v>918</v>
      </c>
      <c r="H540" s="98" t="s">
        <v>368</v>
      </c>
      <c r="I540" s="98" t="s">
        <v>83</v>
      </c>
      <c r="J540" s="98" t="s">
        <v>209</v>
      </c>
      <c r="K540" s="98" t="s">
        <v>6294</v>
      </c>
      <c r="L540" s="99">
        <v>50000</v>
      </c>
      <c r="M540" s="99">
        <v>1596.68</v>
      </c>
      <c r="N540" s="99">
        <v>1520</v>
      </c>
      <c r="O540" s="99">
        <v>1435</v>
      </c>
      <c r="P540" s="99">
        <v>1840.4599999999991</v>
      </c>
      <c r="Q540" s="99">
        <v>43607.86</v>
      </c>
    </row>
    <row r="541" spans="1:17">
      <c r="A541" s="42" t="str">
        <f>TNOMINA[[#This Row],[cedula]]&amp;TNOMINA[[#This Row],[ctapresup]]&amp;TNOMINA[[#This Row],[prog]]</f>
        <v>001127642952.1.1.1.0111</v>
      </c>
      <c r="B541" s="98" t="s">
        <v>1787</v>
      </c>
      <c r="C541" s="98" t="s">
        <v>1810</v>
      </c>
      <c r="D541" s="98" t="s">
        <v>5730</v>
      </c>
      <c r="E541" s="98" t="s">
        <v>5757</v>
      </c>
      <c r="F541" s="98" t="s">
        <v>9</v>
      </c>
      <c r="G541" s="98" t="s">
        <v>1475</v>
      </c>
      <c r="H541" s="98" t="s">
        <v>369</v>
      </c>
      <c r="I541" s="98" t="s">
        <v>7</v>
      </c>
      <c r="J541" s="98" t="s">
        <v>336</v>
      </c>
      <c r="K541" s="98" t="s">
        <v>6294</v>
      </c>
      <c r="L541" s="99">
        <v>24000</v>
      </c>
      <c r="M541" s="100"/>
      <c r="N541" s="99">
        <v>729.6</v>
      </c>
      <c r="O541" s="99">
        <v>688.8</v>
      </c>
      <c r="P541" s="100"/>
      <c r="Q541" s="99">
        <v>9617.86</v>
      </c>
    </row>
    <row r="542" spans="1:17">
      <c r="A542" s="42" t="str">
        <f>TNOMINA[[#This Row],[cedula]]&amp;TNOMINA[[#This Row],[ctapresup]]&amp;TNOMINA[[#This Row],[prog]]</f>
        <v>037008251302.1.1.1.0111</v>
      </c>
      <c r="B542" s="98" t="s">
        <v>1787</v>
      </c>
      <c r="C542" s="98" t="s">
        <v>1810</v>
      </c>
      <c r="D542" s="98" t="s">
        <v>5730</v>
      </c>
      <c r="E542" s="98" t="s">
        <v>5757</v>
      </c>
      <c r="F542" s="98" t="s">
        <v>9</v>
      </c>
      <c r="G542" s="98" t="s">
        <v>1477</v>
      </c>
      <c r="H542" s="98" t="s">
        <v>370</v>
      </c>
      <c r="I542" s="98" t="s">
        <v>8</v>
      </c>
      <c r="J542" s="98" t="s">
        <v>336</v>
      </c>
      <c r="K542" s="98" t="s">
        <v>6294</v>
      </c>
      <c r="L542" s="99">
        <v>35000</v>
      </c>
      <c r="M542" s="100"/>
      <c r="N542" s="99">
        <v>1064</v>
      </c>
      <c r="O542" s="99">
        <v>1004.5</v>
      </c>
      <c r="P542" s="100"/>
      <c r="Q542" s="99">
        <v>32606.5</v>
      </c>
    </row>
    <row r="543" spans="1:17">
      <c r="A543" s="42" t="str">
        <f>TNOMINA[[#This Row],[cedula]]&amp;TNOMINA[[#This Row],[ctapresup]]&amp;TNOMINA[[#This Row],[prog]]</f>
        <v>001072860492.1.1.1.0111</v>
      </c>
      <c r="B543" s="98" t="s">
        <v>1787</v>
      </c>
      <c r="C543" s="98" t="s">
        <v>1810</v>
      </c>
      <c r="D543" s="98" t="s">
        <v>5730</v>
      </c>
      <c r="E543" s="98" t="s">
        <v>5757</v>
      </c>
      <c r="F543" s="98" t="s">
        <v>9</v>
      </c>
      <c r="G543" s="98" t="s">
        <v>863</v>
      </c>
      <c r="H543" s="98" t="s">
        <v>474</v>
      </c>
      <c r="I543" s="98" t="s">
        <v>2270</v>
      </c>
      <c r="J543" s="98" t="s">
        <v>336</v>
      </c>
      <c r="K543" s="98" t="s">
        <v>6294</v>
      </c>
      <c r="L543" s="99">
        <v>35000</v>
      </c>
      <c r="M543" s="100"/>
      <c r="N543" s="99">
        <v>1064</v>
      </c>
      <c r="O543" s="99">
        <v>1004.5</v>
      </c>
      <c r="P543" s="100"/>
      <c r="Q543" s="99">
        <v>32806.5</v>
      </c>
    </row>
    <row r="544" spans="1:17">
      <c r="A544" s="42" t="str">
        <f>TNOMINA[[#This Row],[cedula]]&amp;TNOMINA[[#This Row],[ctapresup]]&amp;TNOMINA[[#This Row],[prog]]</f>
        <v>402135660172.1.1.1.0111</v>
      </c>
      <c r="B544" s="98" t="s">
        <v>1787</v>
      </c>
      <c r="C544" s="98" t="s">
        <v>1810</v>
      </c>
      <c r="D544" s="98" t="s">
        <v>5730</v>
      </c>
      <c r="E544" s="98" t="s">
        <v>5757</v>
      </c>
      <c r="F544" s="98" t="s">
        <v>9</v>
      </c>
      <c r="G544" s="98" t="s">
        <v>2855</v>
      </c>
      <c r="H544" s="98" t="s">
        <v>2870</v>
      </c>
      <c r="I544" s="98" t="s">
        <v>295</v>
      </c>
      <c r="J544" s="98" t="s">
        <v>209</v>
      </c>
      <c r="K544" s="98" t="s">
        <v>6294</v>
      </c>
      <c r="L544" s="99">
        <v>30000</v>
      </c>
      <c r="M544" s="100"/>
      <c r="N544" s="99">
        <v>912</v>
      </c>
      <c r="O544" s="99">
        <v>861</v>
      </c>
      <c r="P544" s="100"/>
      <c r="Q544" s="99">
        <v>28202</v>
      </c>
    </row>
    <row r="545" spans="1:17">
      <c r="A545" s="42" t="str">
        <f>TNOMINA[[#This Row],[cedula]]&amp;TNOMINA[[#This Row],[ctapresup]]&amp;TNOMINA[[#This Row],[prog]]</f>
        <v>002004593292.1.1.1.0111</v>
      </c>
      <c r="B545" s="98" t="s">
        <v>1787</v>
      </c>
      <c r="C545" s="98" t="s">
        <v>1810</v>
      </c>
      <c r="D545" s="98" t="s">
        <v>5730</v>
      </c>
      <c r="E545" s="98" t="s">
        <v>5757</v>
      </c>
      <c r="F545" s="98" t="s">
        <v>9</v>
      </c>
      <c r="G545" s="98" t="s">
        <v>906</v>
      </c>
      <c r="H545" s="98" t="s">
        <v>371</v>
      </c>
      <c r="I545" s="98" t="s">
        <v>20</v>
      </c>
      <c r="J545" s="98" t="s">
        <v>336</v>
      </c>
      <c r="K545" s="98" t="s">
        <v>6294</v>
      </c>
      <c r="L545" s="99">
        <v>24000</v>
      </c>
      <c r="M545" s="100"/>
      <c r="N545" s="99">
        <v>729.6</v>
      </c>
      <c r="O545" s="99">
        <v>688.8</v>
      </c>
      <c r="P545" s="100"/>
      <c r="Q545" s="99">
        <v>19636.43</v>
      </c>
    </row>
    <row r="546" spans="1:17">
      <c r="A546" s="42" t="str">
        <f>TNOMINA[[#This Row],[cedula]]&amp;TNOMINA[[#This Row],[ctapresup]]&amp;TNOMINA[[#This Row],[prog]]</f>
        <v>002004556162.1.1.1.0111</v>
      </c>
      <c r="B546" s="98" t="s">
        <v>1787</v>
      </c>
      <c r="C546" s="98" t="s">
        <v>1810</v>
      </c>
      <c r="D546" s="98" t="s">
        <v>5730</v>
      </c>
      <c r="E546" s="98" t="s">
        <v>5757</v>
      </c>
      <c r="F546" s="98" t="s">
        <v>9</v>
      </c>
      <c r="G546" s="98" t="s">
        <v>2443</v>
      </c>
      <c r="H546" s="98" t="s">
        <v>2442</v>
      </c>
      <c r="I546" s="98" t="s">
        <v>20</v>
      </c>
      <c r="J546" s="98" t="s">
        <v>336</v>
      </c>
      <c r="K546" s="98" t="s">
        <v>6294</v>
      </c>
      <c r="L546" s="99">
        <v>20000</v>
      </c>
      <c r="M546" s="100"/>
      <c r="N546" s="99">
        <v>608</v>
      </c>
      <c r="O546" s="99">
        <v>574</v>
      </c>
      <c r="P546" s="100"/>
      <c r="Q546" s="99">
        <v>9870.75</v>
      </c>
    </row>
    <row r="547" spans="1:17">
      <c r="A547" s="42" t="str">
        <f>TNOMINA[[#This Row],[cedula]]&amp;TNOMINA[[#This Row],[ctapresup]]&amp;TNOMINA[[#This Row],[prog]]</f>
        <v>001011404082.1.1.1.0111</v>
      </c>
      <c r="B547" s="98" t="s">
        <v>1787</v>
      </c>
      <c r="C547" s="98" t="s">
        <v>1810</v>
      </c>
      <c r="D547" s="98" t="s">
        <v>5730</v>
      </c>
      <c r="E547" s="98" t="s">
        <v>5757</v>
      </c>
      <c r="F547" s="98" t="s">
        <v>9</v>
      </c>
      <c r="G547" s="98" t="s">
        <v>1478</v>
      </c>
      <c r="H547" s="98" t="s">
        <v>372</v>
      </c>
      <c r="I547" s="98" t="s">
        <v>8</v>
      </c>
      <c r="J547" s="98" t="s">
        <v>336</v>
      </c>
      <c r="K547" s="98" t="s">
        <v>6294</v>
      </c>
      <c r="L547" s="99">
        <v>35000</v>
      </c>
      <c r="M547" s="100"/>
      <c r="N547" s="99">
        <v>1064</v>
      </c>
      <c r="O547" s="99">
        <v>1004.5</v>
      </c>
      <c r="P547" s="100"/>
      <c r="Q547" s="99">
        <v>32906.5</v>
      </c>
    </row>
    <row r="548" spans="1:17">
      <c r="A548" s="42" t="str">
        <f>TNOMINA[[#This Row],[cedula]]&amp;TNOMINA[[#This Row],[ctapresup]]&amp;TNOMINA[[#This Row],[prog]]</f>
        <v>040001041762.1.1.1.0111</v>
      </c>
      <c r="B548" s="98" t="s">
        <v>1787</v>
      </c>
      <c r="C548" s="98" t="s">
        <v>1810</v>
      </c>
      <c r="D548" s="98" t="s">
        <v>5730</v>
      </c>
      <c r="E548" s="98" t="s">
        <v>5757</v>
      </c>
      <c r="F548" s="98" t="s">
        <v>9</v>
      </c>
      <c r="G548" s="98" t="s">
        <v>1479</v>
      </c>
      <c r="H548" s="98" t="s">
        <v>775</v>
      </c>
      <c r="I548" s="98" t="s">
        <v>776</v>
      </c>
      <c r="J548" s="98" t="s">
        <v>336</v>
      </c>
      <c r="K548" s="98" t="s">
        <v>6294</v>
      </c>
      <c r="L548" s="99">
        <v>25000</v>
      </c>
      <c r="M548" s="100"/>
      <c r="N548" s="99">
        <v>760</v>
      </c>
      <c r="O548" s="99">
        <v>717.5</v>
      </c>
      <c r="P548" s="100"/>
      <c r="Q548" s="99">
        <v>23497.5</v>
      </c>
    </row>
    <row r="549" spans="1:17">
      <c r="A549" s="42" t="str">
        <f>TNOMINA[[#This Row],[cedula]]&amp;TNOMINA[[#This Row],[ctapresup]]&amp;TNOMINA[[#This Row],[prog]]</f>
        <v>001099247042.1.1.1.0111</v>
      </c>
      <c r="B549" s="98" t="s">
        <v>1787</v>
      </c>
      <c r="C549" s="98" t="s">
        <v>1810</v>
      </c>
      <c r="D549" s="98" t="s">
        <v>5730</v>
      </c>
      <c r="E549" s="98" t="s">
        <v>5757</v>
      </c>
      <c r="F549" s="98" t="s">
        <v>9</v>
      </c>
      <c r="G549" s="98" t="s">
        <v>907</v>
      </c>
      <c r="H549" s="98" t="s">
        <v>373</v>
      </c>
      <c r="I549" s="98" t="s">
        <v>20</v>
      </c>
      <c r="J549" s="98" t="s">
        <v>336</v>
      </c>
      <c r="K549" s="98" t="s">
        <v>6294</v>
      </c>
      <c r="L549" s="99">
        <v>24000</v>
      </c>
      <c r="M549" s="100"/>
      <c r="N549" s="99">
        <v>729.6</v>
      </c>
      <c r="O549" s="99">
        <v>688.8</v>
      </c>
      <c r="P549" s="100"/>
      <c r="Q549" s="99">
        <v>11095.85</v>
      </c>
    </row>
    <row r="550" spans="1:17">
      <c r="A550" s="42" t="str">
        <f>TNOMINA[[#This Row],[cedula]]&amp;TNOMINA[[#This Row],[ctapresup]]&amp;TNOMINA[[#This Row],[prog]]</f>
        <v>001056530832.1.1.1.0111</v>
      </c>
      <c r="B550" s="98" t="s">
        <v>1787</v>
      </c>
      <c r="C550" s="98" t="s">
        <v>1810</v>
      </c>
      <c r="D550" s="98" t="s">
        <v>5730</v>
      </c>
      <c r="E550" s="98" t="s">
        <v>5757</v>
      </c>
      <c r="F550" s="98" t="s">
        <v>9</v>
      </c>
      <c r="G550" s="98" t="s">
        <v>908</v>
      </c>
      <c r="H550" s="98" t="s">
        <v>490</v>
      </c>
      <c r="I550" s="98" t="s">
        <v>491</v>
      </c>
      <c r="J550" s="98" t="s">
        <v>209</v>
      </c>
      <c r="K550" s="98" t="s">
        <v>6294</v>
      </c>
      <c r="L550" s="99">
        <v>40000</v>
      </c>
      <c r="M550" s="99">
        <v>442.65</v>
      </c>
      <c r="N550" s="99">
        <v>1216</v>
      </c>
      <c r="O550" s="99">
        <v>1148</v>
      </c>
      <c r="P550" s="99">
        <v>375</v>
      </c>
      <c r="Q550" s="99">
        <v>36818.35</v>
      </c>
    </row>
    <row r="551" spans="1:17">
      <c r="A551" s="42" t="str">
        <f>TNOMINA[[#This Row],[cedula]]&amp;TNOMINA[[#This Row],[ctapresup]]&amp;TNOMINA[[#This Row],[prog]]</f>
        <v>001101509762.1.1.1.0111</v>
      </c>
      <c r="B551" s="98" t="s">
        <v>1787</v>
      </c>
      <c r="C551" s="98" t="s">
        <v>1810</v>
      </c>
      <c r="D551" s="98" t="s">
        <v>5730</v>
      </c>
      <c r="E551" s="98" t="s">
        <v>5757</v>
      </c>
      <c r="F551" s="98" t="s">
        <v>9</v>
      </c>
      <c r="G551" s="98" t="s">
        <v>1502</v>
      </c>
      <c r="H551" s="98" t="s">
        <v>685</v>
      </c>
      <c r="I551" s="98" t="s">
        <v>48</v>
      </c>
      <c r="J551" s="98" t="s">
        <v>780</v>
      </c>
      <c r="K551" s="98" t="s">
        <v>6294</v>
      </c>
      <c r="L551" s="99">
        <v>180000</v>
      </c>
      <c r="M551" s="99">
        <v>30923.37</v>
      </c>
      <c r="N551" s="99">
        <v>5472</v>
      </c>
      <c r="O551" s="99">
        <v>5166</v>
      </c>
      <c r="P551" s="99">
        <v>25</v>
      </c>
      <c r="Q551" s="99">
        <v>138413.63</v>
      </c>
    </row>
    <row r="552" spans="1:17">
      <c r="A552" s="42" t="str">
        <f>TNOMINA[[#This Row],[cedula]]&amp;TNOMINA[[#This Row],[ctapresup]]&amp;TNOMINA[[#This Row],[prog]]</f>
        <v>002004566062.1.1.1.0111</v>
      </c>
      <c r="B552" s="98" t="s">
        <v>1787</v>
      </c>
      <c r="C552" s="98" t="s">
        <v>1810</v>
      </c>
      <c r="D552" s="98" t="s">
        <v>5730</v>
      </c>
      <c r="E552" s="98" t="s">
        <v>5757</v>
      </c>
      <c r="F552" s="98" t="s">
        <v>9</v>
      </c>
      <c r="G552" s="98" t="s">
        <v>2445</v>
      </c>
      <c r="H552" s="98" t="s">
        <v>2444</v>
      </c>
      <c r="I552" s="98" t="s">
        <v>307</v>
      </c>
      <c r="J552" s="98" t="s">
        <v>336</v>
      </c>
      <c r="K552" s="98" t="s">
        <v>6294</v>
      </c>
      <c r="L552" s="99">
        <v>22000</v>
      </c>
      <c r="M552" s="100"/>
      <c r="N552" s="99">
        <v>668.8</v>
      </c>
      <c r="O552" s="99">
        <v>631.4</v>
      </c>
      <c r="P552" s="100"/>
      <c r="Q552" s="99">
        <v>12952.55</v>
      </c>
    </row>
    <row r="553" spans="1:17">
      <c r="A553" s="42" t="str">
        <f>TNOMINA[[#This Row],[cedula]]&amp;TNOMINA[[#This Row],[ctapresup]]&amp;TNOMINA[[#This Row],[prog]]</f>
        <v>001040698852.1.1.1.0111</v>
      </c>
      <c r="B553" s="98" t="s">
        <v>1787</v>
      </c>
      <c r="C553" s="98" t="s">
        <v>1810</v>
      </c>
      <c r="D553" s="98" t="s">
        <v>5730</v>
      </c>
      <c r="E553" s="98" t="s">
        <v>5757</v>
      </c>
      <c r="F553" s="98" t="s">
        <v>9</v>
      </c>
      <c r="G553" s="98" t="s">
        <v>1480</v>
      </c>
      <c r="H553" s="98" t="s">
        <v>375</v>
      </c>
      <c r="I553" s="98" t="s">
        <v>302</v>
      </c>
      <c r="J553" s="98" t="s">
        <v>336</v>
      </c>
      <c r="K553" s="98" t="s">
        <v>6294</v>
      </c>
      <c r="L553" s="99">
        <v>24000</v>
      </c>
      <c r="M553" s="100"/>
      <c r="N553" s="99">
        <v>729.6</v>
      </c>
      <c r="O553" s="99">
        <v>688.8</v>
      </c>
      <c r="P553" s="100"/>
      <c r="Q553" s="99">
        <v>8636.1</v>
      </c>
    </row>
    <row r="554" spans="1:17">
      <c r="A554" s="42" t="str">
        <f>TNOMINA[[#This Row],[cedula]]&amp;TNOMINA[[#This Row],[ctapresup]]&amp;TNOMINA[[#This Row],[prog]]</f>
        <v>040000160162.1.1.1.0111</v>
      </c>
      <c r="B554" s="98" t="s">
        <v>1787</v>
      </c>
      <c r="C554" s="98" t="s">
        <v>1810</v>
      </c>
      <c r="D554" s="98" t="s">
        <v>5730</v>
      </c>
      <c r="E554" s="98" t="s">
        <v>5757</v>
      </c>
      <c r="F554" s="98" t="s">
        <v>9</v>
      </c>
      <c r="G554" s="98" t="s">
        <v>1481</v>
      </c>
      <c r="H554" s="98" t="s">
        <v>777</v>
      </c>
      <c r="I554" s="98" t="s">
        <v>107</v>
      </c>
      <c r="J554" s="98" t="s">
        <v>336</v>
      </c>
      <c r="K554" s="98" t="s">
        <v>6294</v>
      </c>
      <c r="L554" s="99">
        <v>20000</v>
      </c>
      <c r="M554" s="100"/>
      <c r="N554" s="99">
        <v>608</v>
      </c>
      <c r="O554" s="99">
        <v>574</v>
      </c>
      <c r="P554" s="100"/>
      <c r="Q554" s="99">
        <v>16727</v>
      </c>
    </row>
    <row r="555" spans="1:17">
      <c r="A555" s="42" t="str">
        <f>TNOMINA[[#This Row],[cedula]]&amp;TNOMINA[[#This Row],[ctapresup]]&amp;TNOMINA[[#This Row],[prog]]</f>
        <v>402135861972.1.1.1.0111</v>
      </c>
      <c r="B555" s="98" t="s">
        <v>1787</v>
      </c>
      <c r="C555" s="98" t="s">
        <v>1810</v>
      </c>
      <c r="D555" s="98" t="s">
        <v>5730</v>
      </c>
      <c r="E555" s="98" t="s">
        <v>5757</v>
      </c>
      <c r="F555" s="98" t="s">
        <v>9</v>
      </c>
      <c r="G555" s="98" t="s">
        <v>2963</v>
      </c>
      <c r="H555" s="98" t="s">
        <v>2962</v>
      </c>
      <c r="I555" s="98" t="s">
        <v>45</v>
      </c>
      <c r="J555" s="98" t="s">
        <v>336</v>
      </c>
      <c r="K555" s="98" t="s">
        <v>6294</v>
      </c>
      <c r="L555" s="99">
        <v>30000</v>
      </c>
      <c r="M555" s="100"/>
      <c r="N555" s="99">
        <v>912</v>
      </c>
      <c r="O555" s="99">
        <v>861</v>
      </c>
      <c r="P555" s="100"/>
      <c r="Q555" s="99">
        <v>28202</v>
      </c>
    </row>
    <row r="556" spans="1:17">
      <c r="A556" s="42" t="str">
        <f>TNOMINA[[#This Row],[cedula]]&amp;TNOMINA[[#This Row],[ctapresup]]&amp;TNOMINA[[#This Row],[prog]]</f>
        <v>001082607612.1.1.1.0111</v>
      </c>
      <c r="B556" s="98" t="s">
        <v>1787</v>
      </c>
      <c r="C556" s="98" t="s">
        <v>1810</v>
      </c>
      <c r="D556" s="98" t="s">
        <v>5730</v>
      </c>
      <c r="E556" s="98" t="s">
        <v>5757</v>
      </c>
      <c r="F556" s="98" t="s">
        <v>9</v>
      </c>
      <c r="G556" s="98" t="s">
        <v>909</v>
      </c>
      <c r="H556" s="98" t="s">
        <v>492</v>
      </c>
      <c r="I556" s="98" t="s">
        <v>343</v>
      </c>
      <c r="J556" s="98" t="s">
        <v>336</v>
      </c>
      <c r="K556" s="98" t="s">
        <v>6294</v>
      </c>
      <c r="L556" s="99">
        <v>26250</v>
      </c>
      <c r="M556" s="100"/>
      <c r="N556" s="99">
        <v>798</v>
      </c>
      <c r="O556" s="99">
        <v>753.38</v>
      </c>
      <c r="P556" s="100"/>
      <c r="Q556" s="99">
        <v>24623.62</v>
      </c>
    </row>
    <row r="557" spans="1:17">
      <c r="A557" s="42" t="str">
        <f>TNOMINA[[#This Row],[cedula]]&amp;TNOMINA[[#This Row],[ctapresup]]&amp;TNOMINA[[#This Row],[prog]]</f>
        <v>402104249622.1.1.1.0111</v>
      </c>
      <c r="B557" s="98" t="s">
        <v>1787</v>
      </c>
      <c r="C557" s="98" t="s">
        <v>1810</v>
      </c>
      <c r="D557" s="98" t="s">
        <v>5730</v>
      </c>
      <c r="E557" s="98" t="s">
        <v>5757</v>
      </c>
      <c r="F557" s="98" t="s">
        <v>9</v>
      </c>
      <c r="G557" s="98" t="s">
        <v>1482</v>
      </c>
      <c r="H557" s="98" t="s">
        <v>778</v>
      </c>
      <c r="I557" s="98" t="s">
        <v>175</v>
      </c>
      <c r="J557" s="98" t="s">
        <v>336</v>
      </c>
      <c r="K557" s="98" t="s">
        <v>6294</v>
      </c>
      <c r="L557" s="99">
        <v>20000</v>
      </c>
      <c r="M557" s="100"/>
      <c r="N557" s="99">
        <v>608</v>
      </c>
      <c r="O557" s="99">
        <v>574</v>
      </c>
      <c r="P557" s="100"/>
      <c r="Q557" s="99">
        <v>18793</v>
      </c>
    </row>
    <row r="558" spans="1:17">
      <c r="A558" s="42" t="str">
        <f>TNOMINA[[#This Row],[cedula]]&amp;TNOMINA[[#This Row],[ctapresup]]&amp;TNOMINA[[#This Row],[prog]]</f>
        <v>001017522512.1.1.1.0111</v>
      </c>
      <c r="B558" s="98" t="s">
        <v>1787</v>
      </c>
      <c r="C558" s="98" t="s">
        <v>1810</v>
      </c>
      <c r="D558" s="98" t="s">
        <v>5730</v>
      </c>
      <c r="E558" s="98" t="s">
        <v>5757</v>
      </c>
      <c r="F558" s="98" t="s">
        <v>9</v>
      </c>
      <c r="G558" s="98" t="s">
        <v>1503</v>
      </c>
      <c r="H558" s="98" t="s">
        <v>376</v>
      </c>
      <c r="I558" s="98" t="s">
        <v>684</v>
      </c>
      <c r="J558" s="98" t="s">
        <v>209</v>
      </c>
      <c r="K558" s="98" t="s">
        <v>6294</v>
      </c>
      <c r="L558" s="99">
        <v>135000</v>
      </c>
      <c r="M558" s="99">
        <v>20338.240000000002</v>
      </c>
      <c r="N558" s="99">
        <v>4104</v>
      </c>
      <c r="O558" s="99">
        <v>3874.5</v>
      </c>
      <c r="P558" s="99">
        <v>525</v>
      </c>
      <c r="Q558" s="99">
        <v>106158.26</v>
      </c>
    </row>
    <row r="559" spans="1:17">
      <c r="A559" s="42" t="str">
        <f>TNOMINA[[#This Row],[cedula]]&amp;TNOMINA[[#This Row],[ctapresup]]&amp;TNOMINA[[#This Row],[prog]]</f>
        <v>040000748332.1.1.1.0111</v>
      </c>
      <c r="B559" s="98" t="s">
        <v>1787</v>
      </c>
      <c r="C559" s="98" t="s">
        <v>1810</v>
      </c>
      <c r="D559" s="98" t="s">
        <v>5730</v>
      </c>
      <c r="E559" s="98" t="s">
        <v>5757</v>
      </c>
      <c r="F559" s="98" t="s">
        <v>9</v>
      </c>
      <c r="G559" s="98" t="s">
        <v>1484</v>
      </c>
      <c r="H559" s="98" t="s">
        <v>377</v>
      </c>
      <c r="I559" s="98" t="s">
        <v>107</v>
      </c>
      <c r="J559" s="98" t="s">
        <v>336</v>
      </c>
      <c r="K559" s="98" t="s">
        <v>6294</v>
      </c>
      <c r="L559" s="99">
        <v>25000</v>
      </c>
      <c r="M559" s="100"/>
      <c r="N559" s="99">
        <v>760</v>
      </c>
      <c r="O559" s="99">
        <v>717.5</v>
      </c>
      <c r="P559" s="100"/>
      <c r="Q559" s="99">
        <v>11290.41</v>
      </c>
    </row>
    <row r="560" spans="1:17">
      <c r="A560" s="42" t="str">
        <f>TNOMINA[[#This Row],[cedula]]&amp;TNOMINA[[#This Row],[ctapresup]]&amp;TNOMINA[[#This Row],[prog]]</f>
        <v>040001384302.1.1.1.0111</v>
      </c>
      <c r="B560" s="98" t="s">
        <v>1787</v>
      </c>
      <c r="C560" s="98" t="s">
        <v>1810</v>
      </c>
      <c r="D560" s="98" t="s">
        <v>5730</v>
      </c>
      <c r="E560" s="98" t="s">
        <v>5757</v>
      </c>
      <c r="F560" s="98" t="s">
        <v>9</v>
      </c>
      <c r="G560" s="98" t="s">
        <v>1485</v>
      </c>
      <c r="H560" s="98" t="s">
        <v>998</v>
      </c>
      <c r="I560" s="98" t="s">
        <v>20</v>
      </c>
      <c r="J560" s="98" t="s">
        <v>336</v>
      </c>
      <c r="K560" s="98" t="s">
        <v>6294</v>
      </c>
      <c r="L560" s="99">
        <v>20000</v>
      </c>
      <c r="M560" s="100"/>
      <c r="N560" s="99">
        <v>608</v>
      </c>
      <c r="O560" s="99">
        <v>574</v>
      </c>
      <c r="P560" s="100"/>
      <c r="Q560" s="99">
        <v>18793</v>
      </c>
    </row>
    <row r="561" spans="1:17">
      <c r="A561" s="42" t="str">
        <f>TNOMINA[[#This Row],[cedula]]&amp;TNOMINA[[#This Row],[ctapresup]]&amp;TNOMINA[[#This Row],[prog]]</f>
        <v>001010056272.1.1.1.0111</v>
      </c>
      <c r="B561" s="98" t="s">
        <v>1787</v>
      </c>
      <c r="C561" s="98" t="s">
        <v>1810</v>
      </c>
      <c r="D561" s="98" t="s">
        <v>5730</v>
      </c>
      <c r="E561" s="98" t="s">
        <v>5757</v>
      </c>
      <c r="F561" s="98" t="s">
        <v>9</v>
      </c>
      <c r="G561" s="98" t="s">
        <v>1486</v>
      </c>
      <c r="H561" s="98" t="s">
        <v>2937</v>
      </c>
      <c r="I561" s="98" t="s">
        <v>25</v>
      </c>
      <c r="J561" s="98" t="s">
        <v>336</v>
      </c>
      <c r="K561" s="98" t="s">
        <v>6294</v>
      </c>
      <c r="L561" s="99">
        <v>90000</v>
      </c>
      <c r="M561" s="99">
        <v>9753.1200000000008</v>
      </c>
      <c r="N561" s="99">
        <v>2736</v>
      </c>
      <c r="O561" s="99">
        <v>2583</v>
      </c>
      <c r="P561" s="99">
        <v>25</v>
      </c>
      <c r="Q561" s="99">
        <v>74902.880000000005</v>
      </c>
    </row>
    <row r="562" spans="1:17">
      <c r="A562" s="42" t="str">
        <f>TNOMINA[[#This Row],[cedula]]&amp;TNOMINA[[#This Row],[ctapresup]]&amp;TNOMINA[[#This Row],[prog]]</f>
        <v>001121344322.1.1.1.0111</v>
      </c>
      <c r="B562" s="98" t="s">
        <v>1787</v>
      </c>
      <c r="C562" s="98" t="s">
        <v>1810</v>
      </c>
      <c r="D562" s="98" t="s">
        <v>5730</v>
      </c>
      <c r="E562" s="98" t="s">
        <v>5757</v>
      </c>
      <c r="F562" s="98" t="s">
        <v>9</v>
      </c>
      <c r="G562" s="98" t="s">
        <v>1487</v>
      </c>
      <c r="H562" s="98" t="s">
        <v>494</v>
      </c>
      <c r="I562" s="98" t="s">
        <v>128</v>
      </c>
      <c r="J562" s="98" t="s">
        <v>209</v>
      </c>
      <c r="K562" s="98" t="s">
        <v>6294</v>
      </c>
      <c r="L562" s="99">
        <v>48000</v>
      </c>
      <c r="M562" s="99">
        <v>1571.73</v>
      </c>
      <c r="N562" s="99">
        <v>1459.2</v>
      </c>
      <c r="O562" s="99">
        <v>1377.6</v>
      </c>
      <c r="P562" s="99">
        <v>975</v>
      </c>
      <c r="Q562" s="99">
        <v>42616.47</v>
      </c>
    </row>
    <row r="563" spans="1:17">
      <c r="A563" s="42" t="str">
        <f>TNOMINA[[#This Row],[cedula]]&amp;TNOMINA[[#This Row],[ctapresup]]&amp;TNOMINA[[#This Row],[prog]]</f>
        <v>223007814022.1.1.1.0111</v>
      </c>
      <c r="B563" s="98" t="s">
        <v>1787</v>
      </c>
      <c r="C563" s="98" t="s">
        <v>1810</v>
      </c>
      <c r="D563" s="98" t="s">
        <v>5730</v>
      </c>
      <c r="E563" s="98" t="s">
        <v>5757</v>
      </c>
      <c r="F563" s="98" t="s">
        <v>9</v>
      </c>
      <c r="G563" s="98" t="s">
        <v>2447</v>
      </c>
      <c r="H563" s="98" t="s">
        <v>2446</v>
      </c>
      <c r="I563" s="98" t="s">
        <v>307</v>
      </c>
      <c r="J563" s="98" t="s">
        <v>336</v>
      </c>
      <c r="K563" s="98" t="s">
        <v>6294</v>
      </c>
      <c r="L563" s="99">
        <v>22000</v>
      </c>
      <c r="M563" s="100"/>
      <c r="N563" s="99">
        <v>668.8</v>
      </c>
      <c r="O563" s="99">
        <v>631.4</v>
      </c>
      <c r="P563" s="100"/>
      <c r="Q563" s="99">
        <v>14040.25</v>
      </c>
    </row>
    <row r="564" spans="1:17">
      <c r="A564" s="42" t="str">
        <f>TNOMINA[[#This Row],[cedula]]&amp;TNOMINA[[#This Row],[ctapresup]]&amp;TNOMINA[[#This Row],[prog]]</f>
        <v>041001362192.1.1.1.0111</v>
      </c>
      <c r="B564" s="98" t="s">
        <v>1787</v>
      </c>
      <c r="C564" s="98" t="s">
        <v>1810</v>
      </c>
      <c r="D564" s="98" t="s">
        <v>5730</v>
      </c>
      <c r="E564" s="98" t="s">
        <v>5757</v>
      </c>
      <c r="F564" s="98" t="s">
        <v>9</v>
      </c>
      <c r="G564" s="98" t="s">
        <v>1504</v>
      </c>
      <c r="H564" s="98" t="s">
        <v>332</v>
      </c>
      <c r="I564" s="98" t="s">
        <v>333</v>
      </c>
      <c r="J564" s="98" t="s">
        <v>780</v>
      </c>
      <c r="K564" s="98" t="s">
        <v>6294</v>
      </c>
      <c r="L564" s="99">
        <v>31500</v>
      </c>
      <c r="M564" s="100"/>
      <c r="N564" s="99">
        <v>957.6</v>
      </c>
      <c r="O564" s="99">
        <v>904.05</v>
      </c>
      <c r="P564" s="100"/>
      <c r="Q564" s="99">
        <v>27897.89</v>
      </c>
    </row>
    <row r="565" spans="1:17">
      <c r="A565" s="42" t="str">
        <f>TNOMINA[[#This Row],[cedula]]&amp;TNOMINA[[#This Row],[ctapresup]]&amp;TNOMINA[[#This Row],[prog]]</f>
        <v>001095916852.1.1.1.0111</v>
      </c>
      <c r="B565" s="98" t="s">
        <v>1787</v>
      </c>
      <c r="C565" s="98" t="s">
        <v>1810</v>
      </c>
      <c r="D565" s="98" t="s">
        <v>5730</v>
      </c>
      <c r="E565" s="98" t="s">
        <v>5757</v>
      </c>
      <c r="F565" s="98" t="s">
        <v>9</v>
      </c>
      <c r="G565" s="98" t="s">
        <v>911</v>
      </c>
      <c r="H565" s="98" t="s">
        <v>330</v>
      </c>
      <c r="I565" s="98" t="s">
        <v>25</v>
      </c>
      <c r="J565" s="98" t="s">
        <v>336</v>
      </c>
      <c r="K565" s="98" t="s">
        <v>6294</v>
      </c>
      <c r="L565" s="99">
        <v>115000</v>
      </c>
      <c r="M565" s="99">
        <v>15204.88</v>
      </c>
      <c r="N565" s="99">
        <v>3496</v>
      </c>
      <c r="O565" s="99">
        <v>3300.5</v>
      </c>
      <c r="P565" s="99">
        <v>8836.8099999999977</v>
      </c>
      <c r="Q565" s="99">
        <v>84161.81</v>
      </c>
    </row>
    <row r="566" spans="1:17">
      <c r="A566" s="42" t="str">
        <f>TNOMINA[[#This Row],[cedula]]&amp;TNOMINA[[#This Row],[ctapresup]]&amp;TNOMINA[[#This Row],[prog]]</f>
        <v>037000799512.1.1.1.0111</v>
      </c>
      <c r="B566" s="98" t="s">
        <v>1787</v>
      </c>
      <c r="C566" s="98" t="s">
        <v>1810</v>
      </c>
      <c r="D566" s="98" t="s">
        <v>5730</v>
      </c>
      <c r="E566" s="98" t="s">
        <v>5757</v>
      </c>
      <c r="F566" s="98" t="s">
        <v>9</v>
      </c>
      <c r="G566" s="98" t="s">
        <v>1488</v>
      </c>
      <c r="H566" s="98" t="s">
        <v>378</v>
      </c>
      <c r="I566" s="98" t="s">
        <v>355</v>
      </c>
      <c r="J566" s="98" t="s">
        <v>336</v>
      </c>
      <c r="K566" s="98" t="s">
        <v>6294</v>
      </c>
      <c r="L566" s="99">
        <v>12650</v>
      </c>
      <c r="M566" s="100"/>
      <c r="N566" s="99">
        <v>384.56</v>
      </c>
      <c r="O566" s="99">
        <v>363.06</v>
      </c>
      <c r="P566" s="100"/>
      <c r="Q566" s="99">
        <v>11311.38</v>
      </c>
    </row>
    <row r="567" spans="1:17">
      <c r="A567" s="42" t="str">
        <f>TNOMINA[[#This Row],[cedula]]&amp;TNOMINA[[#This Row],[ctapresup]]&amp;TNOMINA[[#This Row],[prog]]</f>
        <v>001005380082.1.1.1.0111</v>
      </c>
      <c r="B567" s="98" t="s">
        <v>1787</v>
      </c>
      <c r="C567" s="98" t="s">
        <v>1810</v>
      </c>
      <c r="D567" s="98" t="s">
        <v>5730</v>
      </c>
      <c r="E567" s="98" t="s">
        <v>5757</v>
      </c>
      <c r="F567" s="98" t="s">
        <v>9</v>
      </c>
      <c r="G567" s="98" t="s">
        <v>913</v>
      </c>
      <c r="H567" s="98" t="s">
        <v>379</v>
      </c>
      <c r="I567" s="98" t="s">
        <v>380</v>
      </c>
      <c r="J567" s="98" t="s">
        <v>336</v>
      </c>
      <c r="K567" s="98" t="s">
        <v>6294</v>
      </c>
      <c r="L567" s="99">
        <v>50000</v>
      </c>
      <c r="M567" s="99">
        <v>1596.68</v>
      </c>
      <c r="N567" s="99">
        <v>1520</v>
      </c>
      <c r="O567" s="99">
        <v>1435</v>
      </c>
      <c r="P567" s="99">
        <v>1790.4599999999991</v>
      </c>
      <c r="Q567" s="99">
        <v>43657.86</v>
      </c>
    </row>
    <row r="568" spans="1:17">
      <c r="A568" s="42" t="str">
        <f>TNOMINA[[#This Row],[cedula]]&amp;TNOMINA[[#This Row],[ctapresup]]&amp;TNOMINA[[#This Row],[prog]]</f>
        <v>001128085892.1.1.1.0111</v>
      </c>
      <c r="B568" s="98" t="s">
        <v>1787</v>
      </c>
      <c r="C568" s="98" t="s">
        <v>1810</v>
      </c>
      <c r="D568" s="98" t="s">
        <v>5730</v>
      </c>
      <c r="E568" s="98" t="s">
        <v>5757</v>
      </c>
      <c r="F568" s="98" t="s">
        <v>9</v>
      </c>
      <c r="G568" s="98" t="s">
        <v>1945</v>
      </c>
      <c r="H568" s="98" t="s">
        <v>1944</v>
      </c>
      <c r="I568" s="98" t="s">
        <v>8</v>
      </c>
      <c r="J568" s="98" t="s">
        <v>209</v>
      </c>
      <c r="K568" s="98" t="s">
        <v>6294</v>
      </c>
      <c r="L568" s="99">
        <v>35000</v>
      </c>
      <c r="M568" s="100"/>
      <c r="N568" s="99">
        <v>1064</v>
      </c>
      <c r="O568" s="99">
        <v>1004.5</v>
      </c>
      <c r="P568" s="100"/>
      <c r="Q568" s="99">
        <v>16456.919999999998</v>
      </c>
    </row>
    <row r="569" spans="1:17">
      <c r="A569" s="42" t="str">
        <f>TNOMINA[[#This Row],[cedula]]&amp;TNOMINA[[#This Row],[ctapresup]]&amp;TNOMINA[[#This Row],[prog]]</f>
        <v>001016319502.1.1.1.0111</v>
      </c>
      <c r="B569" s="98" t="s">
        <v>1787</v>
      </c>
      <c r="C569" s="98" t="s">
        <v>1810</v>
      </c>
      <c r="D569" s="98" t="s">
        <v>5730</v>
      </c>
      <c r="E569" s="98" t="s">
        <v>5757</v>
      </c>
      <c r="F569" s="98" t="s">
        <v>9</v>
      </c>
      <c r="G569" s="98" t="s">
        <v>1489</v>
      </c>
      <c r="H569" s="98" t="s">
        <v>381</v>
      </c>
      <c r="I569" s="98" t="s">
        <v>203</v>
      </c>
      <c r="J569" s="98" t="s">
        <v>336</v>
      </c>
      <c r="K569" s="98" t="s">
        <v>6294</v>
      </c>
      <c r="L569" s="99">
        <v>60000</v>
      </c>
      <c r="M569" s="99">
        <v>3486.68</v>
      </c>
      <c r="N569" s="99">
        <v>1824</v>
      </c>
      <c r="O569" s="99">
        <v>1722</v>
      </c>
      <c r="P569" s="99">
        <v>8751.0999999999985</v>
      </c>
      <c r="Q569" s="99">
        <v>44216.22</v>
      </c>
    </row>
    <row r="570" spans="1:17">
      <c r="A570" s="42" t="str">
        <f>TNOMINA[[#This Row],[cedula]]&amp;TNOMINA[[#This Row],[ctapresup]]&amp;TNOMINA[[#This Row],[prog]]</f>
        <v>040000157032.1.1.1.0111</v>
      </c>
      <c r="B570" s="98" t="s">
        <v>1787</v>
      </c>
      <c r="C570" s="98" t="s">
        <v>1810</v>
      </c>
      <c r="D570" s="98" t="s">
        <v>5730</v>
      </c>
      <c r="E570" s="98" t="s">
        <v>5757</v>
      </c>
      <c r="F570" s="98" t="s">
        <v>9</v>
      </c>
      <c r="G570" s="98" t="s">
        <v>1490</v>
      </c>
      <c r="H570" s="98" t="s">
        <v>382</v>
      </c>
      <c r="I570" s="98" t="s">
        <v>78</v>
      </c>
      <c r="J570" s="98" t="s">
        <v>336</v>
      </c>
      <c r="K570" s="98" t="s">
        <v>6294</v>
      </c>
      <c r="L570" s="99">
        <v>30000</v>
      </c>
      <c r="M570" s="100"/>
      <c r="N570" s="99">
        <v>912</v>
      </c>
      <c r="O570" s="99">
        <v>861</v>
      </c>
      <c r="P570" s="100"/>
      <c r="Q570" s="99">
        <v>26136</v>
      </c>
    </row>
    <row r="571" spans="1:17">
      <c r="A571" s="42" t="str">
        <f>TNOMINA[[#This Row],[cedula]]&amp;TNOMINA[[#This Row],[ctapresup]]&amp;TNOMINA[[#This Row],[prog]]</f>
        <v>042000517062.1.1.1.0111</v>
      </c>
      <c r="B571" s="98" t="s">
        <v>1787</v>
      </c>
      <c r="C571" s="98" t="s">
        <v>1810</v>
      </c>
      <c r="D571" s="98" t="s">
        <v>5730</v>
      </c>
      <c r="E571" s="98" t="s">
        <v>5757</v>
      </c>
      <c r="F571" s="98" t="s">
        <v>9</v>
      </c>
      <c r="G571" s="98" t="s">
        <v>1491</v>
      </c>
      <c r="H571" s="98" t="s">
        <v>1119</v>
      </c>
      <c r="I571" s="98" t="s">
        <v>303</v>
      </c>
      <c r="J571" s="98" t="s">
        <v>336</v>
      </c>
      <c r="K571" s="98" t="s">
        <v>6294</v>
      </c>
      <c r="L571" s="99">
        <v>35000</v>
      </c>
      <c r="M571" s="100"/>
      <c r="N571" s="99">
        <v>1064</v>
      </c>
      <c r="O571" s="99">
        <v>1004.5</v>
      </c>
      <c r="P571" s="100"/>
      <c r="Q571" s="99">
        <v>26340.5</v>
      </c>
    </row>
    <row r="572" spans="1:17">
      <c r="A572" s="42" t="str">
        <f>TNOMINA[[#This Row],[cedula]]&amp;TNOMINA[[#This Row],[ctapresup]]&amp;TNOMINA[[#This Row],[prog]]</f>
        <v>001054844302.1.1.1.0111</v>
      </c>
      <c r="B572" s="98" t="s">
        <v>1787</v>
      </c>
      <c r="C572" s="98" t="s">
        <v>1810</v>
      </c>
      <c r="D572" s="98" t="s">
        <v>5730</v>
      </c>
      <c r="E572" s="98" t="s">
        <v>5757</v>
      </c>
      <c r="F572" s="98" t="s">
        <v>9</v>
      </c>
      <c r="G572" s="98" t="s">
        <v>1505</v>
      </c>
      <c r="H572" s="98" t="s">
        <v>334</v>
      </c>
      <c r="I572" s="98" t="s">
        <v>7</v>
      </c>
      <c r="J572" s="98" t="s">
        <v>780</v>
      </c>
      <c r="K572" s="98" t="s">
        <v>6294</v>
      </c>
      <c r="L572" s="99">
        <v>16500</v>
      </c>
      <c r="M572" s="100"/>
      <c r="N572" s="99">
        <v>501.6</v>
      </c>
      <c r="O572" s="99">
        <v>473.55</v>
      </c>
      <c r="P572" s="100"/>
      <c r="Q572" s="99">
        <v>10897.77</v>
      </c>
    </row>
    <row r="573" spans="1:17">
      <c r="A573" s="42" t="str">
        <f>TNOMINA[[#This Row],[cedula]]&amp;TNOMINA[[#This Row],[ctapresup]]&amp;TNOMINA[[#This Row],[prog]]</f>
        <v>402092638272.1.1.1.0111</v>
      </c>
      <c r="B573" s="98" t="s">
        <v>1787</v>
      </c>
      <c r="C573" s="98" t="s">
        <v>1810</v>
      </c>
      <c r="D573" s="98" t="s">
        <v>5730</v>
      </c>
      <c r="E573" s="98" t="s">
        <v>5757</v>
      </c>
      <c r="F573" s="98" t="s">
        <v>9</v>
      </c>
      <c r="G573" s="98" t="s">
        <v>1492</v>
      </c>
      <c r="H573" s="98" t="s">
        <v>1128</v>
      </c>
      <c r="I573" s="98" t="s">
        <v>8</v>
      </c>
      <c r="J573" s="98" t="s">
        <v>336</v>
      </c>
      <c r="K573" s="98" t="s">
        <v>6294</v>
      </c>
      <c r="L573" s="99">
        <v>35000</v>
      </c>
      <c r="M573" s="100"/>
      <c r="N573" s="99">
        <v>1064</v>
      </c>
      <c r="O573" s="99">
        <v>1004.5</v>
      </c>
      <c r="P573" s="100"/>
      <c r="Q573" s="99">
        <v>22533.040000000001</v>
      </c>
    </row>
    <row r="574" spans="1:17">
      <c r="A574" s="42" t="str">
        <f>TNOMINA[[#This Row],[cedula]]&amp;TNOMINA[[#This Row],[ctapresup]]&amp;TNOMINA[[#This Row],[prog]]</f>
        <v>402342998952.1.1.1.0111</v>
      </c>
      <c r="B574" s="98" t="s">
        <v>1787</v>
      </c>
      <c r="C574" s="98" t="s">
        <v>1810</v>
      </c>
      <c r="D574" s="98" t="s">
        <v>5730</v>
      </c>
      <c r="E574" s="98" t="s">
        <v>5757</v>
      </c>
      <c r="F574" s="98" t="s">
        <v>9</v>
      </c>
      <c r="G574" s="98" t="s">
        <v>2243</v>
      </c>
      <c r="H574" s="98" t="s">
        <v>2242</v>
      </c>
      <c r="I574" s="98" t="s">
        <v>295</v>
      </c>
      <c r="J574" s="98" t="s">
        <v>336</v>
      </c>
      <c r="K574" s="98" t="s">
        <v>6294</v>
      </c>
      <c r="L574" s="99">
        <v>35000</v>
      </c>
      <c r="M574" s="100"/>
      <c r="N574" s="99">
        <v>1064</v>
      </c>
      <c r="O574" s="99">
        <v>1004.5</v>
      </c>
      <c r="P574" s="100"/>
      <c r="Q574" s="99">
        <v>28840.5</v>
      </c>
    </row>
    <row r="575" spans="1:17">
      <c r="A575" s="42" t="str">
        <f>TNOMINA[[#This Row],[cedula]]&amp;TNOMINA[[#This Row],[ctapresup]]&amp;TNOMINA[[#This Row],[prog]]</f>
        <v>402232169342.1.1.1.0111</v>
      </c>
      <c r="B575" s="98" t="s">
        <v>1787</v>
      </c>
      <c r="C575" s="98" t="s">
        <v>1810</v>
      </c>
      <c r="D575" s="98" t="s">
        <v>5730</v>
      </c>
      <c r="E575" s="98" t="s">
        <v>5757</v>
      </c>
      <c r="F575" s="98" t="s">
        <v>9</v>
      </c>
      <c r="G575" s="98" t="s">
        <v>2764</v>
      </c>
      <c r="H575" s="98" t="s">
        <v>2797</v>
      </c>
      <c r="I575" s="98" t="s">
        <v>1931</v>
      </c>
      <c r="J575" s="98" t="s">
        <v>209</v>
      </c>
      <c r="K575" s="98" t="s">
        <v>6294</v>
      </c>
      <c r="L575" s="99">
        <v>30000</v>
      </c>
      <c r="M575" s="100"/>
      <c r="N575" s="99">
        <v>912</v>
      </c>
      <c r="O575" s="99">
        <v>861</v>
      </c>
      <c r="P575" s="100"/>
      <c r="Q575" s="99">
        <v>28202</v>
      </c>
    </row>
    <row r="576" spans="1:17">
      <c r="A576" s="42" t="str">
        <f>TNOMINA[[#This Row],[cedula]]&amp;TNOMINA[[#This Row],[ctapresup]]&amp;TNOMINA[[#This Row],[prog]]</f>
        <v>223005316412.1.1.1.0111</v>
      </c>
      <c r="B576" s="98" t="s">
        <v>1787</v>
      </c>
      <c r="C576" s="98" t="s">
        <v>1810</v>
      </c>
      <c r="D576" s="98" t="s">
        <v>5730</v>
      </c>
      <c r="E576" s="98" t="s">
        <v>5757</v>
      </c>
      <c r="F576" s="98" t="s">
        <v>9</v>
      </c>
      <c r="G576" s="98" t="s">
        <v>1506</v>
      </c>
      <c r="H576" s="98" t="s">
        <v>1183</v>
      </c>
      <c r="I576" s="98" t="s">
        <v>8</v>
      </c>
      <c r="J576" s="98" t="s">
        <v>780</v>
      </c>
      <c r="K576" s="98" t="s">
        <v>6294</v>
      </c>
      <c r="L576" s="99">
        <v>30000</v>
      </c>
      <c r="M576" s="100"/>
      <c r="N576" s="99">
        <v>912</v>
      </c>
      <c r="O576" s="99">
        <v>861</v>
      </c>
      <c r="P576" s="100"/>
      <c r="Q576" s="99">
        <v>20305.080000000002</v>
      </c>
    </row>
    <row r="577" spans="1:17">
      <c r="A577" s="42" t="str">
        <f>TNOMINA[[#This Row],[cedula]]&amp;TNOMINA[[#This Row],[ctapresup]]&amp;TNOMINA[[#This Row],[prog]]</f>
        <v>065003945532.1.1.1.0111</v>
      </c>
      <c r="B577" s="98" t="s">
        <v>1787</v>
      </c>
      <c r="C577" s="98" t="s">
        <v>1810</v>
      </c>
      <c r="D577" s="98" t="s">
        <v>5730</v>
      </c>
      <c r="E577" s="98" t="s">
        <v>5757</v>
      </c>
      <c r="F577" s="98" t="s">
        <v>9</v>
      </c>
      <c r="G577" s="98" t="s">
        <v>2826</v>
      </c>
      <c r="H577" s="98" t="s">
        <v>2825</v>
      </c>
      <c r="I577" s="98" t="s">
        <v>8</v>
      </c>
      <c r="J577" s="98" t="s">
        <v>336</v>
      </c>
      <c r="K577" s="98" t="s">
        <v>6294</v>
      </c>
      <c r="L577" s="99">
        <v>35000</v>
      </c>
      <c r="M577" s="100"/>
      <c r="N577" s="99">
        <v>1064</v>
      </c>
      <c r="O577" s="99">
        <v>1004.5</v>
      </c>
      <c r="P577" s="100"/>
      <c r="Q577" s="99">
        <v>32906.5</v>
      </c>
    </row>
    <row r="578" spans="1:17">
      <c r="A578" s="42" t="str">
        <f>TNOMINA[[#This Row],[cedula]]&amp;TNOMINA[[#This Row],[ctapresup]]&amp;TNOMINA[[#This Row],[prog]]</f>
        <v>402353059152.1.1.1.0111</v>
      </c>
      <c r="B578" s="98" t="s">
        <v>1787</v>
      </c>
      <c r="C578" s="98" t="s">
        <v>1810</v>
      </c>
      <c r="D578" s="98" t="s">
        <v>5730</v>
      </c>
      <c r="E578" s="98" t="s">
        <v>5757</v>
      </c>
      <c r="F578" s="98" t="s">
        <v>9</v>
      </c>
      <c r="G578" s="98" t="s">
        <v>2609</v>
      </c>
      <c r="H578" s="98" t="s">
        <v>2610</v>
      </c>
      <c r="I578" s="98" t="s">
        <v>212</v>
      </c>
      <c r="J578" s="98" t="s">
        <v>209</v>
      </c>
      <c r="K578" s="98" t="s">
        <v>6294</v>
      </c>
      <c r="L578" s="99">
        <v>35000</v>
      </c>
      <c r="M578" s="100"/>
      <c r="N578" s="99">
        <v>1064</v>
      </c>
      <c r="O578" s="99">
        <v>1004.5</v>
      </c>
      <c r="P578" s="100"/>
      <c r="Q578" s="99">
        <v>32906.5</v>
      </c>
    </row>
    <row r="579" spans="1:17">
      <c r="A579" s="42" t="str">
        <f>TNOMINA[[#This Row],[cedula]]&amp;TNOMINA[[#This Row],[ctapresup]]&amp;TNOMINA[[#This Row],[prog]]</f>
        <v>001147426612.1.1.1.0111</v>
      </c>
      <c r="B579" s="98" t="s">
        <v>1787</v>
      </c>
      <c r="C579" s="98" t="s">
        <v>1810</v>
      </c>
      <c r="D579" s="98" t="s">
        <v>5730</v>
      </c>
      <c r="E579" s="98" t="s">
        <v>5757</v>
      </c>
      <c r="F579" s="98" t="s">
        <v>9</v>
      </c>
      <c r="G579" s="98" t="s">
        <v>915</v>
      </c>
      <c r="H579" s="98" t="s">
        <v>117</v>
      </c>
      <c r="I579" s="98" t="s">
        <v>118</v>
      </c>
      <c r="J579" s="98" t="s">
        <v>336</v>
      </c>
      <c r="K579" s="98" t="s">
        <v>6294</v>
      </c>
      <c r="L579" s="99">
        <v>35000</v>
      </c>
      <c r="M579" s="100"/>
      <c r="N579" s="99">
        <v>1064</v>
      </c>
      <c r="O579" s="99">
        <v>1004.5</v>
      </c>
      <c r="P579" s="100"/>
      <c r="Q579" s="99">
        <v>7846.54</v>
      </c>
    </row>
    <row r="580" spans="1:17">
      <c r="A580" s="42" t="str">
        <f>TNOMINA[[#This Row],[cedula]]&amp;TNOMINA[[#This Row],[ctapresup]]&amp;TNOMINA[[#This Row],[prog]]</f>
        <v>040000179152.1.1.1.0111</v>
      </c>
      <c r="B580" s="98" t="s">
        <v>1787</v>
      </c>
      <c r="C580" s="98" t="s">
        <v>1810</v>
      </c>
      <c r="D580" s="98" t="s">
        <v>5730</v>
      </c>
      <c r="E580" s="98" t="s">
        <v>5757</v>
      </c>
      <c r="F580" s="98" t="s">
        <v>9</v>
      </c>
      <c r="G580" s="98" t="s">
        <v>1493</v>
      </c>
      <c r="H580" s="98" t="s">
        <v>779</v>
      </c>
      <c r="I580" s="98" t="s">
        <v>8</v>
      </c>
      <c r="J580" s="98" t="s">
        <v>336</v>
      </c>
      <c r="K580" s="98" t="s">
        <v>6294</v>
      </c>
      <c r="L580" s="99">
        <v>35000</v>
      </c>
      <c r="M580" s="100"/>
      <c r="N580" s="99">
        <v>1064</v>
      </c>
      <c r="O580" s="99">
        <v>1004.5</v>
      </c>
      <c r="P580" s="100"/>
      <c r="Q580" s="99">
        <v>32906.5</v>
      </c>
    </row>
    <row r="581" spans="1:17">
      <c r="A581" s="42" t="str">
        <f>TNOMINA[[#This Row],[cedula]]&amp;TNOMINA[[#This Row],[ctapresup]]&amp;TNOMINA[[#This Row],[prog]]</f>
        <v>001097137762.1.1.1.0111</v>
      </c>
      <c r="B581" s="98" t="s">
        <v>1787</v>
      </c>
      <c r="C581" s="98" t="s">
        <v>1810</v>
      </c>
      <c r="D581" s="98" t="s">
        <v>5730</v>
      </c>
      <c r="E581" s="98" t="s">
        <v>5757</v>
      </c>
      <c r="F581" s="98" t="s">
        <v>9</v>
      </c>
      <c r="G581" s="98" t="s">
        <v>1494</v>
      </c>
      <c r="H581" s="98" t="s">
        <v>498</v>
      </c>
      <c r="I581" s="98" t="s">
        <v>228</v>
      </c>
      <c r="J581" s="98" t="s">
        <v>209</v>
      </c>
      <c r="K581" s="98" t="s">
        <v>6294</v>
      </c>
      <c r="L581" s="99">
        <v>70000</v>
      </c>
      <c r="M581" s="99">
        <v>5025.38</v>
      </c>
      <c r="N581" s="99">
        <v>2128</v>
      </c>
      <c r="O581" s="99">
        <v>2009</v>
      </c>
      <c r="P581" s="99">
        <v>3075.8700000000026</v>
      </c>
      <c r="Q581" s="99">
        <v>57761.75</v>
      </c>
    </row>
    <row r="582" spans="1:17">
      <c r="A582" s="42" t="str">
        <f>TNOMINA[[#This Row],[cedula]]&amp;TNOMINA[[#This Row],[ctapresup]]&amp;TNOMINA[[#This Row],[prog]]</f>
        <v>001176191972.1.1.1.0111</v>
      </c>
      <c r="B582" s="98" t="s">
        <v>1787</v>
      </c>
      <c r="C582" s="98" t="s">
        <v>1810</v>
      </c>
      <c r="D582" s="98" t="s">
        <v>5730</v>
      </c>
      <c r="E582" s="98" t="s">
        <v>5757</v>
      </c>
      <c r="F582" s="98" t="s">
        <v>9</v>
      </c>
      <c r="G582" s="98" t="s">
        <v>1495</v>
      </c>
      <c r="H582" s="98" t="s">
        <v>1109</v>
      </c>
      <c r="I582" s="98" t="s">
        <v>8</v>
      </c>
      <c r="J582" s="98" t="s">
        <v>336</v>
      </c>
      <c r="K582" s="98" t="s">
        <v>6294</v>
      </c>
      <c r="L582" s="99">
        <v>35000</v>
      </c>
      <c r="M582" s="100"/>
      <c r="N582" s="99">
        <v>1064</v>
      </c>
      <c r="O582" s="99">
        <v>1004.5</v>
      </c>
      <c r="P582" s="100"/>
      <c r="Q582" s="99">
        <v>28202.79</v>
      </c>
    </row>
    <row r="583" spans="1:17">
      <c r="A583" s="42" t="str">
        <f>TNOMINA[[#This Row],[cedula]]&amp;TNOMINA[[#This Row],[ctapresup]]&amp;TNOMINA[[#This Row],[prog]]</f>
        <v>031028564772.1.1.1.0111</v>
      </c>
      <c r="B583" s="98" t="s">
        <v>1787</v>
      </c>
      <c r="C583" s="98" t="s">
        <v>1810</v>
      </c>
      <c r="D583" s="98" t="s">
        <v>5730</v>
      </c>
      <c r="E583" s="98" t="s">
        <v>5757</v>
      </c>
      <c r="F583" s="98" t="s">
        <v>9</v>
      </c>
      <c r="G583" s="98" t="s">
        <v>1496</v>
      </c>
      <c r="H583" s="98" t="s">
        <v>383</v>
      </c>
      <c r="I583" s="98" t="s">
        <v>7</v>
      </c>
      <c r="J583" s="98" t="s">
        <v>336</v>
      </c>
      <c r="K583" s="98" t="s">
        <v>6294</v>
      </c>
      <c r="L583" s="99">
        <v>24000</v>
      </c>
      <c r="M583" s="100"/>
      <c r="N583" s="99">
        <v>729.6</v>
      </c>
      <c r="O583" s="99">
        <v>688.8</v>
      </c>
      <c r="P583" s="100"/>
      <c r="Q583" s="99">
        <v>20541.14</v>
      </c>
    </row>
    <row r="584" spans="1:17">
      <c r="A584" s="42" t="str">
        <f>TNOMINA[[#This Row],[cedula]]&amp;TNOMINA[[#This Row],[ctapresup]]&amp;TNOMINA[[#This Row],[prog]]</f>
        <v>001056052322.1.1.1.0111</v>
      </c>
      <c r="B584" s="98" t="s">
        <v>1787</v>
      </c>
      <c r="C584" s="98" t="s">
        <v>1810</v>
      </c>
      <c r="D584" s="98" t="s">
        <v>5730</v>
      </c>
      <c r="E584" s="98" t="s">
        <v>5757</v>
      </c>
      <c r="F584" s="98" t="s">
        <v>9</v>
      </c>
      <c r="G584" s="98" t="s">
        <v>1497</v>
      </c>
      <c r="H584" s="98" t="s">
        <v>384</v>
      </c>
      <c r="I584" s="98" t="s">
        <v>385</v>
      </c>
      <c r="J584" s="98" t="s">
        <v>336</v>
      </c>
      <c r="K584" s="98" t="s">
        <v>6294</v>
      </c>
      <c r="L584" s="99">
        <v>70000</v>
      </c>
      <c r="M584" s="99">
        <v>5368.48</v>
      </c>
      <c r="N584" s="99">
        <v>2128</v>
      </c>
      <c r="O584" s="99">
        <v>2009</v>
      </c>
      <c r="P584" s="99">
        <v>375.00000000000728</v>
      </c>
      <c r="Q584" s="99">
        <v>60119.519999999997</v>
      </c>
    </row>
    <row r="585" spans="1:17">
      <c r="A585" s="42" t="str">
        <f>TNOMINA[[#This Row],[cedula]]&amp;TNOMINA[[#This Row],[ctapresup]]&amp;TNOMINA[[#This Row],[prog]]</f>
        <v>001099878342.1.1.1.0111</v>
      </c>
      <c r="B585" s="98" t="s">
        <v>1787</v>
      </c>
      <c r="C585" s="98" t="s">
        <v>1810</v>
      </c>
      <c r="D585" s="98" t="s">
        <v>5730</v>
      </c>
      <c r="E585" s="98" t="s">
        <v>5757</v>
      </c>
      <c r="F585" s="98" t="s">
        <v>9</v>
      </c>
      <c r="G585" s="98" t="s">
        <v>1507</v>
      </c>
      <c r="H585" s="98" t="s">
        <v>386</v>
      </c>
      <c r="I585" s="98" t="s">
        <v>387</v>
      </c>
      <c r="J585" s="98" t="s">
        <v>209</v>
      </c>
      <c r="K585" s="98" t="s">
        <v>6294</v>
      </c>
      <c r="L585" s="99">
        <v>26250</v>
      </c>
      <c r="M585" s="100"/>
      <c r="N585" s="99">
        <v>798</v>
      </c>
      <c r="O585" s="99">
        <v>753.38</v>
      </c>
      <c r="P585" s="100"/>
      <c r="Q585" s="99">
        <v>24323.62</v>
      </c>
    </row>
    <row r="586" spans="1:17">
      <c r="A586" s="42" t="str">
        <f>TNOMINA[[#This Row],[cedula]]&amp;TNOMINA[[#This Row],[ctapresup]]&amp;TNOMINA[[#This Row],[prog]]</f>
        <v>001173106982.1.1.1.0113</v>
      </c>
      <c r="B586" s="98" t="s">
        <v>1787</v>
      </c>
      <c r="C586" s="98" t="s">
        <v>1811</v>
      </c>
      <c r="D586" s="98" t="s">
        <v>5759</v>
      </c>
      <c r="E586" s="98" t="s">
        <v>5731</v>
      </c>
      <c r="F586" s="98" t="s">
        <v>9</v>
      </c>
      <c r="G586" s="98" t="s">
        <v>2532</v>
      </c>
      <c r="H586" s="98" t="s">
        <v>2558</v>
      </c>
      <c r="I586" s="98" t="s">
        <v>7</v>
      </c>
      <c r="J586" s="98" t="s">
        <v>60</v>
      </c>
      <c r="K586" s="98" t="s">
        <v>6294</v>
      </c>
      <c r="L586" s="99">
        <v>18000</v>
      </c>
      <c r="M586" s="100"/>
      <c r="N586" s="99">
        <v>547.20000000000005</v>
      </c>
      <c r="O586" s="99">
        <v>516.6</v>
      </c>
      <c r="P586" s="100"/>
      <c r="Q586" s="99">
        <v>5994.66</v>
      </c>
    </row>
    <row r="587" spans="1:17">
      <c r="A587" s="42" t="str">
        <f>TNOMINA[[#This Row],[cedula]]&amp;TNOMINA[[#This Row],[ctapresup]]&amp;TNOMINA[[#This Row],[prog]]</f>
        <v>402293192032.1.1.1.0113</v>
      </c>
      <c r="B587" s="98" t="s">
        <v>1787</v>
      </c>
      <c r="C587" s="98" t="s">
        <v>1811</v>
      </c>
      <c r="D587" s="98" t="s">
        <v>5759</v>
      </c>
      <c r="E587" s="98" t="s">
        <v>5731</v>
      </c>
      <c r="F587" s="98" t="s">
        <v>9</v>
      </c>
      <c r="G587" s="98" t="s">
        <v>1509</v>
      </c>
      <c r="H587" s="98" t="s">
        <v>748</v>
      </c>
      <c r="I587" s="98" t="s">
        <v>45</v>
      </c>
      <c r="J587" s="98" t="s">
        <v>60</v>
      </c>
      <c r="K587" s="98" t="s">
        <v>6294</v>
      </c>
      <c r="L587" s="99">
        <v>30000</v>
      </c>
      <c r="M587" s="100"/>
      <c r="N587" s="99">
        <v>912</v>
      </c>
      <c r="O587" s="99">
        <v>861</v>
      </c>
      <c r="P587" s="100"/>
      <c r="Q587" s="99">
        <v>28202</v>
      </c>
    </row>
    <row r="588" spans="1:17">
      <c r="A588" s="42" t="str">
        <f>TNOMINA[[#This Row],[cedula]]&amp;TNOMINA[[#This Row],[ctapresup]]&amp;TNOMINA[[#This Row],[prog]]</f>
        <v>001043598982.1.1.1.0113</v>
      </c>
      <c r="B588" s="98" t="s">
        <v>1787</v>
      </c>
      <c r="C588" s="98" t="s">
        <v>1811</v>
      </c>
      <c r="D588" s="98" t="s">
        <v>5759</v>
      </c>
      <c r="E588" s="98" t="s">
        <v>5731</v>
      </c>
      <c r="F588" s="98" t="s">
        <v>9</v>
      </c>
      <c r="G588" s="98" t="s">
        <v>1652</v>
      </c>
      <c r="H588" s="98" t="s">
        <v>88</v>
      </c>
      <c r="I588" s="98" t="s">
        <v>90</v>
      </c>
      <c r="J588" s="98" t="s">
        <v>89</v>
      </c>
      <c r="K588" s="98" t="s">
        <v>6294</v>
      </c>
      <c r="L588" s="99">
        <v>30000</v>
      </c>
      <c r="M588" s="100"/>
      <c r="N588" s="99">
        <v>912</v>
      </c>
      <c r="O588" s="99">
        <v>861</v>
      </c>
      <c r="P588" s="100"/>
      <c r="Q588" s="99">
        <v>22834.89</v>
      </c>
    </row>
    <row r="589" spans="1:17">
      <c r="A589" s="42" t="str">
        <f>TNOMINA[[#This Row],[cedula]]&amp;TNOMINA[[#This Row],[ctapresup]]&amp;TNOMINA[[#This Row],[prog]]</f>
        <v>031031519442.1.1.1.0113</v>
      </c>
      <c r="B589" s="98" t="s">
        <v>1787</v>
      </c>
      <c r="C589" s="98" t="s">
        <v>1811</v>
      </c>
      <c r="D589" s="98" t="s">
        <v>5759</v>
      </c>
      <c r="E589" s="98" t="s">
        <v>5731</v>
      </c>
      <c r="F589" s="98" t="s">
        <v>9</v>
      </c>
      <c r="G589" s="98" t="s">
        <v>1242</v>
      </c>
      <c r="H589" s="98" t="s">
        <v>995</v>
      </c>
      <c r="I589" s="98" t="s">
        <v>25</v>
      </c>
      <c r="J589" s="98" t="s">
        <v>323</v>
      </c>
      <c r="K589" s="98" t="s">
        <v>6294</v>
      </c>
      <c r="L589" s="99">
        <v>80000</v>
      </c>
      <c r="M589" s="99">
        <v>7400.87</v>
      </c>
      <c r="N589" s="99">
        <v>2432</v>
      </c>
      <c r="O589" s="99">
        <v>2296</v>
      </c>
      <c r="P589" s="99">
        <v>25</v>
      </c>
      <c r="Q589" s="99">
        <v>67846.13</v>
      </c>
    </row>
    <row r="590" spans="1:17">
      <c r="A590" s="42" t="str">
        <f>TNOMINA[[#This Row],[cedula]]&amp;TNOMINA[[#This Row],[ctapresup]]&amp;TNOMINA[[#This Row],[prog]]</f>
        <v>001049638552.1.1.1.0113</v>
      </c>
      <c r="B590" s="98" t="s">
        <v>1787</v>
      </c>
      <c r="C590" s="98" t="s">
        <v>1811</v>
      </c>
      <c r="D590" s="98" t="s">
        <v>5759</v>
      </c>
      <c r="E590" s="98" t="s">
        <v>5731</v>
      </c>
      <c r="F590" s="98" t="s">
        <v>9</v>
      </c>
      <c r="G590" s="98" t="s">
        <v>1510</v>
      </c>
      <c r="H590" s="98" t="s">
        <v>499</v>
      </c>
      <c r="I590" s="98" t="s">
        <v>501</v>
      </c>
      <c r="J590" s="98" t="s">
        <v>500</v>
      </c>
      <c r="K590" s="98" t="s">
        <v>6294</v>
      </c>
      <c r="L590" s="99">
        <v>27300</v>
      </c>
      <c r="M590" s="100"/>
      <c r="N590" s="99">
        <v>829.92</v>
      </c>
      <c r="O590" s="99">
        <v>783.51</v>
      </c>
      <c r="P590" s="100"/>
      <c r="Q590" s="99">
        <v>4386.95</v>
      </c>
    </row>
    <row r="591" spans="1:17">
      <c r="A591" s="42" t="str">
        <f>TNOMINA[[#This Row],[cedula]]&amp;TNOMINA[[#This Row],[ctapresup]]&amp;TNOMINA[[#This Row],[prog]]</f>
        <v>001017562372.1.1.1.0113</v>
      </c>
      <c r="B591" s="98" t="s">
        <v>1787</v>
      </c>
      <c r="C591" s="98" t="s">
        <v>1811</v>
      </c>
      <c r="D591" s="98" t="s">
        <v>5759</v>
      </c>
      <c r="E591" s="98" t="s">
        <v>5731</v>
      </c>
      <c r="F591" s="98" t="s">
        <v>9</v>
      </c>
      <c r="G591" s="98" t="s">
        <v>1511</v>
      </c>
      <c r="H591" s="98" t="s">
        <v>745</v>
      </c>
      <c r="I591" s="98" t="s">
        <v>744</v>
      </c>
      <c r="J591" s="98" t="s">
        <v>500</v>
      </c>
      <c r="K591" s="98" t="s">
        <v>6294</v>
      </c>
      <c r="L591" s="99">
        <v>175000</v>
      </c>
      <c r="M591" s="99">
        <v>29747.24</v>
      </c>
      <c r="N591" s="99">
        <v>5320</v>
      </c>
      <c r="O591" s="99">
        <v>5022.5</v>
      </c>
      <c r="P591" s="99">
        <v>1025</v>
      </c>
      <c r="Q591" s="99">
        <v>133885.26</v>
      </c>
    </row>
    <row r="592" spans="1:17">
      <c r="A592" s="42" t="str">
        <f>TNOMINA[[#This Row],[cedula]]&amp;TNOMINA[[#This Row],[ctapresup]]&amp;TNOMINA[[#This Row],[prog]]</f>
        <v>402100582082.1.1.1.0113</v>
      </c>
      <c r="B592" s="98" t="s">
        <v>1787</v>
      </c>
      <c r="C592" s="98" t="s">
        <v>1811</v>
      </c>
      <c r="D592" s="98" t="s">
        <v>5759</v>
      </c>
      <c r="E592" s="98" t="s">
        <v>5731</v>
      </c>
      <c r="F592" s="98" t="s">
        <v>9</v>
      </c>
      <c r="G592" s="98" t="s">
        <v>1949</v>
      </c>
      <c r="H592" s="98" t="s">
        <v>1948</v>
      </c>
      <c r="I592" s="98" t="s">
        <v>45</v>
      </c>
      <c r="J592" s="98" t="s">
        <v>689</v>
      </c>
      <c r="K592" s="98" t="s">
        <v>6294</v>
      </c>
      <c r="L592" s="99">
        <v>25000</v>
      </c>
      <c r="M592" s="100"/>
      <c r="N592" s="99">
        <v>760</v>
      </c>
      <c r="O592" s="99">
        <v>717.5</v>
      </c>
      <c r="P592" s="100"/>
      <c r="Q592" s="99">
        <v>19431.5</v>
      </c>
    </row>
    <row r="593" spans="1:17">
      <c r="A593" s="42" t="str">
        <f>TNOMINA[[#This Row],[cedula]]&amp;TNOMINA[[#This Row],[ctapresup]]&amp;TNOMINA[[#This Row],[prog]]</f>
        <v>001115790252.1.1.1.0113</v>
      </c>
      <c r="B593" s="98" t="s">
        <v>1787</v>
      </c>
      <c r="C593" s="98" t="s">
        <v>1811</v>
      </c>
      <c r="D593" s="98" t="s">
        <v>5759</v>
      </c>
      <c r="E593" s="98" t="s">
        <v>5731</v>
      </c>
      <c r="F593" s="98" t="s">
        <v>9</v>
      </c>
      <c r="G593" s="98" t="s">
        <v>920</v>
      </c>
      <c r="H593" s="98" t="s">
        <v>503</v>
      </c>
      <c r="I593" s="98" t="s">
        <v>504</v>
      </c>
      <c r="J593" s="98" t="s">
        <v>500</v>
      </c>
      <c r="K593" s="98" t="s">
        <v>6294</v>
      </c>
      <c r="L593" s="99">
        <v>75000</v>
      </c>
      <c r="M593" s="99">
        <v>5623.19</v>
      </c>
      <c r="N593" s="99">
        <v>2280</v>
      </c>
      <c r="O593" s="99">
        <v>2152.5</v>
      </c>
      <c r="P593" s="99">
        <v>10321.919999999998</v>
      </c>
      <c r="Q593" s="99">
        <v>54622.39</v>
      </c>
    </row>
    <row r="594" spans="1:17">
      <c r="A594" s="42" t="str">
        <f>TNOMINA[[#This Row],[cedula]]&amp;TNOMINA[[#This Row],[ctapresup]]&amp;TNOMINA[[#This Row],[prog]]</f>
        <v>402408646822.1.1.1.0113</v>
      </c>
      <c r="B594" s="98" t="s">
        <v>1787</v>
      </c>
      <c r="C594" s="98" t="s">
        <v>1811</v>
      </c>
      <c r="D594" s="98" t="s">
        <v>5759</v>
      </c>
      <c r="E594" s="98" t="s">
        <v>5731</v>
      </c>
      <c r="F594" s="98" t="s">
        <v>9</v>
      </c>
      <c r="G594" s="98" t="s">
        <v>2765</v>
      </c>
      <c r="H594" s="98" t="s">
        <v>2798</v>
      </c>
      <c r="I594" s="98" t="s">
        <v>295</v>
      </c>
      <c r="J594" s="98" t="s">
        <v>809</v>
      </c>
      <c r="K594" s="98" t="s">
        <v>6294</v>
      </c>
      <c r="L594" s="99">
        <v>35000</v>
      </c>
      <c r="M594" s="100"/>
      <c r="N594" s="99">
        <v>1064</v>
      </c>
      <c r="O594" s="99">
        <v>1004.5</v>
      </c>
      <c r="P594" s="100"/>
      <c r="Q594" s="99">
        <v>32906.5</v>
      </c>
    </row>
    <row r="595" spans="1:17">
      <c r="A595" s="42" t="str">
        <f>TNOMINA[[#This Row],[cedula]]&amp;TNOMINA[[#This Row],[ctapresup]]&amp;TNOMINA[[#This Row],[prog]]</f>
        <v>031032482112.1.1.1.0113</v>
      </c>
      <c r="B595" s="98" t="s">
        <v>1787</v>
      </c>
      <c r="C595" s="98" t="s">
        <v>1811</v>
      </c>
      <c r="D595" s="98" t="s">
        <v>5759</v>
      </c>
      <c r="E595" s="98" t="s">
        <v>5731</v>
      </c>
      <c r="F595" s="98" t="s">
        <v>9</v>
      </c>
      <c r="G595" s="98" t="s">
        <v>1906</v>
      </c>
      <c r="H595" s="98" t="s">
        <v>1905</v>
      </c>
      <c r="I595" s="98" t="s">
        <v>56</v>
      </c>
      <c r="J595" s="98" t="s">
        <v>14</v>
      </c>
      <c r="K595" s="98" t="s">
        <v>6294</v>
      </c>
      <c r="L595" s="99">
        <v>10000</v>
      </c>
      <c r="M595" s="100"/>
      <c r="N595" s="99">
        <v>304</v>
      </c>
      <c r="O595" s="99">
        <v>287</v>
      </c>
      <c r="P595" s="100"/>
      <c r="Q595" s="99">
        <v>9384</v>
      </c>
    </row>
    <row r="596" spans="1:17">
      <c r="A596" s="42" t="str">
        <f>TNOMINA[[#This Row],[cedula]]&amp;TNOMINA[[#This Row],[ctapresup]]&amp;TNOMINA[[#This Row],[prog]]</f>
        <v>402266495292.1.1.1.0113</v>
      </c>
      <c r="B596" s="98" t="s">
        <v>1787</v>
      </c>
      <c r="C596" s="98" t="s">
        <v>1811</v>
      </c>
      <c r="D596" s="98" t="s">
        <v>5759</v>
      </c>
      <c r="E596" s="98" t="s">
        <v>5731</v>
      </c>
      <c r="F596" s="98" t="s">
        <v>9</v>
      </c>
      <c r="G596" s="98" t="s">
        <v>2766</v>
      </c>
      <c r="H596" s="98" t="s">
        <v>2799</v>
      </c>
      <c r="I596" s="98" t="s">
        <v>7</v>
      </c>
      <c r="J596" s="98" t="s">
        <v>14</v>
      </c>
      <c r="K596" s="98" t="s">
        <v>6294</v>
      </c>
      <c r="L596" s="99">
        <v>18000</v>
      </c>
      <c r="M596" s="100"/>
      <c r="N596" s="99">
        <v>547.20000000000005</v>
      </c>
      <c r="O596" s="99">
        <v>516.6</v>
      </c>
      <c r="P596" s="100"/>
      <c r="Q596" s="99">
        <v>16911.2</v>
      </c>
    </row>
    <row r="597" spans="1:17">
      <c r="A597" s="42" t="str">
        <f>TNOMINA[[#This Row],[cedula]]&amp;TNOMINA[[#This Row],[ctapresup]]&amp;TNOMINA[[#This Row],[prog]]</f>
        <v>001009964202.1.1.1.0113</v>
      </c>
      <c r="B597" s="98" t="s">
        <v>1787</v>
      </c>
      <c r="C597" s="98" t="s">
        <v>1811</v>
      </c>
      <c r="D597" s="98" t="s">
        <v>5759</v>
      </c>
      <c r="E597" s="98" t="s">
        <v>5731</v>
      </c>
      <c r="F597" s="98" t="s">
        <v>9</v>
      </c>
      <c r="G597" s="98" t="s">
        <v>921</v>
      </c>
      <c r="H597" s="98" t="s">
        <v>505</v>
      </c>
      <c r="I597" s="98" t="s">
        <v>5760</v>
      </c>
      <c r="J597" s="98" t="s">
        <v>500</v>
      </c>
      <c r="K597" s="98" t="s">
        <v>6294</v>
      </c>
      <c r="L597" s="99">
        <v>110000</v>
      </c>
      <c r="M597" s="99">
        <v>14457.62</v>
      </c>
      <c r="N597" s="99">
        <v>3344</v>
      </c>
      <c r="O597" s="99">
        <v>3157</v>
      </c>
      <c r="P597" s="99">
        <v>675</v>
      </c>
      <c r="Q597" s="99">
        <v>88366.38</v>
      </c>
    </row>
    <row r="598" spans="1:17">
      <c r="A598" s="42" t="str">
        <f>TNOMINA[[#This Row],[cedula]]&amp;TNOMINA[[#This Row],[ctapresup]]&amp;TNOMINA[[#This Row],[prog]]</f>
        <v>402264661482.1.1.1.0113</v>
      </c>
      <c r="B598" s="98" t="s">
        <v>1787</v>
      </c>
      <c r="C598" s="98" t="s">
        <v>1811</v>
      </c>
      <c r="D598" s="98" t="s">
        <v>5759</v>
      </c>
      <c r="E598" s="98" t="s">
        <v>5731</v>
      </c>
      <c r="F598" s="98" t="s">
        <v>9</v>
      </c>
      <c r="G598" s="98" t="s">
        <v>1951</v>
      </c>
      <c r="H598" s="98" t="s">
        <v>1950</v>
      </c>
      <c r="I598" s="98" t="s">
        <v>16</v>
      </c>
      <c r="J598" s="98" t="s">
        <v>500</v>
      </c>
      <c r="K598" s="98" t="s">
        <v>6294</v>
      </c>
      <c r="L598" s="99">
        <v>36000</v>
      </c>
      <c r="M598" s="100"/>
      <c r="N598" s="99">
        <v>1094.4000000000001</v>
      </c>
      <c r="O598" s="99">
        <v>1033.2</v>
      </c>
      <c r="P598" s="100"/>
      <c r="Q598" s="99">
        <v>17036.04</v>
      </c>
    </row>
    <row r="599" spans="1:17">
      <c r="A599" s="42" t="str">
        <f>TNOMINA[[#This Row],[cedula]]&amp;TNOMINA[[#This Row],[ctapresup]]&amp;TNOMINA[[#This Row],[prog]]</f>
        <v>001177337902.1.1.1.0113</v>
      </c>
      <c r="B599" s="98" t="s">
        <v>1787</v>
      </c>
      <c r="C599" s="98" t="s">
        <v>1811</v>
      </c>
      <c r="D599" s="98" t="s">
        <v>5759</v>
      </c>
      <c r="E599" s="98" t="s">
        <v>5731</v>
      </c>
      <c r="F599" s="98" t="s">
        <v>9</v>
      </c>
      <c r="G599" s="98" t="s">
        <v>1512</v>
      </c>
      <c r="H599" s="98" t="s">
        <v>743</v>
      </c>
      <c r="I599" s="98" t="s">
        <v>35</v>
      </c>
      <c r="J599" s="98" t="s">
        <v>60</v>
      </c>
      <c r="K599" s="98" t="s">
        <v>6294</v>
      </c>
      <c r="L599" s="99">
        <v>24000</v>
      </c>
      <c r="M599" s="100"/>
      <c r="N599" s="99">
        <v>729.6</v>
      </c>
      <c r="O599" s="99">
        <v>688.8</v>
      </c>
      <c r="P599" s="100"/>
      <c r="Q599" s="99">
        <v>8607.52</v>
      </c>
    </row>
    <row r="600" spans="1:17">
      <c r="A600" s="42" t="str">
        <f>TNOMINA[[#This Row],[cedula]]&amp;TNOMINA[[#This Row],[ctapresup]]&amp;TNOMINA[[#This Row],[prog]]</f>
        <v>223002847612.1.1.1.0113</v>
      </c>
      <c r="B600" s="98" t="s">
        <v>1787</v>
      </c>
      <c r="C600" s="98" t="s">
        <v>1811</v>
      </c>
      <c r="D600" s="98" t="s">
        <v>5759</v>
      </c>
      <c r="E600" s="98" t="s">
        <v>5731</v>
      </c>
      <c r="F600" s="98" t="s">
        <v>9</v>
      </c>
      <c r="G600" s="98" t="s">
        <v>2861</v>
      </c>
      <c r="H600" s="98" t="s">
        <v>2875</v>
      </c>
      <c r="I600" s="98" t="s">
        <v>295</v>
      </c>
      <c r="J600" s="98" t="s">
        <v>89</v>
      </c>
      <c r="K600" s="98" t="s">
        <v>6294</v>
      </c>
      <c r="L600" s="99">
        <v>35000</v>
      </c>
      <c r="M600" s="100"/>
      <c r="N600" s="99">
        <v>1064</v>
      </c>
      <c r="O600" s="99">
        <v>1004.5</v>
      </c>
      <c r="P600" s="100"/>
      <c r="Q600" s="99">
        <v>32906.5</v>
      </c>
    </row>
    <row r="601" spans="1:17">
      <c r="A601" s="42" t="str">
        <f>TNOMINA[[#This Row],[cedula]]&amp;TNOMINA[[#This Row],[ctapresup]]&amp;TNOMINA[[#This Row],[prog]]</f>
        <v>031015527392.1.1.1.0113</v>
      </c>
      <c r="B601" s="98" t="s">
        <v>1787</v>
      </c>
      <c r="C601" s="98" t="s">
        <v>1811</v>
      </c>
      <c r="D601" s="98" t="s">
        <v>5759</v>
      </c>
      <c r="E601" s="98" t="s">
        <v>5731</v>
      </c>
      <c r="F601" s="98" t="s">
        <v>9</v>
      </c>
      <c r="G601" s="98" t="s">
        <v>1513</v>
      </c>
      <c r="H601" s="98" t="s">
        <v>15</v>
      </c>
      <c r="I601" s="98" t="s">
        <v>16</v>
      </c>
      <c r="J601" s="98" t="s">
        <v>14</v>
      </c>
      <c r="K601" s="98" t="s">
        <v>6294</v>
      </c>
      <c r="L601" s="99">
        <v>30000</v>
      </c>
      <c r="M601" s="100"/>
      <c r="N601" s="99">
        <v>912</v>
      </c>
      <c r="O601" s="99">
        <v>861</v>
      </c>
      <c r="P601" s="100"/>
      <c r="Q601" s="99">
        <v>27852</v>
      </c>
    </row>
    <row r="602" spans="1:17">
      <c r="A602" s="42" t="str">
        <f>TNOMINA[[#This Row],[cedula]]&amp;TNOMINA[[#This Row],[ctapresup]]&amp;TNOMINA[[#This Row],[prog]]</f>
        <v>001106189312.1.1.1.0113</v>
      </c>
      <c r="B602" s="98" t="s">
        <v>1787</v>
      </c>
      <c r="C602" s="98" t="s">
        <v>1811</v>
      </c>
      <c r="D602" s="98" t="s">
        <v>5759</v>
      </c>
      <c r="E602" s="98" t="s">
        <v>5731</v>
      </c>
      <c r="F602" s="98" t="s">
        <v>9</v>
      </c>
      <c r="G602" s="98" t="s">
        <v>970</v>
      </c>
      <c r="H602" s="98" t="s">
        <v>92</v>
      </c>
      <c r="I602" s="98" t="s">
        <v>93</v>
      </c>
      <c r="J602" s="98" t="s">
        <v>89</v>
      </c>
      <c r="K602" s="98" t="s">
        <v>6294</v>
      </c>
      <c r="L602" s="99">
        <v>30000</v>
      </c>
      <c r="M602" s="100"/>
      <c r="N602" s="99">
        <v>912</v>
      </c>
      <c r="O602" s="99">
        <v>861</v>
      </c>
      <c r="P602" s="100"/>
      <c r="Q602" s="99">
        <v>21561</v>
      </c>
    </row>
    <row r="603" spans="1:17">
      <c r="A603" s="42" t="str">
        <f>TNOMINA[[#This Row],[cedula]]&amp;TNOMINA[[#This Row],[ctapresup]]&amp;TNOMINA[[#This Row],[prog]]</f>
        <v>013000704382.1.1.1.0113</v>
      </c>
      <c r="B603" s="98" t="s">
        <v>1787</v>
      </c>
      <c r="C603" s="98" t="s">
        <v>1811</v>
      </c>
      <c r="D603" s="98" t="s">
        <v>5759</v>
      </c>
      <c r="E603" s="98" t="s">
        <v>5731</v>
      </c>
      <c r="F603" s="98" t="s">
        <v>9</v>
      </c>
      <c r="G603" s="98" t="s">
        <v>1514</v>
      </c>
      <c r="H603" s="98" t="s">
        <v>282</v>
      </c>
      <c r="I603" s="98" t="s">
        <v>284</v>
      </c>
      <c r="J603" s="98" t="s">
        <v>283</v>
      </c>
      <c r="K603" s="98" t="s">
        <v>6294</v>
      </c>
      <c r="L603" s="99">
        <v>50000</v>
      </c>
      <c r="M603" s="99">
        <v>1596.68</v>
      </c>
      <c r="N603" s="99">
        <v>1520</v>
      </c>
      <c r="O603" s="99">
        <v>1435</v>
      </c>
      <c r="P603" s="99">
        <v>23741.84</v>
      </c>
      <c r="Q603" s="99">
        <v>21706.48</v>
      </c>
    </row>
    <row r="604" spans="1:17">
      <c r="A604" s="42" t="str">
        <f>TNOMINA[[#This Row],[cedula]]&amp;TNOMINA[[#This Row],[ctapresup]]&amp;TNOMINA[[#This Row],[prog]]</f>
        <v>001179165102.1.1.1.0113</v>
      </c>
      <c r="B604" s="98" t="s">
        <v>1787</v>
      </c>
      <c r="C604" s="98" t="s">
        <v>1811</v>
      </c>
      <c r="D604" s="98" t="s">
        <v>5759</v>
      </c>
      <c r="E604" s="98" t="s">
        <v>5731</v>
      </c>
      <c r="F604" s="98" t="s">
        <v>9</v>
      </c>
      <c r="G604" s="98" t="s">
        <v>1515</v>
      </c>
      <c r="H604" s="98" t="s">
        <v>1144</v>
      </c>
      <c r="I604" s="98" t="s">
        <v>116</v>
      </c>
      <c r="J604" s="98" t="s">
        <v>119</v>
      </c>
      <c r="K604" s="98" t="s">
        <v>6294</v>
      </c>
      <c r="L604" s="99">
        <v>35000</v>
      </c>
      <c r="M604" s="100"/>
      <c r="N604" s="99">
        <v>1064</v>
      </c>
      <c r="O604" s="99">
        <v>1004.5</v>
      </c>
      <c r="P604" s="100"/>
      <c r="Q604" s="99">
        <v>32906.5</v>
      </c>
    </row>
    <row r="605" spans="1:17">
      <c r="A605" s="42" t="str">
        <f>TNOMINA[[#This Row],[cedula]]&amp;TNOMINA[[#This Row],[ctapresup]]&amp;TNOMINA[[#This Row],[prog]]</f>
        <v>402398178732.1.1.1.0113</v>
      </c>
      <c r="B605" s="98" t="s">
        <v>1787</v>
      </c>
      <c r="C605" s="98" t="s">
        <v>1811</v>
      </c>
      <c r="D605" s="98" t="s">
        <v>5759</v>
      </c>
      <c r="E605" s="98" t="s">
        <v>5731</v>
      </c>
      <c r="F605" s="98" t="s">
        <v>9</v>
      </c>
      <c r="G605" s="98" t="s">
        <v>1516</v>
      </c>
      <c r="H605" s="98" t="s">
        <v>1213</v>
      </c>
      <c r="I605" s="98" t="s">
        <v>7</v>
      </c>
      <c r="J605" s="98" t="s">
        <v>60</v>
      </c>
      <c r="K605" s="98" t="s">
        <v>6294</v>
      </c>
      <c r="L605" s="99">
        <v>20000</v>
      </c>
      <c r="M605" s="100"/>
      <c r="N605" s="99">
        <v>608</v>
      </c>
      <c r="O605" s="99">
        <v>574</v>
      </c>
      <c r="P605" s="100"/>
      <c r="Q605" s="99">
        <v>10142.42</v>
      </c>
    </row>
    <row r="606" spans="1:17">
      <c r="A606" s="42" t="str">
        <f>TNOMINA[[#This Row],[cedula]]&amp;TNOMINA[[#This Row],[ctapresup]]&amp;TNOMINA[[#This Row],[prog]]</f>
        <v>031010764572.1.1.1.0113</v>
      </c>
      <c r="B606" s="98" t="s">
        <v>1787</v>
      </c>
      <c r="C606" s="98" t="s">
        <v>1811</v>
      </c>
      <c r="D606" s="98" t="s">
        <v>5759</v>
      </c>
      <c r="E606" s="98" t="s">
        <v>5731</v>
      </c>
      <c r="F606" s="98" t="s">
        <v>9</v>
      </c>
      <c r="G606" s="98" t="s">
        <v>1517</v>
      </c>
      <c r="H606" s="98" t="s">
        <v>429</v>
      </c>
      <c r="I606" s="98" t="s">
        <v>307</v>
      </c>
      <c r="J606" s="98" t="s">
        <v>428</v>
      </c>
      <c r="K606" s="98" t="s">
        <v>6294</v>
      </c>
      <c r="L606" s="99">
        <v>24000</v>
      </c>
      <c r="M606" s="100"/>
      <c r="N606" s="99">
        <v>729.6</v>
      </c>
      <c r="O606" s="99">
        <v>688.8</v>
      </c>
      <c r="P606" s="100"/>
      <c r="Q606" s="99">
        <v>22256.6</v>
      </c>
    </row>
    <row r="607" spans="1:17">
      <c r="A607" s="42" t="str">
        <f>TNOMINA[[#This Row],[cedula]]&amp;TNOMINA[[#This Row],[ctapresup]]&amp;TNOMINA[[#This Row],[prog]]</f>
        <v>031009655932.1.1.1.0113</v>
      </c>
      <c r="B607" s="98" t="s">
        <v>1787</v>
      </c>
      <c r="C607" s="98" t="s">
        <v>1811</v>
      </c>
      <c r="D607" s="98" t="s">
        <v>5759</v>
      </c>
      <c r="E607" s="98" t="s">
        <v>5731</v>
      </c>
      <c r="F607" s="98" t="s">
        <v>9</v>
      </c>
      <c r="G607" s="98" t="s">
        <v>922</v>
      </c>
      <c r="H607" s="98" t="s">
        <v>430</v>
      </c>
      <c r="I607" s="98" t="s">
        <v>431</v>
      </c>
      <c r="J607" s="98" t="s">
        <v>428</v>
      </c>
      <c r="K607" s="98" t="s">
        <v>6294</v>
      </c>
      <c r="L607" s="99">
        <v>35000</v>
      </c>
      <c r="M607" s="100"/>
      <c r="N607" s="99">
        <v>1064</v>
      </c>
      <c r="O607" s="99">
        <v>1004.5</v>
      </c>
      <c r="P607" s="100"/>
      <c r="Q607" s="99">
        <v>32606.5</v>
      </c>
    </row>
    <row r="608" spans="1:17">
      <c r="A608" s="42" t="str">
        <f>TNOMINA[[#This Row],[cedula]]&amp;TNOMINA[[#This Row],[ctapresup]]&amp;TNOMINA[[#This Row],[prog]]</f>
        <v>011000139352.1.1.1.0113</v>
      </c>
      <c r="B608" s="98" t="s">
        <v>1787</v>
      </c>
      <c r="C608" s="98" t="s">
        <v>1811</v>
      </c>
      <c r="D608" s="98" t="s">
        <v>5759</v>
      </c>
      <c r="E608" s="98" t="s">
        <v>5731</v>
      </c>
      <c r="F608" s="98" t="s">
        <v>9</v>
      </c>
      <c r="G608" s="98" t="s">
        <v>923</v>
      </c>
      <c r="H608" s="98" t="s">
        <v>275</v>
      </c>
      <c r="I608" s="98" t="s">
        <v>5761</v>
      </c>
      <c r="J608" s="98" t="s">
        <v>119</v>
      </c>
      <c r="K608" s="98" t="s">
        <v>6294</v>
      </c>
      <c r="L608" s="99">
        <v>70000</v>
      </c>
      <c r="M608" s="99">
        <v>5368.48</v>
      </c>
      <c r="N608" s="99">
        <v>2128</v>
      </c>
      <c r="O608" s="99">
        <v>2009</v>
      </c>
      <c r="P608" s="99">
        <v>4491.0000000000073</v>
      </c>
      <c r="Q608" s="99">
        <v>56003.519999999997</v>
      </c>
    </row>
    <row r="609" spans="1:17">
      <c r="A609" s="42" t="str">
        <f>TNOMINA[[#This Row],[cedula]]&amp;TNOMINA[[#This Row],[ctapresup]]&amp;TNOMINA[[#This Row],[prog]]</f>
        <v>031004819062.1.1.1.0113</v>
      </c>
      <c r="B609" s="98" t="s">
        <v>1787</v>
      </c>
      <c r="C609" s="98" t="s">
        <v>1811</v>
      </c>
      <c r="D609" s="98" t="s">
        <v>5759</v>
      </c>
      <c r="E609" s="98" t="s">
        <v>5731</v>
      </c>
      <c r="F609" s="98" t="s">
        <v>9</v>
      </c>
      <c r="G609" s="98" t="s">
        <v>1518</v>
      </c>
      <c r="H609" s="98" t="s">
        <v>432</v>
      </c>
      <c r="I609" s="98" t="s">
        <v>426</v>
      </c>
      <c r="J609" s="98" t="s">
        <v>428</v>
      </c>
      <c r="K609" s="98" t="s">
        <v>6294</v>
      </c>
      <c r="L609" s="99">
        <v>20000</v>
      </c>
      <c r="M609" s="100"/>
      <c r="N609" s="99">
        <v>608</v>
      </c>
      <c r="O609" s="99">
        <v>574</v>
      </c>
      <c r="P609" s="100"/>
      <c r="Q609" s="99">
        <v>18493</v>
      </c>
    </row>
    <row r="610" spans="1:17">
      <c r="A610" s="42" t="str">
        <f>TNOMINA[[#This Row],[cedula]]&amp;TNOMINA[[#This Row],[ctapresup]]&amp;TNOMINA[[#This Row],[prog]]</f>
        <v>001124004782.1.1.1.0113</v>
      </c>
      <c r="B610" s="98" t="s">
        <v>1787</v>
      </c>
      <c r="C610" s="98" t="s">
        <v>1811</v>
      </c>
      <c r="D610" s="98" t="s">
        <v>5759</v>
      </c>
      <c r="E610" s="98" t="s">
        <v>5731</v>
      </c>
      <c r="F610" s="98" t="s">
        <v>9</v>
      </c>
      <c r="G610" s="98" t="s">
        <v>1519</v>
      </c>
      <c r="H610" s="98" t="s">
        <v>742</v>
      </c>
      <c r="I610" s="98" t="s">
        <v>111</v>
      </c>
      <c r="J610" s="98" t="s">
        <v>500</v>
      </c>
      <c r="K610" s="98" t="s">
        <v>6294</v>
      </c>
      <c r="L610" s="99">
        <v>26250</v>
      </c>
      <c r="M610" s="100"/>
      <c r="N610" s="99">
        <v>798</v>
      </c>
      <c r="O610" s="99">
        <v>753.38</v>
      </c>
      <c r="P610" s="100"/>
      <c r="Q610" s="99">
        <v>15120.84</v>
      </c>
    </row>
    <row r="611" spans="1:17">
      <c r="A611" s="42" t="str">
        <f>TNOMINA[[#This Row],[cedula]]&amp;TNOMINA[[#This Row],[ctapresup]]&amp;TNOMINA[[#This Row],[prog]]</f>
        <v>001001101702.1.1.1.0113</v>
      </c>
      <c r="B611" s="98" t="s">
        <v>1787</v>
      </c>
      <c r="C611" s="98" t="s">
        <v>1811</v>
      </c>
      <c r="D611" s="98" t="s">
        <v>5759</v>
      </c>
      <c r="E611" s="98" t="s">
        <v>5731</v>
      </c>
      <c r="F611" s="98" t="s">
        <v>9</v>
      </c>
      <c r="G611" s="98" t="s">
        <v>1520</v>
      </c>
      <c r="H611" s="98" t="s">
        <v>5158</v>
      </c>
      <c r="I611" s="98" t="s">
        <v>93</v>
      </c>
      <c r="J611" s="98" t="s">
        <v>60</v>
      </c>
      <c r="K611" s="98" t="s">
        <v>6294</v>
      </c>
      <c r="L611" s="99">
        <v>25000</v>
      </c>
      <c r="M611" s="100"/>
      <c r="N611" s="99">
        <v>760</v>
      </c>
      <c r="O611" s="99">
        <v>717.5</v>
      </c>
      <c r="P611" s="100"/>
      <c r="Q611" s="99">
        <v>100</v>
      </c>
    </row>
    <row r="612" spans="1:17">
      <c r="A612" s="42" t="str">
        <f>TNOMINA[[#This Row],[cedula]]&amp;TNOMINA[[#This Row],[ctapresup]]&amp;TNOMINA[[#This Row],[prog]]</f>
        <v>052000681372.1.1.1.0113</v>
      </c>
      <c r="B612" s="98" t="s">
        <v>1787</v>
      </c>
      <c r="C612" s="98" t="s">
        <v>1811</v>
      </c>
      <c r="D612" s="98" t="s">
        <v>5759</v>
      </c>
      <c r="E612" s="98" t="s">
        <v>5731</v>
      </c>
      <c r="F612" s="98" t="s">
        <v>9</v>
      </c>
      <c r="G612" s="98" t="s">
        <v>924</v>
      </c>
      <c r="H612" s="98" t="s">
        <v>506</v>
      </c>
      <c r="I612" s="98" t="s">
        <v>507</v>
      </c>
      <c r="J612" s="98" t="s">
        <v>500</v>
      </c>
      <c r="K612" s="98" t="s">
        <v>6294</v>
      </c>
      <c r="L612" s="99">
        <v>22000</v>
      </c>
      <c r="M612" s="100"/>
      <c r="N612" s="99">
        <v>668.8</v>
      </c>
      <c r="O612" s="99">
        <v>631.4</v>
      </c>
      <c r="P612" s="100"/>
      <c r="Q612" s="99">
        <v>7784.89</v>
      </c>
    </row>
    <row r="613" spans="1:17">
      <c r="A613" s="42" t="str">
        <f>TNOMINA[[#This Row],[cedula]]&amp;TNOMINA[[#This Row],[ctapresup]]&amp;TNOMINA[[#This Row],[prog]]</f>
        <v>402279425922.1.1.1.0113</v>
      </c>
      <c r="B613" s="98" t="s">
        <v>1787</v>
      </c>
      <c r="C613" s="98" t="s">
        <v>1811</v>
      </c>
      <c r="D613" s="98" t="s">
        <v>5759</v>
      </c>
      <c r="E613" s="98" t="s">
        <v>5731</v>
      </c>
      <c r="F613" s="98" t="s">
        <v>9</v>
      </c>
      <c r="G613" s="98" t="s">
        <v>1983</v>
      </c>
      <c r="H613" s="98" t="s">
        <v>5762</v>
      </c>
      <c r="I613" s="98" t="s">
        <v>249</v>
      </c>
      <c r="J613" s="98" t="s">
        <v>428</v>
      </c>
      <c r="K613" s="98" t="s">
        <v>6294</v>
      </c>
      <c r="L613" s="99">
        <v>35000</v>
      </c>
      <c r="M613" s="100"/>
      <c r="N613" s="99">
        <v>1064</v>
      </c>
      <c r="O613" s="99">
        <v>1004.5</v>
      </c>
      <c r="P613" s="100"/>
      <c r="Q613" s="99">
        <v>32906.5</v>
      </c>
    </row>
    <row r="614" spans="1:17">
      <c r="A614" s="42" t="str">
        <f>TNOMINA[[#This Row],[cedula]]&amp;TNOMINA[[#This Row],[ctapresup]]&amp;TNOMINA[[#This Row],[prog]]</f>
        <v>031049220042.1.1.1.0113</v>
      </c>
      <c r="B614" s="98" t="s">
        <v>1787</v>
      </c>
      <c r="C614" s="98" t="s">
        <v>1811</v>
      </c>
      <c r="D614" s="98" t="s">
        <v>5759</v>
      </c>
      <c r="E614" s="98" t="s">
        <v>5731</v>
      </c>
      <c r="F614" s="98" t="s">
        <v>9</v>
      </c>
      <c r="G614" s="98" t="s">
        <v>1521</v>
      </c>
      <c r="H614" s="98" t="s">
        <v>1145</v>
      </c>
      <c r="I614" s="98" t="s">
        <v>7</v>
      </c>
      <c r="J614" s="98" t="s">
        <v>428</v>
      </c>
      <c r="K614" s="98" t="s">
        <v>6294</v>
      </c>
      <c r="L614" s="99">
        <v>20000</v>
      </c>
      <c r="M614" s="100"/>
      <c r="N614" s="99">
        <v>608</v>
      </c>
      <c r="O614" s="99">
        <v>574</v>
      </c>
      <c r="P614" s="100"/>
      <c r="Q614" s="99">
        <v>18793</v>
      </c>
    </row>
    <row r="615" spans="1:17">
      <c r="A615" s="42" t="str">
        <f>TNOMINA[[#This Row],[cedula]]&amp;TNOMINA[[#This Row],[ctapresup]]&amp;TNOMINA[[#This Row],[prog]]</f>
        <v>031052579962.1.1.1.0113</v>
      </c>
      <c r="B615" s="98" t="s">
        <v>1787</v>
      </c>
      <c r="C615" s="98" t="s">
        <v>1811</v>
      </c>
      <c r="D615" s="98" t="s">
        <v>5759</v>
      </c>
      <c r="E615" s="98" t="s">
        <v>5731</v>
      </c>
      <c r="F615" s="98" t="s">
        <v>9</v>
      </c>
      <c r="G615" s="98" t="s">
        <v>1895</v>
      </c>
      <c r="H615" s="98" t="s">
        <v>1881</v>
      </c>
      <c r="I615" s="98" t="s">
        <v>8</v>
      </c>
      <c r="J615" s="98" t="s">
        <v>14</v>
      </c>
      <c r="K615" s="98" t="s">
        <v>6294</v>
      </c>
      <c r="L615" s="99">
        <v>35000</v>
      </c>
      <c r="M615" s="100"/>
      <c r="N615" s="99">
        <v>1064</v>
      </c>
      <c r="O615" s="99">
        <v>1004.5</v>
      </c>
      <c r="P615" s="100"/>
      <c r="Q615" s="99">
        <v>32906.5</v>
      </c>
    </row>
    <row r="616" spans="1:17">
      <c r="A616" s="42" t="str">
        <f>TNOMINA[[#This Row],[cedula]]&amp;TNOMINA[[#This Row],[ctapresup]]&amp;TNOMINA[[#This Row],[prog]]</f>
        <v>001192341852.1.1.1.0113</v>
      </c>
      <c r="B616" s="98" t="s">
        <v>1787</v>
      </c>
      <c r="C616" s="98" t="s">
        <v>1811</v>
      </c>
      <c r="D616" s="98" t="s">
        <v>5759</v>
      </c>
      <c r="E616" s="98" t="s">
        <v>5731</v>
      </c>
      <c r="F616" s="98" t="s">
        <v>9</v>
      </c>
      <c r="G616" s="98" t="s">
        <v>2828</v>
      </c>
      <c r="H616" s="98" t="s">
        <v>2827</v>
      </c>
      <c r="I616" s="98" t="s">
        <v>249</v>
      </c>
      <c r="J616" s="98" t="s">
        <v>60</v>
      </c>
      <c r="K616" s="98" t="s">
        <v>6294</v>
      </c>
      <c r="L616" s="99">
        <v>40000</v>
      </c>
      <c r="M616" s="99">
        <v>442.65</v>
      </c>
      <c r="N616" s="99">
        <v>1216</v>
      </c>
      <c r="O616" s="99">
        <v>1148</v>
      </c>
      <c r="P616" s="99">
        <v>2091</v>
      </c>
      <c r="Q616" s="99">
        <v>35102.35</v>
      </c>
    </row>
    <row r="617" spans="1:17">
      <c r="A617" s="42" t="str">
        <f>TNOMINA[[#This Row],[cedula]]&amp;TNOMINA[[#This Row],[ctapresup]]&amp;TNOMINA[[#This Row],[prog]]</f>
        <v>224007066712.1.1.1.0113</v>
      </c>
      <c r="B617" s="98" t="s">
        <v>1787</v>
      </c>
      <c r="C617" s="98" t="s">
        <v>1811</v>
      </c>
      <c r="D617" s="98" t="s">
        <v>5759</v>
      </c>
      <c r="E617" s="98" t="s">
        <v>5731</v>
      </c>
      <c r="F617" s="98" t="s">
        <v>9</v>
      </c>
      <c r="G617" s="98" t="s">
        <v>1953</v>
      </c>
      <c r="H617" s="98" t="s">
        <v>1952</v>
      </c>
      <c r="I617" s="98" t="s">
        <v>491</v>
      </c>
      <c r="J617" s="98" t="s">
        <v>500</v>
      </c>
      <c r="K617" s="98" t="s">
        <v>6294</v>
      </c>
      <c r="L617" s="99">
        <v>40000</v>
      </c>
      <c r="M617" s="99">
        <v>442.65</v>
      </c>
      <c r="N617" s="99">
        <v>1216</v>
      </c>
      <c r="O617" s="99">
        <v>1148</v>
      </c>
      <c r="P617" s="99">
        <v>25</v>
      </c>
      <c r="Q617" s="99">
        <v>37168.35</v>
      </c>
    </row>
    <row r="618" spans="1:17">
      <c r="A618" s="42" t="str">
        <f>TNOMINA[[#This Row],[cedula]]&amp;TNOMINA[[#This Row],[ctapresup]]&amp;TNOMINA[[#This Row],[prog]]</f>
        <v>001179911742.1.1.1.0113</v>
      </c>
      <c r="B618" s="98" t="s">
        <v>1787</v>
      </c>
      <c r="C618" s="98" t="s">
        <v>1811</v>
      </c>
      <c r="D618" s="98" t="s">
        <v>5759</v>
      </c>
      <c r="E618" s="98" t="s">
        <v>5731</v>
      </c>
      <c r="F618" s="98" t="s">
        <v>9</v>
      </c>
      <c r="G618" s="98" t="s">
        <v>2533</v>
      </c>
      <c r="H618" s="98" t="s">
        <v>2559</v>
      </c>
      <c r="I618" s="98" t="s">
        <v>8</v>
      </c>
      <c r="J618" s="98" t="s">
        <v>428</v>
      </c>
      <c r="K618" s="98" t="s">
        <v>6294</v>
      </c>
      <c r="L618" s="99">
        <v>35000</v>
      </c>
      <c r="M618" s="100"/>
      <c r="N618" s="99">
        <v>1064</v>
      </c>
      <c r="O618" s="99">
        <v>1004.5</v>
      </c>
      <c r="P618" s="100"/>
      <c r="Q618" s="99">
        <v>32906.5</v>
      </c>
    </row>
    <row r="619" spans="1:17">
      <c r="A619" s="42" t="str">
        <f>TNOMINA[[#This Row],[cedula]]&amp;TNOMINA[[#This Row],[ctapresup]]&amp;TNOMINA[[#This Row],[prog]]</f>
        <v>001169496942.1.1.1.0113</v>
      </c>
      <c r="B619" s="98" t="s">
        <v>1787</v>
      </c>
      <c r="C619" s="98" t="s">
        <v>1811</v>
      </c>
      <c r="D619" s="98" t="s">
        <v>5759</v>
      </c>
      <c r="E619" s="98" t="s">
        <v>5731</v>
      </c>
      <c r="F619" s="98" t="s">
        <v>9</v>
      </c>
      <c r="G619" s="98" t="s">
        <v>2534</v>
      </c>
      <c r="H619" s="98" t="s">
        <v>2560</v>
      </c>
      <c r="I619" s="98" t="s">
        <v>491</v>
      </c>
      <c r="J619" s="98" t="s">
        <v>500</v>
      </c>
      <c r="K619" s="98" t="s">
        <v>6294</v>
      </c>
      <c r="L619" s="99">
        <v>48000</v>
      </c>
      <c r="M619" s="99">
        <v>1571.73</v>
      </c>
      <c r="N619" s="99">
        <v>1459.2</v>
      </c>
      <c r="O619" s="99">
        <v>1377.6</v>
      </c>
      <c r="P619" s="99">
        <v>25</v>
      </c>
      <c r="Q619" s="99">
        <v>43566.47</v>
      </c>
    </row>
    <row r="620" spans="1:17">
      <c r="A620" s="42" t="str">
        <f>TNOMINA[[#This Row],[cedula]]&amp;TNOMINA[[#This Row],[ctapresup]]&amp;TNOMINA[[#This Row],[prog]]</f>
        <v>001101538892.1.1.1.0113</v>
      </c>
      <c r="B620" s="98" t="s">
        <v>1787</v>
      </c>
      <c r="C620" s="98" t="s">
        <v>1811</v>
      </c>
      <c r="D620" s="98" t="s">
        <v>5759</v>
      </c>
      <c r="E620" s="98" t="s">
        <v>5731</v>
      </c>
      <c r="F620" s="98" t="s">
        <v>9</v>
      </c>
      <c r="G620" s="98" t="s">
        <v>1813</v>
      </c>
      <c r="H620" s="98" t="s">
        <v>1812</v>
      </c>
      <c r="I620" s="98" t="s">
        <v>294</v>
      </c>
      <c r="J620" s="98" t="s">
        <v>500</v>
      </c>
      <c r="K620" s="98" t="s">
        <v>6294</v>
      </c>
      <c r="L620" s="99">
        <v>200000</v>
      </c>
      <c r="M620" s="99">
        <v>35677.08</v>
      </c>
      <c r="N620" s="99">
        <v>5883.16</v>
      </c>
      <c r="O620" s="99">
        <v>5740</v>
      </c>
      <c r="P620" s="99">
        <v>24.999999999970896</v>
      </c>
      <c r="Q620" s="99">
        <v>152674.76</v>
      </c>
    </row>
    <row r="621" spans="1:17">
      <c r="A621" s="42" t="str">
        <f>TNOMINA[[#This Row],[cedula]]&amp;TNOMINA[[#This Row],[ctapresup]]&amp;TNOMINA[[#This Row],[prog]]</f>
        <v>001023927922.1.1.1.0113</v>
      </c>
      <c r="B621" s="98" t="s">
        <v>1787</v>
      </c>
      <c r="C621" s="98" t="s">
        <v>1811</v>
      </c>
      <c r="D621" s="98" t="s">
        <v>5759</v>
      </c>
      <c r="E621" s="98" t="s">
        <v>5731</v>
      </c>
      <c r="F621" s="98" t="s">
        <v>9</v>
      </c>
      <c r="G621" s="98" t="s">
        <v>1522</v>
      </c>
      <c r="H621" s="98" t="s">
        <v>806</v>
      </c>
      <c r="I621" s="98" t="s">
        <v>116</v>
      </c>
      <c r="J621" s="98" t="s">
        <v>119</v>
      </c>
      <c r="K621" s="98" t="s">
        <v>6294</v>
      </c>
      <c r="L621" s="99">
        <v>35000</v>
      </c>
      <c r="M621" s="100"/>
      <c r="N621" s="99">
        <v>1064</v>
      </c>
      <c r="O621" s="99">
        <v>1004.5</v>
      </c>
      <c r="P621" s="100"/>
      <c r="Q621" s="99">
        <v>32906.5</v>
      </c>
    </row>
    <row r="622" spans="1:17">
      <c r="A622" s="42" t="str">
        <f>TNOMINA[[#This Row],[cedula]]&amp;TNOMINA[[#This Row],[ctapresup]]&amp;TNOMINA[[#This Row],[prog]]</f>
        <v>056009941972.1.1.1.0113</v>
      </c>
      <c r="B622" s="98" t="s">
        <v>1787</v>
      </c>
      <c r="C622" s="98" t="s">
        <v>1811</v>
      </c>
      <c r="D622" s="98" t="s">
        <v>5759</v>
      </c>
      <c r="E622" s="98" t="s">
        <v>5731</v>
      </c>
      <c r="F622" s="98" t="s">
        <v>9</v>
      </c>
      <c r="G622" s="98" t="s">
        <v>925</v>
      </c>
      <c r="H622" s="98" t="s">
        <v>508</v>
      </c>
      <c r="I622" s="98" t="s">
        <v>16</v>
      </c>
      <c r="J622" s="98" t="s">
        <v>500</v>
      </c>
      <c r="K622" s="98" t="s">
        <v>6294</v>
      </c>
      <c r="L622" s="99">
        <v>35000</v>
      </c>
      <c r="M622" s="100"/>
      <c r="N622" s="99">
        <v>1064</v>
      </c>
      <c r="O622" s="99">
        <v>1004.5</v>
      </c>
      <c r="P622" s="100"/>
      <c r="Q622" s="99">
        <v>7118.44</v>
      </c>
    </row>
    <row r="623" spans="1:17">
      <c r="A623" s="42" t="str">
        <f>TNOMINA[[#This Row],[cedula]]&amp;TNOMINA[[#This Row],[ctapresup]]&amp;TNOMINA[[#This Row],[prog]]</f>
        <v>001022551302.1.1.1.0113</v>
      </c>
      <c r="B623" s="98" t="s">
        <v>1787</v>
      </c>
      <c r="C623" s="98" t="s">
        <v>1811</v>
      </c>
      <c r="D623" s="98" t="s">
        <v>5759</v>
      </c>
      <c r="E623" s="98" t="s">
        <v>5731</v>
      </c>
      <c r="F623" s="98" t="s">
        <v>9</v>
      </c>
      <c r="G623" s="98" t="s">
        <v>1523</v>
      </c>
      <c r="H623" s="98" t="s">
        <v>509</v>
      </c>
      <c r="I623" s="98" t="s">
        <v>470</v>
      </c>
      <c r="J623" s="98" t="s">
        <v>500</v>
      </c>
      <c r="K623" s="98" t="s">
        <v>6294</v>
      </c>
      <c r="L623" s="99">
        <v>35000</v>
      </c>
      <c r="M623" s="100"/>
      <c r="N623" s="99">
        <v>1064</v>
      </c>
      <c r="O623" s="99">
        <v>1004.5</v>
      </c>
      <c r="P623" s="100"/>
      <c r="Q623" s="99">
        <v>21422.54</v>
      </c>
    </row>
    <row r="624" spans="1:17">
      <c r="A624" s="42" t="str">
        <f>TNOMINA[[#This Row],[cedula]]&amp;TNOMINA[[#This Row],[ctapresup]]&amp;TNOMINA[[#This Row],[prog]]</f>
        <v>001140700552.1.1.1.0113</v>
      </c>
      <c r="B624" s="98" t="s">
        <v>1787</v>
      </c>
      <c r="C624" s="98" t="s">
        <v>1811</v>
      </c>
      <c r="D624" s="98" t="s">
        <v>5759</v>
      </c>
      <c r="E624" s="98" t="s">
        <v>5731</v>
      </c>
      <c r="F624" s="98" t="s">
        <v>9</v>
      </c>
      <c r="G624" s="98" t="s">
        <v>1524</v>
      </c>
      <c r="H624" s="98" t="s">
        <v>1180</v>
      </c>
      <c r="I624" s="98" t="s">
        <v>1879</v>
      </c>
      <c r="J624" s="98" t="s">
        <v>500</v>
      </c>
      <c r="K624" s="98" t="s">
        <v>6294</v>
      </c>
      <c r="L624" s="99">
        <v>30000</v>
      </c>
      <c r="M624" s="100"/>
      <c r="N624" s="99">
        <v>912</v>
      </c>
      <c r="O624" s="99">
        <v>861</v>
      </c>
      <c r="P624" s="100"/>
      <c r="Q624" s="99">
        <v>26636</v>
      </c>
    </row>
    <row r="625" spans="1:17">
      <c r="A625" s="42" t="str">
        <f>TNOMINA[[#This Row],[cedula]]&amp;TNOMINA[[#This Row],[ctapresup]]&amp;TNOMINA[[#This Row],[prog]]</f>
        <v>001025270902.1.1.1.0113</v>
      </c>
      <c r="B625" s="98" t="s">
        <v>1787</v>
      </c>
      <c r="C625" s="98" t="s">
        <v>1811</v>
      </c>
      <c r="D625" s="98" t="s">
        <v>5759</v>
      </c>
      <c r="E625" s="98" t="s">
        <v>5731</v>
      </c>
      <c r="F625" s="98" t="s">
        <v>9</v>
      </c>
      <c r="G625" s="98" t="s">
        <v>1525</v>
      </c>
      <c r="H625" s="98" t="s">
        <v>716</v>
      </c>
      <c r="I625" s="98" t="s">
        <v>49</v>
      </c>
      <c r="J625" s="98" t="s">
        <v>60</v>
      </c>
      <c r="K625" s="98" t="s">
        <v>6294</v>
      </c>
      <c r="L625" s="99">
        <v>16500</v>
      </c>
      <c r="M625" s="100"/>
      <c r="N625" s="99">
        <v>501.6</v>
      </c>
      <c r="O625" s="99">
        <v>473.55</v>
      </c>
      <c r="P625" s="100"/>
      <c r="Q625" s="99">
        <v>3056.88</v>
      </c>
    </row>
    <row r="626" spans="1:17">
      <c r="A626" s="42" t="str">
        <f>TNOMINA[[#This Row],[cedula]]&amp;TNOMINA[[#This Row],[ctapresup]]&amp;TNOMINA[[#This Row],[prog]]</f>
        <v>026003681342.1.1.1.0113</v>
      </c>
      <c r="B626" s="98" t="s">
        <v>1787</v>
      </c>
      <c r="C626" s="98" t="s">
        <v>1811</v>
      </c>
      <c r="D626" s="98" t="s">
        <v>5759</v>
      </c>
      <c r="E626" s="98" t="s">
        <v>5731</v>
      </c>
      <c r="F626" s="98" t="s">
        <v>9</v>
      </c>
      <c r="G626" s="98" t="s">
        <v>1526</v>
      </c>
      <c r="H626" s="98" t="s">
        <v>121</v>
      </c>
      <c r="I626" s="98" t="s">
        <v>122</v>
      </c>
      <c r="J626" s="98" t="s">
        <v>119</v>
      </c>
      <c r="K626" s="98" t="s">
        <v>6294</v>
      </c>
      <c r="L626" s="99">
        <v>35000</v>
      </c>
      <c r="M626" s="100"/>
      <c r="N626" s="99">
        <v>1064</v>
      </c>
      <c r="O626" s="99">
        <v>1004.5</v>
      </c>
      <c r="P626" s="100"/>
      <c r="Q626" s="99">
        <v>28081.46</v>
      </c>
    </row>
    <row r="627" spans="1:17">
      <c r="A627" s="42" t="str">
        <f>TNOMINA[[#This Row],[cedula]]&amp;TNOMINA[[#This Row],[ctapresup]]&amp;TNOMINA[[#This Row],[prog]]</f>
        <v>402378515282.1.1.1.0113</v>
      </c>
      <c r="B627" s="98" t="s">
        <v>1787</v>
      </c>
      <c r="C627" s="98" t="s">
        <v>1811</v>
      </c>
      <c r="D627" s="98" t="s">
        <v>5759</v>
      </c>
      <c r="E627" s="98" t="s">
        <v>5731</v>
      </c>
      <c r="F627" s="98" t="s">
        <v>9</v>
      </c>
      <c r="G627" s="98" t="s">
        <v>2449</v>
      </c>
      <c r="H627" s="98" t="s">
        <v>2448</v>
      </c>
      <c r="I627" s="98" t="s">
        <v>535</v>
      </c>
      <c r="J627" s="98" t="s">
        <v>500</v>
      </c>
      <c r="K627" s="98" t="s">
        <v>6294</v>
      </c>
      <c r="L627" s="99">
        <v>25000</v>
      </c>
      <c r="M627" s="100"/>
      <c r="N627" s="99">
        <v>760</v>
      </c>
      <c r="O627" s="99">
        <v>717.5</v>
      </c>
      <c r="P627" s="100"/>
      <c r="Q627" s="99">
        <v>6484.62</v>
      </c>
    </row>
    <row r="628" spans="1:17">
      <c r="A628" s="42" t="str">
        <f>TNOMINA[[#This Row],[cedula]]&amp;TNOMINA[[#This Row],[ctapresup]]&amp;TNOMINA[[#This Row],[prog]]</f>
        <v>001143542852.1.1.1.0113</v>
      </c>
      <c r="B628" s="98" t="s">
        <v>1787</v>
      </c>
      <c r="C628" s="98" t="s">
        <v>1811</v>
      </c>
      <c r="D628" s="98" t="s">
        <v>5759</v>
      </c>
      <c r="E628" s="98" t="s">
        <v>5731</v>
      </c>
      <c r="F628" s="98" t="s">
        <v>9</v>
      </c>
      <c r="G628" s="98" t="s">
        <v>1527</v>
      </c>
      <c r="H628" s="98" t="s">
        <v>61</v>
      </c>
      <c r="I628" s="98" t="s">
        <v>16</v>
      </c>
      <c r="J628" s="98" t="s">
        <v>60</v>
      </c>
      <c r="K628" s="98" t="s">
        <v>6294</v>
      </c>
      <c r="L628" s="99">
        <v>36000</v>
      </c>
      <c r="M628" s="100"/>
      <c r="N628" s="99">
        <v>1094.4000000000001</v>
      </c>
      <c r="O628" s="99">
        <v>1033.2</v>
      </c>
      <c r="P628" s="100"/>
      <c r="Q628" s="99">
        <v>6789.79</v>
      </c>
    </row>
    <row r="629" spans="1:17">
      <c r="A629" s="42" t="str">
        <f>TNOMINA[[#This Row],[cedula]]&amp;TNOMINA[[#This Row],[ctapresup]]&amp;TNOMINA[[#This Row],[prog]]</f>
        <v>001113758462.1.1.1.0113</v>
      </c>
      <c r="B629" s="98" t="s">
        <v>1787</v>
      </c>
      <c r="C629" s="98" t="s">
        <v>1811</v>
      </c>
      <c r="D629" s="98" t="s">
        <v>5759</v>
      </c>
      <c r="E629" s="98" t="s">
        <v>5731</v>
      </c>
      <c r="F629" s="98" t="s">
        <v>9</v>
      </c>
      <c r="G629" s="98" t="s">
        <v>971</v>
      </c>
      <c r="H629" s="98" t="s">
        <v>95</v>
      </c>
      <c r="I629" s="98" t="s">
        <v>96</v>
      </c>
      <c r="J629" s="98" t="s">
        <v>89</v>
      </c>
      <c r="K629" s="98" t="s">
        <v>6294</v>
      </c>
      <c r="L629" s="99">
        <v>30000</v>
      </c>
      <c r="M629" s="100"/>
      <c r="N629" s="99">
        <v>912</v>
      </c>
      <c r="O629" s="99">
        <v>861</v>
      </c>
      <c r="P629" s="100"/>
      <c r="Q629" s="99">
        <v>24586</v>
      </c>
    </row>
    <row r="630" spans="1:17">
      <c r="A630" s="42" t="str">
        <f>TNOMINA[[#This Row],[cedula]]&amp;TNOMINA[[#This Row],[ctapresup]]&amp;TNOMINA[[#This Row],[prog]]</f>
        <v>031041836492.1.1.1.0113</v>
      </c>
      <c r="B630" s="98" t="s">
        <v>1787</v>
      </c>
      <c r="C630" s="98" t="s">
        <v>1811</v>
      </c>
      <c r="D630" s="98" t="s">
        <v>5759</v>
      </c>
      <c r="E630" s="98" t="s">
        <v>5731</v>
      </c>
      <c r="F630" s="98" t="s">
        <v>9</v>
      </c>
      <c r="G630" s="98" t="s">
        <v>1528</v>
      </c>
      <c r="H630" s="98" t="s">
        <v>17</v>
      </c>
      <c r="I630" s="98" t="s">
        <v>18</v>
      </c>
      <c r="J630" s="98" t="s">
        <v>14</v>
      </c>
      <c r="K630" s="98" t="s">
        <v>6294</v>
      </c>
      <c r="L630" s="99">
        <v>30000</v>
      </c>
      <c r="M630" s="100"/>
      <c r="N630" s="99">
        <v>912</v>
      </c>
      <c r="O630" s="99">
        <v>861</v>
      </c>
      <c r="P630" s="100"/>
      <c r="Q630" s="99">
        <v>28152</v>
      </c>
    </row>
    <row r="631" spans="1:17">
      <c r="A631" s="42" t="str">
        <f>TNOMINA[[#This Row],[cedula]]&amp;TNOMINA[[#This Row],[ctapresup]]&amp;TNOMINA[[#This Row],[prog]]</f>
        <v>001024907782.1.1.1.0113</v>
      </c>
      <c r="B631" s="98" t="s">
        <v>1787</v>
      </c>
      <c r="C631" s="98" t="s">
        <v>1811</v>
      </c>
      <c r="D631" s="98" t="s">
        <v>5759</v>
      </c>
      <c r="E631" s="98" t="s">
        <v>5731</v>
      </c>
      <c r="F631" s="98" t="s">
        <v>9</v>
      </c>
      <c r="G631" s="98" t="s">
        <v>1530</v>
      </c>
      <c r="H631" s="98" t="s">
        <v>510</v>
      </c>
      <c r="I631" s="98" t="s">
        <v>307</v>
      </c>
      <c r="J631" s="98" t="s">
        <v>500</v>
      </c>
      <c r="K631" s="98" t="s">
        <v>6294</v>
      </c>
      <c r="L631" s="99">
        <v>36000</v>
      </c>
      <c r="M631" s="100"/>
      <c r="N631" s="99">
        <v>1094.4000000000001</v>
      </c>
      <c r="O631" s="99">
        <v>1033.2</v>
      </c>
      <c r="P631" s="100"/>
      <c r="Q631" s="99">
        <v>9726.92</v>
      </c>
    </row>
    <row r="632" spans="1:17">
      <c r="A632" s="42" t="str">
        <f>TNOMINA[[#This Row],[cedula]]&amp;TNOMINA[[#This Row],[ctapresup]]&amp;TNOMINA[[#This Row],[prog]]</f>
        <v>031000357442.1.1.1.0113</v>
      </c>
      <c r="B632" s="98" t="s">
        <v>1787</v>
      </c>
      <c r="C632" s="98" t="s">
        <v>1811</v>
      </c>
      <c r="D632" s="98" t="s">
        <v>5759</v>
      </c>
      <c r="E632" s="98" t="s">
        <v>5731</v>
      </c>
      <c r="F632" s="98" t="s">
        <v>9</v>
      </c>
      <c r="G632" s="98" t="s">
        <v>1531</v>
      </c>
      <c r="H632" s="98" t="s">
        <v>433</v>
      </c>
      <c r="I632" s="98" t="s">
        <v>23</v>
      </c>
      <c r="J632" s="98" t="s">
        <v>428</v>
      </c>
      <c r="K632" s="98" t="s">
        <v>6294</v>
      </c>
      <c r="L632" s="99">
        <v>30000</v>
      </c>
      <c r="M632" s="100"/>
      <c r="N632" s="99">
        <v>912</v>
      </c>
      <c r="O632" s="99">
        <v>861</v>
      </c>
      <c r="P632" s="100"/>
      <c r="Q632" s="99">
        <v>27902</v>
      </c>
    </row>
    <row r="633" spans="1:17">
      <c r="A633" s="42" t="str">
        <f>TNOMINA[[#This Row],[cedula]]&amp;TNOMINA[[#This Row],[ctapresup]]&amp;TNOMINA[[#This Row],[prog]]</f>
        <v>001024023102.1.1.1.0113</v>
      </c>
      <c r="B633" s="98" t="s">
        <v>1787</v>
      </c>
      <c r="C633" s="98" t="s">
        <v>1811</v>
      </c>
      <c r="D633" s="98" t="s">
        <v>5759</v>
      </c>
      <c r="E633" s="98" t="s">
        <v>5731</v>
      </c>
      <c r="F633" s="98" t="s">
        <v>9</v>
      </c>
      <c r="G633" s="98" t="s">
        <v>972</v>
      </c>
      <c r="H633" s="98" t="s">
        <v>97</v>
      </c>
      <c r="I633" s="98" t="s">
        <v>98</v>
      </c>
      <c r="J633" s="98" t="s">
        <v>89</v>
      </c>
      <c r="K633" s="98" t="s">
        <v>6294</v>
      </c>
      <c r="L633" s="99">
        <v>30000</v>
      </c>
      <c r="M633" s="100"/>
      <c r="N633" s="99">
        <v>912</v>
      </c>
      <c r="O633" s="99">
        <v>861</v>
      </c>
      <c r="P633" s="100"/>
      <c r="Q633" s="99">
        <v>25086</v>
      </c>
    </row>
    <row r="634" spans="1:17">
      <c r="A634" s="42" t="str">
        <f>TNOMINA[[#This Row],[cedula]]&amp;TNOMINA[[#This Row],[ctapresup]]&amp;TNOMINA[[#This Row],[prog]]</f>
        <v>402248703742.1.1.1.0113</v>
      </c>
      <c r="B634" s="98" t="s">
        <v>1787</v>
      </c>
      <c r="C634" s="98" t="s">
        <v>1811</v>
      </c>
      <c r="D634" s="98" t="s">
        <v>5759</v>
      </c>
      <c r="E634" s="98" t="s">
        <v>5731</v>
      </c>
      <c r="F634" s="98" t="s">
        <v>9</v>
      </c>
      <c r="G634" s="98" t="s">
        <v>2645</v>
      </c>
      <c r="H634" s="98" t="s">
        <v>2644</v>
      </c>
      <c r="I634" s="98" t="s">
        <v>49</v>
      </c>
      <c r="J634" s="98" t="s">
        <v>428</v>
      </c>
      <c r="K634" s="98" t="s">
        <v>6294</v>
      </c>
      <c r="L634" s="99">
        <v>20000</v>
      </c>
      <c r="M634" s="100"/>
      <c r="N634" s="99">
        <v>608</v>
      </c>
      <c r="O634" s="99">
        <v>574</v>
      </c>
      <c r="P634" s="100"/>
      <c r="Q634" s="99">
        <v>18793</v>
      </c>
    </row>
    <row r="635" spans="1:17">
      <c r="A635" s="42" t="str">
        <f>TNOMINA[[#This Row],[cedula]]&amp;TNOMINA[[#This Row],[ctapresup]]&amp;TNOMINA[[#This Row],[prog]]</f>
        <v>402266515742.1.1.1.0113</v>
      </c>
      <c r="B635" s="98" t="s">
        <v>1787</v>
      </c>
      <c r="C635" s="98" t="s">
        <v>1811</v>
      </c>
      <c r="D635" s="98" t="s">
        <v>5759</v>
      </c>
      <c r="E635" s="98" t="s">
        <v>5731</v>
      </c>
      <c r="F635" s="98" t="s">
        <v>9</v>
      </c>
      <c r="G635" s="98" t="s">
        <v>1857</v>
      </c>
      <c r="H635" s="98" t="s">
        <v>1842</v>
      </c>
      <c r="I635" s="98" t="s">
        <v>87</v>
      </c>
      <c r="J635" s="98" t="s">
        <v>500</v>
      </c>
      <c r="K635" s="98" t="s">
        <v>6294</v>
      </c>
      <c r="L635" s="99">
        <v>25000</v>
      </c>
      <c r="M635" s="100"/>
      <c r="N635" s="99">
        <v>760</v>
      </c>
      <c r="O635" s="99">
        <v>717.5</v>
      </c>
      <c r="P635" s="100"/>
      <c r="Q635" s="99">
        <v>19931.5</v>
      </c>
    </row>
    <row r="636" spans="1:17">
      <c r="A636" s="42" t="str">
        <f>TNOMINA[[#This Row],[cedula]]&amp;TNOMINA[[#This Row],[ctapresup]]&amp;TNOMINA[[#This Row],[prog]]</f>
        <v>031032489222.1.1.1.0113</v>
      </c>
      <c r="B636" s="98" t="s">
        <v>1787</v>
      </c>
      <c r="C636" s="98" t="s">
        <v>1811</v>
      </c>
      <c r="D636" s="98" t="s">
        <v>5759</v>
      </c>
      <c r="E636" s="98" t="s">
        <v>5731</v>
      </c>
      <c r="F636" s="98" t="s">
        <v>9</v>
      </c>
      <c r="G636" s="98" t="s">
        <v>1532</v>
      </c>
      <c r="H636" s="98" t="s">
        <v>799</v>
      </c>
      <c r="I636" s="98" t="s">
        <v>800</v>
      </c>
      <c r="J636" s="98" t="s">
        <v>14</v>
      </c>
      <c r="K636" s="98" t="s">
        <v>6294</v>
      </c>
      <c r="L636" s="99">
        <v>30000</v>
      </c>
      <c r="M636" s="100"/>
      <c r="N636" s="99">
        <v>912</v>
      </c>
      <c r="O636" s="99">
        <v>861</v>
      </c>
      <c r="P636" s="100"/>
      <c r="Q636" s="99">
        <v>28202</v>
      </c>
    </row>
    <row r="637" spans="1:17">
      <c r="A637" s="42" t="str">
        <f>TNOMINA[[#This Row],[cedula]]&amp;TNOMINA[[#This Row],[ctapresup]]&amp;TNOMINA[[#This Row],[prog]]</f>
        <v>001026465022.1.1.1.0113</v>
      </c>
      <c r="B637" s="98" t="s">
        <v>1787</v>
      </c>
      <c r="C637" s="98" t="s">
        <v>1811</v>
      </c>
      <c r="D637" s="98" t="s">
        <v>5759</v>
      </c>
      <c r="E637" s="98" t="s">
        <v>5731</v>
      </c>
      <c r="F637" s="98" t="s">
        <v>9</v>
      </c>
      <c r="G637" s="98" t="s">
        <v>1533</v>
      </c>
      <c r="H637" s="98" t="s">
        <v>511</v>
      </c>
      <c r="I637" s="98" t="s">
        <v>35</v>
      </c>
      <c r="J637" s="98" t="s">
        <v>500</v>
      </c>
      <c r="K637" s="98" t="s">
        <v>6294</v>
      </c>
      <c r="L637" s="99">
        <v>26250</v>
      </c>
      <c r="M637" s="100"/>
      <c r="N637" s="99">
        <v>798</v>
      </c>
      <c r="O637" s="99">
        <v>753.38</v>
      </c>
      <c r="P637" s="100"/>
      <c r="Q637" s="99">
        <v>15048</v>
      </c>
    </row>
    <row r="638" spans="1:17">
      <c r="A638" s="42" t="str">
        <f>TNOMINA[[#This Row],[cedula]]&amp;TNOMINA[[#This Row],[ctapresup]]&amp;TNOMINA[[#This Row],[prog]]</f>
        <v>040001283242.1.1.1.0113</v>
      </c>
      <c r="B638" s="98" t="s">
        <v>1787</v>
      </c>
      <c r="C638" s="98" t="s">
        <v>1811</v>
      </c>
      <c r="D638" s="98" t="s">
        <v>5759</v>
      </c>
      <c r="E638" s="98" t="s">
        <v>5731</v>
      </c>
      <c r="F638" s="98" t="s">
        <v>9</v>
      </c>
      <c r="G638" s="98" t="s">
        <v>2451</v>
      </c>
      <c r="H638" s="98" t="s">
        <v>2450</v>
      </c>
      <c r="I638" s="98" t="s">
        <v>45</v>
      </c>
      <c r="J638" s="98" t="s">
        <v>256</v>
      </c>
      <c r="K638" s="98" t="s">
        <v>6294</v>
      </c>
      <c r="L638" s="99">
        <v>25000</v>
      </c>
      <c r="M638" s="100"/>
      <c r="N638" s="99">
        <v>760</v>
      </c>
      <c r="O638" s="99">
        <v>717.5</v>
      </c>
      <c r="P638" s="100"/>
      <c r="Q638" s="99">
        <v>20131.5</v>
      </c>
    </row>
    <row r="639" spans="1:17">
      <c r="A639" s="42" t="str">
        <f>TNOMINA[[#This Row],[cedula]]&amp;TNOMINA[[#This Row],[ctapresup]]&amp;TNOMINA[[#This Row],[prog]]</f>
        <v>402185173042.1.1.1.0113</v>
      </c>
      <c r="B639" s="98" t="s">
        <v>1787</v>
      </c>
      <c r="C639" s="98" t="s">
        <v>1811</v>
      </c>
      <c r="D639" s="98" t="s">
        <v>5759</v>
      </c>
      <c r="E639" s="98" t="s">
        <v>5731</v>
      </c>
      <c r="F639" s="98" t="s">
        <v>9</v>
      </c>
      <c r="G639" s="98" t="s">
        <v>2500</v>
      </c>
      <c r="H639" s="98" t="s">
        <v>2499</v>
      </c>
      <c r="I639" s="98" t="s">
        <v>295</v>
      </c>
      <c r="J639" s="98" t="s">
        <v>60</v>
      </c>
      <c r="K639" s="98" t="s">
        <v>6294</v>
      </c>
      <c r="L639" s="99">
        <v>30000</v>
      </c>
      <c r="M639" s="100"/>
      <c r="N639" s="99">
        <v>912</v>
      </c>
      <c r="O639" s="99">
        <v>861</v>
      </c>
      <c r="P639" s="100"/>
      <c r="Q639" s="99">
        <v>28202</v>
      </c>
    </row>
    <row r="640" spans="1:17">
      <c r="A640" s="42" t="str">
        <f>TNOMINA[[#This Row],[cedula]]&amp;TNOMINA[[#This Row],[ctapresup]]&amp;TNOMINA[[#This Row],[prog]]</f>
        <v>001160018012.1.1.1.0113</v>
      </c>
      <c r="B640" s="98" t="s">
        <v>1787</v>
      </c>
      <c r="C640" s="98" t="s">
        <v>1811</v>
      </c>
      <c r="D640" s="98" t="s">
        <v>5759</v>
      </c>
      <c r="E640" s="98" t="s">
        <v>5731</v>
      </c>
      <c r="F640" s="98" t="s">
        <v>9</v>
      </c>
      <c r="G640" s="98" t="s">
        <v>1955</v>
      </c>
      <c r="H640" s="98" t="s">
        <v>1954</v>
      </c>
      <c r="I640" s="98" t="s">
        <v>307</v>
      </c>
      <c r="J640" s="98" t="s">
        <v>500</v>
      </c>
      <c r="K640" s="98" t="s">
        <v>6294</v>
      </c>
      <c r="L640" s="99">
        <v>22000</v>
      </c>
      <c r="M640" s="100"/>
      <c r="N640" s="99">
        <v>668.8</v>
      </c>
      <c r="O640" s="99">
        <v>631.4</v>
      </c>
      <c r="P640" s="100"/>
      <c r="Q640" s="99">
        <v>20674.8</v>
      </c>
    </row>
    <row r="641" spans="1:17">
      <c r="A641" s="42" t="str">
        <f>TNOMINA[[#This Row],[cedula]]&amp;TNOMINA[[#This Row],[ctapresup]]&amp;TNOMINA[[#This Row],[prog]]</f>
        <v>010007143432.1.1.1.0113</v>
      </c>
      <c r="B641" s="98" t="s">
        <v>1787</v>
      </c>
      <c r="C641" s="98" t="s">
        <v>1811</v>
      </c>
      <c r="D641" s="98" t="s">
        <v>5759</v>
      </c>
      <c r="E641" s="98" t="s">
        <v>5731</v>
      </c>
      <c r="F641" s="98" t="s">
        <v>9</v>
      </c>
      <c r="G641" s="98" t="s">
        <v>829</v>
      </c>
      <c r="H641" s="98" t="s">
        <v>220</v>
      </c>
      <c r="I641" s="98" t="s">
        <v>221</v>
      </c>
      <c r="J641" s="98" t="s">
        <v>60</v>
      </c>
      <c r="K641" s="98" t="s">
        <v>6294</v>
      </c>
      <c r="L641" s="99">
        <v>70000</v>
      </c>
      <c r="M641" s="99">
        <v>5368.48</v>
      </c>
      <c r="N641" s="99">
        <v>2128</v>
      </c>
      <c r="O641" s="99">
        <v>2009</v>
      </c>
      <c r="P641" s="99">
        <v>10704.030000000006</v>
      </c>
      <c r="Q641" s="99">
        <v>49790.49</v>
      </c>
    </row>
    <row r="642" spans="1:17">
      <c r="A642" s="42" t="str">
        <f>TNOMINA[[#This Row],[cedula]]&amp;TNOMINA[[#This Row],[ctapresup]]&amp;TNOMINA[[#This Row],[prog]]</f>
        <v>031034103082.1.1.1.0113</v>
      </c>
      <c r="B642" s="98" t="s">
        <v>1787</v>
      </c>
      <c r="C642" s="98" t="s">
        <v>1811</v>
      </c>
      <c r="D642" s="98" t="s">
        <v>5759</v>
      </c>
      <c r="E642" s="98" t="s">
        <v>5731</v>
      </c>
      <c r="F642" s="98" t="s">
        <v>9</v>
      </c>
      <c r="G642" s="98" t="s">
        <v>1534</v>
      </c>
      <c r="H642" s="98" t="s">
        <v>807</v>
      </c>
      <c r="I642" s="98" t="s">
        <v>307</v>
      </c>
      <c r="J642" s="98" t="s">
        <v>428</v>
      </c>
      <c r="K642" s="98" t="s">
        <v>6294</v>
      </c>
      <c r="L642" s="99">
        <v>20000</v>
      </c>
      <c r="M642" s="100"/>
      <c r="N642" s="99">
        <v>608</v>
      </c>
      <c r="O642" s="99">
        <v>574</v>
      </c>
      <c r="P642" s="100"/>
      <c r="Q642" s="99">
        <v>18793</v>
      </c>
    </row>
    <row r="643" spans="1:17">
      <c r="A643" s="42" t="str">
        <f>TNOMINA[[#This Row],[cedula]]&amp;TNOMINA[[#This Row],[ctapresup]]&amp;TNOMINA[[#This Row],[prog]]</f>
        <v>001005829802.1.1.1.0113</v>
      </c>
      <c r="B643" s="98" t="s">
        <v>1787</v>
      </c>
      <c r="C643" s="98" t="s">
        <v>1811</v>
      </c>
      <c r="D643" s="98" t="s">
        <v>5759</v>
      </c>
      <c r="E643" s="98" t="s">
        <v>5731</v>
      </c>
      <c r="F643" s="98" t="s">
        <v>9</v>
      </c>
      <c r="G643" s="98" t="s">
        <v>926</v>
      </c>
      <c r="H643" s="98" t="s">
        <v>512</v>
      </c>
      <c r="I643" s="98" t="s">
        <v>131</v>
      </c>
      <c r="J643" s="98" t="s">
        <v>500</v>
      </c>
      <c r="K643" s="98" t="s">
        <v>6294</v>
      </c>
      <c r="L643" s="99">
        <v>31500</v>
      </c>
      <c r="M643" s="100"/>
      <c r="N643" s="99">
        <v>957.6</v>
      </c>
      <c r="O643" s="99">
        <v>904.05</v>
      </c>
      <c r="P643" s="100"/>
      <c r="Q643" s="99">
        <v>16767.939999999999</v>
      </c>
    </row>
    <row r="644" spans="1:17">
      <c r="A644" s="42" t="str">
        <f>TNOMINA[[#This Row],[cedula]]&amp;TNOMINA[[#This Row],[ctapresup]]&amp;TNOMINA[[#This Row],[prog]]</f>
        <v>001096065252.1.1.1.0113</v>
      </c>
      <c r="B644" s="98" t="s">
        <v>1787</v>
      </c>
      <c r="C644" s="98" t="s">
        <v>1811</v>
      </c>
      <c r="D644" s="98" t="s">
        <v>5759</v>
      </c>
      <c r="E644" s="98" t="s">
        <v>5731</v>
      </c>
      <c r="F644" s="98" t="s">
        <v>9</v>
      </c>
      <c r="G644" s="98" t="s">
        <v>927</v>
      </c>
      <c r="H644" s="98" t="s">
        <v>513</v>
      </c>
      <c r="I644" s="98" t="s">
        <v>7</v>
      </c>
      <c r="J644" s="98" t="s">
        <v>500</v>
      </c>
      <c r="K644" s="98" t="s">
        <v>6294</v>
      </c>
      <c r="L644" s="99">
        <v>22000</v>
      </c>
      <c r="M644" s="100"/>
      <c r="N644" s="99">
        <v>668.8</v>
      </c>
      <c r="O644" s="99">
        <v>631.4</v>
      </c>
      <c r="P644" s="100"/>
      <c r="Q644" s="99">
        <v>7284.93</v>
      </c>
    </row>
    <row r="645" spans="1:17">
      <c r="A645" s="42" t="str">
        <f>TNOMINA[[#This Row],[cedula]]&amp;TNOMINA[[#This Row],[ctapresup]]&amp;TNOMINA[[#This Row],[prog]]</f>
        <v>031019422862.1.1.1.0113</v>
      </c>
      <c r="B645" s="98" t="s">
        <v>1787</v>
      </c>
      <c r="C645" s="98" t="s">
        <v>1811</v>
      </c>
      <c r="D645" s="98" t="s">
        <v>5759</v>
      </c>
      <c r="E645" s="98" t="s">
        <v>5731</v>
      </c>
      <c r="F645" s="98" t="s">
        <v>9</v>
      </c>
      <c r="G645" s="98" t="s">
        <v>1535</v>
      </c>
      <c r="H645" s="98" t="s">
        <v>434</v>
      </c>
      <c r="I645" s="98" t="s">
        <v>107</v>
      </c>
      <c r="J645" s="98" t="s">
        <v>428</v>
      </c>
      <c r="K645" s="98" t="s">
        <v>6294</v>
      </c>
      <c r="L645" s="99">
        <v>24000</v>
      </c>
      <c r="M645" s="100"/>
      <c r="N645" s="99">
        <v>729.6</v>
      </c>
      <c r="O645" s="99">
        <v>688.8</v>
      </c>
      <c r="P645" s="100"/>
      <c r="Q645" s="99">
        <v>22256.6</v>
      </c>
    </row>
    <row r="646" spans="1:17">
      <c r="A646" s="42" t="str">
        <f>TNOMINA[[#This Row],[cedula]]&amp;TNOMINA[[#This Row],[ctapresup]]&amp;TNOMINA[[#This Row],[prog]]</f>
        <v>031022657452.1.1.1.0113</v>
      </c>
      <c r="B646" s="98" t="s">
        <v>1787</v>
      </c>
      <c r="C646" s="98" t="s">
        <v>1811</v>
      </c>
      <c r="D646" s="98" t="s">
        <v>5759</v>
      </c>
      <c r="E646" s="98" t="s">
        <v>5731</v>
      </c>
      <c r="F646" s="98" t="s">
        <v>9</v>
      </c>
      <c r="G646" s="98" t="s">
        <v>2830</v>
      </c>
      <c r="H646" s="98" t="s">
        <v>2829</v>
      </c>
      <c r="I646" s="98" t="s">
        <v>7</v>
      </c>
      <c r="J646" s="98" t="s">
        <v>428</v>
      </c>
      <c r="K646" s="98" t="s">
        <v>6294</v>
      </c>
      <c r="L646" s="99">
        <v>18000</v>
      </c>
      <c r="M646" s="100"/>
      <c r="N646" s="99">
        <v>547.20000000000005</v>
      </c>
      <c r="O646" s="99">
        <v>516.6</v>
      </c>
      <c r="P646" s="100"/>
      <c r="Q646" s="99">
        <v>16911.2</v>
      </c>
    </row>
    <row r="647" spans="1:17">
      <c r="A647" s="42" t="str">
        <f>TNOMINA[[#This Row],[cedula]]&amp;TNOMINA[[#This Row],[ctapresup]]&amp;TNOMINA[[#This Row],[prog]]</f>
        <v>001128597982.1.1.1.0113</v>
      </c>
      <c r="B647" s="98" t="s">
        <v>1787</v>
      </c>
      <c r="C647" s="98" t="s">
        <v>1811</v>
      </c>
      <c r="D647" s="98" t="s">
        <v>5759</v>
      </c>
      <c r="E647" s="98" t="s">
        <v>5731</v>
      </c>
      <c r="F647" s="98" t="s">
        <v>9</v>
      </c>
      <c r="G647" s="98" t="s">
        <v>928</v>
      </c>
      <c r="H647" s="98" t="s">
        <v>126</v>
      </c>
      <c r="I647" s="98" t="s">
        <v>127</v>
      </c>
      <c r="J647" s="98" t="s">
        <v>119</v>
      </c>
      <c r="K647" s="98" t="s">
        <v>6294</v>
      </c>
      <c r="L647" s="99">
        <v>50000</v>
      </c>
      <c r="M647" s="99">
        <v>1854</v>
      </c>
      <c r="N647" s="99">
        <v>1520</v>
      </c>
      <c r="O647" s="99">
        <v>1435</v>
      </c>
      <c r="P647" s="99">
        <v>125</v>
      </c>
      <c r="Q647" s="99">
        <v>45066</v>
      </c>
    </row>
    <row r="648" spans="1:17">
      <c r="A648" s="42" t="str">
        <f>TNOMINA[[#This Row],[cedula]]&amp;TNOMINA[[#This Row],[ctapresup]]&amp;TNOMINA[[#This Row],[prog]]</f>
        <v>001018120632.1.1.1.0113</v>
      </c>
      <c r="B648" s="98" t="s">
        <v>1787</v>
      </c>
      <c r="C648" s="98" t="s">
        <v>1811</v>
      </c>
      <c r="D648" s="98" t="s">
        <v>5759</v>
      </c>
      <c r="E648" s="98" t="s">
        <v>5731</v>
      </c>
      <c r="F648" s="98" t="s">
        <v>9</v>
      </c>
      <c r="G648" s="98" t="s">
        <v>4848</v>
      </c>
      <c r="H648" s="98" t="s">
        <v>4851</v>
      </c>
      <c r="I648" s="98" t="s">
        <v>100</v>
      </c>
      <c r="J648" s="98" t="s">
        <v>60</v>
      </c>
      <c r="K648" s="98" t="s">
        <v>6294</v>
      </c>
      <c r="L648" s="99">
        <v>45000</v>
      </c>
      <c r="M648" s="99">
        <v>1148.33</v>
      </c>
      <c r="N648" s="99">
        <v>1368</v>
      </c>
      <c r="O648" s="99">
        <v>1291.5</v>
      </c>
      <c r="P648" s="99">
        <v>5891</v>
      </c>
      <c r="Q648" s="99">
        <v>35301.17</v>
      </c>
    </row>
    <row r="649" spans="1:17">
      <c r="A649" s="42" t="str">
        <f>TNOMINA[[#This Row],[cedula]]&amp;TNOMINA[[#This Row],[ctapresup]]&amp;TNOMINA[[#This Row],[prog]]</f>
        <v>031030627862.1.1.1.0113</v>
      </c>
      <c r="B649" s="98" t="s">
        <v>1787</v>
      </c>
      <c r="C649" s="98" t="s">
        <v>1811</v>
      </c>
      <c r="D649" s="98" t="s">
        <v>5759</v>
      </c>
      <c r="E649" s="98" t="s">
        <v>5731</v>
      </c>
      <c r="F649" s="98" t="s">
        <v>9</v>
      </c>
      <c r="G649" s="98" t="s">
        <v>1536</v>
      </c>
      <c r="H649" s="98" t="s">
        <v>19</v>
      </c>
      <c r="I649" s="98" t="s">
        <v>20</v>
      </c>
      <c r="J649" s="98" t="s">
        <v>14</v>
      </c>
      <c r="K649" s="98" t="s">
        <v>6294</v>
      </c>
      <c r="L649" s="99">
        <v>18000</v>
      </c>
      <c r="M649" s="100"/>
      <c r="N649" s="99">
        <v>547.20000000000005</v>
      </c>
      <c r="O649" s="99">
        <v>516.6</v>
      </c>
      <c r="P649" s="100"/>
      <c r="Q649" s="99">
        <v>16911.2</v>
      </c>
    </row>
    <row r="650" spans="1:17">
      <c r="A650" s="42" t="str">
        <f>TNOMINA[[#This Row],[cedula]]&amp;TNOMINA[[#This Row],[ctapresup]]&amp;TNOMINA[[#This Row],[prog]]</f>
        <v>001137421182.1.1.1.0113</v>
      </c>
      <c r="B650" s="98" t="s">
        <v>1787</v>
      </c>
      <c r="C650" s="98" t="s">
        <v>1811</v>
      </c>
      <c r="D650" s="98" t="s">
        <v>5759</v>
      </c>
      <c r="E650" s="98" t="s">
        <v>5731</v>
      </c>
      <c r="F650" s="98" t="s">
        <v>9</v>
      </c>
      <c r="G650" s="98" t="s">
        <v>929</v>
      </c>
      <c r="H650" s="98" t="s">
        <v>129</v>
      </c>
      <c r="I650" s="98" t="s">
        <v>125</v>
      </c>
      <c r="J650" s="98" t="s">
        <v>119</v>
      </c>
      <c r="K650" s="98" t="s">
        <v>6294</v>
      </c>
      <c r="L650" s="99">
        <v>10000</v>
      </c>
      <c r="M650" s="100"/>
      <c r="N650" s="99">
        <v>304</v>
      </c>
      <c r="O650" s="99">
        <v>287</v>
      </c>
      <c r="P650" s="100"/>
      <c r="Q650" s="99">
        <v>8984</v>
      </c>
    </row>
    <row r="651" spans="1:17">
      <c r="A651" s="42" t="str">
        <f>TNOMINA[[#This Row],[cedula]]&amp;TNOMINA[[#This Row],[ctapresup]]&amp;TNOMINA[[#This Row],[prog]]</f>
        <v>001154961682.1.1.1.0113</v>
      </c>
      <c r="B651" s="98" t="s">
        <v>1787</v>
      </c>
      <c r="C651" s="98" t="s">
        <v>1811</v>
      </c>
      <c r="D651" s="98" t="s">
        <v>5759</v>
      </c>
      <c r="E651" s="98" t="s">
        <v>5731</v>
      </c>
      <c r="F651" s="98" t="s">
        <v>9</v>
      </c>
      <c r="G651" s="98" t="s">
        <v>1957</v>
      </c>
      <c r="H651" s="98" t="s">
        <v>1956</v>
      </c>
      <c r="I651" s="98" t="s">
        <v>16</v>
      </c>
      <c r="J651" s="98" t="s">
        <v>500</v>
      </c>
      <c r="K651" s="98" t="s">
        <v>6294</v>
      </c>
      <c r="L651" s="99">
        <v>36000</v>
      </c>
      <c r="M651" s="100"/>
      <c r="N651" s="99">
        <v>1094.4000000000001</v>
      </c>
      <c r="O651" s="99">
        <v>1033.2</v>
      </c>
      <c r="P651" s="100"/>
      <c r="Q651" s="99">
        <v>18175.16</v>
      </c>
    </row>
    <row r="652" spans="1:17">
      <c r="A652" s="42" t="str">
        <f>TNOMINA[[#This Row],[cedula]]&amp;TNOMINA[[#This Row],[ctapresup]]&amp;TNOMINA[[#This Row],[prog]]</f>
        <v>010011936462.1.1.1.0113</v>
      </c>
      <c r="B652" s="98" t="s">
        <v>1787</v>
      </c>
      <c r="C652" s="98" t="s">
        <v>1811</v>
      </c>
      <c r="D652" s="98" t="s">
        <v>5759</v>
      </c>
      <c r="E652" s="98" t="s">
        <v>5731</v>
      </c>
      <c r="F652" s="98" t="s">
        <v>9</v>
      </c>
      <c r="G652" s="98" t="s">
        <v>1959</v>
      </c>
      <c r="H652" s="98" t="s">
        <v>1958</v>
      </c>
      <c r="I652" s="98" t="s">
        <v>175</v>
      </c>
      <c r="J652" s="98" t="s">
        <v>689</v>
      </c>
      <c r="K652" s="98" t="s">
        <v>6294</v>
      </c>
      <c r="L652" s="99">
        <v>25000</v>
      </c>
      <c r="M652" s="100"/>
      <c r="N652" s="99">
        <v>760</v>
      </c>
      <c r="O652" s="99">
        <v>717.5</v>
      </c>
      <c r="P652" s="100"/>
      <c r="Q652" s="99">
        <v>23497.5</v>
      </c>
    </row>
    <row r="653" spans="1:17">
      <c r="A653" s="42" t="str">
        <f>TNOMINA[[#This Row],[cedula]]&amp;TNOMINA[[#This Row],[ctapresup]]&amp;TNOMINA[[#This Row],[prog]]</f>
        <v>001190220442.1.1.1.0113</v>
      </c>
      <c r="B653" s="98" t="s">
        <v>1787</v>
      </c>
      <c r="C653" s="98" t="s">
        <v>1811</v>
      </c>
      <c r="D653" s="98" t="s">
        <v>5759</v>
      </c>
      <c r="E653" s="98" t="s">
        <v>5731</v>
      </c>
      <c r="F653" s="98" t="s">
        <v>9</v>
      </c>
      <c r="G653" s="98" t="s">
        <v>2767</v>
      </c>
      <c r="H653" s="98" t="s">
        <v>2800</v>
      </c>
      <c r="I653" s="98" t="s">
        <v>295</v>
      </c>
      <c r="J653" s="98" t="s">
        <v>60</v>
      </c>
      <c r="K653" s="98" t="s">
        <v>6294</v>
      </c>
      <c r="L653" s="99">
        <v>35000</v>
      </c>
      <c r="M653" s="100"/>
      <c r="N653" s="99">
        <v>1064</v>
      </c>
      <c r="O653" s="99">
        <v>1004.5</v>
      </c>
      <c r="P653" s="100"/>
      <c r="Q653" s="99">
        <v>28267.3</v>
      </c>
    </row>
    <row r="654" spans="1:17">
      <c r="A654" s="42" t="str">
        <f>TNOMINA[[#This Row],[cedula]]&amp;TNOMINA[[#This Row],[ctapresup]]&amp;TNOMINA[[#This Row],[prog]]</f>
        <v>001106684492.1.1.1.0113</v>
      </c>
      <c r="B654" s="98" t="s">
        <v>1787</v>
      </c>
      <c r="C654" s="98" t="s">
        <v>1811</v>
      </c>
      <c r="D654" s="98" t="s">
        <v>5759</v>
      </c>
      <c r="E654" s="98" t="s">
        <v>5731</v>
      </c>
      <c r="F654" s="98" t="s">
        <v>9</v>
      </c>
      <c r="G654" s="98" t="s">
        <v>2386</v>
      </c>
      <c r="H654" s="98" t="s">
        <v>2387</v>
      </c>
      <c r="I654" s="98" t="s">
        <v>7</v>
      </c>
      <c r="J654" s="98" t="s">
        <v>89</v>
      </c>
      <c r="K654" s="98" t="s">
        <v>6294</v>
      </c>
      <c r="L654" s="99">
        <v>17000</v>
      </c>
      <c r="M654" s="100"/>
      <c r="N654" s="99">
        <v>516.79999999999995</v>
      </c>
      <c r="O654" s="99">
        <v>487.9</v>
      </c>
      <c r="P654" s="100"/>
      <c r="Q654" s="99">
        <v>8341.7000000000007</v>
      </c>
    </row>
    <row r="655" spans="1:17">
      <c r="A655" s="42" t="str">
        <f>TNOMINA[[#This Row],[cedula]]&amp;TNOMINA[[#This Row],[ctapresup]]&amp;TNOMINA[[#This Row],[prog]]</f>
        <v>031012250542.1.1.1.0113</v>
      </c>
      <c r="B655" s="98" t="s">
        <v>1787</v>
      </c>
      <c r="C655" s="98" t="s">
        <v>1811</v>
      </c>
      <c r="D655" s="98" t="s">
        <v>5759</v>
      </c>
      <c r="E655" s="98" t="s">
        <v>5731</v>
      </c>
      <c r="F655" s="98" t="s">
        <v>9</v>
      </c>
      <c r="G655" s="98" t="s">
        <v>1908</v>
      </c>
      <c r="H655" s="98" t="s">
        <v>1907</v>
      </c>
      <c r="I655" s="98" t="s">
        <v>7</v>
      </c>
      <c r="J655" s="98" t="s">
        <v>428</v>
      </c>
      <c r="K655" s="98" t="s">
        <v>6294</v>
      </c>
      <c r="L655" s="99">
        <v>17000</v>
      </c>
      <c r="M655" s="100"/>
      <c r="N655" s="99">
        <v>516.79999999999995</v>
      </c>
      <c r="O655" s="99">
        <v>487.9</v>
      </c>
      <c r="P655" s="100"/>
      <c r="Q655" s="99">
        <v>15970.3</v>
      </c>
    </row>
    <row r="656" spans="1:17">
      <c r="A656" s="42" t="str">
        <f>TNOMINA[[#This Row],[cedula]]&amp;TNOMINA[[#This Row],[ctapresup]]&amp;TNOMINA[[#This Row],[prog]]</f>
        <v>059001538332.1.1.1.0113</v>
      </c>
      <c r="B656" s="98" t="s">
        <v>1787</v>
      </c>
      <c r="C656" s="98" t="s">
        <v>1811</v>
      </c>
      <c r="D656" s="98" t="s">
        <v>5759</v>
      </c>
      <c r="E656" s="98" t="s">
        <v>5731</v>
      </c>
      <c r="F656" s="98" t="s">
        <v>9</v>
      </c>
      <c r="G656" s="98" t="s">
        <v>1538</v>
      </c>
      <c r="H656" s="98" t="s">
        <v>781</v>
      </c>
      <c r="I656" s="98" t="s">
        <v>20</v>
      </c>
      <c r="J656" s="98" t="s">
        <v>500</v>
      </c>
      <c r="K656" s="98" t="s">
        <v>6294</v>
      </c>
      <c r="L656" s="99">
        <v>20000</v>
      </c>
      <c r="M656" s="100"/>
      <c r="N656" s="99">
        <v>608</v>
      </c>
      <c r="O656" s="99">
        <v>574</v>
      </c>
      <c r="P656" s="100"/>
      <c r="Q656" s="99">
        <v>17227</v>
      </c>
    </row>
    <row r="657" spans="1:17">
      <c r="A657" s="42" t="str">
        <f>TNOMINA[[#This Row],[cedula]]&amp;TNOMINA[[#This Row],[ctapresup]]&amp;TNOMINA[[#This Row],[prog]]</f>
        <v>225003436232.1.1.1.0113</v>
      </c>
      <c r="B657" s="98" t="s">
        <v>1787</v>
      </c>
      <c r="C657" s="98" t="s">
        <v>1811</v>
      </c>
      <c r="D657" s="98" t="s">
        <v>5759</v>
      </c>
      <c r="E657" s="98" t="s">
        <v>5731</v>
      </c>
      <c r="F657" s="98" t="s">
        <v>9</v>
      </c>
      <c r="G657" s="98" t="s">
        <v>1539</v>
      </c>
      <c r="H657" s="98" t="s">
        <v>514</v>
      </c>
      <c r="I657" s="98" t="s">
        <v>99</v>
      </c>
      <c r="J657" s="98" t="s">
        <v>500</v>
      </c>
      <c r="K657" s="98" t="s">
        <v>6294</v>
      </c>
      <c r="L657" s="99">
        <v>22000</v>
      </c>
      <c r="M657" s="100"/>
      <c r="N657" s="99">
        <v>668.8</v>
      </c>
      <c r="O657" s="99">
        <v>631.4</v>
      </c>
      <c r="P657" s="100"/>
      <c r="Q657" s="99">
        <v>11923.17</v>
      </c>
    </row>
    <row r="658" spans="1:17">
      <c r="A658" s="42" t="str">
        <f>TNOMINA[[#This Row],[cedula]]&amp;TNOMINA[[#This Row],[ctapresup]]&amp;TNOMINA[[#This Row],[prog]]</f>
        <v>068001383462.1.1.1.0113</v>
      </c>
      <c r="B658" s="98" t="s">
        <v>1787</v>
      </c>
      <c r="C658" s="98" t="s">
        <v>1811</v>
      </c>
      <c r="D658" s="98" t="s">
        <v>5759</v>
      </c>
      <c r="E658" s="98" t="s">
        <v>5731</v>
      </c>
      <c r="F658" s="98" t="s">
        <v>9</v>
      </c>
      <c r="G658" s="98" t="s">
        <v>1540</v>
      </c>
      <c r="H658" s="98" t="s">
        <v>515</v>
      </c>
      <c r="I658" s="98" t="s">
        <v>7</v>
      </c>
      <c r="J658" s="98" t="s">
        <v>500</v>
      </c>
      <c r="K658" s="98" t="s">
        <v>6294</v>
      </c>
      <c r="L658" s="99">
        <v>22000</v>
      </c>
      <c r="M658" s="100"/>
      <c r="N658" s="99">
        <v>668.8</v>
      </c>
      <c r="O658" s="99">
        <v>631.4</v>
      </c>
      <c r="P658" s="100"/>
      <c r="Q658" s="99">
        <v>17666.8</v>
      </c>
    </row>
    <row r="659" spans="1:17">
      <c r="A659" s="42" t="str">
        <f>TNOMINA[[#This Row],[cedula]]&amp;TNOMINA[[#This Row],[ctapresup]]&amp;TNOMINA[[#This Row],[prog]]</f>
        <v>402376837562.1.1.1.0113</v>
      </c>
      <c r="B659" s="98" t="s">
        <v>1787</v>
      </c>
      <c r="C659" s="98" t="s">
        <v>1811</v>
      </c>
      <c r="D659" s="98" t="s">
        <v>5759</v>
      </c>
      <c r="E659" s="98" t="s">
        <v>5731</v>
      </c>
      <c r="F659" s="98" t="s">
        <v>9</v>
      </c>
      <c r="G659" s="98" t="s">
        <v>2768</v>
      </c>
      <c r="H659" s="98" t="s">
        <v>2801</v>
      </c>
      <c r="I659" s="98" t="s">
        <v>16</v>
      </c>
      <c r="J659" s="98" t="s">
        <v>500</v>
      </c>
      <c r="K659" s="98" t="s">
        <v>6294</v>
      </c>
      <c r="L659" s="99">
        <v>35000</v>
      </c>
      <c r="M659" s="100"/>
      <c r="N659" s="99">
        <v>1064</v>
      </c>
      <c r="O659" s="99">
        <v>1004.5</v>
      </c>
      <c r="P659" s="100"/>
      <c r="Q659" s="99">
        <v>32906.5</v>
      </c>
    </row>
    <row r="660" spans="1:17">
      <c r="A660" s="42" t="str">
        <f>TNOMINA[[#This Row],[cedula]]&amp;TNOMINA[[#This Row],[ctapresup]]&amp;TNOMINA[[#This Row],[prog]]</f>
        <v>402089235122.1.1.1.0113</v>
      </c>
      <c r="B660" s="98" t="s">
        <v>1787</v>
      </c>
      <c r="C660" s="98" t="s">
        <v>1811</v>
      </c>
      <c r="D660" s="98" t="s">
        <v>5759</v>
      </c>
      <c r="E660" s="98" t="s">
        <v>5731</v>
      </c>
      <c r="F660" s="98" t="s">
        <v>9</v>
      </c>
      <c r="G660" s="98" t="s">
        <v>1541</v>
      </c>
      <c r="H660" s="98" t="s">
        <v>717</v>
      </c>
      <c r="I660" s="98" t="s">
        <v>35</v>
      </c>
      <c r="J660" s="98" t="s">
        <v>14</v>
      </c>
      <c r="K660" s="98" t="s">
        <v>6294</v>
      </c>
      <c r="L660" s="99">
        <v>24000</v>
      </c>
      <c r="M660" s="100"/>
      <c r="N660" s="99">
        <v>729.6</v>
      </c>
      <c r="O660" s="99">
        <v>688.8</v>
      </c>
      <c r="P660" s="100"/>
      <c r="Q660" s="99">
        <v>22556.6</v>
      </c>
    </row>
    <row r="661" spans="1:17">
      <c r="A661" s="42" t="str">
        <f>TNOMINA[[#This Row],[cedula]]&amp;TNOMINA[[#This Row],[ctapresup]]&amp;TNOMINA[[#This Row],[prog]]</f>
        <v>046002475322.1.1.1.0113</v>
      </c>
      <c r="B661" s="98" t="s">
        <v>1787</v>
      </c>
      <c r="C661" s="98" t="s">
        <v>1811</v>
      </c>
      <c r="D661" s="98" t="s">
        <v>5759</v>
      </c>
      <c r="E661" s="98" t="s">
        <v>5731</v>
      </c>
      <c r="F661" s="98" t="s">
        <v>9</v>
      </c>
      <c r="G661" s="98" t="s">
        <v>1542</v>
      </c>
      <c r="H661" s="98" t="s">
        <v>21</v>
      </c>
      <c r="I661" s="98" t="s">
        <v>7</v>
      </c>
      <c r="J661" s="98" t="s">
        <v>14</v>
      </c>
      <c r="K661" s="98" t="s">
        <v>6294</v>
      </c>
      <c r="L661" s="99">
        <v>18000</v>
      </c>
      <c r="M661" s="100"/>
      <c r="N661" s="99">
        <v>547.20000000000005</v>
      </c>
      <c r="O661" s="99">
        <v>516.6</v>
      </c>
      <c r="P661" s="100"/>
      <c r="Q661" s="99">
        <v>16911.2</v>
      </c>
    </row>
    <row r="662" spans="1:17">
      <c r="A662" s="42" t="str">
        <f>TNOMINA[[#This Row],[cedula]]&amp;TNOMINA[[#This Row],[ctapresup]]&amp;TNOMINA[[#This Row],[prog]]</f>
        <v>001030196002.1.1.1.0113</v>
      </c>
      <c r="B662" s="98" t="s">
        <v>1787</v>
      </c>
      <c r="C662" s="98" t="s">
        <v>1811</v>
      </c>
      <c r="D662" s="98" t="s">
        <v>5759</v>
      </c>
      <c r="E662" s="98" t="s">
        <v>5731</v>
      </c>
      <c r="F662" s="98" t="s">
        <v>9</v>
      </c>
      <c r="G662" s="98" t="s">
        <v>930</v>
      </c>
      <c r="H662" s="98" t="s">
        <v>516</v>
      </c>
      <c r="I662" s="98" t="s">
        <v>517</v>
      </c>
      <c r="J662" s="98" t="s">
        <v>500</v>
      </c>
      <c r="K662" s="98" t="s">
        <v>6294</v>
      </c>
      <c r="L662" s="99">
        <v>75000</v>
      </c>
      <c r="M662" s="99">
        <v>14955.94</v>
      </c>
      <c r="N662" s="99">
        <v>2280</v>
      </c>
      <c r="O662" s="99">
        <v>2152.5</v>
      </c>
      <c r="P662" s="99">
        <v>22983.819999999996</v>
      </c>
      <c r="Q662" s="99">
        <v>32627.74</v>
      </c>
    </row>
    <row r="663" spans="1:17">
      <c r="A663" s="42" t="str">
        <f>TNOMINA[[#This Row],[cedula]]&amp;TNOMINA[[#This Row],[ctapresup]]&amp;TNOMINA[[#This Row],[prog]]</f>
        <v>402322403472.1.1.1.0113</v>
      </c>
      <c r="B663" s="98" t="s">
        <v>1787</v>
      </c>
      <c r="C663" s="98" t="s">
        <v>1811</v>
      </c>
      <c r="D663" s="98" t="s">
        <v>5759</v>
      </c>
      <c r="E663" s="98" t="s">
        <v>5731</v>
      </c>
      <c r="F663" s="98" t="s">
        <v>9</v>
      </c>
      <c r="G663" s="98" t="s">
        <v>2517</v>
      </c>
      <c r="H663" s="98" t="s">
        <v>2516</v>
      </c>
      <c r="I663" s="98" t="s">
        <v>7</v>
      </c>
      <c r="J663" s="98" t="s">
        <v>6</v>
      </c>
      <c r="K663" s="98" t="s">
        <v>6294</v>
      </c>
      <c r="L663" s="99">
        <v>18000</v>
      </c>
      <c r="M663" s="100"/>
      <c r="N663" s="99">
        <v>547.20000000000005</v>
      </c>
      <c r="O663" s="99">
        <v>516.6</v>
      </c>
      <c r="P663" s="100"/>
      <c r="Q663" s="99">
        <v>16911.2</v>
      </c>
    </row>
    <row r="664" spans="1:17">
      <c r="A664" s="42" t="str">
        <f>TNOMINA[[#This Row],[cedula]]&amp;TNOMINA[[#This Row],[ctapresup]]&amp;TNOMINA[[#This Row],[prog]]</f>
        <v>402570601332.1.1.1.0113</v>
      </c>
      <c r="B664" s="98" t="s">
        <v>1787</v>
      </c>
      <c r="C664" s="98" t="s">
        <v>1811</v>
      </c>
      <c r="D664" s="98" t="s">
        <v>5759</v>
      </c>
      <c r="E664" s="98" t="s">
        <v>5731</v>
      </c>
      <c r="F664" s="98" t="s">
        <v>9</v>
      </c>
      <c r="G664" s="98" t="s">
        <v>2965</v>
      </c>
      <c r="H664" s="98" t="s">
        <v>2964</v>
      </c>
      <c r="I664" s="98" t="s">
        <v>7</v>
      </c>
      <c r="J664" s="98" t="s">
        <v>60</v>
      </c>
      <c r="K664" s="98" t="s">
        <v>6294</v>
      </c>
      <c r="L664" s="99">
        <v>24000</v>
      </c>
      <c r="M664" s="100"/>
      <c r="N664" s="99">
        <v>729.6</v>
      </c>
      <c r="O664" s="99">
        <v>688.8</v>
      </c>
      <c r="P664" s="100"/>
      <c r="Q664" s="99">
        <v>20490.599999999999</v>
      </c>
    </row>
    <row r="665" spans="1:17">
      <c r="A665" s="42" t="str">
        <f>TNOMINA[[#This Row],[cedula]]&amp;TNOMINA[[#This Row],[ctapresup]]&amp;TNOMINA[[#This Row],[prog]]</f>
        <v>010007776622.1.1.1.0113</v>
      </c>
      <c r="B665" s="98" t="s">
        <v>1787</v>
      </c>
      <c r="C665" s="98" t="s">
        <v>1811</v>
      </c>
      <c r="D665" s="98" t="s">
        <v>5759</v>
      </c>
      <c r="E665" s="98" t="s">
        <v>5731</v>
      </c>
      <c r="F665" s="98" t="s">
        <v>9</v>
      </c>
      <c r="G665" s="98" t="s">
        <v>1543</v>
      </c>
      <c r="H665" s="98" t="s">
        <v>801</v>
      </c>
      <c r="I665" s="98" t="s">
        <v>16</v>
      </c>
      <c r="J665" s="98" t="s">
        <v>500</v>
      </c>
      <c r="K665" s="98" t="s">
        <v>6294</v>
      </c>
      <c r="L665" s="99">
        <v>35000</v>
      </c>
      <c r="M665" s="100"/>
      <c r="N665" s="99">
        <v>1064</v>
      </c>
      <c r="O665" s="99">
        <v>1004.5</v>
      </c>
      <c r="P665" s="100"/>
      <c r="Q665" s="99">
        <v>31740.5</v>
      </c>
    </row>
    <row r="666" spans="1:17">
      <c r="A666" s="42" t="str">
        <f>TNOMINA[[#This Row],[cedula]]&amp;TNOMINA[[#This Row],[ctapresup]]&amp;TNOMINA[[#This Row],[prog]]</f>
        <v>001095935582.1.1.1.0113</v>
      </c>
      <c r="B666" s="98" t="s">
        <v>1787</v>
      </c>
      <c r="C666" s="98" t="s">
        <v>1811</v>
      </c>
      <c r="D666" s="98" t="s">
        <v>5759</v>
      </c>
      <c r="E666" s="98" t="s">
        <v>5731</v>
      </c>
      <c r="F666" s="98" t="s">
        <v>9</v>
      </c>
      <c r="G666" s="98" t="s">
        <v>1544</v>
      </c>
      <c r="H666" s="98" t="s">
        <v>518</v>
      </c>
      <c r="I666" s="98" t="s">
        <v>16</v>
      </c>
      <c r="J666" s="98" t="s">
        <v>500</v>
      </c>
      <c r="K666" s="98" t="s">
        <v>6294</v>
      </c>
      <c r="L666" s="99">
        <v>45000</v>
      </c>
      <c r="M666" s="99">
        <v>1148.33</v>
      </c>
      <c r="N666" s="99">
        <v>1368</v>
      </c>
      <c r="O666" s="99">
        <v>1291.5</v>
      </c>
      <c r="P666" s="99">
        <v>28911.19</v>
      </c>
      <c r="Q666" s="99">
        <v>12280.98</v>
      </c>
    </row>
    <row r="667" spans="1:17">
      <c r="A667" s="42" t="str">
        <f>TNOMINA[[#This Row],[cedula]]&amp;TNOMINA[[#This Row],[ctapresup]]&amp;TNOMINA[[#This Row],[prog]]</f>
        <v>001140069762.1.1.1.0113</v>
      </c>
      <c r="B667" s="98" t="s">
        <v>1787</v>
      </c>
      <c r="C667" s="98" t="s">
        <v>1811</v>
      </c>
      <c r="D667" s="98" t="s">
        <v>5759</v>
      </c>
      <c r="E667" s="98" t="s">
        <v>5731</v>
      </c>
      <c r="F667" s="98" t="s">
        <v>9</v>
      </c>
      <c r="G667" s="98" t="s">
        <v>1545</v>
      </c>
      <c r="H667" s="98" t="s">
        <v>519</v>
      </c>
      <c r="I667" s="98" t="s">
        <v>16</v>
      </c>
      <c r="J667" s="98" t="s">
        <v>500</v>
      </c>
      <c r="K667" s="98" t="s">
        <v>6294</v>
      </c>
      <c r="L667" s="99">
        <v>35000</v>
      </c>
      <c r="M667" s="100"/>
      <c r="N667" s="99">
        <v>1064</v>
      </c>
      <c r="O667" s="99">
        <v>1004.5</v>
      </c>
      <c r="P667" s="100"/>
      <c r="Q667" s="99">
        <v>19994.16</v>
      </c>
    </row>
    <row r="668" spans="1:17">
      <c r="A668" s="42" t="str">
        <f>TNOMINA[[#This Row],[cedula]]&amp;TNOMINA[[#This Row],[ctapresup]]&amp;TNOMINA[[#This Row],[prog]]</f>
        <v>108000918362.1.1.1.0113</v>
      </c>
      <c r="B668" s="98" t="s">
        <v>1787</v>
      </c>
      <c r="C668" s="98" t="s">
        <v>1811</v>
      </c>
      <c r="D668" s="98" t="s">
        <v>5759</v>
      </c>
      <c r="E668" s="98" t="s">
        <v>5731</v>
      </c>
      <c r="F668" s="98" t="s">
        <v>9</v>
      </c>
      <c r="G668" s="98" t="s">
        <v>1546</v>
      </c>
      <c r="H668" s="98" t="s">
        <v>520</v>
      </c>
      <c r="I668" s="98" t="s">
        <v>7</v>
      </c>
      <c r="J668" s="98" t="s">
        <v>500</v>
      </c>
      <c r="K668" s="98" t="s">
        <v>6294</v>
      </c>
      <c r="L668" s="99">
        <v>22000</v>
      </c>
      <c r="M668" s="100"/>
      <c r="N668" s="99">
        <v>668.8</v>
      </c>
      <c r="O668" s="99">
        <v>631.4</v>
      </c>
      <c r="P668" s="100"/>
      <c r="Q668" s="99">
        <v>20374.8</v>
      </c>
    </row>
    <row r="669" spans="1:17">
      <c r="A669" s="42" t="str">
        <f>TNOMINA[[#This Row],[cedula]]&amp;TNOMINA[[#This Row],[ctapresup]]&amp;TNOMINA[[#This Row],[prog]]</f>
        <v>031018813102.1.1.1.0113</v>
      </c>
      <c r="B669" s="98" t="s">
        <v>1787</v>
      </c>
      <c r="C669" s="98" t="s">
        <v>1811</v>
      </c>
      <c r="D669" s="98" t="s">
        <v>5759</v>
      </c>
      <c r="E669" s="98" t="s">
        <v>5731</v>
      </c>
      <c r="F669" s="98" t="s">
        <v>9</v>
      </c>
      <c r="G669" s="98" t="s">
        <v>1547</v>
      </c>
      <c r="H669" s="98" t="s">
        <v>741</v>
      </c>
      <c r="I669" s="98" t="s">
        <v>23</v>
      </c>
      <c r="J669" s="98" t="s">
        <v>60</v>
      </c>
      <c r="K669" s="98" t="s">
        <v>6294</v>
      </c>
      <c r="L669" s="99">
        <v>22000</v>
      </c>
      <c r="M669" s="100"/>
      <c r="N669" s="99">
        <v>668.8</v>
      </c>
      <c r="O669" s="99">
        <v>631.4</v>
      </c>
      <c r="P669" s="100"/>
      <c r="Q669" s="99">
        <v>9613.19</v>
      </c>
    </row>
    <row r="670" spans="1:17">
      <c r="A670" s="42" t="str">
        <f>TNOMINA[[#This Row],[cedula]]&amp;TNOMINA[[#This Row],[ctapresup]]&amp;TNOMINA[[#This Row],[prog]]</f>
        <v>001169815312.1.1.1.0113</v>
      </c>
      <c r="B670" s="98" t="s">
        <v>1787</v>
      </c>
      <c r="C670" s="98" t="s">
        <v>1811</v>
      </c>
      <c r="D670" s="98" t="s">
        <v>5759</v>
      </c>
      <c r="E670" s="98" t="s">
        <v>5731</v>
      </c>
      <c r="F670" s="98" t="s">
        <v>9</v>
      </c>
      <c r="G670" s="98" t="s">
        <v>1548</v>
      </c>
      <c r="H670" s="98" t="s">
        <v>227</v>
      </c>
      <c r="I670" s="98" t="s">
        <v>228</v>
      </c>
      <c r="J670" s="98" t="s">
        <v>323</v>
      </c>
      <c r="K670" s="98" t="s">
        <v>6294</v>
      </c>
      <c r="L670" s="99">
        <v>30000</v>
      </c>
      <c r="M670" s="100"/>
      <c r="N670" s="99">
        <v>912</v>
      </c>
      <c r="O670" s="99">
        <v>861</v>
      </c>
      <c r="P670" s="100"/>
      <c r="Q670" s="99">
        <v>8547.74</v>
      </c>
    </row>
    <row r="671" spans="1:17">
      <c r="A671" s="42" t="str">
        <f>TNOMINA[[#This Row],[cedula]]&amp;TNOMINA[[#This Row],[ctapresup]]&amp;TNOMINA[[#This Row],[prog]]</f>
        <v>225001538242.1.1.1.0113</v>
      </c>
      <c r="B671" s="98" t="s">
        <v>1787</v>
      </c>
      <c r="C671" s="98" t="s">
        <v>1811</v>
      </c>
      <c r="D671" s="98" t="s">
        <v>5759</v>
      </c>
      <c r="E671" s="98" t="s">
        <v>5731</v>
      </c>
      <c r="F671" s="98" t="s">
        <v>9</v>
      </c>
      <c r="G671" s="98" t="s">
        <v>1549</v>
      </c>
      <c r="H671" s="98" t="s">
        <v>63</v>
      </c>
      <c r="I671" s="98" t="s">
        <v>491</v>
      </c>
      <c r="J671" s="98" t="s">
        <v>60</v>
      </c>
      <c r="K671" s="98" t="s">
        <v>6294</v>
      </c>
      <c r="L671" s="99">
        <v>35000</v>
      </c>
      <c r="M671" s="100"/>
      <c r="N671" s="99">
        <v>1064</v>
      </c>
      <c r="O671" s="99">
        <v>1004.5</v>
      </c>
      <c r="P671" s="100"/>
      <c r="Q671" s="99">
        <v>32606.5</v>
      </c>
    </row>
    <row r="672" spans="1:17">
      <c r="A672" s="42" t="str">
        <f>TNOMINA[[#This Row],[cedula]]&amp;TNOMINA[[#This Row],[ctapresup]]&amp;TNOMINA[[#This Row],[prog]]</f>
        <v>031007899512.1.1.1.0113</v>
      </c>
      <c r="B672" s="98" t="s">
        <v>1787</v>
      </c>
      <c r="C672" s="98" t="s">
        <v>1811</v>
      </c>
      <c r="D672" s="98" t="s">
        <v>5759</v>
      </c>
      <c r="E672" s="98" t="s">
        <v>5731</v>
      </c>
      <c r="F672" s="98" t="s">
        <v>9</v>
      </c>
      <c r="G672" s="98" t="s">
        <v>1550</v>
      </c>
      <c r="H672" s="98" t="s">
        <v>22</v>
      </c>
      <c r="I672" s="98" t="s">
        <v>23</v>
      </c>
      <c r="J672" s="98" t="s">
        <v>14</v>
      </c>
      <c r="K672" s="98" t="s">
        <v>6294</v>
      </c>
      <c r="L672" s="99">
        <v>30000</v>
      </c>
      <c r="M672" s="100"/>
      <c r="N672" s="99">
        <v>912</v>
      </c>
      <c r="O672" s="99">
        <v>861</v>
      </c>
      <c r="P672" s="100"/>
      <c r="Q672" s="99">
        <v>27852</v>
      </c>
    </row>
    <row r="673" spans="1:17">
      <c r="A673" s="42" t="str">
        <f>TNOMINA[[#This Row],[cedula]]&amp;TNOMINA[[#This Row],[ctapresup]]&amp;TNOMINA[[#This Row],[prog]]</f>
        <v>071002557152.1.1.1.0113</v>
      </c>
      <c r="B673" s="98" t="s">
        <v>1787</v>
      </c>
      <c r="C673" s="98" t="s">
        <v>1811</v>
      </c>
      <c r="D673" s="98" t="s">
        <v>5759</v>
      </c>
      <c r="E673" s="98" t="s">
        <v>5731</v>
      </c>
      <c r="F673" s="98" t="s">
        <v>9</v>
      </c>
      <c r="G673" s="98" t="s">
        <v>1551</v>
      </c>
      <c r="H673" s="98" t="s">
        <v>130</v>
      </c>
      <c r="I673" s="98" t="s">
        <v>25</v>
      </c>
      <c r="J673" s="98" t="s">
        <v>119</v>
      </c>
      <c r="K673" s="98" t="s">
        <v>6294</v>
      </c>
      <c r="L673" s="99">
        <v>55000</v>
      </c>
      <c r="M673" s="99">
        <v>2302.36</v>
      </c>
      <c r="N673" s="99">
        <v>1672</v>
      </c>
      <c r="O673" s="99">
        <v>1578.5</v>
      </c>
      <c r="P673" s="99">
        <v>2040.4599999999991</v>
      </c>
      <c r="Q673" s="99">
        <v>47406.68</v>
      </c>
    </row>
    <row r="674" spans="1:17">
      <c r="A674" s="42" t="str">
        <f>TNOMINA[[#This Row],[cedula]]&amp;TNOMINA[[#This Row],[ctapresup]]&amp;TNOMINA[[#This Row],[prog]]</f>
        <v>090001265662.1.1.1.0113</v>
      </c>
      <c r="B674" s="98" t="s">
        <v>1787</v>
      </c>
      <c r="C674" s="98" t="s">
        <v>1811</v>
      </c>
      <c r="D674" s="98" t="s">
        <v>5759</v>
      </c>
      <c r="E674" s="98" t="s">
        <v>5731</v>
      </c>
      <c r="F674" s="98" t="s">
        <v>9</v>
      </c>
      <c r="G674" s="98" t="s">
        <v>931</v>
      </c>
      <c r="H674" s="98" t="s">
        <v>521</v>
      </c>
      <c r="I674" s="98" t="s">
        <v>23</v>
      </c>
      <c r="J674" s="98" t="s">
        <v>500</v>
      </c>
      <c r="K674" s="98" t="s">
        <v>6294</v>
      </c>
      <c r="L674" s="99">
        <v>36000</v>
      </c>
      <c r="M674" s="100"/>
      <c r="N674" s="99">
        <v>1094.4000000000001</v>
      </c>
      <c r="O674" s="99">
        <v>1033.2</v>
      </c>
      <c r="P674" s="100"/>
      <c r="Q674" s="99">
        <v>13988.19</v>
      </c>
    </row>
    <row r="675" spans="1:17">
      <c r="A675" s="42" t="str">
        <f>TNOMINA[[#This Row],[cedula]]&amp;TNOMINA[[#This Row],[ctapresup]]&amp;TNOMINA[[#This Row],[prog]]</f>
        <v>001033944412.1.1.1.0113</v>
      </c>
      <c r="B675" s="98" t="s">
        <v>1787</v>
      </c>
      <c r="C675" s="98" t="s">
        <v>1811</v>
      </c>
      <c r="D675" s="98" t="s">
        <v>5759</v>
      </c>
      <c r="E675" s="98" t="s">
        <v>5731</v>
      </c>
      <c r="F675" s="98" t="s">
        <v>9</v>
      </c>
      <c r="G675" s="98" t="s">
        <v>932</v>
      </c>
      <c r="H675" s="98" t="s">
        <v>64</v>
      </c>
      <c r="I675" s="98" t="s">
        <v>65</v>
      </c>
      <c r="J675" s="98" t="s">
        <v>60</v>
      </c>
      <c r="K675" s="98" t="s">
        <v>6294</v>
      </c>
      <c r="L675" s="99">
        <v>35000</v>
      </c>
      <c r="M675" s="100"/>
      <c r="N675" s="99">
        <v>1064</v>
      </c>
      <c r="O675" s="99">
        <v>1004.5</v>
      </c>
      <c r="P675" s="100"/>
      <c r="Q675" s="99">
        <v>27838.560000000001</v>
      </c>
    </row>
    <row r="676" spans="1:17">
      <c r="A676" s="42" t="str">
        <f>TNOMINA[[#This Row],[cedula]]&amp;TNOMINA[[#This Row],[ctapresup]]&amp;TNOMINA[[#This Row],[prog]]</f>
        <v>001038278872.1.1.1.0113</v>
      </c>
      <c r="B676" s="98" t="s">
        <v>1787</v>
      </c>
      <c r="C676" s="98" t="s">
        <v>1811</v>
      </c>
      <c r="D676" s="98" t="s">
        <v>5759</v>
      </c>
      <c r="E676" s="98" t="s">
        <v>5731</v>
      </c>
      <c r="F676" s="98" t="s">
        <v>9</v>
      </c>
      <c r="G676" s="98" t="s">
        <v>933</v>
      </c>
      <c r="H676" s="98" t="s">
        <v>522</v>
      </c>
      <c r="I676" s="98" t="s">
        <v>523</v>
      </c>
      <c r="J676" s="98" t="s">
        <v>500</v>
      </c>
      <c r="K676" s="98" t="s">
        <v>6294</v>
      </c>
      <c r="L676" s="99">
        <v>60000</v>
      </c>
      <c r="M676" s="99">
        <v>3486.68</v>
      </c>
      <c r="N676" s="99">
        <v>1824</v>
      </c>
      <c r="O676" s="99">
        <v>1722</v>
      </c>
      <c r="P676" s="99">
        <v>2441</v>
      </c>
      <c r="Q676" s="99">
        <v>50526.32</v>
      </c>
    </row>
    <row r="677" spans="1:17">
      <c r="A677" s="42" t="str">
        <f>TNOMINA[[#This Row],[cedula]]&amp;TNOMINA[[#This Row],[ctapresup]]&amp;TNOMINA[[#This Row],[prog]]</f>
        <v>001093773332.1.1.1.0113</v>
      </c>
      <c r="B677" s="98" t="s">
        <v>1787</v>
      </c>
      <c r="C677" s="98" t="s">
        <v>1811</v>
      </c>
      <c r="D677" s="98" t="s">
        <v>5759</v>
      </c>
      <c r="E677" s="98" t="s">
        <v>5731</v>
      </c>
      <c r="F677" s="98" t="s">
        <v>9</v>
      </c>
      <c r="G677" s="98" t="s">
        <v>1552</v>
      </c>
      <c r="H677" s="98" t="s">
        <v>524</v>
      </c>
      <c r="I677" s="98" t="s">
        <v>49</v>
      </c>
      <c r="J677" s="98" t="s">
        <v>500</v>
      </c>
      <c r="K677" s="98" t="s">
        <v>6294</v>
      </c>
      <c r="L677" s="99">
        <v>22000</v>
      </c>
      <c r="M677" s="100"/>
      <c r="N677" s="99">
        <v>668.8</v>
      </c>
      <c r="O677" s="99">
        <v>631.4</v>
      </c>
      <c r="P677" s="100"/>
      <c r="Q677" s="99">
        <v>5033.1899999999996</v>
      </c>
    </row>
    <row r="678" spans="1:17">
      <c r="A678" s="42" t="str">
        <f>TNOMINA[[#This Row],[cedula]]&amp;TNOMINA[[#This Row],[ctapresup]]&amp;TNOMINA[[#This Row],[prog]]</f>
        <v>001111775642.1.1.1.0113</v>
      </c>
      <c r="B678" s="98" t="s">
        <v>1787</v>
      </c>
      <c r="C678" s="98" t="s">
        <v>1811</v>
      </c>
      <c r="D678" s="98" t="s">
        <v>5759</v>
      </c>
      <c r="E678" s="98" t="s">
        <v>5731</v>
      </c>
      <c r="F678" s="98" t="s">
        <v>9</v>
      </c>
      <c r="G678" s="98" t="s">
        <v>1554</v>
      </c>
      <c r="H678" s="98" t="s">
        <v>525</v>
      </c>
      <c r="I678" s="98" t="s">
        <v>49</v>
      </c>
      <c r="J678" s="98" t="s">
        <v>500</v>
      </c>
      <c r="K678" s="98" t="s">
        <v>6294</v>
      </c>
      <c r="L678" s="99">
        <v>22000</v>
      </c>
      <c r="M678" s="100"/>
      <c r="N678" s="99">
        <v>668.8</v>
      </c>
      <c r="O678" s="99">
        <v>631.4</v>
      </c>
      <c r="P678" s="100"/>
      <c r="Q678" s="99">
        <v>3463.15</v>
      </c>
    </row>
    <row r="679" spans="1:17">
      <c r="A679" s="42" t="str">
        <f>TNOMINA[[#This Row],[cedula]]&amp;TNOMINA[[#This Row],[ctapresup]]&amp;TNOMINA[[#This Row],[prog]]</f>
        <v>001090677692.1.1.1.0113</v>
      </c>
      <c r="B679" s="98" t="s">
        <v>1787</v>
      </c>
      <c r="C679" s="98" t="s">
        <v>1811</v>
      </c>
      <c r="D679" s="98" t="s">
        <v>5759</v>
      </c>
      <c r="E679" s="98" t="s">
        <v>5731</v>
      </c>
      <c r="F679" s="98" t="s">
        <v>9</v>
      </c>
      <c r="G679" s="98" t="s">
        <v>1555</v>
      </c>
      <c r="H679" s="98" t="s">
        <v>66</v>
      </c>
      <c r="I679" s="98" t="s">
        <v>7</v>
      </c>
      <c r="J679" s="98" t="s">
        <v>60</v>
      </c>
      <c r="K679" s="98" t="s">
        <v>6294</v>
      </c>
      <c r="L679" s="99">
        <v>17000</v>
      </c>
      <c r="M679" s="100"/>
      <c r="N679" s="99">
        <v>516.79999999999995</v>
      </c>
      <c r="O679" s="99">
        <v>487.9</v>
      </c>
      <c r="P679" s="100"/>
      <c r="Q679" s="99">
        <v>12431.82</v>
      </c>
    </row>
    <row r="680" spans="1:17">
      <c r="A680" s="42" t="str">
        <f>TNOMINA[[#This Row],[cedula]]&amp;TNOMINA[[#This Row],[ctapresup]]&amp;TNOMINA[[#This Row],[prog]]</f>
        <v>001021704792.1.1.1.0113</v>
      </c>
      <c r="B680" s="98" t="s">
        <v>1787</v>
      </c>
      <c r="C680" s="98" t="s">
        <v>1811</v>
      </c>
      <c r="D680" s="98" t="s">
        <v>5759</v>
      </c>
      <c r="E680" s="98" t="s">
        <v>5731</v>
      </c>
      <c r="F680" s="98" t="s">
        <v>9</v>
      </c>
      <c r="G680" s="98" t="s">
        <v>2628</v>
      </c>
      <c r="H680" s="98" t="s">
        <v>2627</v>
      </c>
      <c r="I680" s="98" t="s">
        <v>776</v>
      </c>
      <c r="J680" s="98" t="s">
        <v>60</v>
      </c>
      <c r="K680" s="98" t="s">
        <v>6294</v>
      </c>
      <c r="L680" s="99">
        <v>20000</v>
      </c>
      <c r="M680" s="100"/>
      <c r="N680" s="99">
        <v>608</v>
      </c>
      <c r="O680" s="99">
        <v>574</v>
      </c>
      <c r="P680" s="100"/>
      <c r="Q680" s="99">
        <v>11064.5</v>
      </c>
    </row>
    <row r="681" spans="1:17">
      <c r="A681" s="42" t="str">
        <f>TNOMINA[[#This Row],[cedula]]&amp;TNOMINA[[#This Row],[ctapresup]]&amp;TNOMINA[[#This Row],[prog]]</f>
        <v>095000681852.1.1.1.0113</v>
      </c>
      <c r="B681" s="98" t="s">
        <v>1787</v>
      </c>
      <c r="C681" s="98" t="s">
        <v>1811</v>
      </c>
      <c r="D681" s="98" t="s">
        <v>5759</v>
      </c>
      <c r="E681" s="98" t="s">
        <v>5731</v>
      </c>
      <c r="F681" s="98" t="s">
        <v>9</v>
      </c>
      <c r="G681" s="98" t="s">
        <v>1556</v>
      </c>
      <c r="H681" s="98" t="s">
        <v>435</v>
      </c>
      <c r="I681" s="98" t="s">
        <v>7</v>
      </c>
      <c r="J681" s="98" t="s">
        <v>428</v>
      </c>
      <c r="K681" s="98" t="s">
        <v>6294</v>
      </c>
      <c r="L681" s="99">
        <v>10000</v>
      </c>
      <c r="M681" s="100"/>
      <c r="N681" s="99">
        <v>304</v>
      </c>
      <c r="O681" s="99">
        <v>287</v>
      </c>
      <c r="P681" s="100"/>
      <c r="Q681" s="99">
        <v>9034</v>
      </c>
    </row>
    <row r="682" spans="1:17">
      <c r="A682" s="42" t="str">
        <f>TNOMINA[[#This Row],[cedula]]&amp;TNOMINA[[#This Row],[ctapresup]]&amp;TNOMINA[[#This Row],[prog]]</f>
        <v>001144549522.1.1.1.0113</v>
      </c>
      <c r="B682" s="98" t="s">
        <v>1787</v>
      </c>
      <c r="C682" s="98" t="s">
        <v>1811</v>
      </c>
      <c r="D682" s="98" t="s">
        <v>5759</v>
      </c>
      <c r="E682" s="98" t="s">
        <v>5731</v>
      </c>
      <c r="F682" s="98" t="s">
        <v>9</v>
      </c>
      <c r="G682" s="98" t="s">
        <v>1557</v>
      </c>
      <c r="H682" s="98" t="s">
        <v>67</v>
      </c>
      <c r="I682" s="98" t="s">
        <v>68</v>
      </c>
      <c r="J682" s="98" t="s">
        <v>60</v>
      </c>
      <c r="K682" s="98" t="s">
        <v>6294</v>
      </c>
      <c r="L682" s="99">
        <v>45000</v>
      </c>
      <c r="M682" s="99">
        <v>633.69000000000005</v>
      </c>
      <c r="N682" s="99">
        <v>1368</v>
      </c>
      <c r="O682" s="99">
        <v>1291.5</v>
      </c>
      <c r="P682" s="99">
        <v>8471.9199999999983</v>
      </c>
      <c r="Q682" s="99">
        <v>33234.89</v>
      </c>
    </row>
    <row r="683" spans="1:17">
      <c r="A683" s="42" t="str">
        <f>TNOMINA[[#This Row],[cedula]]&amp;TNOMINA[[#This Row],[ctapresup]]&amp;TNOMINA[[#This Row],[prog]]</f>
        <v>001005608792.1.1.1.0113</v>
      </c>
      <c r="B683" s="98" t="s">
        <v>1787</v>
      </c>
      <c r="C683" s="98" t="s">
        <v>1811</v>
      </c>
      <c r="D683" s="98" t="s">
        <v>5759</v>
      </c>
      <c r="E683" s="98" t="s">
        <v>5731</v>
      </c>
      <c r="F683" s="98" t="s">
        <v>9</v>
      </c>
      <c r="G683" s="98" t="s">
        <v>1558</v>
      </c>
      <c r="H683" s="98" t="s">
        <v>793</v>
      </c>
      <c r="I683" s="98" t="s">
        <v>794</v>
      </c>
      <c r="J683" s="98" t="s">
        <v>119</v>
      </c>
      <c r="K683" s="98" t="s">
        <v>6294</v>
      </c>
      <c r="L683" s="99">
        <v>70000</v>
      </c>
      <c r="M683" s="99">
        <v>5368.48</v>
      </c>
      <c r="N683" s="99">
        <v>2128</v>
      </c>
      <c r="O683" s="99">
        <v>2009</v>
      </c>
      <c r="P683" s="99">
        <v>25.000000000007276</v>
      </c>
      <c r="Q683" s="99">
        <v>60469.52</v>
      </c>
    </row>
    <row r="684" spans="1:17">
      <c r="A684" s="42" t="str">
        <f>TNOMINA[[#This Row],[cedula]]&amp;TNOMINA[[#This Row],[ctapresup]]&amp;TNOMINA[[#This Row],[prog]]</f>
        <v>031027928702.1.1.1.0113</v>
      </c>
      <c r="B684" s="98" t="s">
        <v>1787</v>
      </c>
      <c r="C684" s="98" t="s">
        <v>1811</v>
      </c>
      <c r="D684" s="98" t="s">
        <v>5759</v>
      </c>
      <c r="E684" s="98" t="s">
        <v>5731</v>
      </c>
      <c r="F684" s="98" t="s">
        <v>9</v>
      </c>
      <c r="G684" s="98" t="s">
        <v>1559</v>
      </c>
      <c r="H684" s="98" t="s">
        <v>436</v>
      </c>
      <c r="I684" s="98" t="s">
        <v>7</v>
      </c>
      <c r="J684" s="98" t="s">
        <v>428</v>
      </c>
      <c r="K684" s="98" t="s">
        <v>6294</v>
      </c>
      <c r="L684" s="99">
        <v>24000</v>
      </c>
      <c r="M684" s="100"/>
      <c r="N684" s="99">
        <v>729.6</v>
      </c>
      <c r="O684" s="99">
        <v>688.8</v>
      </c>
      <c r="P684" s="100"/>
      <c r="Q684" s="99">
        <v>22556.6</v>
      </c>
    </row>
    <row r="685" spans="1:17">
      <c r="A685" s="42" t="str">
        <f>TNOMINA[[#This Row],[cedula]]&amp;TNOMINA[[#This Row],[ctapresup]]&amp;TNOMINA[[#This Row],[prog]]</f>
        <v>031002966272.1.1.1.0113</v>
      </c>
      <c r="B685" s="98" t="s">
        <v>1787</v>
      </c>
      <c r="C685" s="98" t="s">
        <v>1811</v>
      </c>
      <c r="D685" s="98" t="s">
        <v>5759</v>
      </c>
      <c r="E685" s="98" t="s">
        <v>5731</v>
      </c>
      <c r="F685" s="98" t="s">
        <v>9</v>
      </c>
      <c r="G685" s="98" t="s">
        <v>1560</v>
      </c>
      <c r="H685" s="98" t="s">
        <v>132</v>
      </c>
      <c r="I685" s="98" t="s">
        <v>123</v>
      </c>
      <c r="J685" s="98" t="s">
        <v>119</v>
      </c>
      <c r="K685" s="98" t="s">
        <v>6294</v>
      </c>
      <c r="L685" s="99">
        <v>10000</v>
      </c>
      <c r="M685" s="100"/>
      <c r="N685" s="99">
        <v>304</v>
      </c>
      <c r="O685" s="99">
        <v>287</v>
      </c>
      <c r="P685" s="100"/>
      <c r="Q685" s="99">
        <v>9034</v>
      </c>
    </row>
    <row r="686" spans="1:17">
      <c r="A686" s="42" t="str">
        <f>TNOMINA[[#This Row],[cedula]]&amp;TNOMINA[[#This Row],[ctapresup]]&amp;TNOMINA[[#This Row],[prog]]</f>
        <v>001091635352.1.1.1.0113</v>
      </c>
      <c r="B686" s="98" t="s">
        <v>1787</v>
      </c>
      <c r="C686" s="98" t="s">
        <v>1811</v>
      </c>
      <c r="D686" s="98" t="s">
        <v>5759</v>
      </c>
      <c r="E686" s="98" t="s">
        <v>5731</v>
      </c>
      <c r="F686" s="98" t="s">
        <v>9</v>
      </c>
      <c r="G686" s="98" t="s">
        <v>1561</v>
      </c>
      <c r="H686" s="98" t="s">
        <v>324</v>
      </c>
      <c r="I686" s="98" t="s">
        <v>325</v>
      </c>
      <c r="J686" s="98" t="s">
        <v>323</v>
      </c>
      <c r="K686" s="98" t="s">
        <v>6294</v>
      </c>
      <c r="L686" s="99">
        <v>35000</v>
      </c>
      <c r="M686" s="100"/>
      <c r="N686" s="99">
        <v>1064</v>
      </c>
      <c r="O686" s="99">
        <v>1004.5</v>
      </c>
      <c r="P686" s="100"/>
      <c r="Q686" s="99">
        <v>32856.5</v>
      </c>
    </row>
    <row r="687" spans="1:17">
      <c r="A687" s="42" t="str">
        <f>TNOMINA[[#This Row],[cedula]]&amp;TNOMINA[[#This Row],[ctapresup]]&amp;TNOMINA[[#This Row],[prog]]</f>
        <v>001005396182.1.1.1.0113</v>
      </c>
      <c r="B687" s="98" t="s">
        <v>1787</v>
      </c>
      <c r="C687" s="98" t="s">
        <v>1811</v>
      </c>
      <c r="D687" s="98" t="s">
        <v>5759</v>
      </c>
      <c r="E687" s="98" t="s">
        <v>5731</v>
      </c>
      <c r="F687" s="98" t="s">
        <v>9</v>
      </c>
      <c r="G687" s="98" t="s">
        <v>2390</v>
      </c>
      <c r="H687" s="98" t="s">
        <v>2391</v>
      </c>
      <c r="I687" s="98" t="s">
        <v>87</v>
      </c>
      <c r="J687" s="98" t="s">
        <v>500</v>
      </c>
      <c r="K687" s="98" t="s">
        <v>6294</v>
      </c>
      <c r="L687" s="99">
        <v>30000</v>
      </c>
      <c r="M687" s="100"/>
      <c r="N687" s="99">
        <v>912</v>
      </c>
      <c r="O687" s="99">
        <v>861</v>
      </c>
      <c r="P687" s="100"/>
      <c r="Q687" s="99">
        <v>28202</v>
      </c>
    </row>
    <row r="688" spans="1:17">
      <c r="A688" s="42" t="str">
        <f>TNOMINA[[#This Row],[cedula]]&amp;TNOMINA[[#This Row],[ctapresup]]&amp;TNOMINA[[#This Row],[prog]]</f>
        <v>001089581092.1.1.1.0113</v>
      </c>
      <c r="B688" s="98" t="s">
        <v>1787</v>
      </c>
      <c r="C688" s="98" t="s">
        <v>1811</v>
      </c>
      <c r="D688" s="98" t="s">
        <v>5759</v>
      </c>
      <c r="E688" s="98" t="s">
        <v>5731</v>
      </c>
      <c r="F688" s="98" t="s">
        <v>9</v>
      </c>
      <c r="G688" s="98" t="s">
        <v>973</v>
      </c>
      <c r="H688" s="98" t="s">
        <v>101</v>
      </c>
      <c r="I688" s="98" t="s">
        <v>8</v>
      </c>
      <c r="J688" s="98" t="s">
        <v>89</v>
      </c>
      <c r="K688" s="98" t="s">
        <v>6294</v>
      </c>
      <c r="L688" s="99">
        <v>30000</v>
      </c>
      <c r="M688" s="100"/>
      <c r="N688" s="99">
        <v>912</v>
      </c>
      <c r="O688" s="99">
        <v>861</v>
      </c>
      <c r="P688" s="100"/>
      <c r="Q688" s="99">
        <v>25086</v>
      </c>
    </row>
    <row r="689" spans="1:17">
      <c r="A689" s="42" t="str">
        <f>TNOMINA[[#This Row],[cedula]]&amp;TNOMINA[[#This Row],[ctapresup]]&amp;TNOMINA[[#This Row],[prog]]</f>
        <v>031040565632.1.1.1.0113</v>
      </c>
      <c r="B689" s="98" t="s">
        <v>1787</v>
      </c>
      <c r="C689" s="98" t="s">
        <v>1811</v>
      </c>
      <c r="D689" s="98" t="s">
        <v>5759</v>
      </c>
      <c r="E689" s="98" t="s">
        <v>5731</v>
      </c>
      <c r="F689" s="98" t="s">
        <v>9</v>
      </c>
      <c r="G689" s="98" t="s">
        <v>934</v>
      </c>
      <c r="H689" s="98" t="s">
        <v>437</v>
      </c>
      <c r="I689" s="98" t="s">
        <v>118</v>
      </c>
      <c r="J689" s="98" t="s">
        <v>428</v>
      </c>
      <c r="K689" s="98" t="s">
        <v>6294</v>
      </c>
      <c r="L689" s="99">
        <v>35000</v>
      </c>
      <c r="M689" s="100"/>
      <c r="N689" s="99">
        <v>1064</v>
      </c>
      <c r="O689" s="99">
        <v>1004.5</v>
      </c>
      <c r="P689" s="100"/>
      <c r="Q689" s="99">
        <v>30891.040000000001</v>
      </c>
    </row>
    <row r="690" spans="1:17">
      <c r="A690" s="42" t="str">
        <f>TNOMINA[[#This Row],[cedula]]&amp;TNOMINA[[#This Row],[ctapresup]]&amp;TNOMINA[[#This Row],[prog]]</f>
        <v>001000788312.1.1.1.0113</v>
      </c>
      <c r="B690" s="98" t="s">
        <v>1787</v>
      </c>
      <c r="C690" s="98" t="s">
        <v>1811</v>
      </c>
      <c r="D690" s="98" t="s">
        <v>5759</v>
      </c>
      <c r="E690" s="98" t="s">
        <v>5731</v>
      </c>
      <c r="F690" s="98" t="s">
        <v>9</v>
      </c>
      <c r="G690" s="98" t="s">
        <v>1562</v>
      </c>
      <c r="H690" s="98" t="s">
        <v>526</v>
      </c>
      <c r="I690" s="98" t="s">
        <v>45</v>
      </c>
      <c r="J690" s="98" t="s">
        <v>500</v>
      </c>
      <c r="K690" s="98" t="s">
        <v>6294</v>
      </c>
      <c r="L690" s="99">
        <v>27300</v>
      </c>
      <c r="M690" s="100"/>
      <c r="N690" s="99">
        <v>829.92</v>
      </c>
      <c r="O690" s="99">
        <v>783.51</v>
      </c>
      <c r="P690" s="100"/>
      <c r="Q690" s="99">
        <v>23545.57</v>
      </c>
    </row>
    <row r="691" spans="1:17">
      <c r="A691" s="42" t="str">
        <f>TNOMINA[[#This Row],[cedula]]&amp;TNOMINA[[#This Row],[ctapresup]]&amp;TNOMINA[[#This Row],[prog]]</f>
        <v>031024385402.1.1.1.0113</v>
      </c>
      <c r="B691" s="98" t="s">
        <v>1787</v>
      </c>
      <c r="C691" s="98" t="s">
        <v>1811</v>
      </c>
      <c r="D691" s="98" t="s">
        <v>5759</v>
      </c>
      <c r="E691" s="98" t="s">
        <v>5731</v>
      </c>
      <c r="F691" s="98" t="s">
        <v>9</v>
      </c>
      <c r="G691" s="98" t="s">
        <v>1563</v>
      </c>
      <c r="H691" s="98" t="s">
        <v>24</v>
      </c>
      <c r="I691" s="98" t="s">
        <v>25</v>
      </c>
      <c r="J691" s="98" t="s">
        <v>14</v>
      </c>
      <c r="K691" s="98" t="s">
        <v>6294</v>
      </c>
      <c r="L691" s="99">
        <v>35000</v>
      </c>
      <c r="M691" s="100"/>
      <c r="N691" s="99">
        <v>1064</v>
      </c>
      <c r="O691" s="99">
        <v>1004.5</v>
      </c>
      <c r="P691" s="100"/>
      <c r="Q691" s="99">
        <v>32206.5</v>
      </c>
    </row>
    <row r="692" spans="1:17">
      <c r="A692" s="42" t="str">
        <f>TNOMINA[[#This Row],[cedula]]&amp;TNOMINA[[#This Row],[ctapresup]]&amp;TNOMINA[[#This Row],[prog]]</f>
        <v>001129400282.1.1.1.0113</v>
      </c>
      <c r="B692" s="98" t="s">
        <v>1787</v>
      </c>
      <c r="C692" s="98" t="s">
        <v>1811</v>
      </c>
      <c r="D692" s="98" t="s">
        <v>5759</v>
      </c>
      <c r="E692" s="98" t="s">
        <v>5731</v>
      </c>
      <c r="F692" s="98" t="s">
        <v>9</v>
      </c>
      <c r="G692" s="98" t="s">
        <v>1564</v>
      </c>
      <c r="H692" s="98" t="s">
        <v>527</v>
      </c>
      <c r="I692" s="98" t="s">
        <v>7</v>
      </c>
      <c r="J692" s="98" t="s">
        <v>500</v>
      </c>
      <c r="K692" s="98" t="s">
        <v>6294</v>
      </c>
      <c r="L692" s="99">
        <v>22000</v>
      </c>
      <c r="M692" s="100"/>
      <c r="N692" s="99">
        <v>668.8</v>
      </c>
      <c r="O692" s="99">
        <v>631.4</v>
      </c>
      <c r="P692" s="100"/>
      <c r="Q692" s="99">
        <v>7983.12</v>
      </c>
    </row>
    <row r="693" spans="1:17">
      <c r="A693" s="42" t="str">
        <f>TNOMINA[[#This Row],[cedula]]&amp;TNOMINA[[#This Row],[ctapresup]]&amp;TNOMINA[[#This Row],[prog]]</f>
        <v>001103187972.1.1.1.0113</v>
      </c>
      <c r="B693" s="98" t="s">
        <v>1787</v>
      </c>
      <c r="C693" s="98" t="s">
        <v>1811</v>
      </c>
      <c r="D693" s="98" t="s">
        <v>5759</v>
      </c>
      <c r="E693" s="98" t="s">
        <v>5731</v>
      </c>
      <c r="F693" s="98" t="s">
        <v>9</v>
      </c>
      <c r="G693" s="98" t="s">
        <v>1565</v>
      </c>
      <c r="H693" s="98" t="s">
        <v>133</v>
      </c>
      <c r="I693" s="98" t="s">
        <v>134</v>
      </c>
      <c r="J693" s="98" t="s">
        <v>119</v>
      </c>
      <c r="K693" s="98" t="s">
        <v>6294</v>
      </c>
      <c r="L693" s="99">
        <v>11292.79</v>
      </c>
      <c r="M693" s="100"/>
      <c r="N693" s="99">
        <v>343.3</v>
      </c>
      <c r="O693" s="99">
        <v>324.10000000000002</v>
      </c>
      <c r="P693" s="100"/>
      <c r="Q693" s="99">
        <v>2143.81</v>
      </c>
    </row>
    <row r="694" spans="1:17">
      <c r="A694" s="42" t="str">
        <f>TNOMINA[[#This Row],[cedula]]&amp;TNOMINA[[#This Row],[ctapresup]]&amp;TNOMINA[[#This Row],[prog]]</f>
        <v>031045211862.1.1.1.0113</v>
      </c>
      <c r="B694" s="98" t="s">
        <v>1787</v>
      </c>
      <c r="C694" s="98" t="s">
        <v>1811</v>
      </c>
      <c r="D694" s="98" t="s">
        <v>5759</v>
      </c>
      <c r="E694" s="98" t="s">
        <v>5731</v>
      </c>
      <c r="F694" s="98" t="s">
        <v>9</v>
      </c>
      <c r="G694" s="98" t="s">
        <v>1566</v>
      </c>
      <c r="H694" s="98" t="s">
        <v>795</v>
      </c>
      <c r="I694" s="98" t="s">
        <v>23</v>
      </c>
      <c r="J694" s="98" t="s">
        <v>428</v>
      </c>
      <c r="K694" s="98" t="s">
        <v>6294</v>
      </c>
      <c r="L694" s="99">
        <v>35000</v>
      </c>
      <c r="M694" s="100"/>
      <c r="N694" s="99">
        <v>1064</v>
      </c>
      <c r="O694" s="99">
        <v>1004.5</v>
      </c>
      <c r="P694" s="100"/>
      <c r="Q694" s="99">
        <v>32906.5</v>
      </c>
    </row>
    <row r="695" spans="1:17">
      <c r="A695" s="42" t="str">
        <f>TNOMINA[[#This Row],[cedula]]&amp;TNOMINA[[#This Row],[ctapresup]]&amp;TNOMINA[[#This Row],[prog]]</f>
        <v>031045879062.1.1.1.0113</v>
      </c>
      <c r="B695" s="98" t="s">
        <v>1787</v>
      </c>
      <c r="C695" s="98" t="s">
        <v>1811</v>
      </c>
      <c r="D695" s="98" t="s">
        <v>5759</v>
      </c>
      <c r="E695" s="98" t="s">
        <v>5731</v>
      </c>
      <c r="F695" s="98" t="s">
        <v>9</v>
      </c>
      <c r="G695" s="98" t="s">
        <v>1567</v>
      </c>
      <c r="H695" s="98" t="s">
        <v>26</v>
      </c>
      <c r="I695" s="98" t="s">
        <v>27</v>
      </c>
      <c r="J695" s="98" t="s">
        <v>14</v>
      </c>
      <c r="K695" s="98" t="s">
        <v>6294</v>
      </c>
      <c r="L695" s="99">
        <v>30000</v>
      </c>
      <c r="M695" s="100"/>
      <c r="N695" s="99">
        <v>912</v>
      </c>
      <c r="O695" s="99">
        <v>861</v>
      </c>
      <c r="P695" s="100"/>
      <c r="Q695" s="99">
        <v>28202</v>
      </c>
    </row>
    <row r="696" spans="1:17">
      <c r="A696" s="42" t="str">
        <f>TNOMINA[[#This Row],[cedula]]&amp;TNOMINA[[#This Row],[ctapresup]]&amp;TNOMINA[[#This Row],[prog]]</f>
        <v>001150294802.1.1.1.0113</v>
      </c>
      <c r="B696" s="98" t="s">
        <v>1787</v>
      </c>
      <c r="C696" s="98" t="s">
        <v>1811</v>
      </c>
      <c r="D696" s="98" t="s">
        <v>5759</v>
      </c>
      <c r="E696" s="98" t="s">
        <v>5731</v>
      </c>
      <c r="F696" s="98" t="s">
        <v>9</v>
      </c>
      <c r="G696" s="98" t="s">
        <v>1910</v>
      </c>
      <c r="H696" s="98" t="s">
        <v>1909</v>
      </c>
      <c r="I696" s="98" t="s">
        <v>295</v>
      </c>
      <c r="J696" s="98" t="s">
        <v>119</v>
      </c>
      <c r="K696" s="98" t="s">
        <v>6294</v>
      </c>
      <c r="L696" s="99">
        <v>25000</v>
      </c>
      <c r="M696" s="100"/>
      <c r="N696" s="99">
        <v>760</v>
      </c>
      <c r="O696" s="99">
        <v>717.5</v>
      </c>
      <c r="P696" s="100"/>
      <c r="Q696" s="99">
        <v>14963.06</v>
      </c>
    </row>
    <row r="697" spans="1:17">
      <c r="A697" s="42" t="str">
        <f>TNOMINA[[#This Row],[cedula]]&amp;TNOMINA[[#This Row],[ctapresup]]&amp;TNOMINA[[#This Row],[prog]]</f>
        <v>402256210572.1.1.1.0113</v>
      </c>
      <c r="B697" s="98" t="s">
        <v>1787</v>
      </c>
      <c r="C697" s="98" t="s">
        <v>1811</v>
      </c>
      <c r="D697" s="98" t="s">
        <v>5759</v>
      </c>
      <c r="E697" s="98" t="s">
        <v>5731</v>
      </c>
      <c r="F697" s="98" t="s">
        <v>9</v>
      </c>
      <c r="G697" s="98" t="s">
        <v>2335</v>
      </c>
      <c r="H697" s="98" t="s">
        <v>2334</v>
      </c>
      <c r="I697" s="98" t="s">
        <v>45</v>
      </c>
      <c r="J697" s="98" t="s">
        <v>428</v>
      </c>
      <c r="K697" s="98" t="s">
        <v>6294</v>
      </c>
      <c r="L697" s="99">
        <v>30000</v>
      </c>
      <c r="M697" s="100"/>
      <c r="N697" s="99">
        <v>912</v>
      </c>
      <c r="O697" s="99">
        <v>861</v>
      </c>
      <c r="P697" s="100"/>
      <c r="Q697" s="99">
        <v>16971.080000000002</v>
      </c>
    </row>
    <row r="698" spans="1:17">
      <c r="A698" s="42" t="str">
        <f>TNOMINA[[#This Row],[cedula]]&amp;TNOMINA[[#This Row],[ctapresup]]&amp;TNOMINA[[#This Row],[prog]]</f>
        <v>001181728162.1.1.1.0113</v>
      </c>
      <c r="B698" s="98" t="s">
        <v>1787</v>
      </c>
      <c r="C698" s="98" t="s">
        <v>1811</v>
      </c>
      <c r="D698" s="98" t="s">
        <v>5759</v>
      </c>
      <c r="E698" s="98" t="s">
        <v>5731</v>
      </c>
      <c r="F698" s="98" t="s">
        <v>9</v>
      </c>
      <c r="G698" s="98" t="s">
        <v>1568</v>
      </c>
      <c r="H698" s="98" t="s">
        <v>686</v>
      </c>
      <c r="I698" s="98" t="s">
        <v>219</v>
      </c>
      <c r="J698" s="98" t="s">
        <v>283</v>
      </c>
      <c r="K698" s="98" t="s">
        <v>6294</v>
      </c>
      <c r="L698" s="99">
        <v>65000</v>
      </c>
      <c r="M698" s="99">
        <v>4427.58</v>
      </c>
      <c r="N698" s="99">
        <v>1976</v>
      </c>
      <c r="O698" s="99">
        <v>1865.5</v>
      </c>
      <c r="P698" s="99">
        <v>25</v>
      </c>
      <c r="Q698" s="99">
        <v>56705.919999999998</v>
      </c>
    </row>
    <row r="699" spans="1:17">
      <c r="A699" s="42" t="str">
        <f>TNOMINA[[#This Row],[cedula]]&amp;TNOMINA[[#This Row],[ctapresup]]&amp;TNOMINA[[#This Row],[prog]]</f>
        <v>001168210002.1.1.1.0113</v>
      </c>
      <c r="B699" s="98" t="s">
        <v>1787</v>
      </c>
      <c r="C699" s="98" t="s">
        <v>1811</v>
      </c>
      <c r="D699" s="98" t="s">
        <v>5759</v>
      </c>
      <c r="E699" s="98" t="s">
        <v>5731</v>
      </c>
      <c r="F699" s="98" t="s">
        <v>9</v>
      </c>
      <c r="G699" s="98" t="s">
        <v>1569</v>
      </c>
      <c r="H699" s="98" t="s">
        <v>528</v>
      </c>
      <c r="I699" s="98" t="s">
        <v>7</v>
      </c>
      <c r="J699" s="98" t="s">
        <v>500</v>
      </c>
      <c r="K699" s="98" t="s">
        <v>6294</v>
      </c>
      <c r="L699" s="99">
        <v>22000</v>
      </c>
      <c r="M699" s="100"/>
      <c r="N699" s="99">
        <v>668.8</v>
      </c>
      <c r="O699" s="99">
        <v>631.4</v>
      </c>
      <c r="P699" s="100"/>
      <c r="Q699" s="99">
        <v>4356.42</v>
      </c>
    </row>
    <row r="700" spans="1:17">
      <c r="A700" s="42" t="str">
        <f>TNOMINA[[#This Row],[cedula]]&amp;TNOMINA[[#This Row],[ctapresup]]&amp;TNOMINA[[#This Row],[prog]]</f>
        <v>402140007842.1.1.1.0113</v>
      </c>
      <c r="B700" s="98" t="s">
        <v>1787</v>
      </c>
      <c r="C700" s="98" t="s">
        <v>1811</v>
      </c>
      <c r="D700" s="98" t="s">
        <v>5759</v>
      </c>
      <c r="E700" s="98" t="s">
        <v>5731</v>
      </c>
      <c r="F700" s="98" t="s">
        <v>9</v>
      </c>
      <c r="G700" s="98" t="s">
        <v>2337</v>
      </c>
      <c r="H700" s="98" t="s">
        <v>2336</v>
      </c>
      <c r="I700" s="98" t="s">
        <v>49</v>
      </c>
      <c r="J700" s="98" t="s">
        <v>428</v>
      </c>
      <c r="K700" s="98" t="s">
        <v>6294</v>
      </c>
      <c r="L700" s="99">
        <v>25000</v>
      </c>
      <c r="M700" s="100"/>
      <c r="N700" s="99">
        <v>760</v>
      </c>
      <c r="O700" s="99">
        <v>717.5</v>
      </c>
      <c r="P700" s="100"/>
      <c r="Q700" s="99">
        <v>23497.5</v>
      </c>
    </row>
    <row r="701" spans="1:17">
      <c r="A701" s="42" t="str">
        <f>TNOMINA[[#This Row],[cedula]]&amp;TNOMINA[[#This Row],[ctapresup]]&amp;TNOMINA[[#This Row],[prog]]</f>
        <v>001013175272.1.1.1.0113</v>
      </c>
      <c r="B701" s="98" t="s">
        <v>1787</v>
      </c>
      <c r="C701" s="98" t="s">
        <v>1811</v>
      </c>
      <c r="D701" s="98" t="s">
        <v>5759</v>
      </c>
      <c r="E701" s="98" t="s">
        <v>5731</v>
      </c>
      <c r="F701" s="98" t="s">
        <v>9</v>
      </c>
      <c r="G701" s="98" t="s">
        <v>2392</v>
      </c>
      <c r="H701" s="98" t="s">
        <v>2393</v>
      </c>
      <c r="I701" s="98" t="s">
        <v>23</v>
      </c>
      <c r="J701" s="98" t="s">
        <v>89</v>
      </c>
      <c r="K701" s="98" t="s">
        <v>6294</v>
      </c>
      <c r="L701" s="99">
        <v>36000</v>
      </c>
      <c r="M701" s="100"/>
      <c r="N701" s="99">
        <v>1094.4000000000001</v>
      </c>
      <c r="O701" s="99">
        <v>1033.2</v>
      </c>
      <c r="P701" s="100"/>
      <c r="Q701" s="99">
        <v>30097.91</v>
      </c>
    </row>
    <row r="702" spans="1:17">
      <c r="A702" s="42" t="str">
        <f>TNOMINA[[#This Row],[cedula]]&amp;TNOMINA[[#This Row],[ctapresup]]&amp;TNOMINA[[#This Row],[prog]]</f>
        <v>052001013832.1.1.1.0113</v>
      </c>
      <c r="B702" s="98" t="s">
        <v>1787</v>
      </c>
      <c r="C702" s="98" t="s">
        <v>1811</v>
      </c>
      <c r="D702" s="98" t="s">
        <v>5759</v>
      </c>
      <c r="E702" s="98" t="s">
        <v>5731</v>
      </c>
      <c r="F702" s="98" t="s">
        <v>9</v>
      </c>
      <c r="G702" s="98" t="s">
        <v>935</v>
      </c>
      <c r="H702" s="98" t="s">
        <v>135</v>
      </c>
      <c r="I702" s="98" t="s">
        <v>136</v>
      </c>
      <c r="J702" s="98" t="s">
        <v>119</v>
      </c>
      <c r="K702" s="98" t="s">
        <v>6294</v>
      </c>
      <c r="L702" s="99">
        <v>30000</v>
      </c>
      <c r="M702" s="100"/>
      <c r="N702" s="99">
        <v>912</v>
      </c>
      <c r="O702" s="99">
        <v>861</v>
      </c>
      <c r="P702" s="100"/>
      <c r="Q702" s="99">
        <v>20404.830000000002</v>
      </c>
    </row>
    <row r="703" spans="1:17">
      <c r="A703" s="42" t="str">
        <f>TNOMINA[[#This Row],[cedula]]&amp;TNOMINA[[#This Row],[ctapresup]]&amp;TNOMINA[[#This Row],[prog]]</f>
        <v>001065380772.1.1.1.0113</v>
      </c>
      <c r="B703" s="98" t="s">
        <v>1787</v>
      </c>
      <c r="C703" s="98" t="s">
        <v>1811</v>
      </c>
      <c r="D703" s="98" t="s">
        <v>5759</v>
      </c>
      <c r="E703" s="98" t="s">
        <v>5731</v>
      </c>
      <c r="F703" s="98" t="s">
        <v>9</v>
      </c>
      <c r="G703" s="98" t="s">
        <v>1570</v>
      </c>
      <c r="H703" s="98" t="s">
        <v>529</v>
      </c>
      <c r="I703" s="98" t="s">
        <v>530</v>
      </c>
      <c r="J703" s="98" t="s">
        <v>500</v>
      </c>
      <c r="K703" s="98" t="s">
        <v>6294</v>
      </c>
      <c r="L703" s="99">
        <v>55000</v>
      </c>
      <c r="M703" s="99">
        <v>2559.6799999999998</v>
      </c>
      <c r="N703" s="99">
        <v>1672</v>
      </c>
      <c r="O703" s="99">
        <v>1578.5</v>
      </c>
      <c r="P703" s="99">
        <v>75</v>
      </c>
      <c r="Q703" s="99">
        <v>49114.82</v>
      </c>
    </row>
    <row r="704" spans="1:17">
      <c r="A704" s="42" t="str">
        <f>TNOMINA[[#This Row],[cedula]]&amp;TNOMINA[[#This Row],[ctapresup]]&amp;TNOMINA[[#This Row],[prog]]</f>
        <v>402404667852.1.1.1.0113</v>
      </c>
      <c r="B704" s="98" t="s">
        <v>1787</v>
      </c>
      <c r="C704" s="98" t="s">
        <v>1811</v>
      </c>
      <c r="D704" s="98" t="s">
        <v>5759</v>
      </c>
      <c r="E704" s="98" t="s">
        <v>5731</v>
      </c>
      <c r="F704" s="98" t="s">
        <v>9</v>
      </c>
      <c r="G704" s="98" t="s">
        <v>2535</v>
      </c>
      <c r="H704" s="98" t="s">
        <v>2561</v>
      </c>
      <c r="I704" s="98" t="s">
        <v>35</v>
      </c>
      <c r="J704" s="98" t="s">
        <v>6</v>
      </c>
      <c r="K704" s="98" t="s">
        <v>6294</v>
      </c>
      <c r="L704" s="99">
        <v>20000</v>
      </c>
      <c r="M704" s="100"/>
      <c r="N704" s="99">
        <v>608</v>
      </c>
      <c r="O704" s="99">
        <v>574</v>
      </c>
      <c r="P704" s="100"/>
      <c r="Q704" s="99">
        <v>18793</v>
      </c>
    </row>
    <row r="705" spans="1:17">
      <c r="A705" s="42" t="str">
        <f>TNOMINA[[#This Row],[cedula]]&amp;TNOMINA[[#This Row],[ctapresup]]&amp;TNOMINA[[#This Row],[prog]]</f>
        <v>001137572312.1.1.1.0113</v>
      </c>
      <c r="B705" s="98" t="s">
        <v>1787</v>
      </c>
      <c r="C705" s="98" t="s">
        <v>1811</v>
      </c>
      <c r="D705" s="98" t="s">
        <v>5759</v>
      </c>
      <c r="E705" s="98" t="s">
        <v>5731</v>
      </c>
      <c r="F705" s="98" t="s">
        <v>9</v>
      </c>
      <c r="G705" s="98" t="s">
        <v>1571</v>
      </c>
      <c r="H705" s="98" t="s">
        <v>718</v>
      </c>
      <c r="I705" s="98" t="s">
        <v>720</v>
      </c>
      <c r="J705" s="98" t="s">
        <v>60</v>
      </c>
      <c r="K705" s="98" t="s">
        <v>6294</v>
      </c>
      <c r="L705" s="99">
        <v>55000</v>
      </c>
      <c r="M705" s="99">
        <v>2559.6799999999998</v>
      </c>
      <c r="N705" s="99">
        <v>1672</v>
      </c>
      <c r="O705" s="99">
        <v>1578.5</v>
      </c>
      <c r="P705" s="99">
        <v>13393.379999999997</v>
      </c>
      <c r="Q705" s="99">
        <v>35796.44</v>
      </c>
    </row>
    <row r="706" spans="1:17">
      <c r="A706" s="42" t="str">
        <f>TNOMINA[[#This Row],[cedula]]&amp;TNOMINA[[#This Row],[ctapresup]]&amp;TNOMINA[[#This Row],[prog]]</f>
        <v>402102700352.1.1.1.0113</v>
      </c>
      <c r="B706" s="98" t="s">
        <v>1787</v>
      </c>
      <c r="C706" s="98" t="s">
        <v>1811</v>
      </c>
      <c r="D706" s="98" t="s">
        <v>5759</v>
      </c>
      <c r="E706" s="98" t="s">
        <v>5731</v>
      </c>
      <c r="F706" s="98" t="s">
        <v>9</v>
      </c>
      <c r="G706" s="98" t="s">
        <v>2966</v>
      </c>
      <c r="H706" s="98" t="s">
        <v>5763</v>
      </c>
      <c r="I706" s="98" t="s">
        <v>35</v>
      </c>
      <c r="J706" s="98" t="s">
        <v>500</v>
      </c>
      <c r="K706" s="98" t="s">
        <v>6294</v>
      </c>
      <c r="L706" s="99">
        <v>24000</v>
      </c>
      <c r="M706" s="100"/>
      <c r="N706" s="99">
        <v>729.6</v>
      </c>
      <c r="O706" s="99">
        <v>688.8</v>
      </c>
      <c r="P706" s="100"/>
      <c r="Q706" s="99">
        <v>19530.599999999999</v>
      </c>
    </row>
    <row r="707" spans="1:17">
      <c r="A707" s="42" t="str">
        <f>TNOMINA[[#This Row],[cedula]]&amp;TNOMINA[[#This Row],[ctapresup]]&amp;TNOMINA[[#This Row],[prog]]</f>
        <v>001090616632.1.1.1.0113</v>
      </c>
      <c r="B707" s="98" t="s">
        <v>1787</v>
      </c>
      <c r="C707" s="98" t="s">
        <v>1811</v>
      </c>
      <c r="D707" s="98" t="s">
        <v>5759</v>
      </c>
      <c r="E707" s="98" t="s">
        <v>5731</v>
      </c>
      <c r="F707" s="98" t="s">
        <v>9</v>
      </c>
      <c r="G707" s="98" t="s">
        <v>1572</v>
      </c>
      <c r="H707" s="98" t="s">
        <v>5467</v>
      </c>
      <c r="I707" s="98" t="s">
        <v>8</v>
      </c>
      <c r="J707" s="98" t="s">
        <v>500</v>
      </c>
      <c r="K707" s="98" t="s">
        <v>6294</v>
      </c>
      <c r="L707" s="99">
        <v>35000</v>
      </c>
      <c r="M707" s="100"/>
      <c r="N707" s="99">
        <v>1064</v>
      </c>
      <c r="O707" s="99">
        <v>1004.5</v>
      </c>
      <c r="P707" s="100"/>
      <c r="Q707" s="99">
        <v>32906.5</v>
      </c>
    </row>
    <row r="708" spans="1:17">
      <c r="A708" s="42" t="str">
        <f>TNOMINA[[#This Row],[cedula]]&amp;TNOMINA[[#This Row],[ctapresup]]&amp;TNOMINA[[#This Row],[prog]]</f>
        <v>001014665142.1.1.1.0113</v>
      </c>
      <c r="B708" s="98" t="s">
        <v>1787</v>
      </c>
      <c r="C708" s="98" t="s">
        <v>1811</v>
      </c>
      <c r="D708" s="98" t="s">
        <v>5759</v>
      </c>
      <c r="E708" s="98" t="s">
        <v>5731</v>
      </c>
      <c r="F708" s="98" t="s">
        <v>9</v>
      </c>
      <c r="G708" s="98" t="s">
        <v>2601</v>
      </c>
      <c r="H708" s="98" t="s">
        <v>5746</v>
      </c>
      <c r="I708" s="98" t="s">
        <v>249</v>
      </c>
      <c r="J708" s="98" t="s">
        <v>323</v>
      </c>
      <c r="K708" s="98" t="s">
        <v>6294</v>
      </c>
      <c r="L708" s="99">
        <v>48000</v>
      </c>
      <c r="M708" s="99">
        <v>1571.73</v>
      </c>
      <c r="N708" s="99">
        <v>1459.2</v>
      </c>
      <c r="O708" s="99">
        <v>1377.6</v>
      </c>
      <c r="P708" s="99">
        <v>453.47000000000116</v>
      </c>
      <c r="Q708" s="99">
        <v>43138</v>
      </c>
    </row>
    <row r="709" spans="1:17">
      <c r="A709" s="42" t="str">
        <f>TNOMINA[[#This Row],[cedula]]&amp;TNOMINA[[#This Row],[ctapresup]]&amp;TNOMINA[[#This Row],[prog]]</f>
        <v>016000805172.1.1.1.0113</v>
      </c>
      <c r="B709" s="98" t="s">
        <v>1787</v>
      </c>
      <c r="C709" s="98" t="s">
        <v>1811</v>
      </c>
      <c r="D709" s="98" t="s">
        <v>5759</v>
      </c>
      <c r="E709" s="98" t="s">
        <v>5731</v>
      </c>
      <c r="F709" s="98" t="s">
        <v>9</v>
      </c>
      <c r="G709" s="98" t="s">
        <v>2769</v>
      </c>
      <c r="H709" s="98" t="s">
        <v>2802</v>
      </c>
      <c r="I709" s="98" t="s">
        <v>8</v>
      </c>
      <c r="J709" s="98" t="s">
        <v>6</v>
      </c>
      <c r="K709" s="98" t="s">
        <v>6294</v>
      </c>
      <c r="L709" s="99">
        <v>25000</v>
      </c>
      <c r="M709" s="100"/>
      <c r="N709" s="99">
        <v>760</v>
      </c>
      <c r="O709" s="99">
        <v>717.5</v>
      </c>
      <c r="P709" s="100"/>
      <c r="Q709" s="99">
        <v>23497.5</v>
      </c>
    </row>
    <row r="710" spans="1:17">
      <c r="A710" s="42" t="str">
        <f>TNOMINA[[#This Row],[cedula]]&amp;TNOMINA[[#This Row],[ctapresup]]&amp;TNOMINA[[#This Row],[prog]]</f>
        <v>001189037642.1.1.1.0113</v>
      </c>
      <c r="B710" s="98" t="s">
        <v>1787</v>
      </c>
      <c r="C710" s="98" t="s">
        <v>1811</v>
      </c>
      <c r="D710" s="98" t="s">
        <v>5759</v>
      </c>
      <c r="E710" s="98" t="s">
        <v>5731</v>
      </c>
      <c r="F710" s="98" t="s">
        <v>9</v>
      </c>
      <c r="G710" s="98" t="s">
        <v>2519</v>
      </c>
      <c r="H710" s="98" t="s">
        <v>2518</v>
      </c>
      <c r="I710" s="98" t="s">
        <v>491</v>
      </c>
      <c r="J710" s="98" t="s">
        <v>6</v>
      </c>
      <c r="K710" s="98" t="s">
        <v>6294</v>
      </c>
      <c r="L710" s="99">
        <v>25000</v>
      </c>
      <c r="M710" s="100"/>
      <c r="N710" s="99">
        <v>760</v>
      </c>
      <c r="O710" s="99">
        <v>717.5</v>
      </c>
      <c r="P710" s="100"/>
      <c r="Q710" s="99">
        <v>23497.5</v>
      </c>
    </row>
    <row r="711" spans="1:17">
      <c r="A711" s="42" t="str">
        <f>TNOMINA[[#This Row],[cedula]]&amp;TNOMINA[[#This Row],[ctapresup]]&amp;TNOMINA[[#This Row],[prog]]</f>
        <v>402080030292.1.1.1.0113</v>
      </c>
      <c r="B711" s="98" t="s">
        <v>1787</v>
      </c>
      <c r="C711" s="98" t="s">
        <v>1811</v>
      </c>
      <c r="D711" s="98" t="s">
        <v>5759</v>
      </c>
      <c r="E711" s="98" t="s">
        <v>5731</v>
      </c>
      <c r="F711" s="98" t="s">
        <v>9</v>
      </c>
      <c r="G711" s="98" t="s">
        <v>2536</v>
      </c>
      <c r="H711" s="98" t="s">
        <v>2562</v>
      </c>
      <c r="I711" s="98" t="s">
        <v>35</v>
      </c>
      <c r="J711" s="98" t="s">
        <v>283</v>
      </c>
      <c r="K711" s="98" t="s">
        <v>6294</v>
      </c>
      <c r="L711" s="99">
        <v>22000</v>
      </c>
      <c r="M711" s="100"/>
      <c r="N711" s="99">
        <v>668.8</v>
      </c>
      <c r="O711" s="99">
        <v>631.4</v>
      </c>
      <c r="P711" s="100"/>
      <c r="Q711" s="99">
        <v>20674.8</v>
      </c>
    </row>
    <row r="712" spans="1:17">
      <c r="A712" s="42" t="str">
        <f>TNOMINA[[#This Row],[cedula]]&amp;TNOMINA[[#This Row],[ctapresup]]&amp;TNOMINA[[#This Row],[prog]]</f>
        <v>001008969012.1.1.1.0113</v>
      </c>
      <c r="B712" s="98" t="s">
        <v>1787</v>
      </c>
      <c r="C712" s="98" t="s">
        <v>1811</v>
      </c>
      <c r="D712" s="98" t="s">
        <v>5759</v>
      </c>
      <c r="E712" s="98" t="s">
        <v>5731</v>
      </c>
      <c r="F712" s="98" t="s">
        <v>9</v>
      </c>
      <c r="G712" s="98" t="s">
        <v>1573</v>
      </c>
      <c r="H712" s="98" t="s">
        <v>808</v>
      </c>
      <c r="I712" s="98" t="s">
        <v>48</v>
      </c>
      <c r="J712" s="98" t="s">
        <v>256</v>
      </c>
      <c r="K712" s="98" t="s">
        <v>6294</v>
      </c>
      <c r="L712" s="99">
        <v>145000</v>
      </c>
      <c r="M712" s="99">
        <v>22690.49</v>
      </c>
      <c r="N712" s="99">
        <v>4408</v>
      </c>
      <c r="O712" s="99">
        <v>4161.5</v>
      </c>
      <c r="P712" s="99">
        <v>25</v>
      </c>
      <c r="Q712" s="99">
        <v>113715.01</v>
      </c>
    </row>
    <row r="713" spans="1:17">
      <c r="A713" s="42" t="str">
        <f>TNOMINA[[#This Row],[cedula]]&amp;TNOMINA[[#This Row],[ctapresup]]&amp;TNOMINA[[#This Row],[prog]]</f>
        <v>225007175032.1.1.1.0113</v>
      </c>
      <c r="B713" s="98" t="s">
        <v>1787</v>
      </c>
      <c r="C713" s="98" t="s">
        <v>1811</v>
      </c>
      <c r="D713" s="98" t="s">
        <v>5759</v>
      </c>
      <c r="E713" s="98" t="s">
        <v>5731</v>
      </c>
      <c r="F713" s="98" t="s">
        <v>9</v>
      </c>
      <c r="G713" s="98" t="s">
        <v>2770</v>
      </c>
      <c r="H713" s="98" t="s">
        <v>2803</v>
      </c>
      <c r="I713" s="98" t="s">
        <v>295</v>
      </c>
      <c r="J713" s="98" t="s">
        <v>119</v>
      </c>
      <c r="K713" s="98" t="s">
        <v>6294</v>
      </c>
      <c r="L713" s="99">
        <v>25000</v>
      </c>
      <c r="M713" s="100"/>
      <c r="N713" s="99">
        <v>760</v>
      </c>
      <c r="O713" s="99">
        <v>717.5</v>
      </c>
      <c r="P713" s="100"/>
      <c r="Q713" s="99">
        <v>23497.5</v>
      </c>
    </row>
    <row r="714" spans="1:17">
      <c r="A714" s="42" t="str">
        <f>TNOMINA[[#This Row],[cedula]]&amp;TNOMINA[[#This Row],[ctapresup]]&amp;TNOMINA[[#This Row],[prog]]</f>
        <v>402264333202.1.1.1.0113</v>
      </c>
      <c r="B714" s="98" t="s">
        <v>1787</v>
      </c>
      <c r="C714" s="98" t="s">
        <v>1811</v>
      </c>
      <c r="D714" s="98" t="s">
        <v>5759</v>
      </c>
      <c r="E714" s="98" t="s">
        <v>5731</v>
      </c>
      <c r="F714" s="98" t="s">
        <v>9</v>
      </c>
      <c r="G714" s="98" t="s">
        <v>2373</v>
      </c>
      <c r="H714" s="98" t="s">
        <v>2374</v>
      </c>
      <c r="I714" s="98" t="s">
        <v>295</v>
      </c>
      <c r="J714" s="98" t="s">
        <v>89</v>
      </c>
      <c r="K714" s="98" t="s">
        <v>6294</v>
      </c>
      <c r="L714" s="99">
        <v>35000</v>
      </c>
      <c r="M714" s="100"/>
      <c r="N714" s="99">
        <v>1064</v>
      </c>
      <c r="O714" s="99">
        <v>1004.5</v>
      </c>
      <c r="P714" s="100"/>
      <c r="Q714" s="99">
        <v>22553</v>
      </c>
    </row>
    <row r="715" spans="1:17">
      <c r="A715" s="42" t="str">
        <f>TNOMINA[[#This Row],[cedula]]&amp;TNOMINA[[#This Row],[ctapresup]]&amp;TNOMINA[[#This Row],[prog]]</f>
        <v>402229089942.1.1.1.0113</v>
      </c>
      <c r="B715" s="98" t="s">
        <v>1787</v>
      </c>
      <c r="C715" s="98" t="s">
        <v>1811</v>
      </c>
      <c r="D715" s="98" t="s">
        <v>5759</v>
      </c>
      <c r="E715" s="98" t="s">
        <v>5731</v>
      </c>
      <c r="F715" s="98" t="s">
        <v>9</v>
      </c>
      <c r="G715" s="98" t="s">
        <v>1574</v>
      </c>
      <c r="H715" s="98" t="s">
        <v>1186</v>
      </c>
      <c r="I715" s="98" t="s">
        <v>16</v>
      </c>
      <c r="J715" s="98" t="s">
        <v>500</v>
      </c>
      <c r="K715" s="98" t="s">
        <v>6294</v>
      </c>
      <c r="L715" s="99">
        <v>35000</v>
      </c>
      <c r="M715" s="100"/>
      <c r="N715" s="99">
        <v>1064</v>
      </c>
      <c r="O715" s="99">
        <v>1004.5</v>
      </c>
      <c r="P715" s="100"/>
      <c r="Q715" s="99">
        <v>32906.5</v>
      </c>
    </row>
    <row r="716" spans="1:17">
      <c r="A716" s="42" t="str">
        <f>TNOMINA[[#This Row],[cedula]]&amp;TNOMINA[[#This Row],[ctapresup]]&amp;TNOMINA[[#This Row],[prog]]</f>
        <v>031029320212.1.1.1.0113</v>
      </c>
      <c r="B716" s="98" t="s">
        <v>1787</v>
      </c>
      <c r="C716" s="98" t="s">
        <v>1811</v>
      </c>
      <c r="D716" s="98" t="s">
        <v>5759</v>
      </c>
      <c r="E716" s="98" t="s">
        <v>5731</v>
      </c>
      <c r="F716" s="98" t="s">
        <v>9</v>
      </c>
      <c r="G716" s="98" t="s">
        <v>1575</v>
      </c>
      <c r="H716" s="98" t="s">
        <v>28</v>
      </c>
      <c r="I716" s="98" t="s">
        <v>29</v>
      </c>
      <c r="J716" s="98" t="s">
        <v>14</v>
      </c>
      <c r="K716" s="98" t="s">
        <v>6294</v>
      </c>
      <c r="L716" s="99">
        <v>35000</v>
      </c>
      <c r="M716" s="100"/>
      <c r="N716" s="99">
        <v>1064</v>
      </c>
      <c r="O716" s="99">
        <v>1004.5</v>
      </c>
      <c r="P716" s="100"/>
      <c r="Q716" s="99">
        <v>32906.5</v>
      </c>
    </row>
    <row r="717" spans="1:17">
      <c r="A717" s="42" t="str">
        <f>TNOMINA[[#This Row],[cedula]]&amp;TNOMINA[[#This Row],[ctapresup]]&amp;TNOMINA[[#This Row],[prog]]</f>
        <v>031021658382.1.1.1.0113</v>
      </c>
      <c r="B717" s="98" t="s">
        <v>1787</v>
      </c>
      <c r="C717" s="98" t="s">
        <v>1811</v>
      </c>
      <c r="D717" s="98" t="s">
        <v>5759</v>
      </c>
      <c r="E717" s="98" t="s">
        <v>5731</v>
      </c>
      <c r="F717" s="98" t="s">
        <v>9</v>
      </c>
      <c r="G717" s="98" t="s">
        <v>936</v>
      </c>
      <c r="H717" s="98" t="s">
        <v>30</v>
      </c>
      <c r="I717" s="98" t="s">
        <v>31</v>
      </c>
      <c r="J717" s="98" t="s">
        <v>14</v>
      </c>
      <c r="K717" s="98" t="s">
        <v>6294</v>
      </c>
      <c r="L717" s="99">
        <v>40000</v>
      </c>
      <c r="M717" s="99">
        <v>442.65</v>
      </c>
      <c r="N717" s="99">
        <v>1216</v>
      </c>
      <c r="O717" s="99">
        <v>1148</v>
      </c>
      <c r="P717" s="99">
        <v>475</v>
      </c>
      <c r="Q717" s="99">
        <v>36718.35</v>
      </c>
    </row>
    <row r="718" spans="1:17">
      <c r="A718" s="42" t="str">
        <f>TNOMINA[[#This Row],[cedula]]&amp;TNOMINA[[#This Row],[ctapresup]]&amp;TNOMINA[[#This Row],[prog]]</f>
        <v>031044821992.1.1.1.0113</v>
      </c>
      <c r="B718" s="98" t="s">
        <v>1787</v>
      </c>
      <c r="C718" s="98" t="s">
        <v>1811</v>
      </c>
      <c r="D718" s="98" t="s">
        <v>5759</v>
      </c>
      <c r="E718" s="98" t="s">
        <v>5731</v>
      </c>
      <c r="F718" s="98" t="s">
        <v>9</v>
      </c>
      <c r="G718" s="98" t="s">
        <v>2453</v>
      </c>
      <c r="H718" s="98" t="s">
        <v>2452</v>
      </c>
      <c r="I718" s="98" t="s">
        <v>800</v>
      </c>
      <c r="J718" s="98" t="s">
        <v>14</v>
      </c>
      <c r="K718" s="98" t="s">
        <v>6294</v>
      </c>
      <c r="L718" s="99">
        <v>30000</v>
      </c>
      <c r="M718" s="100"/>
      <c r="N718" s="99">
        <v>912</v>
      </c>
      <c r="O718" s="99">
        <v>861</v>
      </c>
      <c r="P718" s="100"/>
      <c r="Q718" s="99">
        <v>28202</v>
      </c>
    </row>
    <row r="719" spans="1:17">
      <c r="A719" s="42" t="str">
        <f>TNOMINA[[#This Row],[cedula]]&amp;TNOMINA[[#This Row],[ctapresup]]&amp;TNOMINA[[#This Row],[prog]]</f>
        <v>012009071432.1.1.1.0113</v>
      </c>
      <c r="B719" s="98" t="s">
        <v>1787</v>
      </c>
      <c r="C719" s="98" t="s">
        <v>1811</v>
      </c>
      <c r="D719" s="98" t="s">
        <v>5759</v>
      </c>
      <c r="E719" s="98" t="s">
        <v>5731</v>
      </c>
      <c r="F719" s="98" t="s">
        <v>9</v>
      </c>
      <c r="G719" s="98" t="s">
        <v>1576</v>
      </c>
      <c r="H719" s="98" t="s">
        <v>531</v>
      </c>
      <c r="I719" s="98" t="s">
        <v>532</v>
      </c>
      <c r="J719" s="98" t="s">
        <v>500</v>
      </c>
      <c r="K719" s="98" t="s">
        <v>6294</v>
      </c>
      <c r="L719" s="99">
        <v>36000</v>
      </c>
      <c r="M719" s="100"/>
      <c r="N719" s="99">
        <v>1094.4000000000001</v>
      </c>
      <c r="O719" s="99">
        <v>1033.2</v>
      </c>
      <c r="P719" s="100"/>
      <c r="Q719" s="99">
        <v>13400.78</v>
      </c>
    </row>
    <row r="720" spans="1:17">
      <c r="A720" s="42" t="str">
        <f>TNOMINA[[#This Row],[cedula]]&amp;TNOMINA[[#This Row],[ctapresup]]&amp;TNOMINA[[#This Row],[prog]]</f>
        <v>001103118002.1.1.1.0113</v>
      </c>
      <c r="B720" s="98" t="s">
        <v>1787</v>
      </c>
      <c r="C720" s="98" t="s">
        <v>1811</v>
      </c>
      <c r="D720" s="98" t="s">
        <v>5759</v>
      </c>
      <c r="E720" s="98" t="s">
        <v>5731</v>
      </c>
      <c r="F720" s="98" t="s">
        <v>9</v>
      </c>
      <c r="G720" s="98" t="s">
        <v>2990</v>
      </c>
      <c r="H720" s="98" t="s">
        <v>2991</v>
      </c>
      <c r="I720" s="98" t="s">
        <v>16</v>
      </c>
      <c r="J720" s="98" t="s">
        <v>60</v>
      </c>
      <c r="K720" s="98" t="s">
        <v>6294</v>
      </c>
      <c r="L720" s="99">
        <v>35000</v>
      </c>
      <c r="M720" s="100"/>
      <c r="N720" s="99">
        <v>1064</v>
      </c>
      <c r="O720" s="99">
        <v>1004.5</v>
      </c>
      <c r="P720" s="100"/>
      <c r="Q720" s="99">
        <v>32906.5</v>
      </c>
    </row>
    <row r="721" spans="1:17">
      <c r="A721" s="42" t="str">
        <f>TNOMINA[[#This Row],[cedula]]&amp;TNOMINA[[#This Row],[ctapresup]]&amp;TNOMINA[[#This Row],[prog]]</f>
        <v>001088198892.1.1.1.0113</v>
      </c>
      <c r="B721" s="98" t="s">
        <v>1787</v>
      </c>
      <c r="C721" s="98" t="s">
        <v>1811</v>
      </c>
      <c r="D721" s="98" t="s">
        <v>5759</v>
      </c>
      <c r="E721" s="98" t="s">
        <v>5731</v>
      </c>
      <c r="F721" s="98" t="s">
        <v>9</v>
      </c>
      <c r="G721" s="98" t="s">
        <v>1577</v>
      </c>
      <c r="H721" s="98" t="s">
        <v>137</v>
      </c>
      <c r="I721" s="98" t="s">
        <v>122</v>
      </c>
      <c r="J721" s="98" t="s">
        <v>119</v>
      </c>
      <c r="K721" s="98" t="s">
        <v>6294</v>
      </c>
      <c r="L721" s="99">
        <v>35000</v>
      </c>
      <c r="M721" s="100"/>
      <c r="N721" s="99">
        <v>1064</v>
      </c>
      <c r="O721" s="99">
        <v>1004.5</v>
      </c>
      <c r="P721" s="100"/>
      <c r="Q721" s="99">
        <v>32226.5</v>
      </c>
    </row>
    <row r="722" spans="1:17">
      <c r="A722" s="42" t="str">
        <f>TNOMINA[[#This Row],[cedula]]&amp;TNOMINA[[#This Row],[ctapresup]]&amp;TNOMINA[[#This Row],[prog]]</f>
        <v>001048820302.1.1.1.0113</v>
      </c>
      <c r="B722" s="98" t="s">
        <v>1787</v>
      </c>
      <c r="C722" s="98" t="s">
        <v>1811</v>
      </c>
      <c r="D722" s="98" t="s">
        <v>5759</v>
      </c>
      <c r="E722" s="98" t="s">
        <v>5731</v>
      </c>
      <c r="F722" s="98" t="s">
        <v>9</v>
      </c>
      <c r="G722" s="98" t="s">
        <v>1578</v>
      </c>
      <c r="H722" s="98" t="s">
        <v>138</v>
      </c>
      <c r="I722" s="98" t="s">
        <v>111</v>
      </c>
      <c r="J722" s="98" t="s">
        <v>119</v>
      </c>
      <c r="K722" s="98" t="s">
        <v>6294</v>
      </c>
      <c r="L722" s="99">
        <v>24000</v>
      </c>
      <c r="M722" s="100"/>
      <c r="N722" s="99">
        <v>729.6</v>
      </c>
      <c r="O722" s="99">
        <v>688.8</v>
      </c>
      <c r="P722" s="100"/>
      <c r="Q722" s="99">
        <v>21956.6</v>
      </c>
    </row>
    <row r="723" spans="1:17">
      <c r="A723" s="42" t="str">
        <f>TNOMINA[[#This Row],[cedula]]&amp;TNOMINA[[#This Row],[ctapresup]]&amp;TNOMINA[[#This Row],[prog]]</f>
        <v>001028300492.1.1.1.0113</v>
      </c>
      <c r="B723" s="98" t="s">
        <v>1787</v>
      </c>
      <c r="C723" s="98" t="s">
        <v>1811</v>
      </c>
      <c r="D723" s="98" t="s">
        <v>5759</v>
      </c>
      <c r="E723" s="98" t="s">
        <v>5731</v>
      </c>
      <c r="F723" s="98" t="s">
        <v>9</v>
      </c>
      <c r="G723" s="98" t="s">
        <v>974</v>
      </c>
      <c r="H723" s="98" t="s">
        <v>102</v>
      </c>
      <c r="I723" s="98" t="s">
        <v>93</v>
      </c>
      <c r="J723" s="98" t="s">
        <v>89</v>
      </c>
      <c r="K723" s="98" t="s">
        <v>6294</v>
      </c>
      <c r="L723" s="99">
        <v>30000</v>
      </c>
      <c r="M723" s="100"/>
      <c r="N723" s="99">
        <v>912</v>
      </c>
      <c r="O723" s="99">
        <v>861</v>
      </c>
      <c r="P723" s="100"/>
      <c r="Q723" s="99">
        <v>28152</v>
      </c>
    </row>
    <row r="724" spans="1:17">
      <c r="A724" s="42" t="str">
        <f>TNOMINA[[#This Row],[cedula]]&amp;TNOMINA[[#This Row],[ctapresup]]&amp;TNOMINA[[#This Row],[prog]]</f>
        <v>223011344112.1.1.1.0113</v>
      </c>
      <c r="B724" s="98" t="s">
        <v>1787</v>
      </c>
      <c r="C724" s="98" t="s">
        <v>1811</v>
      </c>
      <c r="D724" s="98" t="s">
        <v>5759</v>
      </c>
      <c r="E724" s="98" t="s">
        <v>5731</v>
      </c>
      <c r="F724" s="98" t="s">
        <v>9</v>
      </c>
      <c r="G724" s="98" t="s">
        <v>2394</v>
      </c>
      <c r="H724" s="98" t="s">
        <v>2395</v>
      </c>
      <c r="I724" s="98" t="s">
        <v>990</v>
      </c>
      <c r="J724" s="98" t="s">
        <v>500</v>
      </c>
      <c r="K724" s="98" t="s">
        <v>6294</v>
      </c>
      <c r="L724" s="99">
        <v>20000</v>
      </c>
      <c r="M724" s="100"/>
      <c r="N724" s="99">
        <v>608</v>
      </c>
      <c r="O724" s="99">
        <v>574</v>
      </c>
      <c r="P724" s="100"/>
      <c r="Q724" s="99">
        <v>18793</v>
      </c>
    </row>
    <row r="725" spans="1:17">
      <c r="A725" s="42" t="str">
        <f>TNOMINA[[#This Row],[cedula]]&amp;TNOMINA[[#This Row],[ctapresup]]&amp;TNOMINA[[#This Row],[prog]]</f>
        <v>031027510742.1.1.1.0113</v>
      </c>
      <c r="B725" s="98" t="s">
        <v>1787</v>
      </c>
      <c r="C725" s="98" t="s">
        <v>1811</v>
      </c>
      <c r="D725" s="98" t="s">
        <v>5759</v>
      </c>
      <c r="E725" s="98" t="s">
        <v>5731</v>
      </c>
      <c r="F725" s="98" t="s">
        <v>9</v>
      </c>
      <c r="G725" s="98" t="s">
        <v>1579</v>
      </c>
      <c r="H725" s="98" t="s">
        <v>438</v>
      </c>
      <c r="I725" s="98" t="s">
        <v>23</v>
      </c>
      <c r="J725" s="98" t="s">
        <v>428</v>
      </c>
      <c r="K725" s="98" t="s">
        <v>6294</v>
      </c>
      <c r="L725" s="99">
        <v>30000</v>
      </c>
      <c r="M725" s="100"/>
      <c r="N725" s="99">
        <v>912</v>
      </c>
      <c r="O725" s="99">
        <v>861</v>
      </c>
      <c r="P725" s="100"/>
      <c r="Q725" s="99">
        <v>27202</v>
      </c>
    </row>
    <row r="726" spans="1:17">
      <c r="A726" s="42" t="str">
        <f>TNOMINA[[#This Row],[cedula]]&amp;TNOMINA[[#This Row],[ctapresup]]&amp;TNOMINA[[#This Row],[prog]]</f>
        <v>002006660892.1.1.1.0113</v>
      </c>
      <c r="B726" s="98" t="s">
        <v>1787</v>
      </c>
      <c r="C726" s="98" t="s">
        <v>1811</v>
      </c>
      <c r="D726" s="98" t="s">
        <v>5759</v>
      </c>
      <c r="E726" s="98" t="s">
        <v>5731</v>
      </c>
      <c r="F726" s="98" t="s">
        <v>9</v>
      </c>
      <c r="G726" s="98" t="s">
        <v>1961</v>
      </c>
      <c r="H726" s="98" t="s">
        <v>1960</v>
      </c>
      <c r="I726" s="98" t="s">
        <v>7</v>
      </c>
      <c r="J726" s="98" t="s">
        <v>500</v>
      </c>
      <c r="K726" s="98" t="s">
        <v>6294</v>
      </c>
      <c r="L726" s="99">
        <v>22000</v>
      </c>
      <c r="M726" s="100"/>
      <c r="N726" s="99">
        <v>668.8</v>
      </c>
      <c r="O726" s="99">
        <v>631.4</v>
      </c>
      <c r="P726" s="100"/>
      <c r="Q726" s="99">
        <v>11970.58</v>
      </c>
    </row>
    <row r="727" spans="1:17">
      <c r="A727" s="42" t="str">
        <f>TNOMINA[[#This Row],[cedula]]&amp;TNOMINA[[#This Row],[ctapresup]]&amp;TNOMINA[[#This Row],[prog]]</f>
        <v>402316012342.1.1.1.0113</v>
      </c>
      <c r="B727" s="98" t="s">
        <v>1787</v>
      </c>
      <c r="C727" s="98" t="s">
        <v>1811</v>
      </c>
      <c r="D727" s="98" t="s">
        <v>5759</v>
      </c>
      <c r="E727" s="98" t="s">
        <v>5731</v>
      </c>
      <c r="F727" s="98" t="s">
        <v>9</v>
      </c>
      <c r="G727" s="98" t="s">
        <v>2707</v>
      </c>
      <c r="H727" s="98" t="s">
        <v>2708</v>
      </c>
      <c r="I727" s="98" t="s">
        <v>7</v>
      </c>
      <c r="J727" s="98" t="s">
        <v>500</v>
      </c>
      <c r="K727" s="98" t="s">
        <v>6294</v>
      </c>
      <c r="L727" s="99">
        <v>22000</v>
      </c>
      <c r="M727" s="100"/>
      <c r="N727" s="99">
        <v>668.8</v>
      </c>
      <c r="O727" s="99">
        <v>631.4</v>
      </c>
      <c r="P727" s="100"/>
      <c r="Q727" s="99">
        <v>19108.8</v>
      </c>
    </row>
    <row r="728" spans="1:17">
      <c r="A728" s="42" t="str">
        <f>TNOMINA[[#This Row],[cedula]]&amp;TNOMINA[[#This Row],[ctapresup]]&amp;TNOMINA[[#This Row],[prog]]</f>
        <v>001138841342.1.1.1.0113</v>
      </c>
      <c r="B728" s="98" t="s">
        <v>1787</v>
      </c>
      <c r="C728" s="98" t="s">
        <v>1811</v>
      </c>
      <c r="D728" s="98" t="s">
        <v>5759</v>
      </c>
      <c r="E728" s="98" t="s">
        <v>5731</v>
      </c>
      <c r="F728" s="98" t="s">
        <v>9</v>
      </c>
      <c r="G728" s="98" t="s">
        <v>1580</v>
      </c>
      <c r="H728" s="98" t="s">
        <v>3927</v>
      </c>
      <c r="I728" s="98" t="s">
        <v>20</v>
      </c>
      <c r="J728" s="98" t="s">
        <v>500</v>
      </c>
      <c r="K728" s="98" t="s">
        <v>6294</v>
      </c>
      <c r="L728" s="99">
        <v>22000</v>
      </c>
      <c r="M728" s="100"/>
      <c r="N728" s="99">
        <v>668.8</v>
      </c>
      <c r="O728" s="99">
        <v>631.4</v>
      </c>
      <c r="P728" s="100"/>
      <c r="Q728" s="99">
        <v>10608.8</v>
      </c>
    </row>
    <row r="729" spans="1:17">
      <c r="A729" s="42" t="str">
        <f>TNOMINA[[#This Row],[cedula]]&amp;TNOMINA[[#This Row],[ctapresup]]&amp;TNOMINA[[#This Row],[prog]]</f>
        <v>001032600142.1.1.1.0113</v>
      </c>
      <c r="B729" s="98" t="s">
        <v>1787</v>
      </c>
      <c r="C729" s="98" t="s">
        <v>1811</v>
      </c>
      <c r="D729" s="98" t="s">
        <v>5759</v>
      </c>
      <c r="E729" s="98" t="s">
        <v>5731</v>
      </c>
      <c r="F729" s="98" t="s">
        <v>9</v>
      </c>
      <c r="G729" s="98" t="s">
        <v>1581</v>
      </c>
      <c r="H729" s="98" t="s">
        <v>69</v>
      </c>
      <c r="I729" s="98" t="s">
        <v>16</v>
      </c>
      <c r="J729" s="98" t="s">
        <v>60</v>
      </c>
      <c r="K729" s="98" t="s">
        <v>6294</v>
      </c>
      <c r="L729" s="99">
        <v>30000</v>
      </c>
      <c r="M729" s="100"/>
      <c r="N729" s="99">
        <v>912</v>
      </c>
      <c r="O729" s="99">
        <v>861</v>
      </c>
      <c r="P729" s="100"/>
      <c r="Q729" s="99">
        <v>17100.580000000002</v>
      </c>
    </row>
    <row r="730" spans="1:17">
      <c r="A730" s="42" t="str">
        <f>TNOMINA[[#This Row],[cedula]]&amp;TNOMINA[[#This Row],[ctapresup]]&amp;TNOMINA[[#This Row],[prog]]</f>
        <v>031031042812.1.1.1.0113</v>
      </c>
      <c r="B730" s="98" t="s">
        <v>1787</v>
      </c>
      <c r="C730" s="98" t="s">
        <v>1811</v>
      </c>
      <c r="D730" s="98" t="s">
        <v>5759</v>
      </c>
      <c r="E730" s="98" t="s">
        <v>5731</v>
      </c>
      <c r="F730" s="98" t="s">
        <v>9</v>
      </c>
      <c r="G730" s="98" t="s">
        <v>1582</v>
      </c>
      <c r="H730" s="98" t="s">
        <v>439</v>
      </c>
      <c r="I730" s="98" t="s">
        <v>107</v>
      </c>
      <c r="J730" s="98" t="s">
        <v>428</v>
      </c>
      <c r="K730" s="98" t="s">
        <v>6294</v>
      </c>
      <c r="L730" s="99">
        <v>24000</v>
      </c>
      <c r="M730" s="100"/>
      <c r="N730" s="99">
        <v>729.6</v>
      </c>
      <c r="O730" s="99">
        <v>688.8</v>
      </c>
      <c r="P730" s="100"/>
      <c r="Q730" s="99">
        <v>22556.6</v>
      </c>
    </row>
    <row r="731" spans="1:17">
      <c r="A731" s="42" t="str">
        <f>TNOMINA[[#This Row],[cedula]]&amp;TNOMINA[[#This Row],[ctapresup]]&amp;TNOMINA[[#This Row],[prog]]</f>
        <v>031022431552.1.1.1.0113</v>
      </c>
      <c r="B731" s="98" t="s">
        <v>1787</v>
      </c>
      <c r="C731" s="98" t="s">
        <v>1811</v>
      </c>
      <c r="D731" s="98" t="s">
        <v>5759</v>
      </c>
      <c r="E731" s="98" t="s">
        <v>5731</v>
      </c>
      <c r="F731" s="98" t="s">
        <v>9</v>
      </c>
      <c r="G731" s="98" t="s">
        <v>1583</v>
      </c>
      <c r="H731" s="98" t="s">
        <v>33</v>
      </c>
      <c r="I731" s="98" t="s">
        <v>20</v>
      </c>
      <c r="J731" s="98" t="s">
        <v>14</v>
      </c>
      <c r="K731" s="98" t="s">
        <v>6294</v>
      </c>
      <c r="L731" s="99">
        <v>18000</v>
      </c>
      <c r="M731" s="100"/>
      <c r="N731" s="99">
        <v>547.20000000000005</v>
      </c>
      <c r="O731" s="99">
        <v>516.6</v>
      </c>
      <c r="P731" s="100"/>
      <c r="Q731" s="99">
        <v>16311.2</v>
      </c>
    </row>
    <row r="732" spans="1:17">
      <c r="A732" s="42" t="str">
        <f>TNOMINA[[#This Row],[cedula]]&amp;TNOMINA[[#This Row],[ctapresup]]&amp;TNOMINA[[#This Row],[prog]]</f>
        <v>031008164402.1.1.1.0113</v>
      </c>
      <c r="B732" s="98" t="s">
        <v>1787</v>
      </c>
      <c r="C732" s="98" t="s">
        <v>1811</v>
      </c>
      <c r="D732" s="98" t="s">
        <v>5759</v>
      </c>
      <c r="E732" s="98" t="s">
        <v>5731</v>
      </c>
      <c r="F732" s="98" t="s">
        <v>9</v>
      </c>
      <c r="G732" s="98" t="s">
        <v>1584</v>
      </c>
      <c r="H732" s="98" t="s">
        <v>1146</v>
      </c>
      <c r="I732" s="98" t="s">
        <v>16</v>
      </c>
      <c r="J732" s="98" t="s">
        <v>14</v>
      </c>
      <c r="K732" s="98" t="s">
        <v>6294</v>
      </c>
      <c r="L732" s="99">
        <v>35000</v>
      </c>
      <c r="M732" s="100"/>
      <c r="N732" s="99">
        <v>1064</v>
      </c>
      <c r="O732" s="99">
        <v>1004.5</v>
      </c>
      <c r="P732" s="100"/>
      <c r="Q732" s="99">
        <v>32906.5</v>
      </c>
    </row>
    <row r="733" spans="1:17">
      <c r="A733" s="42" t="str">
        <f>TNOMINA[[#This Row],[cedula]]&amp;TNOMINA[[#This Row],[ctapresup]]&amp;TNOMINA[[#This Row],[prog]]</f>
        <v>031021566212.1.1.1.0113</v>
      </c>
      <c r="B733" s="98" t="s">
        <v>1787</v>
      </c>
      <c r="C733" s="98" t="s">
        <v>1811</v>
      </c>
      <c r="D733" s="98" t="s">
        <v>5759</v>
      </c>
      <c r="E733" s="98" t="s">
        <v>5731</v>
      </c>
      <c r="F733" s="98" t="s">
        <v>9</v>
      </c>
      <c r="G733" s="98" t="s">
        <v>1585</v>
      </c>
      <c r="H733" s="98" t="s">
        <v>34</v>
      </c>
      <c r="I733" s="98" t="s">
        <v>18</v>
      </c>
      <c r="J733" s="98" t="s">
        <v>14</v>
      </c>
      <c r="K733" s="98" t="s">
        <v>6294</v>
      </c>
      <c r="L733" s="99">
        <v>30000</v>
      </c>
      <c r="M733" s="100"/>
      <c r="N733" s="99">
        <v>912</v>
      </c>
      <c r="O733" s="99">
        <v>861</v>
      </c>
      <c r="P733" s="100"/>
      <c r="Q733" s="99">
        <v>27852</v>
      </c>
    </row>
    <row r="734" spans="1:17">
      <c r="A734" s="42" t="str">
        <f>TNOMINA[[#This Row],[cedula]]&amp;TNOMINA[[#This Row],[ctapresup]]&amp;TNOMINA[[#This Row],[prog]]</f>
        <v>031011476392.1.1.1.0113</v>
      </c>
      <c r="B734" s="98" t="s">
        <v>1787</v>
      </c>
      <c r="C734" s="98" t="s">
        <v>1811</v>
      </c>
      <c r="D734" s="98" t="s">
        <v>5759</v>
      </c>
      <c r="E734" s="98" t="s">
        <v>5731</v>
      </c>
      <c r="F734" s="98" t="s">
        <v>9</v>
      </c>
      <c r="G734" s="98" t="s">
        <v>1586</v>
      </c>
      <c r="H734" s="98" t="s">
        <v>5764</v>
      </c>
      <c r="I734" s="98" t="s">
        <v>36</v>
      </c>
      <c r="J734" s="98" t="s">
        <v>14</v>
      </c>
      <c r="K734" s="98" t="s">
        <v>6294</v>
      </c>
      <c r="L734" s="99">
        <v>35000</v>
      </c>
      <c r="M734" s="100"/>
      <c r="N734" s="99">
        <v>1064</v>
      </c>
      <c r="O734" s="99">
        <v>1004.5</v>
      </c>
      <c r="P734" s="100"/>
      <c r="Q734" s="99">
        <v>32556.5</v>
      </c>
    </row>
    <row r="735" spans="1:17">
      <c r="A735" s="42" t="str">
        <f>TNOMINA[[#This Row],[cedula]]&amp;TNOMINA[[#This Row],[ctapresup]]&amp;TNOMINA[[#This Row],[prog]]</f>
        <v>031008131162.1.1.1.0113</v>
      </c>
      <c r="B735" s="98" t="s">
        <v>1787</v>
      </c>
      <c r="C735" s="98" t="s">
        <v>1811</v>
      </c>
      <c r="D735" s="98" t="s">
        <v>5759</v>
      </c>
      <c r="E735" s="98" t="s">
        <v>5731</v>
      </c>
      <c r="F735" s="98" t="s">
        <v>9</v>
      </c>
      <c r="G735" s="98" t="s">
        <v>1587</v>
      </c>
      <c r="H735" s="98" t="s">
        <v>37</v>
      </c>
      <c r="I735" s="98" t="s">
        <v>38</v>
      </c>
      <c r="J735" s="98" t="s">
        <v>14</v>
      </c>
      <c r="K735" s="98" t="s">
        <v>6294</v>
      </c>
      <c r="L735" s="99">
        <v>36000</v>
      </c>
      <c r="M735" s="100"/>
      <c r="N735" s="99">
        <v>1094.4000000000001</v>
      </c>
      <c r="O735" s="99">
        <v>1033.2</v>
      </c>
      <c r="P735" s="100"/>
      <c r="Q735" s="99">
        <v>32897.4</v>
      </c>
    </row>
    <row r="736" spans="1:17">
      <c r="A736" s="42" t="str">
        <f>TNOMINA[[#This Row],[cedula]]&amp;TNOMINA[[#This Row],[ctapresup]]&amp;TNOMINA[[#This Row],[prog]]</f>
        <v>031006731062.1.1.1.0113</v>
      </c>
      <c r="B736" s="98" t="s">
        <v>1787</v>
      </c>
      <c r="C736" s="98" t="s">
        <v>1811</v>
      </c>
      <c r="D736" s="98" t="s">
        <v>5759</v>
      </c>
      <c r="E736" s="98" t="s">
        <v>5731</v>
      </c>
      <c r="F736" s="98" t="s">
        <v>9</v>
      </c>
      <c r="G736" s="98" t="s">
        <v>1588</v>
      </c>
      <c r="H736" s="98" t="s">
        <v>39</v>
      </c>
      <c r="I736" s="98" t="s">
        <v>212</v>
      </c>
      <c r="J736" s="98" t="s">
        <v>14</v>
      </c>
      <c r="K736" s="98" t="s">
        <v>6294</v>
      </c>
      <c r="L736" s="99">
        <v>30000</v>
      </c>
      <c r="M736" s="100"/>
      <c r="N736" s="99">
        <v>912</v>
      </c>
      <c r="O736" s="99">
        <v>861</v>
      </c>
      <c r="P736" s="100"/>
      <c r="Q736" s="99">
        <v>28152</v>
      </c>
    </row>
    <row r="737" spans="1:17">
      <c r="A737" s="42" t="str">
        <f>TNOMINA[[#This Row],[cedula]]&amp;TNOMINA[[#This Row],[ctapresup]]&amp;TNOMINA[[#This Row],[prog]]</f>
        <v>095001268192.1.1.1.0113</v>
      </c>
      <c r="B737" s="98" t="s">
        <v>1787</v>
      </c>
      <c r="C737" s="98" t="s">
        <v>1811</v>
      </c>
      <c r="D737" s="98" t="s">
        <v>5759</v>
      </c>
      <c r="E737" s="98" t="s">
        <v>5731</v>
      </c>
      <c r="F737" s="98" t="s">
        <v>9</v>
      </c>
      <c r="G737" s="98" t="s">
        <v>2396</v>
      </c>
      <c r="H737" s="98" t="s">
        <v>5765</v>
      </c>
      <c r="I737" s="98" t="s">
        <v>87</v>
      </c>
      <c r="J737" s="98" t="s">
        <v>428</v>
      </c>
      <c r="K737" s="98" t="s">
        <v>6294</v>
      </c>
      <c r="L737" s="99">
        <v>25000</v>
      </c>
      <c r="M737" s="100"/>
      <c r="N737" s="99">
        <v>760</v>
      </c>
      <c r="O737" s="99">
        <v>717.5</v>
      </c>
      <c r="P737" s="100"/>
      <c r="Q737" s="99">
        <v>21782.04</v>
      </c>
    </row>
    <row r="738" spans="1:17">
      <c r="A738" s="42" t="str">
        <f>TNOMINA[[#This Row],[cedula]]&amp;TNOMINA[[#This Row],[ctapresup]]&amp;TNOMINA[[#This Row],[prog]]</f>
        <v>402006456752.1.1.1.0113</v>
      </c>
      <c r="B738" s="98" t="s">
        <v>1787</v>
      </c>
      <c r="C738" s="98" t="s">
        <v>1811</v>
      </c>
      <c r="D738" s="98" t="s">
        <v>5759</v>
      </c>
      <c r="E738" s="98" t="s">
        <v>5731</v>
      </c>
      <c r="F738" s="98" t="s">
        <v>9</v>
      </c>
      <c r="G738" s="98" t="s">
        <v>2856</v>
      </c>
      <c r="H738" s="98" t="s">
        <v>2871</v>
      </c>
      <c r="I738" s="98" t="s">
        <v>307</v>
      </c>
      <c r="J738" s="98" t="s">
        <v>89</v>
      </c>
      <c r="K738" s="98" t="s">
        <v>6294</v>
      </c>
      <c r="L738" s="99">
        <v>22000</v>
      </c>
      <c r="M738" s="100"/>
      <c r="N738" s="99">
        <v>668.8</v>
      </c>
      <c r="O738" s="99">
        <v>631.4</v>
      </c>
      <c r="P738" s="100"/>
      <c r="Q738" s="99">
        <v>18608.8</v>
      </c>
    </row>
    <row r="739" spans="1:17">
      <c r="A739" s="42" t="str">
        <f>TNOMINA[[#This Row],[cedula]]&amp;TNOMINA[[#This Row],[ctapresup]]&amp;TNOMINA[[#This Row],[prog]]</f>
        <v>001081869252.1.1.1.0113</v>
      </c>
      <c r="B739" s="98" t="s">
        <v>1787</v>
      </c>
      <c r="C739" s="98" t="s">
        <v>1811</v>
      </c>
      <c r="D739" s="98" t="s">
        <v>5759</v>
      </c>
      <c r="E739" s="98" t="s">
        <v>5731</v>
      </c>
      <c r="F739" s="98" t="s">
        <v>9</v>
      </c>
      <c r="G739" s="98" t="s">
        <v>1589</v>
      </c>
      <c r="H739" s="98" t="s">
        <v>533</v>
      </c>
      <c r="I739" s="98" t="s">
        <v>304</v>
      </c>
      <c r="J739" s="98" t="s">
        <v>500</v>
      </c>
      <c r="K739" s="98" t="s">
        <v>6294</v>
      </c>
      <c r="L739" s="99">
        <v>22000</v>
      </c>
      <c r="M739" s="100"/>
      <c r="N739" s="99">
        <v>668.8</v>
      </c>
      <c r="O739" s="99">
        <v>631.4</v>
      </c>
      <c r="P739" s="100"/>
      <c r="Q739" s="99">
        <v>17800.88</v>
      </c>
    </row>
    <row r="740" spans="1:17">
      <c r="A740" s="42" t="str">
        <f>TNOMINA[[#This Row],[cedula]]&amp;TNOMINA[[#This Row],[ctapresup]]&amp;TNOMINA[[#This Row],[prog]]</f>
        <v>001007568082.1.1.1.0113</v>
      </c>
      <c r="B740" s="98" t="s">
        <v>1787</v>
      </c>
      <c r="C740" s="98" t="s">
        <v>1811</v>
      </c>
      <c r="D740" s="98" t="s">
        <v>5759</v>
      </c>
      <c r="E740" s="98" t="s">
        <v>5731</v>
      </c>
      <c r="F740" s="98" t="s">
        <v>9</v>
      </c>
      <c r="G740" s="98" t="s">
        <v>1590</v>
      </c>
      <c r="H740" s="98" t="s">
        <v>112</v>
      </c>
      <c r="I740" s="98" t="s">
        <v>113</v>
      </c>
      <c r="J740" s="98" t="s">
        <v>256</v>
      </c>
      <c r="K740" s="98" t="s">
        <v>6294</v>
      </c>
      <c r="L740" s="99">
        <v>50000</v>
      </c>
      <c r="M740" s="99">
        <v>1854</v>
      </c>
      <c r="N740" s="99">
        <v>1520</v>
      </c>
      <c r="O740" s="99">
        <v>1435</v>
      </c>
      <c r="P740" s="99">
        <v>75</v>
      </c>
      <c r="Q740" s="99">
        <v>45116</v>
      </c>
    </row>
    <row r="741" spans="1:17">
      <c r="A741" s="42" t="str">
        <f>TNOMINA[[#This Row],[cedula]]&amp;TNOMINA[[#This Row],[ctapresup]]&amp;TNOMINA[[#This Row],[prog]]</f>
        <v>001096268532.1.1.1.0113</v>
      </c>
      <c r="B741" s="98" t="s">
        <v>1787</v>
      </c>
      <c r="C741" s="98" t="s">
        <v>1811</v>
      </c>
      <c r="D741" s="98" t="s">
        <v>5759</v>
      </c>
      <c r="E741" s="98" t="s">
        <v>5731</v>
      </c>
      <c r="F741" s="98" t="s">
        <v>9</v>
      </c>
      <c r="G741" s="98" t="s">
        <v>1591</v>
      </c>
      <c r="H741" s="98" t="s">
        <v>534</v>
      </c>
      <c r="I741" s="98" t="s">
        <v>535</v>
      </c>
      <c r="J741" s="98" t="s">
        <v>500</v>
      </c>
      <c r="K741" s="98" t="s">
        <v>6294</v>
      </c>
      <c r="L741" s="99">
        <v>22000</v>
      </c>
      <c r="M741" s="100"/>
      <c r="N741" s="99">
        <v>668.8</v>
      </c>
      <c r="O741" s="99">
        <v>631.4</v>
      </c>
      <c r="P741" s="100"/>
      <c r="Q741" s="99">
        <v>20624.8</v>
      </c>
    </row>
    <row r="742" spans="1:17">
      <c r="A742" s="42" t="str">
        <f>TNOMINA[[#This Row],[cedula]]&amp;TNOMINA[[#This Row],[ctapresup]]&amp;TNOMINA[[#This Row],[prog]]</f>
        <v>001177741412.1.1.1.0113</v>
      </c>
      <c r="B742" s="98" t="s">
        <v>1787</v>
      </c>
      <c r="C742" s="98" t="s">
        <v>1811</v>
      </c>
      <c r="D742" s="98" t="s">
        <v>5759</v>
      </c>
      <c r="E742" s="98" t="s">
        <v>5731</v>
      </c>
      <c r="F742" s="98" t="s">
        <v>9</v>
      </c>
      <c r="G742" s="98" t="s">
        <v>1592</v>
      </c>
      <c r="H742" s="98" t="s">
        <v>1226</v>
      </c>
      <c r="I742" s="98" t="s">
        <v>307</v>
      </c>
      <c r="J742" s="98" t="s">
        <v>60</v>
      </c>
      <c r="K742" s="98" t="s">
        <v>6294</v>
      </c>
      <c r="L742" s="99">
        <v>24000</v>
      </c>
      <c r="M742" s="100"/>
      <c r="N742" s="99">
        <v>729.6</v>
      </c>
      <c r="O742" s="99">
        <v>688.8</v>
      </c>
      <c r="P742" s="100"/>
      <c r="Q742" s="99">
        <v>11018.81</v>
      </c>
    </row>
    <row r="743" spans="1:17">
      <c r="A743" s="42" t="str">
        <f>TNOMINA[[#This Row],[cedula]]&amp;TNOMINA[[#This Row],[ctapresup]]&amp;TNOMINA[[#This Row],[prog]]</f>
        <v>001017943372.1.1.1.0113</v>
      </c>
      <c r="B743" s="98" t="s">
        <v>1787</v>
      </c>
      <c r="C743" s="98" t="s">
        <v>1811</v>
      </c>
      <c r="D743" s="98" t="s">
        <v>5759</v>
      </c>
      <c r="E743" s="98" t="s">
        <v>5731</v>
      </c>
      <c r="F743" s="98" t="s">
        <v>9</v>
      </c>
      <c r="G743" s="98" t="s">
        <v>1593</v>
      </c>
      <c r="H743" s="98" t="s">
        <v>1227</v>
      </c>
      <c r="I743" s="98" t="s">
        <v>303</v>
      </c>
      <c r="J743" s="98" t="s">
        <v>60</v>
      </c>
      <c r="K743" s="98" t="s">
        <v>6294</v>
      </c>
      <c r="L743" s="99">
        <v>30000</v>
      </c>
      <c r="M743" s="100"/>
      <c r="N743" s="99">
        <v>912</v>
      </c>
      <c r="O743" s="99">
        <v>861</v>
      </c>
      <c r="P743" s="100"/>
      <c r="Q743" s="99">
        <v>26136</v>
      </c>
    </row>
    <row r="744" spans="1:17">
      <c r="A744" s="42" t="str">
        <f>TNOMINA[[#This Row],[cedula]]&amp;TNOMINA[[#This Row],[ctapresup]]&amp;TNOMINA[[#This Row],[prog]]</f>
        <v>001010663062.1.1.1.0113</v>
      </c>
      <c r="B744" s="98" t="s">
        <v>1787</v>
      </c>
      <c r="C744" s="98" t="s">
        <v>1811</v>
      </c>
      <c r="D744" s="98" t="s">
        <v>5759</v>
      </c>
      <c r="E744" s="98" t="s">
        <v>5731</v>
      </c>
      <c r="F744" s="98" t="s">
        <v>9</v>
      </c>
      <c r="G744" s="98" t="s">
        <v>937</v>
      </c>
      <c r="H744" s="98" t="s">
        <v>536</v>
      </c>
      <c r="I744" s="98" t="s">
        <v>537</v>
      </c>
      <c r="J744" s="98" t="s">
        <v>500</v>
      </c>
      <c r="K744" s="98" t="s">
        <v>6294</v>
      </c>
      <c r="L744" s="99">
        <v>60000</v>
      </c>
      <c r="M744" s="99">
        <v>3486.68</v>
      </c>
      <c r="N744" s="99">
        <v>1824</v>
      </c>
      <c r="O744" s="99">
        <v>1722</v>
      </c>
      <c r="P744" s="99">
        <v>375</v>
      </c>
      <c r="Q744" s="99">
        <v>52592.32</v>
      </c>
    </row>
    <row r="745" spans="1:17">
      <c r="A745" s="42" t="str">
        <f>TNOMINA[[#This Row],[cedula]]&amp;TNOMINA[[#This Row],[ctapresup]]&amp;TNOMINA[[#This Row],[prog]]</f>
        <v>001104349582.1.1.1.0113</v>
      </c>
      <c r="B745" s="98" t="s">
        <v>1787</v>
      </c>
      <c r="C745" s="98" t="s">
        <v>1811</v>
      </c>
      <c r="D745" s="98" t="s">
        <v>5759</v>
      </c>
      <c r="E745" s="98" t="s">
        <v>5731</v>
      </c>
      <c r="F745" s="98" t="s">
        <v>9</v>
      </c>
      <c r="G745" s="98" t="s">
        <v>938</v>
      </c>
      <c r="H745" s="98" t="s">
        <v>538</v>
      </c>
      <c r="I745" s="98" t="s">
        <v>507</v>
      </c>
      <c r="J745" s="98" t="s">
        <v>500</v>
      </c>
      <c r="K745" s="98" t="s">
        <v>6294</v>
      </c>
      <c r="L745" s="99">
        <v>22000</v>
      </c>
      <c r="M745" s="100"/>
      <c r="N745" s="99">
        <v>668.8</v>
      </c>
      <c r="O745" s="99">
        <v>631.4</v>
      </c>
      <c r="P745" s="100"/>
      <c r="Q745" s="99">
        <v>8624.59</v>
      </c>
    </row>
    <row r="746" spans="1:17">
      <c r="A746" s="42" t="str">
        <f>TNOMINA[[#This Row],[cedula]]&amp;TNOMINA[[#This Row],[ctapresup]]&amp;TNOMINA[[#This Row],[prog]]</f>
        <v>001112514272.1.1.1.0113</v>
      </c>
      <c r="B746" s="98" t="s">
        <v>1787</v>
      </c>
      <c r="C746" s="98" t="s">
        <v>1811</v>
      </c>
      <c r="D746" s="98" t="s">
        <v>5759</v>
      </c>
      <c r="E746" s="98" t="s">
        <v>5731</v>
      </c>
      <c r="F746" s="98" t="s">
        <v>9</v>
      </c>
      <c r="G746" s="98" t="s">
        <v>939</v>
      </c>
      <c r="H746" s="98" t="s">
        <v>139</v>
      </c>
      <c r="I746" s="98" t="s">
        <v>140</v>
      </c>
      <c r="J746" s="98" t="s">
        <v>119</v>
      </c>
      <c r="K746" s="98" t="s">
        <v>6294</v>
      </c>
      <c r="L746" s="99">
        <v>35000</v>
      </c>
      <c r="M746" s="100"/>
      <c r="N746" s="99">
        <v>1064</v>
      </c>
      <c r="O746" s="99">
        <v>1004.5</v>
      </c>
      <c r="P746" s="100"/>
      <c r="Q746" s="99">
        <v>30841.040000000001</v>
      </c>
    </row>
    <row r="747" spans="1:17">
      <c r="A747" s="42" t="str">
        <f>TNOMINA[[#This Row],[cedula]]&amp;TNOMINA[[#This Row],[ctapresup]]&amp;TNOMINA[[#This Row],[prog]]</f>
        <v>001123828332.1.1.1.0113</v>
      </c>
      <c r="B747" s="98" t="s">
        <v>1787</v>
      </c>
      <c r="C747" s="98" t="s">
        <v>1811</v>
      </c>
      <c r="D747" s="98" t="s">
        <v>5759</v>
      </c>
      <c r="E747" s="98" t="s">
        <v>5731</v>
      </c>
      <c r="F747" s="98" t="s">
        <v>9</v>
      </c>
      <c r="G747" s="98" t="s">
        <v>4252</v>
      </c>
      <c r="H747" s="98" t="s">
        <v>4255</v>
      </c>
      <c r="I747" s="98" t="s">
        <v>7</v>
      </c>
      <c r="J747" s="98" t="s">
        <v>60</v>
      </c>
      <c r="K747" s="98" t="s">
        <v>6294</v>
      </c>
      <c r="L747" s="99">
        <v>24000</v>
      </c>
      <c r="M747" s="100"/>
      <c r="N747" s="99">
        <v>729.6</v>
      </c>
      <c r="O747" s="99">
        <v>688.8</v>
      </c>
      <c r="P747" s="100"/>
      <c r="Q747" s="99">
        <v>19490.599999999999</v>
      </c>
    </row>
    <row r="748" spans="1:17">
      <c r="A748" s="42" t="str">
        <f>TNOMINA[[#This Row],[cedula]]&amp;TNOMINA[[#This Row],[ctapresup]]&amp;TNOMINA[[#This Row],[prog]]</f>
        <v>035000860732.1.1.1.0113</v>
      </c>
      <c r="B748" s="98" t="s">
        <v>1787</v>
      </c>
      <c r="C748" s="98" t="s">
        <v>1811</v>
      </c>
      <c r="D748" s="98" t="s">
        <v>5759</v>
      </c>
      <c r="E748" s="98" t="s">
        <v>5731</v>
      </c>
      <c r="F748" s="98" t="s">
        <v>9</v>
      </c>
      <c r="G748" s="98" t="s">
        <v>1594</v>
      </c>
      <c r="H748" s="98" t="s">
        <v>440</v>
      </c>
      <c r="I748" s="98" t="s">
        <v>49</v>
      </c>
      <c r="J748" s="98" t="s">
        <v>428</v>
      </c>
      <c r="K748" s="98" t="s">
        <v>6294</v>
      </c>
      <c r="L748" s="99">
        <v>22000</v>
      </c>
      <c r="M748" s="100"/>
      <c r="N748" s="99">
        <v>668.8</v>
      </c>
      <c r="O748" s="99">
        <v>631.4</v>
      </c>
      <c r="P748" s="100"/>
      <c r="Q748" s="99">
        <v>20374.8</v>
      </c>
    </row>
    <row r="749" spans="1:17">
      <c r="A749" s="42" t="str">
        <f>TNOMINA[[#This Row],[cedula]]&amp;TNOMINA[[#This Row],[ctapresup]]&amp;TNOMINA[[#This Row],[prog]]</f>
        <v>031000437222.1.1.1.0113</v>
      </c>
      <c r="B749" s="98" t="s">
        <v>1787</v>
      </c>
      <c r="C749" s="98" t="s">
        <v>1811</v>
      </c>
      <c r="D749" s="98" t="s">
        <v>5759</v>
      </c>
      <c r="E749" s="98" t="s">
        <v>5731</v>
      </c>
      <c r="F749" s="98" t="s">
        <v>9</v>
      </c>
      <c r="G749" s="98" t="s">
        <v>1595</v>
      </c>
      <c r="H749" s="98" t="s">
        <v>40</v>
      </c>
      <c r="I749" s="98" t="s">
        <v>38</v>
      </c>
      <c r="J749" s="98" t="s">
        <v>14</v>
      </c>
      <c r="K749" s="98" t="s">
        <v>6294</v>
      </c>
      <c r="L749" s="99">
        <v>36000</v>
      </c>
      <c r="M749" s="100"/>
      <c r="N749" s="99">
        <v>1094.4000000000001</v>
      </c>
      <c r="O749" s="99">
        <v>1033.2</v>
      </c>
      <c r="P749" s="100"/>
      <c r="Q749" s="99">
        <v>33497.4</v>
      </c>
    </row>
    <row r="750" spans="1:17">
      <c r="A750" s="42" t="str">
        <f>TNOMINA[[#This Row],[cedula]]&amp;TNOMINA[[#This Row],[ctapresup]]&amp;TNOMINA[[#This Row],[prog]]</f>
        <v>047000423952.1.1.1.0113</v>
      </c>
      <c r="B750" s="98" t="s">
        <v>1787</v>
      </c>
      <c r="C750" s="98" t="s">
        <v>1811</v>
      </c>
      <c r="D750" s="98" t="s">
        <v>5759</v>
      </c>
      <c r="E750" s="98" t="s">
        <v>5731</v>
      </c>
      <c r="F750" s="98" t="s">
        <v>9</v>
      </c>
      <c r="G750" s="98" t="s">
        <v>1596</v>
      </c>
      <c r="H750" s="98" t="s">
        <v>41</v>
      </c>
      <c r="I750" s="98" t="s">
        <v>38</v>
      </c>
      <c r="J750" s="98" t="s">
        <v>14</v>
      </c>
      <c r="K750" s="98" t="s">
        <v>6294</v>
      </c>
      <c r="L750" s="99">
        <v>36000</v>
      </c>
      <c r="M750" s="100"/>
      <c r="N750" s="99">
        <v>1094.4000000000001</v>
      </c>
      <c r="O750" s="99">
        <v>1033.2</v>
      </c>
      <c r="P750" s="100"/>
      <c r="Q750" s="99">
        <v>33547.4</v>
      </c>
    </row>
    <row r="751" spans="1:17">
      <c r="A751" s="42" t="str">
        <f>TNOMINA[[#This Row],[cedula]]&amp;TNOMINA[[#This Row],[ctapresup]]&amp;TNOMINA[[#This Row],[prog]]</f>
        <v>001026325772.1.1.1.0113</v>
      </c>
      <c r="B751" s="98" t="s">
        <v>1787</v>
      </c>
      <c r="C751" s="98" t="s">
        <v>1811</v>
      </c>
      <c r="D751" s="98" t="s">
        <v>5759</v>
      </c>
      <c r="E751" s="98" t="s">
        <v>5731</v>
      </c>
      <c r="F751" s="98" t="s">
        <v>9</v>
      </c>
      <c r="G751" s="98" t="s">
        <v>975</v>
      </c>
      <c r="H751" s="98" t="s">
        <v>104</v>
      </c>
      <c r="I751" s="98" t="s">
        <v>20</v>
      </c>
      <c r="J751" s="98" t="s">
        <v>89</v>
      </c>
      <c r="K751" s="98" t="s">
        <v>6294</v>
      </c>
      <c r="L751" s="99">
        <v>24000</v>
      </c>
      <c r="M751" s="100"/>
      <c r="N751" s="99">
        <v>729.6</v>
      </c>
      <c r="O751" s="99">
        <v>688.8</v>
      </c>
      <c r="P751" s="100"/>
      <c r="Q751" s="99">
        <v>21420.6</v>
      </c>
    </row>
    <row r="752" spans="1:17">
      <c r="A752" s="42" t="str">
        <f>TNOMINA[[#This Row],[cedula]]&amp;TNOMINA[[#This Row],[ctapresup]]&amp;TNOMINA[[#This Row],[prog]]</f>
        <v>031007196102.1.1.1.0113</v>
      </c>
      <c r="B752" s="98" t="s">
        <v>1787</v>
      </c>
      <c r="C752" s="98" t="s">
        <v>1811</v>
      </c>
      <c r="D752" s="98" t="s">
        <v>5759</v>
      </c>
      <c r="E752" s="98" t="s">
        <v>5731</v>
      </c>
      <c r="F752" s="98" t="s">
        <v>9</v>
      </c>
      <c r="G752" s="98" t="s">
        <v>1597</v>
      </c>
      <c r="H752" s="98" t="s">
        <v>1147</v>
      </c>
      <c r="I752" s="98" t="s">
        <v>7</v>
      </c>
      <c r="J752" s="98" t="s">
        <v>14</v>
      </c>
      <c r="K752" s="98" t="s">
        <v>6294</v>
      </c>
      <c r="L752" s="99">
        <v>18000</v>
      </c>
      <c r="M752" s="100"/>
      <c r="N752" s="99">
        <v>547.20000000000005</v>
      </c>
      <c r="O752" s="99">
        <v>516.6</v>
      </c>
      <c r="P752" s="100"/>
      <c r="Q752" s="99">
        <v>16911.2</v>
      </c>
    </row>
    <row r="753" spans="1:17">
      <c r="A753" s="42" t="str">
        <f>TNOMINA[[#This Row],[cedula]]&amp;TNOMINA[[#This Row],[ctapresup]]&amp;TNOMINA[[#This Row],[prog]]</f>
        <v>037007337892.1.1.1.0113</v>
      </c>
      <c r="B753" s="98" t="s">
        <v>1787</v>
      </c>
      <c r="C753" s="98" t="s">
        <v>1811</v>
      </c>
      <c r="D753" s="98" t="s">
        <v>5759</v>
      </c>
      <c r="E753" s="98" t="s">
        <v>5731</v>
      </c>
      <c r="F753" s="98" t="s">
        <v>9</v>
      </c>
      <c r="G753" s="98" t="s">
        <v>1342</v>
      </c>
      <c r="H753" s="98" t="s">
        <v>673</v>
      </c>
      <c r="I753" s="98" t="s">
        <v>219</v>
      </c>
      <c r="J753" s="98" t="s">
        <v>428</v>
      </c>
      <c r="K753" s="98" t="s">
        <v>6294</v>
      </c>
      <c r="L753" s="99">
        <v>70000</v>
      </c>
      <c r="M753" s="99">
        <v>5368.48</v>
      </c>
      <c r="N753" s="99">
        <v>2128</v>
      </c>
      <c r="O753" s="99">
        <v>2009</v>
      </c>
      <c r="P753" s="99">
        <v>925.00000000000728</v>
      </c>
      <c r="Q753" s="99">
        <v>59569.52</v>
      </c>
    </row>
    <row r="754" spans="1:17">
      <c r="A754" s="42" t="str">
        <f>TNOMINA[[#This Row],[cedula]]&amp;TNOMINA[[#This Row],[ctapresup]]&amp;TNOMINA[[#This Row],[prog]]</f>
        <v>053003541222.1.1.1.0113</v>
      </c>
      <c r="B754" s="98" t="s">
        <v>1787</v>
      </c>
      <c r="C754" s="98" t="s">
        <v>1811</v>
      </c>
      <c r="D754" s="98" t="s">
        <v>5759</v>
      </c>
      <c r="E754" s="98" t="s">
        <v>5731</v>
      </c>
      <c r="F754" s="98" t="s">
        <v>9</v>
      </c>
      <c r="G754" s="98" t="s">
        <v>1598</v>
      </c>
      <c r="H754" s="98" t="s">
        <v>286</v>
      </c>
      <c r="I754" s="98" t="s">
        <v>219</v>
      </c>
      <c r="J754" s="98" t="s">
        <v>283</v>
      </c>
      <c r="K754" s="98" t="s">
        <v>6294</v>
      </c>
      <c r="L754" s="99">
        <v>65000</v>
      </c>
      <c r="M754" s="99">
        <v>4084.48</v>
      </c>
      <c r="N754" s="99">
        <v>1976</v>
      </c>
      <c r="O754" s="99">
        <v>1865.5</v>
      </c>
      <c r="P754" s="99">
        <v>1740.4599999999991</v>
      </c>
      <c r="Q754" s="99">
        <v>55333.56</v>
      </c>
    </row>
    <row r="755" spans="1:17">
      <c r="A755" s="42" t="str">
        <f>TNOMINA[[#This Row],[cedula]]&amp;TNOMINA[[#This Row],[ctapresup]]&amp;TNOMINA[[#This Row],[prog]]</f>
        <v>402336684472.1.1.1.0113</v>
      </c>
      <c r="B755" s="98" t="s">
        <v>1787</v>
      </c>
      <c r="C755" s="98" t="s">
        <v>1811</v>
      </c>
      <c r="D755" s="98" t="s">
        <v>5759</v>
      </c>
      <c r="E755" s="98" t="s">
        <v>5731</v>
      </c>
      <c r="F755" s="98" t="s">
        <v>9</v>
      </c>
      <c r="G755" s="98" t="s">
        <v>2538</v>
      </c>
      <c r="H755" s="98" t="s">
        <v>2564</v>
      </c>
      <c r="I755" s="98" t="s">
        <v>295</v>
      </c>
      <c r="J755" s="98" t="s">
        <v>500</v>
      </c>
      <c r="K755" s="98" t="s">
        <v>6294</v>
      </c>
      <c r="L755" s="99">
        <v>35000</v>
      </c>
      <c r="M755" s="100"/>
      <c r="N755" s="99">
        <v>1064</v>
      </c>
      <c r="O755" s="99">
        <v>1004.5</v>
      </c>
      <c r="P755" s="100"/>
      <c r="Q755" s="99">
        <v>32906.5</v>
      </c>
    </row>
    <row r="756" spans="1:17">
      <c r="A756" s="42" t="str">
        <f>TNOMINA[[#This Row],[cedula]]&amp;TNOMINA[[#This Row],[ctapresup]]&amp;TNOMINA[[#This Row],[prog]]</f>
        <v>086000484102.1.1.1.0113</v>
      </c>
      <c r="B756" s="98" t="s">
        <v>1787</v>
      </c>
      <c r="C756" s="98" t="s">
        <v>1811</v>
      </c>
      <c r="D756" s="98" t="s">
        <v>5759</v>
      </c>
      <c r="E756" s="98" t="s">
        <v>5731</v>
      </c>
      <c r="F756" s="98" t="s">
        <v>9</v>
      </c>
      <c r="G756" s="98" t="s">
        <v>1599</v>
      </c>
      <c r="H756" s="98" t="s">
        <v>141</v>
      </c>
      <c r="I756" s="98" t="s">
        <v>134</v>
      </c>
      <c r="J756" s="98" t="s">
        <v>119</v>
      </c>
      <c r="K756" s="98" t="s">
        <v>6294</v>
      </c>
      <c r="L756" s="99">
        <v>10000</v>
      </c>
      <c r="M756" s="100"/>
      <c r="N756" s="99">
        <v>304</v>
      </c>
      <c r="O756" s="99">
        <v>287</v>
      </c>
      <c r="P756" s="100"/>
      <c r="Q756" s="99">
        <v>8984</v>
      </c>
    </row>
    <row r="757" spans="1:17">
      <c r="A757" s="42" t="str">
        <f>TNOMINA[[#This Row],[cedula]]&amp;TNOMINA[[#This Row],[ctapresup]]&amp;TNOMINA[[#This Row],[prog]]</f>
        <v>402271147132.1.1.1.0113</v>
      </c>
      <c r="B757" s="98" t="s">
        <v>1787</v>
      </c>
      <c r="C757" s="98" t="s">
        <v>1811</v>
      </c>
      <c r="D757" s="98" t="s">
        <v>5759</v>
      </c>
      <c r="E757" s="98" t="s">
        <v>5731</v>
      </c>
      <c r="F757" s="98" t="s">
        <v>9</v>
      </c>
      <c r="G757" s="98" t="s">
        <v>2866</v>
      </c>
      <c r="H757" s="98" t="s">
        <v>2879</v>
      </c>
      <c r="I757" s="98" t="s">
        <v>295</v>
      </c>
      <c r="J757" s="98" t="s">
        <v>89</v>
      </c>
      <c r="K757" s="98" t="s">
        <v>6294</v>
      </c>
      <c r="L757" s="99">
        <v>35000</v>
      </c>
      <c r="M757" s="100"/>
      <c r="N757" s="99">
        <v>1064</v>
      </c>
      <c r="O757" s="99">
        <v>1004.5</v>
      </c>
      <c r="P757" s="100"/>
      <c r="Q757" s="99">
        <v>32906.5</v>
      </c>
    </row>
    <row r="758" spans="1:17">
      <c r="A758" s="42" t="str">
        <f>TNOMINA[[#This Row],[cedula]]&amp;TNOMINA[[#This Row],[ctapresup]]&amp;TNOMINA[[#This Row],[prog]]</f>
        <v>001118855212.1.1.1.0113</v>
      </c>
      <c r="B758" s="98" t="s">
        <v>1787</v>
      </c>
      <c r="C758" s="98" t="s">
        <v>1811</v>
      </c>
      <c r="D758" s="98" t="s">
        <v>5759</v>
      </c>
      <c r="E758" s="98" t="s">
        <v>5731</v>
      </c>
      <c r="F758" s="98" t="s">
        <v>9</v>
      </c>
      <c r="G758" s="98" t="s">
        <v>940</v>
      </c>
      <c r="H758" s="98" t="s">
        <v>539</v>
      </c>
      <c r="I758" s="98" t="s">
        <v>49</v>
      </c>
      <c r="J758" s="98" t="s">
        <v>500</v>
      </c>
      <c r="K758" s="98" t="s">
        <v>6294</v>
      </c>
      <c r="L758" s="99">
        <v>22000</v>
      </c>
      <c r="M758" s="100"/>
      <c r="N758" s="99">
        <v>668.8</v>
      </c>
      <c r="O758" s="99">
        <v>631.4</v>
      </c>
      <c r="P758" s="100"/>
      <c r="Q758" s="99">
        <v>18258.8</v>
      </c>
    </row>
    <row r="759" spans="1:17">
      <c r="A759" s="42" t="str">
        <f>TNOMINA[[#This Row],[cedula]]&amp;TNOMINA[[#This Row],[ctapresup]]&amp;TNOMINA[[#This Row],[prog]]</f>
        <v>071006104892.1.1.1.0113</v>
      </c>
      <c r="B759" s="98" t="s">
        <v>1787</v>
      </c>
      <c r="C759" s="98" t="s">
        <v>1811</v>
      </c>
      <c r="D759" s="98" t="s">
        <v>5759</v>
      </c>
      <c r="E759" s="98" t="s">
        <v>5731</v>
      </c>
      <c r="F759" s="98" t="s">
        <v>9</v>
      </c>
      <c r="G759" s="98" t="s">
        <v>2730</v>
      </c>
      <c r="H759" s="98" t="s">
        <v>2731</v>
      </c>
      <c r="I759" s="98" t="s">
        <v>49</v>
      </c>
      <c r="J759" s="98" t="s">
        <v>500</v>
      </c>
      <c r="K759" s="98" t="s">
        <v>6294</v>
      </c>
      <c r="L759" s="99">
        <v>25000</v>
      </c>
      <c r="M759" s="100"/>
      <c r="N759" s="99">
        <v>760</v>
      </c>
      <c r="O759" s="99">
        <v>717.5</v>
      </c>
      <c r="P759" s="100"/>
      <c r="Q759" s="99">
        <v>23497.5</v>
      </c>
    </row>
    <row r="760" spans="1:17">
      <c r="A760" s="42" t="str">
        <f>TNOMINA[[#This Row],[cedula]]&amp;TNOMINA[[#This Row],[ctapresup]]&amp;TNOMINA[[#This Row],[prog]]</f>
        <v>001186003782.1.1.1.0113</v>
      </c>
      <c r="B760" s="98" t="s">
        <v>1787</v>
      </c>
      <c r="C760" s="98" t="s">
        <v>1811</v>
      </c>
      <c r="D760" s="98" t="s">
        <v>5759</v>
      </c>
      <c r="E760" s="98" t="s">
        <v>5731</v>
      </c>
      <c r="F760" s="98" t="s">
        <v>9</v>
      </c>
      <c r="G760" s="98" t="s">
        <v>1600</v>
      </c>
      <c r="H760" s="98" t="s">
        <v>740</v>
      </c>
      <c r="I760" s="98" t="s">
        <v>535</v>
      </c>
      <c r="J760" s="98" t="s">
        <v>60</v>
      </c>
      <c r="K760" s="98" t="s">
        <v>6294</v>
      </c>
      <c r="L760" s="99">
        <v>30000</v>
      </c>
      <c r="M760" s="100"/>
      <c r="N760" s="99">
        <v>912</v>
      </c>
      <c r="O760" s="99">
        <v>861</v>
      </c>
      <c r="P760" s="100"/>
      <c r="Q760" s="99">
        <v>23470.32</v>
      </c>
    </row>
    <row r="761" spans="1:17">
      <c r="A761" s="42" t="str">
        <f>TNOMINA[[#This Row],[cedula]]&amp;TNOMINA[[#This Row],[ctapresup]]&amp;TNOMINA[[#This Row],[prog]]</f>
        <v>012008764472.1.1.1.0113</v>
      </c>
      <c r="B761" s="98" t="s">
        <v>1787</v>
      </c>
      <c r="C761" s="98" t="s">
        <v>1811</v>
      </c>
      <c r="D761" s="98" t="s">
        <v>5759</v>
      </c>
      <c r="E761" s="98" t="s">
        <v>5731</v>
      </c>
      <c r="F761" s="98" t="s">
        <v>9</v>
      </c>
      <c r="G761" s="98" t="s">
        <v>1601</v>
      </c>
      <c r="H761" s="98" t="s">
        <v>810</v>
      </c>
      <c r="I761" s="98" t="s">
        <v>107</v>
      </c>
      <c r="J761" s="98" t="s">
        <v>809</v>
      </c>
      <c r="K761" s="98" t="s">
        <v>6294</v>
      </c>
      <c r="L761" s="99">
        <v>10000</v>
      </c>
      <c r="M761" s="100"/>
      <c r="N761" s="99">
        <v>304</v>
      </c>
      <c r="O761" s="99">
        <v>287</v>
      </c>
      <c r="P761" s="100"/>
      <c r="Q761" s="99">
        <v>9384</v>
      </c>
    </row>
    <row r="762" spans="1:17">
      <c r="A762" s="42" t="str">
        <f>TNOMINA[[#This Row],[cedula]]&amp;TNOMINA[[#This Row],[ctapresup]]&amp;TNOMINA[[#This Row],[prog]]</f>
        <v>001030182892.1.1.1.0113</v>
      </c>
      <c r="B762" s="98" t="s">
        <v>1787</v>
      </c>
      <c r="C762" s="98" t="s">
        <v>1811</v>
      </c>
      <c r="D762" s="98" t="s">
        <v>5759</v>
      </c>
      <c r="E762" s="98" t="s">
        <v>5731</v>
      </c>
      <c r="F762" s="98" t="s">
        <v>9</v>
      </c>
      <c r="G762" s="98" t="s">
        <v>1602</v>
      </c>
      <c r="H762" s="98" t="s">
        <v>142</v>
      </c>
      <c r="I762" s="98" t="s">
        <v>143</v>
      </c>
      <c r="J762" s="98" t="s">
        <v>119</v>
      </c>
      <c r="K762" s="98" t="s">
        <v>6294</v>
      </c>
      <c r="L762" s="99">
        <v>30000</v>
      </c>
      <c r="M762" s="100"/>
      <c r="N762" s="99">
        <v>912</v>
      </c>
      <c r="O762" s="99">
        <v>861</v>
      </c>
      <c r="P762" s="100"/>
      <c r="Q762" s="99">
        <v>26852.2</v>
      </c>
    </row>
    <row r="763" spans="1:17">
      <c r="A763" s="42" t="str">
        <f>TNOMINA[[#This Row],[cedula]]&amp;TNOMINA[[#This Row],[ctapresup]]&amp;TNOMINA[[#This Row],[prog]]</f>
        <v>031010941042.1.1.1.0113</v>
      </c>
      <c r="B763" s="98" t="s">
        <v>1787</v>
      </c>
      <c r="C763" s="98" t="s">
        <v>1811</v>
      </c>
      <c r="D763" s="98" t="s">
        <v>5759</v>
      </c>
      <c r="E763" s="98" t="s">
        <v>5731</v>
      </c>
      <c r="F763" s="98" t="s">
        <v>9</v>
      </c>
      <c r="G763" s="98" t="s">
        <v>1603</v>
      </c>
      <c r="H763" s="98" t="s">
        <v>441</v>
      </c>
      <c r="I763" s="98" t="s">
        <v>83</v>
      </c>
      <c r="J763" s="98" t="s">
        <v>428</v>
      </c>
      <c r="K763" s="98" t="s">
        <v>6294</v>
      </c>
      <c r="L763" s="99">
        <v>60000</v>
      </c>
      <c r="M763" s="99">
        <v>2800.49</v>
      </c>
      <c r="N763" s="99">
        <v>1824</v>
      </c>
      <c r="O763" s="99">
        <v>1722</v>
      </c>
      <c r="P763" s="99">
        <v>3755.9200000000055</v>
      </c>
      <c r="Q763" s="99">
        <v>49897.59</v>
      </c>
    </row>
    <row r="764" spans="1:17">
      <c r="A764" s="42" t="str">
        <f>TNOMINA[[#This Row],[cedula]]&amp;TNOMINA[[#This Row],[ctapresup]]&amp;TNOMINA[[#This Row],[prog]]</f>
        <v>402260396552.1.1.1.0113</v>
      </c>
      <c r="B764" s="98" t="s">
        <v>1787</v>
      </c>
      <c r="C764" s="98" t="s">
        <v>1811</v>
      </c>
      <c r="D764" s="98" t="s">
        <v>5759</v>
      </c>
      <c r="E764" s="98" t="s">
        <v>5731</v>
      </c>
      <c r="F764" s="98" t="s">
        <v>9</v>
      </c>
      <c r="G764" s="98" t="s">
        <v>2539</v>
      </c>
      <c r="H764" s="98" t="s">
        <v>2565</v>
      </c>
      <c r="I764" s="98" t="s">
        <v>295</v>
      </c>
      <c r="J764" s="98" t="s">
        <v>14</v>
      </c>
      <c r="K764" s="98" t="s">
        <v>6294</v>
      </c>
      <c r="L764" s="99">
        <v>35000</v>
      </c>
      <c r="M764" s="100"/>
      <c r="N764" s="99">
        <v>1064</v>
      </c>
      <c r="O764" s="99">
        <v>1004.5</v>
      </c>
      <c r="P764" s="100"/>
      <c r="Q764" s="99">
        <v>32906.5</v>
      </c>
    </row>
    <row r="765" spans="1:17">
      <c r="A765" s="42" t="str">
        <f>TNOMINA[[#This Row],[cedula]]&amp;TNOMINA[[#This Row],[ctapresup]]&amp;TNOMINA[[#This Row],[prog]]</f>
        <v>001009399412.1.1.1.0113</v>
      </c>
      <c r="B765" s="98" t="s">
        <v>1787</v>
      </c>
      <c r="C765" s="98" t="s">
        <v>1811</v>
      </c>
      <c r="D765" s="98" t="s">
        <v>5759</v>
      </c>
      <c r="E765" s="98" t="s">
        <v>5731</v>
      </c>
      <c r="F765" s="98" t="s">
        <v>9</v>
      </c>
      <c r="G765" s="98" t="s">
        <v>2355</v>
      </c>
      <c r="H765" s="98" t="s">
        <v>5766</v>
      </c>
      <c r="I765" s="98" t="s">
        <v>668</v>
      </c>
      <c r="J765" s="98" t="s">
        <v>428</v>
      </c>
      <c r="K765" s="98" t="s">
        <v>6294</v>
      </c>
      <c r="L765" s="99">
        <v>48000</v>
      </c>
      <c r="M765" s="99">
        <v>1571.73</v>
      </c>
      <c r="N765" s="99">
        <v>1459.2</v>
      </c>
      <c r="O765" s="99">
        <v>1377.6</v>
      </c>
      <c r="P765" s="99">
        <v>586.88000000000466</v>
      </c>
      <c r="Q765" s="99">
        <v>43004.59</v>
      </c>
    </row>
    <row r="766" spans="1:17">
      <c r="A766" s="42" t="str">
        <f>TNOMINA[[#This Row],[cedula]]&amp;TNOMINA[[#This Row],[ctapresup]]&amp;TNOMINA[[#This Row],[prog]]</f>
        <v>075000835432.1.1.1.0113</v>
      </c>
      <c r="B766" s="98" t="s">
        <v>1787</v>
      </c>
      <c r="C766" s="98" t="s">
        <v>1811</v>
      </c>
      <c r="D766" s="98" t="s">
        <v>5759</v>
      </c>
      <c r="E766" s="98" t="s">
        <v>5731</v>
      </c>
      <c r="F766" s="98" t="s">
        <v>9</v>
      </c>
      <c r="G766" s="98" t="s">
        <v>941</v>
      </c>
      <c r="H766" s="98" t="s">
        <v>540</v>
      </c>
      <c r="I766" s="98" t="s">
        <v>49</v>
      </c>
      <c r="J766" s="98" t="s">
        <v>500</v>
      </c>
      <c r="K766" s="98" t="s">
        <v>6294</v>
      </c>
      <c r="L766" s="99">
        <v>22000</v>
      </c>
      <c r="M766" s="100"/>
      <c r="N766" s="99">
        <v>668.8</v>
      </c>
      <c r="O766" s="99">
        <v>631.4</v>
      </c>
      <c r="P766" s="100"/>
      <c r="Q766" s="99">
        <v>17513.34</v>
      </c>
    </row>
    <row r="767" spans="1:17">
      <c r="A767" s="42" t="str">
        <f>TNOMINA[[#This Row],[cedula]]&amp;TNOMINA[[#This Row],[ctapresup]]&amp;TNOMINA[[#This Row],[prog]]</f>
        <v>031019395552.1.1.1.0113</v>
      </c>
      <c r="B767" s="98" t="s">
        <v>1787</v>
      </c>
      <c r="C767" s="98" t="s">
        <v>1811</v>
      </c>
      <c r="D767" s="98" t="s">
        <v>5759</v>
      </c>
      <c r="E767" s="98" t="s">
        <v>5731</v>
      </c>
      <c r="F767" s="98" t="s">
        <v>9</v>
      </c>
      <c r="G767" s="98" t="s">
        <v>1604</v>
      </c>
      <c r="H767" s="98" t="s">
        <v>42</v>
      </c>
      <c r="I767" s="98" t="s">
        <v>43</v>
      </c>
      <c r="J767" s="98" t="s">
        <v>14</v>
      </c>
      <c r="K767" s="98" t="s">
        <v>6294</v>
      </c>
      <c r="L767" s="99">
        <v>10000</v>
      </c>
      <c r="M767" s="100"/>
      <c r="N767" s="99">
        <v>304</v>
      </c>
      <c r="O767" s="99">
        <v>287</v>
      </c>
      <c r="P767" s="100"/>
      <c r="Q767" s="99">
        <v>9034</v>
      </c>
    </row>
    <row r="768" spans="1:17">
      <c r="A768" s="42" t="str">
        <f>TNOMINA[[#This Row],[cedula]]&amp;TNOMINA[[#This Row],[ctapresup]]&amp;TNOMINA[[#This Row],[prog]]</f>
        <v>031031898862.1.1.1.0113</v>
      </c>
      <c r="B768" s="98" t="s">
        <v>1787</v>
      </c>
      <c r="C768" s="98" t="s">
        <v>1811</v>
      </c>
      <c r="D768" s="98" t="s">
        <v>5759</v>
      </c>
      <c r="E768" s="98" t="s">
        <v>5731</v>
      </c>
      <c r="F768" s="98" t="s">
        <v>9</v>
      </c>
      <c r="G768" s="98" t="s">
        <v>1605</v>
      </c>
      <c r="H768" s="98" t="s">
        <v>442</v>
      </c>
      <c r="I768" s="98" t="s">
        <v>295</v>
      </c>
      <c r="J768" s="98" t="s">
        <v>428</v>
      </c>
      <c r="K768" s="98" t="s">
        <v>6294</v>
      </c>
      <c r="L768" s="99">
        <v>35000</v>
      </c>
      <c r="M768" s="100"/>
      <c r="N768" s="99">
        <v>1064</v>
      </c>
      <c r="O768" s="99">
        <v>1004.5</v>
      </c>
      <c r="P768" s="100"/>
      <c r="Q768" s="99">
        <v>31191.040000000001</v>
      </c>
    </row>
    <row r="769" spans="1:17">
      <c r="A769" s="42" t="str">
        <f>TNOMINA[[#This Row],[cedula]]&amp;TNOMINA[[#This Row],[ctapresup]]&amp;TNOMINA[[#This Row],[prog]]</f>
        <v>001077664382.1.1.1.0113</v>
      </c>
      <c r="B769" s="98" t="s">
        <v>1787</v>
      </c>
      <c r="C769" s="98" t="s">
        <v>1811</v>
      </c>
      <c r="D769" s="98" t="s">
        <v>5759</v>
      </c>
      <c r="E769" s="98" t="s">
        <v>5731</v>
      </c>
      <c r="F769" s="98" t="s">
        <v>9</v>
      </c>
      <c r="G769" s="98" t="s">
        <v>1606</v>
      </c>
      <c r="H769" s="98" t="s">
        <v>443</v>
      </c>
      <c r="I769" s="98" t="s">
        <v>7</v>
      </c>
      <c r="J769" s="98" t="s">
        <v>428</v>
      </c>
      <c r="K769" s="98" t="s">
        <v>6294</v>
      </c>
      <c r="L769" s="99">
        <v>24000</v>
      </c>
      <c r="M769" s="100"/>
      <c r="N769" s="99">
        <v>729.6</v>
      </c>
      <c r="O769" s="99">
        <v>688.8</v>
      </c>
      <c r="P769" s="100"/>
      <c r="Q769" s="99">
        <v>22256.6</v>
      </c>
    </row>
    <row r="770" spans="1:17">
      <c r="A770" s="42" t="str">
        <f>TNOMINA[[#This Row],[cedula]]&amp;TNOMINA[[#This Row],[ctapresup]]&amp;TNOMINA[[#This Row],[prog]]</f>
        <v>001024864792.1.1.1.0113</v>
      </c>
      <c r="B770" s="98" t="s">
        <v>1787</v>
      </c>
      <c r="C770" s="98" t="s">
        <v>1811</v>
      </c>
      <c r="D770" s="98" t="s">
        <v>5759</v>
      </c>
      <c r="E770" s="98" t="s">
        <v>5731</v>
      </c>
      <c r="F770" s="98" t="s">
        <v>9</v>
      </c>
      <c r="G770" s="98" t="s">
        <v>942</v>
      </c>
      <c r="H770" s="98" t="s">
        <v>541</v>
      </c>
      <c r="I770" s="98" t="s">
        <v>68</v>
      </c>
      <c r="J770" s="98" t="s">
        <v>500</v>
      </c>
      <c r="K770" s="98" t="s">
        <v>6294</v>
      </c>
      <c r="L770" s="99">
        <v>35000</v>
      </c>
      <c r="M770" s="100"/>
      <c r="N770" s="99">
        <v>1064</v>
      </c>
      <c r="O770" s="99">
        <v>1004.5</v>
      </c>
      <c r="P770" s="100"/>
      <c r="Q770" s="99">
        <v>32556.5</v>
      </c>
    </row>
    <row r="771" spans="1:17">
      <c r="A771" s="42" t="str">
        <f>TNOMINA[[#This Row],[cedula]]&amp;TNOMINA[[#This Row],[ctapresup]]&amp;TNOMINA[[#This Row],[prog]]</f>
        <v>031020276652.1.1.1.0113</v>
      </c>
      <c r="B771" s="98" t="s">
        <v>1787</v>
      </c>
      <c r="C771" s="98" t="s">
        <v>1811</v>
      </c>
      <c r="D771" s="98" t="s">
        <v>5759</v>
      </c>
      <c r="E771" s="98" t="s">
        <v>5731</v>
      </c>
      <c r="F771" s="98" t="s">
        <v>9</v>
      </c>
      <c r="G771" s="98" t="s">
        <v>1607</v>
      </c>
      <c r="H771" s="98" t="s">
        <v>444</v>
      </c>
      <c r="I771" s="98" t="s">
        <v>211</v>
      </c>
      <c r="J771" s="98" t="s">
        <v>428</v>
      </c>
      <c r="K771" s="98" t="s">
        <v>6294</v>
      </c>
      <c r="L771" s="99">
        <v>24000</v>
      </c>
      <c r="M771" s="100"/>
      <c r="N771" s="99">
        <v>729.6</v>
      </c>
      <c r="O771" s="99">
        <v>688.8</v>
      </c>
      <c r="P771" s="100"/>
      <c r="Q771" s="99">
        <v>22556.6</v>
      </c>
    </row>
    <row r="772" spans="1:17">
      <c r="A772" s="42" t="str">
        <f>TNOMINA[[#This Row],[cedula]]&amp;TNOMINA[[#This Row],[ctapresup]]&amp;TNOMINA[[#This Row],[prog]]</f>
        <v>001049790422.1.1.1.0113</v>
      </c>
      <c r="B772" s="98" t="s">
        <v>1787</v>
      </c>
      <c r="C772" s="98" t="s">
        <v>1811</v>
      </c>
      <c r="D772" s="98" t="s">
        <v>5759</v>
      </c>
      <c r="E772" s="98" t="s">
        <v>5731</v>
      </c>
      <c r="F772" s="98" t="s">
        <v>9</v>
      </c>
      <c r="G772" s="98" t="s">
        <v>943</v>
      </c>
      <c r="H772" s="98" t="s">
        <v>144</v>
      </c>
      <c r="I772" s="98" t="s">
        <v>45</v>
      </c>
      <c r="J772" s="98" t="s">
        <v>119</v>
      </c>
      <c r="K772" s="98" t="s">
        <v>6294</v>
      </c>
      <c r="L772" s="99">
        <v>35000</v>
      </c>
      <c r="M772" s="100"/>
      <c r="N772" s="99">
        <v>1064</v>
      </c>
      <c r="O772" s="99">
        <v>1004.5</v>
      </c>
      <c r="P772" s="100"/>
      <c r="Q772" s="99">
        <v>29975.040000000001</v>
      </c>
    </row>
    <row r="773" spans="1:17">
      <c r="A773" s="42" t="str">
        <f>TNOMINA[[#This Row],[cedula]]&amp;TNOMINA[[#This Row],[ctapresup]]&amp;TNOMINA[[#This Row],[prog]]</f>
        <v>001036019772.1.1.1.0113</v>
      </c>
      <c r="B773" s="98" t="s">
        <v>1787</v>
      </c>
      <c r="C773" s="98" t="s">
        <v>1811</v>
      </c>
      <c r="D773" s="98" t="s">
        <v>5759</v>
      </c>
      <c r="E773" s="98" t="s">
        <v>5731</v>
      </c>
      <c r="F773" s="98" t="s">
        <v>9</v>
      </c>
      <c r="G773" s="98" t="s">
        <v>944</v>
      </c>
      <c r="H773" s="98" t="s">
        <v>70</v>
      </c>
      <c r="I773" s="98" t="s">
        <v>71</v>
      </c>
      <c r="J773" s="98" t="s">
        <v>60</v>
      </c>
      <c r="K773" s="98" t="s">
        <v>6294</v>
      </c>
      <c r="L773" s="99">
        <v>35000</v>
      </c>
      <c r="M773" s="100"/>
      <c r="N773" s="99">
        <v>1064</v>
      </c>
      <c r="O773" s="99">
        <v>1004.5</v>
      </c>
      <c r="P773" s="100"/>
      <c r="Q773" s="99">
        <v>6005.45</v>
      </c>
    </row>
    <row r="774" spans="1:17">
      <c r="A774" s="42" t="str">
        <f>TNOMINA[[#This Row],[cedula]]&amp;TNOMINA[[#This Row],[ctapresup]]&amp;TNOMINA[[#This Row],[prog]]</f>
        <v>402216069872.1.1.1.0113</v>
      </c>
      <c r="B774" s="98" t="s">
        <v>1787</v>
      </c>
      <c r="C774" s="98" t="s">
        <v>1811</v>
      </c>
      <c r="D774" s="98" t="s">
        <v>5759</v>
      </c>
      <c r="E774" s="98" t="s">
        <v>5731</v>
      </c>
      <c r="F774" s="98" t="s">
        <v>9</v>
      </c>
      <c r="G774" s="98" t="s">
        <v>2274</v>
      </c>
      <c r="H774" s="98" t="s">
        <v>2273</v>
      </c>
      <c r="I774" s="98" t="s">
        <v>49</v>
      </c>
      <c r="J774" s="98" t="s">
        <v>14</v>
      </c>
      <c r="K774" s="98" t="s">
        <v>6294</v>
      </c>
      <c r="L774" s="99">
        <v>25000</v>
      </c>
      <c r="M774" s="100"/>
      <c r="N774" s="99">
        <v>760</v>
      </c>
      <c r="O774" s="99">
        <v>717.5</v>
      </c>
      <c r="P774" s="100"/>
      <c r="Q774" s="99">
        <v>23497.5</v>
      </c>
    </row>
    <row r="775" spans="1:17">
      <c r="A775" s="42" t="str">
        <f>TNOMINA[[#This Row],[cedula]]&amp;TNOMINA[[#This Row],[ctapresup]]&amp;TNOMINA[[#This Row],[prog]]</f>
        <v>001190770302.1.1.1.0113</v>
      </c>
      <c r="B775" s="98" t="s">
        <v>1787</v>
      </c>
      <c r="C775" s="98" t="s">
        <v>1811</v>
      </c>
      <c r="D775" s="98" t="s">
        <v>5759</v>
      </c>
      <c r="E775" s="98" t="s">
        <v>5731</v>
      </c>
      <c r="F775" s="98" t="s">
        <v>9</v>
      </c>
      <c r="G775" s="98" t="s">
        <v>1609</v>
      </c>
      <c r="H775" s="98" t="s">
        <v>739</v>
      </c>
      <c r="I775" s="98" t="s">
        <v>738</v>
      </c>
      <c r="J775" s="98" t="s">
        <v>428</v>
      </c>
      <c r="K775" s="98" t="s">
        <v>6294</v>
      </c>
      <c r="L775" s="99">
        <v>100000</v>
      </c>
      <c r="M775" s="99">
        <v>12105.37</v>
      </c>
      <c r="N775" s="99">
        <v>3040</v>
      </c>
      <c r="O775" s="99">
        <v>2870</v>
      </c>
      <c r="P775" s="99">
        <v>25</v>
      </c>
      <c r="Q775" s="99">
        <v>81959.63</v>
      </c>
    </row>
    <row r="776" spans="1:17">
      <c r="A776" s="42" t="str">
        <f>TNOMINA[[#This Row],[cedula]]&amp;TNOMINA[[#This Row],[ctapresup]]&amp;TNOMINA[[#This Row],[prog]]</f>
        <v>001115742162.1.1.1.0113</v>
      </c>
      <c r="B776" s="98" t="s">
        <v>1787</v>
      </c>
      <c r="C776" s="98" t="s">
        <v>1811</v>
      </c>
      <c r="D776" s="98" t="s">
        <v>5759</v>
      </c>
      <c r="E776" s="98" t="s">
        <v>5731</v>
      </c>
      <c r="F776" s="98" t="s">
        <v>9</v>
      </c>
      <c r="G776" s="98" t="s">
        <v>945</v>
      </c>
      <c r="H776" s="98" t="s">
        <v>542</v>
      </c>
      <c r="I776" s="98" t="s">
        <v>543</v>
      </c>
      <c r="J776" s="98" t="s">
        <v>500</v>
      </c>
      <c r="K776" s="98" t="s">
        <v>6294</v>
      </c>
      <c r="L776" s="99">
        <v>31500</v>
      </c>
      <c r="M776" s="100"/>
      <c r="N776" s="99">
        <v>957.6</v>
      </c>
      <c r="O776" s="99">
        <v>904.05</v>
      </c>
      <c r="P776" s="100"/>
      <c r="Q776" s="99">
        <v>24347.35</v>
      </c>
    </row>
    <row r="777" spans="1:17">
      <c r="A777" s="42" t="str">
        <f>TNOMINA[[#This Row],[cedula]]&amp;TNOMINA[[#This Row],[ctapresup]]&amp;TNOMINA[[#This Row],[prog]]</f>
        <v>001085434552.1.1.1.0113</v>
      </c>
      <c r="B777" s="98" t="s">
        <v>1787</v>
      </c>
      <c r="C777" s="98" t="s">
        <v>1811</v>
      </c>
      <c r="D777" s="98" t="s">
        <v>5759</v>
      </c>
      <c r="E777" s="98" t="s">
        <v>5731</v>
      </c>
      <c r="F777" s="98" t="s">
        <v>9</v>
      </c>
      <c r="G777" s="98" t="s">
        <v>946</v>
      </c>
      <c r="H777" s="98" t="s">
        <v>72</v>
      </c>
      <c r="I777" s="98" t="s">
        <v>73</v>
      </c>
      <c r="J777" s="98" t="s">
        <v>60</v>
      </c>
      <c r="K777" s="98" t="s">
        <v>6294</v>
      </c>
      <c r="L777" s="99">
        <v>35000</v>
      </c>
      <c r="M777" s="100"/>
      <c r="N777" s="99">
        <v>1064</v>
      </c>
      <c r="O777" s="99">
        <v>1004.5</v>
      </c>
      <c r="P777" s="100"/>
      <c r="Q777" s="99">
        <v>29340.5</v>
      </c>
    </row>
    <row r="778" spans="1:17">
      <c r="A778" s="42" t="str">
        <f>TNOMINA[[#This Row],[cedula]]&amp;TNOMINA[[#This Row],[ctapresup]]&amp;TNOMINA[[#This Row],[prog]]</f>
        <v>031018553552.1.1.1.0113</v>
      </c>
      <c r="B778" s="98" t="s">
        <v>1787</v>
      </c>
      <c r="C778" s="98" t="s">
        <v>1811</v>
      </c>
      <c r="D778" s="98" t="s">
        <v>5759</v>
      </c>
      <c r="E778" s="98" t="s">
        <v>5731</v>
      </c>
      <c r="F778" s="98" t="s">
        <v>9</v>
      </c>
      <c r="G778" s="98" t="s">
        <v>1610</v>
      </c>
      <c r="H778" s="98" t="s">
        <v>46</v>
      </c>
      <c r="I778" s="98" t="s">
        <v>7</v>
      </c>
      <c r="J778" s="98" t="s">
        <v>14</v>
      </c>
      <c r="K778" s="98" t="s">
        <v>6294</v>
      </c>
      <c r="L778" s="99">
        <v>18000</v>
      </c>
      <c r="M778" s="100"/>
      <c r="N778" s="99">
        <v>547.20000000000005</v>
      </c>
      <c r="O778" s="99">
        <v>516.6</v>
      </c>
      <c r="P778" s="100"/>
      <c r="Q778" s="99">
        <v>16861.2</v>
      </c>
    </row>
    <row r="779" spans="1:17">
      <c r="A779" s="42" t="str">
        <f>TNOMINA[[#This Row],[cedula]]&amp;TNOMINA[[#This Row],[ctapresup]]&amp;TNOMINA[[#This Row],[prog]]</f>
        <v>223001425222.1.1.1.0113</v>
      </c>
      <c r="B779" s="98" t="s">
        <v>1787</v>
      </c>
      <c r="C779" s="98" t="s">
        <v>1811</v>
      </c>
      <c r="D779" s="98" t="s">
        <v>5759</v>
      </c>
      <c r="E779" s="98" t="s">
        <v>5731</v>
      </c>
      <c r="F779" s="98" t="s">
        <v>9</v>
      </c>
      <c r="G779" s="98" t="s">
        <v>947</v>
      </c>
      <c r="H779" s="98" t="s">
        <v>544</v>
      </c>
      <c r="I779" s="98" t="s">
        <v>49</v>
      </c>
      <c r="J779" s="98" t="s">
        <v>500</v>
      </c>
      <c r="K779" s="98" t="s">
        <v>6294</v>
      </c>
      <c r="L779" s="99">
        <v>22000</v>
      </c>
      <c r="M779" s="100"/>
      <c r="N779" s="99">
        <v>668.8</v>
      </c>
      <c r="O779" s="99">
        <v>631.4</v>
      </c>
      <c r="P779" s="100"/>
      <c r="Q779" s="99">
        <v>9397.61</v>
      </c>
    </row>
    <row r="780" spans="1:17">
      <c r="A780" s="42" t="str">
        <f>TNOMINA[[#This Row],[cedula]]&amp;TNOMINA[[#This Row],[ctapresup]]&amp;TNOMINA[[#This Row],[prog]]</f>
        <v>402185543562.1.1.1.0113</v>
      </c>
      <c r="B780" s="98" t="s">
        <v>1787</v>
      </c>
      <c r="C780" s="98" t="s">
        <v>1811</v>
      </c>
      <c r="D780" s="98" t="s">
        <v>5759</v>
      </c>
      <c r="E780" s="98" t="s">
        <v>5731</v>
      </c>
      <c r="F780" s="98" t="s">
        <v>9</v>
      </c>
      <c r="G780" s="98" t="s">
        <v>2968</v>
      </c>
      <c r="H780" s="98" t="s">
        <v>2967</v>
      </c>
      <c r="I780" s="98" t="s">
        <v>7</v>
      </c>
      <c r="J780" s="98" t="s">
        <v>428</v>
      </c>
      <c r="K780" s="98" t="s">
        <v>6294</v>
      </c>
      <c r="L780" s="99">
        <v>18000</v>
      </c>
      <c r="M780" s="100"/>
      <c r="N780" s="99">
        <v>547.20000000000005</v>
      </c>
      <c r="O780" s="99">
        <v>516.6</v>
      </c>
      <c r="P780" s="100"/>
      <c r="Q780" s="99">
        <v>16911.2</v>
      </c>
    </row>
    <row r="781" spans="1:17">
      <c r="A781" s="42" t="str">
        <f>TNOMINA[[#This Row],[cedula]]&amp;TNOMINA[[#This Row],[ctapresup]]&amp;TNOMINA[[#This Row],[prog]]</f>
        <v>031024328572.1.1.1.0113</v>
      </c>
      <c r="B781" s="98" t="s">
        <v>1787</v>
      </c>
      <c r="C781" s="98" t="s">
        <v>1811</v>
      </c>
      <c r="D781" s="98" t="s">
        <v>5759</v>
      </c>
      <c r="E781" s="98" t="s">
        <v>5731</v>
      </c>
      <c r="F781" s="98" t="s">
        <v>9</v>
      </c>
      <c r="G781" s="98" t="s">
        <v>948</v>
      </c>
      <c r="H781" s="98" t="s">
        <v>47</v>
      </c>
      <c r="I781" s="98" t="s">
        <v>27</v>
      </c>
      <c r="J781" s="98" t="s">
        <v>14</v>
      </c>
      <c r="K781" s="98" t="s">
        <v>6294</v>
      </c>
      <c r="L781" s="99">
        <v>40000</v>
      </c>
      <c r="M781" s="99">
        <v>185.33</v>
      </c>
      <c r="N781" s="99">
        <v>1216</v>
      </c>
      <c r="O781" s="99">
        <v>1148</v>
      </c>
      <c r="P781" s="99">
        <v>1790.4599999999991</v>
      </c>
      <c r="Q781" s="99">
        <v>35660.21</v>
      </c>
    </row>
    <row r="782" spans="1:17">
      <c r="A782" s="42" t="str">
        <f>TNOMINA[[#This Row],[cedula]]&amp;TNOMINA[[#This Row],[ctapresup]]&amp;TNOMINA[[#This Row],[prog]]</f>
        <v>001111408512.1.1.1.0113</v>
      </c>
      <c r="B782" s="98" t="s">
        <v>1787</v>
      </c>
      <c r="C782" s="98" t="s">
        <v>1811</v>
      </c>
      <c r="D782" s="98" t="s">
        <v>5759</v>
      </c>
      <c r="E782" s="98" t="s">
        <v>5731</v>
      </c>
      <c r="F782" s="98" t="s">
        <v>9</v>
      </c>
      <c r="G782" s="98" t="s">
        <v>1611</v>
      </c>
      <c r="H782" s="98" t="s">
        <v>3629</v>
      </c>
      <c r="I782" s="98" t="s">
        <v>254</v>
      </c>
      <c r="J782" s="98" t="s">
        <v>283</v>
      </c>
      <c r="K782" s="98" t="s">
        <v>6294</v>
      </c>
      <c r="L782" s="99">
        <v>115000</v>
      </c>
      <c r="M782" s="99">
        <v>14776.01</v>
      </c>
      <c r="N782" s="99">
        <v>3496</v>
      </c>
      <c r="O782" s="99">
        <v>3300.5</v>
      </c>
      <c r="P782" s="99">
        <v>3455.9199999999983</v>
      </c>
      <c r="Q782" s="99">
        <v>89971.57</v>
      </c>
    </row>
    <row r="783" spans="1:17">
      <c r="A783" s="42" t="str">
        <f>TNOMINA[[#This Row],[cedula]]&amp;TNOMINA[[#This Row],[ctapresup]]&amp;TNOMINA[[#This Row],[prog]]</f>
        <v>001052790122.1.1.1.0113</v>
      </c>
      <c r="B783" s="98" t="s">
        <v>1787</v>
      </c>
      <c r="C783" s="98" t="s">
        <v>1811</v>
      </c>
      <c r="D783" s="98" t="s">
        <v>5759</v>
      </c>
      <c r="E783" s="98" t="s">
        <v>5731</v>
      </c>
      <c r="F783" s="98" t="s">
        <v>9</v>
      </c>
      <c r="G783" s="98" t="s">
        <v>949</v>
      </c>
      <c r="H783" s="98" t="s">
        <v>545</v>
      </c>
      <c r="I783" s="98" t="s">
        <v>546</v>
      </c>
      <c r="J783" s="98" t="s">
        <v>500</v>
      </c>
      <c r="K783" s="98" t="s">
        <v>6294</v>
      </c>
      <c r="L783" s="99">
        <v>70000</v>
      </c>
      <c r="M783" s="99">
        <v>5368.48</v>
      </c>
      <c r="N783" s="99">
        <v>2128</v>
      </c>
      <c r="O783" s="99">
        <v>2009</v>
      </c>
      <c r="P783" s="99">
        <v>9444.6700000000055</v>
      </c>
      <c r="Q783" s="99">
        <v>51049.85</v>
      </c>
    </row>
    <row r="784" spans="1:17">
      <c r="A784" s="42" t="str">
        <f>TNOMINA[[#This Row],[cedula]]&amp;TNOMINA[[#This Row],[ctapresup]]&amp;TNOMINA[[#This Row],[prog]]</f>
        <v>031004678892.1.1.1.0113</v>
      </c>
      <c r="B784" s="98" t="s">
        <v>1787</v>
      </c>
      <c r="C784" s="98" t="s">
        <v>1811</v>
      </c>
      <c r="D784" s="98" t="s">
        <v>5759</v>
      </c>
      <c r="E784" s="98" t="s">
        <v>5731</v>
      </c>
      <c r="F784" s="98" t="s">
        <v>9</v>
      </c>
      <c r="G784" s="98" t="s">
        <v>2860</v>
      </c>
      <c r="H784" s="98" t="s">
        <v>4582</v>
      </c>
      <c r="I784" s="98" t="s">
        <v>668</v>
      </c>
      <c r="J784" s="98" t="s">
        <v>428</v>
      </c>
      <c r="K784" s="98" t="s">
        <v>6294</v>
      </c>
      <c r="L784" s="99">
        <v>48000</v>
      </c>
      <c r="M784" s="99">
        <v>1571.73</v>
      </c>
      <c r="N784" s="99">
        <v>1459.2</v>
      </c>
      <c r="O784" s="99">
        <v>1377.6</v>
      </c>
      <c r="P784" s="99">
        <v>25</v>
      </c>
      <c r="Q784" s="99">
        <v>43566.47</v>
      </c>
    </row>
    <row r="785" spans="1:17">
      <c r="A785" s="42" t="str">
        <f>TNOMINA[[#This Row],[cedula]]&amp;TNOMINA[[#This Row],[ctapresup]]&amp;TNOMINA[[#This Row],[prog]]</f>
        <v>001101418192.1.1.1.0113</v>
      </c>
      <c r="B785" s="98" t="s">
        <v>1787</v>
      </c>
      <c r="C785" s="98" t="s">
        <v>1811</v>
      </c>
      <c r="D785" s="98" t="s">
        <v>5759</v>
      </c>
      <c r="E785" s="98" t="s">
        <v>5731</v>
      </c>
      <c r="F785" s="98" t="s">
        <v>9</v>
      </c>
      <c r="G785" s="98" t="s">
        <v>950</v>
      </c>
      <c r="H785" s="98" t="s">
        <v>413</v>
      </c>
      <c r="I785" s="98" t="s">
        <v>7</v>
      </c>
      <c r="J785" s="98" t="s">
        <v>119</v>
      </c>
      <c r="K785" s="98" t="s">
        <v>6294</v>
      </c>
      <c r="L785" s="99">
        <v>24000</v>
      </c>
      <c r="M785" s="100"/>
      <c r="N785" s="99">
        <v>729.6</v>
      </c>
      <c r="O785" s="99">
        <v>688.8</v>
      </c>
      <c r="P785" s="100"/>
      <c r="Q785" s="99">
        <v>10595.76</v>
      </c>
    </row>
    <row r="786" spans="1:17">
      <c r="A786" s="42" t="str">
        <f>TNOMINA[[#This Row],[cedula]]&amp;TNOMINA[[#This Row],[ctapresup]]&amp;TNOMINA[[#This Row],[prog]]</f>
        <v>001194268152.1.1.1.0113</v>
      </c>
      <c r="B786" s="98" t="s">
        <v>1787</v>
      </c>
      <c r="C786" s="98" t="s">
        <v>1811</v>
      </c>
      <c r="D786" s="98" t="s">
        <v>5759</v>
      </c>
      <c r="E786" s="98" t="s">
        <v>5731</v>
      </c>
      <c r="F786" s="98" t="s">
        <v>9</v>
      </c>
      <c r="G786" s="98" t="s">
        <v>3201</v>
      </c>
      <c r="H786" s="98" t="s">
        <v>3204</v>
      </c>
      <c r="I786" s="98" t="s">
        <v>295</v>
      </c>
      <c r="J786" s="98" t="s">
        <v>60</v>
      </c>
      <c r="K786" s="98" t="s">
        <v>6294</v>
      </c>
      <c r="L786" s="99">
        <v>35000</v>
      </c>
      <c r="M786" s="100"/>
      <c r="N786" s="99">
        <v>1064</v>
      </c>
      <c r="O786" s="99">
        <v>1004.5</v>
      </c>
      <c r="P786" s="100"/>
      <c r="Q786" s="99">
        <v>27840.5</v>
      </c>
    </row>
    <row r="787" spans="1:17">
      <c r="A787" s="42" t="str">
        <f>TNOMINA[[#This Row],[cedula]]&amp;TNOMINA[[#This Row],[ctapresup]]&amp;TNOMINA[[#This Row],[prog]]</f>
        <v>001100768742.1.1.1.0113</v>
      </c>
      <c r="B787" s="98" t="s">
        <v>1787</v>
      </c>
      <c r="C787" s="98" t="s">
        <v>1811</v>
      </c>
      <c r="D787" s="98" t="s">
        <v>5759</v>
      </c>
      <c r="E787" s="98" t="s">
        <v>5731</v>
      </c>
      <c r="F787" s="98" t="s">
        <v>9</v>
      </c>
      <c r="G787" s="98" t="s">
        <v>2540</v>
      </c>
      <c r="H787" s="98" t="s">
        <v>2566</v>
      </c>
      <c r="I787" s="98" t="s">
        <v>7</v>
      </c>
      <c r="J787" s="98" t="s">
        <v>89</v>
      </c>
      <c r="K787" s="98" t="s">
        <v>6294</v>
      </c>
      <c r="L787" s="99">
        <v>18000</v>
      </c>
      <c r="M787" s="100"/>
      <c r="N787" s="99">
        <v>547.20000000000005</v>
      </c>
      <c r="O787" s="99">
        <v>516.6</v>
      </c>
      <c r="P787" s="100"/>
      <c r="Q787" s="99">
        <v>13845.2</v>
      </c>
    </row>
    <row r="788" spans="1:17">
      <c r="A788" s="42" t="str">
        <f>TNOMINA[[#This Row],[cedula]]&amp;TNOMINA[[#This Row],[ctapresup]]&amp;TNOMINA[[#This Row],[prog]]</f>
        <v>001016054592.1.1.1.0113</v>
      </c>
      <c r="B788" s="98" t="s">
        <v>1787</v>
      </c>
      <c r="C788" s="98" t="s">
        <v>1811</v>
      </c>
      <c r="D788" s="98" t="s">
        <v>5759</v>
      </c>
      <c r="E788" s="98" t="s">
        <v>5731</v>
      </c>
      <c r="F788" s="98" t="s">
        <v>9</v>
      </c>
      <c r="G788" s="98" t="s">
        <v>951</v>
      </c>
      <c r="H788" s="98" t="s">
        <v>74</v>
      </c>
      <c r="I788" s="98" t="s">
        <v>75</v>
      </c>
      <c r="J788" s="98" t="s">
        <v>60</v>
      </c>
      <c r="K788" s="98" t="s">
        <v>6294</v>
      </c>
      <c r="L788" s="99">
        <v>22000</v>
      </c>
      <c r="M788" s="100"/>
      <c r="N788" s="99">
        <v>668.8</v>
      </c>
      <c r="O788" s="99">
        <v>631.4</v>
      </c>
      <c r="P788" s="100"/>
      <c r="Q788" s="99">
        <v>20324.8</v>
      </c>
    </row>
    <row r="789" spans="1:17">
      <c r="A789" s="42" t="str">
        <f>TNOMINA[[#This Row],[cedula]]&amp;TNOMINA[[#This Row],[ctapresup]]&amp;TNOMINA[[#This Row],[prog]]</f>
        <v>001024281092.1.1.1.0113</v>
      </c>
      <c r="B789" s="98" t="s">
        <v>1787</v>
      </c>
      <c r="C789" s="98" t="s">
        <v>1811</v>
      </c>
      <c r="D789" s="98" t="s">
        <v>5759</v>
      </c>
      <c r="E789" s="98" t="s">
        <v>5731</v>
      </c>
      <c r="F789" s="98" t="s">
        <v>9</v>
      </c>
      <c r="G789" s="98" t="s">
        <v>952</v>
      </c>
      <c r="H789" s="98" t="s">
        <v>547</v>
      </c>
      <c r="I789" s="98" t="s">
        <v>8</v>
      </c>
      <c r="J789" s="98" t="s">
        <v>500</v>
      </c>
      <c r="K789" s="98" t="s">
        <v>6294</v>
      </c>
      <c r="L789" s="99">
        <v>35000</v>
      </c>
      <c r="M789" s="100"/>
      <c r="N789" s="99">
        <v>1064</v>
      </c>
      <c r="O789" s="99">
        <v>1004.5</v>
      </c>
      <c r="P789" s="100"/>
      <c r="Q789" s="99">
        <v>28440.5</v>
      </c>
    </row>
    <row r="790" spans="1:17">
      <c r="A790" s="42" t="str">
        <f>TNOMINA[[#This Row],[cedula]]&amp;TNOMINA[[#This Row],[ctapresup]]&amp;TNOMINA[[#This Row],[prog]]</f>
        <v>001078895862.1.1.1.0113</v>
      </c>
      <c r="B790" s="98" t="s">
        <v>1787</v>
      </c>
      <c r="C790" s="98" t="s">
        <v>1811</v>
      </c>
      <c r="D790" s="98" t="s">
        <v>5759</v>
      </c>
      <c r="E790" s="98" t="s">
        <v>5731</v>
      </c>
      <c r="F790" s="98" t="s">
        <v>9</v>
      </c>
      <c r="G790" s="98" t="s">
        <v>2339</v>
      </c>
      <c r="H790" s="98" t="s">
        <v>2338</v>
      </c>
      <c r="I790" s="98" t="s">
        <v>295</v>
      </c>
      <c r="J790" s="98" t="s">
        <v>256</v>
      </c>
      <c r="K790" s="98" t="s">
        <v>6294</v>
      </c>
      <c r="L790" s="99">
        <v>35000</v>
      </c>
      <c r="M790" s="100"/>
      <c r="N790" s="99">
        <v>1064</v>
      </c>
      <c r="O790" s="99">
        <v>1004.5</v>
      </c>
      <c r="P790" s="100"/>
      <c r="Q790" s="99">
        <v>32906.5</v>
      </c>
    </row>
    <row r="791" spans="1:17">
      <c r="A791" s="42" t="str">
        <f>TNOMINA[[#This Row],[cedula]]&amp;TNOMINA[[#This Row],[ctapresup]]&amp;TNOMINA[[#This Row],[prog]]</f>
        <v>031050247682.1.1.1.0113</v>
      </c>
      <c r="B791" s="98" t="s">
        <v>1787</v>
      </c>
      <c r="C791" s="98" t="s">
        <v>1811</v>
      </c>
      <c r="D791" s="98" t="s">
        <v>5759</v>
      </c>
      <c r="E791" s="98" t="s">
        <v>5731</v>
      </c>
      <c r="F791" s="98" t="s">
        <v>9</v>
      </c>
      <c r="G791" s="98" t="s">
        <v>2397</v>
      </c>
      <c r="H791" s="98" t="s">
        <v>5767</v>
      </c>
      <c r="I791" s="98" t="s">
        <v>295</v>
      </c>
      <c r="J791" s="98" t="s">
        <v>428</v>
      </c>
      <c r="K791" s="98" t="s">
        <v>6294</v>
      </c>
      <c r="L791" s="99">
        <v>35000</v>
      </c>
      <c r="M791" s="100"/>
      <c r="N791" s="99">
        <v>1064</v>
      </c>
      <c r="O791" s="99">
        <v>1004.5</v>
      </c>
      <c r="P791" s="100"/>
      <c r="Q791" s="99">
        <v>32906.5</v>
      </c>
    </row>
    <row r="792" spans="1:17">
      <c r="A792" s="42" t="str">
        <f>TNOMINA[[#This Row],[cedula]]&amp;TNOMINA[[#This Row],[ctapresup]]&amp;TNOMINA[[#This Row],[prog]]</f>
        <v>039001456102.1.1.1.0113</v>
      </c>
      <c r="B792" s="98" t="s">
        <v>1787</v>
      </c>
      <c r="C792" s="98" t="s">
        <v>1811</v>
      </c>
      <c r="D792" s="98" t="s">
        <v>5759</v>
      </c>
      <c r="E792" s="98" t="s">
        <v>5731</v>
      </c>
      <c r="F792" s="98" t="s">
        <v>9</v>
      </c>
      <c r="G792" s="98" t="s">
        <v>1612</v>
      </c>
      <c r="H792" s="98" t="s">
        <v>445</v>
      </c>
      <c r="I792" s="98" t="s">
        <v>7</v>
      </c>
      <c r="J792" s="98" t="s">
        <v>428</v>
      </c>
      <c r="K792" s="98" t="s">
        <v>6294</v>
      </c>
      <c r="L792" s="99">
        <v>24000</v>
      </c>
      <c r="M792" s="100"/>
      <c r="N792" s="99">
        <v>729.6</v>
      </c>
      <c r="O792" s="99">
        <v>688.8</v>
      </c>
      <c r="P792" s="100"/>
      <c r="Q792" s="99">
        <v>22256.6</v>
      </c>
    </row>
    <row r="793" spans="1:17">
      <c r="A793" s="42" t="str">
        <f>TNOMINA[[#This Row],[cedula]]&amp;TNOMINA[[#This Row],[ctapresup]]&amp;TNOMINA[[#This Row],[prog]]</f>
        <v>402346858952.1.1.1.0113</v>
      </c>
      <c r="B793" s="98" t="s">
        <v>1787</v>
      </c>
      <c r="C793" s="98" t="s">
        <v>1811</v>
      </c>
      <c r="D793" s="98" t="s">
        <v>5759</v>
      </c>
      <c r="E793" s="98" t="s">
        <v>5731</v>
      </c>
      <c r="F793" s="98" t="s">
        <v>9</v>
      </c>
      <c r="G793" s="98" t="s">
        <v>2455</v>
      </c>
      <c r="H793" s="98" t="s">
        <v>2454</v>
      </c>
      <c r="I793" s="98" t="s">
        <v>16</v>
      </c>
      <c r="J793" s="98" t="s">
        <v>14</v>
      </c>
      <c r="K793" s="98" t="s">
        <v>6294</v>
      </c>
      <c r="L793" s="99">
        <v>36000</v>
      </c>
      <c r="M793" s="100"/>
      <c r="N793" s="99">
        <v>1094.4000000000001</v>
      </c>
      <c r="O793" s="99">
        <v>1033.2</v>
      </c>
      <c r="P793" s="100"/>
      <c r="Q793" s="99">
        <v>33847.4</v>
      </c>
    </row>
    <row r="794" spans="1:17">
      <c r="A794" s="42" t="str">
        <f>TNOMINA[[#This Row],[cedula]]&amp;TNOMINA[[#This Row],[ctapresup]]&amp;TNOMINA[[#This Row],[prog]]</f>
        <v>001025278352.1.1.1.0113</v>
      </c>
      <c r="B794" s="98" t="s">
        <v>1787</v>
      </c>
      <c r="C794" s="98" t="s">
        <v>1811</v>
      </c>
      <c r="D794" s="98" t="s">
        <v>5759</v>
      </c>
      <c r="E794" s="98" t="s">
        <v>5731</v>
      </c>
      <c r="F794" s="98" t="s">
        <v>9</v>
      </c>
      <c r="G794" s="98" t="s">
        <v>953</v>
      </c>
      <c r="H794" s="98" t="s">
        <v>548</v>
      </c>
      <c r="I794" s="98" t="s">
        <v>68</v>
      </c>
      <c r="J794" s="98" t="s">
        <v>500</v>
      </c>
      <c r="K794" s="98" t="s">
        <v>6294</v>
      </c>
      <c r="L794" s="99">
        <v>27300</v>
      </c>
      <c r="M794" s="100"/>
      <c r="N794" s="99">
        <v>829.92</v>
      </c>
      <c r="O794" s="99">
        <v>783.51</v>
      </c>
      <c r="P794" s="100"/>
      <c r="Q794" s="99">
        <v>21030.11</v>
      </c>
    </row>
    <row r="795" spans="1:17">
      <c r="A795" s="42" t="str">
        <f>TNOMINA[[#This Row],[cedula]]&amp;TNOMINA[[#This Row],[ctapresup]]&amp;TNOMINA[[#This Row],[prog]]</f>
        <v>031010879832.1.1.1.0113</v>
      </c>
      <c r="B795" s="98" t="s">
        <v>1787</v>
      </c>
      <c r="C795" s="98" t="s">
        <v>1811</v>
      </c>
      <c r="D795" s="98" t="s">
        <v>5759</v>
      </c>
      <c r="E795" s="98" t="s">
        <v>5731</v>
      </c>
      <c r="F795" s="98" t="s">
        <v>9</v>
      </c>
      <c r="G795" s="98" t="s">
        <v>2398</v>
      </c>
      <c r="H795" s="98" t="s">
        <v>5768</v>
      </c>
      <c r="I795" s="98" t="s">
        <v>668</v>
      </c>
      <c r="J795" s="98" t="s">
        <v>428</v>
      </c>
      <c r="K795" s="98" t="s">
        <v>6294</v>
      </c>
      <c r="L795" s="99">
        <v>42000</v>
      </c>
      <c r="M795" s="99">
        <v>724.92</v>
      </c>
      <c r="N795" s="99">
        <v>1276.8</v>
      </c>
      <c r="O795" s="99">
        <v>1205.4000000000001</v>
      </c>
      <c r="P795" s="99">
        <v>25</v>
      </c>
      <c r="Q795" s="99">
        <v>38767.879999999997</v>
      </c>
    </row>
    <row r="796" spans="1:17">
      <c r="A796" s="42" t="str">
        <f>TNOMINA[[#This Row],[cedula]]&amp;TNOMINA[[#This Row],[ctapresup]]&amp;TNOMINA[[#This Row],[prog]]</f>
        <v>402318484132.1.1.1.0113</v>
      </c>
      <c r="B796" s="98" t="s">
        <v>1787</v>
      </c>
      <c r="C796" s="98" t="s">
        <v>1811</v>
      </c>
      <c r="D796" s="98" t="s">
        <v>5759</v>
      </c>
      <c r="E796" s="98" t="s">
        <v>5731</v>
      </c>
      <c r="F796" s="98" t="s">
        <v>9</v>
      </c>
      <c r="G796" s="98" t="s">
        <v>2868</v>
      </c>
      <c r="H796" s="98" t="s">
        <v>2881</v>
      </c>
      <c r="I796" s="98" t="s">
        <v>12</v>
      </c>
      <c r="J796" s="98" t="s">
        <v>89</v>
      </c>
      <c r="K796" s="98" t="s">
        <v>6294</v>
      </c>
      <c r="L796" s="99">
        <v>24000</v>
      </c>
      <c r="M796" s="100"/>
      <c r="N796" s="99">
        <v>729.6</v>
      </c>
      <c r="O796" s="99">
        <v>688.8</v>
      </c>
      <c r="P796" s="100"/>
      <c r="Q796" s="99">
        <v>19490.599999999999</v>
      </c>
    </row>
    <row r="797" spans="1:17">
      <c r="A797" s="42" t="str">
        <f>TNOMINA[[#This Row],[cedula]]&amp;TNOMINA[[#This Row],[ctapresup]]&amp;TNOMINA[[#This Row],[prog]]</f>
        <v>223009480842.1.1.1.0113</v>
      </c>
      <c r="B797" s="98" t="s">
        <v>1787</v>
      </c>
      <c r="C797" s="98" t="s">
        <v>1811</v>
      </c>
      <c r="D797" s="98" t="s">
        <v>5759</v>
      </c>
      <c r="E797" s="98" t="s">
        <v>5731</v>
      </c>
      <c r="F797" s="98" t="s">
        <v>9</v>
      </c>
      <c r="G797" s="98" t="s">
        <v>1613</v>
      </c>
      <c r="H797" s="98" t="s">
        <v>549</v>
      </c>
      <c r="I797" s="98" t="s">
        <v>29</v>
      </c>
      <c r="J797" s="98" t="s">
        <v>500</v>
      </c>
      <c r="K797" s="98" t="s">
        <v>6294</v>
      </c>
      <c r="L797" s="99">
        <v>40000</v>
      </c>
      <c r="M797" s="99">
        <v>442.65</v>
      </c>
      <c r="N797" s="99">
        <v>1216</v>
      </c>
      <c r="O797" s="99">
        <v>1148</v>
      </c>
      <c r="P797" s="99">
        <v>325</v>
      </c>
      <c r="Q797" s="99">
        <v>36868.35</v>
      </c>
    </row>
    <row r="798" spans="1:17">
      <c r="A798" s="42" t="str">
        <f>TNOMINA[[#This Row],[cedula]]&amp;TNOMINA[[#This Row],[ctapresup]]&amp;TNOMINA[[#This Row],[prog]]</f>
        <v>001095115352.1.1.1.0113</v>
      </c>
      <c r="B798" s="98" t="s">
        <v>1787</v>
      </c>
      <c r="C798" s="98" t="s">
        <v>1811</v>
      </c>
      <c r="D798" s="98" t="s">
        <v>5759</v>
      </c>
      <c r="E798" s="98" t="s">
        <v>5731</v>
      </c>
      <c r="F798" s="98" t="s">
        <v>9</v>
      </c>
      <c r="G798" s="98" t="s">
        <v>954</v>
      </c>
      <c r="H798" s="98" t="s">
        <v>550</v>
      </c>
      <c r="I798" s="98" t="s">
        <v>16</v>
      </c>
      <c r="J798" s="98" t="s">
        <v>500</v>
      </c>
      <c r="K798" s="98" t="s">
        <v>6294</v>
      </c>
      <c r="L798" s="99">
        <v>48000</v>
      </c>
      <c r="M798" s="99">
        <v>1571.73</v>
      </c>
      <c r="N798" s="99">
        <v>1459.2</v>
      </c>
      <c r="O798" s="99">
        <v>1377.6</v>
      </c>
      <c r="P798" s="99">
        <v>32602.370000000003</v>
      </c>
      <c r="Q798" s="99">
        <v>10989.1</v>
      </c>
    </row>
    <row r="799" spans="1:17">
      <c r="A799" s="42" t="str">
        <f>TNOMINA[[#This Row],[cedula]]&amp;TNOMINA[[#This Row],[ctapresup]]&amp;TNOMINA[[#This Row],[prog]]</f>
        <v>018000860252.1.1.1.0113</v>
      </c>
      <c r="B799" s="98" t="s">
        <v>1787</v>
      </c>
      <c r="C799" s="98" t="s">
        <v>1811</v>
      </c>
      <c r="D799" s="98" t="s">
        <v>5759</v>
      </c>
      <c r="E799" s="98" t="s">
        <v>5731</v>
      </c>
      <c r="F799" s="98" t="s">
        <v>9</v>
      </c>
      <c r="G799" s="98" t="s">
        <v>955</v>
      </c>
      <c r="H799" s="98" t="s">
        <v>76</v>
      </c>
      <c r="I799" s="98" t="s">
        <v>212</v>
      </c>
      <c r="J799" s="98" t="s">
        <v>60</v>
      </c>
      <c r="K799" s="98" t="s">
        <v>6294</v>
      </c>
      <c r="L799" s="99">
        <v>35000</v>
      </c>
      <c r="M799" s="100"/>
      <c r="N799" s="99">
        <v>1064</v>
      </c>
      <c r="O799" s="99">
        <v>1004.5</v>
      </c>
      <c r="P799" s="100"/>
      <c r="Q799" s="99">
        <v>31440.5</v>
      </c>
    </row>
    <row r="800" spans="1:17">
      <c r="A800" s="42" t="str">
        <f>TNOMINA[[#This Row],[cedula]]&amp;TNOMINA[[#This Row],[ctapresup]]&amp;TNOMINA[[#This Row],[prog]]</f>
        <v>001088101282.1.1.1.0113</v>
      </c>
      <c r="B800" s="98" t="s">
        <v>1787</v>
      </c>
      <c r="C800" s="98" t="s">
        <v>1811</v>
      </c>
      <c r="D800" s="98" t="s">
        <v>5759</v>
      </c>
      <c r="E800" s="98" t="s">
        <v>5731</v>
      </c>
      <c r="F800" s="98" t="s">
        <v>9</v>
      </c>
      <c r="G800" s="98" t="s">
        <v>1614</v>
      </c>
      <c r="H800" s="98" t="s">
        <v>551</v>
      </c>
      <c r="I800" s="98" t="s">
        <v>316</v>
      </c>
      <c r="J800" s="98" t="s">
        <v>500</v>
      </c>
      <c r="K800" s="98" t="s">
        <v>6294</v>
      </c>
      <c r="L800" s="99">
        <v>75000</v>
      </c>
      <c r="M800" s="99">
        <v>6309.38</v>
      </c>
      <c r="N800" s="99">
        <v>2280</v>
      </c>
      <c r="O800" s="99">
        <v>2152.5</v>
      </c>
      <c r="P800" s="99">
        <v>24.999999999992724</v>
      </c>
      <c r="Q800" s="99">
        <v>64233.120000000003</v>
      </c>
    </row>
    <row r="801" spans="1:17">
      <c r="A801" s="42" t="str">
        <f>TNOMINA[[#This Row],[cedula]]&amp;TNOMINA[[#This Row],[ctapresup]]&amp;TNOMINA[[#This Row],[prog]]</f>
        <v>095001699262.1.1.1.0113</v>
      </c>
      <c r="B801" s="98" t="s">
        <v>1787</v>
      </c>
      <c r="C801" s="98" t="s">
        <v>1811</v>
      </c>
      <c r="D801" s="98" t="s">
        <v>5759</v>
      </c>
      <c r="E801" s="98" t="s">
        <v>5731</v>
      </c>
      <c r="F801" s="98" t="s">
        <v>9</v>
      </c>
      <c r="G801" s="98" t="s">
        <v>956</v>
      </c>
      <c r="H801" s="98" t="s">
        <v>50</v>
      </c>
      <c r="I801" s="98" t="s">
        <v>27</v>
      </c>
      <c r="J801" s="98" t="s">
        <v>14</v>
      </c>
      <c r="K801" s="98" t="s">
        <v>6294</v>
      </c>
      <c r="L801" s="99">
        <v>30000</v>
      </c>
      <c r="M801" s="100"/>
      <c r="N801" s="99">
        <v>912</v>
      </c>
      <c r="O801" s="99">
        <v>861</v>
      </c>
      <c r="P801" s="100"/>
      <c r="Q801" s="99">
        <v>28152</v>
      </c>
    </row>
    <row r="802" spans="1:17">
      <c r="A802" s="42" t="str">
        <f>TNOMINA[[#This Row],[cedula]]&amp;TNOMINA[[#This Row],[ctapresup]]&amp;TNOMINA[[#This Row],[prog]]</f>
        <v>001054073812.1.1.1.0113</v>
      </c>
      <c r="B802" s="98" t="s">
        <v>1787</v>
      </c>
      <c r="C802" s="98" t="s">
        <v>1811</v>
      </c>
      <c r="D802" s="98" t="s">
        <v>5759</v>
      </c>
      <c r="E802" s="98" t="s">
        <v>5731</v>
      </c>
      <c r="F802" s="98" t="s">
        <v>9</v>
      </c>
      <c r="G802" s="98" t="s">
        <v>976</v>
      </c>
      <c r="H802" s="98" t="s">
        <v>105</v>
      </c>
      <c r="I802" s="98" t="s">
        <v>106</v>
      </c>
      <c r="J802" s="98" t="s">
        <v>89</v>
      </c>
      <c r="K802" s="98" t="s">
        <v>6294</v>
      </c>
      <c r="L802" s="99">
        <v>25000</v>
      </c>
      <c r="M802" s="100"/>
      <c r="N802" s="99">
        <v>760</v>
      </c>
      <c r="O802" s="99">
        <v>717.5</v>
      </c>
      <c r="P802" s="100"/>
      <c r="Q802" s="99">
        <v>17153.04</v>
      </c>
    </row>
    <row r="803" spans="1:17">
      <c r="A803" s="42" t="str">
        <f>TNOMINA[[#This Row],[cedula]]&amp;TNOMINA[[#This Row],[ctapresup]]&amp;TNOMINA[[#This Row],[prog]]</f>
        <v>001055086912.1.1.1.0113</v>
      </c>
      <c r="B803" s="98" t="s">
        <v>1787</v>
      </c>
      <c r="C803" s="98" t="s">
        <v>1811</v>
      </c>
      <c r="D803" s="98" t="s">
        <v>5759</v>
      </c>
      <c r="E803" s="98" t="s">
        <v>5731</v>
      </c>
      <c r="F803" s="98" t="s">
        <v>9</v>
      </c>
      <c r="G803" s="98" t="s">
        <v>1615</v>
      </c>
      <c r="H803" s="98" t="s">
        <v>552</v>
      </c>
      <c r="I803" s="98" t="s">
        <v>7</v>
      </c>
      <c r="J803" s="98" t="s">
        <v>500</v>
      </c>
      <c r="K803" s="98" t="s">
        <v>6294</v>
      </c>
      <c r="L803" s="99">
        <v>22000</v>
      </c>
      <c r="M803" s="100"/>
      <c r="N803" s="99">
        <v>668.8</v>
      </c>
      <c r="O803" s="99">
        <v>631.4</v>
      </c>
      <c r="P803" s="100"/>
      <c r="Q803" s="99">
        <v>17633.62</v>
      </c>
    </row>
    <row r="804" spans="1:17">
      <c r="A804" s="42" t="str">
        <f>TNOMINA[[#This Row],[cedula]]&amp;TNOMINA[[#This Row],[ctapresup]]&amp;TNOMINA[[#This Row],[prog]]</f>
        <v>012002901282.1.1.1.0113</v>
      </c>
      <c r="B804" s="98" t="s">
        <v>1787</v>
      </c>
      <c r="C804" s="98" t="s">
        <v>1811</v>
      </c>
      <c r="D804" s="98" t="s">
        <v>5759</v>
      </c>
      <c r="E804" s="98" t="s">
        <v>5731</v>
      </c>
      <c r="F804" s="98" t="s">
        <v>9</v>
      </c>
      <c r="G804" s="98" t="s">
        <v>1616</v>
      </c>
      <c r="H804" s="98" t="s">
        <v>553</v>
      </c>
      <c r="I804" s="98" t="s">
        <v>49</v>
      </c>
      <c r="J804" s="98" t="s">
        <v>500</v>
      </c>
      <c r="K804" s="98" t="s">
        <v>6294</v>
      </c>
      <c r="L804" s="99">
        <v>22000</v>
      </c>
      <c r="M804" s="100"/>
      <c r="N804" s="99">
        <v>668.8</v>
      </c>
      <c r="O804" s="99">
        <v>631.4</v>
      </c>
      <c r="P804" s="100"/>
      <c r="Q804" s="99">
        <v>19532.8</v>
      </c>
    </row>
    <row r="805" spans="1:17">
      <c r="A805" s="42" t="str">
        <f>TNOMINA[[#This Row],[cedula]]&amp;TNOMINA[[#This Row],[ctapresup]]&amp;TNOMINA[[#This Row],[prog]]</f>
        <v>402284193762.1.1.1.0113</v>
      </c>
      <c r="B805" s="98" t="s">
        <v>1787</v>
      </c>
      <c r="C805" s="98" t="s">
        <v>1811</v>
      </c>
      <c r="D805" s="98" t="s">
        <v>5759</v>
      </c>
      <c r="E805" s="98" t="s">
        <v>5731</v>
      </c>
      <c r="F805" s="98" t="s">
        <v>9</v>
      </c>
      <c r="G805" s="98" t="s">
        <v>2457</v>
      </c>
      <c r="H805" s="98" t="s">
        <v>2456</v>
      </c>
      <c r="I805" s="98" t="s">
        <v>7</v>
      </c>
      <c r="J805" s="98" t="s">
        <v>500</v>
      </c>
      <c r="K805" s="98" t="s">
        <v>6294</v>
      </c>
      <c r="L805" s="99">
        <v>22000</v>
      </c>
      <c r="M805" s="100"/>
      <c r="N805" s="99">
        <v>668.8</v>
      </c>
      <c r="O805" s="99">
        <v>631.4</v>
      </c>
      <c r="P805" s="100"/>
      <c r="Q805" s="99">
        <v>16693.34</v>
      </c>
    </row>
    <row r="806" spans="1:17">
      <c r="A806" s="42" t="str">
        <f>TNOMINA[[#This Row],[cedula]]&amp;TNOMINA[[#This Row],[ctapresup]]&amp;TNOMINA[[#This Row],[prog]]</f>
        <v>402100918452.1.1.1.0113</v>
      </c>
      <c r="B806" s="98" t="s">
        <v>1787</v>
      </c>
      <c r="C806" s="98" t="s">
        <v>1811</v>
      </c>
      <c r="D806" s="98" t="s">
        <v>5759</v>
      </c>
      <c r="E806" s="98" t="s">
        <v>5731</v>
      </c>
      <c r="F806" s="98" t="s">
        <v>9</v>
      </c>
      <c r="G806" s="98" t="s">
        <v>2459</v>
      </c>
      <c r="H806" s="98" t="s">
        <v>2458</v>
      </c>
      <c r="I806" s="98" t="s">
        <v>7</v>
      </c>
      <c r="J806" s="98" t="s">
        <v>500</v>
      </c>
      <c r="K806" s="98" t="s">
        <v>6294</v>
      </c>
      <c r="L806" s="99">
        <v>22000</v>
      </c>
      <c r="M806" s="100"/>
      <c r="N806" s="99">
        <v>668.8</v>
      </c>
      <c r="O806" s="99">
        <v>631.4</v>
      </c>
      <c r="P806" s="100"/>
      <c r="Q806" s="99">
        <v>18908.8</v>
      </c>
    </row>
    <row r="807" spans="1:17">
      <c r="A807" s="42" t="str">
        <f>TNOMINA[[#This Row],[cedula]]&amp;TNOMINA[[#This Row],[ctapresup]]&amp;TNOMINA[[#This Row],[prog]]</f>
        <v>031045008002.1.1.1.0113</v>
      </c>
      <c r="B807" s="98" t="s">
        <v>1787</v>
      </c>
      <c r="C807" s="98" t="s">
        <v>1811</v>
      </c>
      <c r="D807" s="98" t="s">
        <v>5759</v>
      </c>
      <c r="E807" s="98" t="s">
        <v>5731</v>
      </c>
      <c r="F807" s="98" t="s">
        <v>9</v>
      </c>
      <c r="G807" s="98" t="s">
        <v>1617</v>
      </c>
      <c r="H807" s="98" t="s">
        <v>446</v>
      </c>
      <c r="I807" s="98" t="s">
        <v>29</v>
      </c>
      <c r="J807" s="98" t="s">
        <v>428</v>
      </c>
      <c r="K807" s="98" t="s">
        <v>6294</v>
      </c>
      <c r="L807" s="99">
        <v>40000</v>
      </c>
      <c r="M807" s="99">
        <v>442.65</v>
      </c>
      <c r="N807" s="99">
        <v>1216</v>
      </c>
      <c r="O807" s="99">
        <v>1148</v>
      </c>
      <c r="P807" s="99">
        <v>325</v>
      </c>
      <c r="Q807" s="99">
        <v>36868.35</v>
      </c>
    </row>
    <row r="808" spans="1:17">
      <c r="A808" s="42" t="str">
        <f>TNOMINA[[#This Row],[cedula]]&amp;TNOMINA[[#This Row],[ctapresup]]&amp;TNOMINA[[#This Row],[prog]]</f>
        <v>012008732382.1.1.1.0113</v>
      </c>
      <c r="B808" s="98" t="s">
        <v>1787</v>
      </c>
      <c r="C808" s="98" t="s">
        <v>1811</v>
      </c>
      <c r="D808" s="98" t="s">
        <v>5759</v>
      </c>
      <c r="E808" s="98" t="s">
        <v>5731</v>
      </c>
      <c r="F808" s="98" t="s">
        <v>9</v>
      </c>
      <c r="G808" s="98" t="s">
        <v>957</v>
      </c>
      <c r="H808" s="98" t="s">
        <v>145</v>
      </c>
      <c r="I808" s="98" t="s">
        <v>8</v>
      </c>
      <c r="J808" s="98" t="s">
        <v>119</v>
      </c>
      <c r="K808" s="98" t="s">
        <v>6294</v>
      </c>
      <c r="L808" s="99">
        <v>35000</v>
      </c>
      <c r="M808" s="100"/>
      <c r="N808" s="99">
        <v>1064</v>
      </c>
      <c r="O808" s="99">
        <v>1004.5</v>
      </c>
      <c r="P808" s="100"/>
      <c r="Q808" s="99">
        <v>31390.5</v>
      </c>
    </row>
    <row r="809" spans="1:17">
      <c r="A809" s="42" t="str">
        <f>TNOMINA[[#This Row],[cedula]]&amp;TNOMINA[[#This Row],[ctapresup]]&amp;TNOMINA[[#This Row],[prog]]</f>
        <v>001148344432.1.1.1.0113</v>
      </c>
      <c r="B809" s="98" t="s">
        <v>1787</v>
      </c>
      <c r="C809" s="98" t="s">
        <v>1811</v>
      </c>
      <c r="D809" s="98" t="s">
        <v>5759</v>
      </c>
      <c r="E809" s="98" t="s">
        <v>5731</v>
      </c>
      <c r="F809" s="98" t="s">
        <v>9</v>
      </c>
      <c r="G809" s="98" t="s">
        <v>1618</v>
      </c>
      <c r="H809" s="98" t="s">
        <v>146</v>
      </c>
      <c r="I809" s="98" t="s">
        <v>295</v>
      </c>
      <c r="J809" s="98" t="s">
        <v>119</v>
      </c>
      <c r="K809" s="98" t="s">
        <v>6294</v>
      </c>
      <c r="L809" s="99">
        <v>30000</v>
      </c>
      <c r="M809" s="100"/>
      <c r="N809" s="99">
        <v>912</v>
      </c>
      <c r="O809" s="99">
        <v>861</v>
      </c>
      <c r="P809" s="100"/>
      <c r="Q809" s="99">
        <v>27902</v>
      </c>
    </row>
    <row r="810" spans="1:17">
      <c r="A810" s="42" t="str">
        <f>TNOMINA[[#This Row],[cedula]]&amp;TNOMINA[[#This Row],[ctapresup]]&amp;TNOMINA[[#This Row],[prog]]</f>
        <v>001154908312.1.1.1.0113</v>
      </c>
      <c r="B810" s="98" t="s">
        <v>1787</v>
      </c>
      <c r="C810" s="98" t="s">
        <v>1811</v>
      </c>
      <c r="D810" s="98" t="s">
        <v>5759</v>
      </c>
      <c r="E810" s="98" t="s">
        <v>5731</v>
      </c>
      <c r="F810" s="98" t="s">
        <v>9</v>
      </c>
      <c r="G810" s="98" t="s">
        <v>3145</v>
      </c>
      <c r="H810" s="98" t="s">
        <v>3148</v>
      </c>
      <c r="I810" s="98" t="s">
        <v>7</v>
      </c>
      <c r="J810" s="98" t="s">
        <v>60</v>
      </c>
      <c r="K810" s="98" t="s">
        <v>6294</v>
      </c>
      <c r="L810" s="99">
        <v>24000</v>
      </c>
      <c r="M810" s="100"/>
      <c r="N810" s="99">
        <v>729.6</v>
      </c>
      <c r="O810" s="99">
        <v>688.8</v>
      </c>
      <c r="P810" s="100"/>
      <c r="Q810" s="99">
        <v>12831.22</v>
      </c>
    </row>
    <row r="811" spans="1:17">
      <c r="A811" s="42" t="str">
        <f>TNOMINA[[#This Row],[cedula]]&amp;TNOMINA[[#This Row],[ctapresup]]&amp;TNOMINA[[#This Row],[prog]]</f>
        <v>031000485642.1.1.1.0113</v>
      </c>
      <c r="B811" s="98" t="s">
        <v>1787</v>
      </c>
      <c r="C811" s="98" t="s">
        <v>1811</v>
      </c>
      <c r="D811" s="98" t="s">
        <v>5759</v>
      </c>
      <c r="E811" s="98" t="s">
        <v>5731</v>
      </c>
      <c r="F811" s="98" t="s">
        <v>9</v>
      </c>
      <c r="G811" s="98" t="s">
        <v>958</v>
      </c>
      <c r="H811" s="98" t="s">
        <v>51</v>
      </c>
      <c r="I811" s="98" t="s">
        <v>27</v>
      </c>
      <c r="J811" s="98" t="s">
        <v>14</v>
      </c>
      <c r="K811" s="98" t="s">
        <v>6294</v>
      </c>
      <c r="L811" s="99">
        <v>30000</v>
      </c>
      <c r="M811" s="100"/>
      <c r="N811" s="99">
        <v>912</v>
      </c>
      <c r="O811" s="99">
        <v>861</v>
      </c>
      <c r="P811" s="100"/>
      <c r="Q811" s="99">
        <v>28152</v>
      </c>
    </row>
    <row r="812" spans="1:17">
      <c r="A812" s="42" t="str">
        <f>TNOMINA[[#This Row],[cedula]]&amp;TNOMINA[[#This Row],[ctapresup]]&amp;TNOMINA[[#This Row],[prog]]</f>
        <v>225000100732.1.1.1.0113</v>
      </c>
      <c r="B812" s="98" t="s">
        <v>1787</v>
      </c>
      <c r="C812" s="98" t="s">
        <v>1811</v>
      </c>
      <c r="D812" s="98" t="s">
        <v>5759</v>
      </c>
      <c r="E812" s="98" t="s">
        <v>5731</v>
      </c>
      <c r="F812" s="98" t="s">
        <v>9</v>
      </c>
      <c r="G812" s="98" t="s">
        <v>1619</v>
      </c>
      <c r="H812" s="98" t="s">
        <v>114</v>
      </c>
      <c r="I812" s="98" t="s">
        <v>295</v>
      </c>
      <c r="J812" s="98" t="s">
        <v>256</v>
      </c>
      <c r="K812" s="98" t="s">
        <v>6294</v>
      </c>
      <c r="L812" s="99">
        <v>35000</v>
      </c>
      <c r="M812" s="100"/>
      <c r="N812" s="99">
        <v>1064</v>
      </c>
      <c r="O812" s="99">
        <v>1004.5</v>
      </c>
      <c r="P812" s="100"/>
      <c r="Q812" s="99">
        <v>21679.29</v>
      </c>
    </row>
    <row r="813" spans="1:17">
      <c r="A813" s="42" t="str">
        <f>TNOMINA[[#This Row],[cedula]]&amp;TNOMINA[[#This Row],[ctapresup]]&amp;TNOMINA[[#This Row],[prog]]</f>
        <v>001000923602.1.1.1.0113</v>
      </c>
      <c r="B813" s="98" t="s">
        <v>1787</v>
      </c>
      <c r="C813" s="98" t="s">
        <v>1811</v>
      </c>
      <c r="D813" s="98" t="s">
        <v>5759</v>
      </c>
      <c r="E813" s="98" t="s">
        <v>5731</v>
      </c>
      <c r="F813" s="98" t="s">
        <v>9</v>
      </c>
      <c r="G813" s="98" t="s">
        <v>959</v>
      </c>
      <c r="H813" s="98" t="s">
        <v>263</v>
      </c>
      <c r="I813" s="98" t="s">
        <v>8</v>
      </c>
      <c r="J813" s="98" t="s">
        <v>262</v>
      </c>
      <c r="K813" s="98" t="s">
        <v>6294</v>
      </c>
      <c r="L813" s="99">
        <v>35000</v>
      </c>
      <c r="M813" s="100"/>
      <c r="N813" s="99">
        <v>1064</v>
      </c>
      <c r="O813" s="99">
        <v>1004.5</v>
      </c>
      <c r="P813" s="100"/>
      <c r="Q813" s="99">
        <v>32806.5</v>
      </c>
    </row>
    <row r="814" spans="1:17">
      <c r="A814" s="42" t="str">
        <f>TNOMINA[[#This Row],[cedula]]&amp;TNOMINA[[#This Row],[ctapresup]]&amp;TNOMINA[[#This Row],[prog]]</f>
        <v>001000616212.1.1.1.0113</v>
      </c>
      <c r="B814" s="98" t="s">
        <v>1787</v>
      </c>
      <c r="C814" s="98" t="s">
        <v>1811</v>
      </c>
      <c r="D814" s="98" t="s">
        <v>5759</v>
      </c>
      <c r="E814" s="98" t="s">
        <v>5731</v>
      </c>
      <c r="F814" s="98" t="s">
        <v>9</v>
      </c>
      <c r="G814" s="98" t="s">
        <v>1654</v>
      </c>
      <c r="H814" s="98" t="s">
        <v>108</v>
      </c>
      <c r="I814" s="98" t="s">
        <v>94</v>
      </c>
      <c r="J814" s="98" t="s">
        <v>89</v>
      </c>
      <c r="K814" s="98" t="s">
        <v>6294</v>
      </c>
      <c r="L814" s="99">
        <v>30000</v>
      </c>
      <c r="M814" s="100"/>
      <c r="N814" s="99">
        <v>912</v>
      </c>
      <c r="O814" s="99">
        <v>861</v>
      </c>
      <c r="P814" s="100"/>
      <c r="Q814" s="99">
        <v>28202</v>
      </c>
    </row>
    <row r="815" spans="1:17">
      <c r="A815" s="42" t="str">
        <f>TNOMINA[[#This Row],[cedula]]&amp;TNOMINA[[#This Row],[ctapresup]]&amp;TNOMINA[[#This Row],[prog]]</f>
        <v>001167553802.1.1.1.0113</v>
      </c>
      <c r="B815" s="98" t="s">
        <v>1787</v>
      </c>
      <c r="C815" s="98" t="s">
        <v>1811</v>
      </c>
      <c r="D815" s="98" t="s">
        <v>5759</v>
      </c>
      <c r="E815" s="98" t="s">
        <v>5731</v>
      </c>
      <c r="F815" s="98" t="s">
        <v>9</v>
      </c>
      <c r="G815" s="98" t="s">
        <v>3181</v>
      </c>
      <c r="H815" s="98" t="s">
        <v>3184</v>
      </c>
      <c r="I815" s="98" t="s">
        <v>1879</v>
      </c>
      <c r="J815" s="98" t="s">
        <v>89</v>
      </c>
      <c r="K815" s="98" t="s">
        <v>6294</v>
      </c>
      <c r="L815" s="99">
        <v>35000</v>
      </c>
      <c r="M815" s="100"/>
      <c r="N815" s="99">
        <v>1064</v>
      </c>
      <c r="O815" s="99">
        <v>1004.5</v>
      </c>
      <c r="P815" s="100"/>
      <c r="Q815" s="99">
        <v>30790.5</v>
      </c>
    </row>
    <row r="816" spans="1:17">
      <c r="A816" s="42" t="str">
        <f>TNOMINA[[#This Row],[cedula]]&amp;TNOMINA[[#This Row],[ctapresup]]&amp;TNOMINA[[#This Row],[prog]]</f>
        <v>001036938262.1.1.1.0113</v>
      </c>
      <c r="B816" s="98" t="s">
        <v>1787</v>
      </c>
      <c r="C816" s="98" t="s">
        <v>1811</v>
      </c>
      <c r="D816" s="98" t="s">
        <v>5759</v>
      </c>
      <c r="E816" s="98" t="s">
        <v>5731</v>
      </c>
      <c r="F816" s="98" t="s">
        <v>9</v>
      </c>
      <c r="G816" s="98" t="s">
        <v>1620</v>
      </c>
      <c r="H816" s="98" t="s">
        <v>77</v>
      </c>
      <c r="I816" s="98" t="s">
        <v>78</v>
      </c>
      <c r="J816" s="98" t="s">
        <v>60</v>
      </c>
      <c r="K816" s="98" t="s">
        <v>6294</v>
      </c>
      <c r="L816" s="99">
        <v>24000</v>
      </c>
      <c r="M816" s="100"/>
      <c r="N816" s="99">
        <v>729.6</v>
      </c>
      <c r="O816" s="99">
        <v>688.8</v>
      </c>
      <c r="P816" s="100"/>
      <c r="Q816" s="99">
        <v>6037.49</v>
      </c>
    </row>
    <row r="817" spans="1:17">
      <c r="A817" s="42" t="str">
        <f>TNOMINA[[#This Row],[cedula]]&amp;TNOMINA[[#This Row],[ctapresup]]&amp;TNOMINA[[#This Row],[prog]]</f>
        <v>012000297992.1.1.1.0113</v>
      </c>
      <c r="B817" s="98" t="s">
        <v>1787</v>
      </c>
      <c r="C817" s="98" t="s">
        <v>1811</v>
      </c>
      <c r="D817" s="98" t="s">
        <v>5759</v>
      </c>
      <c r="E817" s="98" t="s">
        <v>5731</v>
      </c>
      <c r="F817" s="98" t="s">
        <v>9</v>
      </c>
      <c r="G817" s="98" t="s">
        <v>1621</v>
      </c>
      <c r="H817" s="98" t="s">
        <v>811</v>
      </c>
      <c r="I817" s="98" t="s">
        <v>7</v>
      </c>
      <c r="J817" s="98" t="s">
        <v>809</v>
      </c>
      <c r="K817" s="98" t="s">
        <v>6294</v>
      </c>
      <c r="L817" s="99">
        <v>10000</v>
      </c>
      <c r="M817" s="100"/>
      <c r="N817" s="99">
        <v>304</v>
      </c>
      <c r="O817" s="99">
        <v>287</v>
      </c>
      <c r="P817" s="100"/>
      <c r="Q817" s="99">
        <v>9384</v>
      </c>
    </row>
    <row r="818" spans="1:17">
      <c r="A818" s="42" t="str">
        <f>TNOMINA[[#This Row],[cedula]]&amp;TNOMINA[[#This Row],[ctapresup]]&amp;TNOMINA[[#This Row],[prog]]</f>
        <v>031022677902.1.1.1.0113</v>
      </c>
      <c r="B818" s="98" t="s">
        <v>1787</v>
      </c>
      <c r="C818" s="98" t="s">
        <v>1811</v>
      </c>
      <c r="D818" s="98" t="s">
        <v>5759</v>
      </c>
      <c r="E818" s="98" t="s">
        <v>5731</v>
      </c>
      <c r="F818" s="98" t="s">
        <v>9</v>
      </c>
      <c r="G818" s="98" t="s">
        <v>3008</v>
      </c>
      <c r="H818" s="98" t="s">
        <v>3009</v>
      </c>
      <c r="I818" s="98" t="s">
        <v>111</v>
      </c>
      <c r="J818" s="98" t="s">
        <v>428</v>
      </c>
      <c r="K818" s="98" t="s">
        <v>6294</v>
      </c>
      <c r="L818" s="99">
        <v>24000</v>
      </c>
      <c r="M818" s="100"/>
      <c r="N818" s="99">
        <v>729.6</v>
      </c>
      <c r="O818" s="99">
        <v>688.8</v>
      </c>
      <c r="P818" s="100"/>
      <c r="Q818" s="99">
        <v>22556.6</v>
      </c>
    </row>
    <row r="819" spans="1:17">
      <c r="A819" s="42" t="str">
        <f>TNOMINA[[#This Row],[cedula]]&amp;TNOMINA[[#This Row],[ctapresup]]&amp;TNOMINA[[#This Row],[prog]]</f>
        <v>031029901102.1.1.1.0113</v>
      </c>
      <c r="B819" s="98" t="s">
        <v>1787</v>
      </c>
      <c r="C819" s="98" t="s">
        <v>1811</v>
      </c>
      <c r="D819" s="98" t="s">
        <v>5759</v>
      </c>
      <c r="E819" s="98" t="s">
        <v>5731</v>
      </c>
      <c r="F819" s="98" t="s">
        <v>9</v>
      </c>
      <c r="G819" s="98" t="s">
        <v>960</v>
      </c>
      <c r="H819" s="98" t="s">
        <v>52</v>
      </c>
      <c r="I819" s="98" t="s">
        <v>7</v>
      </c>
      <c r="J819" s="98" t="s">
        <v>14</v>
      </c>
      <c r="K819" s="98" t="s">
        <v>6294</v>
      </c>
      <c r="L819" s="99">
        <v>18000</v>
      </c>
      <c r="M819" s="100"/>
      <c r="N819" s="99">
        <v>547.20000000000005</v>
      </c>
      <c r="O819" s="99">
        <v>516.6</v>
      </c>
      <c r="P819" s="100"/>
      <c r="Q819" s="99">
        <v>14845.74</v>
      </c>
    </row>
    <row r="820" spans="1:17">
      <c r="A820" s="42" t="str">
        <f>TNOMINA[[#This Row],[cedula]]&amp;TNOMINA[[#This Row],[ctapresup]]&amp;TNOMINA[[#This Row],[prog]]</f>
        <v>001193978832.1.1.1.0113</v>
      </c>
      <c r="B820" s="98" t="s">
        <v>1787</v>
      </c>
      <c r="C820" s="98" t="s">
        <v>1811</v>
      </c>
      <c r="D820" s="98" t="s">
        <v>5759</v>
      </c>
      <c r="E820" s="98" t="s">
        <v>5731</v>
      </c>
      <c r="F820" s="98" t="s">
        <v>9</v>
      </c>
      <c r="G820" s="98" t="s">
        <v>2630</v>
      </c>
      <c r="H820" s="98" t="s">
        <v>2629</v>
      </c>
      <c r="I820" s="98" t="s">
        <v>7</v>
      </c>
      <c r="J820" s="98" t="s">
        <v>60</v>
      </c>
      <c r="K820" s="98" t="s">
        <v>6294</v>
      </c>
      <c r="L820" s="99">
        <v>18000</v>
      </c>
      <c r="M820" s="100"/>
      <c r="N820" s="99">
        <v>547.20000000000005</v>
      </c>
      <c r="O820" s="99">
        <v>516.6</v>
      </c>
      <c r="P820" s="100"/>
      <c r="Q820" s="99">
        <v>4752.17</v>
      </c>
    </row>
    <row r="821" spans="1:17">
      <c r="A821" s="42" t="str">
        <f>TNOMINA[[#This Row],[cedula]]&amp;TNOMINA[[#This Row],[ctapresup]]&amp;TNOMINA[[#This Row],[prog]]</f>
        <v>402263497242.1.1.1.0113</v>
      </c>
      <c r="B821" s="98" t="s">
        <v>1787</v>
      </c>
      <c r="C821" s="98" t="s">
        <v>1811</v>
      </c>
      <c r="D821" s="98" t="s">
        <v>5759</v>
      </c>
      <c r="E821" s="98" t="s">
        <v>5731</v>
      </c>
      <c r="F821" s="98" t="s">
        <v>9</v>
      </c>
      <c r="G821" s="98" t="s">
        <v>2541</v>
      </c>
      <c r="H821" s="98" t="s">
        <v>2567</v>
      </c>
      <c r="I821" s="98" t="s">
        <v>313</v>
      </c>
      <c r="J821" s="98" t="s">
        <v>14</v>
      </c>
      <c r="K821" s="98" t="s">
        <v>6294</v>
      </c>
      <c r="L821" s="99">
        <v>25000</v>
      </c>
      <c r="M821" s="100"/>
      <c r="N821" s="99">
        <v>760</v>
      </c>
      <c r="O821" s="99">
        <v>717.5</v>
      </c>
      <c r="P821" s="100"/>
      <c r="Q821" s="99">
        <v>21782.04</v>
      </c>
    </row>
    <row r="822" spans="1:17">
      <c r="A822" s="42" t="str">
        <f>TNOMINA[[#This Row],[cedula]]&amp;TNOMINA[[#This Row],[ctapresup]]&amp;TNOMINA[[#This Row],[prog]]</f>
        <v>054010693712.1.1.1.0113</v>
      </c>
      <c r="B822" s="98" t="s">
        <v>1787</v>
      </c>
      <c r="C822" s="98" t="s">
        <v>1811</v>
      </c>
      <c r="D822" s="98" t="s">
        <v>5759</v>
      </c>
      <c r="E822" s="98" t="s">
        <v>5731</v>
      </c>
      <c r="F822" s="98" t="s">
        <v>9</v>
      </c>
      <c r="G822" s="98" t="s">
        <v>1397</v>
      </c>
      <c r="H822" s="98" t="s">
        <v>115</v>
      </c>
      <c r="I822" s="98" t="s">
        <v>48</v>
      </c>
      <c r="J822" s="98" t="s">
        <v>262</v>
      </c>
      <c r="K822" s="98" t="s">
        <v>6294</v>
      </c>
      <c r="L822" s="99">
        <v>140000</v>
      </c>
      <c r="M822" s="99">
        <v>20656.64</v>
      </c>
      <c r="N822" s="99">
        <v>4256</v>
      </c>
      <c r="O822" s="99">
        <v>4018</v>
      </c>
      <c r="P822" s="99">
        <v>3455.9199999999983</v>
      </c>
      <c r="Q822" s="99">
        <v>107613.44</v>
      </c>
    </row>
    <row r="823" spans="1:17">
      <c r="A823" s="42" t="str">
        <f>TNOMINA[[#This Row],[cedula]]&amp;TNOMINA[[#This Row],[ctapresup]]&amp;TNOMINA[[#This Row],[prog]]</f>
        <v>001013024122.1.1.1.0113</v>
      </c>
      <c r="B823" s="98" t="s">
        <v>1787</v>
      </c>
      <c r="C823" s="98" t="s">
        <v>1811</v>
      </c>
      <c r="D823" s="98" t="s">
        <v>5759</v>
      </c>
      <c r="E823" s="98" t="s">
        <v>5731</v>
      </c>
      <c r="F823" s="98" t="s">
        <v>9</v>
      </c>
      <c r="G823" s="98" t="s">
        <v>961</v>
      </c>
      <c r="H823" s="98" t="s">
        <v>147</v>
      </c>
      <c r="I823" s="98" t="s">
        <v>125</v>
      </c>
      <c r="J823" s="98" t="s">
        <v>119</v>
      </c>
      <c r="K823" s="98" t="s">
        <v>6294</v>
      </c>
      <c r="L823" s="99">
        <v>30000</v>
      </c>
      <c r="M823" s="100"/>
      <c r="N823" s="99">
        <v>912</v>
      </c>
      <c r="O823" s="99">
        <v>861</v>
      </c>
      <c r="P823" s="100"/>
      <c r="Q823" s="99">
        <v>27602</v>
      </c>
    </row>
    <row r="824" spans="1:17">
      <c r="A824" s="42" t="str">
        <f>TNOMINA[[#This Row],[cedula]]&amp;TNOMINA[[#This Row],[ctapresup]]&amp;TNOMINA[[#This Row],[prog]]</f>
        <v>031009991542.1.1.1.0113</v>
      </c>
      <c r="B824" s="98" t="s">
        <v>1787</v>
      </c>
      <c r="C824" s="98" t="s">
        <v>1811</v>
      </c>
      <c r="D824" s="98" t="s">
        <v>5759</v>
      </c>
      <c r="E824" s="98" t="s">
        <v>5731</v>
      </c>
      <c r="F824" s="98" t="s">
        <v>9</v>
      </c>
      <c r="G824" s="98" t="s">
        <v>1622</v>
      </c>
      <c r="H824" s="98" t="s">
        <v>53</v>
      </c>
      <c r="I824" s="98" t="s">
        <v>54</v>
      </c>
      <c r="J824" s="98" t="s">
        <v>14</v>
      </c>
      <c r="K824" s="98" t="s">
        <v>6294</v>
      </c>
      <c r="L824" s="99">
        <v>35000</v>
      </c>
      <c r="M824" s="100"/>
      <c r="N824" s="99">
        <v>1064</v>
      </c>
      <c r="O824" s="99">
        <v>1004.5</v>
      </c>
      <c r="P824" s="100"/>
      <c r="Q824" s="99">
        <v>32856.5</v>
      </c>
    </row>
    <row r="825" spans="1:17">
      <c r="A825" s="42" t="str">
        <f>TNOMINA[[#This Row],[cedula]]&amp;TNOMINA[[#This Row],[ctapresup]]&amp;TNOMINA[[#This Row],[prog]]</f>
        <v>001127292232.1.1.1.0113</v>
      </c>
      <c r="B825" s="98" t="s">
        <v>1787</v>
      </c>
      <c r="C825" s="98" t="s">
        <v>1811</v>
      </c>
      <c r="D825" s="98" t="s">
        <v>5759</v>
      </c>
      <c r="E825" s="98" t="s">
        <v>5731</v>
      </c>
      <c r="F825" s="98" t="s">
        <v>9</v>
      </c>
      <c r="G825" s="98" t="s">
        <v>962</v>
      </c>
      <c r="H825" s="98" t="s">
        <v>148</v>
      </c>
      <c r="I825" s="98" t="s">
        <v>125</v>
      </c>
      <c r="J825" s="98" t="s">
        <v>119</v>
      </c>
      <c r="K825" s="98" t="s">
        <v>6294</v>
      </c>
      <c r="L825" s="99">
        <v>30000</v>
      </c>
      <c r="M825" s="100"/>
      <c r="N825" s="99">
        <v>912</v>
      </c>
      <c r="O825" s="99">
        <v>861</v>
      </c>
      <c r="P825" s="100"/>
      <c r="Q825" s="99">
        <v>27702</v>
      </c>
    </row>
    <row r="826" spans="1:17">
      <c r="A826" s="42" t="str">
        <f>TNOMINA[[#This Row],[cedula]]&amp;TNOMINA[[#This Row],[ctapresup]]&amp;TNOMINA[[#This Row],[prog]]</f>
        <v>031049750102.1.1.1.0113</v>
      </c>
      <c r="B826" s="98" t="s">
        <v>1787</v>
      </c>
      <c r="C826" s="98" t="s">
        <v>1811</v>
      </c>
      <c r="D826" s="98" t="s">
        <v>5759</v>
      </c>
      <c r="E826" s="98" t="s">
        <v>5731</v>
      </c>
      <c r="F826" s="98" t="s">
        <v>9</v>
      </c>
      <c r="G826" s="98" t="s">
        <v>2771</v>
      </c>
      <c r="H826" s="98" t="s">
        <v>2804</v>
      </c>
      <c r="I826" s="98" t="s">
        <v>7</v>
      </c>
      <c r="J826" s="98" t="s">
        <v>14</v>
      </c>
      <c r="K826" s="98" t="s">
        <v>6294</v>
      </c>
      <c r="L826" s="99">
        <v>18000</v>
      </c>
      <c r="M826" s="100"/>
      <c r="N826" s="99">
        <v>547.20000000000005</v>
      </c>
      <c r="O826" s="99">
        <v>516.6</v>
      </c>
      <c r="P826" s="100"/>
      <c r="Q826" s="99">
        <v>16911.2</v>
      </c>
    </row>
    <row r="827" spans="1:17">
      <c r="A827" s="42" t="str">
        <f>TNOMINA[[#This Row],[cedula]]&amp;TNOMINA[[#This Row],[ctapresup]]&amp;TNOMINA[[#This Row],[prog]]</f>
        <v>031002210212.1.1.1.0113</v>
      </c>
      <c r="B827" s="98" t="s">
        <v>1787</v>
      </c>
      <c r="C827" s="98" t="s">
        <v>1811</v>
      </c>
      <c r="D827" s="98" t="s">
        <v>5759</v>
      </c>
      <c r="E827" s="98" t="s">
        <v>5731</v>
      </c>
      <c r="F827" s="98" t="s">
        <v>9</v>
      </c>
      <c r="G827" s="98" t="s">
        <v>963</v>
      </c>
      <c r="H827" s="98" t="s">
        <v>55</v>
      </c>
      <c r="I827" s="98" t="s">
        <v>56</v>
      </c>
      <c r="J827" s="98" t="s">
        <v>14</v>
      </c>
      <c r="K827" s="98" t="s">
        <v>6294</v>
      </c>
      <c r="L827" s="99">
        <v>10000</v>
      </c>
      <c r="M827" s="100"/>
      <c r="N827" s="99">
        <v>304</v>
      </c>
      <c r="O827" s="99">
        <v>287</v>
      </c>
      <c r="P827" s="100"/>
      <c r="Q827" s="99">
        <v>9334</v>
      </c>
    </row>
    <row r="828" spans="1:17">
      <c r="A828" s="42" t="str">
        <f>TNOMINA[[#This Row],[cedula]]&amp;TNOMINA[[#This Row],[ctapresup]]&amp;TNOMINA[[#This Row],[prog]]</f>
        <v>001027415012.1.1.1.0113</v>
      </c>
      <c r="B828" s="98" t="s">
        <v>1787</v>
      </c>
      <c r="C828" s="98" t="s">
        <v>1811</v>
      </c>
      <c r="D828" s="98" t="s">
        <v>5759</v>
      </c>
      <c r="E828" s="98" t="s">
        <v>5731</v>
      </c>
      <c r="F828" s="98" t="s">
        <v>9</v>
      </c>
      <c r="G828" s="98" t="s">
        <v>1623</v>
      </c>
      <c r="H828" s="98" t="s">
        <v>79</v>
      </c>
      <c r="I828" s="98" t="s">
        <v>7</v>
      </c>
      <c r="J828" s="98" t="s">
        <v>60</v>
      </c>
      <c r="K828" s="98" t="s">
        <v>6294</v>
      </c>
      <c r="L828" s="99">
        <v>20000</v>
      </c>
      <c r="M828" s="100"/>
      <c r="N828" s="99">
        <v>608</v>
      </c>
      <c r="O828" s="99">
        <v>574</v>
      </c>
      <c r="P828" s="100"/>
      <c r="Q828" s="99">
        <v>7360.38</v>
      </c>
    </row>
    <row r="829" spans="1:17">
      <c r="A829" s="42" t="str">
        <f>TNOMINA[[#This Row],[cedula]]&amp;TNOMINA[[#This Row],[ctapresup]]&amp;TNOMINA[[#This Row],[prog]]</f>
        <v>001184928262.1.1.1.0113</v>
      </c>
      <c r="B829" s="98" t="s">
        <v>1787</v>
      </c>
      <c r="C829" s="98" t="s">
        <v>1811</v>
      </c>
      <c r="D829" s="98" t="s">
        <v>5759</v>
      </c>
      <c r="E829" s="98" t="s">
        <v>5731</v>
      </c>
      <c r="F829" s="98" t="s">
        <v>9</v>
      </c>
      <c r="G829" s="98" t="s">
        <v>2772</v>
      </c>
      <c r="H829" s="98" t="s">
        <v>2805</v>
      </c>
      <c r="I829" s="98" t="s">
        <v>7</v>
      </c>
      <c r="J829" s="98" t="s">
        <v>60</v>
      </c>
      <c r="K829" s="98" t="s">
        <v>6294</v>
      </c>
      <c r="L829" s="99">
        <v>18000</v>
      </c>
      <c r="M829" s="100"/>
      <c r="N829" s="99">
        <v>547.20000000000005</v>
      </c>
      <c r="O829" s="99">
        <v>516.6</v>
      </c>
      <c r="P829" s="100"/>
      <c r="Q829" s="99">
        <v>14845.2</v>
      </c>
    </row>
    <row r="830" spans="1:17">
      <c r="A830" s="42" t="str">
        <f>TNOMINA[[#This Row],[cedula]]&amp;TNOMINA[[#This Row],[ctapresup]]&amp;TNOMINA[[#This Row],[prog]]</f>
        <v>010010836802.1.1.1.0113</v>
      </c>
      <c r="B830" s="98" t="s">
        <v>1787</v>
      </c>
      <c r="C830" s="98" t="s">
        <v>1811</v>
      </c>
      <c r="D830" s="98" t="s">
        <v>5759</v>
      </c>
      <c r="E830" s="98" t="s">
        <v>5731</v>
      </c>
      <c r="F830" s="98" t="s">
        <v>9</v>
      </c>
      <c r="G830" s="98" t="s">
        <v>1624</v>
      </c>
      <c r="H830" s="98" t="s">
        <v>688</v>
      </c>
      <c r="I830" s="98" t="s">
        <v>48</v>
      </c>
      <c r="J830" s="98" t="s">
        <v>689</v>
      </c>
      <c r="K830" s="98" t="s">
        <v>6294</v>
      </c>
      <c r="L830" s="99">
        <v>100000</v>
      </c>
      <c r="M830" s="99">
        <v>12105.37</v>
      </c>
      <c r="N830" s="99">
        <v>3040</v>
      </c>
      <c r="O830" s="99">
        <v>2870</v>
      </c>
      <c r="P830" s="99">
        <v>27404.730000000003</v>
      </c>
      <c r="Q830" s="99">
        <v>54579.9</v>
      </c>
    </row>
    <row r="831" spans="1:17">
      <c r="A831" s="42" t="str">
        <f>TNOMINA[[#This Row],[cedula]]&amp;TNOMINA[[#This Row],[ctapresup]]&amp;TNOMINA[[#This Row],[prog]]</f>
        <v>059001298172.1.1.1.0113</v>
      </c>
      <c r="B831" s="98" t="s">
        <v>1787</v>
      </c>
      <c r="C831" s="98" t="s">
        <v>1811</v>
      </c>
      <c r="D831" s="98" t="s">
        <v>5759</v>
      </c>
      <c r="E831" s="98" t="s">
        <v>5731</v>
      </c>
      <c r="F831" s="98" t="s">
        <v>9</v>
      </c>
      <c r="G831" s="98" t="s">
        <v>2276</v>
      </c>
      <c r="H831" s="98" t="s">
        <v>2275</v>
      </c>
      <c r="I831" s="98" t="s">
        <v>2277</v>
      </c>
      <c r="J831" s="98" t="s">
        <v>60</v>
      </c>
      <c r="K831" s="98" t="s">
        <v>6294</v>
      </c>
      <c r="L831" s="99">
        <v>20000</v>
      </c>
      <c r="M831" s="100"/>
      <c r="N831" s="99">
        <v>608</v>
      </c>
      <c r="O831" s="99">
        <v>574</v>
      </c>
      <c r="P831" s="100"/>
      <c r="Q831" s="99">
        <v>13727</v>
      </c>
    </row>
    <row r="832" spans="1:17">
      <c r="A832" s="42" t="str">
        <f>TNOMINA[[#This Row],[cedula]]&amp;TNOMINA[[#This Row],[ctapresup]]&amp;TNOMINA[[#This Row],[prog]]</f>
        <v>001015500512.1.1.1.0113</v>
      </c>
      <c r="B832" s="98" t="s">
        <v>1787</v>
      </c>
      <c r="C832" s="98" t="s">
        <v>1811</v>
      </c>
      <c r="D832" s="98" t="s">
        <v>5759</v>
      </c>
      <c r="E832" s="98" t="s">
        <v>5731</v>
      </c>
      <c r="F832" s="98" t="s">
        <v>9</v>
      </c>
      <c r="G832" s="98" t="s">
        <v>964</v>
      </c>
      <c r="H832" s="98" t="s">
        <v>554</v>
      </c>
      <c r="I832" s="98" t="s">
        <v>555</v>
      </c>
      <c r="J832" s="98" t="s">
        <v>500</v>
      </c>
      <c r="K832" s="98" t="s">
        <v>6294</v>
      </c>
      <c r="L832" s="99">
        <v>75000</v>
      </c>
      <c r="M832" s="99">
        <v>5623.19</v>
      </c>
      <c r="N832" s="99">
        <v>2280</v>
      </c>
      <c r="O832" s="99">
        <v>2152.5</v>
      </c>
      <c r="P832" s="99">
        <v>6111.9199999999983</v>
      </c>
      <c r="Q832" s="99">
        <v>58832.39</v>
      </c>
    </row>
    <row r="833" spans="1:17">
      <c r="A833" s="42" t="str">
        <f>TNOMINA[[#This Row],[cedula]]&amp;TNOMINA[[#This Row],[ctapresup]]&amp;TNOMINA[[#This Row],[prog]]</f>
        <v>001019198432.1.1.1.0113</v>
      </c>
      <c r="B833" s="98" t="s">
        <v>1787</v>
      </c>
      <c r="C833" s="98" t="s">
        <v>1811</v>
      </c>
      <c r="D833" s="98" t="s">
        <v>5759</v>
      </c>
      <c r="E833" s="98" t="s">
        <v>5731</v>
      </c>
      <c r="F833" s="98" t="s">
        <v>9</v>
      </c>
      <c r="G833" s="98" t="s">
        <v>978</v>
      </c>
      <c r="H833" s="98" t="s">
        <v>110</v>
      </c>
      <c r="I833" s="98" t="s">
        <v>94</v>
      </c>
      <c r="J833" s="98" t="s">
        <v>89</v>
      </c>
      <c r="K833" s="98" t="s">
        <v>6294</v>
      </c>
      <c r="L833" s="99">
        <v>30000</v>
      </c>
      <c r="M833" s="100"/>
      <c r="N833" s="99">
        <v>912</v>
      </c>
      <c r="O833" s="99">
        <v>861</v>
      </c>
      <c r="P833" s="100"/>
      <c r="Q833" s="99">
        <v>20831.830000000002</v>
      </c>
    </row>
    <row r="834" spans="1:17">
      <c r="A834" s="42" t="str">
        <f>TNOMINA[[#This Row],[cedula]]&amp;TNOMINA[[#This Row],[ctapresup]]&amp;TNOMINA[[#This Row],[prog]]</f>
        <v>402264944132.1.1.1.0113</v>
      </c>
      <c r="B834" s="98" t="s">
        <v>1787</v>
      </c>
      <c r="C834" s="98" t="s">
        <v>1811</v>
      </c>
      <c r="D834" s="98" t="s">
        <v>5759</v>
      </c>
      <c r="E834" s="98" t="s">
        <v>5731</v>
      </c>
      <c r="F834" s="98" t="s">
        <v>9</v>
      </c>
      <c r="G834" s="98" t="s">
        <v>2279</v>
      </c>
      <c r="H834" s="98" t="s">
        <v>2278</v>
      </c>
      <c r="I834" s="98" t="s">
        <v>20</v>
      </c>
      <c r="J834" s="98" t="s">
        <v>428</v>
      </c>
      <c r="K834" s="98" t="s">
        <v>6294</v>
      </c>
      <c r="L834" s="99">
        <v>18000</v>
      </c>
      <c r="M834" s="100"/>
      <c r="N834" s="99">
        <v>547.20000000000005</v>
      </c>
      <c r="O834" s="99">
        <v>516.6</v>
      </c>
      <c r="P834" s="100"/>
      <c r="Q834" s="99">
        <v>16911.2</v>
      </c>
    </row>
    <row r="835" spans="1:17">
      <c r="A835" s="42" t="str">
        <f>TNOMINA[[#This Row],[cedula]]&amp;TNOMINA[[#This Row],[ctapresup]]&amp;TNOMINA[[#This Row],[prog]]</f>
        <v>001141001002.1.1.1.0113</v>
      </c>
      <c r="B835" s="98" t="s">
        <v>1787</v>
      </c>
      <c r="C835" s="98" t="s">
        <v>1811</v>
      </c>
      <c r="D835" s="98" t="s">
        <v>5759</v>
      </c>
      <c r="E835" s="98" t="s">
        <v>5731</v>
      </c>
      <c r="F835" s="98" t="s">
        <v>9</v>
      </c>
      <c r="G835" s="98" t="s">
        <v>1625</v>
      </c>
      <c r="H835" s="98" t="s">
        <v>556</v>
      </c>
      <c r="I835" s="98" t="s">
        <v>557</v>
      </c>
      <c r="J835" s="98" t="s">
        <v>500</v>
      </c>
      <c r="K835" s="98" t="s">
        <v>6294</v>
      </c>
      <c r="L835" s="99">
        <v>40000</v>
      </c>
      <c r="M835" s="99">
        <v>185.33</v>
      </c>
      <c r="N835" s="99">
        <v>1216</v>
      </c>
      <c r="O835" s="99">
        <v>1148</v>
      </c>
      <c r="P835" s="99">
        <v>3056.4599999999991</v>
      </c>
      <c r="Q835" s="99">
        <v>34394.21</v>
      </c>
    </row>
    <row r="836" spans="1:17">
      <c r="A836" s="42" t="str">
        <f>TNOMINA[[#This Row],[cedula]]&amp;TNOMINA[[#This Row],[ctapresup]]&amp;TNOMINA[[#This Row],[prog]]</f>
        <v>031011792512.1.1.1.0113</v>
      </c>
      <c r="B836" s="98" t="s">
        <v>1787</v>
      </c>
      <c r="C836" s="98" t="s">
        <v>1811</v>
      </c>
      <c r="D836" s="98" t="s">
        <v>5759</v>
      </c>
      <c r="E836" s="98" t="s">
        <v>5731</v>
      </c>
      <c r="F836" s="98" t="s">
        <v>9</v>
      </c>
      <c r="G836" s="98" t="s">
        <v>1626</v>
      </c>
      <c r="H836" s="98" t="s">
        <v>57</v>
      </c>
      <c r="I836" s="98" t="s">
        <v>43</v>
      </c>
      <c r="J836" s="98" t="s">
        <v>14</v>
      </c>
      <c r="K836" s="98" t="s">
        <v>6294</v>
      </c>
      <c r="L836" s="99">
        <v>10000</v>
      </c>
      <c r="M836" s="100"/>
      <c r="N836" s="99">
        <v>304</v>
      </c>
      <c r="O836" s="99">
        <v>287</v>
      </c>
      <c r="P836" s="100"/>
      <c r="Q836" s="99">
        <v>6718.54</v>
      </c>
    </row>
    <row r="837" spans="1:17">
      <c r="A837" s="42" t="str">
        <f>TNOMINA[[#This Row],[cedula]]&amp;TNOMINA[[#This Row],[ctapresup]]&amp;TNOMINA[[#This Row],[prog]]</f>
        <v>402328886402.1.1.1.0113</v>
      </c>
      <c r="B837" s="98" t="s">
        <v>1787</v>
      </c>
      <c r="C837" s="98" t="s">
        <v>1811</v>
      </c>
      <c r="D837" s="98" t="s">
        <v>5759</v>
      </c>
      <c r="E837" s="98" t="s">
        <v>5731</v>
      </c>
      <c r="F837" s="98" t="s">
        <v>9</v>
      </c>
      <c r="G837" s="98" t="s">
        <v>2542</v>
      </c>
      <c r="H837" s="98" t="s">
        <v>2568</v>
      </c>
      <c r="I837" s="98" t="s">
        <v>2316</v>
      </c>
      <c r="J837" s="98" t="s">
        <v>500</v>
      </c>
      <c r="K837" s="98" t="s">
        <v>6294</v>
      </c>
      <c r="L837" s="99">
        <v>40000</v>
      </c>
      <c r="M837" s="99">
        <v>442.65</v>
      </c>
      <c r="N837" s="99">
        <v>1216</v>
      </c>
      <c r="O837" s="99">
        <v>1148</v>
      </c>
      <c r="P837" s="99">
        <v>2091</v>
      </c>
      <c r="Q837" s="99">
        <v>35102.35</v>
      </c>
    </row>
    <row r="838" spans="1:17">
      <c r="A838" s="42" t="str">
        <f>TNOMINA[[#This Row],[cedula]]&amp;TNOMINA[[#This Row],[ctapresup]]&amp;TNOMINA[[#This Row],[prog]]</f>
        <v>001024903562.1.1.1.0113</v>
      </c>
      <c r="B838" s="98" t="s">
        <v>1787</v>
      </c>
      <c r="C838" s="98" t="s">
        <v>1811</v>
      </c>
      <c r="D838" s="98" t="s">
        <v>5759</v>
      </c>
      <c r="E838" s="98" t="s">
        <v>5731</v>
      </c>
      <c r="F838" s="98" t="s">
        <v>9</v>
      </c>
      <c r="G838" s="98" t="s">
        <v>965</v>
      </c>
      <c r="H838" s="98" t="s">
        <v>558</v>
      </c>
      <c r="I838" s="98" t="s">
        <v>559</v>
      </c>
      <c r="J838" s="98" t="s">
        <v>500</v>
      </c>
      <c r="K838" s="98" t="s">
        <v>6294</v>
      </c>
      <c r="L838" s="99">
        <v>55000</v>
      </c>
      <c r="M838" s="99">
        <v>2559.6799999999998</v>
      </c>
      <c r="N838" s="99">
        <v>1672</v>
      </c>
      <c r="O838" s="99">
        <v>1578.5</v>
      </c>
      <c r="P838" s="99">
        <v>31895.15</v>
      </c>
      <c r="Q838" s="99">
        <v>17294.669999999998</v>
      </c>
    </row>
    <row r="839" spans="1:17">
      <c r="A839" s="42" t="str">
        <f>TNOMINA[[#This Row],[cedula]]&amp;TNOMINA[[#This Row],[ctapresup]]&amp;TNOMINA[[#This Row],[prog]]</f>
        <v>001110441522.1.1.1.0113</v>
      </c>
      <c r="B839" s="98" t="s">
        <v>1787</v>
      </c>
      <c r="C839" s="98" t="s">
        <v>1811</v>
      </c>
      <c r="D839" s="98" t="s">
        <v>5759</v>
      </c>
      <c r="E839" s="98" t="s">
        <v>5731</v>
      </c>
      <c r="F839" s="98" t="s">
        <v>9</v>
      </c>
      <c r="G839" s="98" t="s">
        <v>1627</v>
      </c>
      <c r="H839" s="98" t="s">
        <v>560</v>
      </c>
      <c r="I839" s="98" t="s">
        <v>25</v>
      </c>
      <c r="J839" s="98" t="s">
        <v>500</v>
      </c>
      <c r="K839" s="98" t="s">
        <v>6294</v>
      </c>
      <c r="L839" s="99">
        <v>65000</v>
      </c>
      <c r="M839" s="99">
        <v>4427.58</v>
      </c>
      <c r="N839" s="99">
        <v>1976</v>
      </c>
      <c r="O839" s="99">
        <v>1865.5</v>
      </c>
      <c r="P839" s="99">
        <v>8893.2900000000009</v>
      </c>
      <c r="Q839" s="99">
        <v>47837.63</v>
      </c>
    </row>
    <row r="840" spans="1:17">
      <c r="A840" s="42" t="str">
        <f>TNOMINA[[#This Row],[cedula]]&amp;TNOMINA[[#This Row],[ctapresup]]&amp;TNOMINA[[#This Row],[prog]]</f>
        <v>001167384102.1.1.1.0113</v>
      </c>
      <c r="B840" s="98" t="s">
        <v>1787</v>
      </c>
      <c r="C840" s="98" t="s">
        <v>1811</v>
      </c>
      <c r="D840" s="98" t="s">
        <v>5759</v>
      </c>
      <c r="E840" s="98" t="s">
        <v>5731</v>
      </c>
      <c r="F840" s="98" t="s">
        <v>9</v>
      </c>
      <c r="G840" s="98" t="s">
        <v>2909</v>
      </c>
      <c r="H840" s="98" t="s">
        <v>2910</v>
      </c>
      <c r="I840" s="98" t="s">
        <v>20</v>
      </c>
      <c r="J840" s="98" t="s">
        <v>500</v>
      </c>
      <c r="K840" s="98" t="s">
        <v>6294</v>
      </c>
      <c r="L840" s="99">
        <v>24000</v>
      </c>
      <c r="M840" s="100"/>
      <c r="N840" s="99">
        <v>729.6</v>
      </c>
      <c r="O840" s="99">
        <v>688.8</v>
      </c>
      <c r="P840" s="100"/>
      <c r="Q840" s="99">
        <v>22556.6</v>
      </c>
    </row>
    <row r="841" spans="1:17">
      <c r="A841" s="42" t="str">
        <f>TNOMINA[[#This Row],[cedula]]&amp;TNOMINA[[#This Row],[ctapresup]]&amp;TNOMINA[[#This Row],[prog]]</f>
        <v>402280426162.1.1.1.0113</v>
      </c>
      <c r="B841" s="98" t="s">
        <v>1787</v>
      </c>
      <c r="C841" s="98" t="s">
        <v>1811</v>
      </c>
      <c r="D841" s="98" t="s">
        <v>5759</v>
      </c>
      <c r="E841" s="98" t="s">
        <v>5731</v>
      </c>
      <c r="F841" s="98" t="s">
        <v>9</v>
      </c>
      <c r="G841" s="98" t="s">
        <v>2543</v>
      </c>
      <c r="H841" s="98" t="s">
        <v>2569</v>
      </c>
      <c r="I841" s="98" t="s">
        <v>49</v>
      </c>
      <c r="J841" s="98" t="s">
        <v>14</v>
      </c>
      <c r="K841" s="98" t="s">
        <v>6294</v>
      </c>
      <c r="L841" s="99">
        <v>25000</v>
      </c>
      <c r="M841" s="100"/>
      <c r="N841" s="99">
        <v>760</v>
      </c>
      <c r="O841" s="99">
        <v>717.5</v>
      </c>
      <c r="P841" s="100"/>
      <c r="Q841" s="99">
        <v>23497.5</v>
      </c>
    </row>
    <row r="842" spans="1:17">
      <c r="A842" s="42" t="str">
        <f>TNOMINA[[#This Row],[cedula]]&amp;TNOMINA[[#This Row],[ctapresup]]&amp;TNOMINA[[#This Row],[prog]]</f>
        <v>001172700582.1.1.1.0113</v>
      </c>
      <c r="B842" s="98" t="s">
        <v>1787</v>
      </c>
      <c r="C842" s="98" t="s">
        <v>1811</v>
      </c>
      <c r="D842" s="98" t="s">
        <v>5759</v>
      </c>
      <c r="E842" s="98" t="s">
        <v>5731</v>
      </c>
      <c r="F842" s="98" t="s">
        <v>9</v>
      </c>
      <c r="G842" s="98" t="s">
        <v>2399</v>
      </c>
      <c r="H842" s="98" t="s">
        <v>2400</v>
      </c>
      <c r="I842" s="98" t="s">
        <v>292</v>
      </c>
      <c r="J842" s="98" t="s">
        <v>500</v>
      </c>
      <c r="K842" s="98" t="s">
        <v>6294</v>
      </c>
      <c r="L842" s="99">
        <v>35000</v>
      </c>
      <c r="M842" s="100"/>
      <c r="N842" s="99">
        <v>1064</v>
      </c>
      <c r="O842" s="99">
        <v>1004.5</v>
      </c>
      <c r="P842" s="100"/>
      <c r="Q842" s="99">
        <v>32906.5</v>
      </c>
    </row>
    <row r="843" spans="1:17">
      <c r="A843" s="42" t="str">
        <f>TNOMINA[[#This Row],[cedula]]&amp;TNOMINA[[#This Row],[ctapresup]]&amp;TNOMINA[[#This Row],[prog]]</f>
        <v>037007814242.1.1.1.0113</v>
      </c>
      <c r="B843" s="98" t="s">
        <v>1787</v>
      </c>
      <c r="C843" s="98" t="s">
        <v>1811</v>
      </c>
      <c r="D843" s="98" t="s">
        <v>5759</v>
      </c>
      <c r="E843" s="98" t="s">
        <v>5731</v>
      </c>
      <c r="F843" s="98" t="s">
        <v>9</v>
      </c>
      <c r="G843" s="98" t="s">
        <v>1963</v>
      </c>
      <c r="H843" s="98" t="s">
        <v>1962</v>
      </c>
      <c r="I843" s="98" t="s">
        <v>7</v>
      </c>
      <c r="J843" s="98" t="s">
        <v>428</v>
      </c>
      <c r="K843" s="98" t="s">
        <v>6294</v>
      </c>
      <c r="L843" s="99">
        <v>17000</v>
      </c>
      <c r="M843" s="100"/>
      <c r="N843" s="99">
        <v>516.79999999999995</v>
      </c>
      <c r="O843" s="99">
        <v>487.9</v>
      </c>
      <c r="P843" s="100"/>
      <c r="Q843" s="99">
        <v>15970.3</v>
      </c>
    </row>
    <row r="844" spans="1:17">
      <c r="A844" s="42" t="str">
        <f>TNOMINA[[#This Row],[cedula]]&amp;TNOMINA[[#This Row],[ctapresup]]&amp;TNOMINA[[#This Row],[prog]]</f>
        <v>001009267402.1.1.1.0113</v>
      </c>
      <c r="B844" s="98" t="s">
        <v>1787</v>
      </c>
      <c r="C844" s="98" t="s">
        <v>1811</v>
      </c>
      <c r="D844" s="98" t="s">
        <v>5759</v>
      </c>
      <c r="E844" s="98" t="s">
        <v>5731</v>
      </c>
      <c r="F844" s="98" t="s">
        <v>9</v>
      </c>
      <c r="G844" s="98" t="s">
        <v>875</v>
      </c>
      <c r="H844" s="98" t="s">
        <v>314</v>
      </c>
      <c r="I844" s="98" t="s">
        <v>315</v>
      </c>
      <c r="J844" s="98" t="s">
        <v>89</v>
      </c>
      <c r="K844" s="98" t="s">
        <v>6294</v>
      </c>
      <c r="L844" s="99">
        <v>60000</v>
      </c>
      <c r="M844" s="99">
        <v>3486.68</v>
      </c>
      <c r="N844" s="99">
        <v>1824</v>
      </c>
      <c r="O844" s="99">
        <v>1722</v>
      </c>
      <c r="P844" s="99">
        <v>9105.9099999999962</v>
      </c>
      <c r="Q844" s="99">
        <v>43861.41</v>
      </c>
    </row>
    <row r="845" spans="1:17">
      <c r="A845" s="42" t="str">
        <f>TNOMINA[[#This Row],[cedula]]&amp;TNOMINA[[#This Row],[ctapresup]]&amp;TNOMINA[[#This Row],[prog]]</f>
        <v>402110762252.1.1.1.0113</v>
      </c>
      <c r="B845" s="98" t="s">
        <v>1787</v>
      </c>
      <c r="C845" s="98" t="s">
        <v>1811</v>
      </c>
      <c r="D845" s="98" t="s">
        <v>5759</v>
      </c>
      <c r="E845" s="98" t="s">
        <v>5731</v>
      </c>
      <c r="F845" s="98" t="s">
        <v>9</v>
      </c>
      <c r="G845" s="98" t="s">
        <v>2461</v>
      </c>
      <c r="H845" s="98" t="s">
        <v>2460</v>
      </c>
      <c r="I845" s="98" t="s">
        <v>7</v>
      </c>
      <c r="J845" s="98" t="s">
        <v>14</v>
      </c>
      <c r="K845" s="98" t="s">
        <v>6294</v>
      </c>
      <c r="L845" s="99">
        <v>18000</v>
      </c>
      <c r="M845" s="100"/>
      <c r="N845" s="99">
        <v>547.20000000000005</v>
      </c>
      <c r="O845" s="99">
        <v>516.6</v>
      </c>
      <c r="P845" s="100"/>
      <c r="Q845" s="99">
        <v>16911.2</v>
      </c>
    </row>
    <row r="846" spans="1:17">
      <c r="A846" s="42" t="str">
        <f>TNOMINA[[#This Row],[cedula]]&amp;TNOMINA[[#This Row],[ctapresup]]&amp;TNOMINA[[#This Row],[prog]]</f>
        <v>402244308072.1.1.1.0113</v>
      </c>
      <c r="B846" s="98" t="s">
        <v>1787</v>
      </c>
      <c r="C846" s="98" t="s">
        <v>1811</v>
      </c>
      <c r="D846" s="98" t="s">
        <v>5759</v>
      </c>
      <c r="E846" s="98" t="s">
        <v>5731</v>
      </c>
      <c r="F846" s="98" t="s">
        <v>9</v>
      </c>
      <c r="G846" s="98" t="s">
        <v>1628</v>
      </c>
      <c r="H846" s="98" t="s">
        <v>747</v>
      </c>
      <c r="I846" s="98" t="s">
        <v>49</v>
      </c>
      <c r="J846" s="98" t="s">
        <v>60</v>
      </c>
      <c r="K846" s="98" t="s">
        <v>6294</v>
      </c>
      <c r="L846" s="99">
        <v>30000</v>
      </c>
      <c r="M846" s="100"/>
      <c r="N846" s="99">
        <v>912</v>
      </c>
      <c r="O846" s="99">
        <v>861</v>
      </c>
      <c r="P846" s="100"/>
      <c r="Q846" s="99">
        <v>22354.54</v>
      </c>
    </row>
    <row r="847" spans="1:17">
      <c r="A847" s="42" t="str">
        <f>TNOMINA[[#This Row],[cedula]]&amp;TNOMINA[[#This Row],[ctapresup]]&amp;TNOMINA[[#This Row],[prog]]</f>
        <v>001177500912.1.1.1.0113</v>
      </c>
      <c r="B847" s="98" t="s">
        <v>1787</v>
      </c>
      <c r="C847" s="98" t="s">
        <v>1811</v>
      </c>
      <c r="D847" s="98" t="s">
        <v>5759</v>
      </c>
      <c r="E847" s="98" t="s">
        <v>5731</v>
      </c>
      <c r="F847" s="98" t="s">
        <v>9</v>
      </c>
      <c r="G847" s="98" t="s">
        <v>3010</v>
      </c>
      <c r="H847" s="98" t="s">
        <v>3011</v>
      </c>
      <c r="I847" s="98" t="s">
        <v>7</v>
      </c>
      <c r="J847" s="98" t="s">
        <v>323</v>
      </c>
      <c r="K847" s="98" t="s">
        <v>6294</v>
      </c>
      <c r="L847" s="99">
        <v>24000</v>
      </c>
      <c r="M847" s="100"/>
      <c r="N847" s="99">
        <v>729.6</v>
      </c>
      <c r="O847" s="99">
        <v>688.8</v>
      </c>
      <c r="P847" s="100"/>
      <c r="Q847" s="99">
        <v>20310.599999999999</v>
      </c>
    </row>
    <row r="848" spans="1:17">
      <c r="A848" s="42" t="str">
        <f>TNOMINA[[#This Row],[cedula]]&amp;TNOMINA[[#This Row],[ctapresup]]&amp;TNOMINA[[#This Row],[prog]]</f>
        <v>031014960772.1.1.1.0113</v>
      </c>
      <c r="B848" s="98" t="s">
        <v>1787</v>
      </c>
      <c r="C848" s="98" t="s">
        <v>1811</v>
      </c>
      <c r="D848" s="98" t="s">
        <v>5759</v>
      </c>
      <c r="E848" s="98" t="s">
        <v>5731</v>
      </c>
      <c r="F848" s="98" t="s">
        <v>9</v>
      </c>
      <c r="G848" s="98" t="s">
        <v>1629</v>
      </c>
      <c r="H848" s="98" t="s">
        <v>447</v>
      </c>
      <c r="I848" s="98" t="s">
        <v>313</v>
      </c>
      <c r="J848" s="98" t="s">
        <v>428</v>
      </c>
      <c r="K848" s="98" t="s">
        <v>6294</v>
      </c>
      <c r="L848" s="99">
        <v>22000</v>
      </c>
      <c r="M848" s="100"/>
      <c r="N848" s="99">
        <v>668.8</v>
      </c>
      <c r="O848" s="99">
        <v>631.4</v>
      </c>
      <c r="P848" s="100"/>
      <c r="Q848" s="99">
        <v>20674.8</v>
      </c>
    </row>
    <row r="849" spans="1:17">
      <c r="A849" s="42" t="str">
        <f>TNOMINA[[#This Row],[cedula]]&amp;TNOMINA[[#This Row],[ctapresup]]&amp;TNOMINA[[#This Row],[prog]]</f>
        <v>001016376272.1.1.1.0113</v>
      </c>
      <c r="B849" s="98" t="s">
        <v>1787</v>
      </c>
      <c r="C849" s="98" t="s">
        <v>1811</v>
      </c>
      <c r="D849" s="98" t="s">
        <v>5759</v>
      </c>
      <c r="E849" s="98" t="s">
        <v>5731</v>
      </c>
      <c r="F849" s="98" t="s">
        <v>9</v>
      </c>
      <c r="G849" s="98" t="s">
        <v>966</v>
      </c>
      <c r="H849" s="98" t="s">
        <v>561</v>
      </c>
      <c r="I849" s="98" t="s">
        <v>562</v>
      </c>
      <c r="J849" s="98" t="s">
        <v>500</v>
      </c>
      <c r="K849" s="98" t="s">
        <v>6294</v>
      </c>
      <c r="L849" s="99">
        <v>70000</v>
      </c>
      <c r="M849" s="99">
        <v>5368.48</v>
      </c>
      <c r="N849" s="99">
        <v>2128</v>
      </c>
      <c r="O849" s="99">
        <v>2009</v>
      </c>
      <c r="P849" s="99">
        <v>31533.690000000002</v>
      </c>
      <c r="Q849" s="99">
        <v>28960.83</v>
      </c>
    </row>
    <row r="850" spans="1:17">
      <c r="A850" s="42" t="str">
        <f>TNOMINA[[#This Row],[cedula]]&amp;TNOMINA[[#This Row],[ctapresup]]&amp;TNOMINA[[#This Row],[prog]]</f>
        <v>402416035012.1.1.1.0113</v>
      </c>
      <c r="B850" s="98" t="s">
        <v>1787</v>
      </c>
      <c r="C850" s="98" t="s">
        <v>1811</v>
      </c>
      <c r="D850" s="98" t="s">
        <v>5759</v>
      </c>
      <c r="E850" s="98" t="s">
        <v>5731</v>
      </c>
      <c r="F850" s="98" t="s">
        <v>9</v>
      </c>
      <c r="G850" s="98" t="s">
        <v>2463</v>
      </c>
      <c r="H850" s="98" t="s">
        <v>2462</v>
      </c>
      <c r="I850" s="98" t="s">
        <v>8</v>
      </c>
      <c r="J850" s="98" t="s">
        <v>14</v>
      </c>
      <c r="K850" s="98" t="s">
        <v>6294</v>
      </c>
      <c r="L850" s="99">
        <v>30000</v>
      </c>
      <c r="M850" s="100"/>
      <c r="N850" s="99">
        <v>912</v>
      </c>
      <c r="O850" s="99">
        <v>861</v>
      </c>
      <c r="P850" s="100"/>
      <c r="Q850" s="99">
        <v>28202</v>
      </c>
    </row>
    <row r="851" spans="1:17">
      <c r="A851" s="42" t="str">
        <f>TNOMINA[[#This Row],[cedula]]&amp;TNOMINA[[#This Row],[ctapresup]]&amp;TNOMINA[[#This Row],[prog]]</f>
        <v>001075163462.1.1.1.0113</v>
      </c>
      <c r="B851" s="98" t="s">
        <v>1787</v>
      </c>
      <c r="C851" s="98" t="s">
        <v>1811</v>
      </c>
      <c r="D851" s="98" t="s">
        <v>5759</v>
      </c>
      <c r="E851" s="98" t="s">
        <v>5731</v>
      </c>
      <c r="F851" s="98" t="s">
        <v>9</v>
      </c>
      <c r="G851" s="98" t="s">
        <v>1630</v>
      </c>
      <c r="H851" s="98" t="s">
        <v>80</v>
      </c>
      <c r="I851" s="98" t="s">
        <v>81</v>
      </c>
      <c r="J851" s="98" t="s">
        <v>60</v>
      </c>
      <c r="K851" s="98" t="s">
        <v>6294</v>
      </c>
      <c r="L851" s="99">
        <v>13771.77</v>
      </c>
      <c r="M851" s="100"/>
      <c r="N851" s="99">
        <v>418.66</v>
      </c>
      <c r="O851" s="99">
        <v>395.25</v>
      </c>
      <c r="P851" s="100"/>
      <c r="Q851" s="99">
        <v>12932.86</v>
      </c>
    </row>
    <row r="852" spans="1:17">
      <c r="A852" s="42" t="str">
        <f>TNOMINA[[#This Row],[cedula]]&amp;TNOMINA[[#This Row],[ctapresup]]&amp;TNOMINA[[#This Row],[prog]]</f>
        <v>001133176482.1.1.1.0113</v>
      </c>
      <c r="B852" s="98" t="s">
        <v>1787</v>
      </c>
      <c r="C852" s="98" t="s">
        <v>1811</v>
      </c>
      <c r="D852" s="98" t="s">
        <v>5759</v>
      </c>
      <c r="E852" s="98" t="s">
        <v>5731</v>
      </c>
      <c r="F852" s="98" t="s">
        <v>9</v>
      </c>
      <c r="G852" s="98" t="s">
        <v>1893</v>
      </c>
      <c r="H852" s="98" t="s">
        <v>1878</v>
      </c>
      <c r="I852" s="98" t="s">
        <v>295</v>
      </c>
      <c r="J852" s="98" t="s">
        <v>89</v>
      </c>
      <c r="K852" s="98" t="s">
        <v>6294</v>
      </c>
      <c r="L852" s="99">
        <v>25000</v>
      </c>
      <c r="M852" s="100"/>
      <c r="N852" s="99">
        <v>760</v>
      </c>
      <c r="O852" s="99">
        <v>717.5</v>
      </c>
      <c r="P852" s="100"/>
      <c r="Q852" s="99">
        <v>23497.5</v>
      </c>
    </row>
    <row r="853" spans="1:17">
      <c r="A853" s="42" t="str">
        <f>TNOMINA[[#This Row],[cedula]]&amp;TNOMINA[[#This Row],[ctapresup]]&amp;TNOMINA[[#This Row],[prog]]</f>
        <v>001037835102.1.1.1.0113</v>
      </c>
      <c r="B853" s="98" t="s">
        <v>1787</v>
      </c>
      <c r="C853" s="98" t="s">
        <v>1811</v>
      </c>
      <c r="D853" s="98" t="s">
        <v>5759</v>
      </c>
      <c r="E853" s="98" t="s">
        <v>5731</v>
      </c>
      <c r="F853" s="98" t="s">
        <v>9</v>
      </c>
      <c r="G853" s="98" t="s">
        <v>967</v>
      </c>
      <c r="H853" s="98" t="s">
        <v>82</v>
      </c>
      <c r="I853" s="98" t="s">
        <v>83</v>
      </c>
      <c r="J853" s="98" t="s">
        <v>60</v>
      </c>
      <c r="K853" s="98" t="s">
        <v>6294</v>
      </c>
      <c r="L853" s="99">
        <v>70000</v>
      </c>
      <c r="M853" s="99">
        <v>5368.48</v>
      </c>
      <c r="N853" s="99">
        <v>2128</v>
      </c>
      <c r="O853" s="99">
        <v>2009</v>
      </c>
      <c r="P853" s="99">
        <v>37098.28</v>
      </c>
      <c r="Q853" s="99">
        <v>23396.240000000002</v>
      </c>
    </row>
    <row r="854" spans="1:17">
      <c r="A854" s="42" t="str">
        <f>TNOMINA[[#This Row],[cedula]]&amp;TNOMINA[[#This Row],[ctapresup]]&amp;TNOMINA[[#This Row],[prog]]</f>
        <v>031000403892.1.1.1.0113</v>
      </c>
      <c r="B854" s="98" t="s">
        <v>1787</v>
      </c>
      <c r="C854" s="98" t="s">
        <v>1811</v>
      </c>
      <c r="D854" s="98" t="s">
        <v>5759</v>
      </c>
      <c r="E854" s="98" t="s">
        <v>5731</v>
      </c>
      <c r="F854" s="98" t="s">
        <v>9</v>
      </c>
      <c r="G854" s="98" t="s">
        <v>1631</v>
      </c>
      <c r="H854" s="98" t="s">
        <v>563</v>
      </c>
      <c r="I854" s="98" t="s">
        <v>491</v>
      </c>
      <c r="J854" s="98" t="s">
        <v>500</v>
      </c>
      <c r="K854" s="98" t="s">
        <v>6294</v>
      </c>
      <c r="L854" s="99">
        <v>48000</v>
      </c>
      <c r="M854" s="99">
        <v>1571.73</v>
      </c>
      <c r="N854" s="99">
        <v>1459.2</v>
      </c>
      <c r="O854" s="99">
        <v>1377.6</v>
      </c>
      <c r="P854" s="99">
        <v>75</v>
      </c>
      <c r="Q854" s="99">
        <v>43516.47</v>
      </c>
    </row>
    <row r="855" spans="1:17">
      <c r="A855" s="42" t="str">
        <f>TNOMINA[[#This Row],[cedula]]&amp;TNOMINA[[#This Row],[ctapresup]]&amp;TNOMINA[[#This Row],[prog]]</f>
        <v>003006243272.1.1.1.0113</v>
      </c>
      <c r="B855" s="98" t="s">
        <v>1787</v>
      </c>
      <c r="C855" s="98" t="s">
        <v>1811</v>
      </c>
      <c r="D855" s="98" t="s">
        <v>5759</v>
      </c>
      <c r="E855" s="98" t="s">
        <v>5731</v>
      </c>
      <c r="F855" s="98" t="s">
        <v>9</v>
      </c>
      <c r="G855" s="98" t="s">
        <v>1632</v>
      </c>
      <c r="H855" s="98" t="s">
        <v>564</v>
      </c>
      <c r="I855" s="98" t="s">
        <v>7</v>
      </c>
      <c r="J855" s="98" t="s">
        <v>500</v>
      </c>
      <c r="K855" s="98" t="s">
        <v>6294</v>
      </c>
      <c r="L855" s="99">
        <v>22000</v>
      </c>
      <c r="M855" s="100"/>
      <c r="N855" s="99">
        <v>668.8</v>
      </c>
      <c r="O855" s="99">
        <v>631.4</v>
      </c>
      <c r="P855" s="100"/>
      <c r="Q855" s="99">
        <v>4139.12</v>
      </c>
    </row>
    <row r="856" spans="1:17">
      <c r="A856" s="42" t="str">
        <f>TNOMINA[[#This Row],[cedula]]&amp;TNOMINA[[#This Row],[ctapresup]]&amp;TNOMINA[[#This Row],[prog]]</f>
        <v>001175375632.1.1.1.0113</v>
      </c>
      <c r="B856" s="98" t="s">
        <v>1787</v>
      </c>
      <c r="C856" s="98" t="s">
        <v>1811</v>
      </c>
      <c r="D856" s="98" t="s">
        <v>5759</v>
      </c>
      <c r="E856" s="98" t="s">
        <v>5731</v>
      </c>
      <c r="F856" s="98" t="s">
        <v>9</v>
      </c>
      <c r="G856" s="98" t="s">
        <v>1656</v>
      </c>
      <c r="H856" s="98" t="s">
        <v>317</v>
      </c>
      <c r="I856" s="98" t="s">
        <v>7</v>
      </c>
      <c r="J856" s="98" t="s">
        <v>89</v>
      </c>
      <c r="K856" s="98" t="s">
        <v>6294</v>
      </c>
      <c r="L856" s="99">
        <v>20000</v>
      </c>
      <c r="M856" s="100"/>
      <c r="N856" s="99">
        <v>608</v>
      </c>
      <c r="O856" s="99">
        <v>574</v>
      </c>
      <c r="P856" s="100"/>
      <c r="Q856" s="99">
        <v>6816.83</v>
      </c>
    </row>
    <row r="857" spans="1:17">
      <c r="A857" s="42" t="str">
        <f>TNOMINA[[#This Row],[cedula]]&amp;TNOMINA[[#This Row],[ctapresup]]&amp;TNOMINA[[#This Row],[prog]]</f>
        <v>223008326272.1.1.1.0113</v>
      </c>
      <c r="B857" s="98" t="s">
        <v>1787</v>
      </c>
      <c r="C857" s="98" t="s">
        <v>1811</v>
      </c>
      <c r="D857" s="98" t="s">
        <v>5759</v>
      </c>
      <c r="E857" s="98" t="s">
        <v>5731</v>
      </c>
      <c r="F857" s="98" t="s">
        <v>9</v>
      </c>
      <c r="G857" s="98" t="s">
        <v>1634</v>
      </c>
      <c r="H857" s="98" t="s">
        <v>1184</v>
      </c>
      <c r="I857" s="98" t="s">
        <v>20</v>
      </c>
      <c r="J857" s="98" t="s">
        <v>500</v>
      </c>
      <c r="K857" s="98" t="s">
        <v>6294</v>
      </c>
      <c r="L857" s="99">
        <v>22000</v>
      </c>
      <c r="M857" s="100"/>
      <c r="N857" s="99">
        <v>668.8</v>
      </c>
      <c r="O857" s="99">
        <v>631.4</v>
      </c>
      <c r="P857" s="100"/>
      <c r="Q857" s="99">
        <v>19108.8</v>
      </c>
    </row>
    <row r="858" spans="1:17">
      <c r="A858" s="42" t="str">
        <f>TNOMINA[[#This Row],[cedula]]&amp;TNOMINA[[#This Row],[ctapresup]]&amp;TNOMINA[[#This Row],[prog]]</f>
        <v>001168423112.1.1.1.0113</v>
      </c>
      <c r="B858" s="98" t="s">
        <v>1787</v>
      </c>
      <c r="C858" s="98" t="s">
        <v>1811</v>
      </c>
      <c r="D858" s="98" t="s">
        <v>5759</v>
      </c>
      <c r="E858" s="98" t="s">
        <v>5731</v>
      </c>
      <c r="F858" s="98" t="s">
        <v>9</v>
      </c>
      <c r="G858" s="98" t="s">
        <v>2465</v>
      </c>
      <c r="H858" s="98" t="s">
        <v>2464</v>
      </c>
      <c r="I858" s="98" t="s">
        <v>7</v>
      </c>
      <c r="J858" s="98" t="s">
        <v>60</v>
      </c>
      <c r="K858" s="98" t="s">
        <v>6294</v>
      </c>
      <c r="L858" s="99">
        <v>18000</v>
      </c>
      <c r="M858" s="100"/>
      <c r="N858" s="99">
        <v>547.20000000000005</v>
      </c>
      <c r="O858" s="99">
        <v>516.6</v>
      </c>
      <c r="P858" s="100"/>
      <c r="Q858" s="99">
        <v>14225.2</v>
      </c>
    </row>
    <row r="859" spans="1:17">
      <c r="A859" s="42" t="str">
        <f>TNOMINA[[#This Row],[cedula]]&amp;TNOMINA[[#This Row],[ctapresup]]&amp;TNOMINA[[#This Row],[prog]]</f>
        <v>001092158712.1.1.1.0113</v>
      </c>
      <c r="B859" s="98" t="s">
        <v>1787</v>
      </c>
      <c r="C859" s="98" t="s">
        <v>1811</v>
      </c>
      <c r="D859" s="98" t="s">
        <v>5759</v>
      </c>
      <c r="E859" s="98" t="s">
        <v>5731</v>
      </c>
      <c r="F859" s="98" t="s">
        <v>9</v>
      </c>
      <c r="G859" s="98" t="s">
        <v>968</v>
      </c>
      <c r="H859" s="98" t="s">
        <v>565</v>
      </c>
      <c r="I859" s="98" t="s">
        <v>566</v>
      </c>
      <c r="J859" s="98" t="s">
        <v>500</v>
      </c>
      <c r="K859" s="98" t="s">
        <v>6294</v>
      </c>
      <c r="L859" s="99">
        <v>90000</v>
      </c>
      <c r="M859" s="99">
        <v>9753.1200000000008</v>
      </c>
      <c r="N859" s="99">
        <v>2736</v>
      </c>
      <c r="O859" s="99">
        <v>2583</v>
      </c>
      <c r="P859" s="99">
        <v>2857</v>
      </c>
      <c r="Q859" s="99">
        <v>72070.880000000005</v>
      </c>
    </row>
    <row r="860" spans="1:17">
      <c r="A860" s="42" t="str">
        <f>TNOMINA[[#This Row],[cedula]]&amp;TNOMINA[[#This Row],[ctapresup]]&amp;TNOMINA[[#This Row],[prog]]</f>
        <v>001090989542.1.1.1.0113</v>
      </c>
      <c r="B860" s="98" t="s">
        <v>1787</v>
      </c>
      <c r="C860" s="98" t="s">
        <v>1811</v>
      </c>
      <c r="D860" s="98" t="s">
        <v>5759</v>
      </c>
      <c r="E860" s="98" t="s">
        <v>5731</v>
      </c>
      <c r="F860" s="98" t="s">
        <v>9</v>
      </c>
      <c r="G860" s="98" t="s">
        <v>2161</v>
      </c>
      <c r="H860" s="98" t="s">
        <v>2178</v>
      </c>
      <c r="I860" s="98" t="s">
        <v>25</v>
      </c>
      <c r="J860" s="98" t="s">
        <v>500</v>
      </c>
      <c r="K860" s="98" t="s">
        <v>6294</v>
      </c>
      <c r="L860" s="99">
        <v>55000</v>
      </c>
      <c r="M860" s="99">
        <v>2559.6799999999998</v>
      </c>
      <c r="N860" s="99">
        <v>1672</v>
      </c>
      <c r="O860" s="99">
        <v>1578.5</v>
      </c>
      <c r="P860" s="99">
        <v>25</v>
      </c>
      <c r="Q860" s="99">
        <v>49164.82</v>
      </c>
    </row>
    <row r="861" spans="1:17">
      <c r="A861" s="42" t="str">
        <f>TNOMINA[[#This Row],[cedula]]&amp;TNOMINA[[#This Row],[ctapresup]]&amp;TNOMINA[[#This Row],[prog]]</f>
        <v>031043593972.1.1.1.0113</v>
      </c>
      <c r="B861" s="98" t="s">
        <v>1787</v>
      </c>
      <c r="C861" s="98" t="s">
        <v>1811</v>
      </c>
      <c r="D861" s="98" t="s">
        <v>5759</v>
      </c>
      <c r="E861" s="98" t="s">
        <v>5731</v>
      </c>
      <c r="F861" s="98" t="s">
        <v>9</v>
      </c>
      <c r="G861" s="98" t="s">
        <v>1635</v>
      </c>
      <c r="H861" s="98" t="s">
        <v>1148</v>
      </c>
      <c r="I861" s="98" t="s">
        <v>49</v>
      </c>
      <c r="J861" s="98" t="s">
        <v>428</v>
      </c>
      <c r="K861" s="98" t="s">
        <v>6294</v>
      </c>
      <c r="L861" s="99">
        <v>25000</v>
      </c>
      <c r="M861" s="100"/>
      <c r="N861" s="99">
        <v>760</v>
      </c>
      <c r="O861" s="99">
        <v>717.5</v>
      </c>
      <c r="P861" s="100"/>
      <c r="Q861" s="99">
        <v>23497.5</v>
      </c>
    </row>
    <row r="862" spans="1:17">
      <c r="A862" s="42" t="str">
        <f>TNOMINA[[#This Row],[cedula]]&amp;TNOMINA[[#This Row],[ctapresup]]&amp;TNOMINA[[#This Row],[prog]]</f>
        <v>402382818992.1.1.1.0113</v>
      </c>
      <c r="B862" s="98" t="s">
        <v>1787</v>
      </c>
      <c r="C862" s="98" t="s">
        <v>1811</v>
      </c>
      <c r="D862" s="98" t="s">
        <v>5759</v>
      </c>
      <c r="E862" s="98" t="s">
        <v>5731</v>
      </c>
      <c r="F862" s="98" t="s">
        <v>9</v>
      </c>
      <c r="G862" s="98" t="s">
        <v>2970</v>
      </c>
      <c r="H862" s="98" t="s">
        <v>2969</v>
      </c>
      <c r="I862" s="98" t="s">
        <v>8</v>
      </c>
      <c r="J862" s="98" t="s">
        <v>60</v>
      </c>
      <c r="K862" s="98" t="s">
        <v>6294</v>
      </c>
      <c r="L862" s="99">
        <v>35000</v>
      </c>
      <c r="M862" s="100"/>
      <c r="N862" s="99">
        <v>1064</v>
      </c>
      <c r="O862" s="99">
        <v>1004.5</v>
      </c>
      <c r="P862" s="100"/>
      <c r="Q862" s="99">
        <v>25068.62</v>
      </c>
    </row>
    <row r="863" spans="1:17">
      <c r="A863" s="42" t="str">
        <f>TNOMINA[[#This Row],[cedula]]&amp;TNOMINA[[#This Row],[ctapresup]]&amp;TNOMINA[[#This Row],[prog]]</f>
        <v>031012305912.1.1.1.0113</v>
      </c>
      <c r="B863" s="98" t="s">
        <v>1787</v>
      </c>
      <c r="C863" s="98" t="s">
        <v>1811</v>
      </c>
      <c r="D863" s="98" t="s">
        <v>5759</v>
      </c>
      <c r="E863" s="98" t="s">
        <v>5731</v>
      </c>
      <c r="F863" s="98" t="s">
        <v>9</v>
      </c>
      <c r="G863" s="98" t="s">
        <v>2646</v>
      </c>
      <c r="H863" s="98" t="s">
        <v>4925</v>
      </c>
      <c r="I863" s="98" t="s">
        <v>107</v>
      </c>
      <c r="J863" s="98" t="s">
        <v>428</v>
      </c>
      <c r="K863" s="98" t="s">
        <v>6294</v>
      </c>
      <c r="L863" s="99">
        <v>18000</v>
      </c>
      <c r="M863" s="100"/>
      <c r="N863" s="99">
        <v>547.20000000000005</v>
      </c>
      <c r="O863" s="99">
        <v>516.6</v>
      </c>
      <c r="P863" s="100"/>
      <c r="Q863" s="99">
        <v>16911.2</v>
      </c>
    </row>
    <row r="864" spans="1:17">
      <c r="A864" s="42" t="str">
        <f>TNOMINA[[#This Row],[cedula]]&amp;TNOMINA[[#This Row],[ctapresup]]&amp;TNOMINA[[#This Row],[prog]]</f>
        <v>003006174042.1.1.1.0113</v>
      </c>
      <c r="B864" s="98" t="s">
        <v>1787</v>
      </c>
      <c r="C864" s="98" t="s">
        <v>1811</v>
      </c>
      <c r="D864" s="98" t="s">
        <v>5759</v>
      </c>
      <c r="E864" s="98" t="s">
        <v>5731</v>
      </c>
      <c r="F864" s="98" t="s">
        <v>9</v>
      </c>
      <c r="G864" s="98" t="s">
        <v>2467</v>
      </c>
      <c r="H864" s="98" t="s">
        <v>2466</v>
      </c>
      <c r="I864" s="98" t="s">
        <v>175</v>
      </c>
      <c r="J864" s="98" t="s">
        <v>14</v>
      </c>
      <c r="K864" s="98" t="s">
        <v>6294</v>
      </c>
      <c r="L864" s="99">
        <v>30000</v>
      </c>
      <c r="M864" s="100"/>
      <c r="N864" s="99">
        <v>912</v>
      </c>
      <c r="O864" s="99">
        <v>861</v>
      </c>
      <c r="P864" s="100"/>
      <c r="Q864" s="99">
        <v>28202</v>
      </c>
    </row>
    <row r="865" spans="1:17">
      <c r="A865" s="42" t="str">
        <f>TNOMINA[[#This Row],[cedula]]&amp;TNOMINA[[#This Row],[ctapresup]]&amp;TNOMINA[[#This Row],[prog]]</f>
        <v>402365993002.1.1.1.0113</v>
      </c>
      <c r="B865" s="98" t="s">
        <v>1787</v>
      </c>
      <c r="C865" s="98" t="s">
        <v>1811</v>
      </c>
      <c r="D865" s="98" t="s">
        <v>5759</v>
      </c>
      <c r="E865" s="98" t="s">
        <v>5731</v>
      </c>
      <c r="F865" s="98" t="s">
        <v>9</v>
      </c>
      <c r="G865" s="98" t="s">
        <v>2469</v>
      </c>
      <c r="H865" s="98" t="s">
        <v>2468</v>
      </c>
      <c r="I865" s="98" t="s">
        <v>107</v>
      </c>
      <c r="J865" s="98" t="s">
        <v>14</v>
      </c>
      <c r="K865" s="98" t="s">
        <v>6294</v>
      </c>
      <c r="L865" s="99">
        <v>18000</v>
      </c>
      <c r="M865" s="100"/>
      <c r="N865" s="99">
        <v>547.20000000000005</v>
      </c>
      <c r="O865" s="99">
        <v>516.6</v>
      </c>
      <c r="P865" s="100"/>
      <c r="Q865" s="99">
        <v>16911.2</v>
      </c>
    </row>
    <row r="866" spans="1:17">
      <c r="A866" s="42" t="str">
        <f>TNOMINA[[#This Row],[cedula]]&amp;TNOMINA[[#This Row],[ctapresup]]&amp;TNOMINA[[#This Row],[prog]]</f>
        <v>001138275472.1.1.1.0113</v>
      </c>
      <c r="B866" s="98" t="s">
        <v>1787</v>
      </c>
      <c r="C866" s="98" t="s">
        <v>1811</v>
      </c>
      <c r="D866" s="98" t="s">
        <v>5759</v>
      </c>
      <c r="E866" s="98" t="s">
        <v>5731</v>
      </c>
      <c r="F866" s="98" t="s">
        <v>9</v>
      </c>
      <c r="G866" s="98" t="s">
        <v>1636</v>
      </c>
      <c r="H866" s="98" t="s">
        <v>84</v>
      </c>
      <c r="I866" s="98" t="s">
        <v>85</v>
      </c>
      <c r="J866" s="98" t="s">
        <v>60</v>
      </c>
      <c r="K866" s="98" t="s">
        <v>6294</v>
      </c>
      <c r="L866" s="99">
        <v>16500</v>
      </c>
      <c r="M866" s="100"/>
      <c r="N866" s="99">
        <v>501.6</v>
      </c>
      <c r="O866" s="99">
        <v>473.55</v>
      </c>
      <c r="P866" s="100"/>
      <c r="Q866" s="99">
        <v>15499.85</v>
      </c>
    </row>
    <row r="867" spans="1:17">
      <c r="A867" s="42" t="str">
        <f>TNOMINA[[#This Row],[cedula]]&amp;TNOMINA[[#This Row],[ctapresup]]&amp;TNOMINA[[#This Row],[prog]]</f>
        <v>031010329302.1.1.1.0113</v>
      </c>
      <c r="B867" s="98" t="s">
        <v>1787</v>
      </c>
      <c r="C867" s="98" t="s">
        <v>1811</v>
      </c>
      <c r="D867" s="98" t="s">
        <v>5759</v>
      </c>
      <c r="E867" s="98" t="s">
        <v>5731</v>
      </c>
      <c r="F867" s="98" t="s">
        <v>9</v>
      </c>
      <c r="G867" s="98" t="s">
        <v>1637</v>
      </c>
      <c r="H867" s="98" t="s">
        <v>449</v>
      </c>
      <c r="I867" s="98" t="s">
        <v>211</v>
      </c>
      <c r="J867" s="98" t="s">
        <v>428</v>
      </c>
      <c r="K867" s="98" t="s">
        <v>6294</v>
      </c>
      <c r="L867" s="99">
        <v>24000</v>
      </c>
      <c r="M867" s="100"/>
      <c r="N867" s="99">
        <v>729.6</v>
      </c>
      <c r="O867" s="99">
        <v>688.8</v>
      </c>
      <c r="P867" s="100"/>
      <c r="Q867" s="99">
        <v>22556.6</v>
      </c>
    </row>
    <row r="868" spans="1:17">
      <c r="A868" s="42" t="str">
        <f>TNOMINA[[#This Row],[cedula]]&amp;TNOMINA[[#This Row],[ctapresup]]&amp;TNOMINA[[#This Row],[prog]]</f>
        <v>047017582962.1.1.1.0113</v>
      </c>
      <c r="B868" s="98" t="s">
        <v>1787</v>
      </c>
      <c r="C868" s="98" t="s">
        <v>1811</v>
      </c>
      <c r="D868" s="98" t="s">
        <v>5759</v>
      </c>
      <c r="E868" s="98" t="s">
        <v>5731</v>
      </c>
      <c r="F868" s="98" t="s">
        <v>9</v>
      </c>
      <c r="G868" s="98" t="s">
        <v>2773</v>
      </c>
      <c r="H868" s="98" t="s">
        <v>2806</v>
      </c>
      <c r="I868" s="98" t="s">
        <v>426</v>
      </c>
      <c r="J868" s="98" t="s">
        <v>428</v>
      </c>
      <c r="K868" s="98" t="s">
        <v>6294</v>
      </c>
      <c r="L868" s="99">
        <v>24000</v>
      </c>
      <c r="M868" s="100"/>
      <c r="N868" s="99">
        <v>729.6</v>
      </c>
      <c r="O868" s="99">
        <v>688.8</v>
      </c>
      <c r="P868" s="100"/>
      <c r="Q868" s="99">
        <v>22556.6</v>
      </c>
    </row>
    <row r="869" spans="1:17">
      <c r="A869" s="42" t="str">
        <f>TNOMINA[[#This Row],[cedula]]&amp;TNOMINA[[#This Row],[ctapresup]]&amp;TNOMINA[[#This Row],[prog]]</f>
        <v>001042311542.1.1.1.0113</v>
      </c>
      <c r="B869" s="98" t="s">
        <v>1787</v>
      </c>
      <c r="C869" s="98" t="s">
        <v>1811</v>
      </c>
      <c r="D869" s="98" t="s">
        <v>5759</v>
      </c>
      <c r="E869" s="98" t="s">
        <v>5731</v>
      </c>
      <c r="F869" s="98" t="s">
        <v>9</v>
      </c>
      <c r="G869" s="98" t="s">
        <v>1638</v>
      </c>
      <c r="H869" s="98" t="s">
        <v>326</v>
      </c>
      <c r="I869" s="98" t="s">
        <v>109</v>
      </c>
      <c r="J869" s="98" t="s">
        <v>323</v>
      </c>
      <c r="K869" s="98" t="s">
        <v>6294</v>
      </c>
      <c r="L869" s="99">
        <v>35000</v>
      </c>
      <c r="M869" s="100"/>
      <c r="N869" s="99">
        <v>1064</v>
      </c>
      <c r="O869" s="99">
        <v>1004.5</v>
      </c>
      <c r="P869" s="100"/>
      <c r="Q869" s="99">
        <v>32856.5</v>
      </c>
    </row>
    <row r="870" spans="1:17">
      <c r="A870" s="42" t="str">
        <f>TNOMINA[[#This Row],[cedula]]&amp;TNOMINA[[#This Row],[ctapresup]]&amp;TNOMINA[[#This Row],[prog]]</f>
        <v>031038527152.1.1.1.0113</v>
      </c>
      <c r="B870" s="98" t="s">
        <v>1787</v>
      </c>
      <c r="C870" s="98" t="s">
        <v>1811</v>
      </c>
      <c r="D870" s="98" t="s">
        <v>5759</v>
      </c>
      <c r="E870" s="98" t="s">
        <v>5731</v>
      </c>
      <c r="F870" s="98" t="s">
        <v>9</v>
      </c>
      <c r="G870" s="98" t="s">
        <v>1639</v>
      </c>
      <c r="H870" s="98" t="s">
        <v>1149</v>
      </c>
      <c r="I870" s="98" t="s">
        <v>49</v>
      </c>
      <c r="J870" s="98" t="s">
        <v>428</v>
      </c>
      <c r="K870" s="98" t="s">
        <v>6294</v>
      </c>
      <c r="L870" s="99">
        <v>25000</v>
      </c>
      <c r="M870" s="100"/>
      <c r="N870" s="99">
        <v>760</v>
      </c>
      <c r="O870" s="99">
        <v>717.5</v>
      </c>
      <c r="P870" s="100"/>
      <c r="Q870" s="99">
        <v>21782.04</v>
      </c>
    </row>
    <row r="871" spans="1:17">
      <c r="A871" s="42" t="str">
        <f>TNOMINA[[#This Row],[cedula]]&amp;TNOMINA[[#This Row],[ctapresup]]&amp;TNOMINA[[#This Row],[prog]]</f>
        <v>031003787062.1.1.1.0113</v>
      </c>
      <c r="B871" s="98" t="s">
        <v>1787</v>
      </c>
      <c r="C871" s="98" t="s">
        <v>1811</v>
      </c>
      <c r="D871" s="98" t="s">
        <v>5759</v>
      </c>
      <c r="E871" s="98" t="s">
        <v>5731</v>
      </c>
      <c r="F871" s="98" t="s">
        <v>9</v>
      </c>
      <c r="G871" s="98" t="s">
        <v>1640</v>
      </c>
      <c r="H871" s="98" t="s">
        <v>450</v>
      </c>
      <c r="I871" s="98" t="s">
        <v>13</v>
      </c>
      <c r="J871" s="98" t="s">
        <v>428</v>
      </c>
      <c r="K871" s="98" t="s">
        <v>6294</v>
      </c>
      <c r="L871" s="99">
        <v>45000</v>
      </c>
      <c r="M871" s="99">
        <v>1148.33</v>
      </c>
      <c r="N871" s="99">
        <v>1368</v>
      </c>
      <c r="O871" s="99">
        <v>1291.5</v>
      </c>
      <c r="P871" s="99">
        <v>75</v>
      </c>
      <c r="Q871" s="99">
        <v>41117.17</v>
      </c>
    </row>
    <row r="872" spans="1:17">
      <c r="A872" s="42" t="str">
        <f>TNOMINA[[#This Row],[cedula]]&amp;TNOMINA[[#This Row],[ctapresup]]&amp;TNOMINA[[#This Row],[prog]]</f>
        <v>001081651502.1.1.1.0113</v>
      </c>
      <c r="B872" s="98" t="s">
        <v>1787</v>
      </c>
      <c r="C872" s="98" t="s">
        <v>1811</v>
      </c>
      <c r="D872" s="98" t="s">
        <v>5759</v>
      </c>
      <c r="E872" s="98" t="s">
        <v>5731</v>
      </c>
      <c r="F872" s="98" t="s">
        <v>9</v>
      </c>
      <c r="G872" s="98" t="s">
        <v>969</v>
      </c>
      <c r="H872" s="98" t="s">
        <v>567</v>
      </c>
      <c r="I872" s="98" t="s">
        <v>7</v>
      </c>
      <c r="J872" s="98" t="s">
        <v>500</v>
      </c>
      <c r="K872" s="98" t="s">
        <v>6294</v>
      </c>
      <c r="L872" s="99">
        <v>22000</v>
      </c>
      <c r="M872" s="100"/>
      <c r="N872" s="99">
        <v>668.8</v>
      </c>
      <c r="O872" s="99">
        <v>631.4</v>
      </c>
      <c r="P872" s="100"/>
      <c r="Q872" s="99">
        <v>11495.77</v>
      </c>
    </row>
    <row r="873" spans="1:17">
      <c r="A873" s="42" t="str">
        <f>TNOMINA[[#This Row],[cedula]]&amp;TNOMINA[[#This Row],[ctapresup]]&amp;TNOMINA[[#This Row],[prog]]</f>
        <v>036003180042.1.1.1.0113</v>
      </c>
      <c r="B873" s="98" t="s">
        <v>1787</v>
      </c>
      <c r="C873" s="98" t="s">
        <v>1811</v>
      </c>
      <c r="D873" s="98" t="s">
        <v>5759</v>
      </c>
      <c r="E873" s="98" t="s">
        <v>5731</v>
      </c>
      <c r="F873" s="98" t="s">
        <v>9</v>
      </c>
      <c r="G873" s="98" t="s">
        <v>1641</v>
      </c>
      <c r="H873" s="98" t="s">
        <v>451</v>
      </c>
      <c r="I873" s="98" t="s">
        <v>49</v>
      </c>
      <c r="J873" s="98" t="s">
        <v>428</v>
      </c>
      <c r="K873" s="98" t="s">
        <v>6294</v>
      </c>
      <c r="L873" s="99">
        <v>22000</v>
      </c>
      <c r="M873" s="100"/>
      <c r="N873" s="99">
        <v>668.8</v>
      </c>
      <c r="O873" s="99">
        <v>631.4</v>
      </c>
      <c r="P873" s="100"/>
      <c r="Q873" s="99">
        <v>20674.8</v>
      </c>
    </row>
    <row r="874" spans="1:17">
      <c r="A874" s="42" t="str">
        <f>TNOMINA[[#This Row],[cedula]]&amp;TNOMINA[[#This Row],[ctapresup]]&amp;TNOMINA[[#This Row],[prog]]</f>
        <v>031029410712.1.1.1.0113</v>
      </c>
      <c r="B874" s="98" t="s">
        <v>1787</v>
      </c>
      <c r="C874" s="98" t="s">
        <v>1811</v>
      </c>
      <c r="D874" s="98" t="s">
        <v>5759</v>
      </c>
      <c r="E874" s="98" t="s">
        <v>5731</v>
      </c>
      <c r="F874" s="98" t="s">
        <v>9</v>
      </c>
      <c r="G874" s="98" t="s">
        <v>1642</v>
      </c>
      <c r="H874" s="98" t="s">
        <v>452</v>
      </c>
      <c r="I874" s="98" t="s">
        <v>453</v>
      </c>
      <c r="J874" s="98" t="s">
        <v>14</v>
      </c>
      <c r="K874" s="98" t="s">
        <v>6294</v>
      </c>
      <c r="L874" s="99">
        <v>30000</v>
      </c>
      <c r="M874" s="100"/>
      <c r="N874" s="99">
        <v>912</v>
      </c>
      <c r="O874" s="99">
        <v>861</v>
      </c>
      <c r="P874" s="100"/>
      <c r="Q874" s="99">
        <v>27802</v>
      </c>
    </row>
    <row r="875" spans="1:17">
      <c r="A875" s="42" t="str">
        <f>TNOMINA[[#This Row],[cedula]]&amp;TNOMINA[[#This Row],[ctapresup]]&amp;TNOMINA[[#This Row],[prog]]</f>
        <v>001181650262.1.1.1.0113</v>
      </c>
      <c r="B875" s="98" t="s">
        <v>1787</v>
      </c>
      <c r="C875" s="98" t="s">
        <v>1811</v>
      </c>
      <c r="D875" s="98" t="s">
        <v>5759</v>
      </c>
      <c r="E875" s="98" t="s">
        <v>5731</v>
      </c>
      <c r="F875" s="98" t="s">
        <v>9</v>
      </c>
      <c r="G875" s="98" t="s">
        <v>6209</v>
      </c>
      <c r="H875" s="98" t="s">
        <v>6212</v>
      </c>
      <c r="I875" s="98" t="s">
        <v>25</v>
      </c>
      <c r="J875" s="98" t="s">
        <v>323</v>
      </c>
      <c r="K875" s="98" t="s">
        <v>6294</v>
      </c>
      <c r="L875" s="99">
        <v>70000</v>
      </c>
      <c r="M875" s="99">
        <v>5368.48</v>
      </c>
      <c r="N875" s="99">
        <v>2128</v>
      </c>
      <c r="O875" s="99">
        <v>2009</v>
      </c>
      <c r="P875" s="99">
        <v>25.000000000007276</v>
      </c>
      <c r="Q875" s="99">
        <v>60469.52</v>
      </c>
    </row>
    <row r="876" spans="1:17">
      <c r="A876" s="42" t="str">
        <f>TNOMINA[[#This Row],[cedula]]&amp;TNOMINA[[#This Row],[ctapresup]]&amp;TNOMINA[[#This Row],[prog]]</f>
        <v>001007444732.1.1.1.0113</v>
      </c>
      <c r="B876" s="98" t="s">
        <v>1787</v>
      </c>
      <c r="C876" s="98" t="s">
        <v>1811</v>
      </c>
      <c r="D876" s="98" t="s">
        <v>5759</v>
      </c>
      <c r="E876" s="98" t="s">
        <v>5731</v>
      </c>
      <c r="F876" s="98" t="s">
        <v>9</v>
      </c>
      <c r="G876" s="98" t="s">
        <v>1643</v>
      </c>
      <c r="H876" s="98" t="s">
        <v>568</v>
      </c>
      <c r="I876" s="98" t="s">
        <v>16</v>
      </c>
      <c r="J876" s="98" t="s">
        <v>500</v>
      </c>
      <c r="K876" s="98" t="s">
        <v>6294</v>
      </c>
      <c r="L876" s="99">
        <v>35000</v>
      </c>
      <c r="M876" s="100"/>
      <c r="N876" s="99">
        <v>1064</v>
      </c>
      <c r="O876" s="99">
        <v>1004.5</v>
      </c>
      <c r="P876" s="100"/>
      <c r="Q876" s="99">
        <v>7370.24</v>
      </c>
    </row>
    <row r="877" spans="1:17">
      <c r="A877" s="42" t="str">
        <f>TNOMINA[[#This Row],[cedula]]&amp;TNOMINA[[#This Row],[ctapresup]]&amp;TNOMINA[[#This Row],[prog]]</f>
        <v>031001414432.1.1.1.0113</v>
      </c>
      <c r="B877" s="98" t="s">
        <v>1787</v>
      </c>
      <c r="C877" s="98" t="s">
        <v>1811</v>
      </c>
      <c r="D877" s="98" t="s">
        <v>5759</v>
      </c>
      <c r="E877" s="98" t="s">
        <v>5731</v>
      </c>
      <c r="F877" s="98" t="s">
        <v>9</v>
      </c>
      <c r="G877" s="98" t="s">
        <v>1644</v>
      </c>
      <c r="H877" s="98" t="s">
        <v>454</v>
      </c>
      <c r="I877" s="98" t="s">
        <v>16</v>
      </c>
      <c r="J877" s="98" t="s">
        <v>428</v>
      </c>
      <c r="K877" s="98" t="s">
        <v>6294</v>
      </c>
      <c r="L877" s="99">
        <v>35000</v>
      </c>
      <c r="M877" s="100"/>
      <c r="N877" s="99">
        <v>1064</v>
      </c>
      <c r="O877" s="99">
        <v>1004.5</v>
      </c>
      <c r="P877" s="100"/>
      <c r="Q877" s="99">
        <v>32606.5</v>
      </c>
    </row>
    <row r="878" spans="1:17">
      <c r="A878" s="42" t="str">
        <f>TNOMINA[[#This Row],[cedula]]&amp;TNOMINA[[#This Row],[ctapresup]]&amp;TNOMINA[[#This Row],[prog]]</f>
        <v>001171011622.1.1.1.0113</v>
      </c>
      <c r="B878" s="98" t="s">
        <v>1787</v>
      </c>
      <c r="C878" s="98" t="s">
        <v>1811</v>
      </c>
      <c r="D878" s="98" t="s">
        <v>5759</v>
      </c>
      <c r="E878" s="98" t="s">
        <v>5731</v>
      </c>
      <c r="F878" s="98" t="s">
        <v>9</v>
      </c>
      <c r="G878" s="98" t="s">
        <v>1645</v>
      </c>
      <c r="H878" s="98" t="s">
        <v>690</v>
      </c>
      <c r="I878" s="98" t="s">
        <v>103</v>
      </c>
      <c r="J878" s="98" t="s">
        <v>60</v>
      </c>
      <c r="K878" s="98" t="s">
        <v>6294</v>
      </c>
      <c r="L878" s="99">
        <v>90000</v>
      </c>
      <c r="M878" s="99">
        <v>9324.25</v>
      </c>
      <c r="N878" s="99">
        <v>2736</v>
      </c>
      <c r="O878" s="99">
        <v>2583</v>
      </c>
      <c r="P878" s="99">
        <v>58826.53</v>
      </c>
      <c r="Q878" s="99">
        <v>16530.22</v>
      </c>
    </row>
    <row r="879" spans="1:17">
      <c r="A879" s="42" t="str">
        <f>TNOMINA[[#This Row],[cedula]]&amp;TNOMINA[[#This Row],[ctapresup]]&amp;TNOMINA[[#This Row],[prog]]</f>
        <v>031054802832.1.1.1.0113</v>
      </c>
      <c r="B879" s="98" t="s">
        <v>1787</v>
      </c>
      <c r="C879" s="98" t="s">
        <v>1811</v>
      </c>
      <c r="D879" s="98" t="s">
        <v>5759</v>
      </c>
      <c r="E879" s="98" t="s">
        <v>5731</v>
      </c>
      <c r="F879" s="98" t="s">
        <v>9</v>
      </c>
      <c r="G879" s="98" t="s">
        <v>1646</v>
      </c>
      <c r="H879" s="98" t="s">
        <v>455</v>
      </c>
      <c r="I879" s="98" t="s">
        <v>12</v>
      </c>
      <c r="J879" s="98" t="s">
        <v>428</v>
      </c>
      <c r="K879" s="98" t="s">
        <v>6294</v>
      </c>
      <c r="L879" s="99">
        <v>22000</v>
      </c>
      <c r="M879" s="100"/>
      <c r="N879" s="99">
        <v>668.8</v>
      </c>
      <c r="O879" s="99">
        <v>631.4</v>
      </c>
      <c r="P879" s="100"/>
      <c r="Q879" s="99">
        <v>18959.34</v>
      </c>
    </row>
    <row r="880" spans="1:17">
      <c r="A880" s="42" t="str">
        <f>TNOMINA[[#This Row],[cedula]]&amp;TNOMINA[[#This Row],[ctapresup]]&amp;TNOMINA[[#This Row],[prog]]</f>
        <v>031003814032.1.1.1.0113</v>
      </c>
      <c r="B880" s="98" t="s">
        <v>1787</v>
      </c>
      <c r="C880" s="98" t="s">
        <v>1811</v>
      </c>
      <c r="D880" s="98" t="s">
        <v>5759</v>
      </c>
      <c r="E880" s="98" t="s">
        <v>5731</v>
      </c>
      <c r="F880" s="98" t="s">
        <v>9</v>
      </c>
      <c r="G880" s="98" t="s">
        <v>2521</v>
      </c>
      <c r="H880" s="98" t="s">
        <v>2520</v>
      </c>
      <c r="I880" s="98" t="s">
        <v>45</v>
      </c>
      <c r="J880" s="98" t="s">
        <v>14</v>
      </c>
      <c r="K880" s="98" t="s">
        <v>6294</v>
      </c>
      <c r="L880" s="99">
        <v>25000</v>
      </c>
      <c r="M880" s="100"/>
      <c r="N880" s="99">
        <v>760</v>
      </c>
      <c r="O880" s="99">
        <v>717.5</v>
      </c>
      <c r="P880" s="100"/>
      <c r="Q880" s="99">
        <v>23497.5</v>
      </c>
    </row>
    <row r="881" spans="1:17">
      <c r="A881" s="42" t="str">
        <f>TNOMINA[[#This Row],[cedula]]&amp;TNOMINA[[#This Row],[ctapresup]]&amp;TNOMINA[[#This Row],[prog]]</f>
        <v>402154008192.1.1.1.0113</v>
      </c>
      <c r="B881" s="98" t="s">
        <v>1787</v>
      </c>
      <c r="C881" s="98" t="s">
        <v>1811</v>
      </c>
      <c r="D881" s="98" t="s">
        <v>5759</v>
      </c>
      <c r="E881" s="98" t="s">
        <v>5731</v>
      </c>
      <c r="F881" s="98" t="s">
        <v>9</v>
      </c>
      <c r="G881" s="98" t="s">
        <v>1658</v>
      </c>
      <c r="H881" s="98" t="s">
        <v>1212</v>
      </c>
      <c r="I881" s="98" t="s">
        <v>7</v>
      </c>
      <c r="J881" s="98" t="s">
        <v>89</v>
      </c>
      <c r="K881" s="98" t="s">
        <v>6294</v>
      </c>
      <c r="L881" s="99">
        <v>17000</v>
      </c>
      <c r="M881" s="100"/>
      <c r="N881" s="99">
        <v>516.79999999999995</v>
      </c>
      <c r="O881" s="99">
        <v>487.9</v>
      </c>
      <c r="P881" s="100"/>
      <c r="Q881" s="99">
        <v>14894.3</v>
      </c>
    </row>
    <row r="882" spans="1:17">
      <c r="A882" s="42" t="str">
        <f>TNOMINA[[#This Row],[cedula]]&amp;TNOMINA[[#This Row],[ctapresup]]&amp;TNOMINA[[#This Row],[prog]]</f>
        <v>001164323112.1.1.1.0113</v>
      </c>
      <c r="B882" s="98" t="s">
        <v>1787</v>
      </c>
      <c r="C882" s="98" t="s">
        <v>1811</v>
      </c>
      <c r="D882" s="98" t="s">
        <v>5759</v>
      </c>
      <c r="E882" s="98" t="s">
        <v>5731</v>
      </c>
      <c r="F882" s="98" t="s">
        <v>9</v>
      </c>
      <c r="G882" s="98" t="s">
        <v>1894</v>
      </c>
      <c r="H882" s="98" t="s">
        <v>1880</v>
      </c>
      <c r="I882" s="98" t="s">
        <v>8</v>
      </c>
      <c r="J882" s="98" t="s">
        <v>119</v>
      </c>
      <c r="K882" s="98" t="s">
        <v>6294</v>
      </c>
      <c r="L882" s="99">
        <v>30000</v>
      </c>
      <c r="M882" s="100"/>
      <c r="N882" s="99">
        <v>912</v>
      </c>
      <c r="O882" s="99">
        <v>861</v>
      </c>
      <c r="P882" s="100"/>
      <c r="Q882" s="99">
        <v>26136</v>
      </c>
    </row>
    <row r="883" spans="1:17">
      <c r="A883" s="42" t="str">
        <f>TNOMINA[[#This Row],[cedula]]&amp;TNOMINA[[#This Row],[ctapresup]]&amp;TNOMINA[[#This Row],[prog]]</f>
        <v>001144087272.1.1.1.0113</v>
      </c>
      <c r="B883" s="98" t="s">
        <v>1787</v>
      </c>
      <c r="C883" s="98" t="s">
        <v>1811</v>
      </c>
      <c r="D883" s="98" t="s">
        <v>5759</v>
      </c>
      <c r="E883" s="98" t="s">
        <v>5731</v>
      </c>
      <c r="F883" s="98" t="s">
        <v>9</v>
      </c>
      <c r="G883" s="98" t="s">
        <v>2774</v>
      </c>
      <c r="H883" s="98" t="s">
        <v>2807</v>
      </c>
      <c r="I883" s="98" t="s">
        <v>7</v>
      </c>
      <c r="J883" s="98" t="s">
        <v>89</v>
      </c>
      <c r="K883" s="98" t="s">
        <v>6294</v>
      </c>
      <c r="L883" s="99">
        <v>20000</v>
      </c>
      <c r="M883" s="100"/>
      <c r="N883" s="99">
        <v>608</v>
      </c>
      <c r="O883" s="99">
        <v>574</v>
      </c>
      <c r="P883" s="100"/>
      <c r="Q883" s="99">
        <v>9020.75</v>
      </c>
    </row>
    <row r="884" spans="1:17">
      <c r="A884" s="42" t="str">
        <f>TNOMINA[[#This Row],[cedula]]&amp;TNOMINA[[#This Row],[ctapresup]]&amp;TNOMINA[[#This Row],[prog]]</f>
        <v>031032686802.1.1.1.0113</v>
      </c>
      <c r="B884" s="98" t="s">
        <v>1787</v>
      </c>
      <c r="C884" s="98" t="s">
        <v>1811</v>
      </c>
      <c r="D884" s="98" t="s">
        <v>5759</v>
      </c>
      <c r="E884" s="98" t="s">
        <v>5731</v>
      </c>
      <c r="F884" s="98" t="s">
        <v>9</v>
      </c>
      <c r="G884" s="98" t="s">
        <v>1647</v>
      </c>
      <c r="H884" s="98" t="s">
        <v>1211</v>
      </c>
      <c r="I884" s="98" t="s">
        <v>49</v>
      </c>
      <c r="J884" s="98" t="s">
        <v>14</v>
      </c>
      <c r="K884" s="98" t="s">
        <v>6294</v>
      </c>
      <c r="L884" s="99">
        <v>20000</v>
      </c>
      <c r="M884" s="100"/>
      <c r="N884" s="99">
        <v>608</v>
      </c>
      <c r="O884" s="99">
        <v>574</v>
      </c>
      <c r="P884" s="100"/>
      <c r="Q884" s="99">
        <v>18793</v>
      </c>
    </row>
    <row r="885" spans="1:17">
      <c r="A885" s="42" t="str">
        <f>TNOMINA[[#This Row],[cedula]]&amp;TNOMINA[[#This Row],[ctapresup]]&amp;TNOMINA[[#This Row],[prog]]</f>
        <v>001052345382.1.1.1.0113</v>
      </c>
      <c r="B885" s="98" t="s">
        <v>1787</v>
      </c>
      <c r="C885" s="98" t="s">
        <v>1811</v>
      </c>
      <c r="D885" s="98" t="s">
        <v>5759</v>
      </c>
      <c r="E885" s="98" t="s">
        <v>5731</v>
      </c>
      <c r="F885" s="98" t="s">
        <v>9</v>
      </c>
      <c r="G885" s="98" t="s">
        <v>1648</v>
      </c>
      <c r="H885" s="98" t="s">
        <v>569</v>
      </c>
      <c r="I885" s="98" t="s">
        <v>7</v>
      </c>
      <c r="J885" s="98" t="s">
        <v>500</v>
      </c>
      <c r="K885" s="98" t="s">
        <v>6294</v>
      </c>
      <c r="L885" s="99">
        <v>22000</v>
      </c>
      <c r="M885" s="100"/>
      <c r="N885" s="99">
        <v>668.8</v>
      </c>
      <c r="O885" s="99">
        <v>631.4</v>
      </c>
      <c r="P885" s="100"/>
      <c r="Q885" s="99">
        <v>4407.1000000000004</v>
      </c>
    </row>
    <row r="886" spans="1:17">
      <c r="A886" s="42" t="str">
        <f>TNOMINA[[#This Row],[cedula]]&amp;TNOMINA[[#This Row],[ctapresup]]&amp;TNOMINA[[#This Row],[prog]]</f>
        <v>001184711012.1.1.1.0113</v>
      </c>
      <c r="B886" s="98" t="s">
        <v>1787</v>
      </c>
      <c r="C886" s="98" t="s">
        <v>1811</v>
      </c>
      <c r="D886" s="98" t="s">
        <v>5759</v>
      </c>
      <c r="E886" s="98" t="s">
        <v>5731</v>
      </c>
      <c r="F886" s="98" t="s">
        <v>9</v>
      </c>
      <c r="G886" s="98" t="s">
        <v>2611</v>
      </c>
      <c r="H886" s="98" t="s">
        <v>2612</v>
      </c>
      <c r="I886" s="98" t="s">
        <v>7</v>
      </c>
      <c r="J886" s="98" t="s">
        <v>60</v>
      </c>
      <c r="K886" s="98" t="s">
        <v>6294</v>
      </c>
      <c r="L886" s="99">
        <v>20000</v>
      </c>
      <c r="M886" s="100"/>
      <c r="N886" s="99">
        <v>608</v>
      </c>
      <c r="O886" s="99">
        <v>574</v>
      </c>
      <c r="P886" s="100"/>
      <c r="Q886" s="99">
        <v>18793</v>
      </c>
    </row>
    <row r="887" spans="1:17">
      <c r="A887" s="42" t="str">
        <f>TNOMINA[[#This Row],[cedula]]&amp;TNOMINA[[#This Row],[ctapresup]]&amp;TNOMINA[[#This Row],[prog]]</f>
        <v>402296033092.1.1.1.0113</v>
      </c>
      <c r="B887" s="98" t="s">
        <v>1787</v>
      </c>
      <c r="C887" s="98" t="s">
        <v>1811</v>
      </c>
      <c r="D887" s="98" t="s">
        <v>5759</v>
      </c>
      <c r="E887" s="98" t="s">
        <v>5731</v>
      </c>
      <c r="F887" s="98" t="s">
        <v>9</v>
      </c>
      <c r="G887" s="98" t="s">
        <v>2832</v>
      </c>
      <c r="H887" s="98" t="s">
        <v>2831</v>
      </c>
      <c r="I887" s="98" t="s">
        <v>16</v>
      </c>
      <c r="J887" s="98" t="s">
        <v>500</v>
      </c>
      <c r="K887" s="98" t="s">
        <v>6294</v>
      </c>
      <c r="L887" s="99">
        <v>35000</v>
      </c>
      <c r="M887" s="100"/>
      <c r="N887" s="99">
        <v>1064</v>
      </c>
      <c r="O887" s="99">
        <v>1004.5</v>
      </c>
      <c r="P887" s="100"/>
      <c r="Q887" s="99">
        <v>32906.5</v>
      </c>
    </row>
    <row r="888" spans="1:17">
      <c r="A888" s="42" t="str">
        <f>TNOMINA[[#This Row],[cedula]]&amp;TNOMINA[[#This Row],[ctapresup]]&amp;TNOMINA[[#This Row],[prog]]</f>
        <v>402343113512.1.1.1.0113</v>
      </c>
      <c r="B888" s="98" t="s">
        <v>1787</v>
      </c>
      <c r="C888" s="98" t="s">
        <v>1811</v>
      </c>
      <c r="D888" s="98" t="s">
        <v>5759</v>
      </c>
      <c r="E888" s="98" t="s">
        <v>5731</v>
      </c>
      <c r="F888" s="98" t="s">
        <v>9</v>
      </c>
      <c r="G888" s="98" t="s">
        <v>2732</v>
      </c>
      <c r="H888" s="98" t="s">
        <v>2733</v>
      </c>
      <c r="I888" s="98" t="s">
        <v>49</v>
      </c>
      <c r="J888" s="98" t="s">
        <v>428</v>
      </c>
      <c r="K888" s="98" t="s">
        <v>6294</v>
      </c>
      <c r="L888" s="99">
        <v>25000</v>
      </c>
      <c r="M888" s="100"/>
      <c r="N888" s="99">
        <v>760</v>
      </c>
      <c r="O888" s="99">
        <v>717.5</v>
      </c>
      <c r="P888" s="100"/>
      <c r="Q888" s="99">
        <v>23497.5</v>
      </c>
    </row>
    <row r="889" spans="1:17">
      <c r="A889" s="42" t="str">
        <f>TNOMINA[[#This Row],[cedula]]&amp;TNOMINA[[#This Row],[ctapresup]]&amp;TNOMINA[[#This Row],[prog]]</f>
        <v>402134516322.1.1.1.0113</v>
      </c>
      <c r="B889" s="98" t="s">
        <v>1787</v>
      </c>
      <c r="C889" s="98" t="s">
        <v>1811</v>
      </c>
      <c r="D889" s="98" t="s">
        <v>5759</v>
      </c>
      <c r="E889" s="98" t="s">
        <v>5731</v>
      </c>
      <c r="F889" s="98" t="s">
        <v>9</v>
      </c>
      <c r="G889" s="98" t="s">
        <v>2281</v>
      </c>
      <c r="H889" s="98" t="s">
        <v>2280</v>
      </c>
      <c r="I889" s="98" t="s">
        <v>7</v>
      </c>
      <c r="J889" s="98" t="s">
        <v>323</v>
      </c>
      <c r="K889" s="98" t="s">
        <v>6294</v>
      </c>
      <c r="L889" s="99">
        <v>24000</v>
      </c>
      <c r="M889" s="100"/>
      <c r="N889" s="99">
        <v>729.6</v>
      </c>
      <c r="O889" s="99">
        <v>688.8</v>
      </c>
      <c r="P889" s="100"/>
      <c r="Q889" s="99">
        <v>11709.85</v>
      </c>
    </row>
    <row r="890" spans="1:17">
      <c r="A890" s="42" t="str">
        <f>TNOMINA[[#This Row],[cedula]]&amp;TNOMINA[[#This Row],[ctapresup]]&amp;TNOMINA[[#This Row],[prog]]</f>
        <v>031010258192.1.1.1.0113</v>
      </c>
      <c r="B890" s="98" t="s">
        <v>1787</v>
      </c>
      <c r="C890" s="98" t="s">
        <v>1811</v>
      </c>
      <c r="D890" s="98" t="s">
        <v>5759</v>
      </c>
      <c r="E890" s="98" t="s">
        <v>5731</v>
      </c>
      <c r="F890" s="98" t="s">
        <v>9</v>
      </c>
      <c r="G890" s="98" t="s">
        <v>1650</v>
      </c>
      <c r="H890" s="98" t="s">
        <v>58</v>
      </c>
      <c r="I890" s="98" t="s">
        <v>59</v>
      </c>
      <c r="J890" s="98" t="s">
        <v>14</v>
      </c>
      <c r="K890" s="98" t="s">
        <v>6294</v>
      </c>
      <c r="L890" s="99">
        <v>30000</v>
      </c>
      <c r="M890" s="100"/>
      <c r="N890" s="99">
        <v>912</v>
      </c>
      <c r="O890" s="99">
        <v>861</v>
      </c>
      <c r="P890" s="100"/>
      <c r="Q890" s="99">
        <v>28152</v>
      </c>
    </row>
    <row r="891" spans="1:17">
      <c r="A891" s="42" t="str">
        <f>TNOMINA[[#This Row],[cedula]]&amp;TNOMINA[[#This Row],[ctapresup]]&amp;TNOMINA[[#This Row],[prog]]</f>
        <v>001048834592.1.1.1.0113</v>
      </c>
      <c r="B891" s="98" t="s">
        <v>1787</v>
      </c>
      <c r="C891" s="98" t="s">
        <v>1811</v>
      </c>
      <c r="D891" s="98" t="s">
        <v>5759</v>
      </c>
      <c r="E891" s="98" t="s">
        <v>5731</v>
      </c>
      <c r="F891" s="98" t="s">
        <v>9</v>
      </c>
      <c r="G891" s="98" t="s">
        <v>1651</v>
      </c>
      <c r="H891" s="98" t="s">
        <v>86</v>
      </c>
      <c r="I891" s="98" t="s">
        <v>87</v>
      </c>
      <c r="J891" s="98" t="s">
        <v>60</v>
      </c>
      <c r="K891" s="98" t="s">
        <v>6294</v>
      </c>
      <c r="L891" s="99">
        <v>16500</v>
      </c>
      <c r="M891" s="100"/>
      <c r="N891" s="99">
        <v>501.6</v>
      </c>
      <c r="O891" s="99">
        <v>473.55</v>
      </c>
      <c r="P891" s="100"/>
      <c r="Q891" s="99">
        <v>11670.62</v>
      </c>
    </row>
    <row r="892" spans="1:17">
      <c r="A892" s="42" t="str">
        <f>TNOMINA[[#This Row],[cedula]]&amp;TNOMINA[[#This Row],[ctapresup]]&amp;TNOMINA[[#This Row],[prog]]</f>
        <v>001098629792.1.1.2.0301</v>
      </c>
      <c r="B892" s="98" t="s">
        <v>2156</v>
      </c>
      <c r="C892" s="98" t="s">
        <v>1807</v>
      </c>
      <c r="D892" s="98" t="s">
        <v>5730</v>
      </c>
      <c r="E892" s="98" t="s">
        <v>5731</v>
      </c>
      <c r="F892" s="98" t="s">
        <v>1964</v>
      </c>
      <c r="G892" s="98" t="s">
        <v>893</v>
      </c>
      <c r="H892" s="98" t="s">
        <v>344</v>
      </c>
      <c r="I892" s="98" t="s">
        <v>345</v>
      </c>
      <c r="J892" s="98" t="s">
        <v>5769</v>
      </c>
      <c r="K892" s="98" t="s">
        <v>6294</v>
      </c>
      <c r="L892" s="99">
        <v>35000</v>
      </c>
      <c r="M892" s="99">
        <v>5368.45</v>
      </c>
      <c r="N892" s="99">
        <v>1004.5</v>
      </c>
      <c r="O892" s="99">
        <v>1064</v>
      </c>
      <c r="P892" s="99">
        <v>0</v>
      </c>
      <c r="Q892" s="99">
        <v>27563.05</v>
      </c>
    </row>
    <row r="893" spans="1:17">
      <c r="A893" s="42" t="str">
        <f>TNOMINA[[#This Row],[cedula]]&amp;TNOMINA[[#This Row],[ctapresup]]&amp;TNOMINA[[#This Row],[prog]]</f>
        <v>001025871442.1.1.2.0301</v>
      </c>
      <c r="B893" s="98" t="s">
        <v>2156</v>
      </c>
      <c r="C893" s="98" t="s">
        <v>1807</v>
      </c>
      <c r="D893" s="98" t="s">
        <v>5730</v>
      </c>
      <c r="E893" s="98" t="s">
        <v>5731</v>
      </c>
      <c r="F893" s="98" t="s">
        <v>1964</v>
      </c>
      <c r="G893" s="98" t="s">
        <v>825</v>
      </c>
      <c r="H893" s="98" t="s">
        <v>267</v>
      </c>
      <c r="I893" s="98" t="s">
        <v>8</v>
      </c>
      <c r="J893" s="98" t="s">
        <v>5770</v>
      </c>
      <c r="K893" s="98" t="s">
        <v>6294</v>
      </c>
      <c r="L893" s="99">
        <v>13000</v>
      </c>
      <c r="M893" s="99">
        <v>1571.73</v>
      </c>
      <c r="N893" s="99">
        <v>373.1</v>
      </c>
      <c r="O893" s="99">
        <v>395.2</v>
      </c>
      <c r="P893" s="99">
        <v>0</v>
      </c>
      <c r="Q893" s="99">
        <v>10659.97</v>
      </c>
    </row>
    <row r="894" spans="1:17">
      <c r="A894" s="42" t="str">
        <f>TNOMINA[[#This Row],[cedula]]&amp;TNOMINA[[#This Row],[ctapresup]]&amp;TNOMINA[[#This Row],[prog]]</f>
        <v>001160248292.1.1.2.0301</v>
      </c>
      <c r="B894" s="98" t="s">
        <v>2156</v>
      </c>
      <c r="C894" s="98" t="s">
        <v>1807</v>
      </c>
      <c r="D894" s="98" t="s">
        <v>5730</v>
      </c>
      <c r="E894" s="98" t="s">
        <v>5731</v>
      </c>
      <c r="F894" s="98" t="s">
        <v>1964</v>
      </c>
      <c r="G894" s="98" t="s">
        <v>828</v>
      </c>
      <c r="H894" s="98" t="s">
        <v>124</v>
      </c>
      <c r="I894" s="98" t="s">
        <v>8</v>
      </c>
      <c r="J894" s="98" t="s">
        <v>5771</v>
      </c>
      <c r="K894" s="98" t="s">
        <v>6294</v>
      </c>
      <c r="L894" s="99">
        <v>35000</v>
      </c>
      <c r="M894" s="100"/>
      <c r="N894" s="99">
        <v>1004.5</v>
      </c>
      <c r="O894" s="99">
        <v>1064</v>
      </c>
      <c r="P894" s="100"/>
      <c r="Q894" s="99">
        <v>32931.5</v>
      </c>
    </row>
    <row r="895" spans="1:17">
      <c r="A895" s="42" t="str">
        <f>TNOMINA[[#This Row],[cedula]]&amp;TNOMINA[[#This Row],[ctapresup]]&amp;TNOMINA[[#This Row],[prog]]</f>
        <v>223006870542.1.1.2.0301</v>
      </c>
      <c r="B895" s="98" t="s">
        <v>2156</v>
      </c>
      <c r="C895" s="98" t="s">
        <v>1807</v>
      </c>
      <c r="D895" s="98" t="s">
        <v>5730</v>
      </c>
      <c r="E895" s="98" t="s">
        <v>5731</v>
      </c>
      <c r="F895" s="98" t="s">
        <v>1964</v>
      </c>
      <c r="G895" s="98" t="s">
        <v>895</v>
      </c>
      <c r="H895" s="98" t="s">
        <v>298</v>
      </c>
      <c r="I895" s="98" t="s">
        <v>291</v>
      </c>
      <c r="J895" s="98" t="s">
        <v>5772</v>
      </c>
      <c r="K895" s="98" t="s">
        <v>6294</v>
      </c>
      <c r="L895" s="99">
        <v>42000</v>
      </c>
      <c r="M895" s="100"/>
      <c r="N895" s="99">
        <v>1205.4000000000001</v>
      </c>
      <c r="O895" s="99">
        <v>1276.8</v>
      </c>
      <c r="P895" s="100"/>
      <c r="Q895" s="99">
        <v>39517.800000000003</v>
      </c>
    </row>
    <row r="896" spans="1:17">
      <c r="A896" s="42" t="str">
        <f>TNOMINA[[#This Row],[cedula]]&amp;TNOMINA[[#This Row],[ctapresup]]&amp;TNOMINA[[#This Row],[prog]]</f>
        <v>001123364252.1.1.2.0301</v>
      </c>
      <c r="B896" s="98" t="s">
        <v>2156</v>
      </c>
      <c r="C896" s="98" t="s">
        <v>1807</v>
      </c>
      <c r="D896" s="98" t="s">
        <v>5730</v>
      </c>
      <c r="E896" s="98" t="s">
        <v>5731</v>
      </c>
      <c r="F896" s="98" t="s">
        <v>1964</v>
      </c>
      <c r="G896" s="98" t="s">
        <v>896</v>
      </c>
      <c r="H896" s="98" t="s">
        <v>347</v>
      </c>
      <c r="I896" s="98" t="s">
        <v>309</v>
      </c>
      <c r="J896" s="98" t="s">
        <v>5769</v>
      </c>
      <c r="K896" s="98" t="s">
        <v>6294</v>
      </c>
      <c r="L896" s="99">
        <v>20000</v>
      </c>
      <c r="M896" s="99">
        <v>3428.68</v>
      </c>
      <c r="N896" s="99">
        <v>574</v>
      </c>
      <c r="O896" s="99">
        <v>608</v>
      </c>
      <c r="P896" s="99">
        <v>0</v>
      </c>
      <c r="Q896" s="99">
        <v>15389.32</v>
      </c>
    </row>
    <row r="897" spans="1:17">
      <c r="A897" s="42" t="str">
        <f>TNOMINA[[#This Row],[cedula]]&amp;TNOMINA[[#This Row],[ctapresup]]&amp;TNOMINA[[#This Row],[prog]]</f>
        <v>001089569882.1.1.2.0301</v>
      </c>
      <c r="B897" s="98" t="s">
        <v>2156</v>
      </c>
      <c r="C897" s="98" t="s">
        <v>1807</v>
      </c>
      <c r="D897" s="98" t="s">
        <v>5730</v>
      </c>
      <c r="E897" s="98" t="s">
        <v>5731</v>
      </c>
      <c r="F897" s="98" t="s">
        <v>1964</v>
      </c>
      <c r="G897" s="98" t="s">
        <v>840</v>
      </c>
      <c r="H897" s="98" t="s">
        <v>242</v>
      </c>
      <c r="I897" s="98" t="s">
        <v>5773</v>
      </c>
      <c r="J897" s="98" t="s">
        <v>241</v>
      </c>
      <c r="K897" s="98" t="s">
        <v>6294</v>
      </c>
      <c r="L897" s="99">
        <v>15000</v>
      </c>
      <c r="M897" s="99">
        <v>2723</v>
      </c>
      <c r="N897" s="99">
        <v>430.5</v>
      </c>
      <c r="O897" s="99">
        <v>456</v>
      </c>
      <c r="P897" s="99">
        <v>0</v>
      </c>
      <c r="Q897" s="99">
        <v>11390.5</v>
      </c>
    </row>
    <row r="898" spans="1:17">
      <c r="A898" s="42" t="str">
        <f>TNOMINA[[#This Row],[cedula]]&amp;TNOMINA[[#This Row],[ctapresup]]&amp;TNOMINA[[#This Row],[prog]]</f>
        <v>093005244032.1.1.2.0301</v>
      </c>
      <c r="B898" s="98" t="s">
        <v>2156</v>
      </c>
      <c r="C898" s="98" t="s">
        <v>1807</v>
      </c>
      <c r="D898" s="98" t="s">
        <v>5730</v>
      </c>
      <c r="E898" s="98" t="s">
        <v>5731</v>
      </c>
      <c r="F898" s="98" t="s">
        <v>1964</v>
      </c>
      <c r="G898" s="98" t="s">
        <v>1862</v>
      </c>
      <c r="H898" s="98" t="s">
        <v>1847</v>
      </c>
      <c r="I898" s="98" t="s">
        <v>5774</v>
      </c>
      <c r="J898" s="98" t="s">
        <v>5775</v>
      </c>
      <c r="K898" s="98" t="s">
        <v>6294</v>
      </c>
      <c r="L898" s="99">
        <v>65000</v>
      </c>
      <c r="M898" s="99">
        <v>14969.86</v>
      </c>
      <c r="N898" s="99">
        <v>1865.5</v>
      </c>
      <c r="O898" s="99">
        <v>1976</v>
      </c>
      <c r="P898" s="99">
        <v>0</v>
      </c>
      <c r="Q898" s="99">
        <v>46188.639999999999</v>
      </c>
    </row>
    <row r="899" spans="1:17">
      <c r="A899" s="42" t="str">
        <f>TNOMINA[[#This Row],[cedula]]&amp;TNOMINA[[#This Row],[ctapresup]]&amp;TNOMINA[[#This Row],[prog]]</f>
        <v>012004354182.1.1.2.0301</v>
      </c>
      <c r="B899" s="98" t="s">
        <v>2156</v>
      </c>
      <c r="C899" s="98" t="s">
        <v>1807</v>
      </c>
      <c r="D899" s="98" t="s">
        <v>5730</v>
      </c>
      <c r="E899" s="98" t="s">
        <v>5731</v>
      </c>
      <c r="F899" s="98" t="s">
        <v>1964</v>
      </c>
      <c r="G899" s="98" t="s">
        <v>847</v>
      </c>
      <c r="H899" s="98" t="s">
        <v>244</v>
      </c>
      <c r="I899" s="98" t="s">
        <v>5773</v>
      </c>
      <c r="J899" s="98" t="s">
        <v>241</v>
      </c>
      <c r="K899" s="98" t="s">
        <v>6294</v>
      </c>
      <c r="L899" s="99">
        <v>5000</v>
      </c>
      <c r="M899" s="99">
        <v>940.9</v>
      </c>
      <c r="N899" s="99">
        <v>143.5</v>
      </c>
      <c r="O899" s="99">
        <v>152</v>
      </c>
      <c r="P899" s="99">
        <v>0</v>
      </c>
      <c r="Q899" s="99">
        <v>3763.6</v>
      </c>
    </row>
    <row r="900" spans="1:17">
      <c r="A900" s="42" t="str">
        <f>TNOMINA[[#This Row],[cedula]]&amp;TNOMINA[[#This Row],[ctapresup]]&amp;TNOMINA[[#This Row],[prog]]</f>
        <v>049005635882.1.1.2.0301</v>
      </c>
      <c r="B900" s="98" t="s">
        <v>2156</v>
      </c>
      <c r="C900" s="98" t="s">
        <v>1807</v>
      </c>
      <c r="D900" s="98" t="s">
        <v>5730</v>
      </c>
      <c r="E900" s="98" t="s">
        <v>5731</v>
      </c>
      <c r="F900" s="98" t="s">
        <v>1964</v>
      </c>
      <c r="G900" s="98" t="s">
        <v>848</v>
      </c>
      <c r="H900" s="98" t="s">
        <v>606</v>
      </c>
      <c r="I900" s="98" t="s">
        <v>8</v>
      </c>
      <c r="J900" s="98" t="s">
        <v>5776</v>
      </c>
      <c r="K900" s="98" t="s">
        <v>6294</v>
      </c>
      <c r="L900" s="99">
        <v>25000</v>
      </c>
      <c r="M900" s="99">
        <v>4220.13</v>
      </c>
      <c r="N900" s="99">
        <v>717.5</v>
      </c>
      <c r="O900" s="99">
        <v>760</v>
      </c>
      <c r="P900" s="99">
        <v>0</v>
      </c>
      <c r="Q900" s="99">
        <v>19302.37</v>
      </c>
    </row>
    <row r="901" spans="1:17">
      <c r="A901" s="42" t="str">
        <f>TNOMINA[[#This Row],[cedula]]&amp;TNOMINA[[#This Row],[ctapresup]]&amp;TNOMINA[[#This Row],[prog]]</f>
        <v>001088249962.1.1.2.0301</v>
      </c>
      <c r="B901" s="98" t="s">
        <v>2156</v>
      </c>
      <c r="C901" s="98" t="s">
        <v>1807</v>
      </c>
      <c r="D901" s="98" t="s">
        <v>5730</v>
      </c>
      <c r="E901" s="98" t="s">
        <v>5731</v>
      </c>
      <c r="F901" s="98" t="s">
        <v>1964</v>
      </c>
      <c r="G901" s="98" t="s">
        <v>849</v>
      </c>
      <c r="H901" s="98" t="s">
        <v>197</v>
      </c>
      <c r="I901" s="98" t="s">
        <v>6296</v>
      </c>
      <c r="J901" s="98" t="s">
        <v>6297</v>
      </c>
      <c r="K901" s="98" t="s">
        <v>6294</v>
      </c>
      <c r="L901" s="99">
        <v>20000</v>
      </c>
      <c r="M901" s="99">
        <v>4704.5</v>
      </c>
      <c r="N901" s="99">
        <v>574</v>
      </c>
      <c r="O901" s="99">
        <v>608</v>
      </c>
      <c r="P901" s="99">
        <v>0</v>
      </c>
      <c r="Q901" s="99">
        <v>14113.5</v>
      </c>
    </row>
    <row r="902" spans="1:17">
      <c r="A902" s="42" t="str">
        <f>TNOMINA[[#This Row],[cedula]]&amp;TNOMINA[[#This Row],[ctapresup]]&amp;TNOMINA[[#This Row],[prog]]</f>
        <v>001174648592.1.1.2.0301</v>
      </c>
      <c r="B902" s="98" t="s">
        <v>2156</v>
      </c>
      <c r="C902" s="98" t="s">
        <v>1807</v>
      </c>
      <c r="D902" s="98" t="s">
        <v>5730</v>
      </c>
      <c r="E902" s="98" t="s">
        <v>5731</v>
      </c>
      <c r="F902" s="98" t="s">
        <v>1964</v>
      </c>
      <c r="G902" s="98" t="s">
        <v>985</v>
      </c>
      <c r="H902" s="98" t="s">
        <v>999</v>
      </c>
      <c r="I902" s="98" t="s">
        <v>1000</v>
      </c>
      <c r="J902" s="98" t="s">
        <v>5771</v>
      </c>
      <c r="K902" s="98" t="s">
        <v>6294</v>
      </c>
      <c r="L902" s="99">
        <v>65000</v>
      </c>
      <c r="M902" s="99">
        <v>14884.09</v>
      </c>
      <c r="N902" s="99">
        <v>1865.5</v>
      </c>
      <c r="O902" s="99">
        <v>1976</v>
      </c>
      <c r="P902" s="99">
        <v>0</v>
      </c>
      <c r="Q902" s="99">
        <v>46274.41</v>
      </c>
    </row>
    <row r="903" spans="1:17">
      <c r="A903" s="42" t="str">
        <f>TNOMINA[[#This Row],[cedula]]&amp;TNOMINA[[#This Row],[ctapresup]]&amp;TNOMINA[[#This Row],[prog]]</f>
        <v>001044529902.1.1.2.0301</v>
      </c>
      <c r="B903" s="98" t="s">
        <v>2156</v>
      </c>
      <c r="C903" s="98" t="s">
        <v>1807</v>
      </c>
      <c r="D903" s="98" t="s">
        <v>5730</v>
      </c>
      <c r="E903" s="98" t="s">
        <v>5731</v>
      </c>
      <c r="F903" s="98" t="s">
        <v>1964</v>
      </c>
      <c r="G903" s="98" t="s">
        <v>851</v>
      </c>
      <c r="H903" s="98" t="s">
        <v>223</v>
      </c>
      <c r="I903" s="98" t="s">
        <v>5777</v>
      </c>
      <c r="J903" s="98" t="s">
        <v>5778</v>
      </c>
      <c r="K903" s="98" t="s">
        <v>6294</v>
      </c>
      <c r="L903" s="99">
        <v>20000</v>
      </c>
      <c r="M903" s="99">
        <v>4704.5</v>
      </c>
      <c r="N903" s="99">
        <v>574</v>
      </c>
      <c r="O903" s="99">
        <v>608</v>
      </c>
      <c r="P903" s="99">
        <v>0</v>
      </c>
      <c r="Q903" s="99">
        <v>14113.5</v>
      </c>
    </row>
    <row r="904" spans="1:17">
      <c r="A904" s="42" t="str">
        <f>TNOMINA[[#This Row],[cedula]]&amp;TNOMINA[[#This Row],[ctapresup]]&amp;TNOMINA[[#This Row],[prog]]</f>
        <v>001011842812.1.1.2.0301</v>
      </c>
      <c r="B904" s="98" t="s">
        <v>2156</v>
      </c>
      <c r="C904" s="98" t="s">
        <v>1807</v>
      </c>
      <c r="D904" s="98" t="s">
        <v>5730</v>
      </c>
      <c r="E904" s="98" t="s">
        <v>5731</v>
      </c>
      <c r="F904" s="98" t="s">
        <v>1964</v>
      </c>
      <c r="G904" s="98" t="s">
        <v>854</v>
      </c>
      <c r="H904" s="98" t="s">
        <v>238</v>
      </c>
      <c r="I904" s="98" t="s">
        <v>219</v>
      </c>
      <c r="J904" s="98" t="s">
        <v>5775</v>
      </c>
      <c r="K904" s="98" t="s">
        <v>6294</v>
      </c>
      <c r="L904" s="99">
        <v>5000</v>
      </c>
      <c r="M904" s="99">
        <v>940.9</v>
      </c>
      <c r="N904" s="99">
        <v>143.5</v>
      </c>
      <c r="O904" s="99">
        <v>152</v>
      </c>
      <c r="P904" s="99">
        <v>0</v>
      </c>
      <c r="Q904" s="99">
        <v>3763.6</v>
      </c>
    </row>
    <row r="905" spans="1:17">
      <c r="A905" s="42" t="str">
        <f>TNOMINA[[#This Row],[cedula]]&amp;TNOMINA[[#This Row],[ctapresup]]&amp;TNOMINA[[#This Row],[prog]]</f>
        <v>001115742162.1.1.2.0301</v>
      </c>
      <c r="B905" s="98" t="s">
        <v>2156</v>
      </c>
      <c r="C905" s="98" t="s">
        <v>1807</v>
      </c>
      <c r="D905" s="98" t="s">
        <v>5730</v>
      </c>
      <c r="E905" s="98" t="s">
        <v>5731</v>
      </c>
      <c r="F905" s="98" t="s">
        <v>1964</v>
      </c>
      <c r="G905" s="98" t="s">
        <v>945</v>
      </c>
      <c r="H905" s="98" t="s">
        <v>542</v>
      </c>
      <c r="I905" s="98" t="s">
        <v>543</v>
      </c>
      <c r="J905" s="98" t="s">
        <v>500</v>
      </c>
      <c r="K905" s="98" t="s">
        <v>6294</v>
      </c>
      <c r="L905" s="99">
        <v>20000</v>
      </c>
      <c r="M905" s="99">
        <v>2065.6999999999998</v>
      </c>
      <c r="N905" s="99">
        <v>574</v>
      </c>
      <c r="O905" s="99">
        <v>608</v>
      </c>
      <c r="P905" s="99">
        <v>0</v>
      </c>
      <c r="Q905" s="99">
        <v>16752.3</v>
      </c>
    </row>
    <row r="906" spans="1:17">
      <c r="A906" s="42" t="str">
        <f>TNOMINA[[#This Row],[cedula]]&amp;TNOMINA[[#This Row],[ctapresup]]&amp;TNOMINA[[#This Row],[prog]]</f>
        <v>001085948132.1.1.2.0301</v>
      </c>
      <c r="B906" s="98" t="s">
        <v>2156</v>
      </c>
      <c r="C906" s="98" t="s">
        <v>1807</v>
      </c>
      <c r="D906" s="98" t="s">
        <v>5730</v>
      </c>
      <c r="E906" s="98" t="s">
        <v>5731</v>
      </c>
      <c r="F906" s="98" t="s">
        <v>1964</v>
      </c>
      <c r="G906" s="98" t="s">
        <v>918</v>
      </c>
      <c r="H906" s="98" t="s">
        <v>368</v>
      </c>
      <c r="I906" s="98" t="s">
        <v>5779</v>
      </c>
      <c r="J906" s="98" t="s">
        <v>5780</v>
      </c>
      <c r="K906" s="98" t="s">
        <v>6294</v>
      </c>
      <c r="L906" s="99">
        <v>20000</v>
      </c>
      <c r="M906" s="99">
        <v>3514.45</v>
      </c>
      <c r="N906" s="99">
        <v>574</v>
      </c>
      <c r="O906" s="99">
        <v>608</v>
      </c>
      <c r="P906" s="99">
        <v>0</v>
      </c>
      <c r="Q906" s="99">
        <v>15303.55</v>
      </c>
    </row>
    <row r="907" spans="1:17">
      <c r="A907" s="42" t="str">
        <f>TNOMINA[[#This Row],[cedula]]&amp;TNOMINA[[#This Row],[ctapresup]]&amp;TNOMINA[[#This Row],[prog]]</f>
        <v>082002268952.1.1.2.0301</v>
      </c>
      <c r="B907" s="98" t="s">
        <v>2156</v>
      </c>
      <c r="C907" s="98" t="s">
        <v>1807</v>
      </c>
      <c r="D907" s="98" t="s">
        <v>5730</v>
      </c>
      <c r="E907" s="98" t="s">
        <v>5731</v>
      </c>
      <c r="F907" s="98" t="s">
        <v>1964</v>
      </c>
      <c r="G907" s="98" t="s">
        <v>860</v>
      </c>
      <c r="H907" s="98" t="s">
        <v>177</v>
      </c>
      <c r="I907" s="98" t="s">
        <v>5781</v>
      </c>
      <c r="J907" s="98" t="s">
        <v>5782</v>
      </c>
      <c r="K907" s="98" t="s">
        <v>6294</v>
      </c>
      <c r="L907" s="99">
        <v>5000</v>
      </c>
      <c r="M907" s="99">
        <v>940.9</v>
      </c>
      <c r="N907" s="99">
        <v>143.5</v>
      </c>
      <c r="O907" s="99">
        <v>152</v>
      </c>
      <c r="P907" s="99">
        <v>0</v>
      </c>
      <c r="Q907" s="99">
        <v>3763.6</v>
      </c>
    </row>
    <row r="908" spans="1:17">
      <c r="A908" s="42" t="str">
        <f>TNOMINA[[#This Row],[cedula]]&amp;TNOMINA[[#This Row],[ctapresup]]&amp;TNOMINA[[#This Row],[prog]]</f>
        <v>001024281092.1.1.2.0301</v>
      </c>
      <c r="B908" s="98" t="s">
        <v>2156</v>
      </c>
      <c r="C908" s="98" t="s">
        <v>1807</v>
      </c>
      <c r="D908" s="98" t="s">
        <v>5730</v>
      </c>
      <c r="E908" s="98" t="s">
        <v>5731</v>
      </c>
      <c r="F908" s="98" t="s">
        <v>1964</v>
      </c>
      <c r="G908" s="98" t="s">
        <v>952</v>
      </c>
      <c r="H908" s="98" t="s">
        <v>547</v>
      </c>
      <c r="I908" s="98" t="s">
        <v>8</v>
      </c>
      <c r="J908" s="98" t="s">
        <v>500</v>
      </c>
      <c r="K908" s="98" t="s">
        <v>6294</v>
      </c>
      <c r="L908" s="99">
        <v>35000</v>
      </c>
      <c r="M908" s="99">
        <v>5368.45</v>
      </c>
      <c r="N908" s="99">
        <v>1004.5</v>
      </c>
      <c r="O908" s="99">
        <v>1064</v>
      </c>
      <c r="P908" s="99">
        <v>0</v>
      </c>
      <c r="Q908" s="99">
        <v>27563.05</v>
      </c>
    </row>
    <row r="909" spans="1:17">
      <c r="A909" s="42" t="str">
        <f>TNOMINA[[#This Row],[cedula]]&amp;TNOMINA[[#This Row],[ctapresup]]&amp;TNOMINA[[#This Row],[prog]]</f>
        <v>001170216832.1.1.2.0301</v>
      </c>
      <c r="B909" s="98" t="s">
        <v>2156</v>
      </c>
      <c r="C909" s="98" t="s">
        <v>1807</v>
      </c>
      <c r="D909" s="98" t="s">
        <v>5730</v>
      </c>
      <c r="E909" s="98" t="s">
        <v>5731</v>
      </c>
      <c r="F909" s="98" t="s">
        <v>1964</v>
      </c>
      <c r="G909" s="98" t="s">
        <v>864</v>
      </c>
      <c r="H909" s="98" t="s">
        <v>394</v>
      </c>
      <c r="I909" s="98" t="s">
        <v>395</v>
      </c>
      <c r="J909" s="98" t="s">
        <v>6298</v>
      </c>
      <c r="K909" s="98" t="s">
        <v>6294</v>
      </c>
      <c r="L909" s="99">
        <v>25000</v>
      </c>
      <c r="M909" s="99">
        <v>4220.13</v>
      </c>
      <c r="N909" s="99">
        <v>717.5</v>
      </c>
      <c r="O909" s="99">
        <v>760</v>
      </c>
      <c r="P909" s="99">
        <v>0</v>
      </c>
      <c r="Q909" s="99">
        <v>19302.37</v>
      </c>
    </row>
    <row r="910" spans="1:17">
      <c r="A910" s="42" t="str">
        <f>TNOMINA[[#This Row],[cedula]]&amp;TNOMINA[[#This Row],[ctapresup]]&amp;TNOMINA[[#This Row],[prog]]</f>
        <v>001169023542.1.1.2.0301</v>
      </c>
      <c r="B910" s="98" t="s">
        <v>2156</v>
      </c>
      <c r="C910" s="98" t="s">
        <v>1807</v>
      </c>
      <c r="D910" s="98" t="s">
        <v>5730</v>
      </c>
      <c r="E910" s="98" t="s">
        <v>5731</v>
      </c>
      <c r="F910" s="98" t="s">
        <v>1964</v>
      </c>
      <c r="G910" s="98" t="s">
        <v>865</v>
      </c>
      <c r="H910" s="98" t="s">
        <v>255</v>
      </c>
      <c r="I910" s="98" t="s">
        <v>5779</v>
      </c>
      <c r="J910" s="98" t="s">
        <v>5784</v>
      </c>
      <c r="K910" s="98" t="s">
        <v>6294</v>
      </c>
      <c r="L910" s="99">
        <v>65000</v>
      </c>
      <c r="M910" s="99">
        <v>14499.41</v>
      </c>
      <c r="N910" s="99">
        <v>1865.5</v>
      </c>
      <c r="O910" s="99">
        <v>1976</v>
      </c>
      <c r="P910" s="99">
        <v>0</v>
      </c>
      <c r="Q910" s="99">
        <v>46659.09</v>
      </c>
    </row>
    <row r="911" spans="1:17">
      <c r="A911" s="42" t="str">
        <f>TNOMINA[[#This Row],[cedula]]&amp;TNOMINA[[#This Row],[ctapresup]]&amp;TNOMINA[[#This Row],[prog]]</f>
        <v>223002451272.1.1.2.0301</v>
      </c>
      <c r="B911" s="98" t="s">
        <v>2156</v>
      </c>
      <c r="C911" s="98" t="s">
        <v>1807</v>
      </c>
      <c r="D911" s="98" t="s">
        <v>5730</v>
      </c>
      <c r="E911" s="98" t="s">
        <v>5731</v>
      </c>
      <c r="F911" s="98" t="s">
        <v>1964</v>
      </c>
      <c r="G911" s="98" t="s">
        <v>869</v>
      </c>
      <c r="H911" s="98" t="s">
        <v>1822</v>
      </c>
      <c r="I911" s="98" t="s">
        <v>8</v>
      </c>
      <c r="J911" s="98" t="s">
        <v>5785</v>
      </c>
      <c r="K911" s="98" t="s">
        <v>6294</v>
      </c>
      <c r="L911" s="99">
        <v>70000</v>
      </c>
      <c r="M911" s="99">
        <v>14313.94</v>
      </c>
      <c r="N911" s="99">
        <v>2009</v>
      </c>
      <c r="O911" s="99">
        <v>2128</v>
      </c>
      <c r="P911" s="99">
        <v>0</v>
      </c>
      <c r="Q911" s="99">
        <v>51549.06</v>
      </c>
    </row>
    <row r="912" spans="1:17">
      <c r="A912" s="42" t="str">
        <f>TNOMINA[[#This Row],[cedula]]&amp;TNOMINA[[#This Row],[ctapresup]]&amp;TNOMINA[[#This Row],[prog]]</f>
        <v>001178350332.1.1.2.0301</v>
      </c>
      <c r="B912" s="98" t="s">
        <v>2156</v>
      </c>
      <c r="C912" s="98" t="s">
        <v>1807</v>
      </c>
      <c r="D912" s="98" t="s">
        <v>5730</v>
      </c>
      <c r="E912" s="98" t="s">
        <v>5731</v>
      </c>
      <c r="F912" s="98" t="s">
        <v>1964</v>
      </c>
      <c r="G912" s="98" t="s">
        <v>1941</v>
      </c>
      <c r="H912" s="98" t="s">
        <v>1940</v>
      </c>
      <c r="I912" s="98" t="s">
        <v>5786</v>
      </c>
      <c r="J912" s="98" t="s">
        <v>5776</v>
      </c>
      <c r="K912" s="98" t="s">
        <v>6294</v>
      </c>
      <c r="L912" s="99">
        <v>15000</v>
      </c>
      <c r="M912" s="99">
        <v>2808.78</v>
      </c>
      <c r="N912" s="99">
        <v>430.5</v>
      </c>
      <c r="O912" s="99">
        <v>456</v>
      </c>
      <c r="P912" s="99">
        <v>0</v>
      </c>
      <c r="Q912" s="99">
        <v>11304.72</v>
      </c>
    </row>
    <row r="913" spans="1:17">
      <c r="A913" s="42" t="str">
        <f>TNOMINA[[#This Row],[cedula]]&amp;TNOMINA[[#This Row],[ctapresup]]&amp;TNOMINA[[#This Row],[prog]]</f>
        <v>001054677082.1.1.2.0301</v>
      </c>
      <c r="B913" s="98" t="s">
        <v>2156</v>
      </c>
      <c r="C913" s="98" t="s">
        <v>1807</v>
      </c>
      <c r="D913" s="98" t="s">
        <v>5730</v>
      </c>
      <c r="E913" s="98" t="s">
        <v>5731</v>
      </c>
      <c r="F913" s="98" t="s">
        <v>1964</v>
      </c>
      <c r="G913" s="98" t="s">
        <v>873</v>
      </c>
      <c r="H913" s="98" t="s">
        <v>331</v>
      </c>
      <c r="I913" s="98" t="s">
        <v>91</v>
      </c>
      <c r="J913" s="98" t="s">
        <v>5787</v>
      </c>
      <c r="K913" s="98" t="s">
        <v>6294</v>
      </c>
      <c r="L913" s="99">
        <v>20000</v>
      </c>
      <c r="M913" s="99">
        <v>3514.45</v>
      </c>
      <c r="N913" s="99">
        <v>574</v>
      </c>
      <c r="O913" s="99">
        <v>608</v>
      </c>
      <c r="P913" s="99">
        <v>0</v>
      </c>
      <c r="Q913" s="99">
        <v>15303.55</v>
      </c>
    </row>
    <row r="914" spans="1:17">
      <c r="A914" s="42" t="str">
        <f>TNOMINA[[#This Row],[cedula]]&amp;TNOMINA[[#This Row],[ctapresup]]&amp;TNOMINA[[#This Row],[prog]]</f>
        <v>047008900742.1.1.2.0301</v>
      </c>
      <c r="B914" s="98" t="s">
        <v>2156</v>
      </c>
      <c r="C914" s="98" t="s">
        <v>1807</v>
      </c>
      <c r="D914" s="98" t="s">
        <v>5730</v>
      </c>
      <c r="E914" s="98" t="s">
        <v>5731</v>
      </c>
      <c r="F914" s="98" t="s">
        <v>1964</v>
      </c>
      <c r="G914" s="98" t="s">
        <v>877</v>
      </c>
      <c r="H914" s="98" t="s">
        <v>396</v>
      </c>
      <c r="I914" s="98" t="s">
        <v>8</v>
      </c>
      <c r="J914" s="98" t="s">
        <v>2694</v>
      </c>
      <c r="K914" s="98" t="s">
        <v>6294</v>
      </c>
      <c r="L914" s="99">
        <v>25000</v>
      </c>
      <c r="M914" s="99">
        <v>4220.13</v>
      </c>
      <c r="N914" s="99">
        <v>717.5</v>
      </c>
      <c r="O914" s="99">
        <v>760</v>
      </c>
      <c r="P914" s="99">
        <v>0</v>
      </c>
      <c r="Q914" s="99">
        <v>19302.37</v>
      </c>
    </row>
    <row r="915" spans="1:17">
      <c r="A915" s="42" t="str">
        <f>TNOMINA[[#This Row],[cedula]]&amp;TNOMINA[[#This Row],[ctapresup]]&amp;TNOMINA[[#This Row],[prog]]</f>
        <v>402236429072.1.1.2.0501</v>
      </c>
      <c r="B915" s="98" t="s">
        <v>2282</v>
      </c>
      <c r="C915" s="98" t="s">
        <v>1807</v>
      </c>
      <c r="D915" s="98" t="s">
        <v>5730</v>
      </c>
      <c r="E915" s="98" t="s">
        <v>5731</v>
      </c>
      <c r="F915" s="98" t="s">
        <v>2283</v>
      </c>
      <c r="G915" s="98" t="s">
        <v>2605</v>
      </c>
      <c r="H915" s="98" t="s">
        <v>2606</v>
      </c>
      <c r="I915" s="98" t="s">
        <v>5826</v>
      </c>
      <c r="J915" s="98" t="s">
        <v>271</v>
      </c>
      <c r="K915" s="98" t="s">
        <v>6294</v>
      </c>
      <c r="L915" s="99">
        <v>70000</v>
      </c>
      <c r="M915" s="99">
        <v>5368.48</v>
      </c>
      <c r="N915" s="99">
        <v>2128</v>
      </c>
      <c r="O915" s="99">
        <v>2009</v>
      </c>
      <c r="P915" s="99">
        <v>7.2759576141834259E-12</v>
      </c>
      <c r="Q915" s="99">
        <v>60494.52</v>
      </c>
    </row>
    <row r="916" spans="1:17">
      <c r="A916" s="42" t="str">
        <f>TNOMINA[[#This Row],[cedula]]&amp;TNOMINA[[#This Row],[ctapresup]]&amp;TNOMINA[[#This Row],[prog]]</f>
        <v>225002871272.1.1.2.0501</v>
      </c>
      <c r="B916" s="98" t="s">
        <v>2282</v>
      </c>
      <c r="C916" s="98" t="s">
        <v>1807</v>
      </c>
      <c r="D916" s="98" t="s">
        <v>5730</v>
      </c>
      <c r="E916" s="98" t="s">
        <v>5731</v>
      </c>
      <c r="F916" s="98" t="s">
        <v>2283</v>
      </c>
      <c r="G916" s="98" t="s">
        <v>2122</v>
      </c>
      <c r="H916" s="98" t="s">
        <v>2121</v>
      </c>
      <c r="I916" s="98" t="s">
        <v>1094</v>
      </c>
      <c r="J916" s="98" t="s">
        <v>233</v>
      </c>
      <c r="K916" s="98" t="s">
        <v>6294</v>
      </c>
      <c r="L916" s="99">
        <v>70000</v>
      </c>
      <c r="M916" s="99">
        <v>5368.48</v>
      </c>
      <c r="N916" s="99">
        <v>2128</v>
      </c>
      <c r="O916" s="99">
        <v>2009</v>
      </c>
      <c r="P916" s="99">
        <v>19432.780000000006</v>
      </c>
      <c r="Q916" s="99">
        <v>41061.74</v>
      </c>
    </row>
    <row r="917" spans="1:17">
      <c r="A917" s="42" t="str">
        <f>TNOMINA[[#This Row],[cedula]]&amp;TNOMINA[[#This Row],[ctapresup]]&amp;TNOMINA[[#This Row],[prog]]</f>
        <v>402249688482.1.1.2.0501</v>
      </c>
      <c r="B917" s="98" t="s">
        <v>2282</v>
      </c>
      <c r="C917" s="98" t="s">
        <v>1807</v>
      </c>
      <c r="D917" s="98" t="s">
        <v>5730</v>
      </c>
      <c r="E917" s="98" t="s">
        <v>5731</v>
      </c>
      <c r="F917" s="98" t="s">
        <v>2283</v>
      </c>
      <c r="G917" s="98" t="s">
        <v>1924</v>
      </c>
      <c r="H917" s="98" t="s">
        <v>1923</v>
      </c>
      <c r="I917" s="98" t="s">
        <v>109</v>
      </c>
      <c r="J917" s="98" t="s">
        <v>5741</v>
      </c>
      <c r="K917" s="98" t="s">
        <v>6294</v>
      </c>
      <c r="L917" s="99">
        <v>135000</v>
      </c>
      <c r="M917" s="99">
        <v>20338.240000000002</v>
      </c>
      <c r="N917" s="99">
        <v>4104</v>
      </c>
      <c r="O917" s="99">
        <v>3874.5</v>
      </c>
      <c r="P917" s="99">
        <v>762</v>
      </c>
      <c r="Q917" s="99">
        <v>105921.26</v>
      </c>
    </row>
    <row r="918" spans="1:17">
      <c r="A918" s="42" t="str">
        <f>TNOMINA[[#This Row],[cedula]]&amp;TNOMINA[[#This Row],[ctapresup]]&amp;TNOMINA[[#This Row],[prog]]</f>
        <v>402004237432.1.1.2.0801</v>
      </c>
      <c r="B918" s="98" t="s">
        <v>1786</v>
      </c>
      <c r="C918" s="98" t="s">
        <v>1807</v>
      </c>
      <c r="D918" s="98" t="s">
        <v>5730</v>
      </c>
      <c r="E918" s="98" t="s">
        <v>5731</v>
      </c>
      <c r="F918" s="98" t="s">
        <v>1911</v>
      </c>
      <c r="G918" s="98" t="s">
        <v>2471</v>
      </c>
      <c r="H918" s="98" t="s">
        <v>2470</v>
      </c>
      <c r="I918" s="98" t="s">
        <v>2472</v>
      </c>
      <c r="J918" s="98" t="s">
        <v>5745</v>
      </c>
      <c r="K918" s="98" t="s">
        <v>6294</v>
      </c>
      <c r="L918" s="99">
        <v>48000</v>
      </c>
      <c r="M918" s="99">
        <v>1571.73</v>
      </c>
      <c r="N918" s="99">
        <v>1459.2</v>
      </c>
      <c r="O918" s="99">
        <v>1377.6</v>
      </c>
      <c r="P918" s="99">
        <v>1591</v>
      </c>
      <c r="Q918" s="99">
        <v>42000.47</v>
      </c>
    </row>
    <row r="919" spans="1:17">
      <c r="A919" s="42" t="str">
        <f>TNOMINA[[#This Row],[cedula]]&amp;TNOMINA[[#This Row],[ctapresup]]&amp;TNOMINA[[#This Row],[prog]]</f>
        <v>008000080052.1.1.2.0801</v>
      </c>
      <c r="B919" s="98" t="s">
        <v>1786</v>
      </c>
      <c r="C919" s="98" t="s">
        <v>1807</v>
      </c>
      <c r="D919" s="98" t="s">
        <v>5730</v>
      </c>
      <c r="E919" s="98" t="s">
        <v>5731</v>
      </c>
      <c r="F919" s="98" t="s">
        <v>1911</v>
      </c>
      <c r="G919" s="98" t="s">
        <v>1966</v>
      </c>
      <c r="H919" s="98" t="s">
        <v>1965</v>
      </c>
      <c r="I919" s="98" t="s">
        <v>62</v>
      </c>
      <c r="J919" s="98" t="s">
        <v>570</v>
      </c>
      <c r="K919" s="98" t="s">
        <v>6294</v>
      </c>
      <c r="L919" s="99">
        <v>25000</v>
      </c>
      <c r="M919" s="100"/>
      <c r="N919" s="99">
        <v>760</v>
      </c>
      <c r="O919" s="99">
        <v>717.5</v>
      </c>
      <c r="P919" s="100"/>
      <c r="Q919" s="99">
        <v>23497.5</v>
      </c>
    </row>
    <row r="920" spans="1:17">
      <c r="A920" s="42" t="str">
        <f>TNOMINA[[#This Row],[cedula]]&amp;TNOMINA[[#This Row],[ctapresup]]&amp;TNOMINA[[#This Row],[prog]]</f>
        <v>402495801722.1.1.2.0801</v>
      </c>
      <c r="B920" s="98" t="s">
        <v>1786</v>
      </c>
      <c r="C920" s="98" t="s">
        <v>1807</v>
      </c>
      <c r="D920" s="98" t="s">
        <v>5730</v>
      </c>
      <c r="E920" s="98" t="s">
        <v>5731</v>
      </c>
      <c r="F920" s="98" t="s">
        <v>1911</v>
      </c>
      <c r="G920" s="98" t="s">
        <v>1968</v>
      </c>
      <c r="H920" s="98" t="s">
        <v>1967</v>
      </c>
      <c r="I920" s="98" t="s">
        <v>62</v>
      </c>
      <c r="J920" s="98" t="s">
        <v>570</v>
      </c>
      <c r="K920" s="98" t="s">
        <v>6294</v>
      </c>
      <c r="L920" s="99">
        <v>25000</v>
      </c>
      <c r="M920" s="100"/>
      <c r="N920" s="99">
        <v>760</v>
      </c>
      <c r="O920" s="99">
        <v>717.5</v>
      </c>
      <c r="P920" s="100"/>
      <c r="Q920" s="99">
        <v>23497.5</v>
      </c>
    </row>
    <row r="921" spans="1:17">
      <c r="A921" s="42" t="str">
        <f>TNOMINA[[#This Row],[cedula]]&amp;TNOMINA[[#This Row],[ctapresup]]&amp;TNOMINA[[#This Row],[prog]]</f>
        <v>001006342602.1.1.2.0801</v>
      </c>
      <c r="B921" s="98" t="s">
        <v>1786</v>
      </c>
      <c r="C921" s="98" t="s">
        <v>1807</v>
      </c>
      <c r="D921" s="98" t="s">
        <v>5730</v>
      </c>
      <c r="E921" s="98" t="s">
        <v>5731</v>
      </c>
      <c r="F921" s="98" t="s">
        <v>1911</v>
      </c>
      <c r="G921" s="98" t="s">
        <v>2340</v>
      </c>
      <c r="H921" s="98" t="s">
        <v>5788</v>
      </c>
      <c r="I921" s="98" t="s">
        <v>62</v>
      </c>
      <c r="J921" s="98" t="s">
        <v>570</v>
      </c>
      <c r="K921" s="98" t="s">
        <v>6294</v>
      </c>
      <c r="L921" s="99">
        <v>25000</v>
      </c>
      <c r="M921" s="100"/>
      <c r="N921" s="99">
        <v>760</v>
      </c>
      <c r="O921" s="99">
        <v>717.5</v>
      </c>
      <c r="P921" s="100"/>
      <c r="Q921" s="99">
        <v>23497.5</v>
      </c>
    </row>
    <row r="922" spans="1:17">
      <c r="A922" s="42" t="str">
        <f>TNOMINA[[#This Row],[cedula]]&amp;TNOMINA[[#This Row],[ctapresup]]&amp;TNOMINA[[#This Row],[prog]]</f>
        <v>056014758732.1.1.2.0801</v>
      </c>
      <c r="B922" s="98" t="s">
        <v>1786</v>
      </c>
      <c r="C922" s="98" t="s">
        <v>1807</v>
      </c>
      <c r="D922" s="98" t="s">
        <v>5730</v>
      </c>
      <c r="E922" s="98" t="s">
        <v>5731</v>
      </c>
      <c r="F922" s="98" t="s">
        <v>1911</v>
      </c>
      <c r="G922" s="98" t="s">
        <v>2663</v>
      </c>
      <c r="H922" s="98" t="s">
        <v>2664</v>
      </c>
      <c r="I922" s="98" t="s">
        <v>1095</v>
      </c>
      <c r="J922" s="98" t="s">
        <v>328</v>
      </c>
      <c r="K922" s="98" t="s">
        <v>6294</v>
      </c>
      <c r="L922" s="99">
        <v>70000</v>
      </c>
      <c r="M922" s="99">
        <v>5368.48</v>
      </c>
      <c r="N922" s="99">
        <v>2128</v>
      </c>
      <c r="O922" s="99">
        <v>2009</v>
      </c>
      <c r="P922" s="99">
        <v>25.000000000007276</v>
      </c>
      <c r="Q922" s="99">
        <v>60469.52</v>
      </c>
    </row>
    <row r="923" spans="1:17">
      <c r="A923" s="42" t="str">
        <f>TNOMINA[[#This Row],[cedula]]&amp;TNOMINA[[#This Row],[ctapresup]]&amp;TNOMINA[[#This Row],[prog]]</f>
        <v>001182164562.1.1.2.0801</v>
      </c>
      <c r="B923" s="98" t="s">
        <v>1786</v>
      </c>
      <c r="C923" s="98" t="s">
        <v>1807</v>
      </c>
      <c r="D923" s="98" t="s">
        <v>5730</v>
      </c>
      <c r="E923" s="98" t="s">
        <v>5731</v>
      </c>
      <c r="F923" s="98" t="s">
        <v>1911</v>
      </c>
      <c r="G923" s="98" t="s">
        <v>1660</v>
      </c>
      <c r="H923" s="98" t="s">
        <v>737</v>
      </c>
      <c r="I923" s="98" t="s">
        <v>728</v>
      </c>
      <c r="J923" s="98" t="s">
        <v>694</v>
      </c>
      <c r="K923" s="98" t="s">
        <v>6294</v>
      </c>
      <c r="L923" s="99">
        <v>40000</v>
      </c>
      <c r="M923" s="99">
        <v>442.65</v>
      </c>
      <c r="N923" s="99">
        <v>1216</v>
      </c>
      <c r="O923" s="99">
        <v>1148</v>
      </c>
      <c r="P923" s="99">
        <v>25</v>
      </c>
      <c r="Q923" s="99">
        <v>37168.35</v>
      </c>
    </row>
    <row r="924" spans="1:17">
      <c r="A924" s="42" t="str">
        <f>TNOMINA[[#This Row],[cedula]]&amp;TNOMINA[[#This Row],[ctapresup]]&amp;TNOMINA[[#This Row],[prog]]</f>
        <v>402257702682.1.1.2.0801</v>
      </c>
      <c r="B924" s="98" t="s">
        <v>1786</v>
      </c>
      <c r="C924" s="98" t="s">
        <v>1807</v>
      </c>
      <c r="D924" s="98" t="s">
        <v>5730</v>
      </c>
      <c r="E924" s="98" t="s">
        <v>5731</v>
      </c>
      <c r="F924" s="98" t="s">
        <v>1911</v>
      </c>
      <c r="G924" s="98" t="s">
        <v>1970</v>
      </c>
      <c r="H924" s="98" t="s">
        <v>1969</v>
      </c>
      <c r="I924" s="98" t="s">
        <v>1111</v>
      </c>
      <c r="J924" s="98" t="s">
        <v>336</v>
      </c>
      <c r="K924" s="98" t="s">
        <v>6294</v>
      </c>
      <c r="L924" s="99">
        <v>42000</v>
      </c>
      <c r="M924" s="99">
        <v>724.92</v>
      </c>
      <c r="N924" s="99">
        <v>1276.8</v>
      </c>
      <c r="O924" s="99">
        <v>1205.4000000000001</v>
      </c>
      <c r="P924" s="99">
        <v>453.46999999999389</v>
      </c>
      <c r="Q924" s="99">
        <v>38339.410000000003</v>
      </c>
    </row>
    <row r="925" spans="1:17">
      <c r="A925" s="42" t="str">
        <f>TNOMINA[[#This Row],[cedula]]&amp;TNOMINA[[#This Row],[ctapresup]]&amp;TNOMINA[[#This Row],[prog]]</f>
        <v>001143882912.1.1.2.0801</v>
      </c>
      <c r="B925" s="98" t="s">
        <v>1786</v>
      </c>
      <c r="C925" s="98" t="s">
        <v>1807</v>
      </c>
      <c r="D925" s="98" t="s">
        <v>5730</v>
      </c>
      <c r="E925" s="98" t="s">
        <v>5731</v>
      </c>
      <c r="F925" s="98" t="s">
        <v>1911</v>
      </c>
      <c r="G925" s="98" t="s">
        <v>1971</v>
      </c>
      <c r="H925" s="98" t="s">
        <v>3276</v>
      </c>
      <c r="I925" s="98" t="s">
        <v>163</v>
      </c>
      <c r="J925" s="98" t="s">
        <v>215</v>
      </c>
      <c r="K925" s="98" t="s">
        <v>6294</v>
      </c>
      <c r="L925" s="99">
        <v>70000</v>
      </c>
      <c r="M925" s="99">
        <v>5368.48</v>
      </c>
      <c r="N925" s="99">
        <v>2128</v>
      </c>
      <c r="O925" s="99">
        <v>2009</v>
      </c>
      <c r="P925" s="99">
        <v>11841.520000000004</v>
      </c>
      <c r="Q925" s="99">
        <v>48653</v>
      </c>
    </row>
    <row r="926" spans="1:17">
      <c r="A926" s="42" t="str">
        <f>TNOMINA[[#This Row],[cedula]]&amp;TNOMINA[[#This Row],[ctapresup]]&amp;TNOMINA[[#This Row],[prog]]</f>
        <v>001183341762.1.1.2.0801</v>
      </c>
      <c r="B926" s="98" t="s">
        <v>1786</v>
      </c>
      <c r="C926" s="98" t="s">
        <v>1807</v>
      </c>
      <c r="D926" s="98" t="s">
        <v>5730</v>
      </c>
      <c r="E926" s="98" t="s">
        <v>5731</v>
      </c>
      <c r="F926" s="98" t="s">
        <v>1911</v>
      </c>
      <c r="G926" s="98" t="s">
        <v>1662</v>
      </c>
      <c r="H926" s="98" t="s">
        <v>1153</v>
      </c>
      <c r="I926" s="98" t="s">
        <v>109</v>
      </c>
      <c r="J926" s="98" t="s">
        <v>178</v>
      </c>
      <c r="K926" s="98" t="s">
        <v>6294</v>
      </c>
      <c r="L926" s="99">
        <v>135000</v>
      </c>
      <c r="M926" s="99">
        <v>20338.240000000002</v>
      </c>
      <c r="N926" s="99">
        <v>4104</v>
      </c>
      <c r="O926" s="99">
        <v>3874.5</v>
      </c>
      <c r="P926" s="99">
        <v>15159.399999999994</v>
      </c>
      <c r="Q926" s="99">
        <v>91523.86</v>
      </c>
    </row>
    <row r="927" spans="1:17">
      <c r="A927" s="42" t="str">
        <f>TNOMINA[[#This Row],[cedula]]&amp;TNOMINA[[#This Row],[ctapresup]]&amp;TNOMINA[[#This Row],[prog]]</f>
        <v>073000213962.1.1.2.0801</v>
      </c>
      <c r="B927" s="98" t="s">
        <v>1786</v>
      </c>
      <c r="C927" s="98" t="s">
        <v>1807</v>
      </c>
      <c r="D927" s="98" t="s">
        <v>5730</v>
      </c>
      <c r="E927" s="98" t="s">
        <v>5731</v>
      </c>
      <c r="F927" s="98" t="s">
        <v>1911</v>
      </c>
      <c r="G927" s="98" t="s">
        <v>2285</v>
      </c>
      <c r="H927" s="98" t="s">
        <v>2284</v>
      </c>
      <c r="I927" s="98" t="s">
        <v>247</v>
      </c>
      <c r="J927" s="98" t="s">
        <v>428</v>
      </c>
      <c r="K927" s="98" t="s">
        <v>6294</v>
      </c>
      <c r="L927" s="99">
        <v>60000</v>
      </c>
      <c r="M927" s="99">
        <v>3486.68</v>
      </c>
      <c r="N927" s="99">
        <v>1824</v>
      </c>
      <c r="O927" s="99">
        <v>1722</v>
      </c>
      <c r="P927" s="99">
        <v>479.16999999999825</v>
      </c>
      <c r="Q927" s="99">
        <v>52488.15</v>
      </c>
    </row>
    <row r="928" spans="1:17">
      <c r="A928" s="42" t="str">
        <f>TNOMINA[[#This Row],[cedula]]&amp;TNOMINA[[#This Row],[ctapresup]]&amp;TNOMINA[[#This Row],[prog]]</f>
        <v>028007507762.1.1.2.0801</v>
      </c>
      <c r="B928" s="98" t="s">
        <v>1786</v>
      </c>
      <c r="C928" s="98" t="s">
        <v>1807</v>
      </c>
      <c r="D928" s="98" t="s">
        <v>5730</v>
      </c>
      <c r="E928" s="98" t="s">
        <v>5731</v>
      </c>
      <c r="F928" s="98" t="s">
        <v>1911</v>
      </c>
      <c r="G928" s="98" t="s">
        <v>6098</v>
      </c>
      <c r="H928" s="98" t="s">
        <v>6101</v>
      </c>
      <c r="I928" s="98" t="s">
        <v>48</v>
      </c>
      <c r="J928" s="98" t="s">
        <v>287</v>
      </c>
      <c r="K928" s="98" t="s">
        <v>6294</v>
      </c>
      <c r="L928" s="99">
        <v>185000</v>
      </c>
      <c r="M928" s="99">
        <v>32099.49</v>
      </c>
      <c r="N928" s="99">
        <v>5624</v>
      </c>
      <c r="O928" s="99">
        <v>5309.5</v>
      </c>
      <c r="P928" s="99">
        <v>25</v>
      </c>
      <c r="Q928" s="99">
        <v>141942.01</v>
      </c>
    </row>
    <row r="929" spans="1:17">
      <c r="A929" s="42" t="str">
        <f>TNOMINA[[#This Row],[cedula]]&amp;TNOMINA[[#This Row],[ctapresup]]&amp;TNOMINA[[#This Row],[prog]]</f>
        <v>402137157392.1.1.2.0801</v>
      </c>
      <c r="B929" s="98" t="s">
        <v>1786</v>
      </c>
      <c r="C929" s="98" t="s">
        <v>1807</v>
      </c>
      <c r="D929" s="98" t="s">
        <v>5730</v>
      </c>
      <c r="E929" s="98" t="s">
        <v>5731</v>
      </c>
      <c r="F929" s="98" t="s">
        <v>1911</v>
      </c>
      <c r="G929" s="98" t="s">
        <v>1973</v>
      </c>
      <c r="H929" s="98" t="s">
        <v>1972</v>
      </c>
      <c r="I929" s="98" t="s">
        <v>1000</v>
      </c>
      <c r="J929" s="98" t="s">
        <v>5753</v>
      </c>
      <c r="K929" s="98" t="s">
        <v>6294</v>
      </c>
      <c r="L929" s="99">
        <v>70000</v>
      </c>
      <c r="M929" s="99">
        <v>5368.48</v>
      </c>
      <c r="N929" s="99">
        <v>2128</v>
      </c>
      <c r="O929" s="99">
        <v>2009</v>
      </c>
      <c r="P929" s="99">
        <v>25.000000000007276</v>
      </c>
      <c r="Q929" s="99">
        <v>60469.52</v>
      </c>
    </row>
    <row r="930" spans="1:17">
      <c r="A930" s="42" t="str">
        <f>TNOMINA[[#This Row],[cedula]]&amp;TNOMINA[[#This Row],[ctapresup]]&amp;TNOMINA[[#This Row],[prog]]</f>
        <v>001021032152.1.1.2.0801</v>
      </c>
      <c r="B930" s="98" t="s">
        <v>1786</v>
      </c>
      <c r="C930" s="98" t="s">
        <v>1807</v>
      </c>
      <c r="D930" s="98" t="s">
        <v>5730</v>
      </c>
      <c r="E930" s="98" t="s">
        <v>5731</v>
      </c>
      <c r="F930" s="98" t="s">
        <v>1911</v>
      </c>
      <c r="G930" s="98" t="s">
        <v>1663</v>
      </c>
      <c r="H930" s="98" t="s">
        <v>1156</v>
      </c>
      <c r="I930" s="98" t="s">
        <v>254</v>
      </c>
      <c r="J930" s="98" t="s">
        <v>283</v>
      </c>
      <c r="K930" s="98" t="s">
        <v>6294</v>
      </c>
      <c r="L930" s="99">
        <v>70000</v>
      </c>
      <c r="M930" s="99">
        <v>5368.48</v>
      </c>
      <c r="N930" s="99">
        <v>2128</v>
      </c>
      <c r="O930" s="99">
        <v>2009</v>
      </c>
      <c r="P930" s="99">
        <v>25.000000000007276</v>
      </c>
      <c r="Q930" s="99">
        <v>60469.52</v>
      </c>
    </row>
    <row r="931" spans="1:17">
      <c r="A931" s="42" t="str">
        <f>TNOMINA[[#This Row],[cedula]]&amp;TNOMINA[[#This Row],[ctapresup]]&amp;TNOMINA[[#This Row],[prog]]</f>
        <v>049003409792.1.1.2.0801</v>
      </c>
      <c r="B931" s="98" t="s">
        <v>1786</v>
      </c>
      <c r="C931" s="98" t="s">
        <v>1807</v>
      </c>
      <c r="D931" s="98" t="s">
        <v>5730</v>
      </c>
      <c r="E931" s="98" t="s">
        <v>5731</v>
      </c>
      <c r="F931" s="98" t="s">
        <v>1911</v>
      </c>
      <c r="G931" s="98" t="s">
        <v>1664</v>
      </c>
      <c r="H931" s="98" t="s">
        <v>736</v>
      </c>
      <c r="I931" s="98" t="s">
        <v>728</v>
      </c>
      <c r="J931" s="98" t="s">
        <v>694</v>
      </c>
      <c r="K931" s="98" t="s">
        <v>6294</v>
      </c>
      <c r="L931" s="99">
        <v>40000</v>
      </c>
      <c r="M931" s="99">
        <v>442.65</v>
      </c>
      <c r="N931" s="99">
        <v>1216</v>
      </c>
      <c r="O931" s="99">
        <v>1148</v>
      </c>
      <c r="P931" s="99">
        <v>25</v>
      </c>
      <c r="Q931" s="99">
        <v>37168.35</v>
      </c>
    </row>
    <row r="932" spans="1:17">
      <c r="A932" s="42" t="str">
        <f>TNOMINA[[#This Row],[cedula]]&amp;TNOMINA[[#This Row],[ctapresup]]&amp;TNOMINA[[#This Row],[prog]]</f>
        <v>066000423002.1.1.2.0801</v>
      </c>
      <c r="B932" s="98" t="s">
        <v>1786</v>
      </c>
      <c r="C932" s="98" t="s">
        <v>1807</v>
      </c>
      <c r="D932" s="98" t="s">
        <v>5730</v>
      </c>
      <c r="E932" s="98" t="s">
        <v>5731</v>
      </c>
      <c r="F932" s="98" t="s">
        <v>1911</v>
      </c>
      <c r="G932" s="98" t="s">
        <v>2342</v>
      </c>
      <c r="H932" s="98" t="s">
        <v>2341</v>
      </c>
      <c r="I932" s="98" t="s">
        <v>62</v>
      </c>
      <c r="J932" s="98" t="s">
        <v>570</v>
      </c>
      <c r="K932" s="98" t="s">
        <v>6294</v>
      </c>
      <c r="L932" s="99">
        <v>25000</v>
      </c>
      <c r="M932" s="100"/>
      <c r="N932" s="99">
        <v>760</v>
      </c>
      <c r="O932" s="99">
        <v>717.5</v>
      </c>
      <c r="P932" s="100"/>
      <c r="Q932" s="99">
        <v>23497.5</v>
      </c>
    </row>
    <row r="933" spans="1:17">
      <c r="A933" s="42" t="str">
        <f>TNOMINA[[#This Row],[cedula]]&amp;TNOMINA[[#This Row],[ctapresup]]&amp;TNOMINA[[#This Row],[prog]]</f>
        <v>225005077302.1.1.2.0801</v>
      </c>
      <c r="B933" s="98" t="s">
        <v>1786</v>
      </c>
      <c r="C933" s="98" t="s">
        <v>1807</v>
      </c>
      <c r="D933" s="98" t="s">
        <v>5730</v>
      </c>
      <c r="E933" s="98" t="s">
        <v>5731</v>
      </c>
      <c r="F933" s="98" t="s">
        <v>1911</v>
      </c>
      <c r="G933" s="98" t="s">
        <v>1665</v>
      </c>
      <c r="H933" s="98" t="s">
        <v>1126</v>
      </c>
      <c r="I933" s="98" t="s">
        <v>247</v>
      </c>
      <c r="J933" s="98" t="s">
        <v>246</v>
      </c>
      <c r="K933" s="98" t="s">
        <v>6294</v>
      </c>
      <c r="L933" s="99">
        <v>50000</v>
      </c>
      <c r="M933" s="99">
        <v>1854</v>
      </c>
      <c r="N933" s="99">
        <v>1520</v>
      </c>
      <c r="O933" s="99">
        <v>1435</v>
      </c>
      <c r="P933" s="99">
        <v>25</v>
      </c>
      <c r="Q933" s="99">
        <v>45166</v>
      </c>
    </row>
    <row r="934" spans="1:17">
      <c r="A934" s="42" t="str">
        <f>TNOMINA[[#This Row],[cedula]]&amp;TNOMINA[[#This Row],[ctapresup]]&amp;TNOMINA[[#This Row],[prog]]</f>
        <v>224008100772.1.1.2.0801</v>
      </c>
      <c r="B934" s="98" t="s">
        <v>1786</v>
      </c>
      <c r="C934" s="98" t="s">
        <v>1807</v>
      </c>
      <c r="D934" s="98" t="s">
        <v>5730</v>
      </c>
      <c r="E934" s="98" t="s">
        <v>5731</v>
      </c>
      <c r="F934" s="98" t="s">
        <v>1911</v>
      </c>
      <c r="G934" s="98" t="s">
        <v>3012</v>
      </c>
      <c r="H934" s="98" t="s">
        <v>3013</v>
      </c>
      <c r="I934" s="98" t="s">
        <v>3014</v>
      </c>
      <c r="J934" s="98" t="s">
        <v>215</v>
      </c>
      <c r="K934" s="98" t="s">
        <v>6294</v>
      </c>
      <c r="L934" s="99">
        <v>40000</v>
      </c>
      <c r="M934" s="99">
        <v>442.65</v>
      </c>
      <c r="N934" s="99">
        <v>1216</v>
      </c>
      <c r="O934" s="99">
        <v>1148</v>
      </c>
      <c r="P934" s="99">
        <v>10706.079999999998</v>
      </c>
      <c r="Q934" s="99">
        <v>26487.27</v>
      </c>
    </row>
    <row r="935" spans="1:17">
      <c r="A935" s="42" t="str">
        <f>TNOMINA[[#This Row],[cedula]]&amp;TNOMINA[[#This Row],[ctapresup]]&amp;TNOMINA[[#This Row],[prog]]</f>
        <v>001010455812.1.1.2.0801</v>
      </c>
      <c r="B935" s="98" t="s">
        <v>1786</v>
      </c>
      <c r="C935" s="98" t="s">
        <v>1807</v>
      </c>
      <c r="D935" s="98" t="s">
        <v>5730</v>
      </c>
      <c r="E935" s="98" t="s">
        <v>5731</v>
      </c>
      <c r="F935" s="98" t="s">
        <v>1911</v>
      </c>
      <c r="G935" s="98" t="s">
        <v>1666</v>
      </c>
      <c r="H935" s="98" t="s">
        <v>1001</v>
      </c>
      <c r="I935" s="98" t="s">
        <v>981</v>
      </c>
      <c r="J935" s="98" t="s">
        <v>119</v>
      </c>
      <c r="K935" s="98" t="s">
        <v>6294</v>
      </c>
      <c r="L935" s="99">
        <v>30000</v>
      </c>
      <c r="M935" s="100"/>
      <c r="N935" s="99">
        <v>912</v>
      </c>
      <c r="O935" s="99">
        <v>861</v>
      </c>
      <c r="P935" s="100"/>
      <c r="Q935" s="99">
        <v>28202</v>
      </c>
    </row>
    <row r="936" spans="1:17">
      <c r="A936" s="42" t="str">
        <f>TNOMINA[[#This Row],[cedula]]&amp;TNOMINA[[#This Row],[ctapresup]]&amp;TNOMINA[[#This Row],[prog]]</f>
        <v>223001043812.1.1.2.0801</v>
      </c>
      <c r="B936" s="98" t="s">
        <v>1786</v>
      </c>
      <c r="C936" s="98" t="s">
        <v>1807</v>
      </c>
      <c r="D936" s="98" t="s">
        <v>5730</v>
      </c>
      <c r="E936" s="98" t="s">
        <v>5731</v>
      </c>
      <c r="F936" s="98" t="s">
        <v>1911</v>
      </c>
      <c r="G936" s="98" t="s">
        <v>1667</v>
      </c>
      <c r="H936" s="98" t="s">
        <v>1002</v>
      </c>
      <c r="I936" s="98" t="s">
        <v>981</v>
      </c>
      <c r="J936" s="98" t="s">
        <v>119</v>
      </c>
      <c r="K936" s="98" t="s">
        <v>6294</v>
      </c>
      <c r="L936" s="99">
        <v>10000</v>
      </c>
      <c r="M936" s="100"/>
      <c r="N936" s="99">
        <v>304</v>
      </c>
      <c r="O936" s="99">
        <v>287</v>
      </c>
      <c r="P936" s="100"/>
      <c r="Q936" s="99">
        <v>9384</v>
      </c>
    </row>
    <row r="937" spans="1:17">
      <c r="A937" s="42" t="str">
        <f>TNOMINA[[#This Row],[cedula]]&amp;TNOMINA[[#This Row],[ctapresup]]&amp;TNOMINA[[#This Row],[prog]]</f>
        <v>031034216362.1.1.2.0801</v>
      </c>
      <c r="B937" s="98" t="s">
        <v>1786</v>
      </c>
      <c r="C937" s="98" t="s">
        <v>1807</v>
      </c>
      <c r="D937" s="98" t="s">
        <v>5730</v>
      </c>
      <c r="E937" s="98" t="s">
        <v>5731</v>
      </c>
      <c r="F937" s="98" t="s">
        <v>1911</v>
      </c>
      <c r="G937" s="98" t="s">
        <v>2401</v>
      </c>
      <c r="H937" s="98" t="s">
        <v>2402</v>
      </c>
      <c r="I937" s="98" t="s">
        <v>48</v>
      </c>
      <c r="J937" s="98" t="s">
        <v>612</v>
      </c>
      <c r="K937" s="98" t="s">
        <v>6294</v>
      </c>
      <c r="L937" s="99">
        <v>170000</v>
      </c>
      <c r="M937" s="99">
        <v>28571.119999999999</v>
      </c>
      <c r="N937" s="99">
        <v>5168</v>
      </c>
      <c r="O937" s="99">
        <v>4879</v>
      </c>
      <c r="P937" s="99">
        <v>25</v>
      </c>
      <c r="Q937" s="99">
        <v>131356.88</v>
      </c>
    </row>
    <row r="938" spans="1:17">
      <c r="A938" s="42" t="str">
        <f>TNOMINA[[#This Row],[cedula]]&amp;TNOMINA[[#This Row],[ctapresup]]&amp;TNOMINA[[#This Row],[prog]]</f>
        <v>023013013272.1.1.2.0801</v>
      </c>
      <c r="B938" s="98" t="s">
        <v>1786</v>
      </c>
      <c r="C938" s="98" t="s">
        <v>1807</v>
      </c>
      <c r="D938" s="98" t="s">
        <v>5730</v>
      </c>
      <c r="E938" s="98" t="s">
        <v>5731</v>
      </c>
      <c r="F938" s="98" t="s">
        <v>1911</v>
      </c>
      <c r="G938" s="98" t="s">
        <v>1975</v>
      </c>
      <c r="H938" s="98" t="s">
        <v>1974</v>
      </c>
      <c r="I938" s="98" t="s">
        <v>1015</v>
      </c>
      <c r="J938" s="98" t="s">
        <v>388</v>
      </c>
      <c r="K938" s="98" t="s">
        <v>6294</v>
      </c>
      <c r="L938" s="99">
        <v>110000</v>
      </c>
      <c r="M938" s="99">
        <v>14457.62</v>
      </c>
      <c r="N938" s="99">
        <v>3344</v>
      </c>
      <c r="O938" s="99">
        <v>3157</v>
      </c>
      <c r="P938" s="99">
        <v>25</v>
      </c>
      <c r="Q938" s="99">
        <v>89016.38</v>
      </c>
    </row>
    <row r="939" spans="1:17">
      <c r="A939" s="42" t="str">
        <f>TNOMINA[[#This Row],[cedula]]&amp;TNOMINA[[#This Row],[ctapresup]]&amp;TNOMINA[[#This Row],[prog]]</f>
        <v>402230694812.1.1.2.0801</v>
      </c>
      <c r="B939" s="98" t="s">
        <v>1786</v>
      </c>
      <c r="C939" s="98" t="s">
        <v>1807</v>
      </c>
      <c r="D939" s="98" t="s">
        <v>5730</v>
      </c>
      <c r="E939" s="98" t="s">
        <v>5731</v>
      </c>
      <c r="F939" s="98" t="s">
        <v>1911</v>
      </c>
      <c r="G939" s="98" t="s">
        <v>1668</v>
      </c>
      <c r="H939" s="98" t="s">
        <v>735</v>
      </c>
      <c r="I939" s="98" t="s">
        <v>219</v>
      </c>
      <c r="J939" s="98" t="s">
        <v>152</v>
      </c>
      <c r="K939" s="98" t="s">
        <v>6294</v>
      </c>
      <c r="L939" s="99">
        <v>70000</v>
      </c>
      <c r="M939" s="99">
        <v>5025.38</v>
      </c>
      <c r="N939" s="99">
        <v>2128</v>
      </c>
      <c r="O939" s="99">
        <v>2009</v>
      </c>
      <c r="P939" s="99">
        <v>1740.4599999999991</v>
      </c>
      <c r="Q939" s="99">
        <v>59097.16</v>
      </c>
    </row>
    <row r="940" spans="1:17">
      <c r="A940" s="42" t="str">
        <f>TNOMINA[[#This Row],[cedula]]&amp;TNOMINA[[#This Row],[ctapresup]]&amp;TNOMINA[[#This Row],[prog]]</f>
        <v>402244998442.1.1.2.0801</v>
      </c>
      <c r="B940" s="98" t="s">
        <v>1786</v>
      </c>
      <c r="C940" s="98" t="s">
        <v>1807</v>
      </c>
      <c r="D940" s="98" t="s">
        <v>5730</v>
      </c>
      <c r="E940" s="98" t="s">
        <v>5731</v>
      </c>
      <c r="F940" s="98" t="s">
        <v>1911</v>
      </c>
      <c r="G940" s="98" t="s">
        <v>3803</v>
      </c>
      <c r="H940" s="98" t="s">
        <v>3806</v>
      </c>
      <c r="I940" s="98" t="s">
        <v>595</v>
      </c>
      <c r="J940" s="98" t="s">
        <v>570</v>
      </c>
      <c r="K940" s="98" t="s">
        <v>6294</v>
      </c>
      <c r="L940" s="99">
        <v>20000</v>
      </c>
      <c r="M940" s="100"/>
      <c r="N940" s="99">
        <v>608</v>
      </c>
      <c r="O940" s="99">
        <v>574</v>
      </c>
      <c r="P940" s="100"/>
      <c r="Q940" s="99">
        <v>18793</v>
      </c>
    </row>
    <row r="941" spans="1:17">
      <c r="A941" s="42" t="str">
        <f>TNOMINA[[#This Row],[cedula]]&amp;TNOMINA[[#This Row],[ctapresup]]&amp;TNOMINA[[#This Row],[prog]]</f>
        <v>402233396032.1.1.2.0801</v>
      </c>
      <c r="B941" s="98" t="s">
        <v>1786</v>
      </c>
      <c r="C941" s="98" t="s">
        <v>1807</v>
      </c>
      <c r="D941" s="98" t="s">
        <v>5730</v>
      </c>
      <c r="E941" s="98" t="s">
        <v>5731</v>
      </c>
      <c r="F941" s="98" t="s">
        <v>1911</v>
      </c>
      <c r="G941" s="98" t="s">
        <v>1977</v>
      </c>
      <c r="H941" s="98" t="s">
        <v>1976</v>
      </c>
      <c r="I941" s="98" t="s">
        <v>243</v>
      </c>
      <c r="J941" s="98" t="s">
        <v>178</v>
      </c>
      <c r="K941" s="98" t="s">
        <v>6294</v>
      </c>
      <c r="L941" s="99">
        <v>70000</v>
      </c>
      <c r="M941" s="99">
        <v>5368.48</v>
      </c>
      <c r="N941" s="99">
        <v>2128</v>
      </c>
      <c r="O941" s="99">
        <v>2009</v>
      </c>
      <c r="P941" s="99">
        <v>8734.2500000000073</v>
      </c>
      <c r="Q941" s="99">
        <v>51760.27</v>
      </c>
    </row>
    <row r="942" spans="1:17">
      <c r="A942" s="42" t="str">
        <f>TNOMINA[[#This Row],[cedula]]&amp;TNOMINA[[#This Row],[ctapresup]]&amp;TNOMINA[[#This Row],[prog]]</f>
        <v>001038946222.1.1.2.0801</v>
      </c>
      <c r="B942" s="98" t="s">
        <v>1786</v>
      </c>
      <c r="C942" s="98" t="s">
        <v>1807</v>
      </c>
      <c r="D942" s="98" t="s">
        <v>5730</v>
      </c>
      <c r="E942" s="98" t="s">
        <v>5731</v>
      </c>
      <c r="F942" s="98" t="s">
        <v>1911</v>
      </c>
      <c r="G942" s="98" t="s">
        <v>1669</v>
      </c>
      <c r="H942" s="98" t="s">
        <v>1003</v>
      </c>
      <c r="I942" s="98" t="s">
        <v>981</v>
      </c>
      <c r="J942" s="98" t="s">
        <v>119</v>
      </c>
      <c r="K942" s="98" t="s">
        <v>6294</v>
      </c>
      <c r="L942" s="99">
        <v>35000</v>
      </c>
      <c r="M942" s="100"/>
      <c r="N942" s="99">
        <v>1064</v>
      </c>
      <c r="O942" s="99">
        <v>1004.5</v>
      </c>
      <c r="P942" s="100"/>
      <c r="Q942" s="99">
        <v>32906.5</v>
      </c>
    </row>
    <row r="943" spans="1:17">
      <c r="A943" s="42" t="str">
        <f>TNOMINA[[#This Row],[cedula]]&amp;TNOMINA[[#This Row],[ctapresup]]&amp;TNOMINA[[#This Row],[prog]]</f>
        <v>402274474022.1.1.2.0801</v>
      </c>
      <c r="B943" s="98" t="s">
        <v>1786</v>
      </c>
      <c r="C943" s="98" t="s">
        <v>1807</v>
      </c>
      <c r="D943" s="98" t="s">
        <v>5730</v>
      </c>
      <c r="E943" s="98" t="s">
        <v>5731</v>
      </c>
      <c r="F943" s="98" t="s">
        <v>1911</v>
      </c>
      <c r="G943" s="98" t="s">
        <v>1892</v>
      </c>
      <c r="H943" s="98" t="s">
        <v>1877</v>
      </c>
      <c r="I943" s="98" t="s">
        <v>1094</v>
      </c>
      <c r="J943" s="98" t="s">
        <v>428</v>
      </c>
      <c r="K943" s="98" t="s">
        <v>6294</v>
      </c>
      <c r="L943" s="99">
        <v>50000</v>
      </c>
      <c r="M943" s="99">
        <v>1854</v>
      </c>
      <c r="N943" s="99">
        <v>1520</v>
      </c>
      <c r="O943" s="99">
        <v>1435</v>
      </c>
      <c r="P943" s="99">
        <v>25</v>
      </c>
      <c r="Q943" s="99">
        <v>45166</v>
      </c>
    </row>
    <row r="944" spans="1:17">
      <c r="A944" s="42" t="str">
        <f>TNOMINA[[#This Row],[cedula]]&amp;TNOMINA[[#This Row],[ctapresup]]&amp;TNOMINA[[#This Row],[prog]]</f>
        <v>001008660522.1.1.2.0801</v>
      </c>
      <c r="B944" s="98" t="s">
        <v>1786</v>
      </c>
      <c r="C944" s="98" t="s">
        <v>1807</v>
      </c>
      <c r="D944" s="98" t="s">
        <v>5730</v>
      </c>
      <c r="E944" s="98" t="s">
        <v>5731</v>
      </c>
      <c r="F944" s="98" t="s">
        <v>1911</v>
      </c>
      <c r="G944" s="98" t="s">
        <v>6115</v>
      </c>
      <c r="H944" s="98" t="s">
        <v>6299</v>
      </c>
      <c r="I944" s="98" t="s">
        <v>294</v>
      </c>
      <c r="J944" s="98" t="s">
        <v>323</v>
      </c>
      <c r="K944" s="98" t="s">
        <v>6294</v>
      </c>
      <c r="L944" s="99">
        <v>160000</v>
      </c>
      <c r="M944" s="99">
        <v>26218.87</v>
      </c>
      <c r="N944" s="99">
        <v>4864</v>
      </c>
      <c r="O944" s="99">
        <v>4592</v>
      </c>
      <c r="P944" s="99">
        <v>25</v>
      </c>
      <c r="Q944" s="99">
        <v>124300.13</v>
      </c>
    </row>
    <row r="945" spans="1:17">
      <c r="A945" s="42" t="str">
        <f>TNOMINA[[#This Row],[cedula]]&amp;TNOMINA[[#This Row],[ctapresup]]&amp;TNOMINA[[#This Row],[prog]]</f>
        <v>229002882792.1.1.2.0801</v>
      </c>
      <c r="B945" s="98" t="s">
        <v>1786</v>
      </c>
      <c r="C945" s="98" t="s">
        <v>1807</v>
      </c>
      <c r="D945" s="98" t="s">
        <v>5730</v>
      </c>
      <c r="E945" s="98" t="s">
        <v>5731</v>
      </c>
      <c r="F945" s="98" t="s">
        <v>1911</v>
      </c>
      <c r="G945" s="98" t="s">
        <v>1979</v>
      </c>
      <c r="H945" s="98" t="s">
        <v>1978</v>
      </c>
      <c r="I945" s="98" t="s">
        <v>1980</v>
      </c>
      <c r="J945" s="98" t="s">
        <v>500</v>
      </c>
      <c r="K945" s="98" t="s">
        <v>6294</v>
      </c>
      <c r="L945" s="99">
        <v>36000</v>
      </c>
      <c r="M945" s="100"/>
      <c r="N945" s="99">
        <v>1094.4000000000001</v>
      </c>
      <c r="O945" s="99">
        <v>1033.2</v>
      </c>
      <c r="P945" s="100"/>
      <c r="Q945" s="99">
        <v>31781.4</v>
      </c>
    </row>
    <row r="946" spans="1:17">
      <c r="A946" s="42" t="str">
        <f>TNOMINA[[#This Row],[cedula]]&amp;TNOMINA[[#This Row],[ctapresup]]&amp;TNOMINA[[#This Row],[prog]]</f>
        <v>001053463572.1.1.2.0801</v>
      </c>
      <c r="B946" s="98" t="s">
        <v>1786</v>
      </c>
      <c r="C946" s="98" t="s">
        <v>1807</v>
      </c>
      <c r="D946" s="98" t="s">
        <v>5730</v>
      </c>
      <c r="E946" s="98" t="s">
        <v>5731</v>
      </c>
      <c r="F946" s="98" t="s">
        <v>1911</v>
      </c>
      <c r="G946" s="98" t="s">
        <v>2206</v>
      </c>
      <c r="H946" s="98" t="s">
        <v>2205</v>
      </c>
      <c r="I946" s="98" t="s">
        <v>62</v>
      </c>
      <c r="J946" s="98" t="s">
        <v>60</v>
      </c>
      <c r="K946" s="98" t="s">
        <v>6294</v>
      </c>
      <c r="L946" s="99">
        <v>25000</v>
      </c>
      <c r="M946" s="100"/>
      <c r="N946" s="99">
        <v>760</v>
      </c>
      <c r="O946" s="99">
        <v>717.5</v>
      </c>
      <c r="P946" s="100"/>
      <c r="Q946" s="99">
        <v>23497.5</v>
      </c>
    </row>
    <row r="947" spans="1:17">
      <c r="A947" s="42" t="str">
        <f>TNOMINA[[#This Row],[cedula]]&amp;TNOMINA[[#This Row],[ctapresup]]&amp;TNOMINA[[#This Row],[prog]]</f>
        <v>045001570392.1.1.2.0801</v>
      </c>
      <c r="B947" s="98" t="s">
        <v>1786</v>
      </c>
      <c r="C947" s="98" t="s">
        <v>1807</v>
      </c>
      <c r="D947" s="98" t="s">
        <v>5730</v>
      </c>
      <c r="E947" s="98" t="s">
        <v>5731</v>
      </c>
      <c r="F947" s="98" t="s">
        <v>1911</v>
      </c>
      <c r="G947" s="98" t="s">
        <v>1670</v>
      </c>
      <c r="H947" s="98" t="s">
        <v>1176</v>
      </c>
      <c r="I947" s="98" t="s">
        <v>728</v>
      </c>
      <c r="J947" s="98" t="s">
        <v>694</v>
      </c>
      <c r="K947" s="98" t="s">
        <v>6294</v>
      </c>
      <c r="L947" s="99">
        <v>40000</v>
      </c>
      <c r="M947" s="99">
        <v>442.65</v>
      </c>
      <c r="N947" s="99">
        <v>1216</v>
      </c>
      <c r="O947" s="99">
        <v>1148</v>
      </c>
      <c r="P947" s="99">
        <v>25</v>
      </c>
      <c r="Q947" s="99">
        <v>37168.35</v>
      </c>
    </row>
    <row r="948" spans="1:17">
      <c r="A948" s="42" t="str">
        <f>TNOMINA[[#This Row],[cedula]]&amp;TNOMINA[[#This Row],[ctapresup]]&amp;TNOMINA[[#This Row],[prog]]</f>
        <v>001153445822.1.1.2.0801</v>
      </c>
      <c r="B948" s="98" t="s">
        <v>1786</v>
      </c>
      <c r="C948" s="98" t="s">
        <v>1807</v>
      </c>
      <c r="D948" s="98" t="s">
        <v>5730</v>
      </c>
      <c r="E948" s="98" t="s">
        <v>5731</v>
      </c>
      <c r="F948" s="98" t="s">
        <v>1911</v>
      </c>
      <c r="G948" s="98" t="s">
        <v>1259</v>
      </c>
      <c r="H948" s="98" t="s">
        <v>460</v>
      </c>
      <c r="I948" s="98" t="s">
        <v>48</v>
      </c>
      <c r="J948" s="98" t="s">
        <v>281</v>
      </c>
      <c r="K948" s="98" t="s">
        <v>6294</v>
      </c>
      <c r="L948" s="99">
        <v>180000</v>
      </c>
      <c r="M948" s="99">
        <v>30923.37</v>
      </c>
      <c r="N948" s="99">
        <v>5472</v>
      </c>
      <c r="O948" s="99">
        <v>5166</v>
      </c>
      <c r="P948" s="99">
        <v>1025</v>
      </c>
      <c r="Q948" s="99">
        <v>137413.63</v>
      </c>
    </row>
    <row r="949" spans="1:17">
      <c r="A949" s="42" t="str">
        <f>TNOMINA[[#This Row],[cedula]]&amp;TNOMINA[[#This Row],[ctapresup]]&amp;TNOMINA[[#This Row],[prog]]</f>
        <v>225005031762.1.1.2.0801</v>
      </c>
      <c r="B949" s="98" t="s">
        <v>1786</v>
      </c>
      <c r="C949" s="98" t="s">
        <v>1807</v>
      </c>
      <c r="D949" s="98" t="s">
        <v>5730</v>
      </c>
      <c r="E949" s="98" t="s">
        <v>5731</v>
      </c>
      <c r="F949" s="98" t="s">
        <v>1911</v>
      </c>
      <c r="G949" s="98" t="s">
        <v>2474</v>
      </c>
      <c r="H949" s="98" t="s">
        <v>2473</v>
      </c>
      <c r="I949" s="98" t="s">
        <v>62</v>
      </c>
      <c r="J949" s="98" t="s">
        <v>570</v>
      </c>
      <c r="K949" s="98" t="s">
        <v>6294</v>
      </c>
      <c r="L949" s="99">
        <v>25000</v>
      </c>
      <c r="M949" s="100"/>
      <c r="N949" s="99">
        <v>760</v>
      </c>
      <c r="O949" s="99">
        <v>717.5</v>
      </c>
      <c r="P949" s="100"/>
      <c r="Q949" s="99">
        <v>23497.5</v>
      </c>
    </row>
    <row r="950" spans="1:17">
      <c r="A950" s="42" t="str">
        <f>TNOMINA[[#This Row],[cedula]]&amp;TNOMINA[[#This Row],[ctapresup]]&amp;TNOMINA[[#This Row],[prog]]</f>
        <v>037012694372.1.1.2.0801</v>
      </c>
      <c r="B950" s="98" t="s">
        <v>1786</v>
      </c>
      <c r="C950" s="98" t="s">
        <v>1807</v>
      </c>
      <c r="D950" s="98" t="s">
        <v>5730</v>
      </c>
      <c r="E950" s="98" t="s">
        <v>5731</v>
      </c>
      <c r="F950" s="98" t="s">
        <v>1911</v>
      </c>
      <c r="G950" s="98" t="s">
        <v>2775</v>
      </c>
      <c r="H950" s="98" t="s">
        <v>2808</v>
      </c>
      <c r="I950" s="98" t="s">
        <v>266</v>
      </c>
      <c r="J950" s="98" t="s">
        <v>189</v>
      </c>
      <c r="K950" s="98" t="s">
        <v>6294</v>
      </c>
      <c r="L950" s="99">
        <v>50000</v>
      </c>
      <c r="M950" s="99">
        <v>1854</v>
      </c>
      <c r="N950" s="99">
        <v>1520</v>
      </c>
      <c r="O950" s="99">
        <v>1435</v>
      </c>
      <c r="P950" s="99">
        <v>25</v>
      </c>
      <c r="Q950" s="99">
        <v>45166</v>
      </c>
    </row>
    <row r="951" spans="1:17">
      <c r="A951" s="42" t="str">
        <f>TNOMINA[[#This Row],[cedula]]&amp;TNOMINA[[#This Row],[ctapresup]]&amp;TNOMINA[[#This Row],[prog]]</f>
        <v>223006501512.1.1.2.0801</v>
      </c>
      <c r="B951" s="98" t="s">
        <v>1786</v>
      </c>
      <c r="C951" s="98" t="s">
        <v>1807</v>
      </c>
      <c r="D951" s="98" t="s">
        <v>5730</v>
      </c>
      <c r="E951" s="98" t="s">
        <v>5731</v>
      </c>
      <c r="F951" s="98" t="s">
        <v>1911</v>
      </c>
      <c r="G951" s="98" t="s">
        <v>1982</v>
      </c>
      <c r="H951" s="98" t="s">
        <v>1981</v>
      </c>
      <c r="I951" s="98" t="s">
        <v>243</v>
      </c>
      <c r="J951" s="98" t="s">
        <v>323</v>
      </c>
      <c r="K951" s="98" t="s">
        <v>6294</v>
      </c>
      <c r="L951" s="99">
        <v>7000</v>
      </c>
      <c r="M951" s="100"/>
      <c r="N951" s="99">
        <v>212.8</v>
      </c>
      <c r="O951" s="99">
        <v>200.9</v>
      </c>
      <c r="P951" s="100"/>
      <c r="Q951" s="99">
        <v>6561.3</v>
      </c>
    </row>
    <row r="952" spans="1:17">
      <c r="A952" s="42" t="str">
        <f>TNOMINA[[#This Row],[cedula]]&amp;TNOMINA[[#This Row],[ctapresup]]&amp;TNOMINA[[#This Row],[prog]]</f>
        <v>001019588092.1.1.2.0801</v>
      </c>
      <c r="B952" s="98" t="s">
        <v>1786</v>
      </c>
      <c r="C952" s="98" t="s">
        <v>1807</v>
      </c>
      <c r="D952" s="98" t="s">
        <v>5730</v>
      </c>
      <c r="E952" s="98" t="s">
        <v>5731</v>
      </c>
      <c r="F952" s="98" t="s">
        <v>1911</v>
      </c>
      <c r="G952" s="98" t="s">
        <v>1671</v>
      </c>
      <c r="H952" s="98" t="s">
        <v>1004</v>
      </c>
      <c r="I952" s="98" t="s">
        <v>981</v>
      </c>
      <c r="J952" s="98" t="s">
        <v>119</v>
      </c>
      <c r="K952" s="98" t="s">
        <v>6294</v>
      </c>
      <c r="L952" s="99">
        <v>10000</v>
      </c>
      <c r="M952" s="100"/>
      <c r="N952" s="99">
        <v>304</v>
      </c>
      <c r="O952" s="99">
        <v>287</v>
      </c>
      <c r="P952" s="100"/>
      <c r="Q952" s="99">
        <v>9384</v>
      </c>
    </row>
    <row r="953" spans="1:17">
      <c r="A953" s="42" t="str">
        <f>TNOMINA[[#This Row],[cedula]]&amp;TNOMINA[[#This Row],[ctapresup]]&amp;TNOMINA[[#This Row],[prog]]</f>
        <v>046003107022.1.1.2.0801</v>
      </c>
      <c r="B953" s="98" t="s">
        <v>1786</v>
      </c>
      <c r="C953" s="98" t="s">
        <v>1807</v>
      </c>
      <c r="D953" s="98" t="s">
        <v>5730</v>
      </c>
      <c r="E953" s="98" t="s">
        <v>5731</v>
      </c>
      <c r="F953" s="98" t="s">
        <v>1911</v>
      </c>
      <c r="G953" s="98" t="s">
        <v>2776</v>
      </c>
      <c r="H953" s="98" t="s">
        <v>2809</v>
      </c>
      <c r="I953" s="98" t="s">
        <v>221</v>
      </c>
      <c r="J953" s="98" t="s">
        <v>89</v>
      </c>
      <c r="K953" s="98" t="s">
        <v>6294</v>
      </c>
      <c r="L953" s="99">
        <v>70000</v>
      </c>
      <c r="M953" s="99">
        <v>5368.48</v>
      </c>
      <c r="N953" s="99">
        <v>2128</v>
      </c>
      <c r="O953" s="99">
        <v>2009</v>
      </c>
      <c r="P953" s="99">
        <v>25.000000000007276</v>
      </c>
      <c r="Q953" s="99">
        <v>60469.52</v>
      </c>
    </row>
    <row r="954" spans="1:17">
      <c r="A954" s="42" t="str">
        <f>TNOMINA[[#This Row],[cedula]]&amp;TNOMINA[[#This Row],[ctapresup]]&amp;TNOMINA[[#This Row],[prog]]</f>
        <v>068003948572.1.1.2.0801</v>
      </c>
      <c r="B954" s="98" t="s">
        <v>1786</v>
      </c>
      <c r="C954" s="98" t="s">
        <v>1807</v>
      </c>
      <c r="D954" s="98" t="s">
        <v>5730</v>
      </c>
      <c r="E954" s="98" t="s">
        <v>5731</v>
      </c>
      <c r="F954" s="98" t="s">
        <v>1911</v>
      </c>
      <c r="G954" s="98" t="s">
        <v>1672</v>
      </c>
      <c r="H954" s="98" t="s">
        <v>1005</v>
      </c>
      <c r="I954" s="98" t="s">
        <v>62</v>
      </c>
      <c r="J954" s="98" t="s">
        <v>570</v>
      </c>
      <c r="K954" s="98" t="s">
        <v>6294</v>
      </c>
      <c r="L954" s="99">
        <v>20000</v>
      </c>
      <c r="M954" s="100"/>
      <c r="N954" s="99">
        <v>608</v>
      </c>
      <c r="O954" s="99">
        <v>574</v>
      </c>
      <c r="P954" s="100"/>
      <c r="Q954" s="99">
        <v>18793</v>
      </c>
    </row>
    <row r="955" spans="1:17">
      <c r="A955" s="42" t="str">
        <f>TNOMINA[[#This Row],[cedula]]&amp;TNOMINA[[#This Row],[ctapresup]]&amp;TNOMINA[[#This Row],[prog]]</f>
        <v>001004590802.1.1.2.0801</v>
      </c>
      <c r="B955" s="98" t="s">
        <v>1786</v>
      </c>
      <c r="C955" s="98" t="s">
        <v>1807</v>
      </c>
      <c r="D955" s="98" t="s">
        <v>5730</v>
      </c>
      <c r="E955" s="98" t="s">
        <v>5731</v>
      </c>
      <c r="F955" s="98" t="s">
        <v>1911</v>
      </c>
      <c r="G955" s="98" t="s">
        <v>6172</v>
      </c>
      <c r="H955" s="98" t="s">
        <v>6175</v>
      </c>
      <c r="I955" s="98" t="s">
        <v>2018</v>
      </c>
      <c r="J955" s="98" t="s">
        <v>609</v>
      </c>
      <c r="K955" s="98" t="s">
        <v>6294</v>
      </c>
      <c r="L955" s="99">
        <v>110000</v>
      </c>
      <c r="M955" s="99">
        <v>14457.62</v>
      </c>
      <c r="N955" s="99">
        <v>3344</v>
      </c>
      <c r="O955" s="99">
        <v>3157</v>
      </c>
      <c r="P955" s="99">
        <v>25</v>
      </c>
      <c r="Q955" s="99">
        <v>89016.38</v>
      </c>
    </row>
    <row r="956" spans="1:17">
      <c r="A956" s="42" t="str">
        <f>TNOMINA[[#This Row],[cedula]]&amp;TNOMINA[[#This Row],[ctapresup]]&amp;TNOMINA[[#This Row],[prog]]</f>
        <v>071000446972.1.1.2.0801</v>
      </c>
      <c r="B956" s="98" t="s">
        <v>1786</v>
      </c>
      <c r="C956" s="98" t="s">
        <v>1807</v>
      </c>
      <c r="D956" s="98" t="s">
        <v>5730</v>
      </c>
      <c r="E956" s="98" t="s">
        <v>5731</v>
      </c>
      <c r="F956" s="98" t="s">
        <v>1911</v>
      </c>
      <c r="G956" s="98" t="s">
        <v>1673</v>
      </c>
      <c r="H956" s="98" t="s">
        <v>734</v>
      </c>
      <c r="I956" s="98" t="s">
        <v>727</v>
      </c>
      <c r="J956" s="98" t="s">
        <v>726</v>
      </c>
      <c r="K956" s="98" t="s">
        <v>6294</v>
      </c>
      <c r="L956" s="99">
        <v>40000</v>
      </c>
      <c r="M956" s="99">
        <v>442.65</v>
      </c>
      <c r="N956" s="99">
        <v>1216</v>
      </c>
      <c r="O956" s="99">
        <v>1148</v>
      </c>
      <c r="P956" s="99">
        <v>25</v>
      </c>
      <c r="Q956" s="99">
        <v>37168.35</v>
      </c>
    </row>
    <row r="957" spans="1:17">
      <c r="A957" s="42" t="str">
        <f>TNOMINA[[#This Row],[cedula]]&amp;TNOMINA[[#This Row],[ctapresup]]&amp;TNOMINA[[#This Row],[prog]]</f>
        <v>001152814462.1.1.2.0801</v>
      </c>
      <c r="B957" s="98" t="s">
        <v>1786</v>
      </c>
      <c r="C957" s="98" t="s">
        <v>1807</v>
      </c>
      <c r="D957" s="98" t="s">
        <v>5730</v>
      </c>
      <c r="E957" s="98" t="s">
        <v>5731</v>
      </c>
      <c r="F957" s="98" t="s">
        <v>1911</v>
      </c>
      <c r="G957" s="98" t="s">
        <v>1985</v>
      </c>
      <c r="H957" s="98" t="s">
        <v>1984</v>
      </c>
      <c r="I957" s="98" t="s">
        <v>163</v>
      </c>
      <c r="J957" s="98" t="s">
        <v>265</v>
      </c>
      <c r="K957" s="98" t="s">
        <v>6294</v>
      </c>
      <c r="L957" s="99">
        <v>50000</v>
      </c>
      <c r="M957" s="99">
        <v>1854</v>
      </c>
      <c r="N957" s="99">
        <v>1520</v>
      </c>
      <c r="O957" s="99">
        <v>1435</v>
      </c>
      <c r="P957" s="99">
        <v>25</v>
      </c>
      <c r="Q957" s="99">
        <v>45166</v>
      </c>
    </row>
    <row r="958" spans="1:17">
      <c r="A958" s="42" t="str">
        <f>TNOMINA[[#This Row],[cedula]]&amp;TNOMINA[[#This Row],[ctapresup]]&amp;TNOMINA[[#This Row],[prog]]</f>
        <v>037007006632.1.1.2.0801</v>
      </c>
      <c r="B958" s="98" t="s">
        <v>1786</v>
      </c>
      <c r="C958" s="98" t="s">
        <v>1807</v>
      </c>
      <c r="D958" s="98" t="s">
        <v>5730</v>
      </c>
      <c r="E958" s="98" t="s">
        <v>5731</v>
      </c>
      <c r="F958" s="98" t="s">
        <v>1911</v>
      </c>
      <c r="G958" s="98" t="s">
        <v>1674</v>
      </c>
      <c r="H958" s="98" t="s">
        <v>1157</v>
      </c>
      <c r="I958" s="98" t="s">
        <v>163</v>
      </c>
      <c r="J958" s="98" t="s">
        <v>388</v>
      </c>
      <c r="K958" s="98" t="s">
        <v>6294</v>
      </c>
      <c r="L958" s="99">
        <v>48000</v>
      </c>
      <c r="M958" s="99">
        <v>1571.73</v>
      </c>
      <c r="N958" s="99">
        <v>1459.2</v>
      </c>
      <c r="O958" s="99">
        <v>1377.6</v>
      </c>
      <c r="P958" s="99">
        <v>25</v>
      </c>
      <c r="Q958" s="99">
        <v>43566.47</v>
      </c>
    </row>
    <row r="959" spans="1:17">
      <c r="A959" s="42" t="str">
        <f>TNOMINA[[#This Row],[cedula]]&amp;TNOMINA[[#This Row],[ctapresup]]&amp;TNOMINA[[#This Row],[prog]]</f>
        <v>001040952452.1.1.2.0801</v>
      </c>
      <c r="B959" s="98" t="s">
        <v>1786</v>
      </c>
      <c r="C959" s="98" t="s">
        <v>1807</v>
      </c>
      <c r="D959" s="98" t="s">
        <v>5730</v>
      </c>
      <c r="E959" s="98" t="s">
        <v>5731</v>
      </c>
      <c r="F959" s="98" t="s">
        <v>1911</v>
      </c>
      <c r="G959" s="98" t="s">
        <v>1987</v>
      </c>
      <c r="H959" s="98" t="s">
        <v>1986</v>
      </c>
      <c r="I959" s="98" t="s">
        <v>1095</v>
      </c>
      <c r="J959" s="98" t="s">
        <v>119</v>
      </c>
      <c r="K959" s="98" t="s">
        <v>6294</v>
      </c>
      <c r="L959" s="99">
        <v>50000</v>
      </c>
      <c r="M959" s="99">
        <v>1854</v>
      </c>
      <c r="N959" s="99">
        <v>1520</v>
      </c>
      <c r="O959" s="99">
        <v>1435</v>
      </c>
      <c r="P959" s="99">
        <v>5822.010000000002</v>
      </c>
      <c r="Q959" s="99">
        <v>39368.99</v>
      </c>
    </row>
    <row r="960" spans="1:17">
      <c r="A960" s="42" t="str">
        <f>TNOMINA[[#This Row],[cedula]]&amp;TNOMINA[[#This Row],[ctapresup]]&amp;TNOMINA[[#This Row],[prog]]</f>
        <v>402292632522.1.1.2.0801</v>
      </c>
      <c r="B960" s="98" t="s">
        <v>1786</v>
      </c>
      <c r="C960" s="98" t="s">
        <v>1807</v>
      </c>
      <c r="D960" s="98" t="s">
        <v>5730</v>
      </c>
      <c r="E960" s="98" t="s">
        <v>5731</v>
      </c>
      <c r="F960" s="98" t="s">
        <v>1911</v>
      </c>
      <c r="G960" s="98" t="s">
        <v>2911</v>
      </c>
      <c r="H960" s="98" t="s">
        <v>2912</v>
      </c>
      <c r="I960" s="98" t="s">
        <v>2913</v>
      </c>
      <c r="J960" s="98" t="s">
        <v>5733</v>
      </c>
      <c r="K960" s="98" t="s">
        <v>6294</v>
      </c>
      <c r="L960" s="99">
        <v>45000</v>
      </c>
      <c r="M960" s="99">
        <v>1148.33</v>
      </c>
      <c r="N960" s="99">
        <v>1368</v>
      </c>
      <c r="O960" s="99">
        <v>1291.5</v>
      </c>
      <c r="P960" s="99">
        <v>25</v>
      </c>
      <c r="Q960" s="99">
        <v>41167.17</v>
      </c>
    </row>
    <row r="961" spans="1:17">
      <c r="A961" s="42" t="str">
        <f>TNOMINA[[#This Row],[cedula]]&amp;TNOMINA[[#This Row],[ctapresup]]&amp;TNOMINA[[#This Row],[prog]]</f>
        <v>402235198402.1.1.2.0801</v>
      </c>
      <c r="B961" s="98" t="s">
        <v>1786</v>
      </c>
      <c r="C961" s="98" t="s">
        <v>1807</v>
      </c>
      <c r="D961" s="98" t="s">
        <v>5730</v>
      </c>
      <c r="E961" s="98" t="s">
        <v>5731</v>
      </c>
      <c r="F961" s="98" t="s">
        <v>1911</v>
      </c>
      <c r="G961" s="98" t="s">
        <v>1989</v>
      </c>
      <c r="H961" s="98" t="s">
        <v>1988</v>
      </c>
      <c r="I961" s="98" t="s">
        <v>1111</v>
      </c>
      <c r="J961" s="98" t="s">
        <v>336</v>
      </c>
      <c r="K961" s="98" t="s">
        <v>6294</v>
      </c>
      <c r="L961" s="99">
        <v>42000</v>
      </c>
      <c r="M961" s="99">
        <v>724.92</v>
      </c>
      <c r="N961" s="99">
        <v>1276.8</v>
      </c>
      <c r="O961" s="99">
        <v>1205.4000000000001</v>
      </c>
      <c r="P961" s="99">
        <v>25</v>
      </c>
      <c r="Q961" s="99">
        <v>38767.879999999997</v>
      </c>
    </row>
    <row r="962" spans="1:17">
      <c r="A962" s="42" t="str">
        <f>TNOMINA[[#This Row],[cedula]]&amp;TNOMINA[[#This Row],[ctapresup]]&amp;TNOMINA[[#This Row],[prog]]</f>
        <v>001155688592.1.1.2.0801</v>
      </c>
      <c r="B962" s="98" t="s">
        <v>1786</v>
      </c>
      <c r="C962" s="98" t="s">
        <v>1807</v>
      </c>
      <c r="D962" s="98" t="s">
        <v>5730</v>
      </c>
      <c r="E962" s="98" t="s">
        <v>5731</v>
      </c>
      <c r="F962" s="98" t="s">
        <v>1911</v>
      </c>
      <c r="G962" s="98" t="s">
        <v>2588</v>
      </c>
      <c r="H962" s="98" t="s">
        <v>4310</v>
      </c>
      <c r="I962" s="98" t="s">
        <v>5790</v>
      </c>
      <c r="J962" s="98" t="s">
        <v>2689</v>
      </c>
      <c r="K962" s="98" t="s">
        <v>6294</v>
      </c>
      <c r="L962" s="99">
        <v>70000</v>
      </c>
      <c r="M962" s="99">
        <v>5368.48</v>
      </c>
      <c r="N962" s="99">
        <v>2128</v>
      </c>
      <c r="O962" s="99">
        <v>2009</v>
      </c>
      <c r="P962" s="99">
        <v>2191.0000000000073</v>
      </c>
      <c r="Q962" s="99">
        <v>58303.519999999997</v>
      </c>
    </row>
    <row r="963" spans="1:17">
      <c r="A963" s="42" t="str">
        <f>TNOMINA[[#This Row],[cedula]]&amp;TNOMINA[[#This Row],[ctapresup]]&amp;TNOMINA[[#This Row],[prog]]</f>
        <v>402210543862.1.1.2.0801</v>
      </c>
      <c r="B963" s="98" t="s">
        <v>1786</v>
      </c>
      <c r="C963" s="98" t="s">
        <v>1807</v>
      </c>
      <c r="D963" s="98" t="s">
        <v>5730</v>
      </c>
      <c r="E963" s="98" t="s">
        <v>5731</v>
      </c>
      <c r="F963" s="98" t="s">
        <v>1911</v>
      </c>
      <c r="G963" s="98" t="s">
        <v>1676</v>
      </c>
      <c r="H963" s="98" t="s">
        <v>1675</v>
      </c>
      <c r="I963" s="98" t="s">
        <v>1000</v>
      </c>
      <c r="J963" s="98" t="s">
        <v>5753</v>
      </c>
      <c r="K963" s="98" t="s">
        <v>6294</v>
      </c>
      <c r="L963" s="99">
        <v>70000</v>
      </c>
      <c r="M963" s="99">
        <v>5368.48</v>
      </c>
      <c r="N963" s="99">
        <v>2128</v>
      </c>
      <c r="O963" s="99">
        <v>2009</v>
      </c>
      <c r="P963" s="99">
        <v>25.000000000007276</v>
      </c>
      <c r="Q963" s="99">
        <v>60469.52</v>
      </c>
    </row>
    <row r="964" spans="1:17">
      <c r="A964" s="42" t="str">
        <f>TNOMINA[[#This Row],[cedula]]&amp;TNOMINA[[#This Row],[ctapresup]]&amp;TNOMINA[[#This Row],[prog]]</f>
        <v>001183215382.1.1.2.0801</v>
      </c>
      <c r="B964" s="98" t="s">
        <v>1786</v>
      </c>
      <c r="C964" s="98" t="s">
        <v>1807</v>
      </c>
      <c r="D964" s="98" t="s">
        <v>5730</v>
      </c>
      <c r="E964" s="98" t="s">
        <v>5731</v>
      </c>
      <c r="F964" s="98" t="s">
        <v>1911</v>
      </c>
      <c r="G964" s="98" t="s">
        <v>1677</v>
      </c>
      <c r="H964" s="98" t="s">
        <v>1110</v>
      </c>
      <c r="I964" s="98" t="s">
        <v>109</v>
      </c>
      <c r="J964" s="98" t="s">
        <v>2196</v>
      </c>
      <c r="K964" s="98" t="s">
        <v>6294</v>
      </c>
      <c r="L964" s="99">
        <v>115000</v>
      </c>
      <c r="M964" s="99">
        <v>15633.74</v>
      </c>
      <c r="N964" s="99">
        <v>3496</v>
      </c>
      <c r="O964" s="99">
        <v>3300.5</v>
      </c>
      <c r="P964" s="99">
        <v>832.26999999998952</v>
      </c>
      <c r="Q964" s="99">
        <v>91737.49</v>
      </c>
    </row>
    <row r="965" spans="1:17">
      <c r="A965" s="42" t="str">
        <f>TNOMINA[[#This Row],[cedula]]&amp;TNOMINA[[#This Row],[ctapresup]]&amp;TNOMINA[[#This Row],[prog]]</f>
        <v>402410596962.1.1.2.0801</v>
      </c>
      <c r="B965" s="98" t="s">
        <v>1786</v>
      </c>
      <c r="C965" s="98" t="s">
        <v>1807</v>
      </c>
      <c r="D965" s="98" t="s">
        <v>5730</v>
      </c>
      <c r="E965" s="98" t="s">
        <v>5731</v>
      </c>
      <c r="F965" s="98" t="s">
        <v>1911</v>
      </c>
      <c r="G965" s="98" t="s">
        <v>2476</v>
      </c>
      <c r="H965" s="98" t="s">
        <v>2475</v>
      </c>
      <c r="I965" s="98" t="s">
        <v>5791</v>
      </c>
      <c r="J965" s="98" t="s">
        <v>323</v>
      </c>
      <c r="K965" s="98" t="s">
        <v>6294</v>
      </c>
      <c r="L965" s="99">
        <v>70000</v>
      </c>
      <c r="M965" s="99">
        <v>5368.48</v>
      </c>
      <c r="N965" s="99">
        <v>2128</v>
      </c>
      <c r="O965" s="99">
        <v>2009</v>
      </c>
      <c r="P965" s="99">
        <v>25.000000000007276</v>
      </c>
      <c r="Q965" s="99">
        <v>60469.52</v>
      </c>
    </row>
    <row r="966" spans="1:17">
      <c r="A966" s="42" t="str">
        <f>TNOMINA[[#This Row],[cedula]]&amp;TNOMINA[[#This Row],[ctapresup]]&amp;TNOMINA[[#This Row],[prog]]</f>
        <v>001018449182.1.1.2.0801</v>
      </c>
      <c r="B966" s="98" t="s">
        <v>1786</v>
      </c>
      <c r="C966" s="98" t="s">
        <v>1807</v>
      </c>
      <c r="D966" s="98" t="s">
        <v>5730</v>
      </c>
      <c r="E966" s="98" t="s">
        <v>5731</v>
      </c>
      <c r="F966" s="98" t="s">
        <v>1911</v>
      </c>
      <c r="G966" s="98" t="s">
        <v>1678</v>
      </c>
      <c r="H966" s="98" t="s">
        <v>979</v>
      </c>
      <c r="I966" s="98" t="s">
        <v>93</v>
      </c>
      <c r="J966" s="98" t="s">
        <v>60</v>
      </c>
      <c r="K966" s="98" t="s">
        <v>6294</v>
      </c>
      <c r="L966" s="99">
        <v>16500</v>
      </c>
      <c r="M966" s="100"/>
      <c r="N966" s="99">
        <v>501.6</v>
      </c>
      <c r="O966" s="99">
        <v>473.55</v>
      </c>
      <c r="P966" s="100"/>
      <c r="Q966" s="99">
        <v>11691.03</v>
      </c>
    </row>
    <row r="967" spans="1:17">
      <c r="A967" s="42" t="str">
        <f>TNOMINA[[#This Row],[cedula]]&amp;TNOMINA[[#This Row],[ctapresup]]&amp;TNOMINA[[#This Row],[prog]]</f>
        <v>001128910492.1.1.2.0801</v>
      </c>
      <c r="B967" s="98" t="s">
        <v>1786</v>
      </c>
      <c r="C967" s="98" t="s">
        <v>1807</v>
      </c>
      <c r="D967" s="98" t="s">
        <v>5730</v>
      </c>
      <c r="E967" s="98" t="s">
        <v>5731</v>
      </c>
      <c r="F967" s="98" t="s">
        <v>1911</v>
      </c>
      <c r="G967" s="98" t="s">
        <v>2287</v>
      </c>
      <c r="H967" s="98" t="s">
        <v>2286</v>
      </c>
      <c r="I967" s="98" t="s">
        <v>109</v>
      </c>
      <c r="J967" s="98" t="s">
        <v>5733</v>
      </c>
      <c r="K967" s="98" t="s">
        <v>6294</v>
      </c>
      <c r="L967" s="99">
        <v>135000</v>
      </c>
      <c r="M967" s="99">
        <v>19909.38</v>
      </c>
      <c r="N967" s="99">
        <v>4104</v>
      </c>
      <c r="O967" s="99">
        <v>3874.5</v>
      </c>
      <c r="P967" s="99">
        <v>7056.4599999999919</v>
      </c>
      <c r="Q967" s="99">
        <v>100055.66</v>
      </c>
    </row>
    <row r="968" spans="1:17">
      <c r="A968" s="42" t="str">
        <f>TNOMINA[[#This Row],[cedula]]&amp;TNOMINA[[#This Row],[ctapresup]]&amp;TNOMINA[[#This Row],[prog]]</f>
        <v>014000110922.1.1.2.0801</v>
      </c>
      <c r="B968" s="98" t="s">
        <v>1786</v>
      </c>
      <c r="C968" s="98" t="s">
        <v>1807</v>
      </c>
      <c r="D968" s="98" t="s">
        <v>5730</v>
      </c>
      <c r="E968" s="98" t="s">
        <v>5731</v>
      </c>
      <c r="F968" s="98" t="s">
        <v>1911</v>
      </c>
      <c r="G968" s="98" t="s">
        <v>2478</v>
      </c>
      <c r="H968" s="98" t="s">
        <v>2477</v>
      </c>
      <c r="I968" s="98" t="s">
        <v>680</v>
      </c>
      <c r="J968" s="98" t="s">
        <v>5745</v>
      </c>
      <c r="K968" s="98" t="s">
        <v>6294</v>
      </c>
      <c r="L968" s="99">
        <v>60000</v>
      </c>
      <c r="M968" s="99">
        <v>3486.68</v>
      </c>
      <c r="N968" s="99">
        <v>1824</v>
      </c>
      <c r="O968" s="99">
        <v>1722</v>
      </c>
      <c r="P968" s="99">
        <v>2091</v>
      </c>
      <c r="Q968" s="99">
        <v>50876.32</v>
      </c>
    </row>
    <row r="969" spans="1:17">
      <c r="A969" s="42" t="str">
        <f>TNOMINA[[#This Row],[cedula]]&amp;TNOMINA[[#This Row],[ctapresup]]&amp;TNOMINA[[#This Row],[prog]]</f>
        <v>001134828142.1.1.2.0801</v>
      </c>
      <c r="B969" s="98" t="s">
        <v>1786</v>
      </c>
      <c r="C969" s="98" t="s">
        <v>1807</v>
      </c>
      <c r="D969" s="98" t="s">
        <v>5730</v>
      </c>
      <c r="E969" s="98" t="s">
        <v>5731</v>
      </c>
      <c r="F969" s="98" t="s">
        <v>1911</v>
      </c>
      <c r="G969" s="98" t="s">
        <v>1888</v>
      </c>
      <c r="H969" s="98" t="s">
        <v>1871</v>
      </c>
      <c r="I969" s="98" t="s">
        <v>1872</v>
      </c>
      <c r="J969" s="98" t="s">
        <v>612</v>
      </c>
      <c r="K969" s="98" t="s">
        <v>6294</v>
      </c>
      <c r="L969" s="99">
        <v>36000</v>
      </c>
      <c r="M969" s="100"/>
      <c r="N969" s="99">
        <v>1094.4000000000001</v>
      </c>
      <c r="O969" s="99">
        <v>1033.2</v>
      </c>
      <c r="P969" s="100"/>
      <c r="Q969" s="99">
        <v>20731.23</v>
      </c>
    </row>
    <row r="970" spans="1:17">
      <c r="A970" s="42" t="str">
        <f>TNOMINA[[#This Row],[cedula]]&amp;TNOMINA[[#This Row],[ctapresup]]&amp;TNOMINA[[#This Row],[prog]]</f>
        <v>031034858542.1.1.2.0801</v>
      </c>
      <c r="B970" s="98" t="s">
        <v>1786</v>
      </c>
      <c r="C970" s="98" t="s">
        <v>1807</v>
      </c>
      <c r="D970" s="98" t="s">
        <v>5730</v>
      </c>
      <c r="E970" s="98" t="s">
        <v>5731</v>
      </c>
      <c r="F970" s="98" t="s">
        <v>1911</v>
      </c>
      <c r="G970" s="98" t="s">
        <v>1679</v>
      </c>
      <c r="H970" s="98" t="s">
        <v>1006</v>
      </c>
      <c r="I970" s="98" t="s">
        <v>1000</v>
      </c>
      <c r="J970" s="98" t="s">
        <v>642</v>
      </c>
      <c r="K970" s="98" t="s">
        <v>6294</v>
      </c>
      <c r="L970" s="99">
        <v>70000</v>
      </c>
      <c r="M970" s="99">
        <v>5025.38</v>
      </c>
      <c r="N970" s="99">
        <v>2128</v>
      </c>
      <c r="O970" s="99">
        <v>2009</v>
      </c>
      <c r="P970" s="99">
        <v>1740.4599999999991</v>
      </c>
      <c r="Q970" s="99">
        <v>59097.16</v>
      </c>
    </row>
    <row r="971" spans="1:17">
      <c r="A971" s="42" t="str">
        <f>TNOMINA[[#This Row],[cedula]]&amp;TNOMINA[[#This Row],[ctapresup]]&amp;TNOMINA[[#This Row],[prog]]</f>
        <v>001037995572.1.1.2.0801</v>
      </c>
      <c r="B971" s="98" t="s">
        <v>1786</v>
      </c>
      <c r="C971" s="98" t="s">
        <v>1807</v>
      </c>
      <c r="D971" s="98" t="s">
        <v>5730</v>
      </c>
      <c r="E971" s="98" t="s">
        <v>5731</v>
      </c>
      <c r="F971" s="98" t="s">
        <v>1911</v>
      </c>
      <c r="G971" s="98" t="s">
        <v>1991</v>
      </c>
      <c r="H971" s="98" t="s">
        <v>1990</v>
      </c>
      <c r="I971" s="98" t="s">
        <v>163</v>
      </c>
      <c r="J971" s="98" t="s">
        <v>605</v>
      </c>
      <c r="K971" s="98" t="s">
        <v>6294</v>
      </c>
      <c r="L971" s="99">
        <v>35000</v>
      </c>
      <c r="M971" s="100"/>
      <c r="N971" s="99">
        <v>1064</v>
      </c>
      <c r="O971" s="99">
        <v>1004.5</v>
      </c>
      <c r="P971" s="100"/>
      <c r="Q971" s="99">
        <v>32906.5</v>
      </c>
    </row>
    <row r="972" spans="1:17">
      <c r="A972" s="42" t="str">
        <f>TNOMINA[[#This Row],[cedula]]&amp;TNOMINA[[#This Row],[ctapresup]]&amp;TNOMINA[[#This Row],[prog]]</f>
        <v>041001815872.1.1.2.0801</v>
      </c>
      <c r="B972" s="98" t="s">
        <v>1786</v>
      </c>
      <c r="C972" s="98" t="s">
        <v>1807</v>
      </c>
      <c r="D972" s="98" t="s">
        <v>5730</v>
      </c>
      <c r="E972" s="98" t="s">
        <v>5731</v>
      </c>
      <c r="F972" s="98" t="s">
        <v>1911</v>
      </c>
      <c r="G972" s="98" t="s">
        <v>1913</v>
      </c>
      <c r="H972" s="98" t="s">
        <v>1912</v>
      </c>
      <c r="I972" s="98" t="s">
        <v>1111</v>
      </c>
      <c r="J972" s="98" t="s">
        <v>1738</v>
      </c>
      <c r="K972" s="98" t="s">
        <v>6294</v>
      </c>
      <c r="L972" s="99">
        <v>36000</v>
      </c>
      <c r="M972" s="100"/>
      <c r="N972" s="99">
        <v>1094.4000000000001</v>
      </c>
      <c r="O972" s="99">
        <v>1033.2</v>
      </c>
      <c r="P972" s="100"/>
      <c r="Q972" s="99">
        <v>33847.4</v>
      </c>
    </row>
    <row r="973" spans="1:17">
      <c r="A973" s="42" t="str">
        <f>TNOMINA[[#This Row],[cedula]]&amp;TNOMINA[[#This Row],[ctapresup]]&amp;TNOMINA[[#This Row],[prog]]</f>
        <v>001114630222.1.1.2.0801</v>
      </c>
      <c r="B973" s="98" t="s">
        <v>1786</v>
      </c>
      <c r="C973" s="98" t="s">
        <v>1807</v>
      </c>
      <c r="D973" s="98" t="s">
        <v>5730</v>
      </c>
      <c r="E973" s="98" t="s">
        <v>5731</v>
      </c>
      <c r="F973" s="98" t="s">
        <v>1911</v>
      </c>
      <c r="G973" s="98" t="s">
        <v>2889</v>
      </c>
      <c r="H973" s="98" t="s">
        <v>2894</v>
      </c>
      <c r="I973" s="98" t="s">
        <v>746</v>
      </c>
      <c r="J973" s="98" t="s">
        <v>256</v>
      </c>
      <c r="K973" s="98" t="s">
        <v>6294</v>
      </c>
      <c r="L973" s="99">
        <v>70000</v>
      </c>
      <c r="M973" s="99">
        <v>5368.48</v>
      </c>
      <c r="N973" s="99">
        <v>2128</v>
      </c>
      <c r="O973" s="99">
        <v>2009</v>
      </c>
      <c r="P973" s="99">
        <v>25.000000000007276</v>
      </c>
      <c r="Q973" s="99">
        <v>60469.52</v>
      </c>
    </row>
    <row r="974" spans="1:17">
      <c r="A974" s="42" t="str">
        <f>TNOMINA[[#This Row],[cedula]]&amp;TNOMINA[[#This Row],[ctapresup]]&amp;TNOMINA[[#This Row],[prog]]</f>
        <v>031035870222.1.1.2.0801</v>
      </c>
      <c r="B974" s="98" t="s">
        <v>1786</v>
      </c>
      <c r="C974" s="98" t="s">
        <v>1807</v>
      </c>
      <c r="D974" s="98" t="s">
        <v>5730</v>
      </c>
      <c r="E974" s="98" t="s">
        <v>5731</v>
      </c>
      <c r="F974" s="98" t="s">
        <v>1911</v>
      </c>
      <c r="G974" s="98" t="s">
        <v>1681</v>
      </c>
      <c r="H974" s="98" t="s">
        <v>663</v>
      </c>
      <c r="I974" s="98" t="s">
        <v>5790</v>
      </c>
      <c r="J974" s="98" t="s">
        <v>428</v>
      </c>
      <c r="K974" s="98" t="s">
        <v>6294</v>
      </c>
      <c r="L974" s="99">
        <v>45000</v>
      </c>
      <c r="M974" s="99">
        <v>891.01</v>
      </c>
      <c r="N974" s="99">
        <v>1368</v>
      </c>
      <c r="O974" s="99">
        <v>1291.5</v>
      </c>
      <c r="P974" s="99">
        <v>1740.4599999999991</v>
      </c>
      <c r="Q974" s="99">
        <v>39709.03</v>
      </c>
    </row>
    <row r="975" spans="1:17">
      <c r="A975" s="42" t="str">
        <f>TNOMINA[[#This Row],[cedula]]&amp;TNOMINA[[#This Row],[ctapresup]]&amp;TNOMINA[[#This Row],[prog]]</f>
        <v>054008881692.1.1.2.0801</v>
      </c>
      <c r="B975" s="98" t="s">
        <v>1786</v>
      </c>
      <c r="C975" s="98" t="s">
        <v>1807</v>
      </c>
      <c r="D975" s="98" t="s">
        <v>5730</v>
      </c>
      <c r="E975" s="98" t="s">
        <v>5731</v>
      </c>
      <c r="F975" s="98" t="s">
        <v>1911</v>
      </c>
      <c r="G975" s="98" t="s">
        <v>1993</v>
      </c>
      <c r="H975" s="98" t="s">
        <v>1992</v>
      </c>
      <c r="I975" s="98" t="s">
        <v>728</v>
      </c>
      <c r="J975" s="98" t="s">
        <v>388</v>
      </c>
      <c r="K975" s="98" t="s">
        <v>6294</v>
      </c>
      <c r="L975" s="99">
        <v>40000</v>
      </c>
      <c r="M975" s="99">
        <v>442.65</v>
      </c>
      <c r="N975" s="99">
        <v>1216</v>
      </c>
      <c r="O975" s="99">
        <v>1148</v>
      </c>
      <c r="P975" s="99">
        <v>25</v>
      </c>
      <c r="Q975" s="99">
        <v>37168.35</v>
      </c>
    </row>
    <row r="976" spans="1:17">
      <c r="A976" s="42" t="str">
        <f>TNOMINA[[#This Row],[cedula]]&amp;TNOMINA[[#This Row],[ctapresup]]&amp;TNOMINA[[#This Row],[prog]]</f>
        <v>402260802532.1.1.2.0801</v>
      </c>
      <c r="B976" s="98" t="s">
        <v>1786</v>
      </c>
      <c r="C976" s="98" t="s">
        <v>1807</v>
      </c>
      <c r="D976" s="98" t="s">
        <v>5730</v>
      </c>
      <c r="E976" s="98" t="s">
        <v>5731</v>
      </c>
      <c r="F976" s="98" t="s">
        <v>1911</v>
      </c>
      <c r="G976" s="98" t="s">
        <v>1682</v>
      </c>
      <c r="H976" s="98" t="s">
        <v>1228</v>
      </c>
      <c r="I976" s="98" t="s">
        <v>109</v>
      </c>
      <c r="J976" s="98" t="s">
        <v>809</v>
      </c>
      <c r="K976" s="98" t="s">
        <v>6294</v>
      </c>
      <c r="L976" s="99">
        <v>100000</v>
      </c>
      <c r="M976" s="99">
        <v>12105.37</v>
      </c>
      <c r="N976" s="99">
        <v>3040</v>
      </c>
      <c r="O976" s="99">
        <v>2870</v>
      </c>
      <c r="P976" s="99">
        <v>25</v>
      </c>
      <c r="Q976" s="99">
        <v>81959.63</v>
      </c>
    </row>
    <row r="977" spans="1:17">
      <c r="A977" s="42" t="str">
        <f>TNOMINA[[#This Row],[cedula]]&amp;TNOMINA[[#This Row],[ctapresup]]&amp;TNOMINA[[#This Row],[prog]]</f>
        <v>224003378732.1.1.2.0801</v>
      </c>
      <c r="B977" s="98" t="s">
        <v>1786</v>
      </c>
      <c r="C977" s="98" t="s">
        <v>1807</v>
      </c>
      <c r="D977" s="98" t="s">
        <v>5730</v>
      </c>
      <c r="E977" s="98" t="s">
        <v>5731</v>
      </c>
      <c r="F977" s="98" t="s">
        <v>1911</v>
      </c>
      <c r="G977" s="98" t="s">
        <v>1683</v>
      </c>
      <c r="H977" s="98" t="s">
        <v>1007</v>
      </c>
      <c r="I977" s="98" t="s">
        <v>5790</v>
      </c>
      <c r="J977" s="98" t="s">
        <v>2693</v>
      </c>
      <c r="K977" s="98" t="s">
        <v>6294</v>
      </c>
      <c r="L977" s="99">
        <v>70000</v>
      </c>
      <c r="M977" s="99">
        <v>5368.48</v>
      </c>
      <c r="N977" s="99">
        <v>2128</v>
      </c>
      <c r="O977" s="99">
        <v>2009</v>
      </c>
      <c r="P977" s="99">
        <v>325.00000000000728</v>
      </c>
      <c r="Q977" s="99">
        <v>60169.52</v>
      </c>
    </row>
    <row r="978" spans="1:17">
      <c r="A978" s="42" t="str">
        <f>TNOMINA[[#This Row],[cedula]]&amp;TNOMINA[[#This Row],[ctapresup]]&amp;TNOMINA[[#This Row],[prog]]</f>
        <v>001000280262.1.1.2.0801</v>
      </c>
      <c r="B978" s="98" t="s">
        <v>1786</v>
      </c>
      <c r="C978" s="98" t="s">
        <v>1807</v>
      </c>
      <c r="D978" s="98" t="s">
        <v>5730</v>
      </c>
      <c r="E978" s="98" t="s">
        <v>5731</v>
      </c>
      <c r="F978" s="98" t="s">
        <v>1911</v>
      </c>
      <c r="G978" s="98" t="s">
        <v>1995</v>
      </c>
      <c r="H978" s="98" t="s">
        <v>1994</v>
      </c>
      <c r="I978" s="98" t="s">
        <v>163</v>
      </c>
      <c r="J978" s="98" t="s">
        <v>644</v>
      </c>
      <c r="K978" s="98" t="s">
        <v>6294</v>
      </c>
      <c r="L978" s="99">
        <v>50000</v>
      </c>
      <c r="M978" s="99">
        <v>1596.68</v>
      </c>
      <c r="N978" s="99">
        <v>1520</v>
      </c>
      <c r="O978" s="99">
        <v>1435</v>
      </c>
      <c r="P978" s="99">
        <v>1740.4599999999991</v>
      </c>
      <c r="Q978" s="99">
        <v>43707.86</v>
      </c>
    </row>
    <row r="979" spans="1:17">
      <c r="A979" s="42" t="str">
        <f>TNOMINA[[#This Row],[cedula]]&amp;TNOMINA[[#This Row],[ctapresup]]&amp;TNOMINA[[#This Row],[prog]]</f>
        <v>225001211932.1.1.2.0801</v>
      </c>
      <c r="B979" s="98" t="s">
        <v>1786</v>
      </c>
      <c r="C979" s="98" t="s">
        <v>1807</v>
      </c>
      <c r="D979" s="98" t="s">
        <v>5730</v>
      </c>
      <c r="E979" s="98" t="s">
        <v>5731</v>
      </c>
      <c r="F979" s="98" t="s">
        <v>1911</v>
      </c>
      <c r="G979" s="98" t="s">
        <v>1684</v>
      </c>
      <c r="H979" s="98" t="s">
        <v>657</v>
      </c>
      <c r="I979" s="98" t="s">
        <v>203</v>
      </c>
      <c r="J979" s="98" t="s">
        <v>209</v>
      </c>
      <c r="K979" s="98" t="s">
        <v>6294</v>
      </c>
      <c r="L979" s="99">
        <v>70000</v>
      </c>
      <c r="M979" s="99">
        <v>5368.48</v>
      </c>
      <c r="N979" s="99">
        <v>2128</v>
      </c>
      <c r="O979" s="99">
        <v>2009</v>
      </c>
      <c r="P979" s="99">
        <v>25.000000000007276</v>
      </c>
      <c r="Q979" s="99">
        <v>60469.52</v>
      </c>
    </row>
    <row r="980" spans="1:17">
      <c r="A980" s="42" t="str">
        <f>TNOMINA[[#This Row],[cedula]]&amp;TNOMINA[[#This Row],[ctapresup]]&amp;TNOMINA[[#This Row],[prog]]</f>
        <v>048007582542.1.1.2.0801</v>
      </c>
      <c r="B980" s="98" t="s">
        <v>1786</v>
      </c>
      <c r="C980" s="98" t="s">
        <v>1807</v>
      </c>
      <c r="D980" s="98" t="s">
        <v>5730</v>
      </c>
      <c r="E980" s="98" t="s">
        <v>5731</v>
      </c>
      <c r="F980" s="98" t="s">
        <v>1911</v>
      </c>
      <c r="G980" s="98" t="s">
        <v>2403</v>
      </c>
      <c r="H980" s="98" t="s">
        <v>2404</v>
      </c>
      <c r="I980" s="98" t="s">
        <v>1000</v>
      </c>
      <c r="J980" s="98" t="s">
        <v>642</v>
      </c>
      <c r="K980" s="98" t="s">
        <v>6294</v>
      </c>
      <c r="L980" s="99">
        <v>70000</v>
      </c>
      <c r="M980" s="99">
        <v>5368.48</v>
      </c>
      <c r="N980" s="99">
        <v>2128</v>
      </c>
      <c r="O980" s="99">
        <v>2009</v>
      </c>
      <c r="P980" s="99">
        <v>25.000000000007276</v>
      </c>
      <c r="Q980" s="99">
        <v>60469.52</v>
      </c>
    </row>
    <row r="981" spans="1:17">
      <c r="A981" s="42" t="str">
        <f>TNOMINA[[#This Row],[cedula]]&amp;TNOMINA[[#This Row],[ctapresup]]&amp;TNOMINA[[#This Row],[prog]]</f>
        <v>012008789552.1.1.2.0801</v>
      </c>
      <c r="B981" s="98" t="s">
        <v>1786</v>
      </c>
      <c r="C981" s="98" t="s">
        <v>1807</v>
      </c>
      <c r="D981" s="98" t="s">
        <v>5730</v>
      </c>
      <c r="E981" s="98" t="s">
        <v>5731</v>
      </c>
      <c r="F981" s="98" t="s">
        <v>1911</v>
      </c>
      <c r="G981" s="98" t="s">
        <v>1997</v>
      </c>
      <c r="H981" s="98" t="s">
        <v>1996</v>
      </c>
      <c r="I981" s="98" t="s">
        <v>728</v>
      </c>
      <c r="J981" s="98" t="s">
        <v>694</v>
      </c>
      <c r="K981" s="98" t="s">
        <v>6294</v>
      </c>
      <c r="L981" s="99">
        <v>70000</v>
      </c>
      <c r="M981" s="99">
        <v>5368.48</v>
      </c>
      <c r="N981" s="99">
        <v>2128</v>
      </c>
      <c r="O981" s="99">
        <v>2009</v>
      </c>
      <c r="P981" s="99">
        <v>25.000000000007276</v>
      </c>
      <c r="Q981" s="99">
        <v>60469.52</v>
      </c>
    </row>
    <row r="982" spans="1:17">
      <c r="A982" s="42" t="str">
        <f>TNOMINA[[#This Row],[cedula]]&amp;TNOMINA[[#This Row],[ctapresup]]&amp;TNOMINA[[#This Row],[prog]]</f>
        <v>031051490782.1.1.2.0801</v>
      </c>
      <c r="B982" s="98" t="s">
        <v>1786</v>
      </c>
      <c r="C982" s="98" t="s">
        <v>1807</v>
      </c>
      <c r="D982" s="98" t="s">
        <v>5730</v>
      </c>
      <c r="E982" s="98" t="s">
        <v>5731</v>
      </c>
      <c r="F982" s="98" t="s">
        <v>1911</v>
      </c>
      <c r="G982" s="98" t="s">
        <v>6103</v>
      </c>
      <c r="H982" s="98" t="s">
        <v>6106</v>
      </c>
      <c r="I982" s="98" t="s">
        <v>2578</v>
      </c>
      <c r="J982" s="98" t="s">
        <v>609</v>
      </c>
      <c r="K982" s="98" t="s">
        <v>6294</v>
      </c>
      <c r="L982" s="99">
        <v>110000</v>
      </c>
      <c r="M982" s="99">
        <v>14457.62</v>
      </c>
      <c r="N982" s="99">
        <v>3344</v>
      </c>
      <c r="O982" s="99">
        <v>3157</v>
      </c>
      <c r="P982" s="99">
        <v>25</v>
      </c>
      <c r="Q982" s="99">
        <v>89016.38</v>
      </c>
    </row>
    <row r="983" spans="1:17">
      <c r="A983" s="42" t="str">
        <f>TNOMINA[[#This Row],[cedula]]&amp;TNOMINA[[#This Row],[ctapresup]]&amp;TNOMINA[[#This Row],[prog]]</f>
        <v>223017927392.1.1.2.0801</v>
      </c>
      <c r="B983" s="98" t="s">
        <v>1786</v>
      </c>
      <c r="C983" s="98" t="s">
        <v>1807</v>
      </c>
      <c r="D983" s="98" t="s">
        <v>5730</v>
      </c>
      <c r="E983" s="98" t="s">
        <v>5731</v>
      </c>
      <c r="F983" s="98" t="s">
        <v>1911</v>
      </c>
      <c r="G983" s="98" t="s">
        <v>2734</v>
      </c>
      <c r="H983" s="98" t="s">
        <v>2735</v>
      </c>
      <c r="I983" s="98" t="s">
        <v>1094</v>
      </c>
      <c r="J983" s="98" t="s">
        <v>178</v>
      </c>
      <c r="K983" s="98" t="s">
        <v>6294</v>
      </c>
      <c r="L983" s="99">
        <v>50000</v>
      </c>
      <c r="M983" s="99">
        <v>1854</v>
      </c>
      <c r="N983" s="99">
        <v>1520</v>
      </c>
      <c r="O983" s="99">
        <v>1435</v>
      </c>
      <c r="P983" s="99">
        <v>10445.18</v>
      </c>
      <c r="Q983" s="99">
        <v>34745.82</v>
      </c>
    </row>
    <row r="984" spans="1:17">
      <c r="A984" s="42" t="str">
        <f>TNOMINA[[#This Row],[cedula]]&amp;TNOMINA[[#This Row],[ctapresup]]&amp;TNOMINA[[#This Row],[prog]]</f>
        <v>225000528022.1.1.2.0801</v>
      </c>
      <c r="B984" s="98" t="s">
        <v>1786</v>
      </c>
      <c r="C984" s="98" t="s">
        <v>1807</v>
      </c>
      <c r="D984" s="98" t="s">
        <v>5730</v>
      </c>
      <c r="E984" s="98" t="s">
        <v>5731</v>
      </c>
      <c r="F984" s="98" t="s">
        <v>1911</v>
      </c>
      <c r="G984" s="98" t="s">
        <v>1999</v>
      </c>
      <c r="H984" s="98" t="s">
        <v>1998</v>
      </c>
      <c r="I984" s="98" t="s">
        <v>322</v>
      </c>
      <c r="J984" s="98" t="s">
        <v>199</v>
      </c>
      <c r="K984" s="98" t="s">
        <v>6294</v>
      </c>
      <c r="L984" s="99">
        <v>31500</v>
      </c>
      <c r="M984" s="100"/>
      <c r="N984" s="99">
        <v>957.6</v>
      </c>
      <c r="O984" s="99">
        <v>904.05</v>
      </c>
      <c r="P984" s="100"/>
      <c r="Q984" s="99">
        <v>29613.35</v>
      </c>
    </row>
    <row r="985" spans="1:17">
      <c r="A985" s="42" t="str">
        <f>TNOMINA[[#This Row],[cedula]]&amp;TNOMINA[[#This Row],[ctapresup]]&amp;TNOMINA[[#This Row],[prog]]</f>
        <v>041001568782.1.1.2.0801</v>
      </c>
      <c r="B985" s="98" t="s">
        <v>1786</v>
      </c>
      <c r="C985" s="98" t="s">
        <v>1807</v>
      </c>
      <c r="D985" s="98" t="s">
        <v>5730</v>
      </c>
      <c r="E985" s="98" t="s">
        <v>5731</v>
      </c>
      <c r="F985" s="98" t="s">
        <v>1911</v>
      </c>
      <c r="G985" s="98" t="s">
        <v>1685</v>
      </c>
      <c r="H985" s="98" t="s">
        <v>5792</v>
      </c>
      <c r="I985" s="98" t="s">
        <v>109</v>
      </c>
      <c r="J985" s="98" t="s">
        <v>226</v>
      </c>
      <c r="K985" s="98" t="s">
        <v>6294</v>
      </c>
      <c r="L985" s="99">
        <v>135000</v>
      </c>
      <c r="M985" s="99">
        <v>20338.240000000002</v>
      </c>
      <c r="N985" s="99">
        <v>4104</v>
      </c>
      <c r="O985" s="99">
        <v>3874.5</v>
      </c>
      <c r="P985" s="99">
        <v>1579.4799999999959</v>
      </c>
      <c r="Q985" s="99">
        <v>105103.78</v>
      </c>
    </row>
    <row r="986" spans="1:17">
      <c r="A986" s="42" t="str">
        <f>TNOMINA[[#This Row],[cedula]]&amp;TNOMINA[[#This Row],[ctapresup]]&amp;TNOMINA[[#This Row],[prog]]</f>
        <v>402091604522.1.1.2.0801</v>
      </c>
      <c r="B986" s="98" t="s">
        <v>1786</v>
      </c>
      <c r="C986" s="98" t="s">
        <v>1807</v>
      </c>
      <c r="D986" s="98" t="s">
        <v>5730</v>
      </c>
      <c r="E986" s="98" t="s">
        <v>5731</v>
      </c>
      <c r="F986" s="98" t="s">
        <v>1911</v>
      </c>
      <c r="G986" s="98" t="s">
        <v>6168</v>
      </c>
      <c r="H986" s="98" t="s">
        <v>6171</v>
      </c>
      <c r="I986" s="98" t="s">
        <v>6300</v>
      </c>
      <c r="J986" s="98" t="s">
        <v>642</v>
      </c>
      <c r="K986" s="98" t="s">
        <v>6294</v>
      </c>
      <c r="L986" s="99">
        <v>48000</v>
      </c>
      <c r="M986" s="99">
        <v>1571.73</v>
      </c>
      <c r="N986" s="99">
        <v>1459.2</v>
      </c>
      <c r="O986" s="99">
        <v>1377.6</v>
      </c>
      <c r="P986" s="99">
        <v>25</v>
      </c>
      <c r="Q986" s="99">
        <v>43566.47</v>
      </c>
    </row>
    <row r="987" spans="1:17">
      <c r="A987" s="42" t="str">
        <f>TNOMINA[[#This Row],[cedula]]&amp;TNOMINA[[#This Row],[ctapresup]]&amp;TNOMINA[[#This Row],[prog]]</f>
        <v>031025975272.1.1.2.0801</v>
      </c>
      <c r="B987" s="98" t="s">
        <v>1786</v>
      </c>
      <c r="C987" s="98" t="s">
        <v>1807</v>
      </c>
      <c r="D987" s="98" t="s">
        <v>5730</v>
      </c>
      <c r="E987" s="98" t="s">
        <v>5731</v>
      </c>
      <c r="F987" s="98" t="s">
        <v>1911</v>
      </c>
      <c r="G987" s="98" t="s">
        <v>2001</v>
      </c>
      <c r="H987" s="98" t="s">
        <v>2000</v>
      </c>
      <c r="I987" s="98" t="s">
        <v>221</v>
      </c>
      <c r="J987" s="98" t="s">
        <v>160</v>
      </c>
      <c r="K987" s="98" t="s">
        <v>6294</v>
      </c>
      <c r="L987" s="99">
        <v>70000</v>
      </c>
      <c r="M987" s="99">
        <v>5368.48</v>
      </c>
      <c r="N987" s="99">
        <v>2128</v>
      </c>
      <c r="O987" s="99">
        <v>2009</v>
      </c>
      <c r="P987" s="99">
        <v>25.000000000007276</v>
      </c>
      <c r="Q987" s="99">
        <v>60469.52</v>
      </c>
    </row>
    <row r="988" spans="1:17">
      <c r="A988" s="42" t="str">
        <f>TNOMINA[[#This Row],[cedula]]&amp;TNOMINA[[#This Row],[ctapresup]]&amp;TNOMINA[[#This Row],[prog]]</f>
        <v>223004688102.1.1.2.0801</v>
      </c>
      <c r="B988" s="98" t="s">
        <v>1786</v>
      </c>
      <c r="C988" s="98" t="s">
        <v>1807</v>
      </c>
      <c r="D988" s="98" t="s">
        <v>5730</v>
      </c>
      <c r="E988" s="98" t="s">
        <v>5731</v>
      </c>
      <c r="F988" s="98" t="s">
        <v>1911</v>
      </c>
      <c r="G988" s="98" t="s">
        <v>2208</v>
      </c>
      <c r="H988" s="98" t="s">
        <v>2207</v>
      </c>
      <c r="I988" s="98" t="s">
        <v>62</v>
      </c>
      <c r="J988" s="98" t="s">
        <v>60</v>
      </c>
      <c r="K988" s="98" t="s">
        <v>6294</v>
      </c>
      <c r="L988" s="99">
        <v>25000</v>
      </c>
      <c r="M988" s="100"/>
      <c r="N988" s="99">
        <v>760</v>
      </c>
      <c r="O988" s="99">
        <v>717.5</v>
      </c>
      <c r="P988" s="100"/>
      <c r="Q988" s="99">
        <v>23497.5</v>
      </c>
    </row>
    <row r="989" spans="1:17">
      <c r="A989" s="42" t="str">
        <f>TNOMINA[[#This Row],[cedula]]&amp;TNOMINA[[#This Row],[ctapresup]]&amp;TNOMINA[[#This Row],[prog]]</f>
        <v>402220375882.1.1.2.0801</v>
      </c>
      <c r="B989" s="98" t="s">
        <v>1786</v>
      </c>
      <c r="C989" s="98" t="s">
        <v>1807</v>
      </c>
      <c r="D989" s="98" t="s">
        <v>5730</v>
      </c>
      <c r="E989" s="98" t="s">
        <v>5731</v>
      </c>
      <c r="F989" s="98" t="s">
        <v>1911</v>
      </c>
      <c r="G989" s="98" t="s">
        <v>2003</v>
      </c>
      <c r="H989" s="98" t="s">
        <v>2002</v>
      </c>
      <c r="I989" s="98" t="s">
        <v>62</v>
      </c>
      <c r="J989" s="98" t="s">
        <v>570</v>
      </c>
      <c r="K989" s="98" t="s">
        <v>6294</v>
      </c>
      <c r="L989" s="99">
        <v>25000</v>
      </c>
      <c r="M989" s="100"/>
      <c r="N989" s="99">
        <v>760</v>
      </c>
      <c r="O989" s="99">
        <v>717.5</v>
      </c>
      <c r="P989" s="100"/>
      <c r="Q989" s="99">
        <v>23497.5</v>
      </c>
    </row>
    <row r="990" spans="1:17">
      <c r="A990" s="42" t="str">
        <f>TNOMINA[[#This Row],[cedula]]&amp;TNOMINA[[#This Row],[ctapresup]]&amp;TNOMINA[[#This Row],[prog]]</f>
        <v>034004877102.1.1.2.0801</v>
      </c>
      <c r="B990" s="98" t="s">
        <v>1786</v>
      </c>
      <c r="C990" s="98" t="s">
        <v>1807</v>
      </c>
      <c r="D990" s="98" t="s">
        <v>5730</v>
      </c>
      <c r="E990" s="98" t="s">
        <v>5731</v>
      </c>
      <c r="F990" s="98" t="s">
        <v>1911</v>
      </c>
      <c r="G990" s="98" t="s">
        <v>1686</v>
      </c>
      <c r="H990" s="98" t="s">
        <v>1158</v>
      </c>
      <c r="I990" s="98" t="s">
        <v>1094</v>
      </c>
      <c r="J990" s="98" t="s">
        <v>14</v>
      </c>
      <c r="K990" s="98" t="s">
        <v>6294</v>
      </c>
      <c r="L990" s="99">
        <v>45000</v>
      </c>
      <c r="M990" s="99">
        <v>891.01</v>
      </c>
      <c r="N990" s="99">
        <v>1368</v>
      </c>
      <c r="O990" s="99">
        <v>1291.5</v>
      </c>
      <c r="P990" s="99">
        <v>1740.4599999999991</v>
      </c>
      <c r="Q990" s="99">
        <v>39709.03</v>
      </c>
    </row>
    <row r="991" spans="1:17">
      <c r="A991" s="42" t="str">
        <f>TNOMINA[[#This Row],[cedula]]&amp;TNOMINA[[#This Row],[ctapresup]]&amp;TNOMINA[[#This Row],[prog]]</f>
        <v>046002745282.1.1.2.0801</v>
      </c>
      <c r="B991" s="98" t="s">
        <v>1786</v>
      </c>
      <c r="C991" s="98" t="s">
        <v>1807</v>
      </c>
      <c r="D991" s="98" t="s">
        <v>5730</v>
      </c>
      <c r="E991" s="98" t="s">
        <v>5731</v>
      </c>
      <c r="F991" s="98" t="s">
        <v>1911</v>
      </c>
      <c r="G991" s="98" t="s">
        <v>2480</v>
      </c>
      <c r="H991" s="98" t="s">
        <v>2479</v>
      </c>
      <c r="I991" s="98" t="s">
        <v>62</v>
      </c>
      <c r="J991" s="98" t="s">
        <v>60</v>
      </c>
      <c r="K991" s="98" t="s">
        <v>6294</v>
      </c>
      <c r="L991" s="99">
        <v>20000</v>
      </c>
      <c r="M991" s="100"/>
      <c r="N991" s="99">
        <v>608</v>
      </c>
      <c r="O991" s="99">
        <v>574</v>
      </c>
      <c r="P991" s="100"/>
      <c r="Q991" s="99">
        <v>18793</v>
      </c>
    </row>
    <row r="992" spans="1:17">
      <c r="A992" s="42" t="str">
        <f>TNOMINA[[#This Row],[cedula]]&amp;TNOMINA[[#This Row],[ctapresup]]&amp;TNOMINA[[#This Row],[prog]]</f>
        <v>402006383732.1.1.2.0801</v>
      </c>
      <c r="B992" s="98" t="s">
        <v>1786</v>
      </c>
      <c r="C992" s="98" t="s">
        <v>1807</v>
      </c>
      <c r="D992" s="98" t="s">
        <v>5730</v>
      </c>
      <c r="E992" s="98" t="s">
        <v>5731</v>
      </c>
      <c r="F992" s="98" t="s">
        <v>1911</v>
      </c>
      <c r="G992" s="98" t="s">
        <v>2005</v>
      </c>
      <c r="H992" s="98" t="s">
        <v>2004</v>
      </c>
      <c r="I992" s="98" t="s">
        <v>746</v>
      </c>
      <c r="J992" s="98" t="s">
        <v>642</v>
      </c>
      <c r="K992" s="98" t="s">
        <v>6294</v>
      </c>
      <c r="L992" s="99">
        <v>50000</v>
      </c>
      <c r="M992" s="99">
        <v>1854</v>
      </c>
      <c r="N992" s="99">
        <v>1520</v>
      </c>
      <c r="O992" s="99">
        <v>1435</v>
      </c>
      <c r="P992" s="99">
        <v>2091</v>
      </c>
      <c r="Q992" s="99">
        <v>43100</v>
      </c>
    </row>
    <row r="993" spans="1:17">
      <c r="A993" s="42" t="str">
        <f>TNOMINA[[#This Row],[cedula]]&amp;TNOMINA[[#This Row],[ctapresup]]&amp;TNOMINA[[#This Row],[prog]]</f>
        <v>077000606892.1.1.2.0801</v>
      </c>
      <c r="B993" s="98" t="s">
        <v>1786</v>
      </c>
      <c r="C993" s="98" t="s">
        <v>1807</v>
      </c>
      <c r="D993" s="98" t="s">
        <v>5730</v>
      </c>
      <c r="E993" s="98" t="s">
        <v>5731</v>
      </c>
      <c r="F993" s="98" t="s">
        <v>1911</v>
      </c>
      <c r="G993" s="98" t="s">
        <v>2007</v>
      </c>
      <c r="H993" s="98" t="s">
        <v>2006</v>
      </c>
      <c r="I993" s="98" t="s">
        <v>728</v>
      </c>
      <c r="J993" s="98" t="s">
        <v>694</v>
      </c>
      <c r="K993" s="98" t="s">
        <v>6294</v>
      </c>
      <c r="L993" s="99">
        <v>70000</v>
      </c>
      <c r="M993" s="99">
        <v>5368.48</v>
      </c>
      <c r="N993" s="99">
        <v>2128</v>
      </c>
      <c r="O993" s="99">
        <v>2009</v>
      </c>
      <c r="P993" s="99">
        <v>25.000000000007276</v>
      </c>
      <c r="Q993" s="99">
        <v>60469.52</v>
      </c>
    </row>
    <row r="994" spans="1:17">
      <c r="A994" s="42" t="str">
        <f>TNOMINA[[#This Row],[cedula]]&amp;TNOMINA[[#This Row],[ctapresup]]&amp;TNOMINA[[#This Row],[prog]]</f>
        <v>001001264082.1.1.2.0801</v>
      </c>
      <c r="B994" s="98" t="s">
        <v>1786</v>
      </c>
      <c r="C994" s="98" t="s">
        <v>1807</v>
      </c>
      <c r="D994" s="98" t="s">
        <v>5730</v>
      </c>
      <c r="E994" s="98" t="s">
        <v>5731</v>
      </c>
      <c r="F994" s="98" t="s">
        <v>1911</v>
      </c>
      <c r="G994" s="98" t="s">
        <v>1687</v>
      </c>
      <c r="H994" s="98" t="s">
        <v>1008</v>
      </c>
      <c r="I994" s="98" t="s">
        <v>83</v>
      </c>
      <c r="J994" s="98" t="s">
        <v>336</v>
      </c>
      <c r="K994" s="98" t="s">
        <v>6294</v>
      </c>
      <c r="L994" s="99">
        <v>45000</v>
      </c>
      <c r="M994" s="99">
        <v>1148.33</v>
      </c>
      <c r="N994" s="99">
        <v>1368</v>
      </c>
      <c r="O994" s="99">
        <v>1291.5</v>
      </c>
      <c r="P994" s="99">
        <v>25</v>
      </c>
      <c r="Q994" s="99">
        <v>41167.17</v>
      </c>
    </row>
    <row r="995" spans="1:17">
      <c r="A995" s="42" t="str">
        <f>TNOMINA[[#This Row],[cedula]]&amp;TNOMINA[[#This Row],[ctapresup]]&amp;TNOMINA[[#This Row],[prog]]</f>
        <v>054009470232.1.1.2.0801</v>
      </c>
      <c r="B995" s="98" t="s">
        <v>1786</v>
      </c>
      <c r="C995" s="98" t="s">
        <v>1807</v>
      </c>
      <c r="D995" s="98" t="s">
        <v>5730</v>
      </c>
      <c r="E995" s="98" t="s">
        <v>5731</v>
      </c>
      <c r="F995" s="98" t="s">
        <v>1911</v>
      </c>
      <c r="G995" s="98" t="s">
        <v>2709</v>
      </c>
      <c r="H995" s="98" t="s">
        <v>2710</v>
      </c>
      <c r="I995" s="98" t="s">
        <v>1154</v>
      </c>
      <c r="J995" s="98" t="s">
        <v>2694</v>
      </c>
      <c r="K995" s="98" t="s">
        <v>6294</v>
      </c>
      <c r="L995" s="99">
        <v>110000</v>
      </c>
      <c r="M995" s="99">
        <v>14457.62</v>
      </c>
      <c r="N995" s="99">
        <v>3344</v>
      </c>
      <c r="O995" s="99">
        <v>3157</v>
      </c>
      <c r="P995" s="99">
        <v>25</v>
      </c>
      <c r="Q995" s="99">
        <v>89016.38</v>
      </c>
    </row>
    <row r="996" spans="1:17">
      <c r="A996" s="42" t="str">
        <f>TNOMINA[[#This Row],[cedula]]&amp;TNOMINA[[#This Row],[ctapresup]]&amp;TNOMINA[[#This Row],[prog]]</f>
        <v>031010300902.1.1.2.0801</v>
      </c>
      <c r="B996" s="98" t="s">
        <v>1786</v>
      </c>
      <c r="C996" s="98" t="s">
        <v>1807</v>
      </c>
      <c r="D996" s="98" t="s">
        <v>5730</v>
      </c>
      <c r="E996" s="98" t="s">
        <v>5731</v>
      </c>
      <c r="F996" s="98" t="s">
        <v>1911</v>
      </c>
      <c r="G996" s="98" t="s">
        <v>2008</v>
      </c>
      <c r="H996" s="98" t="s">
        <v>5793</v>
      </c>
      <c r="I996" s="98" t="s">
        <v>316</v>
      </c>
      <c r="J996" s="98" t="s">
        <v>428</v>
      </c>
      <c r="K996" s="98" t="s">
        <v>6294</v>
      </c>
      <c r="L996" s="99">
        <v>30000</v>
      </c>
      <c r="M996" s="100"/>
      <c r="N996" s="99">
        <v>912</v>
      </c>
      <c r="O996" s="99">
        <v>861</v>
      </c>
      <c r="P996" s="100"/>
      <c r="Q996" s="99">
        <v>28202</v>
      </c>
    </row>
    <row r="997" spans="1:17">
      <c r="A997" s="42" t="str">
        <f>TNOMINA[[#This Row],[cedula]]&amp;TNOMINA[[#This Row],[ctapresup]]&amp;TNOMINA[[#This Row],[prog]]</f>
        <v>001020301522.1.1.2.0801</v>
      </c>
      <c r="B997" s="98" t="s">
        <v>1786</v>
      </c>
      <c r="C997" s="98" t="s">
        <v>1807</v>
      </c>
      <c r="D997" s="98" t="s">
        <v>5730</v>
      </c>
      <c r="E997" s="98" t="s">
        <v>5731</v>
      </c>
      <c r="F997" s="98" t="s">
        <v>1911</v>
      </c>
      <c r="G997" s="98" t="s">
        <v>1296</v>
      </c>
      <c r="H997" s="98" t="s">
        <v>1137</v>
      </c>
      <c r="I997" s="98" t="s">
        <v>109</v>
      </c>
      <c r="J997" s="98" t="s">
        <v>215</v>
      </c>
      <c r="K997" s="98" t="s">
        <v>6294</v>
      </c>
      <c r="L997" s="99">
        <v>145000</v>
      </c>
      <c r="M997" s="99">
        <v>22690.49</v>
      </c>
      <c r="N997" s="99">
        <v>4408</v>
      </c>
      <c r="O997" s="99">
        <v>4161.5</v>
      </c>
      <c r="P997" s="99">
        <v>425</v>
      </c>
      <c r="Q997" s="99">
        <v>113315.01</v>
      </c>
    </row>
    <row r="998" spans="1:17">
      <c r="A998" s="42" t="str">
        <f>TNOMINA[[#This Row],[cedula]]&amp;TNOMINA[[#This Row],[ctapresup]]&amp;TNOMINA[[#This Row],[prog]]</f>
        <v>402460238042.1.1.2.0801</v>
      </c>
      <c r="B998" s="98" t="s">
        <v>1786</v>
      </c>
      <c r="C998" s="98" t="s">
        <v>1807</v>
      </c>
      <c r="D998" s="98" t="s">
        <v>5730</v>
      </c>
      <c r="E998" s="98" t="s">
        <v>5731</v>
      </c>
      <c r="F998" s="98" t="s">
        <v>1911</v>
      </c>
      <c r="G998" s="98" t="s">
        <v>2523</v>
      </c>
      <c r="H998" s="98" t="s">
        <v>2522</v>
      </c>
      <c r="I998" s="98" t="s">
        <v>728</v>
      </c>
      <c r="J998" s="98" t="s">
        <v>388</v>
      </c>
      <c r="K998" s="98" t="s">
        <v>6294</v>
      </c>
      <c r="L998" s="99">
        <v>70000</v>
      </c>
      <c r="M998" s="99">
        <v>5368.48</v>
      </c>
      <c r="N998" s="99">
        <v>2128</v>
      </c>
      <c r="O998" s="99">
        <v>2009</v>
      </c>
      <c r="P998" s="99">
        <v>25.000000000007276</v>
      </c>
      <c r="Q998" s="99">
        <v>60469.52</v>
      </c>
    </row>
    <row r="999" spans="1:17">
      <c r="A999" s="42" t="str">
        <f>TNOMINA[[#This Row],[cedula]]&amp;TNOMINA[[#This Row],[ctapresup]]&amp;TNOMINA[[#This Row],[prog]]</f>
        <v>001089901282.1.1.2.0801</v>
      </c>
      <c r="B999" s="98" t="s">
        <v>1786</v>
      </c>
      <c r="C999" s="98" t="s">
        <v>1807</v>
      </c>
      <c r="D999" s="98" t="s">
        <v>5730</v>
      </c>
      <c r="E999" s="98" t="s">
        <v>5731</v>
      </c>
      <c r="F999" s="98" t="s">
        <v>1911</v>
      </c>
      <c r="G999" s="98" t="s">
        <v>2010</v>
      </c>
      <c r="H999" s="98" t="s">
        <v>2009</v>
      </c>
      <c r="I999" s="98" t="s">
        <v>221</v>
      </c>
      <c r="J999" s="98" t="s">
        <v>428</v>
      </c>
      <c r="K999" s="98" t="s">
        <v>6294</v>
      </c>
      <c r="L999" s="99">
        <v>70000</v>
      </c>
      <c r="M999" s="99">
        <v>5368.48</v>
      </c>
      <c r="N999" s="99">
        <v>2128</v>
      </c>
      <c r="O999" s="99">
        <v>2009</v>
      </c>
      <c r="P999" s="99">
        <v>25.000000000007276</v>
      </c>
      <c r="Q999" s="99">
        <v>60469.52</v>
      </c>
    </row>
    <row r="1000" spans="1:17">
      <c r="A1000" s="42" t="str">
        <f>TNOMINA[[#This Row],[cedula]]&amp;TNOMINA[[#This Row],[ctapresup]]&amp;TNOMINA[[#This Row],[prog]]</f>
        <v>001147939042.1.1.2.0801</v>
      </c>
      <c r="B1000" s="98" t="s">
        <v>1786</v>
      </c>
      <c r="C1000" s="98" t="s">
        <v>1807</v>
      </c>
      <c r="D1000" s="98" t="s">
        <v>5730</v>
      </c>
      <c r="E1000" s="98" t="s">
        <v>5731</v>
      </c>
      <c r="F1000" s="98" t="s">
        <v>1911</v>
      </c>
      <c r="G1000" s="98" t="s">
        <v>2012</v>
      </c>
      <c r="H1000" s="98" t="s">
        <v>2011</v>
      </c>
      <c r="I1000" s="98" t="s">
        <v>163</v>
      </c>
      <c r="J1000" s="98" t="s">
        <v>644</v>
      </c>
      <c r="K1000" s="98" t="s">
        <v>6294</v>
      </c>
      <c r="L1000" s="99">
        <v>35000</v>
      </c>
      <c r="M1000" s="100"/>
      <c r="N1000" s="99">
        <v>1064</v>
      </c>
      <c r="O1000" s="99">
        <v>1004.5</v>
      </c>
      <c r="P1000" s="100"/>
      <c r="Q1000" s="99">
        <v>18097.87</v>
      </c>
    </row>
    <row r="1001" spans="1:17">
      <c r="A1001" s="42" t="str">
        <f>TNOMINA[[#This Row],[cedula]]&amp;TNOMINA[[#This Row],[ctapresup]]&amp;TNOMINA[[#This Row],[prog]]</f>
        <v>402227880572.1.1.2.0801</v>
      </c>
      <c r="B1001" s="98" t="s">
        <v>1786</v>
      </c>
      <c r="C1001" s="98" t="s">
        <v>1807</v>
      </c>
      <c r="D1001" s="98" t="s">
        <v>5730</v>
      </c>
      <c r="E1001" s="98" t="s">
        <v>5731</v>
      </c>
      <c r="F1001" s="98" t="s">
        <v>1911</v>
      </c>
      <c r="G1001" s="98" t="s">
        <v>2014</v>
      </c>
      <c r="H1001" s="98" t="s">
        <v>2013</v>
      </c>
      <c r="I1001" s="98" t="s">
        <v>62</v>
      </c>
      <c r="J1001" s="98" t="s">
        <v>570</v>
      </c>
      <c r="K1001" s="98" t="s">
        <v>6294</v>
      </c>
      <c r="L1001" s="99">
        <v>15000</v>
      </c>
      <c r="M1001" s="100"/>
      <c r="N1001" s="99">
        <v>456</v>
      </c>
      <c r="O1001" s="99">
        <v>430.5</v>
      </c>
      <c r="P1001" s="100"/>
      <c r="Q1001" s="99">
        <v>14088.5</v>
      </c>
    </row>
    <row r="1002" spans="1:17">
      <c r="A1002" s="42" t="str">
        <f>TNOMINA[[#This Row],[cedula]]&amp;TNOMINA[[#This Row],[ctapresup]]&amp;TNOMINA[[#This Row],[prog]]</f>
        <v>001180199262.1.1.2.0801</v>
      </c>
      <c r="B1002" s="98" t="s">
        <v>1786</v>
      </c>
      <c r="C1002" s="98" t="s">
        <v>1807</v>
      </c>
      <c r="D1002" s="98" t="s">
        <v>5730</v>
      </c>
      <c r="E1002" s="98" t="s">
        <v>5731</v>
      </c>
      <c r="F1002" s="98" t="s">
        <v>1911</v>
      </c>
      <c r="G1002" s="98" t="s">
        <v>2289</v>
      </c>
      <c r="H1002" s="98" t="s">
        <v>2288</v>
      </c>
      <c r="I1002" s="98" t="s">
        <v>83</v>
      </c>
      <c r="J1002" s="98" t="s">
        <v>152</v>
      </c>
      <c r="K1002" s="98" t="s">
        <v>6294</v>
      </c>
      <c r="L1002" s="99">
        <v>55000</v>
      </c>
      <c r="M1002" s="99">
        <v>2559.6799999999998</v>
      </c>
      <c r="N1002" s="99">
        <v>1672</v>
      </c>
      <c r="O1002" s="99">
        <v>1578.5</v>
      </c>
      <c r="P1002" s="99">
        <v>25</v>
      </c>
      <c r="Q1002" s="99">
        <v>49164.82</v>
      </c>
    </row>
    <row r="1003" spans="1:17">
      <c r="A1003" s="42" t="str">
        <f>TNOMINA[[#This Row],[cedula]]&amp;TNOMINA[[#This Row],[ctapresup]]&amp;TNOMINA[[#This Row],[prog]]</f>
        <v>037011617902.1.1.2.0801</v>
      </c>
      <c r="B1003" s="98" t="s">
        <v>1786</v>
      </c>
      <c r="C1003" s="98" t="s">
        <v>1807</v>
      </c>
      <c r="D1003" s="98" t="s">
        <v>5730</v>
      </c>
      <c r="E1003" s="98" t="s">
        <v>5731</v>
      </c>
      <c r="F1003" s="98" t="s">
        <v>1911</v>
      </c>
      <c r="G1003" s="98" t="s">
        <v>5828</v>
      </c>
      <c r="H1003" s="98" t="s">
        <v>5827</v>
      </c>
      <c r="I1003" s="98" t="s">
        <v>203</v>
      </c>
      <c r="J1003" s="98" t="s">
        <v>1738</v>
      </c>
      <c r="K1003" s="98" t="s">
        <v>6294</v>
      </c>
      <c r="L1003" s="99">
        <v>70000</v>
      </c>
      <c r="M1003" s="99">
        <v>5368.48</v>
      </c>
      <c r="N1003" s="99">
        <v>2128</v>
      </c>
      <c r="O1003" s="99">
        <v>2009</v>
      </c>
      <c r="P1003" s="99">
        <v>25.000000000007276</v>
      </c>
      <c r="Q1003" s="99">
        <v>60469.52</v>
      </c>
    </row>
    <row r="1004" spans="1:17">
      <c r="A1004" s="42" t="str">
        <f>TNOMINA[[#This Row],[cedula]]&amp;TNOMINA[[#This Row],[ctapresup]]&amp;TNOMINA[[#This Row],[prog]]</f>
        <v>295000527402.1.1.2.0801</v>
      </c>
      <c r="B1004" s="98" t="s">
        <v>1786</v>
      </c>
      <c r="C1004" s="98" t="s">
        <v>1807</v>
      </c>
      <c r="D1004" s="98" t="s">
        <v>5730</v>
      </c>
      <c r="E1004" s="98" t="s">
        <v>5731</v>
      </c>
      <c r="F1004" s="98" t="s">
        <v>1911</v>
      </c>
      <c r="G1004" s="98" t="s">
        <v>2482</v>
      </c>
      <c r="H1004" s="98" t="s">
        <v>2481</v>
      </c>
      <c r="I1004" s="98" t="s">
        <v>62</v>
      </c>
      <c r="J1004" s="98" t="s">
        <v>570</v>
      </c>
      <c r="K1004" s="98" t="s">
        <v>6294</v>
      </c>
      <c r="L1004" s="99">
        <v>20000</v>
      </c>
      <c r="M1004" s="100"/>
      <c r="N1004" s="99">
        <v>608</v>
      </c>
      <c r="O1004" s="99">
        <v>574</v>
      </c>
      <c r="P1004" s="100"/>
      <c r="Q1004" s="99">
        <v>18793</v>
      </c>
    </row>
    <row r="1005" spans="1:17">
      <c r="A1005" s="42" t="str">
        <f>TNOMINA[[#This Row],[cedula]]&amp;TNOMINA[[#This Row],[ctapresup]]&amp;TNOMINA[[#This Row],[prog]]</f>
        <v>001156477942.1.1.2.0801</v>
      </c>
      <c r="B1005" s="98" t="s">
        <v>1786</v>
      </c>
      <c r="C1005" s="98" t="s">
        <v>1807</v>
      </c>
      <c r="D1005" s="98" t="s">
        <v>5730</v>
      </c>
      <c r="E1005" s="98" t="s">
        <v>5731</v>
      </c>
      <c r="F1005" s="98" t="s">
        <v>1911</v>
      </c>
      <c r="G1005" s="98" t="s">
        <v>1689</v>
      </c>
      <c r="H1005" s="98" t="s">
        <v>1159</v>
      </c>
      <c r="I1005" s="98" t="s">
        <v>163</v>
      </c>
      <c r="J1005" s="98" t="s">
        <v>644</v>
      </c>
      <c r="K1005" s="98" t="s">
        <v>6294</v>
      </c>
      <c r="L1005" s="99">
        <v>70000</v>
      </c>
      <c r="M1005" s="99">
        <v>5368.48</v>
      </c>
      <c r="N1005" s="99">
        <v>2128</v>
      </c>
      <c r="O1005" s="99">
        <v>2009</v>
      </c>
      <c r="P1005" s="99">
        <v>21382.640000000007</v>
      </c>
      <c r="Q1005" s="99">
        <v>39111.879999999997</v>
      </c>
    </row>
    <row r="1006" spans="1:17">
      <c r="A1006" s="42" t="str">
        <f>TNOMINA[[#This Row],[cedula]]&amp;TNOMINA[[#This Row],[ctapresup]]&amp;TNOMINA[[#This Row],[prog]]</f>
        <v>001052411602.1.1.2.0801</v>
      </c>
      <c r="B1006" s="98" t="s">
        <v>1786</v>
      </c>
      <c r="C1006" s="98" t="s">
        <v>1807</v>
      </c>
      <c r="D1006" s="98" t="s">
        <v>5730</v>
      </c>
      <c r="E1006" s="98" t="s">
        <v>5731</v>
      </c>
      <c r="F1006" s="98" t="s">
        <v>1911</v>
      </c>
      <c r="G1006" s="98" t="s">
        <v>2015</v>
      </c>
      <c r="H1006" s="98" t="s">
        <v>5794</v>
      </c>
      <c r="I1006" s="98" t="s">
        <v>1095</v>
      </c>
      <c r="J1006" s="98" t="s">
        <v>328</v>
      </c>
      <c r="K1006" s="98" t="s">
        <v>6294</v>
      </c>
      <c r="L1006" s="99">
        <v>70000</v>
      </c>
      <c r="M1006" s="99">
        <v>5368.48</v>
      </c>
      <c r="N1006" s="99">
        <v>2128</v>
      </c>
      <c r="O1006" s="99">
        <v>2009</v>
      </c>
      <c r="P1006" s="99">
        <v>2591.0000000000073</v>
      </c>
      <c r="Q1006" s="99">
        <v>57903.519999999997</v>
      </c>
    </row>
    <row r="1007" spans="1:17">
      <c r="A1007" s="42" t="str">
        <f>TNOMINA[[#This Row],[cedula]]&amp;TNOMINA[[#This Row],[ctapresup]]&amp;TNOMINA[[#This Row],[prog]]</f>
        <v>001006756772.1.1.2.0801</v>
      </c>
      <c r="B1007" s="98" t="s">
        <v>1786</v>
      </c>
      <c r="C1007" s="98" t="s">
        <v>1807</v>
      </c>
      <c r="D1007" s="98" t="s">
        <v>5730</v>
      </c>
      <c r="E1007" s="98" t="s">
        <v>5731</v>
      </c>
      <c r="F1007" s="98" t="s">
        <v>1911</v>
      </c>
      <c r="G1007" s="98" t="s">
        <v>2544</v>
      </c>
      <c r="H1007" s="98" t="s">
        <v>2570</v>
      </c>
      <c r="I1007" s="98" t="s">
        <v>48</v>
      </c>
      <c r="J1007" s="98" t="s">
        <v>695</v>
      </c>
      <c r="K1007" s="98" t="s">
        <v>6294</v>
      </c>
      <c r="L1007" s="99">
        <v>175000</v>
      </c>
      <c r="M1007" s="99">
        <v>29747.24</v>
      </c>
      <c r="N1007" s="99">
        <v>5320</v>
      </c>
      <c r="O1007" s="99">
        <v>5022.5</v>
      </c>
      <c r="P1007" s="99">
        <v>25</v>
      </c>
      <c r="Q1007" s="99">
        <v>134885.26</v>
      </c>
    </row>
    <row r="1008" spans="1:17">
      <c r="A1008" s="42" t="str">
        <f>TNOMINA[[#This Row],[cedula]]&amp;TNOMINA[[#This Row],[ctapresup]]&amp;TNOMINA[[#This Row],[prog]]</f>
        <v>001073312902.1.1.2.0801</v>
      </c>
      <c r="B1008" s="98" t="s">
        <v>1786</v>
      </c>
      <c r="C1008" s="98" t="s">
        <v>1807</v>
      </c>
      <c r="D1008" s="98" t="s">
        <v>5730</v>
      </c>
      <c r="E1008" s="98" t="s">
        <v>5731</v>
      </c>
      <c r="F1008" s="98" t="s">
        <v>1911</v>
      </c>
      <c r="G1008" s="98" t="s">
        <v>2017</v>
      </c>
      <c r="H1008" s="98" t="s">
        <v>2016</v>
      </c>
      <c r="I1008" s="98" t="s">
        <v>2018</v>
      </c>
      <c r="J1008" s="98" t="s">
        <v>570</v>
      </c>
      <c r="K1008" s="98" t="s">
        <v>6294</v>
      </c>
      <c r="L1008" s="99">
        <v>70000</v>
      </c>
      <c r="M1008" s="99">
        <v>5368.48</v>
      </c>
      <c r="N1008" s="99">
        <v>2128</v>
      </c>
      <c r="O1008" s="99">
        <v>2009</v>
      </c>
      <c r="P1008" s="99">
        <v>25.000000000007276</v>
      </c>
      <c r="Q1008" s="99">
        <v>60469.52</v>
      </c>
    </row>
    <row r="1009" spans="1:17">
      <c r="A1009" s="42" t="str">
        <f>TNOMINA[[#This Row],[cedula]]&amp;TNOMINA[[#This Row],[ctapresup]]&amp;TNOMINA[[#This Row],[prog]]</f>
        <v>001071874862.1.1.2.0801</v>
      </c>
      <c r="B1009" s="98" t="s">
        <v>1786</v>
      </c>
      <c r="C1009" s="98" t="s">
        <v>1807</v>
      </c>
      <c r="D1009" s="98" t="s">
        <v>5730</v>
      </c>
      <c r="E1009" s="98" t="s">
        <v>5731</v>
      </c>
      <c r="F1009" s="98" t="s">
        <v>1911</v>
      </c>
      <c r="G1009" s="98" t="s">
        <v>2020</v>
      </c>
      <c r="H1009" s="98" t="s">
        <v>2019</v>
      </c>
      <c r="I1009" s="98" t="s">
        <v>109</v>
      </c>
      <c r="J1009" s="98" t="s">
        <v>2192</v>
      </c>
      <c r="K1009" s="98" t="s">
        <v>6294</v>
      </c>
      <c r="L1009" s="99">
        <v>130000</v>
      </c>
      <c r="M1009" s="99">
        <v>19162.12</v>
      </c>
      <c r="N1009" s="99">
        <v>3952</v>
      </c>
      <c r="O1009" s="99">
        <v>3731</v>
      </c>
      <c r="P1009" s="99">
        <v>25</v>
      </c>
      <c r="Q1009" s="99">
        <v>103129.88</v>
      </c>
    </row>
    <row r="1010" spans="1:17">
      <c r="A1010" s="42" t="str">
        <f>TNOMINA[[#This Row],[cedula]]&amp;TNOMINA[[#This Row],[ctapresup]]&amp;TNOMINA[[#This Row],[prog]]</f>
        <v>402004243292.1.1.2.0801</v>
      </c>
      <c r="B1010" s="98" t="s">
        <v>1786</v>
      </c>
      <c r="C1010" s="98" t="s">
        <v>1807</v>
      </c>
      <c r="D1010" s="98" t="s">
        <v>5730</v>
      </c>
      <c r="E1010" s="98" t="s">
        <v>5731</v>
      </c>
      <c r="F1010" s="98" t="s">
        <v>1911</v>
      </c>
      <c r="G1010" s="98" t="s">
        <v>2173</v>
      </c>
      <c r="H1010" s="98" t="s">
        <v>2190</v>
      </c>
      <c r="I1010" s="98" t="s">
        <v>1872</v>
      </c>
      <c r="J1010" s="98" t="s">
        <v>612</v>
      </c>
      <c r="K1010" s="98" t="s">
        <v>6294</v>
      </c>
      <c r="L1010" s="99">
        <v>36000</v>
      </c>
      <c r="M1010" s="100"/>
      <c r="N1010" s="99">
        <v>1094.4000000000001</v>
      </c>
      <c r="O1010" s="99">
        <v>1033.2</v>
      </c>
      <c r="P1010" s="100"/>
      <c r="Q1010" s="99">
        <v>28269.200000000001</v>
      </c>
    </row>
    <row r="1011" spans="1:17">
      <c r="A1011" s="42" t="str">
        <f>TNOMINA[[#This Row],[cedula]]&amp;TNOMINA[[#This Row],[ctapresup]]&amp;TNOMINA[[#This Row],[prog]]</f>
        <v>023000953832.1.1.2.0801</v>
      </c>
      <c r="B1011" s="98" t="s">
        <v>1786</v>
      </c>
      <c r="C1011" s="98" t="s">
        <v>1807</v>
      </c>
      <c r="D1011" s="98" t="s">
        <v>5730</v>
      </c>
      <c r="E1011" s="98" t="s">
        <v>5731</v>
      </c>
      <c r="F1011" s="98" t="s">
        <v>1911</v>
      </c>
      <c r="G1011" s="98" t="s">
        <v>2022</v>
      </c>
      <c r="H1011" s="98" t="s">
        <v>2021</v>
      </c>
      <c r="I1011" s="98" t="s">
        <v>1111</v>
      </c>
      <c r="J1011" s="98" t="s">
        <v>1738</v>
      </c>
      <c r="K1011" s="98" t="s">
        <v>6294</v>
      </c>
      <c r="L1011" s="99">
        <v>42000</v>
      </c>
      <c r="M1011" s="99">
        <v>724.92</v>
      </c>
      <c r="N1011" s="99">
        <v>1276.8</v>
      </c>
      <c r="O1011" s="99">
        <v>1205.4000000000001</v>
      </c>
      <c r="P1011" s="99">
        <v>25</v>
      </c>
      <c r="Q1011" s="99">
        <v>38767.879999999997</v>
      </c>
    </row>
    <row r="1012" spans="1:17">
      <c r="A1012" s="42" t="str">
        <f>TNOMINA[[#This Row],[cedula]]&amp;TNOMINA[[#This Row],[ctapresup]]&amp;TNOMINA[[#This Row],[prog]]</f>
        <v>402004022182.1.1.2.0801</v>
      </c>
      <c r="B1012" s="98" t="s">
        <v>1786</v>
      </c>
      <c r="C1012" s="98" t="s">
        <v>1807</v>
      </c>
      <c r="D1012" s="98" t="s">
        <v>5730</v>
      </c>
      <c r="E1012" s="98" t="s">
        <v>5731</v>
      </c>
      <c r="F1012" s="98" t="s">
        <v>1911</v>
      </c>
      <c r="G1012" s="98" t="s">
        <v>1690</v>
      </c>
      <c r="H1012" s="98" t="s">
        <v>5795</v>
      </c>
      <c r="I1012" s="98" t="s">
        <v>83</v>
      </c>
      <c r="J1012" s="98" t="s">
        <v>281</v>
      </c>
      <c r="K1012" s="98" t="s">
        <v>6294</v>
      </c>
      <c r="L1012" s="99">
        <v>90000</v>
      </c>
      <c r="M1012" s="99">
        <v>9324.25</v>
      </c>
      <c r="N1012" s="99">
        <v>2736</v>
      </c>
      <c r="O1012" s="99">
        <v>2583</v>
      </c>
      <c r="P1012" s="99">
        <v>1740.4600000000064</v>
      </c>
      <c r="Q1012" s="99">
        <v>73616.289999999994</v>
      </c>
    </row>
    <row r="1013" spans="1:17">
      <c r="A1013" s="42" t="str">
        <f>TNOMINA[[#This Row],[cedula]]&amp;TNOMINA[[#This Row],[ctapresup]]&amp;TNOMINA[[#This Row],[prog]]</f>
        <v>001091927242.1.1.2.0801</v>
      </c>
      <c r="B1013" s="98" t="s">
        <v>1786</v>
      </c>
      <c r="C1013" s="98" t="s">
        <v>1807</v>
      </c>
      <c r="D1013" s="98" t="s">
        <v>5730</v>
      </c>
      <c r="E1013" s="98" t="s">
        <v>5731</v>
      </c>
      <c r="F1013" s="98" t="s">
        <v>1911</v>
      </c>
      <c r="G1013" s="98" t="s">
        <v>1691</v>
      </c>
      <c r="H1013" s="98" t="s">
        <v>1102</v>
      </c>
      <c r="I1013" s="98" t="s">
        <v>83</v>
      </c>
      <c r="J1013" s="98" t="s">
        <v>215</v>
      </c>
      <c r="K1013" s="98" t="s">
        <v>6294</v>
      </c>
      <c r="L1013" s="99">
        <v>90000</v>
      </c>
      <c r="M1013" s="99">
        <v>9753.1200000000008</v>
      </c>
      <c r="N1013" s="99">
        <v>2736</v>
      </c>
      <c r="O1013" s="99">
        <v>2583</v>
      </c>
      <c r="P1013" s="99">
        <v>25</v>
      </c>
      <c r="Q1013" s="99">
        <v>74902.880000000005</v>
      </c>
    </row>
    <row r="1014" spans="1:17">
      <c r="A1014" s="42" t="str">
        <f>TNOMINA[[#This Row],[cedula]]&amp;TNOMINA[[#This Row],[ctapresup]]&amp;TNOMINA[[#This Row],[prog]]</f>
        <v>026004768122.1.1.2.0801</v>
      </c>
      <c r="B1014" s="98" t="s">
        <v>1786</v>
      </c>
      <c r="C1014" s="98" t="s">
        <v>1807</v>
      </c>
      <c r="D1014" s="98" t="s">
        <v>5730</v>
      </c>
      <c r="E1014" s="98" t="s">
        <v>5731</v>
      </c>
      <c r="F1014" s="98" t="s">
        <v>1911</v>
      </c>
      <c r="G1014" s="98" t="s">
        <v>2024</v>
      </c>
      <c r="H1014" s="98" t="s">
        <v>2023</v>
      </c>
      <c r="I1014" s="98" t="s">
        <v>254</v>
      </c>
      <c r="J1014" s="98" t="s">
        <v>323</v>
      </c>
      <c r="K1014" s="98" t="s">
        <v>6294</v>
      </c>
      <c r="L1014" s="99">
        <v>70000</v>
      </c>
      <c r="M1014" s="99">
        <v>5368.48</v>
      </c>
      <c r="N1014" s="99">
        <v>2128</v>
      </c>
      <c r="O1014" s="99">
        <v>2009</v>
      </c>
      <c r="P1014" s="99">
        <v>5191.0000000000073</v>
      </c>
      <c r="Q1014" s="99">
        <v>55303.519999999997</v>
      </c>
    </row>
    <row r="1015" spans="1:17">
      <c r="A1015" s="42" t="str">
        <f>TNOMINA[[#This Row],[cedula]]&amp;TNOMINA[[#This Row],[ctapresup]]&amp;TNOMINA[[#This Row],[prog]]</f>
        <v>001150333752.1.1.2.0801</v>
      </c>
      <c r="B1015" s="98" t="s">
        <v>1786</v>
      </c>
      <c r="C1015" s="98" t="s">
        <v>1807</v>
      </c>
      <c r="D1015" s="98" t="s">
        <v>5730</v>
      </c>
      <c r="E1015" s="98" t="s">
        <v>5731</v>
      </c>
      <c r="F1015" s="98" t="s">
        <v>1911</v>
      </c>
      <c r="G1015" s="98" t="s">
        <v>1915</v>
      </c>
      <c r="H1015" s="98" t="s">
        <v>1914</v>
      </c>
      <c r="I1015" s="98" t="s">
        <v>5790</v>
      </c>
      <c r="J1015" s="98" t="s">
        <v>2689</v>
      </c>
      <c r="K1015" s="98" t="s">
        <v>6294</v>
      </c>
      <c r="L1015" s="99">
        <v>70000</v>
      </c>
      <c r="M1015" s="99">
        <v>5368.48</v>
      </c>
      <c r="N1015" s="99">
        <v>2128</v>
      </c>
      <c r="O1015" s="99">
        <v>2009</v>
      </c>
      <c r="P1015" s="99">
        <v>11889.000000000007</v>
      </c>
      <c r="Q1015" s="99">
        <v>48605.52</v>
      </c>
    </row>
    <row r="1016" spans="1:17">
      <c r="A1016" s="42" t="str">
        <f>TNOMINA[[#This Row],[cedula]]&amp;TNOMINA[[#This Row],[ctapresup]]&amp;TNOMINA[[#This Row],[prog]]</f>
        <v>223002102042.1.1.2.0801</v>
      </c>
      <c r="B1016" s="98" t="s">
        <v>1786</v>
      </c>
      <c r="C1016" s="98" t="s">
        <v>1807</v>
      </c>
      <c r="D1016" s="98" t="s">
        <v>5730</v>
      </c>
      <c r="E1016" s="98" t="s">
        <v>5731</v>
      </c>
      <c r="F1016" s="98" t="s">
        <v>1911</v>
      </c>
      <c r="G1016" s="98" t="s">
        <v>2026</v>
      </c>
      <c r="H1016" s="98" t="s">
        <v>2025</v>
      </c>
      <c r="I1016" s="98" t="s">
        <v>109</v>
      </c>
      <c r="J1016" s="98" t="s">
        <v>1215</v>
      </c>
      <c r="K1016" s="98" t="s">
        <v>6294</v>
      </c>
      <c r="L1016" s="99">
        <v>135000</v>
      </c>
      <c r="M1016" s="99">
        <v>20338.240000000002</v>
      </c>
      <c r="N1016" s="99">
        <v>4104</v>
      </c>
      <c r="O1016" s="99">
        <v>3874.5</v>
      </c>
      <c r="P1016" s="99">
        <v>764.38999999999942</v>
      </c>
      <c r="Q1016" s="99">
        <v>105918.87</v>
      </c>
    </row>
    <row r="1017" spans="1:17">
      <c r="A1017" s="42" t="str">
        <f>TNOMINA[[#This Row],[cedula]]&amp;TNOMINA[[#This Row],[ctapresup]]&amp;TNOMINA[[#This Row],[prog]]</f>
        <v>037011274112.1.1.2.0801</v>
      </c>
      <c r="B1017" s="98" t="s">
        <v>1786</v>
      </c>
      <c r="C1017" s="98" t="s">
        <v>1807</v>
      </c>
      <c r="D1017" s="98" t="s">
        <v>5730</v>
      </c>
      <c r="E1017" s="98" t="s">
        <v>5731</v>
      </c>
      <c r="F1017" s="98" t="s">
        <v>1911</v>
      </c>
      <c r="G1017" s="98" t="s">
        <v>2028</v>
      </c>
      <c r="H1017" s="98" t="s">
        <v>2027</v>
      </c>
      <c r="I1017" s="98" t="s">
        <v>1111</v>
      </c>
      <c r="J1017" s="98" t="s">
        <v>1738</v>
      </c>
      <c r="K1017" s="98" t="s">
        <v>6294</v>
      </c>
      <c r="L1017" s="99">
        <v>42000</v>
      </c>
      <c r="M1017" s="99">
        <v>724.92</v>
      </c>
      <c r="N1017" s="99">
        <v>1276.8</v>
      </c>
      <c r="O1017" s="99">
        <v>1205.4000000000001</v>
      </c>
      <c r="P1017" s="99">
        <v>25</v>
      </c>
      <c r="Q1017" s="99">
        <v>38767.879999999997</v>
      </c>
    </row>
    <row r="1018" spans="1:17">
      <c r="A1018" s="42" t="str">
        <f>TNOMINA[[#This Row],[cedula]]&amp;TNOMINA[[#This Row],[ctapresup]]&amp;TNOMINA[[#This Row],[prog]]</f>
        <v>402407588272.1.1.2.0801</v>
      </c>
      <c r="B1018" s="98" t="s">
        <v>1786</v>
      </c>
      <c r="C1018" s="98" t="s">
        <v>1807</v>
      </c>
      <c r="D1018" s="98" t="s">
        <v>5730</v>
      </c>
      <c r="E1018" s="98" t="s">
        <v>5731</v>
      </c>
      <c r="F1018" s="98" t="s">
        <v>1911</v>
      </c>
      <c r="G1018" s="98" t="s">
        <v>6221</v>
      </c>
      <c r="H1018" s="98" t="s">
        <v>6224</v>
      </c>
      <c r="I1018" s="98" t="s">
        <v>595</v>
      </c>
      <c r="J1018" s="98" t="s">
        <v>644</v>
      </c>
      <c r="K1018" s="98" t="s">
        <v>6294</v>
      </c>
      <c r="L1018" s="99">
        <v>40000</v>
      </c>
      <c r="M1018" s="99">
        <v>442.65</v>
      </c>
      <c r="N1018" s="99">
        <v>1216</v>
      </c>
      <c r="O1018" s="99">
        <v>1148</v>
      </c>
      <c r="P1018" s="99">
        <v>25</v>
      </c>
      <c r="Q1018" s="99">
        <v>37168.35</v>
      </c>
    </row>
    <row r="1019" spans="1:17">
      <c r="A1019" s="42" t="str">
        <f>TNOMINA[[#This Row],[cedula]]&amp;TNOMINA[[#This Row],[ctapresup]]&amp;TNOMINA[[#This Row],[prog]]</f>
        <v>051002178592.1.1.2.0801</v>
      </c>
      <c r="B1019" s="98" t="s">
        <v>1786</v>
      </c>
      <c r="C1019" s="98" t="s">
        <v>1807</v>
      </c>
      <c r="D1019" s="98" t="s">
        <v>5730</v>
      </c>
      <c r="E1019" s="98" t="s">
        <v>5731</v>
      </c>
      <c r="F1019" s="98" t="s">
        <v>1911</v>
      </c>
      <c r="G1019" s="98" t="s">
        <v>1692</v>
      </c>
      <c r="H1019" s="98" t="s">
        <v>1229</v>
      </c>
      <c r="I1019" s="98" t="s">
        <v>1101</v>
      </c>
      <c r="J1019" s="98" t="s">
        <v>246</v>
      </c>
      <c r="K1019" s="98" t="s">
        <v>6294</v>
      </c>
      <c r="L1019" s="99">
        <v>70000</v>
      </c>
      <c r="M1019" s="99">
        <v>5368.48</v>
      </c>
      <c r="N1019" s="99">
        <v>2128</v>
      </c>
      <c r="O1019" s="99">
        <v>2009</v>
      </c>
      <c r="P1019" s="99">
        <v>25.000000000007276</v>
      </c>
      <c r="Q1019" s="99">
        <v>60469.52</v>
      </c>
    </row>
    <row r="1020" spans="1:17">
      <c r="A1020" s="42" t="str">
        <f>TNOMINA[[#This Row],[cedula]]&amp;TNOMINA[[#This Row],[ctapresup]]&amp;TNOMINA[[#This Row],[prog]]</f>
        <v>402218425822.1.1.2.0801</v>
      </c>
      <c r="B1020" s="98" t="s">
        <v>1786</v>
      </c>
      <c r="C1020" s="98" t="s">
        <v>1807</v>
      </c>
      <c r="D1020" s="98" t="s">
        <v>5730</v>
      </c>
      <c r="E1020" s="98" t="s">
        <v>5731</v>
      </c>
      <c r="F1020" s="98" t="s">
        <v>1911</v>
      </c>
      <c r="G1020" s="98" t="s">
        <v>2992</v>
      </c>
      <c r="H1020" s="98" t="s">
        <v>4981</v>
      </c>
      <c r="I1020" s="98" t="s">
        <v>221</v>
      </c>
      <c r="J1020" s="98" t="s">
        <v>570</v>
      </c>
      <c r="K1020" s="98" t="s">
        <v>6294</v>
      </c>
      <c r="L1020" s="99">
        <v>70000</v>
      </c>
      <c r="M1020" s="99">
        <v>5368.48</v>
      </c>
      <c r="N1020" s="99">
        <v>2128</v>
      </c>
      <c r="O1020" s="99">
        <v>2009</v>
      </c>
      <c r="P1020" s="99">
        <v>25.000000000007276</v>
      </c>
      <c r="Q1020" s="99">
        <v>60469.52</v>
      </c>
    </row>
    <row r="1021" spans="1:17">
      <c r="A1021" s="42" t="str">
        <f>TNOMINA[[#This Row],[cedula]]&amp;TNOMINA[[#This Row],[ctapresup]]&amp;TNOMINA[[#This Row],[prog]]</f>
        <v>225004053642.1.1.2.0801</v>
      </c>
      <c r="B1021" s="98" t="s">
        <v>1786</v>
      </c>
      <c r="C1021" s="98" t="s">
        <v>1807</v>
      </c>
      <c r="D1021" s="98" t="s">
        <v>5730</v>
      </c>
      <c r="E1021" s="98" t="s">
        <v>5731</v>
      </c>
      <c r="F1021" s="98" t="s">
        <v>1911</v>
      </c>
      <c r="G1021" s="98" t="s">
        <v>2212</v>
      </c>
      <c r="H1021" s="98" t="s">
        <v>2220</v>
      </c>
      <c r="I1021" s="98" t="s">
        <v>83</v>
      </c>
      <c r="J1021" s="98" t="s">
        <v>695</v>
      </c>
      <c r="K1021" s="98" t="s">
        <v>6294</v>
      </c>
      <c r="L1021" s="99">
        <v>70000</v>
      </c>
      <c r="M1021" s="99">
        <v>5368.48</v>
      </c>
      <c r="N1021" s="99">
        <v>2128</v>
      </c>
      <c r="O1021" s="99">
        <v>2009</v>
      </c>
      <c r="P1021" s="99">
        <v>25.000000000007276</v>
      </c>
      <c r="Q1021" s="99">
        <v>60469.52</v>
      </c>
    </row>
    <row r="1022" spans="1:17">
      <c r="A1022" s="42" t="str">
        <f>TNOMINA[[#This Row],[cedula]]&amp;TNOMINA[[#This Row],[ctapresup]]&amp;TNOMINA[[#This Row],[prog]]</f>
        <v>001012132392.1.1.2.0801</v>
      </c>
      <c r="B1022" s="98" t="s">
        <v>1786</v>
      </c>
      <c r="C1022" s="98" t="s">
        <v>1807</v>
      </c>
      <c r="D1022" s="98" t="s">
        <v>5730</v>
      </c>
      <c r="E1022" s="98" t="s">
        <v>5731</v>
      </c>
      <c r="F1022" s="98" t="s">
        <v>1911</v>
      </c>
      <c r="G1022" s="98" t="s">
        <v>2883</v>
      </c>
      <c r="H1022" s="98" t="s">
        <v>5796</v>
      </c>
      <c r="I1022" s="98" t="s">
        <v>203</v>
      </c>
      <c r="J1022" s="98" t="s">
        <v>612</v>
      </c>
      <c r="K1022" s="98" t="s">
        <v>6294</v>
      </c>
      <c r="L1022" s="99">
        <v>70000</v>
      </c>
      <c r="M1022" s="99">
        <v>5368.48</v>
      </c>
      <c r="N1022" s="99">
        <v>2128</v>
      </c>
      <c r="O1022" s="99">
        <v>2009</v>
      </c>
      <c r="P1022" s="99">
        <v>25.000000000007276</v>
      </c>
      <c r="Q1022" s="99">
        <v>60469.52</v>
      </c>
    </row>
    <row r="1023" spans="1:17">
      <c r="A1023" s="42" t="str">
        <f>TNOMINA[[#This Row],[cedula]]&amp;TNOMINA[[#This Row],[ctapresup]]&amp;TNOMINA[[#This Row],[prog]]</f>
        <v>402310223322.1.1.2.0801</v>
      </c>
      <c r="B1023" s="98" t="s">
        <v>1786</v>
      </c>
      <c r="C1023" s="98" t="s">
        <v>1807</v>
      </c>
      <c r="D1023" s="98" t="s">
        <v>5730</v>
      </c>
      <c r="E1023" s="98" t="s">
        <v>5731</v>
      </c>
      <c r="F1023" s="98" t="s">
        <v>1911</v>
      </c>
      <c r="G1023" s="98" t="s">
        <v>2030</v>
      </c>
      <c r="H1023" s="98" t="s">
        <v>2029</v>
      </c>
      <c r="I1023" s="98" t="s">
        <v>62</v>
      </c>
      <c r="J1023" s="98" t="s">
        <v>570</v>
      </c>
      <c r="K1023" s="98" t="s">
        <v>6294</v>
      </c>
      <c r="L1023" s="99">
        <v>35000</v>
      </c>
      <c r="M1023" s="100"/>
      <c r="N1023" s="99">
        <v>1064</v>
      </c>
      <c r="O1023" s="99">
        <v>1004.5</v>
      </c>
      <c r="P1023" s="100"/>
      <c r="Q1023" s="99">
        <v>32478.03</v>
      </c>
    </row>
    <row r="1024" spans="1:17">
      <c r="A1024" s="42" t="str">
        <f>TNOMINA[[#This Row],[cedula]]&amp;TNOMINA[[#This Row],[ctapresup]]&amp;TNOMINA[[#This Row],[prog]]</f>
        <v>026002476922.1.1.2.0801</v>
      </c>
      <c r="B1024" s="98" t="s">
        <v>1786</v>
      </c>
      <c r="C1024" s="98" t="s">
        <v>1807</v>
      </c>
      <c r="D1024" s="98" t="s">
        <v>5730</v>
      </c>
      <c r="E1024" s="98" t="s">
        <v>5731</v>
      </c>
      <c r="F1024" s="98" t="s">
        <v>1911</v>
      </c>
      <c r="G1024" s="98" t="s">
        <v>2032</v>
      </c>
      <c r="H1024" s="98" t="s">
        <v>2031</v>
      </c>
      <c r="I1024" s="98" t="s">
        <v>1841</v>
      </c>
      <c r="J1024" s="98" t="s">
        <v>570</v>
      </c>
      <c r="K1024" s="98" t="s">
        <v>6294</v>
      </c>
      <c r="L1024" s="99">
        <v>70000</v>
      </c>
      <c r="M1024" s="99">
        <v>5368.48</v>
      </c>
      <c r="N1024" s="99">
        <v>2128</v>
      </c>
      <c r="O1024" s="99">
        <v>2009</v>
      </c>
      <c r="P1024" s="99">
        <v>25.000000000007276</v>
      </c>
      <c r="Q1024" s="99">
        <v>60469.52</v>
      </c>
    </row>
    <row r="1025" spans="1:17">
      <c r="A1025" s="42" t="str">
        <f>TNOMINA[[#This Row],[cedula]]&amp;TNOMINA[[#This Row],[ctapresup]]&amp;TNOMINA[[#This Row],[prog]]</f>
        <v>223000410622.1.1.2.0801</v>
      </c>
      <c r="B1025" s="98" t="s">
        <v>1786</v>
      </c>
      <c r="C1025" s="98" t="s">
        <v>1807</v>
      </c>
      <c r="D1025" s="98" t="s">
        <v>5730</v>
      </c>
      <c r="E1025" s="98" t="s">
        <v>5731</v>
      </c>
      <c r="F1025" s="98" t="s">
        <v>1911</v>
      </c>
      <c r="G1025" s="98" t="s">
        <v>2034</v>
      </c>
      <c r="H1025" s="98" t="s">
        <v>2033</v>
      </c>
      <c r="I1025" s="98" t="s">
        <v>109</v>
      </c>
      <c r="J1025" s="98" t="s">
        <v>5803</v>
      </c>
      <c r="K1025" s="98" t="s">
        <v>6294</v>
      </c>
      <c r="L1025" s="99">
        <v>135000</v>
      </c>
      <c r="M1025" s="99">
        <v>20338.240000000002</v>
      </c>
      <c r="N1025" s="99">
        <v>4104</v>
      </c>
      <c r="O1025" s="99">
        <v>3874.5</v>
      </c>
      <c r="P1025" s="99">
        <v>9909.0800000000017</v>
      </c>
      <c r="Q1025" s="99">
        <v>96774.18</v>
      </c>
    </row>
    <row r="1026" spans="1:17">
      <c r="A1026" s="42" t="str">
        <f>TNOMINA[[#This Row],[cedula]]&amp;TNOMINA[[#This Row],[ctapresup]]&amp;TNOMINA[[#This Row],[prog]]</f>
        <v>054012934432.1.1.2.0801</v>
      </c>
      <c r="B1026" s="98" t="s">
        <v>1786</v>
      </c>
      <c r="C1026" s="98" t="s">
        <v>1807</v>
      </c>
      <c r="D1026" s="98" t="s">
        <v>5730</v>
      </c>
      <c r="E1026" s="98" t="s">
        <v>5731</v>
      </c>
      <c r="F1026" s="98" t="s">
        <v>1911</v>
      </c>
      <c r="G1026" s="98" t="s">
        <v>2648</v>
      </c>
      <c r="H1026" s="98" t="s">
        <v>2647</v>
      </c>
      <c r="I1026" s="98" t="s">
        <v>1872</v>
      </c>
      <c r="J1026" s="98" t="s">
        <v>694</v>
      </c>
      <c r="K1026" s="98" t="s">
        <v>6294</v>
      </c>
      <c r="L1026" s="99">
        <v>40000</v>
      </c>
      <c r="M1026" s="99">
        <v>185.33</v>
      </c>
      <c r="N1026" s="99">
        <v>1216</v>
      </c>
      <c r="O1026" s="99">
        <v>1148</v>
      </c>
      <c r="P1026" s="99">
        <v>1740.4599999999991</v>
      </c>
      <c r="Q1026" s="99">
        <v>35710.21</v>
      </c>
    </row>
    <row r="1027" spans="1:17">
      <c r="A1027" s="42" t="str">
        <f>TNOMINA[[#This Row],[cedula]]&amp;TNOMINA[[#This Row],[ctapresup]]&amp;TNOMINA[[#This Row],[prog]]</f>
        <v>002014425892.1.1.2.0801</v>
      </c>
      <c r="B1027" s="98" t="s">
        <v>1786</v>
      </c>
      <c r="C1027" s="98" t="s">
        <v>1807</v>
      </c>
      <c r="D1027" s="98" t="s">
        <v>5730</v>
      </c>
      <c r="E1027" s="98" t="s">
        <v>5731</v>
      </c>
      <c r="F1027" s="98" t="s">
        <v>1911</v>
      </c>
      <c r="G1027" s="98" t="s">
        <v>1693</v>
      </c>
      <c r="H1027" s="98" t="s">
        <v>1173</v>
      </c>
      <c r="I1027" s="98" t="s">
        <v>83</v>
      </c>
      <c r="J1027" s="98" t="s">
        <v>336</v>
      </c>
      <c r="K1027" s="98" t="s">
        <v>6294</v>
      </c>
      <c r="L1027" s="99">
        <v>70000</v>
      </c>
      <c r="M1027" s="99">
        <v>5368.48</v>
      </c>
      <c r="N1027" s="99">
        <v>2128</v>
      </c>
      <c r="O1027" s="99">
        <v>2009</v>
      </c>
      <c r="P1027" s="99">
        <v>25.000000000007276</v>
      </c>
      <c r="Q1027" s="99">
        <v>60469.52</v>
      </c>
    </row>
    <row r="1028" spans="1:17">
      <c r="A1028" s="42" t="str">
        <f>TNOMINA[[#This Row],[cedula]]&amp;TNOMINA[[#This Row],[ctapresup]]&amp;TNOMINA[[#This Row],[prog]]</f>
        <v>402003966422.1.1.2.0801</v>
      </c>
      <c r="B1028" s="98" t="s">
        <v>1786</v>
      </c>
      <c r="C1028" s="98" t="s">
        <v>1807</v>
      </c>
      <c r="D1028" s="98" t="s">
        <v>5730</v>
      </c>
      <c r="E1028" s="98" t="s">
        <v>5731</v>
      </c>
      <c r="F1028" s="98" t="s">
        <v>1911</v>
      </c>
      <c r="G1028" s="98" t="s">
        <v>6183</v>
      </c>
      <c r="H1028" s="98" t="s">
        <v>6186</v>
      </c>
      <c r="I1028" s="98" t="s">
        <v>247</v>
      </c>
      <c r="J1028" s="98" t="s">
        <v>246</v>
      </c>
      <c r="K1028" s="98" t="s">
        <v>6294</v>
      </c>
      <c r="L1028" s="99">
        <v>70000</v>
      </c>
      <c r="M1028" s="99">
        <v>5368.48</v>
      </c>
      <c r="N1028" s="99">
        <v>2128</v>
      </c>
      <c r="O1028" s="99">
        <v>2009</v>
      </c>
      <c r="P1028" s="99">
        <v>25.000000000007276</v>
      </c>
      <c r="Q1028" s="99">
        <v>60469.52</v>
      </c>
    </row>
    <row r="1029" spans="1:17">
      <c r="A1029" s="42" t="str">
        <f>TNOMINA[[#This Row],[cedula]]&amp;TNOMINA[[#This Row],[ctapresup]]&amp;TNOMINA[[#This Row],[prog]]</f>
        <v>054014755862.1.1.2.0801</v>
      </c>
      <c r="B1029" s="98" t="s">
        <v>1786</v>
      </c>
      <c r="C1029" s="98" t="s">
        <v>1807</v>
      </c>
      <c r="D1029" s="98" t="s">
        <v>5730</v>
      </c>
      <c r="E1029" s="98" t="s">
        <v>5731</v>
      </c>
      <c r="F1029" s="98" t="s">
        <v>1911</v>
      </c>
      <c r="G1029" s="98" t="s">
        <v>2036</v>
      </c>
      <c r="H1029" s="98" t="s">
        <v>2035</v>
      </c>
      <c r="I1029" s="98" t="s">
        <v>62</v>
      </c>
      <c r="J1029" s="98" t="s">
        <v>570</v>
      </c>
      <c r="K1029" s="98" t="s">
        <v>6294</v>
      </c>
      <c r="L1029" s="99">
        <v>16500</v>
      </c>
      <c r="M1029" s="100"/>
      <c r="N1029" s="99">
        <v>501.6</v>
      </c>
      <c r="O1029" s="99">
        <v>473.55</v>
      </c>
      <c r="P1029" s="100"/>
      <c r="Q1029" s="99">
        <v>15499.85</v>
      </c>
    </row>
    <row r="1030" spans="1:17">
      <c r="A1030" s="42" t="str">
        <f>TNOMINA[[#This Row],[cedula]]&amp;TNOMINA[[#This Row],[ctapresup]]&amp;TNOMINA[[#This Row],[prog]]</f>
        <v>402131934082.1.1.2.0801</v>
      </c>
      <c r="B1030" s="98" t="s">
        <v>1786</v>
      </c>
      <c r="C1030" s="98" t="s">
        <v>1807</v>
      </c>
      <c r="D1030" s="98" t="s">
        <v>5730</v>
      </c>
      <c r="E1030" s="98" t="s">
        <v>5731</v>
      </c>
      <c r="F1030" s="98" t="s">
        <v>1911</v>
      </c>
      <c r="G1030" s="98" t="s">
        <v>2038</v>
      </c>
      <c r="H1030" s="98" t="s">
        <v>2037</v>
      </c>
      <c r="I1030" s="98" t="s">
        <v>1841</v>
      </c>
      <c r="J1030" s="98" t="s">
        <v>152</v>
      </c>
      <c r="K1030" s="98" t="s">
        <v>6294</v>
      </c>
      <c r="L1030" s="99">
        <v>60000</v>
      </c>
      <c r="M1030" s="99">
        <v>3486.68</v>
      </c>
      <c r="N1030" s="99">
        <v>1824</v>
      </c>
      <c r="O1030" s="99">
        <v>1722</v>
      </c>
      <c r="P1030" s="99">
        <v>25</v>
      </c>
      <c r="Q1030" s="99">
        <v>52942.32</v>
      </c>
    </row>
    <row r="1031" spans="1:17">
      <c r="A1031" s="42" t="str">
        <f>TNOMINA[[#This Row],[cedula]]&amp;TNOMINA[[#This Row],[ctapresup]]&amp;TNOMINA[[#This Row],[prog]]</f>
        <v>402220818342.1.1.2.0801</v>
      </c>
      <c r="B1031" s="98" t="s">
        <v>1786</v>
      </c>
      <c r="C1031" s="98" t="s">
        <v>1807</v>
      </c>
      <c r="D1031" s="98" t="s">
        <v>5730</v>
      </c>
      <c r="E1031" s="98" t="s">
        <v>5731</v>
      </c>
      <c r="F1031" s="98" t="s">
        <v>1911</v>
      </c>
      <c r="G1031" s="98" t="s">
        <v>2040</v>
      </c>
      <c r="H1031" s="98" t="s">
        <v>2039</v>
      </c>
      <c r="I1031" s="98" t="s">
        <v>109</v>
      </c>
      <c r="J1031" s="98" t="s">
        <v>6</v>
      </c>
      <c r="K1031" s="98" t="s">
        <v>6294</v>
      </c>
      <c r="L1031" s="99">
        <v>70000</v>
      </c>
      <c r="M1031" s="99">
        <v>5368.48</v>
      </c>
      <c r="N1031" s="99">
        <v>2128</v>
      </c>
      <c r="O1031" s="99">
        <v>2009</v>
      </c>
      <c r="P1031" s="99">
        <v>25.000000000007276</v>
      </c>
      <c r="Q1031" s="99">
        <v>60469.52</v>
      </c>
    </row>
    <row r="1032" spans="1:17">
      <c r="A1032" s="42" t="str">
        <f>TNOMINA[[#This Row],[cedula]]&amp;TNOMINA[[#This Row],[ctapresup]]&amp;TNOMINA[[#This Row],[prog]]</f>
        <v>031047972732.1.1.2.0801</v>
      </c>
      <c r="B1032" s="98" t="s">
        <v>1786</v>
      </c>
      <c r="C1032" s="98" t="s">
        <v>1807</v>
      </c>
      <c r="D1032" s="98" t="s">
        <v>5730</v>
      </c>
      <c r="E1032" s="98" t="s">
        <v>5731</v>
      </c>
      <c r="F1032" s="98" t="s">
        <v>1911</v>
      </c>
      <c r="G1032" s="98" t="s">
        <v>1694</v>
      </c>
      <c r="H1032" s="98" t="s">
        <v>1009</v>
      </c>
      <c r="I1032" s="98" t="s">
        <v>83</v>
      </c>
      <c r="J1032" s="98" t="s">
        <v>644</v>
      </c>
      <c r="K1032" s="98" t="s">
        <v>6294</v>
      </c>
      <c r="L1032" s="99">
        <v>70000</v>
      </c>
      <c r="M1032" s="99">
        <v>5368.48</v>
      </c>
      <c r="N1032" s="99">
        <v>2128</v>
      </c>
      <c r="O1032" s="99">
        <v>2009</v>
      </c>
      <c r="P1032" s="99">
        <v>25.000000000007276</v>
      </c>
      <c r="Q1032" s="99">
        <v>60469.52</v>
      </c>
    </row>
    <row r="1033" spans="1:17">
      <c r="A1033" s="42" t="str">
        <f>TNOMINA[[#This Row],[cedula]]&amp;TNOMINA[[#This Row],[ctapresup]]&amp;TNOMINA[[#This Row],[prog]]</f>
        <v>048000561542.1.1.2.0801</v>
      </c>
      <c r="B1033" s="98" t="s">
        <v>1786</v>
      </c>
      <c r="C1033" s="98" t="s">
        <v>1807</v>
      </c>
      <c r="D1033" s="98" t="s">
        <v>5730</v>
      </c>
      <c r="E1033" s="98" t="s">
        <v>5731</v>
      </c>
      <c r="F1033" s="98" t="s">
        <v>1911</v>
      </c>
      <c r="G1033" s="98" t="s">
        <v>1695</v>
      </c>
      <c r="H1033" s="98" t="s">
        <v>733</v>
      </c>
      <c r="I1033" s="98" t="s">
        <v>728</v>
      </c>
      <c r="J1033" s="98" t="s">
        <v>694</v>
      </c>
      <c r="K1033" s="98" t="s">
        <v>6294</v>
      </c>
      <c r="L1033" s="99">
        <v>40000</v>
      </c>
      <c r="M1033" s="99">
        <v>442.65</v>
      </c>
      <c r="N1033" s="99">
        <v>1216</v>
      </c>
      <c r="O1033" s="99">
        <v>1148</v>
      </c>
      <c r="P1033" s="99">
        <v>25</v>
      </c>
      <c r="Q1033" s="99">
        <v>37168.35</v>
      </c>
    </row>
    <row r="1034" spans="1:17">
      <c r="A1034" s="42" t="str">
        <f>TNOMINA[[#This Row],[cedula]]&amp;TNOMINA[[#This Row],[ctapresup]]&amp;TNOMINA[[#This Row],[prog]]</f>
        <v>001016913192.1.1.2.0801</v>
      </c>
      <c r="B1034" s="98" t="s">
        <v>1786</v>
      </c>
      <c r="C1034" s="98" t="s">
        <v>1807</v>
      </c>
      <c r="D1034" s="98" t="s">
        <v>5730</v>
      </c>
      <c r="E1034" s="98" t="s">
        <v>5731</v>
      </c>
      <c r="F1034" s="98" t="s">
        <v>1911</v>
      </c>
      <c r="G1034" s="98" t="s">
        <v>5905</v>
      </c>
      <c r="H1034" s="98" t="s">
        <v>5908</v>
      </c>
      <c r="I1034" s="98" t="s">
        <v>48</v>
      </c>
      <c r="J1034" s="98" t="s">
        <v>328</v>
      </c>
      <c r="K1034" s="98" t="s">
        <v>6294</v>
      </c>
      <c r="L1034" s="99">
        <v>185000</v>
      </c>
      <c r="M1034" s="99">
        <v>32099.49</v>
      </c>
      <c r="N1034" s="99">
        <v>5624</v>
      </c>
      <c r="O1034" s="99">
        <v>5309.5</v>
      </c>
      <c r="P1034" s="99">
        <v>3392.9700000000012</v>
      </c>
      <c r="Q1034" s="99">
        <v>138574.04</v>
      </c>
    </row>
    <row r="1035" spans="1:17">
      <c r="A1035" s="42" t="str">
        <f>TNOMINA[[#This Row],[cedula]]&amp;TNOMINA[[#This Row],[ctapresup]]&amp;TNOMINA[[#This Row],[prog]]</f>
        <v>224003960692.1.1.2.0801</v>
      </c>
      <c r="B1035" s="98" t="s">
        <v>1786</v>
      </c>
      <c r="C1035" s="98" t="s">
        <v>1807</v>
      </c>
      <c r="D1035" s="98" t="s">
        <v>5730</v>
      </c>
      <c r="E1035" s="98" t="s">
        <v>5731</v>
      </c>
      <c r="F1035" s="98" t="s">
        <v>1911</v>
      </c>
      <c r="G1035" s="98" t="s">
        <v>2042</v>
      </c>
      <c r="H1035" s="98" t="s">
        <v>2041</v>
      </c>
      <c r="I1035" s="98" t="s">
        <v>1187</v>
      </c>
      <c r="J1035" s="98" t="s">
        <v>209</v>
      </c>
      <c r="K1035" s="98" t="s">
        <v>6294</v>
      </c>
      <c r="L1035" s="99">
        <v>45000</v>
      </c>
      <c r="M1035" s="99">
        <v>1148.33</v>
      </c>
      <c r="N1035" s="99">
        <v>1368</v>
      </c>
      <c r="O1035" s="99">
        <v>1291.5</v>
      </c>
      <c r="P1035" s="99">
        <v>24694.649999999998</v>
      </c>
      <c r="Q1035" s="99">
        <v>16497.52</v>
      </c>
    </row>
    <row r="1036" spans="1:17">
      <c r="A1036" s="42" t="str">
        <f>TNOMINA[[#This Row],[cedula]]&amp;TNOMINA[[#This Row],[ctapresup]]&amp;TNOMINA[[#This Row],[prog]]</f>
        <v>073000154552.1.1.2.0801</v>
      </c>
      <c r="B1036" s="98" t="s">
        <v>1786</v>
      </c>
      <c r="C1036" s="98" t="s">
        <v>1807</v>
      </c>
      <c r="D1036" s="98" t="s">
        <v>5730</v>
      </c>
      <c r="E1036" s="98" t="s">
        <v>5731</v>
      </c>
      <c r="F1036" s="98" t="s">
        <v>1911</v>
      </c>
      <c r="G1036" s="98" t="s">
        <v>2044</v>
      </c>
      <c r="H1036" s="98" t="s">
        <v>2043</v>
      </c>
      <c r="I1036" s="98" t="s">
        <v>163</v>
      </c>
      <c r="J1036" s="98" t="s">
        <v>388</v>
      </c>
      <c r="K1036" s="98" t="s">
        <v>6294</v>
      </c>
      <c r="L1036" s="99">
        <v>35000</v>
      </c>
      <c r="M1036" s="100"/>
      <c r="N1036" s="99">
        <v>1064</v>
      </c>
      <c r="O1036" s="99">
        <v>1004.5</v>
      </c>
      <c r="P1036" s="100"/>
      <c r="Q1036" s="99">
        <v>32906.5</v>
      </c>
    </row>
    <row r="1037" spans="1:17">
      <c r="A1037" s="42" t="str">
        <f>TNOMINA[[#This Row],[cedula]]&amp;TNOMINA[[#This Row],[ctapresup]]&amp;TNOMINA[[#This Row],[prog]]</f>
        <v>402099715852.1.1.2.0801</v>
      </c>
      <c r="B1037" s="98" t="s">
        <v>1786</v>
      </c>
      <c r="C1037" s="98" t="s">
        <v>1807</v>
      </c>
      <c r="D1037" s="98" t="s">
        <v>5730</v>
      </c>
      <c r="E1037" s="98" t="s">
        <v>5731</v>
      </c>
      <c r="F1037" s="98" t="s">
        <v>1911</v>
      </c>
      <c r="G1037" s="98" t="s">
        <v>2046</v>
      </c>
      <c r="H1037" s="98" t="s">
        <v>2045</v>
      </c>
      <c r="I1037" s="98" t="s">
        <v>1134</v>
      </c>
      <c r="J1037" s="98" t="s">
        <v>428</v>
      </c>
      <c r="K1037" s="98" t="s">
        <v>6294</v>
      </c>
      <c r="L1037" s="99">
        <v>36000</v>
      </c>
      <c r="M1037" s="100"/>
      <c r="N1037" s="99">
        <v>1094.4000000000001</v>
      </c>
      <c r="O1037" s="99">
        <v>1033.2</v>
      </c>
      <c r="P1037" s="100"/>
      <c r="Q1037" s="99">
        <v>32131.94</v>
      </c>
    </row>
    <row r="1038" spans="1:17">
      <c r="A1038" s="42" t="str">
        <f>TNOMINA[[#This Row],[cedula]]&amp;TNOMINA[[#This Row],[ctapresup]]&amp;TNOMINA[[#This Row],[prog]]</f>
        <v>031032175472.1.1.2.0801</v>
      </c>
      <c r="B1038" s="98" t="s">
        <v>1786</v>
      </c>
      <c r="C1038" s="98" t="s">
        <v>1807</v>
      </c>
      <c r="D1038" s="98" t="s">
        <v>5730</v>
      </c>
      <c r="E1038" s="98" t="s">
        <v>5731</v>
      </c>
      <c r="F1038" s="98" t="s">
        <v>1911</v>
      </c>
      <c r="G1038" s="98" t="s">
        <v>1696</v>
      </c>
      <c r="H1038" s="98" t="s">
        <v>1160</v>
      </c>
      <c r="I1038" s="98" t="s">
        <v>163</v>
      </c>
      <c r="J1038" s="98" t="s">
        <v>388</v>
      </c>
      <c r="K1038" s="98" t="s">
        <v>6294</v>
      </c>
      <c r="L1038" s="99">
        <v>48000</v>
      </c>
      <c r="M1038" s="99">
        <v>1571.73</v>
      </c>
      <c r="N1038" s="99">
        <v>1459.2</v>
      </c>
      <c r="O1038" s="99">
        <v>1377.6</v>
      </c>
      <c r="P1038" s="99">
        <v>25</v>
      </c>
      <c r="Q1038" s="99">
        <v>43566.47</v>
      </c>
    </row>
    <row r="1039" spans="1:17">
      <c r="A1039" s="42" t="str">
        <f>TNOMINA[[#This Row],[cedula]]&amp;TNOMINA[[#This Row],[ctapresup]]&amp;TNOMINA[[#This Row],[prog]]</f>
        <v>001149475832.1.1.2.0801</v>
      </c>
      <c r="B1039" s="98" t="s">
        <v>1786</v>
      </c>
      <c r="C1039" s="98" t="s">
        <v>1807</v>
      </c>
      <c r="D1039" s="98" t="s">
        <v>5730</v>
      </c>
      <c r="E1039" s="98" t="s">
        <v>5731</v>
      </c>
      <c r="F1039" s="98" t="s">
        <v>1911</v>
      </c>
      <c r="G1039" s="98" t="s">
        <v>2048</v>
      </c>
      <c r="H1039" s="98" t="s">
        <v>2047</v>
      </c>
      <c r="I1039" s="98" t="s">
        <v>203</v>
      </c>
      <c r="J1039" s="98" t="s">
        <v>336</v>
      </c>
      <c r="K1039" s="98" t="s">
        <v>6294</v>
      </c>
      <c r="L1039" s="99">
        <v>70000</v>
      </c>
      <c r="M1039" s="99">
        <v>5368.48</v>
      </c>
      <c r="N1039" s="99">
        <v>2128</v>
      </c>
      <c r="O1039" s="99">
        <v>2009</v>
      </c>
      <c r="P1039" s="99">
        <v>25.000000000007276</v>
      </c>
      <c r="Q1039" s="99">
        <v>60469.52</v>
      </c>
    </row>
    <row r="1040" spans="1:17">
      <c r="A1040" s="42" t="str">
        <f>TNOMINA[[#This Row],[cedula]]&amp;TNOMINA[[#This Row],[ctapresup]]&amp;TNOMINA[[#This Row],[prog]]</f>
        <v>001186001542.1.1.2.0801</v>
      </c>
      <c r="B1040" s="98" t="s">
        <v>1786</v>
      </c>
      <c r="C1040" s="98" t="s">
        <v>1807</v>
      </c>
      <c r="D1040" s="98" t="s">
        <v>5730</v>
      </c>
      <c r="E1040" s="98" t="s">
        <v>5731</v>
      </c>
      <c r="F1040" s="98" t="s">
        <v>1911</v>
      </c>
      <c r="G1040" s="98" t="s">
        <v>2049</v>
      </c>
      <c r="H1040" s="98" t="s">
        <v>2290</v>
      </c>
      <c r="I1040" s="98" t="s">
        <v>1841</v>
      </c>
      <c r="J1040" s="98" t="s">
        <v>1220</v>
      </c>
      <c r="K1040" s="98" t="s">
        <v>6294</v>
      </c>
      <c r="L1040" s="99">
        <v>65000</v>
      </c>
      <c r="M1040" s="99">
        <v>4427.58</v>
      </c>
      <c r="N1040" s="99">
        <v>1976</v>
      </c>
      <c r="O1040" s="99">
        <v>1865.5</v>
      </c>
      <c r="P1040" s="99">
        <v>1503.7799999999988</v>
      </c>
      <c r="Q1040" s="99">
        <v>55227.14</v>
      </c>
    </row>
    <row r="1041" spans="1:17">
      <c r="A1041" s="42" t="str">
        <f>TNOMINA[[#This Row],[cedula]]&amp;TNOMINA[[#This Row],[ctapresup]]&amp;TNOMINA[[#This Row],[prog]]</f>
        <v>402207929522.1.1.2.0801</v>
      </c>
      <c r="B1041" s="98" t="s">
        <v>1786</v>
      </c>
      <c r="C1041" s="98" t="s">
        <v>1807</v>
      </c>
      <c r="D1041" s="98" t="s">
        <v>5730</v>
      </c>
      <c r="E1041" s="98" t="s">
        <v>5731</v>
      </c>
      <c r="F1041" s="98" t="s">
        <v>1911</v>
      </c>
      <c r="G1041" s="98" t="s">
        <v>2051</v>
      </c>
      <c r="H1041" s="98" t="s">
        <v>2050</v>
      </c>
      <c r="I1041" s="98" t="s">
        <v>746</v>
      </c>
      <c r="J1041" s="98" t="s">
        <v>388</v>
      </c>
      <c r="K1041" s="98" t="s">
        <v>6294</v>
      </c>
      <c r="L1041" s="99">
        <v>50000</v>
      </c>
      <c r="M1041" s="99">
        <v>1854</v>
      </c>
      <c r="N1041" s="99">
        <v>1520</v>
      </c>
      <c r="O1041" s="99">
        <v>1435</v>
      </c>
      <c r="P1041" s="99">
        <v>25</v>
      </c>
      <c r="Q1041" s="99">
        <v>45166</v>
      </c>
    </row>
    <row r="1042" spans="1:17">
      <c r="A1042" s="42" t="str">
        <f>TNOMINA[[#This Row],[cedula]]&amp;TNOMINA[[#This Row],[ctapresup]]&amp;TNOMINA[[#This Row],[prog]]</f>
        <v>001137458482.1.1.2.0801</v>
      </c>
      <c r="B1042" s="98" t="s">
        <v>1786</v>
      </c>
      <c r="C1042" s="98" t="s">
        <v>1807</v>
      </c>
      <c r="D1042" s="98" t="s">
        <v>5730</v>
      </c>
      <c r="E1042" s="98" t="s">
        <v>5731</v>
      </c>
      <c r="F1042" s="98" t="s">
        <v>1911</v>
      </c>
      <c r="G1042" s="98" t="s">
        <v>2053</v>
      </c>
      <c r="H1042" s="98" t="s">
        <v>2052</v>
      </c>
      <c r="I1042" s="98" t="s">
        <v>83</v>
      </c>
      <c r="J1042" s="98" t="s">
        <v>695</v>
      </c>
      <c r="K1042" s="98" t="s">
        <v>6294</v>
      </c>
      <c r="L1042" s="99">
        <v>8333.33</v>
      </c>
      <c r="M1042" s="100"/>
      <c r="N1042" s="99">
        <v>253.33</v>
      </c>
      <c r="O1042" s="99">
        <v>239.17</v>
      </c>
      <c r="P1042" s="100"/>
      <c r="Q1042" s="99">
        <v>7815.83</v>
      </c>
    </row>
    <row r="1043" spans="1:17">
      <c r="A1043" s="42" t="str">
        <f>TNOMINA[[#This Row],[cedula]]&amp;TNOMINA[[#This Row],[ctapresup]]&amp;TNOMINA[[#This Row],[prog]]</f>
        <v>001010321832.1.1.2.0801</v>
      </c>
      <c r="B1043" s="98" t="s">
        <v>1786</v>
      </c>
      <c r="C1043" s="98" t="s">
        <v>1807</v>
      </c>
      <c r="D1043" s="98" t="s">
        <v>5730</v>
      </c>
      <c r="E1043" s="98" t="s">
        <v>5731</v>
      </c>
      <c r="F1043" s="98" t="s">
        <v>1911</v>
      </c>
      <c r="G1043" s="98" t="s">
        <v>1697</v>
      </c>
      <c r="H1043" s="98" t="s">
        <v>1010</v>
      </c>
      <c r="I1043" s="98" t="s">
        <v>83</v>
      </c>
      <c r="J1043" s="98" t="s">
        <v>780</v>
      </c>
      <c r="K1043" s="98" t="s">
        <v>6294</v>
      </c>
      <c r="L1043" s="99">
        <v>65000</v>
      </c>
      <c r="M1043" s="99">
        <v>4427.58</v>
      </c>
      <c r="N1043" s="99">
        <v>1976</v>
      </c>
      <c r="O1043" s="99">
        <v>1865.5</v>
      </c>
      <c r="P1043" s="99">
        <v>25</v>
      </c>
      <c r="Q1043" s="99">
        <v>56705.919999999998</v>
      </c>
    </row>
    <row r="1044" spans="1:17">
      <c r="A1044" s="42" t="str">
        <f>TNOMINA[[#This Row],[cedula]]&amp;TNOMINA[[#This Row],[ctapresup]]&amp;TNOMINA[[#This Row],[prog]]</f>
        <v>001013828442.1.1.2.0801</v>
      </c>
      <c r="B1044" s="98" t="s">
        <v>1786</v>
      </c>
      <c r="C1044" s="98" t="s">
        <v>1807</v>
      </c>
      <c r="D1044" s="98" t="s">
        <v>5730</v>
      </c>
      <c r="E1044" s="98" t="s">
        <v>5731</v>
      </c>
      <c r="F1044" s="98" t="s">
        <v>1911</v>
      </c>
      <c r="G1044" s="98" t="s">
        <v>6149</v>
      </c>
      <c r="H1044" s="98" t="s">
        <v>6152</v>
      </c>
      <c r="I1044" s="98" t="s">
        <v>48</v>
      </c>
      <c r="J1044" s="98" t="s">
        <v>5735</v>
      </c>
      <c r="K1044" s="98" t="s">
        <v>6294</v>
      </c>
      <c r="L1044" s="99">
        <v>170000</v>
      </c>
      <c r="M1044" s="99">
        <v>28571.119999999999</v>
      </c>
      <c r="N1044" s="99">
        <v>5168</v>
      </c>
      <c r="O1044" s="99">
        <v>4879</v>
      </c>
      <c r="P1044" s="99">
        <v>25</v>
      </c>
      <c r="Q1044" s="99">
        <v>131356.88</v>
      </c>
    </row>
    <row r="1045" spans="1:17">
      <c r="A1045" s="42" t="str">
        <f>TNOMINA[[#This Row],[cedula]]&amp;TNOMINA[[#This Row],[ctapresup]]&amp;TNOMINA[[#This Row],[prog]]</f>
        <v>001101072572.1.1.2.0801</v>
      </c>
      <c r="B1045" s="98" t="s">
        <v>1786</v>
      </c>
      <c r="C1045" s="98" t="s">
        <v>1807</v>
      </c>
      <c r="D1045" s="98" t="s">
        <v>5730</v>
      </c>
      <c r="E1045" s="98" t="s">
        <v>5731</v>
      </c>
      <c r="F1045" s="98" t="s">
        <v>1911</v>
      </c>
      <c r="G1045" s="98" t="s">
        <v>2055</v>
      </c>
      <c r="H1045" s="98" t="s">
        <v>2054</v>
      </c>
      <c r="I1045" s="98" t="s">
        <v>221</v>
      </c>
      <c r="J1045" s="98" t="s">
        <v>265</v>
      </c>
      <c r="K1045" s="98" t="s">
        <v>6294</v>
      </c>
      <c r="L1045" s="99">
        <v>70000</v>
      </c>
      <c r="M1045" s="99">
        <v>5368.48</v>
      </c>
      <c r="N1045" s="99">
        <v>2128</v>
      </c>
      <c r="O1045" s="99">
        <v>2009</v>
      </c>
      <c r="P1045" s="99">
        <v>5982.0300000000061</v>
      </c>
      <c r="Q1045" s="99">
        <v>54512.49</v>
      </c>
    </row>
    <row r="1046" spans="1:17">
      <c r="A1046" s="42" t="str">
        <f>TNOMINA[[#This Row],[cedula]]&amp;TNOMINA[[#This Row],[ctapresup]]&amp;TNOMINA[[#This Row],[prog]]</f>
        <v>001015297092.1.1.2.0801</v>
      </c>
      <c r="B1046" s="98" t="s">
        <v>1786</v>
      </c>
      <c r="C1046" s="98" t="s">
        <v>1807</v>
      </c>
      <c r="D1046" s="98" t="s">
        <v>5730</v>
      </c>
      <c r="E1046" s="98" t="s">
        <v>5731</v>
      </c>
      <c r="F1046" s="98" t="s">
        <v>1911</v>
      </c>
      <c r="G1046" s="98" t="s">
        <v>2057</v>
      </c>
      <c r="H1046" s="98" t="s">
        <v>2056</v>
      </c>
      <c r="I1046" s="98" t="s">
        <v>62</v>
      </c>
      <c r="J1046" s="98" t="s">
        <v>570</v>
      </c>
      <c r="K1046" s="98" t="s">
        <v>6294</v>
      </c>
      <c r="L1046" s="99">
        <v>20000</v>
      </c>
      <c r="M1046" s="100"/>
      <c r="N1046" s="99">
        <v>608</v>
      </c>
      <c r="O1046" s="99">
        <v>574</v>
      </c>
      <c r="P1046" s="100"/>
      <c r="Q1046" s="99">
        <v>18793</v>
      </c>
    </row>
    <row r="1047" spans="1:17">
      <c r="A1047" s="42" t="str">
        <f>TNOMINA[[#This Row],[cedula]]&amp;TNOMINA[[#This Row],[ctapresup]]&amp;TNOMINA[[#This Row],[prog]]</f>
        <v>073000041942.1.1.2.0801</v>
      </c>
      <c r="B1047" s="98" t="s">
        <v>1786</v>
      </c>
      <c r="C1047" s="98" t="s">
        <v>1807</v>
      </c>
      <c r="D1047" s="98" t="s">
        <v>5730</v>
      </c>
      <c r="E1047" s="98" t="s">
        <v>5731</v>
      </c>
      <c r="F1047" s="98" t="s">
        <v>1911</v>
      </c>
      <c r="G1047" s="98" t="s">
        <v>2059</v>
      </c>
      <c r="H1047" s="98" t="s">
        <v>2058</v>
      </c>
      <c r="I1047" s="98" t="s">
        <v>221</v>
      </c>
      <c r="J1047" s="98" t="s">
        <v>570</v>
      </c>
      <c r="K1047" s="98" t="s">
        <v>6294</v>
      </c>
      <c r="L1047" s="99">
        <v>50000</v>
      </c>
      <c r="M1047" s="99">
        <v>1854</v>
      </c>
      <c r="N1047" s="99">
        <v>1520</v>
      </c>
      <c r="O1047" s="99">
        <v>1435</v>
      </c>
      <c r="P1047" s="99">
        <v>25</v>
      </c>
      <c r="Q1047" s="99">
        <v>45166</v>
      </c>
    </row>
    <row r="1048" spans="1:17">
      <c r="A1048" s="42" t="str">
        <f>TNOMINA[[#This Row],[cedula]]&amp;TNOMINA[[#This Row],[ctapresup]]&amp;TNOMINA[[#This Row],[prog]]</f>
        <v>018006899762.1.1.2.0801</v>
      </c>
      <c r="B1048" s="98" t="s">
        <v>1786</v>
      </c>
      <c r="C1048" s="98" t="s">
        <v>1807</v>
      </c>
      <c r="D1048" s="98" t="s">
        <v>5730</v>
      </c>
      <c r="E1048" s="98" t="s">
        <v>5731</v>
      </c>
      <c r="F1048" s="98" t="s">
        <v>1911</v>
      </c>
      <c r="G1048" s="98" t="s">
        <v>2061</v>
      </c>
      <c r="H1048" s="98" t="s">
        <v>2060</v>
      </c>
      <c r="I1048" s="98" t="s">
        <v>109</v>
      </c>
      <c r="J1048" s="98" t="s">
        <v>570</v>
      </c>
      <c r="K1048" s="98" t="s">
        <v>6294</v>
      </c>
      <c r="L1048" s="99">
        <v>100000</v>
      </c>
      <c r="M1048" s="99">
        <v>12105.37</v>
      </c>
      <c r="N1048" s="99">
        <v>3040</v>
      </c>
      <c r="O1048" s="99">
        <v>2870</v>
      </c>
      <c r="P1048" s="99">
        <v>25</v>
      </c>
      <c r="Q1048" s="99">
        <v>81959.63</v>
      </c>
    </row>
    <row r="1049" spans="1:17">
      <c r="A1049" s="42" t="str">
        <f>TNOMINA[[#This Row],[cedula]]&amp;TNOMINA[[#This Row],[ctapresup]]&amp;TNOMINA[[#This Row],[prog]]</f>
        <v>027004016522.1.1.2.0801</v>
      </c>
      <c r="B1049" s="98" t="s">
        <v>1786</v>
      </c>
      <c r="C1049" s="98" t="s">
        <v>1807</v>
      </c>
      <c r="D1049" s="98" t="s">
        <v>5730</v>
      </c>
      <c r="E1049" s="98" t="s">
        <v>5731</v>
      </c>
      <c r="F1049" s="98" t="s">
        <v>1911</v>
      </c>
      <c r="G1049" s="98" t="s">
        <v>2063</v>
      </c>
      <c r="H1049" s="98" t="s">
        <v>2062</v>
      </c>
      <c r="I1049" s="98" t="s">
        <v>728</v>
      </c>
      <c r="J1049" s="98" t="s">
        <v>388</v>
      </c>
      <c r="K1049" s="98" t="s">
        <v>6294</v>
      </c>
      <c r="L1049" s="99">
        <v>31500</v>
      </c>
      <c r="M1049" s="100"/>
      <c r="N1049" s="99">
        <v>957.6</v>
      </c>
      <c r="O1049" s="99">
        <v>904.05</v>
      </c>
      <c r="P1049" s="100"/>
      <c r="Q1049" s="99">
        <v>29613.35</v>
      </c>
    </row>
    <row r="1050" spans="1:17">
      <c r="A1050" s="42" t="str">
        <f>TNOMINA[[#This Row],[cedula]]&amp;TNOMINA[[#This Row],[ctapresup]]&amp;TNOMINA[[#This Row],[prog]]</f>
        <v>001001151122.1.1.2.0801</v>
      </c>
      <c r="B1050" s="98" t="s">
        <v>1786</v>
      </c>
      <c r="C1050" s="98" t="s">
        <v>1807</v>
      </c>
      <c r="D1050" s="98" t="s">
        <v>5730</v>
      </c>
      <c r="E1050" s="98" t="s">
        <v>5731</v>
      </c>
      <c r="F1050" s="98" t="s">
        <v>1911</v>
      </c>
      <c r="G1050" s="98" t="s">
        <v>1698</v>
      </c>
      <c r="H1050" s="98" t="s">
        <v>1161</v>
      </c>
      <c r="I1050" s="98" t="s">
        <v>163</v>
      </c>
      <c r="J1050" s="98" t="s">
        <v>605</v>
      </c>
      <c r="K1050" s="98" t="s">
        <v>6294</v>
      </c>
      <c r="L1050" s="99">
        <v>35000</v>
      </c>
      <c r="M1050" s="100"/>
      <c r="N1050" s="99">
        <v>1064</v>
      </c>
      <c r="O1050" s="99">
        <v>1004.5</v>
      </c>
      <c r="P1050" s="100"/>
      <c r="Q1050" s="99">
        <v>23106.5</v>
      </c>
    </row>
    <row r="1051" spans="1:17">
      <c r="A1051" s="42" t="str">
        <f>TNOMINA[[#This Row],[cedula]]&amp;TNOMINA[[#This Row],[ctapresup]]&amp;TNOMINA[[#This Row],[prog]]</f>
        <v>031026372652.1.1.2.0801</v>
      </c>
      <c r="B1051" s="98" t="s">
        <v>1786</v>
      </c>
      <c r="C1051" s="98" t="s">
        <v>1807</v>
      </c>
      <c r="D1051" s="98" t="s">
        <v>5730</v>
      </c>
      <c r="E1051" s="98" t="s">
        <v>5731</v>
      </c>
      <c r="F1051" s="98" t="s">
        <v>1911</v>
      </c>
      <c r="G1051" s="98" t="s">
        <v>2484</v>
      </c>
      <c r="H1051" s="98" t="s">
        <v>2483</v>
      </c>
      <c r="I1051" s="98" t="s">
        <v>109</v>
      </c>
      <c r="J1051" s="98" t="s">
        <v>171</v>
      </c>
      <c r="K1051" s="98" t="s">
        <v>6294</v>
      </c>
      <c r="L1051" s="99">
        <v>115000</v>
      </c>
      <c r="M1051" s="99">
        <v>15633.74</v>
      </c>
      <c r="N1051" s="99">
        <v>3496</v>
      </c>
      <c r="O1051" s="99">
        <v>3300.5</v>
      </c>
      <c r="P1051" s="99">
        <v>10091</v>
      </c>
      <c r="Q1051" s="99">
        <v>82478.759999999995</v>
      </c>
    </row>
    <row r="1052" spans="1:17">
      <c r="A1052" s="42" t="str">
        <f>TNOMINA[[#This Row],[cedula]]&amp;TNOMINA[[#This Row],[ctapresup]]&amp;TNOMINA[[#This Row],[prog]]</f>
        <v>001017795102.1.1.2.0801</v>
      </c>
      <c r="B1052" s="98" t="s">
        <v>1786</v>
      </c>
      <c r="C1052" s="98" t="s">
        <v>1807</v>
      </c>
      <c r="D1052" s="98" t="s">
        <v>5730</v>
      </c>
      <c r="E1052" s="98" t="s">
        <v>5731</v>
      </c>
      <c r="F1052" s="98" t="s">
        <v>1911</v>
      </c>
      <c r="G1052" s="98" t="s">
        <v>2665</v>
      </c>
      <c r="H1052" s="98" t="s">
        <v>5797</v>
      </c>
      <c r="I1052" s="98" t="s">
        <v>48</v>
      </c>
      <c r="J1052" s="98" t="s">
        <v>89</v>
      </c>
      <c r="K1052" s="98" t="s">
        <v>6294</v>
      </c>
      <c r="L1052" s="99">
        <v>150000</v>
      </c>
      <c r="M1052" s="99">
        <v>23866.62</v>
      </c>
      <c r="N1052" s="99">
        <v>4560</v>
      </c>
      <c r="O1052" s="99">
        <v>4305</v>
      </c>
      <c r="P1052" s="99">
        <v>25</v>
      </c>
      <c r="Q1052" s="99">
        <v>117243.38</v>
      </c>
    </row>
    <row r="1053" spans="1:17">
      <c r="A1053" s="42" t="str">
        <f>TNOMINA[[#This Row],[cedula]]&amp;TNOMINA[[#This Row],[ctapresup]]&amp;TNOMINA[[#This Row],[prog]]</f>
        <v>031010468722.1.1.2.0801</v>
      </c>
      <c r="B1053" s="98" t="s">
        <v>1786</v>
      </c>
      <c r="C1053" s="98" t="s">
        <v>1807</v>
      </c>
      <c r="D1053" s="98" t="s">
        <v>5730</v>
      </c>
      <c r="E1053" s="98" t="s">
        <v>5731</v>
      </c>
      <c r="F1053" s="98" t="s">
        <v>1911</v>
      </c>
      <c r="G1053" s="98" t="s">
        <v>2486</v>
      </c>
      <c r="H1053" s="98" t="s">
        <v>2485</v>
      </c>
      <c r="I1053" s="98" t="s">
        <v>48</v>
      </c>
      <c r="J1053" s="98" t="s">
        <v>265</v>
      </c>
      <c r="K1053" s="98" t="s">
        <v>6294</v>
      </c>
      <c r="L1053" s="99">
        <v>140000</v>
      </c>
      <c r="M1053" s="99">
        <v>21514.37</v>
      </c>
      <c r="N1053" s="99">
        <v>4256</v>
      </c>
      <c r="O1053" s="99">
        <v>4018</v>
      </c>
      <c r="P1053" s="99">
        <v>10091</v>
      </c>
      <c r="Q1053" s="99">
        <v>100120.63</v>
      </c>
    </row>
    <row r="1054" spans="1:17">
      <c r="A1054" s="42" t="str">
        <f>TNOMINA[[#This Row],[cedula]]&amp;TNOMINA[[#This Row],[ctapresup]]&amp;TNOMINA[[#This Row],[prog]]</f>
        <v>010010838962.1.1.2.0801</v>
      </c>
      <c r="B1054" s="98" t="s">
        <v>1786</v>
      </c>
      <c r="C1054" s="98" t="s">
        <v>1807</v>
      </c>
      <c r="D1054" s="98" t="s">
        <v>5730</v>
      </c>
      <c r="E1054" s="98" t="s">
        <v>5731</v>
      </c>
      <c r="F1054" s="98" t="s">
        <v>1911</v>
      </c>
      <c r="G1054" s="98" t="s">
        <v>2065</v>
      </c>
      <c r="H1054" s="98" t="s">
        <v>2064</v>
      </c>
      <c r="I1054" s="98" t="s">
        <v>1134</v>
      </c>
      <c r="J1054" s="98" t="s">
        <v>689</v>
      </c>
      <c r="K1054" s="98" t="s">
        <v>6294</v>
      </c>
      <c r="L1054" s="99">
        <v>36000</v>
      </c>
      <c r="M1054" s="100"/>
      <c r="N1054" s="99">
        <v>1094.4000000000001</v>
      </c>
      <c r="O1054" s="99">
        <v>1033.2</v>
      </c>
      <c r="P1054" s="100"/>
      <c r="Q1054" s="99">
        <v>33847.4</v>
      </c>
    </row>
    <row r="1055" spans="1:17">
      <c r="A1055" s="42" t="str">
        <f>TNOMINA[[#This Row],[cedula]]&amp;TNOMINA[[#This Row],[ctapresup]]&amp;TNOMINA[[#This Row],[prog]]</f>
        <v>055002729672.1.1.2.0801</v>
      </c>
      <c r="B1055" s="98" t="s">
        <v>1786</v>
      </c>
      <c r="C1055" s="98" t="s">
        <v>1807</v>
      </c>
      <c r="D1055" s="98" t="s">
        <v>5730</v>
      </c>
      <c r="E1055" s="98" t="s">
        <v>5731</v>
      </c>
      <c r="F1055" s="98" t="s">
        <v>1911</v>
      </c>
      <c r="G1055" s="98" t="s">
        <v>1699</v>
      </c>
      <c r="H1055" s="98" t="s">
        <v>980</v>
      </c>
      <c r="I1055" s="98" t="s">
        <v>163</v>
      </c>
      <c r="J1055" s="98" t="s">
        <v>388</v>
      </c>
      <c r="K1055" s="98" t="s">
        <v>6294</v>
      </c>
      <c r="L1055" s="99">
        <v>20000</v>
      </c>
      <c r="M1055" s="100"/>
      <c r="N1055" s="99">
        <v>608</v>
      </c>
      <c r="O1055" s="99">
        <v>574</v>
      </c>
      <c r="P1055" s="100"/>
      <c r="Q1055" s="99">
        <v>18793</v>
      </c>
    </row>
    <row r="1056" spans="1:17">
      <c r="A1056" s="42" t="str">
        <f>TNOMINA[[#This Row],[cedula]]&amp;TNOMINA[[#This Row],[ctapresup]]&amp;TNOMINA[[#This Row],[prog]]</f>
        <v>402005122972.1.1.2.0801</v>
      </c>
      <c r="B1056" s="98" t="s">
        <v>1786</v>
      </c>
      <c r="C1056" s="98" t="s">
        <v>1807</v>
      </c>
      <c r="D1056" s="98" t="s">
        <v>5730</v>
      </c>
      <c r="E1056" s="98" t="s">
        <v>5731</v>
      </c>
      <c r="F1056" s="98" t="s">
        <v>1911</v>
      </c>
      <c r="G1056" s="98" t="s">
        <v>2067</v>
      </c>
      <c r="H1056" s="98" t="s">
        <v>2066</v>
      </c>
      <c r="I1056" s="98" t="s">
        <v>1151</v>
      </c>
      <c r="J1056" s="98" t="s">
        <v>246</v>
      </c>
      <c r="K1056" s="98" t="s">
        <v>6294</v>
      </c>
      <c r="L1056" s="99">
        <v>70000</v>
      </c>
      <c r="M1056" s="99">
        <v>5368.48</v>
      </c>
      <c r="N1056" s="99">
        <v>2128</v>
      </c>
      <c r="O1056" s="99">
        <v>2009</v>
      </c>
      <c r="P1056" s="99">
        <v>25.000000000007276</v>
      </c>
      <c r="Q1056" s="99">
        <v>60469.52</v>
      </c>
    </row>
    <row r="1057" spans="1:17">
      <c r="A1057" s="42" t="str">
        <f>TNOMINA[[#This Row],[cedula]]&amp;TNOMINA[[#This Row],[ctapresup]]&amp;TNOMINA[[#This Row],[prog]]</f>
        <v>402208529962.1.1.2.0801</v>
      </c>
      <c r="B1057" s="98" t="s">
        <v>1786</v>
      </c>
      <c r="C1057" s="98" t="s">
        <v>1807</v>
      </c>
      <c r="D1057" s="98" t="s">
        <v>5730</v>
      </c>
      <c r="E1057" s="98" t="s">
        <v>5731</v>
      </c>
      <c r="F1057" s="98" t="s">
        <v>1911</v>
      </c>
      <c r="G1057" s="98" t="s">
        <v>2777</v>
      </c>
      <c r="H1057" s="98" t="s">
        <v>2810</v>
      </c>
      <c r="I1057" s="98" t="s">
        <v>1095</v>
      </c>
      <c r="J1057" s="98" t="s">
        <v>428</v>
      </c>
      <c r="K1057" s="98" t="s">
        <v>6294</v>
      </c>
      <c r="L1057" s="99">
        <v>50000</v>
      </c>
      <c r="M1057" s="99">
        <v>1854</v>
      </c>
      <c r="N1057" s="99">
        <v>1520</v>
      </c>
      <c r="O1057" s="99">
        <v>1435</v>
      </c>
      <c r="P1057" s="99">
        <v>25</v>
      </c>
      <c r="Q1057" s="99">
        <v>45166</v>
      </c>
    </row>
    <row r="1058" spans="1:17">
      <c r="A1058" s="42" t="str">
        <f>TNOMINA[[#This Row],[cedula]]&amp;TNOMINA[[#This Row],[ctapresup]]&amp;TNOMINA[[#This Row],[prog]]</f>
        <v>001004517562.1.1.2.0801</v>
      </c>
      <c r="B1058" s="98" t="s">
        <v>1786</v>
      </c>
      <c r="C1058" s="98" t="s">
        <v>1807</v>
      </c>
      <c r="D1058" s="98" t="s">
        <v>5730</v>
      </c>
      <c r="E1058" s="98" t="s">
        <v>5731</v>
      </c>
      <c r="F1058" s="98" t="s">
        <v>1911</v>
      </c>
      <c r="G1058" s="98" t="s">
        <v>2069</v>
      </c>
      <c r="H1058" s="98" t="s">
        <v>2068</v>
      </c>
      <c r="I1058" s="98" t="s">
        <v>62</v>
      </c>
      <c r="J1058" s="98" t="s">
        <v>570</v>
      </c>
      <c r="K1058" s="98" t="s">
        <v>6294</v>
      </c>
      <c r="L1058" s="99">
        <v>15000</v>
      </c>
      <c r="M1058" s="100"/>
      <c r="N1058" s="99">
        <v>456</v>
      </c>
      <c r="O1058" s="99">
        <v>430.5</v>
      </c>
      <c r="P1058" s="100"/>
      <c r="Q1058" s="99">
        <v>14088.5</v>
      </c>
    </row>
    <row r="1059" spans="1:17">
      <c r="A1059" s="42" t="str">
        <f>TNOMINA[[#This Row],[cedula]]&amp;TNOMINA[[#This Row],[ctapresup]]&amp;TNOMINA[[#This Row],[prog]]</f>
        <v>402259133222.1.1.2.0801</v>
      </c>
      <c r="B1059" s="98" t="s">
        <v>1786</v>
      </c>
      <c r="C1059" s="98" t="s">
        <v>1807</v>
      </c>
      <c r="D1059" s="98" t="s">
        <v>5730</v>
      </c>
      <c r="E1059" s="98" t="s">
        <v>5731</v>
      </c>
      <c r="F1059" s="98" t="s">
        <v>1911</v>
      </c>
      <c r="G1059" s="98" t="s">
        <v>2488</v>
      </c>
      <c r="H1059" s="98" t="s">
        <v>2487</v>
      </c>
      <c r="I1059" s="98" t="s">
        <v>62</v>
      </c>
      <c r="J1059" s="98" t="s">
        <v>570</v>
      </c>
      <c r="K1059" s="98" t="s">
        <v>6294</v>
      </c>
      <c r="L1059" s="99">
        <v>26250</v>
      </c>
      <c r="M1059" s="100"/>
      <c r="N1059" s="99">
        <v>798</v>
      </c>
      <c r="O1059" s="99">
        <v>753.38</v>
      </c>
      <c r="P1059" s="100"/>
      <c r="Q1059" s="99">
        <v>24673.62</v>
      </c>
    </row>
    <row r="1060" spans="1:17">
      <c r="A1060" s="42" t="str">
        <f>TNOMINA[[#This Row],[cedula]]&amp;TNOMINA[[#This Row],[ctapresup]]&amp;TNOMINA[[#This Row],[prog]]</f>
        <v>094001003932.1.1.2.0801</v>
      </c>
      <c r="B1060" s="98" t="s">
        <v>1786</v>
      </c>
      <c r="C1060" s="98" t="s">
        <v>1807</v>
      </c>
      <c r="D1060" s="98" t="s">
        <v>5730</v>
      </c>
      <c r="E1060" s="98" t="s">
        <v>5731</v>
      </c>
      <c r="F1060" s="98" t="s">
        <v>1911</v>
      </c>
      <c r="G1060" s="98" t="s">
        <v>2344</v>
      </c>
      <c r="H1060" s="98" t="s">
        <v>2343</v>
      </c>
      <c r="I1060" s="98" t="s">
        <v>62</v>
      </c>
      <c r="J1060" s="98" t="s">
        <v>570</v>
      </c>
      <c r="K1060" s="98" t="s">
        <v>6294</v>
      </c>
      <c r="L1060" s="99">
        <v>25000</v>
      </c>
      <c r="M1060" s="100"/>
      <c r="N1060" s="99">
        <v>760</v>
      </c>
      <c r="O1060" s="99">
        <v>717.5</v>
      </c>
      <c r="P1060" s="100"/>
      <c r="Q1060" s="99">
        <v>23497.5</v>
      </c>
    </row>
    <row r="1061" spans="1:17">
      <c r="A1061" s="42" t="str">
        <f>TNOMINA[[#This Row],[cedula]]&amp;TNOMINA[[#This Row],[ctapresup]]&amp;TNOMINA[[#This Row],[prog]]</f>
        <v>031010937342.1.1.2.0801</v>
      </c>
      <c r="B1061" s="98" t="s">
        <v>1786</v>
      </c>
      <c r="C1061" s="98" t="s">
        <v>1807</v>
      </c>
      <c r="D1061" s="98" t="s">
        <v>5730</v>
      </c>
      <c r="E1061" s="98" t="s">
        <v>5731</v>
      </c>
      <c r="F1061" s="98" t="s">
        <v>1911</v>
      </c>
      <c r="G1061" s="98" t="s">
        <v>2214</v>
      </c>
      <c r="H1061" s="98" t="s">
        <v>5798</v>
      </c>
      <c r="I1061" s="98" t="s">
        <v>48</v>
      </c>
      <c r="J1061" s="98" t="s">
        <v>428</v>
      </c>
      <c r="K1061" s="98" t="s">
        <v>6294</v>
      </c>
      <c r="L1061" s="99">
        <v>180000</v>
      </c>
      <c r="M1061" s="99">
        <v>30923.37</v>
      </c>
      <c r="N1061" s="99">
        <v>5472</v>
      </c>
      <c r="O1061" s="99">
        <v>5166</v>
      </c>
      <c r="P1061" s="99">
        <v>1025</v>
      </c>
      <c r="Q1061" s="99">
        <v>137413.63</v>
      </c>
    </row>
    <row r="1062" spans="1:17">
      <c r="A1062" s="42" t="str">
        <f>TNOMINA[[#This Row],[cedula]]&amp;TNOMINA[[#This Row],[ctapresup]]&amp;TNOMINA[[#This Row],[prog]]</f>
        <v>223009576482.1.1.2.0801</v>
      </c>
      <c r="B1062" s="98" t="s">
        <v>1786</v>
      </c>
      <c r="C1062" s="98" t="s">
        <v>1807</v>
      </c>
      <c r="D1062" s="98" t="s">
        <v>5730</v>
      </c>
      <c r="E1062" s="98" t="s">
        <v>5731</v>
      </c>
      <c r="F1062" s="98" t="s">
        <v>1911</v>
      </c>
      <c r="G1062" s="98" t="s">
        <v>6119</v>
      </c>
      <c r="H1062" s="98" t="s">
        <v>6122</v>
      </c>
      <c r="I1062" s="98" t="s">
        <v>158</v>
      </c>
      <c r="J1062" s="98" t="s">
        <v>157</v>
      </c>
      <c r="K1062" s="98" t="s">
        <v>6294</v>
      </c>
      <c r="L1062" s="99">
        <v>135000</v>
      </c>
      <c r="M1062" s="99">
        <v>20338.240000000002</v>
      </c>
      <c r="N1062" s="99">
        <v>4104</v>
      </c>
      <c r="O1062" s="99">
        <v>3874.5</v>
      </c>
      <c r="P1062" s="99">
        <v>25</v>
      </c>
      <c r="Q1062" s="99">
        <v>106658.26</v>
      </c>
    </row>
    <row r="1063" spans="1:17">
      <c r="A1063" s="42" t="str">
        <f>TNOMINA[[#This Row],[cedula]]&amp;TNOMINA[[#This Row],[ctapresup]]&amp;TNOMINA[[#This Row],[prog]]</f>
        <v>402309082832.1.1.2.0801</v>
      </c>
      <c r="B1063" s="98" t="s">
        <v>1786</v>
      </c>
      <c r="C1063" s="98" t="s">
        <v>1807</v>
      </c>
      <c r="D1063" s="98" t="s">
        <v>5730</v>
      </c>
      <c r="E1063" s="98" t="s">
        <v>5731</v>
      </c>
      <c r="F1063" s="98" t="s">
        <v>1911</v>
      </c>
      <c r="G1063" s="98" t="s">
        <v>2175</v>
      </c>
      <c r="H1063" s="98" t="s">
        <v>2191</v>
      </c>
      <c r="I1063" s="98" t="s">
        <v>2018</v>
      </c>
      <c r="J1063" s="98" t="s">
        <v>5747</v>
      </c>
      <c r="K1063" s="98" t="s">
        <v>6294</v>
      </c>
      <c r="L1063" s="99">
        <v>110000</v>
      </c>
      <c r="M1063" s="99">
        <v>14457.62</v>
      </c>
      <c r="N1063" s="99">
        <v>3344</v>
      </c>
      <c r="O1063" s="99">
        <v>3157</v>
      </c>
      <c r="P1063" s="99">
        <v>764.38999999999942</v>
      </c>
      <c r="Q1063" s="99">
        <v>88276.99</v>
      </c>
    </row>
    <row r="1064" spans="1:17">
      <c r="A1064" s="42" t="str">
        <f>TNOMINA[[#This Row],[cedula]]&amp;TNOMINA[[#This Row],[ctapresup]]&amp;TNOMINA[[#This Row],[prog]]</f>
        <v>001127557982.1.1.2.0801</v>
      </c>
      <c r="B1064" s="98" t="s">
        <v>1786</v>
      </c>
      <c r="C1064" s="98" t="s">
        <v>1807</v>
      </c>
      <c r="D1064" s="98" t="s">
        <v>5730</v>
      </c>
      <c r="E1064" s="98" t="s">
        <v>5731</v>
      </c>
      <c r="F1064" s="98" t="s">
        <v>1911</v>
      </c>
      <c r="G1064" s="98" t="s">
        <v>2072</v>
      </c>
      <c r="H1064" s="98" t="s">
        <v>2071</v>
      </c>
      <c r="I1064" s="98" t="s">
        <v>62</v>
      </c>
      <c r="J1064" s="98" t="s">
        <v>60</v>
      </c>
      <c r="K1064" s="98" t="s">
        <v>6294</v>
      </c>
      <c r="L1064" s="99">
        <v>36000</v>
      </c>
      <c r="M1064" s="100"/>
      <c r="N1064" s="99">
        <v>1094.4000000000001</v>
      </c>
      <c r="O1064" s="99">
        <v>1033.2</v>
      </c>
      <c r="P1064" s="100"/>
      <c r="Q1064" s="99">
        <v>14762.62</v>
      </c>
    </row>
    <row r="1065" spans="1:17">
      <c r="A1065" s="42" t="str">
        <f>TNOMINA[[#This Row],[cedula]]&amp;TNOMINA[[#This Row],[ctapresup]]&amp;TNOMINA[[#This Row],[prog]]</f>
        <v>020001358362.1.1.2.0801</v>
      </c>
      <c r="B1065" s="98" t="s">
        <v>1786</v>
      </c>
      <c r="C1065" s="98" t="s">
        <v>1807</v>
      </c>
      <c r="D1065" s="98" t="s">
        <v>5730</v>
      </c>
      <c r="E1065" s="98" t="s">
        <v>5731</v>
      </c>
      <c r="F1065" s="98" t="s">
        <v>1911</v>
      </c>
      <c r="G1065" s="98" t="s">
        <v>6145</v>
      </c>
      <c r="H1065" s="98" t="s">
        <v>6148</v>
      </c>
      <c r="I1065" s="98" t="s">
        <v>48</v>
      </c>
      <c r="J1065" s="98" t="s">
        <v>246</v>
      </c>
      <c r="K1065" s="98" t="s">
        <v>6294</v>
      </c>
      <c r="L1065" s="99">
        <v>185000</v>
      </c>
      <c r="M1065" s="99">
        <v>32099.49</v>
      </c>
      <c r="N1065" s="99">
        <v>5624</v>
      </c>
      <c r="O1065" s="99">
        <v>5309.5</v>
      </c>
      <c r="P1065" s="99">
        <v>25</v>
      </c>
      <c r="Q1065" s="99">
        <v>141942.01</v>
      </c>
    </row>
    <row r="1066" spans="1:17">
      <c r="A1066" s="42" t="str">
        <f>TNOMINA[[#This Row],[cedula]]&amp;TNOMINA[[#This Row],[ctapresup]]&amp;TNOMINA[[#This Row],[prog]]</f>
        <v>225003229732.1.1.2.0801</v>
      </c>
      <c r="B1066" s="98" t="s">
        <v>1786</v>
      </c>
      <c r="C1066" s="98" t="s">
        <v>1807</v>
      </c>
      <c r="D1066" s="98" t="s">
        <v>5730</v>
      </c>
      <c r="E1066" s="98" t="s">
        <v>5731</v>
      </c>
      <c r="F1066" s="98" t="s">
        <v>1911</v>
      </c>
      <c r="G1066" s="98" t="s">
        <v>1701</v>
      </c>
      <c r="H1066" s="98" t="s">
        <v>1230</v>
      </c>
      <c r="I1066" s="98" t="s">
        <v>2578</v>
      </c>
      <c r="J1066" s="98" t="s">
        <v>2689</v>
      </c>
      <c r="K1066" s="98" t="s">
        <v>6294</v>
      </c>
      <c r="L1066" s="99">
        <v>110000</v>
      </c>
      <c r="M1066" s="99">
        <v>14457.62</v>
      </c>
      <c r="N1066" s="99">
        <v>3344</v>
      </c>
      <c r="O1066" s="99">
        <v>3157</v>
      </c>
      <c r="P1066" s="99">
        <v>21599.059999999998</v>
      </c>
      <c r="Q1066" s="99">
        <v>67442.320000000007</v>
      </c>
    </row>
    <row r="1067" spans="1:17">
      <c r="A1067" s="42" t="str">
        <f>TNOMINA[[#This Row],[cedula]]&amp;TNOMINA[[#This Row],[ctapresup]]&amp;TNOMINA[[#This Row],[prog]]</f>
        <v>402228970312.1.1.2.0801</v>
      </c>
      <c r="B1067" s="98" t="s">
        <v>1786</v>
      </c>
      <c r="C1067" s="98" t="s">
        <v>1807</v>
      </c>
      <c r="D1067" s="98" t="s">
        <v>5730</v>
      </c>
      <c r="E1067" s="98" t="s">
        <v>5731</v>
      </c>
      <c r="F1067" s="98" t="s">
        <v>1911</v>
      </c>
      <c r="G1067" s="98" t="s">
        <v>2490</v>
      </c>
      <c r="H1067" s="98" t="s">
        <v>2489</v>
      </c>
      <c r="I1067" s="98" t="s">
        <v>1111</v>
      </c>
      <c r="J1067" s="98" t="s">
        <v>336</v>
      </c>
      <c r="K1067" s="98" t="s">
        <v>6294</v>
      </c>
      <c r="L1067" s="99">
        <v>8400</v>
      </c>
      <c r="M1067" s="100"/>
      <c r="N1067" s="99">
        <v>255.36</v>
      </c>
      <c r="O1067" s="99">
        <v>241.08</v>
      </c>
      <c r="P1067" s="100"/>
      <c r="Q1067" s="99">
        <v>7878.56</v>
      </c>
    </row>
    <row r="1068" spans="1:17">
      <c r="A1068" s="42" t="str">
        <f>TNOMINA[[#This Row],[cedula]]&amp;TNOMINA[[#This Row],[ctapresup]]&amp;TNOMINA[[#This Row],[prog]]</f>
        <v>001024855212.1.1.2.0801</v>
      </c>
      <c r="B1068" s="98" t="s">
        <v>1786</v>
      </c>
      <c r="C1068" s="98" t="s">
        <v>1807</v>
      </c>
      <c r="D1068" s="98" t="s">
        <v>5730</v>
      </c>
      <c r="E1068" s="98" t="s">
        <v>5731</v>
      </c>
      <c r="F1068" s="98" t="s">
        <v>1911</v>
      </c>
      <c r="G1068" s="98" t="s">
        <v>2074</v>
      </c>
      <c r="H1068" s="98" t="s">
        <v>2073</v>
      </c>
      <c r="I1068" s="98" t="s">
        <v>62</v>
      </c>
      <c r="J1068" s="98" t="s">
        <v>60</v>
      </c>
      <c r="K1068" s="98" t="s">
        <v>6294</v>
      </c>
      <c r="L1068" s="99">
        <v>20000</v>
      </c>
      <c r="M1068" s="100"/>
      <c r="N1068" s="99">
        <v>608</v>
      </c>
      <c r="O1068" s="99">
        <v>574</v>
      </c>
      <c r="P1068" s="100"/>
      <c r="Q1068" s="99">
        <v>18793</v>
      </c>
    </row>
    <row r="1069" spans="1:17">
      <c r="A1069" s="42" t="str">
        <f>TNOMINA[[#This Row],[cedula]]&amp;TNOMINA[[#This Row],[ctapresup]]&amp;TNOMINA[[#This Row],[prog]]</f>
        <v>079001547042.1.1.2.0801</v>
      </c>
      <c r="B1069" s="98" t="s">
        <v>1786</v>
      </c>
      <c r="C1069" s="98" t="s">
        <v>1807</v>
      </c>
      <c r="D1069" s="98" t="s">
        <v>5730</v>
      </c>
      <c r="E1069" s="98" t="s">
        <v>5731</v>
      </c>
      <c r="F1069" s="98" t="s">
        <v>1911</v>
      </c>
      <c r="G1069" s="98" t="s">
        <v>1702</v>
      </c>
      <c r="H1069" s="98" t="s">
        <v>1177</v>
      </c>
      <c r="I1069" s="98" t="s">
        <v>1000</v>
      </c>
      <c r="J1069" s="98" t="s">
        <v>642</v>
      </c>
      <c r="K1069" s="98" t="s">
        <v>6294</v>
      </c>
      <c r="L1069" s="99">
        <v>70000</v>
      </c>
      <c r="M1069" s="99">
        <v>5368.48</v>
      </c>
      <c r="N1069" s="99">
        <v>2128</v>
      </c>
      <c r="O1069" s="99">
        <v>2009</v>
      </c>
      <c r="P1069" s="99">
        <v>425.00000000000728</v>
      </c>
      <c r="Q1069" s="99">
        <v>60069.52</v>
      </c>
    </row>
    <row r="1070" spans="1:17">
      <c r="A1070" s="42" t="str">
        <f>TNOMINA[[#This Row],[cedula]]&amp;TNOMINA[[#This Row],[ctapresup]]&amp;TNOMINA[[#This Row],[prog]]</f>
        <v>001133788222.1.1.2.0801</v>
      </c>
      <c r="B1070" s="98" t="s">
        <v>1786</v>
      </c>
      <c r="C1070" s="98" t="s">
        <v>1807</v>
      </c>
      <c r="D1070" s="98" t="s">
        <v>5730</v>
      </c>
      <c r="E1070" s="98" t="s">
        <v>5731</v>
      </c>
      <c r="F1070" s="98" t="s">
        <v>1911</v>
      </c>
      <c r="G1070" s="98" t="s">
        <v>2076</v>
      </c>
      <c r="H1070" s="98" t="s">
        <v>2075</v>
      </c>
      <c r="I1070" s="98" t="s">
        <v>2070</v>
      </c>
      <c r="J1070" s="98" t="s">
        <v>119</v>
      </c>
      <c r="K1070" s="98" t="s">
        <v>6294</v>
      </c>
      <c r="L1070" s="99">
        <v>36000</v>
      </c>
      <c r="M1070" s="100"/>
      <c r="N1070" s="99">
        <v>1094.4000000000001</v>
      </c>
      <c r="O1070" s="99">
        <v>1033.2</v>
      </c>
      <c r="P1070" s="100"/>
      <c r="Q1070" s="99">
        <v>31790.65</v>
      </c>
    </row>
    <row r="1071" spans="1:17">
      <c r="A1071" s="42" t="str">
        <f>TNOMINA[[#This Row],[cedula]]&amp;TNOMINA[[#This Row],[ctapresup]]&amp;TNOMINA[[#This Row],[prog]]</f>
        <v>223000085092.1.1.2.0801</v>
      </c>
      <c r="B1071" s="98" t="s">
        <v>1786</v>
      </c>
      <c r="C1071" s="98" t="s">
        <v>1807</v>
      </c>
      <c r="D1071" s="98" t="s">
        <v>5730</v>
      </c>
      <c r="E1071" s="98" t="s">
        <v>5731</v>
      </c>
      <c r="F1071" s="98" t="s">
        <v>1911</v>
      </c>
      <c r="G1071" s="98" t="s">
        <v>1703</v>
      </c>
      <c r="H1071" s="98" t="s">
        <v>732</v>
      </c>
      <c r="I1071" s="98" t="s">
        <v>48</v>
      </c>
      <c r="J1071" s="98" t="s">
        <v>258</v>
      </c>
      <c r="K1071" s="98" t="s">
        <v>6294</v>
      </c>
      <c r="L1071" s="99">
        <v>170000</v>
      </c>
      <c r="M1071" s="99">
        <v>28571.119999999999</v>
      </c>
      <c r="N1071" s="99">
        <v>5168</v>
      </c>
      <c r="O1071" s="99">
        <v>4879</v>
      </c>
      <c r="P1071" s="99">
        <v>15775.87000000001</v>
      </c>
      <c r="Q1071" s="99">
        <v>115606.01</v>
      </c>
    </row>
    <row r="1072" spans="1:17">
      <c r="A1072" s="42" t="str">
        <f>TNOMINA[[#This Row],[cedula]]&amp;TNOMINA[[#This Row],[ctapresup]]&amp;TNOMINA[[#This Row],[prog]]</f>
        <v>031047167602.1.1.2.0801</v>
      </c>
      <c r="B1072" s="98" t="s">
        <v>1786</v>
      </c>
      <c r="C1072" s="98" t="s">
        <v>1807</v>
      </c>
      <c r="D1072" s="98" t="s">
        <v>5730</v>
      </c>
      <c r="E1072" s="98" t="s">
        <v>5731</v>
      </c>
      <c r="F1072" s="98" t="s">
        <v>1911</v>
      </c>
      <c r="G1072" s="98" t="s">
        <v>1917</v>
      </c>
      <c r="H1072" s="98" t="s">
        <v>1916</v>
      </c>
      <c r="I1072" s="98" t="s">
        <v>62</v>
      </c>
      <c r="J1072" s="98" t="s">
        <v>14</v>
      </c>
      <c r="K1072" s="98" t="s">
        <v>6294</v>
      </c>
      <c r="L1072" s="99">
        <v>25000</v>
      </c>
      <c r="M1072" s="100"/>
      <c r="N1072" s="99">
        <v>760</v>
      </c>
      <c r="O1072" s="99">
        <v>717.5</v>
      </c>
      <c r="P1072" s="100"/>
      <c r="Q1072" s="99">
        <v>23497.5</v>
      </c>
    </row>
    <row r="1073" spans="1:17">
      <c r="A1073" s="42" t="str">
        <f>TNOMINA[[#This Row],[cedula]]&amp;TNOMINA[[#This Row],[ctapresup]]&amp;TNOMINA[[#This Row],[prog]]</f>
        <v>001163321642.1.1.2.0801</v>
      </c>
      <c r="B1073" s="98" t="s">
        <v>1786</v>
      </c>
      <c r="C1073" s="98" t="s">
        <v>1807</v>
      </c>
      <c r="D1073" s="98" t="s">
        <v>5730</v>
      </c>
      <c r="E1073" s="98" t="s">
        <v>5731</v>
      </c>
      <c r="F1073" s="98" t="s">
        <v>1911</v>
      </c>
      <c r="G1073" s="98" t="s">
        <v>2078</v>
      </c>
      <c r="H1073" s="98" t="s">
        <v>2077</v>
      </c>
      <c r="I1073" s="98" t="s">
        <v>163</v>
      </c>
      <c r="J1073" s="98" t="s">
        <v>388</v>
      </c>
      <c r="K1073" s="98" t="s">
        <v>6294</v>
      </c>
      <c r="L1073" s="99">
        <v>15000</v>
      </c>
      <c r="M1073" s="100"/>
      <c r="N1073" s="99">
        <v>456</v>
      </c>
      <c r="O1073" s="99">
        <v>430.5</v>
      </c>
      <c r="P1073" s="100"/>
      <c r="Q1073" s="99">
        <v>14088.5</v>
      </c>
    </row>
    <row r="1074" spans="1:17">
      <c r="A1074" s="42" t="str">
        <f>TNOMINA[[#This Row],[cedula]]&amp;TNOMINA[[#This Row],[ctapresup]]&amp;TNOMINA[[#This Row],[prog]]</f>
        <v>093002978022.1.1.2.0801</v>
      </c>
      <c r="B1074" s="98" t="s">
        <v>1786</v>
      </c>
      <c r="C1074" s="98" t="s">
        <v>1807</v>
      </c>
      <c r="D1074" s="98" t="s">
        <v>5730</v>
      </c>
      <c r="E1074" s="98" t="s">
        <v>5731</v>
      </c>
      <c r="F1074" s="98" t="s">
        <v>1911</v>
      </c>
      <c r="G1074" s="98" t="s">
        <v>1919</v>
      </c>
      <c r="H1074" s="98" t="s">
        <v>1918</v>
      </c>
      <c r="I1074" s="98" t="s">
        <v>243</v>
      </c>
      <c r="J1074" s="98" t="s">
        <v>287</v>
      </c>
      <c r="K1074" s="98" t="s">
        <v>6294</v>
      </c>
      <c r="L1074" s="99">
        <v>70000</v>
      </c>
      <c r="M1074" s="99">
        <v>5025.38</v>
      </c>
      <c r="N1074" s="99">
        <v>2128</v>
      </c>
      <c r="O1074" s="99">
        <v>2009</v>
      </c>
      <c r="P1074" s="99">
        <v>1740.4599999999991</v>
      </c>
      <c r="Q1074" s="99">
        <v>59097.16</v>
      </c>
    </row>
    <row r="1075" spans="1:17">
      <c r="A1075" s="42" t="str">
        <f>TNOMINA[[#This Row],[cedula]]&amp;TNOMINA[[#This Row],[ctapresup]]&amp;TNOMINA[[#This Row],[prog]]</f>
        <v>001178378152.1.1.2.0801</v>
      </c>
      <c r="B1075" s="98" t="s">
        <v>1786</v>
      </c>
      <c r="C1075" s="98" t="s">
        <v>1807</v>
      </c>
      <c r="D1075" s="98" t="s">
        <v>5730</v>
      </c>
      <c r="E1075" s="98" t="s">
        <v>5731</v>
      </c>
      <c r="F1075" s="98" t="s">
        <v>1911</v>
      </c>
      <c r="G1075" s="98" t="s">
        <v>1790</v>
      </c>
      <c r="H1075" s="98" t="s">
        <v>1797</v>
      </c>
      <c r="I1075" s="98" t="s">
        <v>48</v>
      </c>
      <c r="J1075" s="98" t="s">
        <v>271</v>
      </c>
      <c r="K1075" s="98" t="s">
        <v>6294</v>
      </c>
      <c r="L1075" s="99">
        <v>185000</v>
      </c>
      <c r="M1075" s="99">
        <v>31670.63</v>
      </c>
      <c r="N1075" s="99">
        <v>5624</v>
      </c>
      <c r="O1075" s="99">
        <v>5309.5</v>
      </c>
      <c r="P1075" s="99">
        <v>4006.2099999999919</v>
      </c>
      <c r="Q1075" s="99">
        <v>138389.66</v>
      </c>
    </row>
    <row r="1076" spans="1:17">
      <c r="A1076" s="42" t="str">
        <f>TNOMINA[[#This Row],[cedula]]&amp;TNOMINA[[#This Row],[ctapresup]]&amp;TNOMINA[[#This Row],[prog]]</f>
        <v>223008062412.1.1.2.0801</v>
      </c>
      <c r="B1076" s="98" t="s">
        <v>1786</v>
      </c>
      <c r="C1076" s="98" t="s">
        <v>1807</v>
      </c>
      <c r="D1076" s="98" t="s">
        <v>5730</v>
      </c>
      <c r="E1076" s="98" t="s">
        <v>5731</v>
      </c>
      <c r="F1076" s="98" t="s">
        <v>1911</v>
      </c>
      <c r="G1076" s="98" t="s">
        <v>2172</v>
      </c>
      <c r="H1076" s="98" t="s">
        <v>2189</v>
      </c>
      <c r="I1076" s="98" t="s">
        <v>5979</v>
      </c>
      <c r="J1076" s="98" t="s">
        <v>1169</v>
      </c>
      <c r="K1076" s="98" t="s">
        <v>6294</v>
      </c>
      <c r="L1076" s="99">
        <v>185000</v>
      </c>
      <c r="M1076" s="99">
        <v>32099.49</v>
      </c>
      <c r="N1076" s="99">
        <v>5624</v>
      </c>
      <c r="O1076" s="99">
        <v>5309.5</v>
      </c>
      <c r="P1076" s="99">
        <v>425</v>
      </c>
      <c r="Q1076" s="99">
        <v>141542.01</v>
      </c>
    </row>
    <row r="1077" spans="1:17">
      <c r="A1077" s="42" t="str">
        <f>TNOMINA[[#This Row],[cedula]]&amp;TNOMINA[[#This Row],[ctapresup]]&amp;TNOMINA[[#This Row],[prog]]</f>
        <v>050003546532.1.1.2.0801</v>
      </c>
      <c r="B1077" s="98" t="s">
        <v>1786</v>
      </c>
      <c r="C1077" s="98" t="s">
        <v>1807</v>
      </c>
      <c r="D1077" s="98" t="s">
        <v>5730</v>
      </c>
      <c r="E1077" s="98" t="s">
        <v>5731</v>
      </c>
      <c r="F1077" s="98" t="s">
        <v>1911</v>
      </c>
      <c r="G1077" s="98" t="s">
        <v>2080</v>
      </c>
      <c r="H1077" s="98" t="s">
        <v>2079</v>
      </c>
      <c r="I1077" s="98" t="s">
        <v>5799</v>
      </c>
      <c r="J1077" s="98" t="s">
        <v>482</v>
      </c>
      <c r="K1077" s="98" t="s">
        <v>6294</v>
      </c>
      <c r="L1077" s="99">
        <v>45000</v>
      </c>
      <c r="M1077" s="99">
        <v>1148.33</v>
      </c>
      <c r="N1077" s="99">
        <v>1368</v>
      </c>
      <c r="O1077" s="99">
        <v>1291.5</v>
      </c>
      <c r="P1077" s="99">
        <v>25</v>
      </c>
      <c r="Q1077" s="99">
        <v>41167.17</v>
      </c>
    </row>
    <row r="1078" spans="1:17">
      <c r="A1078" s="42" t="str">
        <f>TNOMINA[[#This Row],[cedula]]&amp;TNOMINA[[#This Row],[ctapresup]]&amp;TNOMINA[[#This Row],[prog]]</f>
        <v>031008232482.1.1.2.0801</v>
      </c>
      <c r="B1078" s="98" t="s">
        <v>1786</v>
      </c>
      <c r="C1078" s="98" t="s">
        <v>1807</v>
      </c>
      <c r="D1078" s="98" t="s">
        <v>5730</v>
      </c>
      <c r="E1078" s="98" t="s">
        <v>5731</v>
      </c>
      <c r="F1078" s="98" t="s">
        <v>1911</v>
      </c>
      <c r="G1078" s="98" t="s">
        <v>2545</v>
      </c>
      <c r="H1078" s="98" t="s">
        <v>2571</v>
      </c>
      <c r="I1078" s="98" t="s">
        <v>163</v>
      </c>
      <c r="J1078" s="98" t="s">
        <v>14</v>
      </c>
      <c r="K1078" s="98" t="s">
        <v>6294</v>
      </c>
      <c r="L1078" s="99">
        <v>60000</v>
      </c>
      <c r="M1078" s="99">
        <v>3486.68</v>
      </c>
      <c r="N1078" s="99">
        <v>1824</v>
      </c>
      <c r="O1078" s="99">
        <v>1722</v>
      </c>
      <c r="P1078" s="99">
        <v>25</v>
      </c>
      <c r="Q1078" s="99">
        <v>52942.32</v>
      </c>
    </row>
    <row r="1079" spans="1:17">
      <c r="A1079" s="42" t="str">
        <f>TNOMINA[[#This Row],[cedula]]&amp;TNOMINA[[#This Row],[ctapresup]]&amp;TNOMINA[[#This Row],[prog]]</f>
        <v>001006206402.1.1.2.0801</v>
      </c>
      <c r="B1079" s="98" t="s">
        <v>1786</v>
      </c>
      <c r="C1079" s="98" t="s">
        <v>1807</v>
      </c>
      <c r="D1079" s="98" t="s">
        <v>5730</v>
      </c>
      <c r="E1079" s="98" t="s">
        <v>5731</v>
      </c>
      <c r="F1079" s="98" t="s">
        <v>1911</v>
      </c>
      <c r="G1079" s="98" t="s">
        <v>1887</v>
      </c>
      <c r="H1079" s="98" t="s">
        <v>5800</v>
      </c>
      <c r="I1079" s="98" t="s">
        <v>48</v>
      </c>
      <c r="J1079" s="98" t="s">
        <v>283</v>
      </c>
      <c r="K1079" s="98" t="s">
        <v>6294</v>
      </c>
      <c r="L1079" s="99">
        <v>150000</v>
      </c>
      <c r="M1079" s="99">
        <v>23866.62</v>
      </c>
      <c r="N1079" s="99">
        <v>4560</v>
      </c>
      <c r="O1079" s="99">
        <v>4305</v>
      </c>
      <c r="P1079" s="99">
        <v>1125</v>
      </c>
      <c r="Q1079" s="99">
        <v>116143.38</v>
      </c>
    </row>
    <row r="1080" spans="1:17">
      <c r="A1080" s="42" t="str">
        <f>TNOMINA[[#This Row],[cedula]]&amp;TNOMINA[[#This Row],[ctapresup]]&amp;TNOMINA[[#This Row],[prog]]</f>
        <v>138000361652.1.1.2.0801</v>
      </c>
      <c r="B1080" s="98" t="s">
        <v>1786</v>
      </c>
      <c r="C1080" s="98" t="s">
        <v>1807</v>
      </c>
      <c r="D1080" s="98" t="s">
        <v>5730</v>
      </c>
      <c r="E1080" s="98" t="s">
        <v>5731</v>
      </c>
      <c r="F1080" s="98" t="s">
        <v>1911</v>
      </c>
      <c r="G1080" s="98" t="s">
        <v>2082</v>
      </c>
      <c r="H1080" s="98" t="s">
        <v>2081</v>
      </c>
      <c r="I1080" s="98" t="s">
        <v>266</v>
      </c>
      <c r="J1080" s="98" t="s">
        <v>388</v>
      </c>
      <c r="K1080" s="98" t="s">
        <v>6294</v>
      </c>
      <c r="L1080" s="99">
        <v>25000</v>
      </c>
      <c r="M1080" s="100"/>
      <c r="N1080" s="99">
        <v>760</v>
      </c>
      <c r="O1080" s="99">
        <v>717.5</v>
      </c>
      <c r="P1080" s="100"/>
      <c r="Q1080" s="99">
        <v>23497.5</v>
      </c>
    </row>
    <row r="1081" spans="1:17">
      <c r="A1081" s="42" t="str">
        <f>TNOMINA[[#This Row],[cedula]]&amp;TNOMINA[[#This Row],[ctapresup]]&amp;TNOMINA[[#This Row],[prog]]</f>
        <v>001049531532.1.1.2.0801</v>
      </c>
      <c r="B1081" s="98" t="s">
        <v>1786</v>
      </c>
      <c r="C1081" s="98" t="s">
        <v>1807</v>
      </c>
      <c r="D1081" s="98" t="s">
        <v>5730</v>
      </c>
      <c r="E1081" s="98" t="s">
        <v>5731</v>
      </c>
      <c r="F1081" s="98" t="s">
        <v>1911</v>
      </c>
      <c r="G1081" s="98" t="s">
        <v>2492</v>
      </c>
      <c r="H1081" s="98" t="s">
        <v>2491</v>
      </c>
      <c r="I1081" s="98" t="s">
        <v>62</v>
      </c>
      <c r="J1081" s="98" t="s">
        <v>60</v>
      </c>
      <c r="K1081" s="98" t="s">
        <v>6294</v>
      </c>
      <c r="L1081" s="99">
        <v>20000</v>
      </c>
      <c r="M1081" s="100"/>
      <c r="N1081" s="99">
        <v>608</v>
      </c>
      <c r="O1081" s="99">
        <v>574</v>
      </c>
      <c r="P1081" s="100"/>
      <c r="Q1081" s="99">
        <v>18793</v>
      </c>
    </row>
    <row r="1082" spans="1:17">
      <c r="A1082" s="42" t="str">
        <f>TNOMINA[[#This Row],[cedula]]&amp;TNOMINA[[#This Row],[ctapresup]]&amp;TNOMINA[[#This Row],[prog]]</f>
        <v>017001902812.1.1.2.0801</v>
      </c>
      <c r="B1082" s="98" t="s">
        <v>1786</v>
      </c>
      <c r="C1082" s="98" t="s">
        <v>1807</v>
      </c>
      <c r="D1082" s="98" t="s">
        <v>5730</v>
      </c>
      <c r="E1082" s="98" t="s">
        <v>5731</v>
      </c>
      <c r="F1082" s="98" t="s">
        <v>1911</v>
      </c>
      <c r="G1082" s="98" t="s">
        <v>6290</v>
      </c>
      <c r="H1082" s="98" t="s">
        <v>6292</v>
      </c>
      <c r="I1082" s="98" t="s">
        <v>48</v>
      </c>
      <c r="J1082" s="98" t="s">
        <v>609</v>
      </c>
      <c r="K1082" s="98" t="s">
        <v>6294</v>
      </c>
      <c r="L1082" s="99">
        <v>170000</v>
      </c>
      <c r="M1082" s="99">
        <v>28571.119999999999</v>
      </c>
      <c r="N1082" s="99">
        <v>5168</v>
      </c>
      <c r="O1082" s="99">
        <v>4879</v>
      </c>
      <c r="P1082" s="99">
        <v>25</v>
      </c>
      <c r="Q1082" s="99">
        <v>131356.88</v>
      </c>
    </row>
    <row r="1083" spans="1:17">
      <c r="A1083" s="42" t="str">
        <f>TNOMINA[[#This Row],[cedula]]&amp;TNOMINA[[#This Row],[ctapresup]]&amp;TNOMINA[[#This Row],[prog]]</f>
        <v>020001751702.1.1.2.0801</v>
      </c>
      <c r="B1083" s="98" t="s">
        <v>1786</v>
      </c>
      <c r="C1083" s="98" t="s">
        <v>1807</v>
      </c>
      <c r="D1083" s="98" t="s">
        <v>5730</v>
      </c>
      <c r="E1083" s="98" t="s">
        <v>5731</v>
      </c>
      <c r="F1083" s="98" t="s">
        <v>1911</v>
      </c>
      <c r="G1083" s="98" t="s">
        <v>1815</v>
      </c>
      <c r="H1083" s="98" t="s">
        <v>1814</v>
      </c>
      <c r="I1083" s="98" t="s">
        <v>746</v>
      </c>
      <c r="J1083" s="98" t="s">
        <v>695</v>
      </c>
      <c r="K1083" s="98" t="s">
        <v>6294</v>
      </c>
      <c r="L1083" s="99">
        <v>70000</v>
      </c>
      <c r="M1083" s="99">
        <v>5368.48</v>
      </c>
      <c r="N1083" s="99">
        <v>2128</v>
      </c>
      <c r="O1083" s="99">
        <v>2009</v>
      </c>
      <c r="P1083" s="99">
        <v>2191.0000000000073</v>
      </c>
      <c r="Q1083" s="99">
        <v>58303.519999999997</v>
      </c>
    </row>
    <row r="1084" spans="1:17">
      <c r="A1084" s="42" t="str">
        <f>TNOMINA[[#This Row],[cedula]]&amp;TNOMINA[[#This Row],[ctapresup]]&amp;TNOMINA[[#This Row],[prog]]</f>
        <v>001167297732.1.1.2.0801</v>
      </c>
      <c r="B1084" s="98" t="s">
        <v>1786</v>
      </c>
      <c r="C1084" s="98" t="s">
        <v>1807</v>
      </c>
      <c r="D1084" s="98" t="s">
        <v>5730</v>
      </c>
      <c r="E1084" s="98" t="s">
        <v>5731</v>
      </c>
      <c r="F1084" s="98" t="s">
        <v>1911</v>
      </c>
      <c r="G1084" s="98" t="s">
        <v>6276</v>
      </c>
      <c r="H1084" s="98" t="s">
        <v>6279</v>
      </c>
      <c r="I1084" s="98" t="s">
        <v>48</v>
      </c>
      <c r="J1084" s="98" t="s">
        <v>5789</v>
      </c>
      <c r="K1084" s="98" t="s">
        <v>6294</v>
      </c>
      <c r="L1084" s="99">
        <v>185000</v>
      </c>
      <c r="M1084" s="99">
        <v>32099.49</v>
      </c>
      <c r="N1084" s="99">
        <v>5624</v>
      </c>
      <c r="O1084" s="99">
        <v>5309.5</v>
      </c>
      <c r="P1084" s="99">
        <v>25</v>
      </c>
      <c r="Q1084" s="99">
        <v>141942.01</v>
      </c>
    </row>
    <row r="1085" spans="1:17">
      <c r="A1085" s="42" t="str">
        <f>TNOMINA[[#This Row],[cedula]]&amp;TNOMINA[[#This Row],[ctapresup]]&amp;TNOMINA[[#This Row],[prog]]</f>
        <v>031049874782.1.1.2.0801</v>
      </c>
      <c r="B1085" s="98" t="s">
        <v>1786</v>
      </c>
      <c r="C1085" s="98" t="s">
        <v>1807</v>
      </c>
      <c r="D1085" s="98" t="s">
        <v>5730</v>
      </c>
      <c r="E1085" s="98" t="s">
        <v>5731</v>
      </c>
      <c r="F1085" s="98" t="s">
        <v>1911</v>
      </c>
      <c r="G1085" s="98" t="s">
        <v>3015</v>
      </c>
      <c r="H1085" s="98" t="s">
        <v>5801</v>
      </c>
      <c r="I1085" s="98" t="s">
        <v>322</v>
      </c>
      <c r="J1085" s="98" t="s">
        <v>428</v>
      </c>
      <c r="K1085" s="98" t="s">
        <v>6294</v>
      </c>
      <c r="L1085" s="99">
        <v>45000</v>
      </c>
      <c r="M1085" s="99">
        <v>1148.33</v>
      </c>
      <c r="N1085" s="99">
        <v>1368</v>
      </c>
      <c r="O1085" s="99">
        <v>1291.5</v>
      </c>
      <c r="P1085" s="99">
        <v>25</v>
      </c>
      <c r="Q1085" s="99">
        <v>41167.17</v>
      </c>
    </row>
    <row r="1086" spans="1:17">
      <c r="A1086" s="42" t="str">
        <f>TNOMINA[[#This Row],[cedula]]&amp;TNOMINA[[#This Row],[ctapresup]]&amp;TNOMINA[[#This Row],[prog]]</f>
        <v>069000045392.1.1.2.0801</v>
      </c>
      <c r="B1086" s="98" t="s">
        <v>1786</v>
      </c>
      <c r="C1086" s="98" t="s">
        <v>1807</v>
      </c>
      <c r="D1086" s="98" t="s">
        <v>5730</v>
      </c>
      <c r="E1086" s="98" t="s">
        <v>5731</v>
      </c>
      <c r="F1086" s="98" t="s">
        <v>1911</v>
      </c>
      <c r="G1086" s="98" t="s">
        <v>1704</v>
      </c>
      <c r="H1086" s="98" t="s">
        <v>1231</v>
      </c>
      <c r="I1086" s="98" t="s">
        <v>163</v>
      </c>
      <c r="J1086" s="98" t="s">
        <v>694</v>
      </c>
      <c r="K1086" s="98" t="s">
        <v>6294</v>
      </c>
      <c r="L1086" s="99">
        <v>50000</v>
      </c>
      <c r="M1086" s="99">
        <v>1854</v>
      </c>
      <c r="N1086" s="99">
        <v>1520</v>
      </c>
      <c r="O1086" s="99">
        <v>1435</v>
      </c>
      <c r="P1086" s="99">
        <v>25</v>
      </c>
      <c r="Q1086" s="99">
        <v>45166</v>
      </c>
    </row>
    <row r="1087" spans="1:17">
      <c r="A1087" s="42" t="str">
        <f>TNOMINA[[#This Row],[cedula]]&amp;TNOMINA[[#This Row],[ctapresup]]&amp;TNOMINA[[#This Row],[prog]]</f>
        <v>001166375052.1.1.2.0801</v>
      </c>
      <c r="B1087" s="98" t="s">
        <v>1786</v>
      </c>
      <c r="C1087" s="98" t="s">
        <v>1807</v>
      </c>
      <c r="D1087" s="98" t="s">
        <v>5730</v>
      </c>
      <c r="E1087" s="98" t="s">
        <v>5731</v>
      </c>
      <c r="F1087" s="98" t="s">
        <v>1911</v>
      </c>
      <c r="G1087" s="98" t="s">
        <v>2736</v>
      </c>
      <c r="H1087" s="98" t="s">
        <v>5285</v>
      </c>
      <c r="I1087" s="98" t="s">
        <v>62</v>
      </c>
      <c r="J1087" s="98" t="s">
        <v>570</v>
      </c>
      <c r="K1087" s="98" t="s">
        <v>6294</v>
      </c>
      <c r="L1087" s="99">
        <v>26250</v>
      </c>
      <c r="M1087" s="100"/>
      <c r="N1087" s="99">
        <v>798</v>
      </c>
      <c r="O1087" s="99">
        <v>753.38</v>
      </c>
      <c r="P1087" s="100"/>
      <c r="Q1087" s="99">
        <v>24673.62</v>
      </c>
    </row>
    <row r="1088" spans="1:17">
      <c r="A1088" s="42" t="str">
        <f>TNOMINA[[#This Row],[cedula]]&amp;TNOMINA[[#This Row],[ctapresup]]&amp;TNOMINA[[#This Row],[prog]]</f>
        <v>001067120942.1.1.2.0801</v>
      </c>
      <c r="B1088" s="98" t="s">
        <v>1786</v>
      </c>
      <c r="C1088" s="98" t="s">
        <v>1807</v>
      </c>
      <c r="D1088" s="98" t="s">
        <v>5730</v>
      </c>
      <c r="E1088" s="98" t="s">
        <v>5731</v>
      </c>
      <c r="F1088" s="98" t="s">
        <v>1911</v>
      </c>
      <c r="G1088" s="98" t="s">
        <v>1705</v>
      </c>
      <c r="H1088" s="98" t="s">
        <v>1012</v>
      </c>
      <c r="I1088" s="98" t="s">
        <v>93</v>
      </c>
      <c r="J1088" s="98" t="s">
        <v>89</v>
      </c>
      <c r="K1088" s="98" t="s">
        <v>6294</v>
      </c>
      <c r="L1088" s="99">
        <v>30000</v>
      </c>
      <c r="M1088" s="100"/>
      <c r="N1088" s="99">
        <v>912</v>
      </c>
      <c r="O1088" s="99">
        <v>861</v>
      </c>
      <c r="P1088" s="100"/>
      <c r="Q1088" s="99">
        <v>28202</v>
      </c>
    </row>
    <row r="1089" spans="1:17">
      <c r="A1089" s="42" t="str">
        <f>TNOMINA[[#This Row],[cedula]]&amp;TNOMINA[[#This Row],[ctapresup]]&amp;TNOMINA[[#This Row],[prog]]</f>
        <v>047000085782.1.1.2.0801</v>
      </c>
      <c r="B1089" s="98" t="s">
        <v>1786</v>
      </c>
      <c r="C1089" s="98" t="s">
        <v>1807</v>
      </c>
      <c r="D1089" s="98" t="s">
        <v>5730</v>
      </c>
      <c r="E1089" s="98" t="s">
        <v>5731</v>
      </c>
      <c r="F1089" s="98" t="s">
        <v>1911</v>
      </c>
      <c r="G1089" s="98" t="s">
        <v>1706</v>
      </c>
      <c r="H1089" s="98" t="s">
        <v>731</v>
      </c>
      <c r="I1089" s="98" t="s">
        <v>728</v>
      </c>
      <c r="J1089" s="98" t="s">
        <v>694</v>
      </c>
      <c r="K1089" s="98" t="s">
        <v>6294</v>
      </c>
      <c r="L1089" s="99">
        <v>40000</v>
      </c>
      <c r="M1089" s="99">
        <v>442.65</v>
      </c>
      <c r="N1089" s="99">
        <v>1216</v>
      </c>
      <c r="O1089" s="99">
        <v>1148</v>
      </c>
      <c r="P1089" s="99">
        <v>25</v>
      </c>
      <c r="Q1089" s="99">
        <v>37168.35</v>
      </c>
    </row>
    <row r="1090" spans="1:17">
      <c r="A1090" s="42" t="str">
        <f>TNOMINA[[#This Row],[cedula]]&amp;TNOMINA[[#This Row],[ctapresup]]&amp;TNOMINA[[#This Row],[prog]]</f>
        <v>097001248382.1.1.2.0801</v>
      </c>
      <c r="B1090" s="98" t="s">
        <v>1786</v>
      </c>
      <c r="C1090" s="98" t="s">
        <v>1807</v>
      </c>
      <c r="D1090" s="98" t="s">
        <v>5730</v>
      </c>
      <c r="E1090" s="98" t="s">
        <v>5731</v>
      </c>
      <c r="F1090" s="98" t="s">
        <v>1911</v>
      </c>
      <c r="G1090" s="98" t="s">
        <v>2084</v>
      </c>
      <c r="H1090" s="98" t="s">
        <v>2083</v>
      </c>
      <c r="I1090" s="98" t="s">
        <v>62</v>
      </c>
      <c r="J1090" s="98" t="s">
        <v>570</v>
      </c>
      <c r="K1090" s="98" t="s">
        <v>6294</v>
      </c>
      <c r="L1090" s="99">
        <v>15000</v>
      </c>
      <c r="M1090" s="100"/>
      <c r="N1090" s="99">
        <v>456</v>
      </c>
      <c r="O1090" s="99">
        <v>430.5</v>
      </c>
      <c r="P1090" s="100"/>
      <c r="Q1090" s="99">
        <v>14088.5</v>
      </c>
    </row>
    <row r="1091" spans="1:17" ht="30">
      <c r="A1091" s="42" t="str">
        <f>TNOMINA[[#This Row],[cedula]]&amp;TNOMINA[[#This Row],[ctapresup]]&amp;TNOMINA[[#This Row],[prog]]</f>
        <v>224001311442.1.1.2.0801</v>
      </c>
      <c r="B1091" s="98" t="s">
        <v>1786</v>
      </c>
      <c r="C1091" s="98" t="s">
        <v>1807</v>
      </c>
      <c r="D1091" s="98" t="s">
        <v>5730</v>
      </c>
      <c r="E1091" s="98" t="s">
        <v>5731</v>
      </c>
      <c r="F1091" s="98" t="s">
        <v>1911</v>
      </c>
      <c r="G1091" s="98" t="s">
        <v>5913</v>
      </c>
      <c r="H1091" s="98" t="s">
        <v>5916</v>
      </c>
      <c r="I1091" s="98" t="s">
        <v>109</v>
      </c>
      <c r="J1091" s="98" t="s">
        <v>6025</v>
      </c>
      <c r="K1091" s="98" t="s">
        <v>6294</v>
      </c>
      <c r="L1091" s="99">
        <v>135000</v>
      </c>
      <c r="M1091" s="99">
        <v>19909.38</v>
      </c>
      <c r="N1091" s="99">
        <v>4104</v>
      </c>
      <c r="O1091" s="99">
        <v>3874.5</v>
      </c>
      <c r="P1091" s="99">
        <v>1740.4599999999919</v>
      </c>
      <c r="Q1091" s="99">
        <v>105371.66</v>
      </c>
    </row>
    <row r="1092" spans="1:17">
      <c r="A1092" s="42" t="str">
        <f>TNOMINA[[#This Row],[cedula]]&amp;TNOMINA[[#This Row],[ctapresup]]&amp;TNOMINA[[#This Row],[prog]]</f>
        <v>402229552432.1.1.2.0801</v>
      </c>
      <c r="B1092" s="98" t="s">
        <v>1786</v>
      </c>
      <c r="C1092" s="98" t="s">
        <v>1807</v>
      </c>
      <c r="D1092" s="98" t="s">
        <v>5730</v>
      </c>
      <c r="E1092" s="98" t="s">
        <v>5731</v>
      </c>
      <c r="F1092" s="98" t="s">
        <v>1911</v>
      </c>
      <c r="G1092" s="98" t="s">
        <v>2633</v>
      </c>
      <c r="H1092" s="98" t="s">
        <v>2632</v>
      </c>
      <c r="I1092" s="98" t="s">
        <v>2634</v>
      </c>
      <c r="J1092" s="98" t="s">
        <v>246</v>
      </c>
      <c r="K1092" s="98" t="s">
        <v>6294</v>
      </c>
      <c r="L1092" s="99">
        <v>55000</v>
      </c>
      <c r="M1092" s="99">
        <v>2559.6799999999998</v>
      </c>
      <c r="N1092" s="99">
        <v>1672</v>
      </c>
      <c r="O1092" s="99">
        <v>1578.5</v>
      </c>
      <c r="P1092" s="99">
        <v>25</v>
      </c>
      <c r="Q1092" s="99">
        <v>49164.82</v>
      </c>
    </row>
    <row r="1093" spans="1:17">
      <c r="A1093" s="42" t="str">
        <f>TNOMINA[[#This Row],[cedula]]&amp;TNOMINA[[#This Row],[ctapresup]]&amp;TNOMINA[[#This Row],[prog]]</f>
        <v>001056429382.1.1.2.0801</v>
      </c>
      <c r="B1093" s="98" t="s">
        <v>1786</v>
      </c>
      <c r="C1093" s="98" t="s">
        <v>1807</v>
      </c>
      <c r="D1093" s="98" t="s">
        <v>5730</v>
      </c>
      <c r="E1093" s="98" t="s">
        <v>5731</v>
      </c>
      <c r="F1093" s="98" t="s">
        <v>1911</v>
      </c>
      <c r="G1093" s="98" t="s">
        <v>6159</v>
      </c>
      <c r="H1093" s="98" t="s">
        <v>6161</v>
      </c>
      <c r="I1093" s="98" t="s">
        <v>6158</v>
      </c>
      <c r="J1093" s="98" t="s">
        <v>273</v>
      </c>
      <c r="K1093" s="98" t="s">
        <v>6294</v>
      </c>
      <c r="L1093" s="99">
        <v>185000</v>
      </c>
      <c r="M1093" s="99">
        <v>31670.63</v>
      </c>
      <c r="N1093" s="99">
        <v>5624</v>
      </c>
      <c r="O1093" s="99">
        <v>5309.5</v>
      </c>
      <c r="P1093" s="99">
        <v>1740.4599999999919</v>
      </c>
      <c r="Q1093" s="99">
        <v>140655.41</v>
      </c>
    </row>
    <row r="1094" spans="1:17">
      <c r="A1094" s="42" t="str">
        <f>TNOMINA[[#This Row],[cedula]]&amp;TNOMINA[[#This Row],[ctapresup]]&amp;TNOMINA[[#This Row],[prog]]</f>
        <v>229000212092.1.1.2.0801</v>
      </c>
      <c r="B1094" s="98" t="s">
        <v>1786</v>
      </c>
      <c r="C1094" s="98" t="s">
        <v>1807</v>
      </c>
      <c r="D1094" s="98" t="s">
        <v>5730</v>
      </c>
      <c r="E1094" s="98" t="s">
        <v>5731</v>
      </c>
      <c r="F1094" s="98" t="s">
        <v>1911</v>
      </c>
      <c r="G1094" s="98" t="s">
        <v>2086</v>
      </c>
      <c r="H1094" s="98" t="s">
        <v>2085</v>
      </c>
      <c r="I1094" s="98" t="s">
        <v>1874</v>
      </c>
      <c r="J1094" s="98" t="s">
        <v>271</v>
      </c>
      <c r="K1094" s="98" t="s">
        <v>6294</v>
      </c>
      <c r="L1094" s="99">
        <v>70000</v>
      </c>
      <c r="M1094" s="99">
        <v>5368.48</v>
      </c>
      <c r="N1094" s="99">
        <v>2128</v>
      </c>
      <c r="O1094" s="99">
        <v>2009</v>
      </c>
      <c r="P1094" s="99">
        <v>4987.6600000000035</v>
      </c>
      <c r="Q1094" s="99">
        <v>55506.86</v>
      </c>
    </row>
    <row r="1095" spans="1:17">
      <c r="A1095" s="42" t="str">
        <f>TNOMINA[[#This Row],[cedula]]&amp;TNOMINA[[#This Row],[ctapresup]]&amp;TNOMINA[[#This Row],[prog]]</f>
        <v>054004995872.1.1.2.0801</v>
      </c>
      <c r="B1095" s="98" t="s">
        <v>1786</v>
      </c>
      <c r="C1095" s="98" t="s">
        <v>1807</v>
      </c>
      <c r="D1095" s="98" t="s">
        <v>5730</v>
      </c>
      <c r="E1095" s="98" t="s">
        <v>5731</v>
      </c>
      <c r="F1095" s="98" t="s">
        <v>1911</v>
      </c>
      <c r="G1095" s="98" t="s">
        <v>2088</v>
      </c>
      <c r="H1095" s="98" t="s">
        <v>2087</v>
      </c>
      <c r="I1095" s="98" t="s">
        <v>266</v>
      </c>
      <c r="J1095" s="98" t="s">
        <v>388</v>
      </c>
      <c r="K1095" s="98" t="s">
        <v>6294</v>
      </c>
      <c r="L1095" s="99">
        <v>35000</v>
      </c>
      <c r="M1095" s="100"/>
      <c r="N1095" s="99">
        <v>1064</v>
      </c>
      <c r="O1095" s="99">
        <v>1004.5</v>
      </c>
      <c r="P1095" s="100"/>
      <c r="Q1095" s="99">
        <v>32906.5</v>
      </c>
    </row>
    <row r="1096" spans="1:17">
      <c r="A1096" s="42" t="str">
        <f>TNOMINA[[#This Row],[cedula]]&amp;TNOMINA[[#This Row],[ctapresup]]&amp;TNOMINA[[#This Row],[prog]]</f>
        <v>055000115222.1.1.2.0801</v>
      </c>
      <c r="B1096" s="98" t="s">
        <v>1786</v>
      </c>
      <c r="C1096" s="98" t="s">
        <v>1807</v>
      </c>
      <c r="D1096" s="98" t="s">
        <v>5730</v>
      </c>
      <c r="E1096" s="98" t="s">
        <v>5731</v>
      </c>
      <c r="F1096" s="98" t="s">
        <v>1911</v>
      </c>
      <c r="G1096" s="98" t="s">
        <v>2090</v>
      </c>
      <c r="H1096" s="98" t="s">
        <v>2089</v>
      </c>
      <c r="I1096" s="98" t="s">
        <v>728</v>
      </c>
      <c r="J1096" s="98" t="s">
        <v>388</v>
      </c>
      <c r="K1096" s="98" t="s">
        <v>6294</v>
      </c>
      <c r="L1096" s="99">
        <v>40000</v>
      </c>
      <c r="M1096" s="99">
        <v>442.65</v>
      </c>
      <c r="N1096" s="99">
        <v>1216</v>
      </c>
      <c r="O1096" s="99">
        <v>1148</v>
      </c>
      <c r="P1096" s="99">
        <v>25</v>
      </c>
      <c r="Q1096" s="99">
        <v>37168.35</v>
      </c>
    </row>
    <row r="1097" spans="1:17">
      <c r="A1097" s="42" t="str">
        <f>TNOMINA[[#This Row],[cedula]]&amp;TNOMINA[[#This Row],[ctapresup]]&amp;TNOMINA[[#This Row],[prog]]</f>
        <v>001126770832.1.1.2.0801</v>
      </c>
      <c r="B1097" s="98" t="s">
        <v>1786</v>
      </c>
      <c r="C1097" s="98" t="s">
        <v>1807</v>
      </c>
      <c r="D1097" s="98" t="s">
        <v>5730</v>
      </c>
      <c r="E1097" s="98" t="s">
        <v>5731</v>
      </c>
      <c r="F1097" s="98" t="s">
        <v>1911</v>
      </c>
      <c r="G1097" s="98" t="s">
        <v>1708</v>
      </c>
      <c r="H1097" s="98" t="s">
        <v>813</v>
      </c>
      <c r="I1097" s="98" t="s">
        <v>1841</v>
      </c>
      <c r="J1097" s="98" t="s">
        <v>246</v>
      </c>
      <c r="K1097" s="98" t="s">
        <v>6294</v>
      </c>
      <c r="L1097" s="99">
        <v>75000</v>
      </c>
      <c r="M1097" s="99">
        <v>6309.38</v>
      </c>
      <c r="N1097" s="99">
        <v>2280</v>
      </c>
      <c r="O1097" s="99">
        <v>2152.5</v>
      </c>
      <c r="P1097" s="99">
        <v>24.999999999992724</v>
      </c>
      <c r="Q1097" s="99">
        <v>64233.120000000003</v>
      </c>
    </row>
    <row r="1098" spans="1:17">
      <c r="A1098" s="42" t="str">
        <f>TNOMINA[[#This Row],[cedula]]&amp;TNOMINA[[#This Row],[ctapresup]]&amp;TNOMINA[[#This Row],[prog]]</f>
        <v>224006473052.1.1.2.0801</v>
      </c>
      <c r="B1098" s="98" t="s">
        <v>1786</v>
      </c>
      <c r="C1098" s="98" t="s">
        <v>1807</v>
      </c>
      <c r="D1098" s="98" t="s">
        <v>5730</v>
      </c>
      <c r="E1098" s="98" t="s">
        <v>5731</v>
      </c>
      <c r="F1098" s="98" t="s">
        <v>1911</v>
      </c>
      <c r="G1098" s="98" t="s">
        <v>1891</v>
      </c>
      <c r="H1098" s="98" t="s">
        <v>1876</v>
      </c>
      <c r="I1098" s="98" t="s">
        <v>109</v>
      </c>
      <c r="J1098" s="98" t="s">
        <v>233</v>
      </c>
      <c r="K1098" s="98" t="s">
        <v>6294</v>
      </c>
      <c r="L1098" s="99">
        <v>135000</v>
      </c>
      <c r="M1098" s="99">
        <v>20338.240000000002</v>
      </c>
      <c r="N1098" s="99">
        <v>4104</v>
      </c>
      <c r="O1098" s="99">
        <v>3874.5</v>
      </c>
      <c r="P1098" s="99">
        <v>425</v>
      </c>
      <c r="Q1098" s="99">
        <v>106258.26</v>
      </c>
    </row>
    <row r="1099" spans="1:17">
      <c r="A1099" s="42" t="str">
        <f>TNOMINA[[#This Row],[cedula]]&amp;TNOMINA[[#This Row],[ctapresup]]&amp;TNOMINA[[#This Row],[prog]]</f>
        <v>001049078452.1.1.2.0801</v>
      </c>
      <c r="B1099" s="98" t="s">
        <v>1786</v>
      </c>
      <c r="C1099" s="98" t="s">
        <v>1807</v>
      </c>
      <c r="D1099" s="98" t="s">
        <v>5730</v>
      </c>
      <c r="E1099" s="98" t="s">
        <v>5731</v>
      </c>
      <c r="F1099" s="98" t="s">
        <v>1911</v>
      </c>
      <c r="G1099" s="98" t="s">
        <v>2092</v>
      </c>
      <c r="H1099" s="98" t="s">
        <v>2091</v>
      </c>
      <c r="I1099" s="98" t="s">
        <v>62</v>
      </c>
      <c r="J1099" s="98" t="s">
        <v>570</v>
      </c>
      <c r="K1099" s="98" t="s">
        <v>6294</v>
      </c>
      <c r="L1099" s="99">
        <v>11000</v>
      </c>
      <c r="M1099" s="100"/>
      <c r="N1099" s="99">
        <v>334.4</v>
      </c>
      <c r="O1099" s="99">
        <v>315.7</v>
      </c>
      <c r="P1099" s="100"/>
      <c r="Q1099" s="99">
        <v>10324.9</v>
      </c>
    </row>
    <row r="1100" spans="1:17">
      <c r="A1100" s="42" t="str">
        <f>TNOMINA[[#This Row],[cedula]]&amp;TNOMINA[[#This Row],[ctapresup]]&amp;TNOMINA[[#This Row],[prog]]</f>
        <v>402207775082.1.1.2.0801</v>
      </c>
      <c r="B1100" s="98" t="s">
        <v>1786</v>
      </c>
      <c r="C1100" s="98" t="s">
        <v>1807</v>
      </c>
      <c r="D1100" s="98" t="s">
        <v>5730</v>
      </c>
      <c r="E1100" s="98" t="s">
        <v>5731</v>
      </c>
      <c r="F1100" s="98" t="s">
        <v>1911</v>
      </c>
      <c r="G1100" s="98" t="s">
        <v>6008</v>
      </c>
      <c r="H1100" s="98" t="s">
        <v>6011</v>
      </c>
      <c r="I1100" s="98" t="s">
        <v>6026</v>
      </c>
      <c r="J1100" s="98" t="s">
        <v>173</v>
      </c>
      <c r="K1100" s="98" t="s">
        <v>6294</v>
      </c>
      <c r="L1100" s="99">
        <v>135000</v>
      </c>
      <c r="M1100" s="99">
        <v>19909.38</v>
      </c>
      <c r="N1100" s="99">
        <v>4104</v>
      </c>
      <c r="O1100" s="99">
        <v>3874.5</v>
      </c>
      <c r="P1100" s="99">
        <v>3891.2399999999907</v>
      </c>
      <c r="Q1100" s="99">
        <v>103220.88</v>
      </c>
    </row>
    <row r="1101" spans="1:17">
      <c r="A1101" s="42" t="str">
        <f>TNOMINA[[#This Row],[cedula]]&amp;TNOMINA[[#This Row],[ctapresup]]&amp;TNOMINA[[#This Row],[prog]]</f>
        <v>001107466332.1.1.2.0801</v>
      </c>
      <c r="B1101" s="98" t="s">
        <v>1786</v>
      </c>
      <c r="C1101" s="98" t="s">
        <v>1807</v>
      </c>
      <c r="D1101" s="98" t="s">
        <v>5730</v>
      </c>
      <c r="E1101" s="98" t="s">
        <v>5731</v>
      </c>
      <c r="F1101" s="98" t="s">
        <v>1911</v>
      </c>
      <c r="G1101" s="98" t="s">
        <v>1709</v>
      </c>
      <c r="H1101" s="98" t="s">
        <v>1104</v>
      </c>
      <c r="I1101" s="98" t="s">
        <v>247</v>
      </c>
      <c r="J1101" s="98" t="s">
        <v>246</v>
      </c>
      <c r="K1101" s="98" t="s">
        <v>6294</v>
      </c>
      <c r="L1101" s="99">
        <v>50000</v>
      </c>
      <c r="M1101" s="99">
        <v>1854</v>
      </c>
      <c r="N1101" s="99">
        <v>1520</v>
      </c>
      <c r="O1101" s="99">
        <v>1435</v>
      </c>
      <c r="P1101" s="99">
        <v>764.38999999999942</v>
      </c>
      <c r="Q1101" s="99">
        <v>44426.61</v>
      </c>
    </row>
    <row r="1102" spans="1:17">
      <c r="A1102" s="42" t="str">
        <f>TNOMINA[[#This Row],[cedula]]&amp;TNOMINA[[#This Row],[ctapresup]]&amp;TNOMINA[[#This Row],[prog]]</f>
        <v>002014912552.1.1.2.0801</v>
      </c>
      <c r="B1102" s="98" t="s">
        <v>1786</v>
      </c>
      <c r="C1102" s="98" t="s">
        <v>1807</v>
      </c>
      <c r="D1102" s="98" t="s">
        <v>5730</v>
      </c>
      <c r="E1102" s="98" t="s">
        <v>5731</v>
      </c>
      <c r="F1102" s="98" t="s">
        <v>1911</v>
      </c>
      <c r="G1102" s="98" t="s">
        <v>1710</v>
      </c>
      <c r="H1102" s="98" t="s">
        <v>1208</v>
      </c>
      <c r="I1102" s="98" t="s">
        <v>109</v>
      </c>
      <c r="J1102" s="98" t="s">
        <v>5735</v>
      </c>
      <c r="K1102" s="98" t="s">
        <v>6294</v>
      </c>
      <c r="L1102" s="99">
        <v>135000</v>
      </c>
      <c r="M1102" s="99">
        <v>20338.240000000002</v>
      </c>
      <c r="N1102" s="99">
        <v>4104</v>
      </c>
      <c r="O1102" s="99">
        <v>3874.5</v>
      </c>
      <c r="P1102" s="99">
        <v>6896.0699999999924</v>
      </c>
      <c r="Q1102" s="99">
        <v>99787.19</v>
      </c>
    </row>
    <row r="1103" spans="1:17">
      <c r="A1103" s="42" t="str">
        <f>TNOMINA[[#This Row],[cedula]]&amp;TNOMINA[[#This Row],[ctapresup]]&amp;TNOMINA[[#This Row],[prog]]</f>
        <v>001087038442.1.1.2.0801</v>
      </c>
      <c r="B1103" s="98" t="s">
        <v>1786</v>
      </c>
      <c r="C1103" s="98" t="s">
        <v>1807</v>
      </c>
      <c r="D1103" s="98" t="s">
        <v>5730</v>
      </c>
      <c r="E1103" s="98" t="s">
        <v>5731</v>
      </c>
      <c r="F1103" s="98" t="s">
        <v>1911</v>
      </c>
      <c r="G1103" s="98" t="s">
        <v>1711</v>
      </c>
      <c r="H1103" s="98" t="s">
        <v>1162</v>
      </c>
      <c r="I1103" s="98" t="s">
        <v>374</v>
      </c>
      <c r="J1103" s="98" t="s">
        <v>89</v>
      </c>
      <c r="K1103" s="98" t="s">
        <v>6294</v>
      </c>
      <c r="L1103" s="99">
        <v>36000</v>
      </c>
      <c r="M1103" s="100"/>
      <c r="N1103" s="99">
        <v>1094.4000000000001</v>
      </c>
      <c r="O1103" s="99">
        <v>1033.2</v>
      </c>
      <c r="P1103" s="100"/>
      <c r="Q1103" s="99">
        <v>10608.26</v>
      </c>
    </row>
    <row r="1104" spans="1:17">
      <c r="A1104" s="42" t="str">
        <f>TNOMINA[[#This Row],[cedula]]&amp;TNOMINA[[#This Row],[ctapresup]]&amp;TNOMINA[[#This Row],[prog]]</f>
        <v>001160983772.1.1.2.0801</v>
      </c>
      <c r="B1104" s="98" t="s">
        <v>1786</v>
      </c>
      <c r="C1104" s="98" t="s">
        <v>1807</v>
      </c>
      <c r="D1104" s="98" t="s">
        <v>5730</v>
      </c>
      <c r="E1104" s="98" t="s">
        <v>5731</v>
      </c>
      <c r="F1104" s="98" t="s">
        <v>1911</v>
      </c>
      <c r="G1104" s="98" t="s">
        <v>1712</v>
      </c>
      <c r="H1104" s="98" t="s">
        <v>707</v>
      </c>
      <c r="I1104" s="98" t="s">
        <v>221</v>
      </c>
      <c r="J1104" s="98" t="s">
        <v>5735</v>
      </c>
      <c r="K1104" s="98" t="s">
        <v>6294</v>
      </c>
      <c r="L1104" s="99">
        <v>70000</v>
      </c>
      <c r="M1104" s="99">
        <v>5368.48</v>
      </c>
      <c r="N1104" s="99">
        <v>2128</v>
      </c>
      <c r="O1104" s="99">
        <v>2009</v>
      </c>
      <c r="P1104" s="99">
        <v>25.000000000007276</v>
      </c>
      <c r="Q1104" s="99">
        <v>60469.52</v>
      </c>
    </row>
    <row r="1105" spans="1:17">
      <c r="A1105" s="42" t="str">
        <f>TNOMINA[[#This Row],[cedula]]&amp;TNOMINA[[#This Row],[ctapresup]]&amp;TNOMINA[[#This Row],[prog]]</f>
        <v>013004965752.1.1.2.0801</v>
      </c>
      <c r="B1105" s="98" t="s">
        <v>1786</v>
      </c>
      <c r="C1105" s="98" t="s">
        <v>1807</v>
      </c>
      <c r="D1105" s="98" t="s">
        <v>5730</v>
      </c>
      <c r="E1105" s="98" t="s">
        <v>5731</v>
      </c>
      <c r="F1105" s="98" t="s">
        <v>1911</v>
      </c>
      <c r="G1105" s="98" t="s">
        <v>1713</v>
      </c>
      <c r="H1105" s="98" t="s">
        <v>1232</v>
      </c>
      <c r="I1105" s="98" t="s">
        <v>1000</v>
      </c>
      <c r="J1105" s="98" t="s">
        <v>5732</v>
      </c>
      <c r="K1105" s="98" t="s">
        <v>6294</v>
      </c>
      <c r="L1105" s="99">
        <v>70000</v>
      </c>
      <c r="M1105" s="99">
        <v>5368.48</v>
      </c>
      <c r="N1105" s="99">
        <v>2128</v>
      </c>
      <c r="O1105" s="99">
        <v>2009</v>
      </c>
      <c r="P1105" s="99">
        <v>25318.920000000006</v>
      </c>
      <c r="Q1105" s="99">
        <v>35175.599999999999</v>
      </c>
    </row>
    <row r="1106" spans="1:17">
      <c r="A1106" s="42" t="str">
        <f>TNOMINA[[#This Row],[cedula]]&amp;TNOMINA[[#This Row],[ctapresup]]&amp;TNOMINA[[#This Row],[prog]]</f>
        <v>402220577352.1.1.2.0801</v>
      </c>
      <c r="B1106" s="98" t="s">
        <v>1786</v>
      </c>
      <c r="C1106" s="98" t="s">
        <v>1807</v>
      </c>
      <c r="D1106" s="98" t="s">
        <v>5730</v>
      </c>
      <c r="E1106" s="98" t="s">
        <v>5731</v>
      </c>
      <c r="F1106" s="98" t="s">
        <v>1911</v>
      </c>
      <c r="G1106" s="98" t="s">
        <v>2546</v>
      </c>
      <c r="H1106" s="98" t="s">
        <v>2572</v>
      </c>
      <c r="I1106" s="98" t="s">
        <v>243</v>
      </c>
      <c r="J1106" s="98" t="s">
        <v>5735</v>
      </c>
      <c r="K1106" s="98" t="s">
        <v>6294</v>
      </c>
      <c r="L1106" s="99">
        <v>70000</v>
      </c>
      <c r="M1106" s="99">
        <v>5368.48</v>
      </c>
      <c r="N1106" s="99">
        <v>2128</v>
      </c>
      <c r="O1106" s="99">
        <v>2009</v>
      </c>
      <c r="P1106" s="99">
        <v>25.000000000007276</v>
      </c>
      <c r="Q1106" s="99">
        <v>60469.52</v>
      </c>
    </row>
    <row r="1107" spans="1:17">
      <c r="A1107" s="42" t="str">
        <f>TNOMINA[[#This Row],[cedula]]&amp;TNOMINA[[#This Row],[ctapresup]]&amp;TNOMINA[[#This Row],[prog]]</f>
        <v>001190838552.1.1.2.0801</v>
      </c>
      <c r="B1107" s="98" t="s">
        <v>1786</v>
      </c>
      <c r="C1107" s="98" t="s">
        <v>1807</v>
      </c>
      <c r="D1107" s="98" t="s">
        <v>5730</v>
      </c>
      <c r="E1107" s="98" t="s">
        <v>5731</v>
      </c>
      <c r="F1107" s="98" t="s">
        <v>1911</v>
      </c>
      <c r="G1107" s="98" t="s">
        <v>2914</v>
      </c>
      <c r="H1107" s="98" t="s">
        <v>2915</v>
      </c>
      <c r="I1107" s="98" t="s">
        <v>203</v>
      </c>
      <c r="J1107" s="98" t="s">
        <v>336</v>
      </c>
      <c r="K1107" s="98" t="s">
        <v>6294</v>
      </c>
      <c r="L1107" s="99">
        <v>70000</v>
      </c>
      <c r="M1107" s="99">
        <v>5368.48</v>
      </c>
      <c r="N1107" s="99">
        <v>2128</v>
      </c>
      <c r="O1107" s="99">
        <v>2009</v>
      </c>
      <c r="P1107" s="99">
        <v>25.000000000007276</v>
      </c>
      <c r="Q1107" s="99">
        <v>60469.52</v>
      </c>
    </row>
    <row r="1108" spans="1:17">
      <c r="A1108" s="42" t="str">
        <f>TNOMINA[[#This Row],[cedula]]&amp;TNOMINA[[#This Row],[ctapresup]]&amp;TNOMINA[[#This Row],[prog]]</f>
        <v>001189820732.1.1.2.0801</v>
      </c>
      <c r="B1108" s="98" t="s">
        <v>1786</v>
      </c>
      <c r="C1108" s="98" t="s">
        <v>1807</v>
      </c>
      <c r="D1108" s="98" t="s">
        <v>5730</v>
      </c>
      <c r="E1108" s="98" t="s">
        <v>5731</v>
      </c>
      <c r="F1108" s="98" t="s">
        <v>1911</v>
      </c>
      <c r="G1108" s="98" t="s">
        <v>2650</v>
      </c>
      <c r="H1108" s="98" t="s">
        <v>2649</v>
      </c>
      <c r="I1108" s="98" t="s">
        <v>2634</v>
      </c>
      <c r="J1108" s="98" t="s">
        <v>246</v>
      </c>
      <c r="K1108" s="98" t="s">
        <v>6294</v>
      </c>
      <c r="L1108" s="99">
        <v>70000</v>
      </c>
      <c r="M1108" s="99">
        <v>5368.48</v>
      </c>
      <c r="N1108" s="99">
        <v>2128</v>
      </c>
      <c r="O1108" s="99">
        <v>2009</v>
      </c>
      <c r="P1108" s="99">
        <v>25.000000000007276</v>
      </c>
      <c r="Q1108" s="99">
        <v>60469.52</v>
      </c>
    </row>
    <row r="1109" spans="1:17">
      <c r="A1109" s="42" t="str">
        <f>TNOMINA[[#This Row],[cedula]]&amp;TNOMINA[[#This Row],[ctapresup]]&amp;TNOMINA[[#This Row],[prog]]</f>
        <v>001006759822.1.1.2.0801</v>
      </c>
      <c r="B1109" s="98" t="s">
        <v>1786</v>
      </c>
      <c r="C1109" s="98" t="s">
        <v>1807</v>
      </c>
      <c r="D1109" s="98" t="s">
        <v>5730</v>
      </c>
      <c r="E1109" s="98" t="s">
        <v>5731</v>
      </c>
      <c r="F1109" s="98" t="s">
        <v>1911</v>
      </c>
      <c r="G1109" s="98" t="s">
        <v>2094</v>
      </c>
      <c r="H1109" s="98" t="s">
        <v>2093</v>
      </c>
      <c r="I1109" s="98" t="s">
        <v>221</v>
      </c>
      <c r="J1109" s="98" t="s">
        <v>89</v>
      </c>
      <c r="K1109" s="98" t="s">
        <v>6294</v>
      </c>
      <c r="L1109" s="99">
        <v>45000</v>
      </c>
      <c r="M1109" s="99">
        <v>1148.33</v>
      </c>
      <c r="N1109" s="99">
        <v>1368</v>
      </c>
      <c r="O1109" s="99">
        <v>1291.5</v>
      </c>
      <c r="P1109" s="99">
        <v>25</v>
      </c>
      <c r="Q1109" s="99">
        <v>41167.17</v>
      </c>
    </row>
    <row r="1110" spans="1:17">
      <c r="A1110" s="42" t="str">
        <f>TNOMINA[[#This Row],[cedula]]&amp;TNOMINA[[#This Row],[ctapresup]]&amp;TNOMINA[[#This Row],[prog]]</f>
        <v>028000065592.1.1.2.0801</v>
      </c>
      <c r="B1110" s="98" t="s">
        <v>1786</v>
      </c>
      <c r="C1110" s="98" t="s">
        <v>1807</v>
      </c>
      <c r="D1110" s="98" t="s">
        <v>5730</v>
      </c>
      <c r="E1110" s="98" t="s">
        <v>5731</v>
      </c>
      <c r="F1110" s="98" t="s">
        <v>1911</v>
      </c>
      <c r="G1110" s="98" t="s">
        <v>1714</v>
      </c>
      <c r="H1110" s="98" t="s">
        <v>1013</v>
      </c>
      <c r="I1110" s="98" t="s">
        <v>728</v>
      </c>
      <c r="J1110" s="98" t="s">
        <v>388</v>
      </c>
      <c r="K1110" s="98" t="s">
        <v>6294</v>
      </c>
      <c r="L1110" s="99">
        <v>40000</v>
      </c>
      <c r="M1110" s="99">
        <v>442.65</v>
      </c>
      <c r="N1110" s="99">
        <v>1216</v>
      </c>
      <c r="O1110" s="99">
        <v>1148</v>
      </c>
      <c r="P1110" s="99">
        <v>25</v>
      </c>
      <c r="Q1110" s="99">
        <v>37168.35</v>
      </c>
    </row>
    <row r="1111" spans="1:17">
      <c r="A1111" s="42" t="str">
        <f>TNOMINA[[#This Row],[cedula]]&amp;TNOMINA[[#This Row],[ctapresup]]&amp;TNOMINA[[#This Row],[prog]]</f>
        <v>229002321782.1.1.2.0801</v>
      </c>
      <c r="B1111" s="98" t="s">
        <v>1786</v>
      </c>
      <c r="C1111" s="98" t="s">
        <v>1807</v>
      </c>
      <c r="D1111" s="98" t="s">
        <v>5730</v>
      </c>
      <c r="E1111" s="98" t="s">
        <v>5731</v>
      </c>
      <c r="F1111" s="98" t="s">
        <v>1911</v>
      </c>
      <c r="G1111" s="98" t="s">
        <v>2890</v>
      </c>
      <c r="H1111" s="98" t="s">
        <v>2895</v>
      </c>
      <c r="I1111" s="98" t="s">
        <v>322</v>
      </c>
      <c r="J1111" s="98" t="s">
        <v>1169</v>
      </c>
      <c r="K1111" s="98" t="s">
        <v>6294</v>
      </c>
      <c r="L1111" s="99">
        <v>48000</v>
      </c>
      <c r="M1111" s="99">
        <v>1571.73</v>
      </c>
      <c r="N1111" s="99">
        <v>1459.2</v>
      </c>
      <c r="O1111" s="99">
        <v>1377.6</v>
      </c>
      <c r="P1111" s="99">
        <v>5091</v>
      </c>
      <c r="Q1111" s="99">
        <v>38500.47</v>
      </c>
    </row>
    <row r="1112" spans="1:17">
      <c r="A1112" s="42" t="str">
        <f>TNOMINA[[#This Row],[cedula]]&amp;TNOMINA[[#This Row],[ctapresup]]&amp;TNOMINA[[#This Row],[prog]]</f>
        <v>001004297782.1.1.2.0801</v>
      </c>
      <c r="B1112" s="98" t="s">
        <v>1786</v>
      </c>
      <c r="C1112" s="98" t="s">
        <v>1807</v>
      </c>
      <c r="D1112" s="98" t="s">
        <v>5730</v>
      </c>
      <c r="E1112" s="98" t="s">
        <v>5731</v>
      </c>
      <c r="F1112" s="98" t="s">
        <v>1911</v>
      </c>
      <c r="G1112" s="98" t="s">
        <v>1715</v>
      </c>
      <c r="H1112" s="98" t="s">
        <v>1163</v>
      </c>
      <c r="I1112" s="98" t="s">
        <v>2635</v>
      </c>
      <c r="J1112" s="98" t="s">
        <v>780</v>
      </c>
      <c r="K1112" s="98" t="s">
        <v>6294</v>
      </c>
      <c r="L1112" s="99">
        <v>115000</v>
      </c>
      <c r="M1112" s="99">
        <v>15633.74</v>
      </c>
      <c r="N1112" s="99">
        <v>3496</v>
      </c>
      <c r="O1112" s="99">
        <v>3300.5</v>
      </c>
      <c r="P1112" s="99">
        <v>25</v>
      </c>
      <c r="Q1112" s="99">
        <v>92544.76</v>
      </c>
    </row>
    <row r="1113" spans="1:17">
      <c r="A1113" s="42" t="str">
        <f>TNOMINA[[#This Row],[cedula]]&amp;TNOMINA[[#This Row],[ctapresup]]&amp;TNOMINA[[#This Row],[prog]]</f>
        <v>031049153962.1.1.2.0801</v>
      </c>
      <c r="B1113" s="98" t="s">
        <v>1786</v>
      </c>
      <c r="C1113" s="98" t="s">
        <v>1807</v>
      </c>
      <c r="D1113" s="98" t="s">
        <v>5730</v>
      </c>
      <c r="E1113" s="98" t="s">
        <v>5731</v>
      </c>
      <c r="F1113" s="98" t="s">
        <v>1911</v>
      </c>
      <c r="G1113" s="98" t="s">
        <v>2096</v>
      </c>
      <c r="H1113" s="98" t="s">
        <v>2095</v>
      </c>
      <c r="I1113" s="98" t="s">
        <v>2070</v>
      </c>
      <c r="J1113" s="98" t="s">
        <v>428</v>
      </c>
      <c r="K1113" s="98" t="s">
        <v>6294</v>
      </c>
      <c r="L1113" s="99">
        <v>30000</v>
      </c>
      <c r="M1113" s="100"/>
      <c r="N1113" s="99">
        <v>912</v>
      </c>
      <c r="O1113" s="99">
        <v>861</v>
      </c>
      <c r="P1113" s="100"/>
      <c r="Q1113" s="99">
        <v>28202</v>
      </c>
    </row>
    <row r="1114" spans="1:17">
      <c r="A1114" s="42" t="str">
        <f>TNOMINA[[#This Row],[cedula]]&amp;TNOMINA[[#This Row],[ctapresup]]&amp;TNOMINA[[#This Row],[prog]]</f>
        <v>402006783612.1.1.2.0801</v>
      </c>
      <c r="B1114" s="98" t="s">
        <v>1786</v>
      </c>
      <c r="C1114" s="98" t="s">
        <v>1807</v>
      </c>
      <c r="D1114" s="98" t="s">
        <v>5730</v>
      </c>
      <c r="E1114" s="98" t="s">
        <v>5731</v>
      </c>
      <c r="F1114" s="98" t="s">
        <v>1911</v>
      </c>
      <c r="G1114" s="98" t="s">
        <v>1716</v>
      </c>
      <c r="H1114" s="98" t="s">
        <v>1014</v>
      </c>
      <c r="I1114" s="98" t="s">
        <v>981</v>
      </c>
      <c r="J1114" s="98" t="s">
        <v>119</v>
      </c>
      <c r="K1114" s="98" t="s">
        <v>6294</v>
      </c>
      <c r="L1114" s="99">
        <v>10000</v>
      </c>
      <c r="M1114" s="100"/>
      <c r="N1114" s="99">
        <v>304</v>
      </c>
      <c r="O1114" s="99">
        <v>287</v>
      </c>
      <c r="P1114" s="100"/>
      <c r="Q1114" s="99">
        <v>9384</v>
      </c>
    </row>
    <row r="1115" spans="1:17">
      <c r="A1115" s="42" t="str">
        <f>TNOMINA[[#This Row],[cedula]]&amp;TNOMINA[[#This Row],[ctapresup]]&amp;TNOMINA[[#This Row],[prog]]</f>
        <v>031019938672.1.1.2.0801</v>
      </c>
      <c r="B1115" s="98" t="s">
        <v>1786</v>
      </c>
      <c r="C1115" s="98" t="s">
        <v>1807</v>
      </c>
      <c r="D1115" s="98" t="s">
        <v>5730</v>
      </c>
      <c r="E1115" s="98" t="s">
        <v>5731</v>
      </c>
      <c r="F1115" s="98" t="s">
        <v>1911</v>
      </c>
      <c r="G1115" s="98" t="s">
        <v>1817</v>
      </c>
      <c r="H1115" s="98" t="s">
        <v>1816</v>
      </c>
      <c r="I1115" s="98" t="s">
        <v>83</v>
      </c>
      <c r="J1115" s="98" t="s">
        <v>14</v>
      </c>
      <c r="K1115" s="98" t="s">
        <v>6294</v>
      </c>
      <c r="L1115" s="99">
        <v>55000</v>
      </c>
      <c r="M1115" s="99">
        <v>2559.6799999999998</v>
      </c>
      <c r="N1115" s="99">
        <v>1672</v>
      </c>
      <c r="O1115" s="99">
        <v>1578.5</v>
      </c>
      <c r="P1115" s="99">
        <v>25</v>
      </c>
      <c r="Q1115" s="99">
        <v>49164.82</v>
      </c>
    </row>
    <row r="1116" spans="1:17">
      <c r="A1116" s="42" t="str">
        <f>TNOMINA[[#This Row],[cedula]]&amp;TNOMINA[[#This Row],[ctapresup]]&amp;TNOMINA[[#This Row],[prog]]</f>
        <v>402251558662.1.1.2.0801</v>
      </c>
      <c r="B1116" s="98" t="s">
        <v>1786</v>
      </c>
      <c r="C1116" s="98" t="s">
        <v>1807</v>
      </c>
      <c r="D1116" s="98" t="s">
        <v>5730</v>
      </c>
      <c r="E1116" s="98" t="s">
        <v>5731</v>
      </c>
      <c r="F1116" s="98" t="s">
        <v>1911</v>
      </c>
      <c r="G1116" s="98" t="s">
        <v>2098</v>
      </c>
      <c r="H1116" s="98" t="s">
        <v>2097</v>
      </c>
      <c r="I1116" s="98" t="s">
        <v>203</v>
      </c>
      <c r="J1116" s="98" t="s">
        <v>209</v>
      </c>
      <c r="K1116" s="98" t="s">
        <v>6294</v>
      </c>
      <c r="L1116" s="99">
        <v>45000</v>
      </c>
      <c r="M1116" s="99">
        <v>1148.33</v>
      </c>
      <c r="N1116" s="99">
        <v>1368</v>
      </c>
      <c r="O1116" s="99">
        <v>1291.5</v>
      </c>
      <c r="P1116" s="99">
        <v>25</v>
      </c>
      <c r="Q1116" s="99">
        <v>41167.17</v>
      </c>
    </row>
    <row r="1117" spans="1:17">
      <c r="A1117" s="42" t="str">
        <f>TNOMINA[[#This Row],[cedula]]&amp;TNOMINA[[#This Row],[ctapresup]]&amp;TNOMINA[[#This Row],[prog]]</f>
        <v>028001064822.1.1.2.0801</v>
      </c>
      <c r="B1117" s="98" t="s">
        <v>1786</v>
      </c>
      <c r="C1117" s="98" t="s">
        <v>1807</v>
      </c>
      <c r="D1117" s="98" t="s">
        <v>5730</v>
      </c>
      <c r="E1117" s="98" t="s">
        <v>5731</v>
      </c>
      <c r="F1117" s="98" t="s">
        <v>1911</v>
      </c>
      <c r="G1117" s="98" t="s">
        <v>2100</v>
      </c>
      <c r="H1117" s="98" t="s">
        <v>2099</v>
      </c>
      <c r="I1117" s="98" t="s">
        <v>728</v>
      </c>
      <c r="J1117" s="98" t="s">
        <v>694</v>
      </c>
      <c r="K1117" s="98" t="s">
        <v>6294</v>
      </c>
      <c r="L1117" s="99">
        <v>31500</v>
      </c>
      <c r="M1117" s="100"/>
      <c r="N1117" s="99">
        <v>957.6</v>
      </c>
      <c r="O1117" s="99">
        <v>904.05</v>
      </c>
      <c r="P1117" s="100"/>
      <c r="Q1117" s="99">
        <v>29613.35</v>
      </c>
    </row>
    <row r="1118" spans="1:17">
      <c r="A1118" s="42" t="str">
        <f>TNOMINA[[#This Row],[cedula]]&amp;TNOMINA[[#This Row],[ctapresup]]&amp;TNOMINA[[#This Row],[prog]]</f>
        <v>001165140922.1.1.2.0801</v>
      </c>
      <c r="B1118" s="98" t="s">
        <v>1786</v>
      </c>
      <c r="C1118" s="98" t="s">
        <v>1807</v>
      </c>
      <c r="D1118" s="98" t="s">
        <v>5730</v>
      </c>
      <c r="E1118" s="98" t="s">
        <v>5731</v>
      </c>
      <c r="F1118" s="98" t="s">
        <v>1911</v>
      </c>
      <c r="G1118" s="98" t="s">
        <v>1717</v>
      </c>
      <c r="H1118" s="98" t="s">
        <v>664</v>
      </c>
      <c r="I1118" s="98" t="s">
        <v>665</v>
      </c>
      <c r="J1118" s="98" t="s">
        <v>500</v>
      </c>
      <c r="K1118" s="98" t="s">
        <v>6294</v>
      </c>
      <c r="L1118" s="99">
        <v>75000</v>
      </c>
      <c r="M1118" s="99">
        <v>6309.38</v>
      </c>
      <c r="N1118" s="99">
        <v>2280</v>
      </c>
      <c r="O1118" s="99">
        <v>2152.5</v>
      </c>
      <c r="P1118" s="99">
        <v>24.999999999992724</v>
      </c>
      <c r="Q1118" s="99">
        <v>64233.120000000003</v>
      </c>
    </row>
    <row r="1119" spans="1:17">
      <c r="A1119" s="42" t="str">
        <f>TNOMINA[[#This Row],[cedula]]&amp;TNOMINA[[#This Row],[ctapresup]]&amp;TNOMINA[[#This Row],[prog]]</f>
        <v>001008361212.1.1.2.0801</v>
      </c>
      <c r="B1119" s="98" t="s">
        <v>1786</v>
      </c>
      <c r="C1119" s="98" t="s">
        <v>1807</v>
      </c>
      <c r="D1119" s="98" t="s">
        <v>5730</v>
      </c>
      <c r="E1119" s="98" t="s">
        <v>5731</v>
      </c>
      <c r="F1119" s="98" t="s">
        <v>1911</v>
      </c>
      <c r="G1119" s="98" t="s">
        <v>6111</v>
      </c>
      <c r="H1119" s="98" t="s">
        <v>6114</v>
      </c>
      <c r="I1119" s="98" t="s">
        <v>48</v>
      </c>
      <c r="J1119" s="98" t="s">
        <v>644</v>
      </c>
      <c r="K1119" s="98" t="s">
        <v>6294</v>
      </c>
      <c r="L1119" s="99">
        <v>170000</v>
      </c>
      <c r="M1119" s="99">
        <v>28571.119999999999</v>
      </c>
      <c r="N1119" s="99">
        <v>5168</v>
      </c>
      <c r="O1119" s="99">
        <v>4879</v>
      </c>
      <c r="P1119" s="99">
        <v>25</v>
      </c>
      <c r="Q1119" s="99">
        <v>131356.88</v>
      </c>
    </row>
    <row r="1120" spans="1:17">
      <c r="A1120" s="42" t="str">
        <f>TNOMINA[[#This Row],[cedula]]&amp;TNOMINA[[#This Row],[ctapresup]]&amp;TNOMINA[[#This Row],[prog]]</f>
        <v>001068510582.1.1.2.0801</v>
      </c>
      <c r="B1120" s="98" t="s">
        <v>1786</v>
      </c>
      <c r="C1120" s="98" t="s">
        <v>1807</v>
      </c>
      <c r="D1120" s="98" t="s">
        <v>5730</v>
      </c>
      <c r="E1120" s="98" t="s">
        <v>5731</v>
      </c>
      <c r="F1120" s="98" t="s">
        <v>1911</v>
      </c>
      <c r="G1120" s="98" t="s">
        <v>2160</v>
      </c>
      <c r="H1120" s="98" t="s">
        <v>2177</v>
      </c>
      <c r="I1120" s="98" t="s">
        <v>163</v>
      </c>
      <c r="J1120" s="98" t="s">
        <v>388</v>
      </c>
      <c r="K1120" s="98" t="s">
        <v>6294</v>
      </c>
      <c r="L1120" s="99">
        <v>48000</v>
      </c>
      <c r="M1120" s="99">
        <v>1571.73</v>
      </c>
      <c r="N1120" s="99">
        <v>1459.2</v>
      </c>
      <c r="O1120" s="99">
        <v>1377.6</v>
      </c>
      <c r="P1120" s="99">
        <v>25</v>
      </c>
      <c r="Q1120" s="99">
        <v>43566.47</v>
      </c>
    </row>
    <row r="1121" spans="1:17">
      <c r="A1121" s="42" t="str">
        <f>TNOMINA[[#This Row],[cedula]]&amp;TNOMINA[[#This Row],[ctapresup]]&amp;TNOMINA[[#This Row],[prog]]</f>
        <v>402146519742.1.1.2.0801</v>
      </c>
      <c r="B1121" s="98" t="s">
        <v>1786</v>
      </c>
      <c r="C1121" s="98" t="s">
        <v>1807</v>
      </c>
      <c r="D1121" s="98" t="s">
        <v>5730</v>
      </c>
      <c r="E1121" s="98" t="s">
        <v>5731</v>
      </c>
      <c r="F1121" s="98" t="s">
        <v>1911</v>
      </c>
      <c r="G1121" s="98" t="s">
        <v>2102</v>
      </c>
      <c r="H1121" s="98" t="s">
        <v>2101</v>
      </c>
      <c r="I1121" s="98" t="s">
        <v>62</v>
      </c>
      <c r="J1121" s="98" t="s">
        <v>60</v>
      </c>
      <c r="K1121" s="98" t="s">
        <v>6294</v>
      </c>
      <c r="L1121" s="99">
        <v>20000</v>
      </c>
      <c r="M1121" s="100"/>
      <c r="N1121" s="99">
        <v>608</v>
      </c>
      <c r="O1121" s="99">
        <v>574</v>
      </c>
      <c r="P1121" s="100"/>
      <c r="Q1121" s="99">
        <v>16327</v>
      </c>
    </row>
    <row r="1122" spans="1:17">
      <c r="A1122" s="42" t="str">
        <f>TNOMINA[[#This Row],[cedula]]&amp;TNOMINA[[#This Row],[ctapresup]]&amp;TNOMINA[[#This Row],[prog]]</f>
        <v>001190036222.1.1.2.0801</v>
      </c>
      <c r="B1122" s="98" t="s">
        <v>1786</v>
      </c>
      <c r="C1122" s="98" t="s">
        <v>1807</v>
      </c>
      <c r="D1122" s="98" t="s">
        <v>5730</v>
      </c>
      <c r="E1122" s="98" t="s">
        <v>5731</v>
      </c>
      <c r="F1122" s="98" t="s">
        <v>1911</v>
      </c>
      <c r="G1122" s="98" t="s">
        <v>1718</v>
      </c>
      <c r="H1122" s="98" t="s">
        <v>1165</v>
      </c>
      <c r="I1122" s="98" t="s">
        <v>109</v>
      </c>
      <c r="J1122" s="98" t="s">
        <v>5753</v>
      </c>
      <c r="K1122" s="98" t="s">
        <v>6294</v>
      </c>
      <c r="L1122" s="99">
        <v>135000</v>
      </c>
      <c r="M1122" s="99">
        <v>19480.509999999998</v>
      </c>
      <c r="N1122" s="99">
        <v>4104</v>
      </c>
      <c r="O1122" s="99">
        <v>3874.5</v>
      </c>
      <c r="P1122" s="99">
        <v>5674.0900000000111</v>
      </c>
      <c r="Q1122" s="99">
        <v>101866.9</v>
      </c>
    </row>
    <row r="1123" spans="1:17">
      <c r="A1123" s="42" t="str">
        <f>TNOMINA[[#This Row],[cedula]]&amp;TNOMINA[[#This Row],[ctapresup]]&amp;TNOMINA[[#This Row],[prog]]</f>
        <v>001046796182.1.1.2.0801</v>
      </c>
      <c r="B1123" s="98" t="s">
        <v>1786</v>
      </c>
      <c r="C1123" s="98" t="s">
        <v>1807</v>
      </c>
      <c r="D1123" s="98" t="s">
        <v>5730</v>
      </c>
      <c r="E1123" s="98" t="s">
        <v>5731</v>
      </c>
      <c r="F1123" s="98" t="s">
        <v>1911</v>
      </c>
      <c r="G1123" s="98" t="s">
        <v>6081</v>
      </c>
      <c r="H1123" s="98" t="s">
        <v>6084</v>
      </c>
      <c r="I1123" s="98" t="s">
        <v>6080</v>
      </c>
      <c r="J1123" s="98" t="s">
        <v>226</v>
      </c>
      <c r="K1123" s="98" t="s">
        <v>6294</v>
      </c>
      <c r="L1123" s="99">
        <v>60000</v>
      </c>
      <c r="M1123" s="99">
        <v>3486.68</v>
      </c>
      <c r="N1123" s="99">
        <v>1824</v>
      </c>
      <c r="O1123" s="99">
        <v>1722</v>
      </c>
      <c r="P1123" s="99">
        <v>25</v>
      </c>
      <c r="Q1123" s="99">
        <v>52942.32</v>
      </c>
    </row>
    <row r="1124" spans="1:17">
      <c r="A1124" s="42" t="str">
        <f>TNOMINA[[#This Row],[cedula]]&amp;TNOMINA[[#This Row],[ctapresup]]&amp;TNOMINA[[#This Row],[prog]]</f>
        <v>402221376512.1.1.2.0801</v>
      </c>
      <c r="B1124" s="98" t="s">
        <v>1786</v>
      </c>
      <c r="C1124" s="98" t="s">
        <v>1807</v>
      </c>
      <c r="D1124" s="98" t="s">
        <v>5730</v>
      </c>
      <c r="E1124" s="98" t="s">
        <v>5731</v>
      </c>
      <c r="F1124" s="98" t="s">
        <v>1911</v>
      </c>
      <c r="G1124" s="98" t="s">
        <v>2104</v>
      </c>
      <c r="H1124" s="98" t="s">
        <v>2103</v>
      </c>
      <c r="I1124" s="98" t="s">
        <v>62</v>
      </c>
      <c r="J1124" s="98" t="s">
        <v>60</v>
      </c>
      <c r="K1124" s="98" t="s">
        <v>6294</v>
      </c>
      <c r="L1124" s="99">
        <v>36000</v>
      </c>
      <c r="M1124" s="100"/>
      <c r="N1124" s="99">
        <v>1094.4000000000001</v>
      </c>
      <c r="O1124" s="99">
        <v>1033.2</v>
      </c>
      <c r="P1124" s="100"/>
      <c r="Q1124" s="99">
        <v>33847.4</v>
      </c>
    </row>
    <row r="1125" spans="1:17">
      <c r="A1125" s="42" t="str">
        <f>TNOMINA[[#This Row],[cedula]]&amp;TNOMINA[[#This Row],[ctapresup]]&amp;TNOMINA[[#This Row],[prog]]</f>
        <v>010010856852.1.1.2.0801</v>
      </c>
      <c r="B1125" s="98" t="s">
        <v>1786</v>
      </c>
      <c r="C1125" s="98" t="s">
        <v>1807</v>
      </c>
      <c r="D1125" s="98" t="s">
        <v>5730</v>
      </c>
      <c r="E1125" s="98" t="s">
        <v>5731</v>
      </c>
      <c r="F1125" s="98" t="s">
        <v>1911</v>
      </c>
      <c r="G1125" s="98" t="s">
        <v>2105</v>
      </c>
      <c r="H1125" s="98" t="s">
        <v>5802</v>
      </c>
      <c r="I1125" s="98" t="s">
        <v>83</v>
      </c>
      <c r="J1125" s="98" t="s">
        <v>1738</v>
      </c>
      <c r="K1125" s="98" t="s">
        <v>6294</v>
      </c>
      <c r="L1125" s="99">
        <v>70000</v>
      </c>
      <c r="M1125" s="99">
        <v>5368.48</v>
      </c>
      <c r="N1125" s="99">
        <v>2128</v>
      </c>
      <c r="O1125" s="99">
        <v>2009</v>
      </c>
      <c r="P1125" s="99">
        <v>25.000000000007276</v>
      </c>
      <c r="Q1125" s="99">
        <v>60469.52</v>
      </c>
    </row>
    <row r="1126" spans="1:17">
      <c r="A1126" s="42" t="str">
        <f>TNOMINA[[#This Row],[cedula]]&amp;TNOMINA[[#This Row],[ctapresup]]&amp;TNOMINA[[#This Row],[prog]]</f>
        <v>402371831382.1.1.2.0801</v>
      </c>
      <c r="B1126" s="98" t="s">
        <v>1786</v>
      </c>
      <c r="C1126" s="98" t="s">
        <v>1807</v>
      </c>
      <c r="D1126" s="98" t="s">
        <v>5730</v>
      </c>
      <c r="E1126" s="98" t="s">
        <v>5731</v>
      </c>
      <c r="F1126" s="98" t="s">
        <v>1911</v>
      </c>
      <c r="G1126" s="98" t="s">
        <v>6193</v>
      </c>
      <c r="H1126" s="98" t="s">
        <v>6196</v>
      </c>
      <c r="I1126" s="98" t="s">
        <v>6301</v>
      </c>
      <c r="J1126" s="98" t="s">
        <v>642</v>
      </c>
      <c r="K1126" s="98" t="s">
        <v>6294</v>
      </c>
      <c r="L1126" s="99">
        <v>70000</v>
      </c>
      <c r="M1126" s="99">
        <v>5368.48</v>
      </c>
      <c r="N1126" s="99">
        <v>2128</v>
      </c>
      <c r="O1126" s="99">
        <v>2009</v>
      </c>
      <c r="P1126" s="99">
        <v>25.000000000007276</v>
      </c>
      <c r="Q1126" s="99">
        <v>60469.52</v>
      </c>
    </row>
    <row r="1127" spans="1:17">
      <c r="A1127" s="42" t="str">
        <f>TNOMINA[[#This Row],[cedula]]&amp;TNOMINA[[#This Row],[ctapresup]]&amp;TNOMINA[[#This Row],[prog]]</f>
        <v>001188951922.1.1.2.0801</v>
      </c>
      <c r="B1127" s="98" t="s">
        <v>1786</v>
      </c>
      <c r="C1127" s="98" t="s">
        <v>1807</v>
      </c>
      <c r="D1127" s="98" t="s">
        <v>5730</v>
      </c>
      <c r="E1127" s="98" t="s">
        <v>5731</v>
      </c>
      <c r="F1127" s="98" t="s">
        <v>1911</v>
      </c>
      <c r="G1127" s="98" t="s">
        <v>2167</v>
      </c>
      <c r="H1127" s="98" t="s">
        <v>2184</v>
      </c>
      <c r="I1127" s="98" t="s">
        <v>1872</v>
      </c>
      <c r="J1127" s="98" t="s">
        <v>612</v>
      </c>
      <c r="K1127" s="98" t="s">
        <v>6294</v>
      </c>
      <c r="L1127" s="99">
        <v>36000</v>
      </c>
      <c r="M1127" s="100"/>
      <c r="N1127" s="99">
        <v>1094.4000000000001</v>
      </c>
      <c r="O1127" s="99">
        <v>1033.2</v>
      </c>
      <c r="P1127" s="100"/>
      <c r="Q1127" s="99">
        <v>21001.21</v>
      </c>
    </row>
    <row r="1128" spans="1:17">
      <c r="A1128" s="42" t="str">
        <f>TNOMINA[[#This Row],[cedula]]&amp;TNOMINA[[#This Row],[ctapresup]]&amp;TNOMINA[[#This Row],[prog]]</f>
        <v>031055363242.1.1.2.0801</v>
      </c>
      <c r="B1128" s="98" t="s">
        <v>1786</v>
      </c>
      <c r="C1128" s="98" t="s">
        <v>1807</v>
      </c>
      <c r="D1128" s="98" t="s">
        <v>5730</v>
      </c>
      <c r="E1128" s="98" t="s">
        <v>5731</v>
      </c>
      <c r="F1128" s="98" t="s">
        <v>1911</v>
      </c>
      <c r="G1128" s="98" t="s">
        <v>5830</v>
      </c>
      <c r="H1128" s="98" t="s">
        <v>5829</v>
      </c>
      <c r="I1128" s="98" t="s">
        <v>595</v>
      </c>
      <c r="J1128" s="98" t="s">
        <v>644</v>
      </c>
      <c r="K1128" s="98" t="s">
        <v>6294</v>
      </c>
      <c r="L1128" s="99">
        <v>8000</v>
      </c>
      <c r="M1128" s="100"/>
      <c r="N1128" s="99">
        <v>243.2</v>
      </c>
      <c r="O1128" s="99">
        <v>229.6</v>
      </c>
      <c r="P1128" s="100"/>
      <c r="Q1128" s="99">
        <v>7502.2</v>
      </c>
    </row>
    <row r="1129" spans="1:17">
      <c r="A1129" s="42" t="str">
        <f>TNOMINA[[#This Row],[cedula]]&amp;TNOMINA[[#This Row],[ctapresup]]&amp;TNOMINA[[#This Row],[prog]]</f>
        <v>402361692862.1.1.2.0801</v>
      </c>
      <c r="B1129" s="98" t="s">
        <v>1786</v>
      </c>
      <c r="C1129" s="98" t="s">
        <v>1807</v>
      </c>
      <c r="D1129" s="98" t="s">
        <v>5730</v>
      </c>
      <c r="E1129" s="98" t="s">
        <v>5731</v>
      </c>
      <c r="F1129" s="98" t="s">
        <v>1911</v>
      </c>
      <c r="G1129" s="98" t="s">
        <v>1921</v>
      </c>
      <c r="H1129" s="98" t="s">
        <v>1920</v>
      </c>
      <c r="I1129" s="98" t="s">
        <v>62</v>
      </c>
      <c r="J1129" s="98" t="s">
        <v>570</v>
      </c>
      <c r="K1129" s="98" t="s">
        <v>6294</v>
      </c>
      <c r="L1129" s="99">
        <v>10000</v>
      </c>
      <c r="M1129" s="100"/>
      <c r="N1129" s="99">
        <v>304</v>
      </c>
      <c r="O1129" s="99">
        <v>287</v>
      </c>
      <c r="P1129" s="100"/>
      <c r="Q1129" s="99">
        <v>9384</v>
      </c>
    </row>
    <row r="1130" spans="1:17">
      <c r="A1130" s="42" t="str">
        <f>TNOMINA[[#This Row],[cedula]]&amp;TNOMINA[[#This Row],[ctapresup]]&amp;TNOMINA[[#This Row],[prog]]</f>
        <v>001189281752.1.1.2.0801</v>
      </c>
      <c r="B1130" s="98" t="s">
        <v>1786</v>
      </c>
      <c r="C1130" s="98" t="s">
        <v>1807</v>
      </c>
      <c r="D1130" s="98" t="s">
        <v>5730</v>
      </c>
      <c r="E1130" s="98" t="s">
        <v>5731</v>
      </c>
      <c r="F1130" s="98" t="s">
        <v>1911</v>
      </c>
      <c r="G1130" s="98" t="s">
        <v>2109</v>
      </c>
      <c r="H1130" s="98" t="s">
        <v>2108</v>
      </c>
      <c r="I1130" s="98" t="s">
        <v>746</v>
      </c>
      <c r="J1130" s="98" t="s">
        <v>336</v>
      </c>
      <c r="K1130" s="98" t="s">
        <v>6294</v>
      </c>
      <c r="L1130" s="99">
        <v>65000</v>
      </c>
      <c r="M1130" s="99">
        <v>4427.58</v>
      </c>
      <c r="N1130" s="99">
        <v>1976</v>
      </c>
      <c r="O1130" s="99">
        <v>1865.5</v>
      </c>
      <c r="P1130" s="99">
        <v>25</v>
      </c>
      <c r="Q1130" s="99">
        <v>56705.919999999998</v>
      </c>
    </row>
    <row r="1131" spans="1:17">
      <c r="A1131" s="42" t="str">
        <f>TNOMINA[[#This Row],[cedula]]&amp;TNOMINA[[#This Row],[ctapresup]]&amp;TNOMINA[[#This Row],[prog]]</f>
        <v>001014288292.1.1.2.0801</v>
      </c>
      <c r="B1131" s="98" t="s">
        <v>1786</v>
      </c>
      <c r="C1131" s="98" t="s">
        <v>1807</v>
      </c>
      <c r="D1131" s="98" t="s">
        <v>5730</v>
      </c>
      <c r="E1131" s="98" t="s">
        <v>5731</v>
      </c>
      <c r="F1131" s="98" t="s">
        <v>1911</v>
      </c>
      <c r="G1131" s="98" t="s">
        <v>6088</v>
      </c>
      <c r="H1131" s="98" t="s">
        <v>6090</v>
      </c>
      <c r="I1131" s="98" t="s">
        <v>728</v>
      </c>
      <c r="J1131" s="98" t="s">
        <v>642</v>
      </c>
      <c r="K1131" s="98" t="s">
        <v>6294</v>
      </c>
      <c r="L1131" s="99">
        <v>135000</v>
      </c>
      <c r="M1131" s="99">
        <v>20338.240000000002</v>
      </c>
      <c r="N1131" s="99">
        <v>4104</v>
      </c>
      <c r="O1131" s="99">
        <v>3874.5</v>
      </c>
      <c r="P1131" s="99">
        <v>25</v>
      </c>
      <c r="Q1131" s="99">
        <v>106658.26</v>
      </c>
    </row>
    <row r="1132" spans="1:17">
      <c r="A1132" s="42" t="str">
        <f>TNOMINA[[#This Row],[cedula]]&amp;TNOMINA[[#This Row],[ctapresup]]&amp;TNOMINA[[#This Row],[prog]]</f>
        <v>001175783102.1.1.2.0801</v>
      </c>
      <c r="B1132" s="98" t="s">
        <v>1786</v>
      </c>
      <c r="C1132" s="98" t="s">
        <v>1807</v>
      </c>
      <c r="D1132" s="98" t="s">
        <v>5730</v>
      </c>
      <c r="E1132" s="98" t="s">
        <v>5731</v>
      </c>
      <c r="F1132" s="98" t="s">
        <v>1911</v>
      </c>
      <c r="G1132" s="98" t="s">
        <v>1890</v>
      </c>
      <c r="H1132" s="98" t="s">
        <v>1875</v>
      </c>
      <c r="I1132" s="98" t="s">
        <v>109</v>
      </c>
      <c r="J1132" s="98" t="s">
        <v>60</v>
      </c>
      <c r="K1132" s="98" t="s">
        <v>6294</v>
      </c>
      <c r="L1132" s="99">
        <v>135000</v>
      </c>
      <c r="M1132" s="99">
        <v>19909.38</v>
      </c>
      <c r="N1132" s="99">
        <v>4104</v>
      </c>
      <c r="O1132" s="99">
        <v>3874.5</v>
      </c>
      <c r="P1132" s="99">
        <v>1740.4599999999919</v>
      </c>
      <c r="Q1132" s="99">
        <v>105371.66</v>
      </c>
    </row>
    <row r="1133" spans="1:17">
      <c r="A1133" s="42" t="str">
        <f>TNOMINA[[#This Row],[cedula]]&amp;TNOMINA[[#This Row],[ctapresup]]&amp;TNOMINA[[#This Row],[prog]]</f>
        <v>402220471992.1.1.2.0801</v>
      </c>
      <c r="B1133" s="98" t="s">
        <v>1786</v>
      </c>
      <c r="C1133" s="98" t="s">
        <v>1807</v>
      </c>
      <c r="D1133" s="98" t="s">
        <v>5730</v>
      </c>
      <c r="E1133" s="98" t="s">
        <v>5731</v>
      </c>
      <c r="F1133" s="98" t="s">
        <v>1911</v>
      </c>
      <c r="G1133" s="98" t="s">
        <v>1720</v>
      </c>
      <c r="H1133" s="98" t="s">
        <v>1719</v>
      </c>
      <c r="I1133" s="98" t="s">
        <v>1000</v>
      </c>
      <c r="J1133" s="98" t="s">
        <v>5733</v>
      </c>
      <c r="K1133" s="98" t="s">
        <v>6294</v>
      </c>
      <c r="L1133" s="99">
        <v>70000</v>
      </c>
      <c r="M1133" s="99">
        <v>4682.29</v>
      </c>
      <c r="N1133" s="99">
        <v>2128</v>
      </c>
      <c r="O1133" s="99">
        <v>2009</v>
      </c>
      <c r="P1133" s="99">
        <v>3455.9199999999983</v>
      </c>
      <c r="Q1133" s="99">
        <v>57724.79</v>
      </c>
    </row>
    <row r="1134" spans="1:17">
      <c r="A1134" s="42" t="str">
        <f>TNOMINA[[#This Row],[cedula]]&amp;TNOMINA[[#This Row],[ctapresup]]&amp;TNOMINA[[#This Row],[prog]]</f>
        <v>031005942452.1.1.2.0801</v>
      </c>
      <c r="B1134" s="98" t="s">
        <v>1786</v>
      </c>
      <c r="C1134" s="98" t="s">
        <v>1807</v>
      </c>
      <c r="D1134" s="98" t="s">
        <v>5730</v>
      </c>
      <c r="E1134" s="98" t="s">
        <v>5731</v>
      </c>
      <c r="F1134" s="98" t="s">
        <v>1911</v>
      </c>
      <c r="G1134" s="98" t="s">
        <v>2494</v>
      </c>
      <c r="H1134" s="98" t="s">
        <v>2493</v>
      </c>
      <c r="I1134" s="98" t="s">
        <v>62</v>
      </c>
      <c r="J1134" s="98" t="s">
        <v>14</v>
      </c>
      <c r="K1134" s="98" t="s">
        <v>6294</v>
      </c>
      <c r="L1134" s="99">
        <v>20000</v>
      </c>
      <c r="M1134" s="100"/>
      <c r="N1134" s="99">
        <v>608</v>
      </c>
      <c r="O1134" s="99">
        <v>574</v>
      </c>
      <c r="P1134" s="100"/>
      <c r="Q1134" s="99">
        <v>18793</v>
      </c>
    </row>
    <row r="1135" spans="1:17">
      <c r="A1135" s="42" t="str">
        <f>TNOMINA[[#This Row],[cedula]]&amp;TNOMINA[[#This Row],[ctapresup]]&amp;TNOMINA[[#This Row],[prog]]</f>
        <v>001154561542.1.1.2.0801</v>
      </c>
      <c r="B1135" s="98" t="s">
        <v>1786</v>
      </c>
      <c r="C1135" s="98" t="s">
        <v>1807</v>
      </c>
      <c r="D1135" s="98" t="s">
        <v>5730</v>
      </c>
      <c r="E1135" s="98" t="s">
        <v>5731</v>
      </c>
      <c r="F1135" s="98" t="s">
        <v>1911</v>
      </c>
      <c r="G1135" s="98" t="s">
        <v>2111</v>
      </c>
      <c r="H1135" s="98" t="s">
        <v>2110</v>
      </c>
      <c r="I1135" s="98" t="s">
        <v>109</v>
      </c>
      <c r="J1135" s="98" t="s">
        <v>160</v>
      </c>
      <c r="K1135" s="98" t="s">
        <v>6294</v>
      </c>
      <c r="L1135" s="99">
        <v>115000</v>
      </c>
      <c r="M1135" s="99">
        <v>15633.74</v>
      </c>
      <c r="N1135" s="99">
        <v>3496</v>
      </c>
      <c r="O1135" s="99">
        <v>3300.5</v>
      </c>
      <c r="P1135" s="99">
        <v>25</v>
      </c>
      <c r="Q1135" s="99">
        <v>92544.76</v>
      </c>
    </row>
    <row r="1136" spans="1:17">
      <c r="A1136" s="42" t="str">
        <f>TNOMINA[[#This Row],[cedula]]&amp;TNOMINA[[#This Row],[ctapresup]]&amp;TNOMINA[[#This Row],[prog]]</f>
        <v>001069953192.1.1.2.0801</v>
      </c>
      <c r="B1136" s="98" t="s">
        <v>1786</v>
      </c>
      <c r="C1136" s="98" t="s">
        <v>1807</v>
      </c>
      <c r="D1136" s="98" t="s">
        <v>5730</v>
      </c>
      <c r="E1136" s="98" t="s">
        <v>5731</v>
      </c>
      <c r="F1136" s="98" t="s">
        <v>1911</v>
      </c>
      <c r="G1136" s="98" t="s">
        <v>1721</v>
      </c>
      <c r="H1136" s="98" t="s">
        <v>730</v>
      </c>
      <c r="I1136" s="98" t="s">
        <v>48</v>
      </c>
      <c r="J1136" s="98" t="s">
        <v>570</v>
      </c>
      <c r="K1136" s="98" t="s">
        <v>6294</v>
      </c>
      <c r="L1136" s="99">
        <v>100000</v>
      </c>
      <c r="M1136" s="99">
        <v>12105.37</v>
      </c>
      <c r="N1136" s="99">
        <v>3040</v>
      </c>
      <c r="O1136" s="99">
        <v>2870</v>
      </c>
      <c r="P1136" s="99">
        <v>15091</v>
      </c>
      <c r="Q1136" s="99">
        <v>66893.63</v>
      </c>
    </row>
    <row r="1137" spans="1:17">
      <c r="A1137" s="42" t="str">
        <f>TNOMINA[[#This Row],[cedula]]&amp;TNOMINA[[#This Row],[ctapresup]]&amp;TNOMINA[[#This Row],[prog]]</f>
        <v>050002273622.1.1.2.0801</v>
      </c>
      <c r="B1137" s="98" t="s">
        <v>1786</v>
      </c>
      <c r="C1137" s="98" t="s">
        <v>1807</v>
      </c>
      <c r="D1137" s="98" t="s">
        <v>5730</v>
      </c>
      <c r="E1137" s="98" t="s">
        <v>5731</v>
      </c>
      <c r="F1137" s="98" t="s">
        <v>1911</v>
      </c>
      <c r="G1137" s="98" t="s">
        <v>2216</v>
      </c>
      <c r="H1137" s="98" t="s">
        <v>5804</v>
      </c>
      <c r="I1137" s="98" t="s">
        <v>728</v>
      </c>
      <c r="J1137" s="98" t="s">
        <v>694</v>
      </c>
      <c r="K1137" s="98" t="s">
        <v>6294</v>
      </c>
      <c r="L1137" s="99">
        <v>95000</v>
      </c>
      <c r="M1137" s="99">
        <v>10929.24</v>
      </c>
      <c r="N1137" s="99">
        <v>2888</v>
      </c>
      <c r="O1137" s="99">
        <v>2726.5</v>
      </c>
      <c r="P1137" s="99">
        <v>25</v>
      </c>
      <c r="Q1137" s="99">
        <v>78431.259999999995</v>
      </c>
    </row>
    <row r="1138" spans="1:17">
      <c r="A1138" s="42" t="str">
        <f>TNOMINA[[#This Row],[cedula]]&amp;TNOMINA[[#This Row],[ctapresup]]&amp;TNOMINA[[#This Row],[prog]]</f>
        <v>001019729172.1.1.2.0801</v>
      </c>
      <c r="B1138" s="98" t="s">
        <v>1786</v>
      </c>
      <c r="C1138" s="98" t="s">
        <v>1807</v>
      </c>
      <c r="D1138" s="98" t="s">
        <v>5730</v>
      </c>
      <c r="E1138" s="98" t="s">
        <v>5731</v>
      </c>
      <c r="F1138" s="98" t="s">
        <v>1911</v>
      </c>
      <c r="G1138" s="98" t="s">
        <v>2113</v>
      </c>
      <c r="H1138" s="98" t="s">
        <v>2112</v>
      </c>
      <c r="I1138" s="98" t="s">
        <v>163</v>
      </c>
      <c r="J1138" s="98" t="s">
        <v>388</v>
      </c>
      <c r="K1138" s="98" t="s">
        <v>6294</v>
      </c>
      <c r="L1138" s="99">
        <v>30000</v>
      </c>
      <c r="M1138" s="100"/>
      <c r="N1138" s="99">
        <v>912</v>
      </c>
      <c r="O1138" s="99">
        <v>861</v>
      </c>
      <c r="P1138" s="100"/>
      <c r="Q1138" s="99">
        <v>28202</v>
      </c>
    </row>
    <row r="1139" spans="1:17">
      <c r="A1139" s="42" t="str">
        <f>TNOMINA[[#This Row],[cedula]]&amp;TNOMINA[[#This Row],[ctapresup]]&amp;TNOMINA[[#This Row],[prog]]</f>
        <v>001015350602.1.1.2.0801</v>
      </c>
      <c r="B1139" s="98" t="s">
        <v>1786</v>
      </c>
      <c r="C1139" s="98" t="s">
        <v>1807</v>
      </c>
      <c r="D1139" s="98" t="s">
        <v>5730</v>
      </c>
      <c r="E1139" s="98" t="s">
        <v>5731</v>
      </c>
      <c r="F1139" s="98" t="s">
        <v>1911</v>
      </c>
      <c r="G1139" s="98" t="s">
        <v>1722</v>
      </c>
      <c r="H1139" s="98" t="s">
        <v>5805</v>
      </c>
      <c r="I1139" s="98" t="s">
        <v>1095</v>
      </c>
      <c r="J1139" s="98" t="s">
        <v>336</v>
      </c>
      <c r="K1139" s="98" t="s">
        <v>6294</v>
      </c>
      <c r="L1139" s="99">
        <v>70000</v>
      </c>
      <c r="M1139" s="99">
        <v>5368.48</v>
      </c>
      <c r="N1139" s="99">
        <v>2128</v>
      </c>
      <c r="O1139" s="99">
        <v>2009</v>
      </c>
      <c r="P1139" s="99">
        <v>25.000000000007276</v>
      </c>
      <c r="Q1139" s="99">
        <v>60469.52</v>
      </c>
    </row>
    <row r="1140" spans="1:17">
      <c r="A1140" s="42" t="str">
        <f>TNOMINA[[#This Row],[cedula]]&amp;TNOMINA[[#This Row],[ctapresup]]&amp;TNOMINA[[#This Row],[prog]]</f>
        <v>002008388112.1.1.2.0801</v>
      </c>
      <c r="B1140" s="98" t="s">
        <v>1786</v>
      </c>
      <c r="C1140" s="98" t="s">
        <v>1807</v>
      </c>
      <c r="D1140" s="98" t="s">
        <v>5730</v>
      </c>
      <c r="E1140" s="98" t="s">
        <v>5731</v>
      </c>
      <c r="F1140" s="98" t="s">
        <v>1911</v>
      </c>
      <c r="G1140" s="98" t="s">
        <v>2115</v>
      </c>
      <c r="H1140" s="98" t="s">
        <v>2114</v>
      </c>
      <c r="I1140" s="98" t="s">
        <v>163</v>
      </c>
      <c r="J1140" s="98" t="s">
        <v>323</v>
      </c>
      <c r="K1140" s="98" t="s">
        <v>6294</v>
      </c>
      <c r="L1140" s="99">
        <v>50000</v>
      </c>
      <c r="M1140" s="99">
        <v>1854</v>
      </c>
      <c r="N1140" s="99">
        <v>1520</v>
      </c>
      <c r="O1140" s="99">
        <v>1435</v>
      </c>
      <c r="P1140" s="99">
        <v>25</v>
      </c>
      <c r="Q1140" s="99">
        <v>45166</v>
      </c>
    </row>
    <row r="1141" spans="1:17">
      <c r="A1141" s="42" t="str">
        <f>TNOMINA[[#This Row],[cedula]]&amp;TNOMINA[[#This Row],[ctapresup]]&amp;TNOMINA[[#This Row],[prog]]</f>
        <v>402209280442.1.1.2.0801</v>
      </c>
      <c r="B1141" s="98" t="s">
        <v>1786</v>
      </c>
      <c r="C1141" s="98" t="s">
        <v>1807</v>
      </c>
      <c r="D1141" s="98" t="s">
        <v>5730</v>
      </c>
      <c r="E1141" s="98" t="s">
        <v>5731</v>
      </c>
      <c r="F1141" s="98" t="s">
        <v>1911</v>
      </c>
      <c r="G1141" s="98" t="s">
        <v>1723</v>
      </c>
      <c r="H1141" s="98" t="s">
        <v>1130</v>
      </c>
      <c r="I1141" s="98" t="s">
        <v>1111</v>
      </c>
      <c r="J1141" s="98" t="s">
        <v>336</v>
      </c>
      <c r="K1141" s="98" t="s">
        <v>6294</v>
      </c>
      <c r="L1141" s="99">
        <v>45000</v>
      </c>
      <c r="M1141" s="99">
        <v>1148.33</v>
      </c>
      <c r="N1141" s="99">
        <v>1368</v>
      </c>
      <c r="O1141" s="99">
        <v>1291.5</v>
      </c>
      <c r="P1141" s="99">
        <v>25</v>
      </c>
      <c r="Q1141" s="99">
        <v>41167.17</v>
      </c>
    </row>
    <row r="1142" spans="1:17">
      <c r="A1142" s="42" t="str">
        <f>TNOMINA[[#This Row],[cedula]]&amp;TNOMINA[[#This Row],[ctapresup]]&amp;TNOMINA[[#This Row],[prog]]</f>
        <v>223011558612.1.1.2.0801</v>
      </c>
      <c r="B1142" s="98" t="s">
        <v>1786</v>
      </c>
      <c r="C1142" s="98" t="s">
        <v>1807</v>
      </c>
      <c r="D1142" s="98" t="s">
        <v>5730</v>
      </c>
      <c r="E1142" s="98" t="s">
        <v>5731</v>
      </c>
      <c r="F1142" s="98" t="s">
        <v>1911</v>
      </c>
      <c r="G1142" s="98" t="s">
        <v>2504</v>
      </c>
      <c r="H1142" s="98" t="s">
        <v>2503</v>
      </c>
      <c r="I1142" s="98" t="s">
        <v>221</v>
      </c>
      <c r="J1142" s="98" t="s">
        <v>5735</v>
      </c>
      <c r="K1142" s="98" t="s">
        <v>6294</v>
      </c>
      <c r="L1142" s="99">
        <v>70000</v>
      </c>
      <c r="M1142" s="99">
        <v>4682.29</v>
      </c>
      <c r="N1142" s="99">
        <v>2128</v>
      </c>
      <c r="O1142" s="99">
        <v>2009</v>
      </c>
      <c r="P1142" s="99">
        <v>3455.9199999999983</v>
      </c>
      <c r="Q1142" s="99">
        <v>57724.79</v>
      </c>
    </row>
    <row r="1143" spans="1:17">
      <c r="A1143" s="42" t="str">
        <f>TNOMINA[[#This Row],[cedula]]&amp;TNOMINA[[#This Row],[ctapresup]]&amp;TNOMINA[[#This Row],[prog]]</f>
        <v>013004167892.1.1.2.0801</v>
      </c>
      <c r="B1143" s="98" t="s">
        <v>1786</v>
      </c>
      <c r="C1143" s="98" t="s">
        <v>1807</v>
      </c>
      <c r="D1143" s="98" t="s">
        <v>5730</v>
      </c>
      <c r="E1143" s="98" t="s">
        <v>5731</v>
      </c>
      <c r="F1143" s="98" t="s">
        <v>1911</v>
      </c>
      <c r="G1143" s="98" t="s">
        <v>6237</v>
      </c>
      <c r="H1143" s="98" t="s">
        <v>6240</v>
      </c>
      <c r="I1143" s="98" t="s">
        <v>5826</v>
      </c>
      <c r="J1143" s="98" t="s">
        <v>644</v>
      </c>
      <c r="K1143" s="98" t="s">
        <v>6294</v>
      </c>
      <c r="L1143" s="99">
        <v>70000</v>
      </c>
      <c r="M1143" s="99">
        <v>5368.48</v>
      </c>
      <c r="N1143" s="99">
        <v>2128</v>
      </c>
      <c r="O1143" s="99">
        <v>2009</v>
      </c>
      <c r="P1143" s="99">
        <v>25.000000000007276</v>
      </c>
      <c r="Q1143" s="99">
        <v>60469.52</v>
      </c>
    </row>
    <row r="1144" spans="1:17">
      <c r="A1144" s="42" t="str">
        <f>TNOMINA[[#This Row],[cedula]]&amp;TNOMINA[[#This Row],[ctapresup]]&amp;TNOMINA[[#This Row],[prog]]</f>
        <v>001013634712.1.1.2.0801</v>
      </c>
      <c r="B1144" s="98" t="s">
        <v>1786</v>
      </c>
      <c r="C1144" s="98" t="s">
        <v>1807</v>
      </c>
      <c r="D1144" s="98" t="s">
        <v>5730</v>
      </c>
      <c r="E1144" s="98" t="s">
        <v>5731</v>
      </c>
      <c r="F1144" s="98" t="s">
        <v>1911</v>
      </c>
      <c r="G1144" s="98" t="s">
        <v>2666</v>
      </c>
      <c r="H1144" s="98" t="s">
        <v>2667</v>
      </c>
      <c r="I1144" s="98" t="s">
        <v>247</v>
      </c>
      <c r="J1144" s="98" t="s">
        <v>246</v>
      </c>
      <c r="K1144" s="98" t="s">
        <v>6294</v>
      </c>
      <c r="L1144" s="99">
        <v>60000</v>
      </c>
      <c r="M1144" s="99">
        <v>3486.68</v>
      </c>
      <c r="N1144" s="99">
        <v>1824</v>
      </c>
      <c r="O1144" s="99">
        <v>1722</v>
      </c>
      <c r="P1144" s="99">
        <v>11025</v>
      </c>
      <c r="Q1144" s="99">
        <v>41942.32</v>
      </c>
    </row>
    <row r="1145" spans="1:17">
      <c r="A1145" s="42" t="str">
        <f>TNOMINA[[#This Row],[cedula]]&amp;TNOMINA[[#This Row],[ctapresup]]&amp;TNOMINA[[#This Row],[prog]]</f>
        <v>001081542202.1.1.2.0801</v>
      </c>
      <c r="B1145" s="98" t="s">
        <v>1786</v>
      </c>
      <c r="C1145" s="98" t="s">
        <v>1807</v>
      </c>
      <c r="D1145" s="98" t="s">
        <v>5730</v>
      </c>
      <c r="E1145" s="98" t="s">
        <v>5731</v>
      </c>
      <c r="F1145" s="98" t="s">
        <v>1911</v>
      </c>
      <c r="G1145" s="98" t="s">
        <v>1724</v>
      </c>
      <c r="H1145" s="98" t="s">
        <v>1100</v>
      </c>
      <c r="I1145" s="98" t="s">
        <v>1101</v>
      </c>
      <c r="J1145" s="98" t="s">
        <v>246</v>
      </c>
      <c r="K1145" s="98" t="s">
        <v>6294</v>
      </c>
      <c r="L1145" s="99">
        <v>70000</v>
      </c>
      <c r="M1145" s="99">
        <v>5368.48</v>
      </c>
      <c r="N1145" s="99">
        <v>2128</v>
      </c>
      <c r="O1145" s="99">
        <v>2009</v>
      </c>
      <c r="P1145" s="99">
        <v>25.000000000007276</v>
      </c>
      <c r="Q1145" s="99">
        <v>60469.52</v>
      </c>
    </row>
    <row r="1146" spans="1:17">
      <c r="A1146" s="42" t="str">
        <f>TNOMINA[[#This Row],[cedula]]&amp;TNOMINA[[#This Row],[ctapresup]]&amp;TNOMINA[[#This Row],[prog]]</f>
        <v>225002939502.1.1.2.0801</v>
      </c>
      <c r="B1146" s="98" t="s">
        <v>1786</v>
      </c>
      <c r="C1146" s="98" t="s">
        <v>1807</v>
      </c>
      <c r="D1146" s="98" t="s">
        <v>5730</v>
      </c>
      <c r="E1146" s="98" t="s">
        <v>5731</v>
      </c>
      <c r="F1146" s="98" t="s">
        <v>1911</v>
      </c>
      <c r="G1146" s="98" t="s">
        <v>2117</v>
      </c>
      <c r="H1146" s="98" t="s">
        <v>2116</v>
      </c>
      <c r="I1146" s="98" t="s">
        <v>203</v>
      </c>
      <c r="J1146" s="98" t="s">
        <v>5735</v>
      </c>
      <c r="K1146" s="98" t="s">
        <v>6294</v>
      </c>
      <c r="L1146" s="99">
        <v>60000</v>
      </c>
      <c r="M1146" s="99">
        <v>3486.68</v>
      </c>
      <c r="N1146" s="99">
        <v>1824</v>
      </c>
      <c r="O1146" s="99">
        <v>1722</v>
      </c>
      <c r="P1146" s="99">
        <v>25</v>
      </c>
      <c r="Q1146" s="99">
        <v>52942.32</v>
      </c>
    </row>
    <row r="1147" spans="1:17">
      <c r="A1147" s="42" t="str">
        <f>TNOMINA[[#This Row],[cedula]]&amp;TNOMINA[[#This Row],[ctapresup]]&amp;TNOMINA[[#This Row],[prog]]</f>
        <v>001083803462.1.1.2.0801</v>
      </c>
      <c r="B1147" s="98" t="s">
        <v>1786</v>
      </c>
      <c r="C1147" s="98" t="s">
        <v>1807</v>
      </c>
      <c r="D1147" s="98" t="s">
        <v>5730</v>
      </c>
      <c r="E1147" s="98" t="s">
        <v>5731</v>
      </c>
      <c r="F1147" s="98" t="s">
        <v>1911</v>
      </c>
      <c r="G1147" s="98" t="s">
        <v>6002</v>
      </c>
      <c r="H1147" s="98" t="s">
        <v>6005</v>
      </c>
      <c r="I1147" s="98" t="s">
        <v>48</v>
      </c>
      <c r="J1147" s="98" t="s">
        <v>241</v>
      </c>
      <c r="K1147" s="98" t="s">
        <v>6294</v>
      </c>
      <c r="L1147" s="99">
        <v>185000</v>
      </c>
      <c r="M1147" s="99">
        <v>31670.63</v>
      </c>
      <c r="N1147" s="99">
        <v>5624</v>
      </c>
      <c r="O1147" s="99">
        <v>5309.5</v>
      </c>
      <c r="P1147" s="99">
        <v>5108.429999999993</v>
      </c>
      <c r="Q1147" s="99">
        <v>137287.44</v>
      </c>
    </row>
    <row r="1148" spans="1:17">
      <c r="A1148" s="42" t="str">
        <f>TNOMINA[[#This Row],[cedula]]&amp;TNOMINA[[#This Row],[ctapresup]]&amp;TNOMINA[[#This Row],[prog]]</f>
        <v>224000566062.1.1.2.0801</v>
      </c>
      <c r="B1148" s="98" t="s">
        <v>1786</v>
      </c>
      <c r="C1148" s="98" t="s">
        <v>1807</v>
      </c>
      <c r="D1148" s="98" t="s">
        <v>5730</v>
      </c>
      <c r="E1148" s="98" t="s">
        <v>5731</v>
      </c>
      <c r="F1148" s="98" t="s">
        <v>1911</v>
      </c>
      <c r="G1148" s="98" t="s">
        <v>1725</v>
      </c>
      <c r="H1148" s="98" t="s">
        <v>708</v>
      </c>
      <c r="I1148" s="98" t="s">
        <v>48</v>
      </c>
      <c r="J1148" s="98" t="s">
        <v>570</v>
      </c>
      <c r="K1148" s="98" t="s">
        <v>6294</v>
      </c>
      <c r="L1148" s="99">
        <v>130000</v>
      </c>
      <c r="M1148" s="99">
        <v>19162.12</v>
      </c>
      <c r="N1148" s="99">
        <v>3952</v>
      </c>
      <c r="O1148" s="99">
        <v>3731</v>
      </c>
      <c r="P1148" s="99">
        <v>37014.78</v>
      </c>
      <c r="Q1148" s="99">
        <v>66140.100000000006</v>
      </c>
    </row>
    <row r="1149" spans="1:17">
      <c r="A1149" s="42" t="str">
        <f>TNOMINA[[#This Row],[cedula]]&amp;TNOMINA[[#This Row],[ctapresup]]&amp;TNOMINA[[#This Row],[prog]]</f>
        <v>225002185282.1.1.2.0801</v>
      </c>
      <c r="B1149" s="98" t="s">
        <v>1786</v>
      </c>
      <c r="C1149" s="98" t="s">
        <v>1807</v>
      </c>
      <c r="D1149" s="98" t="s">
        <v>5730</v>
      </c>
      <c r="E1149" s="98" t="s">
        <v>5731</v>
      </c>
      <c r="F1149" s="98" t="s">
        <v>1911</v>
      </c>
      <c r="G1149" s="98" t="s">
        <v>2891</v>
      </c>
      <c r="H1149" s="98" t="s">
        <v>5106</v>
      </c>
      <c r="I1149" s="98" t="s">
        <v>5831</v>
      </c>
      <c r="J1149" s="98" t="s">
        <v>1219</v>
      </c>
      <c r="K1149" s="98" t="s">
        <v>6294</v>
      </c>
      <c r="L1149" s="99">
        <v>125000</v>
      </c>
      <c r="M1149" s="99">
        <v>17985.990000000002</v>
      </c>
      <c r="N1149" s="99">
        <v>3800</v>
      </c>
      <c r="O1149" s="99">
        <v>3587.5</v>
      </c>
      <c r="P1149" s="99">
        <v>20572.25</v>
      </c>
      <c r="Q1149" s="99">
        <v>79054.259999999995</v>
      </c>
    </row>
    <row r="1150" spans="1:17">
      <c r="A1150" s="42" t="str">
        <f>TNOMINA[[#This Row],[cedula]]&amp;TNOMINA[[#This Row],[ctapresup]]&amp;TNOMINA[[#This Row],[prog]]</f>
        <v>001073840912.1.1.2.0801</v>
      </c>
      <c r="B1150" s="98" t="s">
        <v>1786</v>
      </c>
      <c r="C1150" s="98" t="s">
        <v>1807</v>
      </c>
      <c r="D1150" s="98" t="s">
        <v>5730</v>
      </c>
      <c r="E1150" s="98" t="s">
        <v>5731</v>
      </c>
      <c r="F1150" s="98" t="s">
        <v>1911</v>
      </c>
      <c r="G1150" s="98" t="s">
        <v>2119</v>
      </c>
      <c r="H1150" s="98" t="s">
        <v>2118</v>
      </c>
      <c r="I1150" s="98" t="s">
        <v>163</v>
      </c>
      <c r="J1150" s="98" t="s">
        <v>642</v>
      </c>
      <c r="K1150" s="98" t="s">
        <v>6294</v>
      </c>
      <c r="L1150" s="99">
        <v>50000</v>
      </c>
      <c r="M1150" s="99">
        <v>1854</v>
      </c>
      <c r="N1150" s="99">
        <v>1520</v>
      </c>
      <c r="O1150" s="99">
        <v>1435</v>
      </c>
      <c r="P1150" s="99">
        <v>15514.150000000001</v>
      </c>
      <c r="Q1150" s="99">
        <v>29676.85</v>
      </c>
    </row>
    <row r="1151" spans="1:17">
      <c r="A1151" s="42" t="str">
        <f>TNOMINA[[#This Row],[cedula]]&amp;TNOMINA[[#This Row],[ctapresup]]&amp;TNOMINA[[#This Row],[prog]]</f>
        <v>001013521772.1.1.2.0801</v>
      </c>
      <c r="B1151" s="98" t="s">
        <v>1786</v>
      </c>
      <c r="C1151" s="98" t="s">
        <v>1807</v>
      </c>
      <c r="D1151" s="98" t="s">
        <v>5730</v>
      </c>
      <c r="E1151" s="98" t="s">
        <v>5731</v>
      </c>
      <c r="F1151" s="98" t="s">
        <v>1911</v>
      </c>
      <c r="G1151" s="98" t="s">
        <v>2778</v>
      </c>
      <c r="H1151" s="98" t="s">
        <v>2811</v>
      </c>
      <c r="I1151" s="98" t="s">
        <v>163</v>
      </c>
      <c r="J1151" s="98" t="s">
        <v>189</v>
      </c>
      <c r="K1151" s="98" t="s">
        <v>6294</v>
      </c>
      <c r="L1151" s="99">
        <v>70000</v>
      </c>
      <c r="M1151" s="99">
        <v>5368.48</v>
      </c>
      <c r="N1151" s="99">
        <v>2128</v>
      </c>
      <c r="O1151" s="99">
        <v>2009</v>
      </c>
      <c r="P1151" s="99">
        <v>25.000000000007276</v>
      </c>
      <c r="Q1151" s="99">
        <v>60469.52</v>
      </c>
    </row>
    <row r="1152" spans="1:17">
      <c r="A1152" s="42" t="str">
        <f>TNOMINA[[#This Row],[cedula]]&amp;TNOMINA[[#This Row],[ctapresup]]&amp;TNOMINA[[#This Row],[prog]]</f>
        <v>001176856102.1.1.2.0801</v>
      </c>
      <c r="B1152" s="98" t="s">
        <v>1786</v>
      </c>
      <c r="C1152" s="98" t="s">
        <v>1807</v>
      </c>
      <c r="D1152" s="98" t="s">
        <v>5730</v>
      </c>
      <c r="E1152" s="98" t="s">
        <v>5731</v>
      </c>
      <c r="F1152" s="98" t="s">
        <v>1911</v>
      </c>
      <c r="G1152" s="98" t="s">
        <v>1726</v>
      </c>
      <c r="H1152" s="98" t="s">
        <v>1167</v>
      </c>
      <c r="I1152" s="98" t="s">
        <v>1154</v>
      </c>
      <c r="J1152" s="98" t="s">
        <v>2659</v>
      </c>
      <c r="K1152" s="98" t="s">
        <v>6294</v>
      </c>
      <c r="L1152" s="99">
        <v>95000</v>
      </c>
      <c r="M1152" s="99">
        <v>10929.24</v>
      </c>
      <c r="N1152" s="99">
        <v>2888</v>
      </c>
      <c r="O1152" s="99">
        <v>2726.5</v>
      </c>
      <c r="P1152" s="99">
        <v>764.38999999999942</v>
      </c>
      <c r="Q1152" s="99">
        <v>77691.87</v>
      </c>
    </row>
    <row r="1153" spans="1:17">
      <c r="A1153" s="42" t="str">
        <f>TNOMINA[[#This Row],[cedula]]&amp;TNOMINA[[#This Row],[ctapresup]]&amp;TNOMINA[[#This Row],[prog]]</f>
        <v>001005167982.1.1.2.0801</v>
      </c>
      <c r="B1153" s="98" t="s">
        <v>1786</v>
      </c>
      <c r="C1153" s="98" t="s">
        <v>1807</v>
      </c>
      <c r="D1153" s="98" t="s">
        <v>5730</v>
      </c>
      <c r="E1153" s="98" t="s">
        <v>5731</v>
      </c>
      <c r="F1153" s="98" t="s">
        <v>1911</v>
      </c>
      <c r="G1153" s="98" t="s">
        <v>2159</v>
      </c>
      <c r="H1153" s="98" t="s">
        <v>2176</v>
      </c>
      <c r="I1153" s="98" t="s">
        <v>1848</v>
      </c>
      <c r="J1153" s="98" t="s">
        <v>178</v>
      </c>
      <c r="K1153" s="98" t="s">
        <v>6294</v>
      </c>
      <c r="L1153" s="99">
        <v>70000</v>
      </c>
      <c r="M1153" s="99">
        <v>5368.48</v>
      </c>
      <c r="N1153" s="99">
        <v>2128</v>
      </c>
      <c r="O1153" s="99">
        <v>2009</v>
      </c>
      <c r="P1153" s="99">
        <v>14402.830000000002</v>
      </c>
      <c r="Q1153" s="99">
        <v>46091.69</v>
      </c>
    </row>
    <row r="1154" spans="1:17">
      <c r="A1154" s="42" t="str">
        <f>TNOMINA[[#This Row],[cedula]]&amp;TNOMINA[[#This Row],[ctapresup]]&amp;TNOMINA[[#This Row],[prog]]</f>
        <v>050000637752.1.1.2.0801</v>
      </c>
      <c r="B1154" s="98" t="s">
        <v>1786</v>
      </c>
      <c r="C1154" s="98" t="s">
        <v>1807</v>
      </c>
      <c r="D1154" s="98" t="s">
        <v>5730</v>
      </c>
      <c r="E1154" s="98" t="s">
        <v>5731</v>
      </c>
      <c r="F1154" s="98" t="s">
        <v>1911</v>
      </c>
      <c r="G1154" s="98" t="s">
        <v>2120</v>
      </c>
      <c r="H1154" s="98" t="s">
        <v>5954</v>
      </c>
      <c r="I1154" s="98" t="s">
        <v>221</v>
      </c>
      <c r="J1154" s="98" t="s">
        <v>612</v>
      </c>
      <c r="K1154" s="98" t="s">
        <v>6294</v>
      </c>
      <c r="L1154" s="99">
        <v>60000</v>
      </c>
      <c r="M1154" s="99">
        <v>3486.68</v>
      </c>
      <c r="N1154" s="99">
        <v>1824</v>
      </c>
      <c r="O1154" s="99">
        <v>1722</v>
      </c>
      <c r="P1154" s="99">
        <v>125</v>
      </c>
      <c r="Q1154" s="99">
        <v>52842.32</v>
      </c>
    </row>
    <row r="1155" spans="1:17">
      <c r="A1155" s="42" t="str">
        <f>TNOMINA[[#This Row],[cedula]]&amp;TNOMINA[[#This Row],[ctapresup]]&amp;TNOMINA[[#This Row],[prog]]</f>
        <v>001156892592.1.1.2.0801</v>
      </c>
      <c r="B1155" s="98" t="s">
        <v>1786</v>
      </c>
      <c r="C1155" s="98" t="s">
        <v>1807</v>
      </c>
      <c r="D1155" s="98" t="s">
        <v>5730</v>
      </c>
      <c r="E1155" s="98" t="s">
        <v>5731</v>
      </c>
      <c r="F1155" s="98" t="s">
        <v>1911</v>
      </c>
      <c r="G1155" s="98" t="s">
        <v>1889</v>
      </c>
      <c r="H1155" s="98" t="s">
        <v>1873</v>
      </c>
      <c r="I1155" s="98" t="s">
        <v>1874</v>
      </c>
      <c r="J1155" s="98" t="s">
        <v>500</v>
      </c>
      <c r="K1155" s="98" t="s">
        <v>6294</v>
      </c>
      <c r="L1155" s="99">
        <v>70000</v>
      </c>
      <c r="M1155" s="99">
        <v>5368.48</v>
      </c>
      <c r="N1155" s="99">
        <v>2128</v>
      </c>
      <c r="O1155" s="99">
        <v>2009</v>
      </c>
      <c r="P1155" s="99">
        <v>25.000000000007276</v>
      </c>
      <c r="Q1155" s="99">
        <v>60469.52</v>
      </c>
    </row>
    <row r="1156" spans="1:17">
      <c r="A1156" s="42" t="str">
        <f>TNOMINA[[#This Row],[cedula]]&amp;TNOMINA[[#This Row],[ctapresup]]&amp;TNOMINA[[#This Row],[prog]]</f>
        <v>001183106222.1.1.2.0801</v>
      </c>
      <c r="B1156" s="98" t="s">
        <v>1786</v>
      </c>
      <c r="C1156" s="98" t="s">
        <v>1807</v>
      </c>
      <c r="D1156" s="98" t="s">
        <v>5730</v>
      </c>
      <c r="E1156" s="98" t="s">
        <v>5731</v>
      </c>
      <c r="F1156" s="98" t="s">
        <v>1911</v>
      </c>
      <c r="G1156" s="98" t="s">
        <v>2247</v>
      </c>
      <c r="H1156" s="98" t="s">
        <v>2246</v>
      </c>
      <c r="I1156" s="98" t="s">
        <v>109</v>
      </c>
      <c r="J1156" s="98" t="s">
        <v>2688</v>
      </c>
      <c r="K1156" s="98" t="s">
        <v>6294</v>
      </c>
      <c r="L1156" s="99">
        <v>135000</v>
      </c>
      <c r="M1156" s="99">
        <v>20338.240000000002</v>
      </c>
      <c r="N1156" s="99">
        <v>4104</v>
      </c>
      <c r="O1156" s="99">
        <v>3874.5</v>
      </c>
      <c r="P1156" s="99">
        <v>764.38999999999942</v>
      </c>
      <c r="Q1156" s="99">
        <v>105918.87</v>
      </c>
    </row>
    <row r="1157" spans="1:17">
      <c r="A1157" s="42" t="str">
        <f>TNOMINA[[#This Row],[cedula]]&amp;TNOMINA[[#This Row],[ctapresup]]&amp;TNOMINA[[#This Row],[prog]]</f>
        <v>001183435732.1.1.2.0801</v>
      </c>
      <c r="B1157" s="98" t="s">
        <v>1786</v>
      </c>
      <c r="C1157" s="98" t="s">
        <v>1807</v>
      </c>
      <c r="D1157" s="98" t="s">
        <v>5730</v>
      </c>
      <c r="E1157" s="98" t="s">
        <v>5731</v>
      </c>
      <c r="F1157" s="98" t="s">
        <v>1911</v>
      </c>
      <c r="G1157" s="98" t="s">
        <v>2165</v>
      </c>
      <c r="H1157" s="98" t="s">
        <v>2182</v>
      </c>
      <c r="I1157" s="98" t="s">
        <v>1874</v>
      </c>
      <c r="J1157" s="98" t="s">
        <v>271</v>
      </c>
      <c r="K1157" s="98" t="s">
        <v>6294</v>
      </c>
      <c r="L1157" s="99">
        <v>70000</v>
      </c>
      <c r="M1157" s="100"/>
      <c r="N1157" s="99">
        <v>2128</v>
      </c>
      <c r="O1157" s="99">
        <v>2009</v>
      </c>
      <c r="P1157" s="100"/>
      <c r="Q1157" s="99">
        <v>64552.59</v>
      </c>
    </row>
    <row r="1158" spans="1:17">
      <c r="A1158" s="42" t="str">
        <f>TNOMINA[[#This Row],[cedula]]&amp;TNOMINA[[#This Row],[ctapresup]]&amp;TNOMINA[[#This Row],[prog]]</f>
        <v>001143033322.1.1.2.0801</v>
      </c>
      <c r="B1158" s="98" t="s">
        <v>1786</v>
      </c>
      <c r="C1158" s="98" t="s">
        <v>1807</v>
      </c>
      <c r="D1158" s="98" t="s">
        <v>5730</v>
      </c>
      <c r="E1158" s="98" t="s">
        <v>5731</v>
      </c>
      <c r="F1158" s="98" t="s">
        <v>1911</v>
      </c>
      <c r="G1158" s="98" t="s">
        <v>6241</v>
      </c>
      <c r="H1158" s="98" t="s">
        <v>6244</v>
      </c>
      <c r="I1158" s="98" t="s">
        <v>48</v>
      </c>
      <c r="J1158" s="98" t="s">
        <v>283</v>
      </c>
      <c r="K1158" s="98" t="s">
        <v>6294</v>
      </c>
      <c r="L1158" s="99">
        <v>150000</v>
      </c>
      <c r="M1158" s="99">
        <v>23866.62</v>
      </c>
      <c r="N1158" s="99">
        <v>4560</v>
      </c>
      <c r="O1158" s="99">
        <v>4305</v>
      </c>
      <c r="P1158" s="99">
        <v>25</v>
      </c>
      <c r="Q1158" s="99">
        <v>117243.38</v>
      </c>
    </row>
    <row r="1159" spans="1:17">
      <c r="A1159" s="42" t="str">
        <f>TNOMINA[[#This Row],[cedula]]&amp;TNOMINA[[#This Row],[ctapresup]]&amp;TNOMINA[[#This Row],[prog]]</f>
        <v>001163340042.1.1.2.0801</v>
      </c>
      <c r="B1159" s="98" t="s">
        <v>1786</v>
      </c>
      <c r="C1159" s="98" t="s">
        <v>1807</v>
      </c>
      <c r="D1159" s="98" t="s">
        <v>5730</v>
      </c>
      <c r="E1159" s="98" t="s">
        <v>5731</v>
      </c>
      <c r="F1159" s="98" t="s">
        <v>1911</v>
      </c>
      <c r="G1159" s="98" t="s">
        <v>1727</v>
      </c>
      <c r="H1159" s="98" t="s">
        <v>729</v>
      </c>
      <c r="I1159" s="98" t="s">
        <v>728</v>
      </c>
      <c r="J1159" s="98" t="s">
        <v>694</v>
      </c>
      <c r="K1159" s="98" t="s">
        <v>6294</v>
      </c>
      <c r="L1159" s="99">
        <v>40000</v>
      </c>
      <c r="M1159" s="99">
        <v>442.65</v>
      </c>
      <c r="N1159" s="99">
        <v>1216</v>
      </c>
      <c r="O1159" s="99">
        <v>1148</v>
      </c>
      <c r="P1159" s="99">
        <v>25</v>
      </c>
      <c r="Q1159" s="99">
        <v>37168.35</v>
      </c>
    </row>
    <row r="1160" spans="1:17">
      <c r="A1160" s="42" t="str">
        <f>TNOMINA[[#This Row],[cedula]]&amp;TNOMINA[[#This Row],[ctapresup]]&amp;TNOMINA[[#This Row],[prog]]</f>
        <v>093004772482.1.1.2.0801</v>
      </c>
      <c r="B1160" s="98" t="s">
        <v>1786</v>
      </c>
      <c r="C1160" s="98" t="s">
        <v>1807</v>
      </c>
      <c r="D1160" s="98" t="s">
        <v>5730</v>
      </c>
      <c r="E1160" s="98" t="s">
        <v>5731</v>
      </c>
      <c r="F1160" s="98" t="s">
        <v>1911</v>
      </c>
      <c r="G1160" s="98" t="s">
        <v>6137</v>
      </c>
      <c r="H1160" s="98" t="s">
        <v>6140</v>
      </c>
      <c r="I1160" s="98" t="s">
        <v>6302</v>
      </c>
      <c r="J1160" s="98" t="s">
        <v>403</v>
      </c>
      <c r="K1160" s="98" t="s">
        <v>6294</v>
      </c>
      <c r="L1160" s="99">
        <v>110000</v>
      </c>
      <c r="M1160" s="99">
        <v>14457.62</v>
      </c>
      <c r="N1160" s="99">
        <v>3344</v>
      </c>
      <c r="O1160" s="99">
        <v>3157</v>
      </c>
      <c r="P1160" s="99">
        <v>25</v>
      </c>
      <c r="Q1160" s="99">
        <v>89016.38</v>
      </c>
    </row>
    <row r="1161" spans="1:17">
      <c r="A1161" s="42" t="str">
        <f>TNOMINA[[#This Row],[cedula]]&amp;TNOMINA[[#This Row],[ctapresup]]&amp;TNOMINA[[#This Row],[prog]]</f>
        <v>402005793202.1.1.2.0801</v>
      </c>
      <c r="B1161" s="98" t="s">
        <v>1786</v>
      </c>
      <c r="C1161" s="98" t="s">
        <v>1807</v>
      </c>
      <c r="D1161" s="98" t="s">
        <v>5730</v>
      </c>
      <c r="E1161" s="98" t="s">
        <v>5731</v>
      </c>
      <c r="F1161" s="98" t="s">
        <v>1911</v>
      </c>
      <c r="G1161" s="98" t="s">
        <v>2496</v>
      </c>
      <c r="H1161" s="98" t="s">
        <v>2495</v>
      </c>
      <c r="I1161" s="98" t="s">
        <v>62</v>
      </c>
      <c r="J1161" s="98" t="s">
        <v>570</v>
      </c>
      <c r="K1161" s="98" t="s">
        <v>6294</v>
      </c>
      <c r="L1161" s="99">
        <v>25000</v>
      </c>
      <c r="M1161" s="100"/>
      <c r="N1161" s="99">
        <v>760</v>
      </c>
      <c r="O1161" s="99">
        <v>717.5</v>
      </c>
      <c r="P1161" s="100"/>
      <c r="Q1161" s="99">
        <v>23497.5</v>
      </c>
    </row>
    <row r="1162" spans="1:17">
      <c r="A1162" s="42" t="str">
        <f>TNOMINA[[#This Row],[cedula]]&amp;TNOMINA[[#This Row],[ctapresup]]&amp;TNOMINA[[#This Row],[prog]]</f>
        <v>223011948372.1.1.2.0801</v>
      </c>
      <c r="B1162" s="98" t="s">
        <v>1786</v>
      </c>
      <c r="C1162" s="98" t="s">
        <v>1807</v>
      </c>
      <c r="D1162" s="98" t="s">
        <v>5730</v>
      </c>
      <c r="E1162" s="98" t="s">
        <v>5731</v>
      </c>
      <c r="F1162" s="98" t="s">
        <v>1911</v>
      </c>
      <c r="G1162" s="98" t="s">
        <v>1922</v>
      </c>
      <c r="H1162" s="98" t="s">
        <v>5806</v>
      </c>
      <c r="I1162" s="98" t="s">
        <v>5790</v>
      </c>
      <c r="J1162" s="98" t="s">
        <v>2693</v>
      </c>
      <c r="K1162" s="98" t="s">
        <v>6294</v>
      </c>
      <c r="L1162" s="99">
        <v>70000</v>
      </c>
      <c r="M1162" s="99">
        <v>5025.38</v>
      </c>
      <c r="N1162" s="99">
        <v>2128</v>
      </c>
      <c r="O1162" s="99">
        <v>2009</v>
      </c>
      <c r="P1162" s="99">
        <v>6906.4599999999991</v>
      </c>
      <c r="Q1162" s="99">
        <v>53931.16</v>
      </c>
    </row>
    <row r="1163" spans="1:17">
      <c r="A1163" s="42" t="str">
        <f>TNOMINA[[#This Row],[cedula]]&amp;TNOMINA[[#This Row],[ctapresup]]&amp;TNOMINA[[#This Row],[prog]]</f>
        <v>003006877202.1.1.2.0801</v>
      </c>
      <c r="B1163" s="98" t="s">
        <v>1786</v>
      </c>
      <c r="C1163" s="98" t="s">
        <v>1807</v>
      </c>
      <c r="D1163" s="98" t="s">
        <v>5730</v>
      </c>
      <c r="E1163" s="98" t="s">
        <v>5731</v>
      </c>
      <c r="F1163" s="98" t="s">
        <v>1911</v>
      </c>
      <c r="G1163" s="98" t="s">
        <v>1728</v>
      </c>
      <c r="H1163" s="98" t="s">
        <v>709</v>
      </c>
      <c r="I1163" s="98" t="s">
        <v>109</v>
      </c>
      <c r="J1163" s="98" t="s">
        <v>336</v>
      </c>
      <c r="K1163" s="98" t="s">
        <v>6294</v>
      </c>
      <c r="L1163" s="99">
        <v>120000</v>
      </c>
      <c r="M1163" s="99">
        <v>16809.87</v>
      </c>
      <c r="N1163" s="99">
        <v>3648</v>
      </c>
      <c r="O1163" s="99">
        <v>3444</v>
      </c>
      <c r="P1163" s="99">
        <v>1025</v>
      </c>
      <c r="Q1163" s="99">
        <v>95073.13</v>
      </c>
    </row>
    <row r="1164" spans="1:17">
      <c r="A1164" s="42" t="str">
        <f>TNOMINA[[#This Row],[cedula]]&amp;TNOMINA[[#This Row],[ctapresup]]&amp;TNOMINA[[#This Row],[prog]]</f>
        <v>001109191642.1.1.2.0801</v>
      </c>
      <c r="B1164" s="98" t="s">
        <v>1786</v>
      </c>
      <c r="C1164" s="98" t="s">
        <v>1807</v>
      </c>
      <c r="D1164" s="98" t="s">
        <v>5730</v>
      </c>
      <c r="E1164" s="98" t="s">
        <v>5731</v>
      </c>
      <c r="F1164" s="98" t="s">
        <v>1911</v>
      </c>
      <c r="G1164" s="98" t="s">
        <v>2249</v>
      </c>
      <c r="H1164" s="98" t="s">
        <v>2248</v>
      </c>
      <c r="I1164" s="98" t="s">
        <v>62</v>
      </c>
      <c r="J1164" s="98" t="s">
        <v>570</v>
      </c>
      <c r="K1164" s="98" t="s">
        <v>6294</v>
      </c>
      <c r="L1164" s="99">
        <v>30000</v>
      </c>
      <c r="M1164" s="100"/>
      <c r="N1164" s="99">
        <v>912</v>
      </c>
      <c r="O1164" s="99">
        <v>861</v>
      </c>
      <c r="P1164" s="100"/>
      <c r="Q1164" s="99">
        <v>28202</v>
      </c>
    </row>
    <row r="1165" spans="1:17">
      <c r="A1165" s="42" t="str">
        <f>TNOMINA[[#This Row],[cedula]]&amp;TNOMINA[[#This Row],[ctapresup]]&amp;TNOMINA[[#This Row],[prog]]</f>
        <v>226000238512.1.1.2.0801</v>
      </c>
      <c r="B1165" s="98" t="s">
        <v>1786</v>
      </c>
      <c r="C1165" s="98" t="s">
        <v>1807</v>
      </c>
      <c r="D1165" s="98" t="s">
        <v>5730</v>
      </c>
      <c r="E1165" s="98" t="s">
        <v>5731</v>
      </c>
      <c r="F1165" s="98" t="s">
        <v>1911</v>
      </c>
      <c r="G1165" s="98" t="s">
        <v>1729</v>
      </c>
      <c r="H1165" s="98" t="s">
        <v>1210</v>
      </c>
      <c r="I1165" s="98" t="s">
        <v>746</v>
      </c>
      <c r="J1165" s="98" t="s">
        <v>336</v>
      </c>
      <c r="K1165" s="98" t="s">
        <v>6294</v>
      </c>
      <c r="L1165" s="99">
        <v>55000</v>
      </c>
      <c r="M1165" s="99">
        <v>2559.6799999999998</v>
      </c>
      <c r="N1165" s="99">
        <v>1672</v>
      </c>
      <c r="O1165" s="99">
        <v>1578.5</v>
      </c>
      <c r="P1165" s="99">
        <v>25</v>
      </c>
      <c r="Q1165" s="99">
        <v>49164.82</v>
      </c>
    </row>
    <row r="1166" spans="1:17">
      <c r="A1166" s="42" t="str">
        <f>TNOMINA[[#This Row],[cedula]]&amp;TNOMINA[[#This Row],[ctapresup]]&amp;TNOMINA[[#This Row],[prog]]</f>
        <v>031034101342.1.1.2.0801</v>
      </c>
      <c r="B1166" s="98" t="s">
        <v>1786</v>
      </c>
      <c r="C1166" s="98" t="s">
        <v>1807</v>
      </c>
      <c r="D1166" s="98" t="s">
        <v>5730</v>
      </c>
      <c r="E1166" s="98" t="s">
        <v>5731</v>
      </c>
      <c r="F1166" s="98" t="s">
        <v>1911</v>
      </c>
      <c r="G1166" s="98" t="s">
        <v>2547</v>
      </c>
      <c r="H1166" s="98" t="s">
        <v>2573</v>
      </c>
      <c r="I1166" s="98" t="s">
        <v>62</v>
      </c>
      <c r="J1166" s="98" t="s">
        <v>14</v>
      </c>
      <c r="K1166" s="98" t="s">
        <v>6294</v>
      </c>
      <c r="L1166" s="99">
        <v>20000</v>
      </c>
      <c r="M1166" s="100"/>
      <c r="N1166" s="99">
        <v>608</v>
      </c>
      <c r="O1166" s="99">
        <v>574</v>
      </c>
      <c r="P1166" s="100"/>
      <c r="Q1166" s="99">
        <v>18793</v>
      </c>
    </row>
    <row r="1167" spans="1:17">
      <c r="A1167" s="42" t="str">
        <f>TNOMINA[[#This Row],[cedula]]&amp;TNOMINA[[#This Row],[ctapresup]]&amp;TNOMINA[[#This Row],[prog]]</f>
        <v>001146917102.1.1.2.0801</v>
      </c>
      <c r="B1167" s="98" t="s">
        <v>1786</v>
      </c>
      <c r="C1167" s="98" t="s">
        <v>1807</v>
      </c>
      <c r="D1167" s="98" t="s">
        <v>5730</v>
      </c>
      <c r="E1167" s="98" t="s">
        <v>5731</v>
      </c>
      <c r="F1167" s="98" t="s">
        <v>1911</v>
      </c>
      <c r="G1167" s="98" t="s">
        <v>6213</v>
      </c>
      <c r="H1167" s="98" t="s">
        <v>6216</v>
      </c>
      <c r="I1167" s="98" t="s">
        <v>109</v>
      </c>
      <c r="J1167" s="98" t="s">
        <v>236</v>
      </c>
      <c r="K1167" s="98" t="s">
        <v>6294</v>
      </c>
      <c r="L1167" s="99">
        <v>150000</v>
      </c>
      <c r="M1167" s="99">
        <v>23866.62</v>
      </c>
      <c r="N1167" s="99">
        <v>4560</v>
      </c>
      <c r="O1167" s="99">
        <v>4305</v>
      </c>
      <c r="P1167" s="99">
        <v>25</v>
      </c>
      <c r="Q1167" s="99">
        <v>117243.38</v>
      </c>
    </row>
    <row r="1168" spans="1:17">
      <c r="A1168" s="42" t="str">
        <f>TNOMINA[[#This Row],[cedula]]&amp;TNOMINA[[#This Row],[ctapresup]]&amp;TNOMINA[[#This Row],[prog]]</f>
        <v>025002605972.1.1.2.0801</v>
      </c>
      <c r="B1168" s="98" t="s">
        <v>1786</v>
      </c>
      <c r="C1168" s="98" t="s">
        <v>1807</v>
      </c>
      <c r="D1168" s="98" t="s">
        <v>5730</v>
      </c>
      <c r="E1168" s="98" t="s">
        <v>5731</v>
      </c>
      <c r="F1168" s="98" t="s">
        <v>1911</v>
      </c>
      <c r="G1168" s="98" t="s">
        <v>2124</v>
      </c>
      <c r="H1168" s="98" t="s">
        <v>2123</v>
      </c>
      <c r="I1168" s="98" t="s">
        <v>728</v>
      </c>
      <c r="J1168" s="98" t="s">
        <v>388</v>
      </c>
      <c r="K1168" s="98" t="s">
        <v>6294</v>
      </c>
      <c r="L1168" s="99">
        <v>31500</v>
      </c>
      <c r="M1168" s="100"/>
      <c r="N1168" s="99">
        <v>957.6</v>
      </c>
      <c r="O1168" s="99">
        <v>904.05</v>
      </c>
      <c r="P1168" s="100"/>
      <c r="Q1168" s="99">
        <v>29613.35</v>
      </c>
    </row>
    <row r="1169" spans="1:17">
      <c r="A1169" s="42" t="str">
        <f>TNOMINA[[#This Row],[cedula]]&amp;TNOMINA[[#This Row],[ctapresup]]&amp;TNOMINA[[#This Row],[prog]]</f>
        <v>223003394662.1.1.2.0801</v>
      </c>
      <c r="B1169" s="98" t="s">
        <v>1786</v>
      </c>
      <c r="C1169" s="98" t="s">
        <v>1807</v>
      </c>
      <c r="D1169" s="98" t="s">
        <v>5730</v>
      </c>
      <c r="E1169" s="98" t="s">
        <v>5731</v>
      </c>
      <c r="F1169" s="98" t="s">
        <v>1911</v>
      </c>
      <c r="G1169" s="98" t="s">
        <v>6261</v>
      </c>
      <c r="H1169" s="98" t="s">
        <v>6264</v>
      </c>
      <c r="I1169" s="98" t="s">
        <v>5826</v>
      </c>
      <c r="J1169" s="98" t="s">
        <v>570</v>
      </c>
      <c r="K1169" s="98" t="s">
        <v>6294</v>
      </c>
      <c r="L1169" s="99">
        <v>70000</v>
      </c>
      <c r="M1169" s="99">
        <v>5368.48</v>
      </c>
      <c r="N1169" s="99">
        <v>2128</v>
      </c>
      <c r="O1169" s="99">
        <v>2009</v>
      </c>
      <c r="P1169" s="99">
        <v>25.000000000007276</v>
      </c>
      <c r="Q1169" s="99">
        <v>60469.52</v>
      </c>
    </row>
    <row r="1170" spans="1:17">
      <c r="A1170" s="42" t="str">
        <f>TNOMINA[[#This Row],[cedula]]&amp;TNOMINA[[#This Row],[ctapresup]]&amp;TNOMINA[[#This Row],[prog]]</f>
        <v>047001647102.1.1.2.0801</v>
      </c>
      <c r="B1170" s="98" t="s">
        <v>1786</v>
      </c>
      <c r="C1170" s="98" t="s">
        <v>1807</v>
      </c>
      <c r="D1170" s="98" t="s">
        <v>5730</v>
      </c>
      <c r="E1170" s="98" t="s">
        <v>5731</v>
      </c>
      <c r="F1170" s="98" t="s">
        <v>1911</v>
      </c>
      <c r="G1170" s="98" t="s">
        <v>1730</v>
      </c>
      <c r="H1170" s="98" t="s">
        <v>1168</v>
      </c>
      <c r="I1170" s="98" t="s">
        <v>163</v>
      </c>
      <c r="J1170" s="98" t="s">
        <v>388</v>
      </c>
      <c r="K1170" s="98" t="s">
        <v>6294</v>
      </c>
      <c r="L1170" s="99">
        <v>35000</v>
      </c>
      <c r="M1170" s="100"/>
      <c r="N1170" s="99">
        <v>1064</v>
      </c>
      <c r="O1170" s="99">
        <v>1004.5</v>
      </c>
      <c r="P1170" s="100"/>
      <c r="Q1170" s="99">
        <v>32906.5</v>
      </c>
    </row>
    <row r="1171" spans="1:17">
      <c r="A1171" s="42" t="str">
        <f>TNOMINA[[#This Row],[cedula]]&amp;TNOMINA[[#This Row],[ctapresup]]&amp;TNOMINA[[#This Row],[prog]]</f>
        <v>010007908892.1.1.2.0801</v>
      </c>
      <c r="B1171" s="98" t="s">
        <v>1786</v>
      </c>
      <c r="C1171" s="98" t="s">
        <v>1807</v>
      </c>
      <c r="D1171" s="98" t="s">
        <v>5730</v>
      </c>
      <c r="E1171" s="98" t="s">
        <v>5731</v>
      </c>
      <c r="F1171" s="98" t="s">
        <v>1911</v>
      </c>
      <c r="G1171" s="98" t="s">
        <v>2126</v>
      </c>
      <c r="H1171" s="98" t="s">
        <v>2125</v>
      </c>
      <c r="I1171" s="98" t="s">
        <v>62</v>
      </c>
      <c r="J1171" s="98" t="s">
        <v>570</v>
      </c>
      <c r="K1171" s="98" t="s">
        <v>6294</v>
      </c>
      <c r="L1171" s="99">
        <v>25000</v>
      </c>
      <c r="M1171" s="100"/>
      <c r="N1171" s="99">
        <v>760</v>
      </c>
      <c r="O1171" s="99">
        <v>717.5</v>
      </c>
      <c r="P1171" s="100"/>
      <c r="Q1171" s="99">
        <v>23497.5</v>
      </c>
    </row>
    <row r="1172" spans="1:17">
      <c r="A1172" s="42" t="str">
        <f>TNOMINA[[#This Row],[cedula]]&amp;TNOMINA[[#This Row],[ctapresup]]&amp;TNOMINA[[#This Row],[prog]]</f>
        <v>402368475762.1.1.2.0801</v>
      </c>
      <c r="B1172" s="98" t="s">
        <v>1786</v>
      </c>
      <c r="C1172" s="98" t="s">
        <v>1807</v>
      </c>
      <c r="D1172" s="98" t="s">
        <v>5730</v>
      </c>
      <c r="E1172" s="98" t="s">
        <v>5731</v>
      </c>
      <c r="F1172" s="98" t="s">
        <v>1911</v>
      </c>
      <c r="G1172" s="98" t="s">
        <v>2128</v>
      </c>
      <c r="H1172" s="98" t="s">
        <v>2127</v>
      </c>
      <c r="I1172" s="98" t="s">
        <v>746</v>
      </c>
      <c r="J1172" s="98" t="s">
        <v>570</v>
      </c>
      <c r="K1172" s="98" t="s">
        <v>6294</v>
      </c>
      <c r="L1172" s="99">
        <v>50000</v>
      </c>
      <c r="M1172" s="99">
        <v>1854</v>
      </c>
      <c r="N1172" s="99">
        <v>1520</v>
      </c>
      <c r="O1172" s="99">
        <v>1435</v>
      </c>
      <c r="P1172" s="99">
        <v>25</v>
      </c>
      <c r="Q1172" s="99">
        <v>45166</v>
      </c>
    </row>
    <row r="1173" spans="1:17">
      <c r="A1173" s="42" t="str">
        <f>TNOMINA[[#This Row],[cedula]]&amp;TNOMINA[[#This Row],[ctapresup]]&amp;TNOMINA[[#This Row],[prog]]</f>
        <v>402209967512.1.1.2.0801</v>
      </c>
      <c r="B1173" s="98" t="s">
        <v>1786</v>
      </c>
      <c r="C1173" s="98" t="s">
        <v>1807</v>
      </c>
      <c r="D1173" s="98" t="s">
        <v>5730</v>
      </c>
      <c r="E1173" s="98" t="s">
        <v>5731</v>
      </c>
      <c r="F1173" s="98" t="s">
        <v>1911</v>
      </c>
      <c r="G1173" s="98" t="s">
        <v>6062</v>
      </c>
      <c r="H1173" s="98" t="s">
        <v>6065</v>
      </c>
      <c r="I1173" s="98" t="s">
        <v>6303</v>
      </c>
      <c r="J1173" s="98" t="s">
        <v>482</v>
      </c>
      <c r="K1173" s="98" t="s">
        <v>6294</v>
      </c>
      <c r="L1173" s="99">
        <v>135000</v>
      </c>
      <c r="M1173" s="99">
        <v>20338.240000000002</v>
      </c>
      <c r="N1173" s="99">
        <v>4104</v>
      </c>
      <c r="O1173" s="99">
        <v>3874.5</v>
      </c>
      <c r="P1173" s="99">
        <v>25</v>
      </c>
      <c r="Q1173" s="99">
        <v>106658.26</v>
      </c>
    </row>
    <row r="1174" spans="1:17">
      <c r="A1174" s="42" t="str">
        <f>TNOMINA[[#This Row],[cedula]]&amp;TNOMINA[[#This Row],[ctapresup]]&amp;TNOMINA[[#This Row],[prog]]</f>
        <v>402157705002.1.1.2.0801</v>
      </c>
      <c r="B1174" s="98" t="s">
        <v>1786</v>
      </c>
      <c r="C1174" s="98" t="s">
        <v>1807</v>
      </c>
      <c r="D1174" s="98" t="s">
        <v>5730</v>
      </c>
      <c r="E1174" s="98" t="s">
        <v>5731</v>
      </c>
      <c r="F1174" s="98" t="s">
        <v>1911</v>
      </c>
      <c r="G1174" s="98" t="s">
        <v>2972</v>
      </c>
      <c r="H1174" s="98" t="s">
        <v>2971</v>
      </c>
      <c r="I1174" s="98" t="s">
        <v>44</v>
      </c>
      <c r="J1174" s="98" t="s">
        <v>336</v>
      </c>
      <c r="K1174" s="98" t="s">
        <v>6294</v>
      </c>
      <c r="L1174" s="99">
        <v>48000</v>
      </c>
      <c r="M1174" s="99">
        <v>1571.73</v>
      </c>
      <c r="N1174" s="99">
        <v>1459.2</v>
      </c>
      <c r="O1174" s="99">
        <v>1377.6</v>
      </c>
      <c r="P1174" s="99">
        <v>25</v>
      </c>
      <c r="Q1174" s="99">
        <v>43566.47</v>
      </c>
    </row>
    <row r="1175" spans="1:17">
      <c r="A1175" s="42" t="str">
        <f>TNOMINA[[#This Row],[cedula]]&amp;TNOMINA[[#This Row],[ctapresup]]&amp;TNOMINA[[#This Row],[prog]]</f>
        <v>402092475642.1.1.2.0801</v>
      </c>
      <c r="B1175" s="98" t="s">
        <v>1786</v>
      </c>
      <c r="C1175" s="98" t="s">
        <v>1807</v>
      </c>
      <c r="D1175" s="98" t="s">
        <v>5730</v>
      </c>
      <c r="E1175" s="98" t="s">
        <v>5731</v>
      </c>
      <c r="F1175" s="98" t="s">
        <v>1911</v>
      </c>
      <c r="G1175" s="98" t="s">
        <v>1731</v>
      </c>
      <c r="H1175" s="98" t="s">
        <v>1178</v>
      </c>
      <c r="I1175" s="98" t="s">
        <v>1187</v>
      </c>
      <c r="J1175" s="98" t="s">
        <v>5745</v>
      </c>
      <c r="K1175" s="98" t="s">
        <v>6294</v>
      </c>
      <c r="L1175" s="99">
        <v>48000</v>
      </c>
      <c r="M1175" s="99">
        <v>1571.73</v>
      </c>
      <c r="N1175" s="99">
        <v>1459.2</v>
      </c>
      <c r="O1175" s="99">
        <v>1377.6</v>
      </c>
      <c r="P1175" s="99">
        <v>25</v>
      </c>
      <c r="Q1175" s="99">
        <v>43566.47</v>
      </c>
    </row>
    <row r="1176" spans="1:17">
      <c r="A1176" s="42" t="str">
        <f>TNOMINA[[#This Row],[cedula]]&amp;TNOMINA[[#This Row],[ctapresup]]&amp;TNOMINA[[#This Row],[prog]]</f>
        <v>044000138862.1.1.2.0801</v>
      </c>
      <c r="B1176" s="98" t="s">
        <v>1786</v>
      </c>
      <c r="C1176" s="98" t="s">
        <v>1807</v>
      </c>
      <c r="D1176" s="98" t="s">
        <v>5730</v>
      </c>
      <c r="E1176" s="98" t="s">
        <v>5731</v>
      </c>
      <c r="F1176" s="98" t="s">
        <v>1911</v>
      </c>
      <c r="G1176" s="98" t="s">
        <v>2130</v>
      </c>
      <c r="H1176" s="98" t="s">
        <v>2129</v>
      </c>
      <c r="I1176" s="98" t="s">
        <v>728</v>
      </c>
      <c r="J1176" s="98" t="s">
        <v>694</v>
      </c>
      <c r="K1176" s="98" t="s">
        <v>6294</v>
      </c>
      <c r="L1176" s="99">
        <v>40000</v>
      </c>
      <c r="M1176" s="99">
        <v>442.65</v>
      </c>
      <c r="N1176" s="99">
        <v>1216</v>
      </c>
      <c r="O1176" s="99">
        <v>1148</v>
      </c>
      <c r="P1176" s="99">
        <v>25</v>
      </c>
      <c r="Q1176" s="99">
        <v>37168.35</v>
      </c>
    </row>
    <row r="1177" spans="1:17">
      <c r="A1177" s="42" t="str">
        <f>TNOMINA[[#This Row],[cedula]]&amp;TNOMINA[[#This Row],[ctapresup]]&amp;TNOMINA[[#This Row],[prog]]</f>
        <v>001171448992.1.1.2.0801</v>
      </c>
      <c r="B1177" s="98" t="s">
        <v>1786</v>
      </c>
      <c r="C1177" s="98" t="s">
        <v>1807</v>
      </c>
      <c r="D1177" s="98" t="s">
        <v>5730</v>
      </c>
      <c r="E1177" s="98" t="s">
        <v>5731</v>
      </c>
      <c r="F1177" s="98" t="s">
        <v>1911</v>
      </c>
      <c r="G1177" s="98" t="s">
        <v>2132</v>
      </c>
      <c r="H1177" s="98" t="s">
        <v>2131</v>
      </c>
      <c r="I1177" s="98" t="s">
        <v>746</v>
      </c>
      <c r="J1177" s="98" t="s">
        <v>570</v>
      </c>
      <c r="K1177" s="98" t="s">
        <v>6294</v>
      </c>
      <c r="L1177" s="99">
        <v>70000</v>
      </c>
      <c r="M1177" s="99">
        <v>5368.48</v>
      </c>
      <c r="N1177" s="99">
        <v>2128</v>
      </c>
      <c r="O1177" s="99">
        <v>2009</v>
      </c>
      <c r="P1177" s="99">
        <v>25.000000000007276</v>
      </c>
      <c r="Q1177" s="99">
        <v>60469.52</v>
      </c>
    </row>
    <row r="1178" spans="1:17">
      <c r="A1178" s="42" t="str">
        <f>TNOMINA[[#This Row],[cedula]]&amp;TNOMINA[[#This Row],[ctapresup]]&amp;TNOMINA[[#This Row],[prog]]</f>
        <v>031009737792.1.1.2.0801</v>
      </c>
      <c r="B1178" s="98" t="s">
        <v>1786</v>
      </c>
      <c r="C1178" s="98" t="s">
        <v>1807</v>
      </c>
      <c r="D1178" s="98" t="s">
        <v>5730</v>
      </c>
      <c r="E1178" s="98" t="s">
        <v>5731</v>
      </c>
      <c r="F1178" s="98" t="s">
        <v>1911</v>
      </c>
      <c r="G1178" s="98" t="s">
        <v>2134</v>
      </c>
      <c r="H1178" s="98" t="s">
        <v>2133</v>
      </c>
      <c r="I1178" s="98" t="s">
        <v>163</v>
      </c>
      <c r="J1178" s="98" t="s">
        <v>605</v>
      </c>
      <c r="K1178" s="98" t="s">
        <v>6294</v>
      </c>
      <c r="L1178" s="99">
        <v>50000</v>
      </c>
      <c r="M1178" s="99">
        <v>1854</v>
      </c>
      <c r="N1178" s="99">
        <v>1520</v>
      </c>
      <c r="O1178" s="99">
        <v>1435</v>
      </c>
      <c r="P1178" s="99">
        <v>25</v>
      </c>
      <c r="Q1178" s="99">
        <v>45166</v>
      </c>
    </row>
    <row r="1179" spans="1:17">
      <c r="A1179" s="42" t="str">
        <f>TNOMINA[[#This Row],[cedula]]&amp;TNOMINA[[#This Row],[ctapresup]]&amp;TNOMINA[[#This Row],[prog]]</f>
        <v>017000118182.1.1.2.0801</v>
      </c>
      <c r="B1179" s="98" t="s">
        <v>1786</v>
      </c>
      <c r="C1179" s="98" t="s">
        <v>1807</v>
      </c>
      <c r="D1179" s="98" t="s">
        <v>5730</v>
      </c>
      <c r="E1179" s="98" t="s">
        <v>5731</v>
      </c>
      <c r="F1179" s="98" t="s">
        <v>1911</v>
      </c>
      <c r="G1179" s="98" t="s">
        <v>1732</v>
      </c>
      <c r="H1179" s="98" t="s">
        <v>1174</v>
      </c>
      <c r="I1179" s="98" t="s">
        <v>83</v>
      </c>
      <c r="J1179" s="98" t="s">
        <v>233</v>
      </c>
      <c r="K1179" s="98" t="s">
        <v>6294</v>
      </c>
      <c r="L1179" s="99">
        <v>70000</v>
      </c>
      <c r="M1179" s="99">
        <v>5368.48</v>
      </c>
      <c r="N1179" s="99">
        <v>2128</v>
      </c>
      <c r="O1179" s="99">
        <v>2009</v>
      </c>
      <c r="P1179" s="99">
        <v>9202.010000000002</v>
      </c>
      <c r="Q1179" s="99">
        <v>51292.51</v>
      </c>
    </row>
    <row r="1180" spans="1:17">
      <c r="A1180" s="42" t="str">
        <f>TNOMINA[[#This Row],[cedula]]&amp;TNOMINA[[#This Row],[ctapresup]]&amp;TNOMINA[[#This Row],[prog]]</f>
        <v>402258386852.1.1.2.0801</v>
      </c>
      <c r="B1180" s="98" t="s">
        <v>1786</v>
      </c>
      <c r="C1180" s="98" t="s">
        <v>1807</v>
      </c>
      <c r="D1180" s="98" t="s">
        <v>5730</v>
      </c>
      <c r="E1180" s="98" t="s">
        <v>5731</v>
      </c>
      <c r="F1180" s="98" t="s">
        <v>1911</v>
      </c>
      <c r="G1180" s="98" t="s">
        <v>2652</v>
      </c>
      <c r="H1180" s="98" t="s">
        <v>2651</v>
      </c>
      <c r="I1180" s="98" t="s">
        <v>62</v>
      </c>
      <c r="J1180" s="98" t="s">
        <v>60</v>
      </c>
      <c r="K1180" s="98" t="s">
        <v>6294</v>
      </c>
      <c r="L1180" s="99">
        <v>20000</v>
      </c>
      <c r="M1180" s="100"/>
      <c r="N1180" s="99">
        <v>608</v>
      </c>
      <c r="O1180" s="99">
        <v>574</v>
      </c>
      <c r="P1180" s="100"/>
      <c r="Q1180" s="99">
        <v>8147.32</v>
      </c>
    </row>
    <row r="1181" spans="1:17">
      <c r="A1181" s="42" t="str">
        <f>TNOMINA[[#This Row],[cedula]]&amp;TNOMINA[[#This Row],[ctapresup]]&amp;TNOMINA[[#This Row],[prog]]</f>
        <v>224001708602.1.1.2.0801</v>
      </c>
      <c r="B1181" s="98" t="s">
        <v>1786</v>
      </c>
      <c r="C1181" s="98" t="s">
        <v>1807</v>
      </c>
      <c r="D1181" s="98" t="s">
        <v>5730</v>
      </c>
      <c r="E1181" s="98" t="s">
        <v>5731</v>
      </c>
      <c r="F1181" s="98" t="s">
        <v>1911</v>
      </c>
      <c r="G1181" s="98" t="s">
        <v>1733</v>
      </c>
      <c r="H1181" s="98" t="s">
        <v>1209</v>
      </c>
      <c r="I1181" s="98" t="s">
        <v>746</v>
      </c>
      <c r="J1181" s="98" t="s">
        <v>605</v>
      </c>
      <c r="K1181" s="98" t="s">
        <v>6294</v>
      </c>
      <c r="L1181" s="99">
        <v>45000</v>
      </c>
      <c r="M1181" s="99">
        <v>1148.33</v>
      </c>
      <c r="N1181" s="99">
        <v>1368</v>
      </c>
      <c r="O1181" s="99">
        <v>1291.5</v>
      </c>
      <c r="P1181" s="99">
        <v>9775.3799999999974</v>
      </c>
      <c r="Q1181" s="99">
        <v>31416.79</v>
      </c>
    </row>
    <row r="1182" spans="1:17">
      <c r="A1182" s="42" t="str">
        <f>TNOMINA[[#This Row],[cedula]]&amp;TNOMINA[[#This Row],[ctapresup]]&amp;TNOMINA[[#This Row],[prog]]</f>
        <v>402126857272.1.1.2.0801</v>
      </c>
      <c r="B1182" s="98" t="s">
        <v>1786</v>
      </c>
      <c r="C1182" s="98" t="s">
        <v>1807</v>
      </c>
      <c r="D1182" s="98" t="s">
        <v>5730</v>
      </c>
      <c r="E1182" s="98" t="s">
        <v>5731</v>
      </c>
      <c r="F1182" s="98" t="s">
        <v>1911</v>
      </c>
      <c r="G1182" s="98" t="s">
        <v>1734</v>
      </c>
      <c r="H1182" s="98" t="s">
        <v>1016</v>
      </c>
      <c r="I1182" s="98" t="s">
        <v>93</v>
      </c>
      <c r="J1182" s="98" t="s">
        <v>570</v>
      </c>
      <c r="K1182" s="98" t="s">
        <v>6294</v>
      </c>
      <c r="L1182" s="99">
        <v>10000</v>
      </c>
      <c r="M1182" s="100"/>
      <c r="N1182" s="99">
        <v>304</v>
      </c>
      <c r="O1182" s="99">
        <v>287</v>
      </c>
      <c r="P1182" s="100"/>
      <c r="Q1182" s="99">
        <v>9384</v>
      </c>
    </row>
    <row r="1183" spans="1:17">
      <c r="A1183" s="42" t="str">
        <f>TNOMINA[[#This Row],[cedula]]&amp;TNOMINA[[#This Row],[ctapresup]]&amp;TNOMINA[[#This Row],[prog]]</f>
        <v>001038722062.1.1.2.0801</v>
      </c>
      <c r="B1183" s="98" t="s">
        <v>1786</v>
      </c>
      <c r="C1183" s="98" t="s">
        <v>1807</v>
      </c>
      <c r="D1183" s="98" t="s">
        <v>5730</v>
      </c>
      <c r="E1183" s="98" t="s">
        <v>5731</v>
      </c>
      <c r="F1183" s="98" t="s">
        <v>1911</v>
      </c>
      <c r="G1183" s="98" t="s">
        <v>2136</v>
      </c>
      <c r="H1183" s="98" t="s">
        <v>2135</v>
      </c>
      <c r="I1183" s="98" t="s">
        <v>62</v>
      </c>
      <c r="J1183" s="98" t="s">
        <v>60</v>
      </c>
      <c r="K1183" s="98" t="s">
        <v>6294</v>
      </c>
      <c r="L1183" s="99">
        <v>20000</v>
      </c>
      <c r="M1183" s="100"/>
      <c r="N1183" s="99">
        <v>608</v>
      </c>
      <c r="O1183" s="99">
        <v>574</v>
      </c>
      <c r="P1183" s="100"/>
      <c r="Q1183" s="99">
        <v>18793</v>
      </c>
    </row>
    <row r="1184" spans="1:17">
      <c r="A1184" s="42" t="str">
        <f>TNOMINA[[#This Row],[cedula]]&amp;TNOMINA[[#This Row],[ctapresup]]&amp;TNOMINA[[#This Row],[prog]]</f>
        <v>018000817292.1.1.2.0801</v>
      </c>
      <c r="B1184" s="98" t="s">
        <v>1786</v>
      </c>
      <c r="C1184" s="98" t="s">
        <v>1807</v>
      </c>
      <c r="D1184" s="98" t="s">
        <v>5730</v>
      </c>
      <c r="E1184" s="98" t="s">
        <v>5731</v>
      </c>
      <c r="F1184" s="98" t="s">
        <v>1911</v>
      </c>
      <c r="G1184" s="98" t="s">
        <v>1735</v>
      </c>
      <c r="H1184" s="98" t="s">
        <v>710</v>
      </c>
      <c r="I1184" s="98" t="s">
        <v>1015</v>
      </c>
      <c r="J1184" s="98" t="s">
        <v>388</v>
      </c>
      <c r="K1184" s="98" t="s">
        <v>6294</v>
      </c>
      <c r="L1184" s="99">
        <v>110000</v>
      </c>
      <c r="M1184" s="99">
        <v>14457.62</v>
      </c>
      <c r="N1184" s="99">
        <v>3344</v>
      </c>
      <c r="O1184" s="99">
        <v>3157</v>
      </c>
      <c r="P1184" s="99">
        <v>25</v>
      </c>
      <c r="Q1184" s="99">
        <v>89016.38</v>
      </c>
    </row>
    <row r="1185" spans="1:17">
      <c r="A1185" s="42" t="str">
        <f>TNOMINA[[#This Row],[cedula]]&amp;TNOMINA[[#This Row],[ctapresup]]&amp;TNOMINA[[#This Row],[prog]]</f>
        <v>001002141962.1.1.2.0801</v>
      </c>
      <c r="B1185" s="98" t="s">
        <v>1786</v>
      </c>
      <c r="C1185" s="98" t="s">
        <v>1807</v>
      </c>
      <c r="D1185" s="98" t="s">
        <v>5730</v>
      </c>
      <c r="E1185" s="98" t="s">
        <v>5731</v>
      </c>
      <c r="F1185" s="98" t="s">
        <v>1911</v>
      </c>
      <c r="G1185" s="98" t="s">
        <v>2138</v>
      </c>
      <c r="H1185" s="98" t="s">
        <v>2137</v>
      </c>
      <c r="I1185" s="98" t="s">
        <v>221</v>
      </c>
      <c r="J1185" s="98" t="s">
        <v>265</v>
      </c>
      <c r="K1185" s="98" t="s">
        <v>6294</v>
      </c>
      <c r="L1185" s="99">
        <v>75000</v>
      </c>
      <c r="M1185" s="99">
        <v>6309.38</v>
      </c>
      <c r="N1185" s="99">
        <v>2280</v>
      </c>
      <c r="O1185" s="99">
        <v>2152.5</v>
      </c>
      <c r="P1185" s="99">
        <v>24.999999999992724</v>
      </c>
      <c r="Q1185" s="99">
        <v>64233.120000000003</v>
      </c>
    </row>
    <row r="1186" spans="1:17">
      <c r="A1186" s="42" t="str">
        <f>TNOMINA[[#This Row],[cedula]]&amp;TNOMINA[[#This Row],[ctapresup]]&amp;TNOMINA[[#This Row],[prog]]</f>
        <v>001103457822.1.1.2.0801</v>
      </c>
      <c r="B1186" s="98" t="s">
        <v>1786</v>
      </c>
      <c r="C1186" s="98" t="s">
        <v>1807</v>
      </c>
      <c r="D1186" s="98" t="s">
        <v>5730</v>
      </c>
      <c r="E1186" s="98" t="s">
        <v>5731</v>
      </c>
      <c r="F1186" s="98" t="s">
        <v>1911</v>
      </c>
      <c r="G1186" s="98" t="s">
        <v>2140</v>
      </c>
      <c r="H1186" s="98" t="s">
        <v>2139</v>
      </c>
      <c r="I1186" s="98" t="s">
        <v>83</v>
      </c>
      <c r="J1186" s="98" t="s">
        <v>60</v>
      </c>
      <c r="K1186" s="98" t="s">
        <v>6294</v>
      </c>
      <c r="L1186" s="99">
        <v>55000</v>
      </c>
      <c r="M1186" s="99">
        <v>2559.6799999999998</v>
      </c>
      <c r="N1186" s="99">
        <v>1672</v>
      </c>
      <c r="O1186" s="99">
        <v>1578.5</v>
      </c>
      <c r="P1186" s="99">
        <v>25</v>
      </c>
      <c r="Q1186" s="99">
        <v>49164.82</v>
      </c>
    </row>
    <row r="1187" spans="1:17">
      <c r="A1187" s="42" t="str">
        <f>TNOMINA[[#This Row],[cedula]]&amp;TNOMINA[[#This Row],[ctapresup]]&amp;TNOMINA[[#This Row],[prog]]</f>
        <v>031003281072.1.1.2.0801</v>
      </c>
      <c r="B1187" s="98" t="s">
        <v>1786</v>
      </c>
      <c r="C1187" s="98" t="s">
        <v>1807</v>
      </c>
      <c r="D1187" s="98" t="s">
        <v>5730</v>
      </c>
      <c r="E1187" s="98" t="s">
        <v>5731</v>
      </c>
      <c r="F1187" s="98" t="s">
        <v>1911</v>
      </c>
      <c r="G1187" s="98" t="s">
        <v>2251</v>
      </c>
      <c r="H1187" s="98" t="s">
        <v>2250</v>
      </c>
      <c r="I1187" s="98" t="s">
        <v>746</v>
      </c>
      <c r="J1187" s="98" t="s">
        <v>388</v>
      </c>
      <c r="K1187" s="98" t="s">
        <v>6294</v>
      </c>
      <c r="L1187" s="99">
        <v>50000</v>
      </c>
      <c r="M1187" s="99">
        <v>1854</v>
      </c>
      <c r="N1187" s="99">
        <v>1520</v>
      </c>
      <c r="O1187" s="99">
        <v>1435</v>
      </c>
      <c r="P1187" s="99">
        <v>25</v>
      </c>
      <c r="Q1187" s="99">
        <v>45166</v>
      </c>
    </row>
    <row r="1188" spans="1:17">
      <c r="A1188" s="42" t="str">
        <f>TNOMINA[[#This Row],[cedula]]&amp;TNOMINA[[#This Row],[ctapresup]]&amp;TNOMINA[[#This Row],[prog]]</f>
        <v>054013948032.1.1.2.0801</v>
      </c>
      <c r="B1188" s="98" t="s">
        <v>1786</v>
      </c>
      <c r="C1188" s="98" t="s">
        <v>1807</v>
      </c>
      <c r="D1188" s="98" t="s">
        <v>5730</v>
      </c>
      <c r="E1188" s="98" t="s">
        <v>5731</v>
      </c>
      <c r="F1188" s="98" t="s">
        <v>1911</v>
      </c>
      <c r="G1188" s="98" t="s">
        <v>2498</v>
      </c>
      <c r="H1188" s="98" t="s">
        <v>2497</v>
      </c>
      <c r="I1188" s="98" t="s">
        <v>62</v>
      </c>
      <c r="J1188" s="98" t="s">
        <v>570</v>
      </c>
      <c r="K1188" s="98" t="s">
        <v>6294</v>
      </c>
      <c r="L1188" s="99">
        <v>20000</v>
      </c>
      <c r="M1188" s="100"/>
      <c r="N1188" s="99">
        <v>608</v>
      </c>
      <c r="O1188" s="99">
        <v>574</v>
      </c>
      <c r="P1188" s="100"/>
      <c r="Q1188" s="99">
        <v>18793</v>
      </c>
    </row>
    <row r="1189" spans="1:17">
      <c r="A1189" s="42" t="str">
        <f>TNOMINA[[#This Row],[cedula]]&amp;TNOMINA[[#This Row],[ctapresup]]&amp;TNOMINA[[#This Row],[prog]]</f>
        <v>001118010152.1.1.2.0801</v>
      </c>
      <c r="B1189" s="98" t="s">
        <v>1786</v>
      </c>
      <c r="C1189" s="98" t="s">
        <v>1807</v>
      </c>
      <c r="D1189" s="98" t="s">
        <v>5730</v>
      </c>
      <c r="E1189" s="98" t="s">
        <v>5731</v>
      </c>
      <c r="F1189" s="98" t="s">
        <v>1911</v>
      </c>
      <c r="G1189" s="98" t="s">
        <v>2142</v>
      </c>
      <c r="H1189" s="98" t="s">
        <v>2141</v>
      </c>
      <c r="I1189" s="98" t="s">
        <v>163</v>
      </c>
      <c r="J1189" s="98" t="s">
        <v>388</v>
      </c>
      <c r="K1189" s="98" t="s">
        <v>6294</v>
      </c>
      <c r="L1189" s="99">
        <v>26250</v>
      </c>
      <c r="M1189" s="100"/>
      <c r="N1189" s="99">
        <v>798</v>
      </c>
      <c r="O1189" s="99">
        <v>753.38</v>
      </c>
      <c r="P1189" s="100"/>
      <c r="Q1189" s="99">
        <v>24673.62</v>
      </c>
    </row>
    <row r="1190" spans="1:17">
      <c r="A1190" s="42" t="str">
        <f>TNOMINA[[#This Row],[cedula]]&amp;TNOMINA[[#This Row],[ctapresup]]&amp;TNOMINA[[#This Row],[prog]]</f>
        <v>065000126192.1.1.2.0801</v>
      </c>
      <c r="B1190" s="98" t="s">
        <v>1786</v>
      </c>
      <c r="C1190" s="98" t="s">
        <v>1807</v>
      </c>
      <c r="D1190" s="98" t="s">
        <v>5730</v>
      </c>
      <c r="E1190" s="98" t="s">
        <v>5731</v>
      </c>
      <c r="F1190" s="98" t="s">
        <v>1911</v>
      </c>
      <c r="G1190" s="98" t="s">
        <v>2144</v>
      </c>
      <c r="H1190" s="98" t="s">
        <v>2143</v>
      </c>
      <c r="I1190" s="98" t="s">
        <v>163</v>
      </c>
      <c r="J1190" s="98" t="s">
        <v>694</v>
      </c>
      <c r="K1190" s="98" t="s">
        <v>6294</v>
      </c>
      <c r="L1190" s="99">
        <v>50000</v>
      </c>
      <c r="M1190" s="99">
        <v>1854</v>
      </c>
      <c r="N1190" s="99">
        <v>1520</v>
      </c>
      <c r="O1190" s="99">
        <v>1435</v>
      </c>
      <c r="P1190" s="99">
        <v>25</v>
      </c>
      <c r="Q1190" s="99">
        <v>45166</v>
      </c>
    </row>
    <row r="1191" spans="1:17">
      <c r="A1191" s="42" t="str">
        <f>TNOMINA[[#This Row],[cedula]]&amp;TNOMINA[[#This Row],[ctapresup]]&amp;TNOMINA[[#This Row],[prog]]</f>
        <v>001073604972.1.1.2.0801</v>
      </c>
      <c r="B1191" s="98" t="s">
        <v>1786</v>
      </c>
      <c r="C1191" s="98" t="s">
        <v>1807</v>
      </c>
      <c r="D1191" s="98" t="s">
        <v>5730</v>
      </c>
      <c r="E1191" s="98" t="s">
        <v>5731</v>
      </c>
      <c r="F1191" s="98" t="s">
        <v>1911</v>
      </c>
      <c r="G1191" s="98" t="s">
        <v>6125</v>
      </c>
      <c r="H1191" s="98" t="s">
        <v>6128</v>
      </c>
      <c r="I1191" s="98" t="s">
        <v>6124</v>
      </c>
      <c r="J1191" s="98" t="s">
        <v>287</v>
      </c>
      <c r="K1191" s="98" t="s">
        <v>6294</v>
      </c>
      <c r="L1191" s="99">
        <v>60000</v>
      </c>
      <c r="M1191" s="99">
        <v>3486.68</v>
      </c>
      <c r="N1191" s="99">
        <v>1824</v>
      </c>
      <c r="O1191" s="99">
        <v>1722</v>
      </c>
      <c r="P1191" s="99">
        <v>25</v>
      </c>
      <c r="Q1191" s="99">
        <v>52942.32</v>
      </c>
    </row>
    <row r="1192" spans="1:17">
      <c r="A1192" s="42" t="str">
        <f>TNOMINA[[#This Row],[cedula]]&amp;TNOMINA[[#This Row],[ctapresup]]&amp;TNOMINA[[#This Row],[prog]]</f>
        <v>001190915362.1.1.2.0801</v>
      </c>
      <c r="B1192" s="98" t="s">
        <v>1786</v>
      </c>
      <c r="C1192" s="98" t="s">
        <v>1807</v>
      </c>
      <c r="D1192" s="98" t="s">
        <v>5730</v>
      </c>
      <c r="E1192" s="98" t="s">
        <v>5731</v>
      </c>
      <c r="F1192" s="98" t="s">
        <v>1911</v>
      </c>
      <c r="G1192" s="98" t="s">
        <v>2146</v>
      </c>
      <c r="H1192" s="98" t="s">
        <v>2145</v>
      </c>
      <c r="I1192" s="98" t="s">
        <v>5807</v>
      </c>
      <c r="J1192" s="98" t="s">
        <v>5752</v>
      </c>
      <c r="K1192" s="98" t="s">
        <v>6294</v>
      </c>
      <c r="L1192" s="99">
        <v>60000</v>
      </c>
      <c r="M1192" s="99">
        <v>3143.58</v>
      </c>
      <c r="N1192" s="99">
        <v>1824</v>
      </c>
      <c r="O1192" s="99">
        <v>1722</v>
      </c>
      <c r="P1192" s="99">
        <v>1740.4599999999991</v>
      </c>
      <c r="Q1192" s="99">
        <v>51569.96</v>
      </c>
    </row>
    <row r="1193" spans="1:17">
      <c r="A1193" s="42" t="str">
        <f>TNOMINA[[#This Row],[cedula]]&amp;TNOMINA[[#This Row],[ctapresup]]&amp;TNOMINA[[#This Row],[prog]]</f>
        <v>402122071672.1.1.2.0801</v>
      </c>
      <c r="B1193" s="98" t="s">
        <v>1786</v>
      </c>
      <c r="C1193" s="98" t="s">
        <v>1807</v>
      </c>
      <c r="D1193" s="98" t="s">
        <v>5730</v>
      </c>
      <c r="E1193" s="98" t="s">
        <v>5731</v>
      </c>
      <c r="F1193" s="98" t="s">
        <v>1911</v>
      </c>
      <c r="G1193" s="98" t="s">
        <v>2174</v>
      </c>
      <c r="H1193" s="98" t="s">
        <v>2291</v>
      </c>
      <c r="I1193" s="98" t="s">
        <v>1872</v>
      </c>
      <c r="J1193" s="98" t="s">
        <v>612</v>
      </c>
      <c r="K1193" s="98" t="s">
        <v>6294</v>
      </c>
      <c r="L1193" s="99">
        <v>36000</v>
      </c>
      <c r="M1193" s="100"/>
      <c r="N1193" s="99">
        <v>1094.4000000000001</v>
      </c>
      <c r="O1193" s="99">
        <v>1033.2</v>
      </c>
      <c r="P1193" s="100"/>
      <c r="Q1193" s="99">
        <v>6886.12</v>
      </c>
    </row>
    <row r="1194" spans="1:17">
      <c r="A1194" s="42" t="str">
        <f>TNOMINA[[#This Row],[cedula]]&amp;TNOMINA[[#This Row],[ctapresup]]&amp;TNOMINA[[#This Row],[prog]]</f>
        <v>023013470562.1.1.2.0801</v>
      </c>
      <c r="B1194" s="98" t="s">
        <v>1786</v>
      </c>
      <c r="C1194" s="98" t="s">
        <v>1807</v>
      </c>
      <c r="D1194" s="98" t="s">
        <v>5730</v>
      </c>
      <c r="E1194" s="98" t="s">
        <v>5731</v>
      </c>
      <c r="F1194" s="98" t="s">
        <v>1911</v>
      </c>
      <c r="G1194" s="98" t="s">
        <v>1736</v>
      </c>
      <c r="H1194" s="98" t="s">
        <v>725</v>
      </c>
      <c r="I1194" s="98" t="s">
        <v>1164</v>
      </c>
      <c r="J1194" s="98" t="s">
        <v>695</v>
      </c>
      <c r="K1194" s="98" t="s">
        <v>6294</v>
      </c>
      <c r="L1194" s="99">
        <v>170000</v>
      </c>
      <c r="M1194" s="99">
        <v>28571.119999999999</v>
      </c>
      <c r="N1194" s="99">
        <v>5168</v>
      </c>
      <c r="O1194" s="99">
        <v>4879</v>
      </c>
      <c r="P1194" s="99">
        <v>25</v>
      </c>
      <c r="Q1194" s="99">
        <v>131356.88</v>
      </c>
    </row>
    <row r="1195" spans="1:17">
      <c r="A1195" s="42" t="str">
        <f>TNOMINA[[#This Row],[cedula]]&amp;TNOMINA[[#This Row],[ctapresup]]&amp;TNOMINA[[#This Row],[prog]]</f>
        <v>037011084372.1.1.2.0801</v>
      </c>
      <c r="B1195" s="98" t="s">
        <v>1786</v>
      </c>
      <c r="C1195" s="98" t="s">
        <v>1807</v>
      </c>
      <c r="D1195" s="98" t="s">
        <v>5730</v>
      </c>
      <c r="E1195" s="98" t="s">
        <v>5731</v>
      </c>
      <c r="F1195" s="98" t="s">
        <v>1911</v>
      </c>
      <c r="G1195" s="98" t="s">
        <v>1737</v>
      </c>
      <c r="H1195" s="98" t="s">
        <v>711</v>
      </c>
      <c r="I1195" s="98" t="s">
        <v>109</v>
      </c>
      <c r="J1195" s="98" t="s">
        <v>1738</v>
      </c>
      <c r="K1195" s="98" t="s">
        <v>6294</v>
      </c>
      <c r="L1195" s="99">
        <v>115000</v>
      </c>
      <c r="M1195" s="99">
        <v>15633.74</v>
      </c>
      <c r="N1195" s="99">
        <v>3496</v>
      </c>
      <c r="O1195" s="99">
        <v>3300.5</v>
      </c>
      <c r="P1195" s="99">
        <v>25</v>
      </c>
      <c r="Q1195" s="99">
        <v>92544.76</v>
      </c>
    </row>
    <row r="1196" spans="1:17">
      <c r="A1196" s="42" t="str">
        <f>TNOMINA[[#This Row],[cedula]]&amp;TNOMINA[[#This Row],[ctapresup]]&amp;TNOMINA[[#This Row],[prog]]</f>
        <v>402140635272.1.1.2.0801</v>
      </c>
      <c r="B1196" s="98" t="s">
        <v>1786</v>
      </c>
      <c r="C1196" s="98" t="s">
        <v>1807</v>
      </c>
      <c r="D1196" s="98" t="s">
        <v>5730</v>
      </c>
      <c r="E1196" s="98" t="s">
        <v>5731</v>
      </c>
      <c r="F1196" s="98" t="s">
        <v>1911</v>
      </c>
      <c r="G1196" s="98" t="s">
        <v>2148</v>
      </c>
      <c r="H1196" s="98" t="s">
        <v>2147</v>
      </c>
      <c r="I1196" s="98" t="s">
        <v>163</v>
      </c>
      <c r="J1196" s="98" t="s">
        <v>160</v>
      </c>
      <c r="K1196" s="98" t="s">
        <v>6294</v>
      </c>
      <c r="L1196" s="99">
        <v>50000</v>
      </c>
      <c r="M1196" s="99">
        <v>1854</v>
      </c>
      <c r="N1196" s="99">
        <v>1520</v>
      </c>
      <c r="O1196" s="99">
        <v>1435</v>
      </c>
      <c r="P1196" s="99">
        <v>25</v>
      </c>
      <c r="Q1196" s="99">
        <v>45166</v>
      </c>
    </row>
    <row r="1197" spans="1:17">
      <c r="A1197" s="42" t="str">
        <f>TNOMINA[[#This Row],[cedula]]&amp;TNOMINA[[#This Row],[ctapresup]]&amp;TNOMINA[[#This Row],[prog]]</f>
        <v>402127342102.1.1.2.0801</v>
      </c>
      <c r="B1197" s="98" t="s">
        <v>1786</v>
      </c>
      <c r="C1197" s="98" t="s">
        <v>1807</v>
      </c>
      <c r="D1197" s="98" t="s">
        <v>5730</v>
      </c>
      <c r="E1197" s="98" t="s">
        <v>5731</v>
      </c>
      <c r="F1197" s="98" t="s">
        <v>1911</v>
      </c>
      <c r="G1197" s="98" t="s">
        <v>1739</v>
      </c>
      <c r="H1197" s="98" t="s">
        <v>1017</v>
      </c>
      <c r="I1197" s="98" t="s">
        <v>981</v>
      </c>
      <c r="J1197" s="98" t="s">
        <v>119</v>
      </c>
      <c r="K1197" s="98" t="s">
        <v>6294</v>
      </c>
      <c r="L1197" s="99">
        <v>10000</v>
      </c>
      <c r="M1197" s="100"/>
      <c r="N1197" s="99">
        <v>304</v>
      </c>
      <c r="O1197" s="99">
        <v>287</v>
      </c>
      <c r="P1197" s="100"/>
      <c r="Q1197" s="99">
        <v>9384</v>
      </c>
    </row>
    <row r="1198" spans="1:17">
      <c r="A1198" s="42" t="str">
        <f>TNOMINA[[#This Row],[cedula]]&amp;TNOMINA[[#This Row],[ctapresup]]&amp;TNOMINA[[#This Row],[prog]]</f>
        <v>402218010182.1.1.2.0801</v>
      </c>
      <c r="B1198" s="98" t="s">
        <v>1786</v>
      </c>
      <c r="C1198" s="98" t="s">
        <v>1807</v>
      </c>
      <c r="D1198" s="98" t="s">
        <v>5730</v>
      </c>
      <c r="E1198" s="98" t="s">
        <v>5731</v>
      </c>
      <c r="F1198" s="98" t="s">
        <v>1911</v>
      </c>
      <c r="G1198" s="98" t="s">
        <v>1740</v>
      </c>
      <c r="H1198" s="98" t="s">
        <v>1026</v>
      </c>
      <c r="I1198" s="98" t="s">
        <v>2018</v>
      </c>
      <c r="J1198" s="98" t="s">
        <v>2693</v>
      </c>
      <c r="K1198" s="98" t="s">
        <v>6294</v>
      </c>
      <c r="L1198" s="99">
        <v>110000</v>
      </c>
      <c r="M1198" s="99">
        <v>14457.62</v>
      </c>
      <c r="N1198" s="99">
        <v>3344</v>
      </c>
      <c r="O1198" s="99">
        <v>3157</v>
      </c>
      <c r="P1198" s="99">
        <v>22508.960000000006</v>
      </c>
      <c r="Q1198" s="99">
        <v>66532.42</v>
      </c>
    </row>
    <row r="1199" spans="1:17">
      <c r="A1199" s="42" t="str">
        <f>TNOMINA[[#This Row],[cedula]]&amp;TNOMINA[[#This Row],[ctapresup]]&amp;TNOMINA[[#This Row],[prog]]</f>
        <v>223011902072.1.1.2.0801</v>
      </c>
      <c r="B1199" s="98" t="s">
        <v>1786</v>
      </c>
      <c r="C1199" s="98" t="s">
        <v>1807</v>
      </c>
      <c r="D1199" s="98" t="s">
        <v>5730</v>
      </c>
      <c r="E1199" s="98" t="s">
        <v>5731</v>
      </c>
      <c r="F1199" s="98" t="s">
        <v>1911</v>
      </c>
      <c r="G1199" s="98" t="s">
        <v>2150</v>
      </c>
      <c r="H1199" s="98" t="s">
        <v>2149</v>
      </c>
      <c r="I1199" s="98" t="s">
        <v>1848</v>
      </c>
      <c r="J1199" s="98" t="s">
        <v>570</v>
      </c>
      <c r="K1199" s="98" t="s">
        <v>6294</v>
      </c>
      <c r="L1199" s="99">
        <v>70000</v>
      </c>
      <c r="M1199" s="99">
        <v>5368.48</v>
      </c>
      <c r="N1199" s="99">
        <v>2128</v>
      </c>
      <c r="O1199" s="99">
        <v>2009</v>
      </c>
      <c r="P1199" s="99">
        <v>3591.0000000000073</v>
      </c>
      <c r="Q1199" s="99">
        <v>56903.519999999997</v>
      </c>
    </row>
    <row r="1200" spans="1:17">
      <c r="A1200" s="42" t="str">
        <f>TNOMINA[[#This Row],[cedula]]&amp;TNOMINA[[#This Row],[ctapresup]]&amp;TNOMINA[[#This Row],[prog]]</f>
        <v>223002537742.1.1.2.0801</v>
      </c>
      <c r="B1200" s="98" t="s">
        <v>1786</v>
      </c>
      <c r="C1200" s="98" t="s">
        <v>1807</v>
      </c>
      <c r="D1200" s="98" t="s">
        <v>5730</v>
      </c>
      <c r="E1200" s="98" t="s">
        <v>5731</v>
      </c>
      <c r="F1200" s="98" t="s">
        <v>1911</v>
      </c>
      <c r="G1200" s="98" t="s">
        <v>1741</v>
      </c>
      <c r="H1200" s="98" t="s">
        <v>3703</v>
      </c>
      <c r="I1200" s="98" t="s">
        <v>83</v>
      </c>
      <c r="J1200" s="98" t="s">
        <v>152</v>
      </c>
      <c r="K1200" s="98" t="s">
        <v>6294</v>
      </c>
      <c r="L1200" s="99">
        <v>65000</v>
      </c>
      <c r="M1200" s="99">
        <v>4427.58</v>
      </c>
      <c r="N1200" s="99">
        <v>1976</v>
      </c>
      <c r="O1200" s="99">
        <v>1865.5</v>
      </c>
      <c r="P1200" s="99">
        <v>25</v>
      </c>
      <c r="Q1200" s="99">
        <v>56705.919999999998</v>
      </c>
    </row>
    <row r="1201" spans="1:17">
      <c r="A1201" s="42" t="str">
        <f>TNOMINA[[#This Row],[cedula]]&amp;TNOMINA[[#This Row],[ctapresup]]&amp;TNOMINA[[#This Row],[prog]]</f>
        <v>003008882452.1.1.2.0801</v>
      </c>
      <c r="B1201" s="98" t="s">
        <v>1786</v>
      </c>
      <c r="C1201" s="98" t="s">
        <v>1807</v>
      </c>
      <c r="D1201" s="98" t="s">
        <v>5730</v>
      </c>
      <c r="E1201" s="98" t="s">
        <v>5731</v>
      </c>
      <c r="F1201" s="98" t="s">
        <v>1911</v>
      </c>
      <c r="G1201" s="98" t="s">
        <v>2168</v>
      </c>
      <c r="H1201" s="98" t="s">
        <v>2185</v>
      </c>
      <c r="I1201" s="98" t="s">
        <v>1848</v>
      </c>
      <c r="J1201" s="98" t="s">
        <v>178</v>
      </c>
      <c r="K1201" s="98" t="s">
        <v>6294</v>
      </c>
      <c r="L1201" s="99">
        <v>70000</v>
      </c>
      <c r="M1201" s="99">
        <v>4682.29</v>
      </c>
      <c r="N1201" s="99">
        <v>2128</v>
      </c>
      <c r="O1201" s="99">
        <v>2009</v>
      </c>
      <c r="P1201" s="99">
        <v>20409.53</v>
      </c>
      <c r="Q1201" s="99">
        <v>40771.18</v>
      </c>
    </row>
    <row r="1202" spans="1:17">
      <c r="A1202" s="42" t="str">
        <f>TNOMINA[[#This Row],[cedula]]&amp;TNOMINA[[#This Row],[ctapresup]]&amp;TNOMINA[[#This Row],[prog]]</f>
        <v>047010815172.1.1.2.0801</v>
      </c>
      <c r="B1202" s="98" t="s">
        <v>1786</v>
      </c>
      <c r="C1202" s="98" t="s">
        <v>1807</v>
      </c>
      <c r="D1202" s="98" t="s">
        <v>5730</v>
      </c>
      <c r="E1202" s="98" t="s">
        <v>5808</v>
      </c>
      <c r="F1202" s="98" t="s">
        <v>1911</v>
      </c>
      <c r="G1202" s="98" t="s">
        <v>1680</v>
      </c>
      <c r="H1202" s="98" t="s">
        <v>656</v>
      </c>
      <c r="I1202" s="98" t="s">
        <v>2578</v>
      </c>
      <c r="J1202" s="98" t="s">
        <v>2692</v>
      </c>
      <c r="K1202" s="98" t="s">
        <v>6294</v>
      </c>
      <c r="L1202" s="99">
        <v>110000</v>
      </c>
      <c r="M1202" s="99">
        <v>14028.75</v>
      </c>
      <c r="N1202" s="99">
        <v>3344</v>
      </c>
      <c r="O1202" s="99">
        <v>3157</v>
      </c>
      <c r="P1202" s="99">
        <v>1740.4600000000064</v>
      </c>
      <c r="Q1202" s="99">
        <v>87729.79</v>
      </c>
    </row>
    <row r="1203" spans="1:17">
      <c r="A1203" s="42" t="str">
        <f>TNOMINA[[#This Row],[cedula]]&amp;TNOMINA[[#This Row],[ctapresup]]&amp;TNOMINA[[#This Row],[prog]]</f>
        <v>402201188282.1.1.2.0901</v>
      </c>
      <c r="B1203" s="98" t="s">
        <v>2292</v>
      </c>
      <c r="C1203" s="98" t="s">
        <v>1807</v>
      </c>
      <c r="D1203" s="98" t="s">
        <v>5730</v>
      </c>
      <c r="E1203" s="98" t="s">
        <v>5731</v>
      </c>
      <c r="F1203" s="98" t="s">
        <v>2293</v>
      </c>
      <c r="G1203" s="98" t="s">
        <v>2974</v>
      </c>
      <c r="H1203" s="98" t="s">
        <v>2973</v>
      </c>
      <c r="I1203" s="98" t="s">
        <v>2945</v>
      </c>
      <c r="J1203" s="98" t="s">
        <v>695</v>
      </c>
      <c r="K1203" s="98" t="s">
        <v>6294</v>
      </c>
      <c r="L1203" s="99">
        <v>15000</v>
      </c>
      <c r="M1203" s="100"/>
      <c r="N1203" s="99">
        <v>456</v>
      </c>
      <c r="O1203" s="99">
        <v>430.5</v>
      </c>
      <c r="P1203" s="100"/>
      <c r="Q1203" s="99">
        <v>14088.5</v>
      </c>
    </row>
    <row r="1204" spans="1:17">
      <c r="A1204" s="42" t="str">
        <f>TNOMINA[[#This Row],[cedula]]&amp;TNOMINA[[#This Row],[ctapresup]]&amp;TNOMINA[[#This Row],[prog]]</f>
        <v>402101878092.1.1.2.0901</v>
      </c>
      <c r="B1204" s="98" t="s">
        <v>2292</v>
      </c>
      <c r="C1204" s="98" t="s">
        <v>1807</v>
      </c>
      <c r="D1204" s="98" t="s">
        <v>5730</v>
      </c>
      <c r="E1204" s="98" t="s">
        <v>5731</v>
      </c>
      <c r="F1204" s="98" t="s">
        <v>2293</v>
      </c>
      <c r="G1204" s="98" t="s">
        <v>4745</v>
      </c>
      <c r="H1204" s="98" t="s">
        <v>4748</v>
      </c>
      <c r="I1204" s="98" t="s">
        <v>4744</v>
      </c>
      <c r="J1204" s="98" t="s">
        <v>695</v>
      </c>
      <c r="K1204" s="98" t="s">
        <v>6294</v>
      </c>
      <c r="L1204" s="99">
        <v>15000</v>
      </c>
      <c r="M1204" s="100"/>
      <c r="N1204" s="99">
        <v>456</v>
      </c>
      <c r="O1204" s="99">
        <v>430.5</v>
      </c>
      <c r="P1204" s="100"/>
      <c r="Q1204" s="99">
        <v>14088.5</v>
      </c>
    </row>
    <row r="1205" spans="1:17">
      <c r="A1205" s="42" t="str">
        <f>TNOMINA[[#This Row],[cedula]]&amp;TNOMINA[[#This Row],[ctapresup]]&amp;TNOMINA[[#This Row],[prog]]</f>
        <v>001016731192.1.1.2.0901</v>
      </c>
      <c r="B1205" s="98" t="s">
        <v>2292</v>
      </c>
      <c r="C1205" s="98" t="s">
        <v>1807</v>
      </c>
      <c r="D1205" s="98" t="s">
        <v>5730</v>
      </c>
      <c r="E1205" s="98" t="s">
        <v>5731</v>
      </c>
      <c r="F1205" s="98" t="s">
        <v>2293</v>
      </c>
      <c r="G1205" s="98" t="s">
        <v>3016</v>
      </c>
      <c r="H1205" s="98" t="s">
        <v>3017</v>
      </c>
      <c r="I1205" s="98" t="s">
        <v>2634</v>
      </c>
      <c r="J1205" s="98" t="s">
        <v>246</v>
      </c>
      <c r="K1205" s="98" t="s">
        <v>6294</v>
      </c>
      <c r="L1205" s="99">
        <v>70000</v>
      </c>
      <c r="M1205" s="99">
        <v>5368.48</v>
      </c>
      <c r="N1205" s="99">
        <v>2128</v>
      </c>
      <c r="O1205" s="99">
        <v>2009</v>
      </c>
      <c r="P1205" s="99">
        <v>25.000000000007276</v>
      </c>
      <c r="Q1205" s="99">
        <v>60469.52</v>
      </c>
    </row>
    <row r="1206" spans="1:17">
      <c r="A1206" s="42" t="str">
        <f>TNOMINA[[#This Row],[cedula]]&amp;TNOMINA[[#This Row],[ctapresup]]&amp;TNOMINA[[#This Row],[prog]]</f>
        <v>402410597532.1.1.2.0901</v>
      </c>
      <c r="B1206" s="98" t="s">
        <v>2292</v>
      </c>
      <c r="C1206" s="98" t="s">
        <v>1807</v>
      </c>
      <c r="D1206" s="98" t="s">
        <v>5730</v>
      </c>
      <c r="E1206" s="98" t="s">
        <v>5731</v>
      </c>
      <c r="F1206" s="98" t="s">
        <v>2293</v>
      </c>
      <c r="G1206" s="98" t="s">
        <v>5809</v>
      </c>
      <c r="H1206" s="98" t="s">
        <v>5810</v>
      </c>
      <c r="I1206" s="98" t="s">
        <v>4967</v>
      </c>
      <c r="J1206" s="98" t="s">
        <v>5749</v>
      </c>
      <c r="K1206" s="98" t="s">
        <v>6294</v>
      </c>
      <c r="L1206" s="99">
        <v>80000</v>
      </c>
      <c r="M1206" s="99">
        <v>7400.87</v>
      </c>
      <c r="N1206" s="99">
        <v>2432</v>
      </c>
      <c r="O1206" s="99">
        <v>2296</v>
      </c>
      <c r="P1206" s="99">
        <v>25</v>
      </c>
      <c r="Q1206" s="99">
        <v>67846.13</v>
      </c>
    </row>
    <row r="1207" spans="1:17">
      <c r="A1207" s="42" t="str">
        <f>TNOMINA[[#This Row],[cedula]]&amp;TNOMINA[[#This Row],[ctapresup]]&amp;TNOMINA[[#This Row],[prog]]</f>
        <v>001122010742.1.1.2.0901</v>
      </c>
      <c r="B1207" s="98" t="s">
        <v>2292</v>
      </c>
      <c r="C1207" s="98" t="s">
        <v>1807</v>
      </c>
      <c r="D1207" s="98" t="s">
        <v>5730</v>
      </c>
      <c r="E1207" s="98" t="s">
        <v>5731</v>
      </c>
      <c r="F1207" s="98" t="s">
        <v>2293</v>
      </c>
      <c r="G1207" s="98" t="s">
        <v>5034</v>
      </c>
      <c r="H1207" s="98" t="s">
        <v>5037</v>
      </c>
      <c r="I1207" s="98" t="s">
        <v>380</v>
      </c>
      <c r="J1207" s="98" t="s">
        <v>780</v>
      </c>
      <c r="K1207" s="98" t="s">
        <v>6294</v>
      </c>
      <c r="L1207" s="99">
        <v>150000</v>
      </c>
      <c r="M1207" s="99">
        <v>23866.62</v>
      </c>
      <c r="N1207" s="99">
        <v>4560</v>
      </c>
      <c r="O1207" s="99">
        <v>4305</v>
      </c>
      <c r="P1207" s="99">
        <v>25</v>
      </c>
      <c r="Q1207" s="99">
        <v>117243.38</v>
      </c>
    </row>
    <row r="1208" spans="1:17">
      <c r="A1208" s="42" t="str">
        <f>TNOMINA[[#This Row],[cedula]]&amp;TNOMINA[[#This Row],[ctapresup]]&amp;TNOMINA[[#This Row],[prog]]</f>
        <v>402148433652.1.1.2.0901</v>
      </c>
      <c r="B1208" s="98" t="s">
        <v>2292</v>
      </c>
      <c r="C1208" s="98" t="s">
        <v>1807</v>
      </c>
      <c r="D1208" s="98" t="s">
        <v>5730</v>
      </c>
      <c r="E1208" s="98" t="s">
        <v>5731</v>
      </c>
      <c r="F1208" s="98" t="s">
        <v>2293</v>
      </c>
      <c r="G1208" s="98" t="s">
        <v>4968</v>
      </c>
      <c r="H1208" s="98" t="s">
        <v>4971</v>
      </c>
      <c r="I1208" s="98" t="s">
        <v>4967</v>
      </c>
      <c r="J1208" s="98" t="s">
        <v>5749</v>
      </c>
      <c r="K1208" s="98" t="s">
        <v>6294</v>
      </c>
      <c r="L1208" s="99">
        <v>80000</v>
      </c>
      <c r="M1208" s="99">
        <v>7400.87</v>
      </c>
      <c r="N1208" s="99">
        <v>2432</v>
      </c>
      <c r="O1208" s="99">
        <v>2296</v>
      </c>
      <c r="P1208" s="99">
        <v>25</v>
      </c>
      <c r="Q1208" s="99">
        <v>67846.13</v>
      </c>
    </row>
    <row r="1209" spans="1:17">
      <c r="A1209" s="42" t="str">
        <f>TNOMINA[[#This Row],[cedula]]&amp;TNOMINA[[#This Row],[ctapresup]]&amp;TNOMINA[[#This Row],[prog]]</f>
        <v>001141568392.1.1.2.1101</v>
      </c>
      <c r="B1209" s="98" t="s">
        <v>2209</v>
      </c>
      <c r="C1209" s="98" t="s">
        <v>1807</v>
      </c>
      <c r="D1209" s="98" t="s">
        <v>5730</v>
      </c>
      <c r="E1209" s="98" t="s">
        <v>5731</v>
      </c>
      <c r="F1209" s="98" t="s">
        <v>2210</v>
      </c>
      <c r="G1209" s="98" t="s">
        <v>2315</v>
      </c>
      <c r="H1209" s="98" t="s">
        <v>2314</v>
      </c>
      <c r="I1209" s="98" t="s">
        <v>295</v>
      </c>
      <c r="J1209" s="98" t="s">
        <v>5776</v>
      </c>
      <c r="K1209" s="98" t="s">
        <v>6294</v>
      </c>
      <c r="L1209" s="99">
        <v>35000</v>
      </c>
      <c r="M1209" s="99">
        <v>5368.45</v>
      </c>
      <c r="N1209" s="99">
        <v>1004.5</v>
      </c>
      <c r="O1209" s="99">
        <v>1064</v>
      </c>
      <c r="P1209" s="99">
        <v>0</v>
      </c>
      <c r="Q1209" s="99">
        <v>27563.05</v>
      </c>
    </row>
    <row r="1210" spans="1:17">
      <c r="A1210" s="42" t="str">
        <f>TNOMINA[[#This Row],[cedula]]&amp;TNOMINA[[#This Row],[ctapresup]]&amp;TNOMINA[[#This Row],[prog]]</f>
        <v>402241575582.1.1.2.1101</v>
      </c>
      <c r="B1210" s="98" t="s">
        <v>2209</v>
      </c>
      <c r="C1210" s="98" t="s">
        <v>1807</v>
      </c>
      <c r="D1210" s="98" t="s">
        <v>5730</v>
      </c>
      <c r="E1210" s="98" t="s">
        <v>5731</v>
      </c>
      <c r="F1210" s="98" t="s">
        <v>2210</v>
      </c>
      <c r="G1210" s="98" t="s">
        <v>1659</v>
      </c>
      <c r="H1210" s="98" t="s">
        <v>1150</v>
      </c>
      <c r="I1210" s="98" t="s">
        <v>2316</v>
      </c>
      <c r="J1210" s="98" t="s">
        <v>5784</v>
      </c>
      <c r="K1210" s="98" t="s">
        <v>6294</v>
      </c>
      <c r="L1210" s="99">
        <v>10000</v>
      </c>
      <c r="M1210" s="99">
        <v>1632.65</v>
      </c>
      <c r="N1210" s="99">
        <v>287</v>
      </c>
      <c r="O1210" s="99">
        <v>304</v>
      </c>
      <c r="P1210" s="99">
        <v>0</v>
      </c>
      <c r="Q1210" s="99">
        <v>7776.35</v>
      </c>
    </row>
    <row r="1211" spans="1:17">
      <c r="A1211" s="42" t="str">
        <f>TNOMINA[[#This Row],[cedula]]&amp;TNOMINA[[#This Row],[ctapresup]]&amp;TNOMINA[[#This Row],[prog]]</f>
        <v>224005987632.1.1.2.1101</v>
      </c>
      <c r="B1211" s="98" t="s">
        <v>2209</v>
      </c>
      <c r="C1211" s="98" t="s">
        <v>1807</v>
      </c>
      <c r="D1211" s="98" t="s">
        <v>5730</v>
      </c>
      <c r="E1211" s="98" t="s">
        <v>5731</v>
      </c>
      <c r="F1211" s="98" t="s">
        <v>2210</v>
      </c>
      <c r="G1211" s="98" t="s">
        <v>1863</v>
      </c>
      <c r="H1211" s="98" t="s">
        <v>1849</v>
      </c>
      <c r="I1211" s="98" t="s">
        <v>45</v>
      </c>
      <c r="J1211" s="98" t="s">
        <v>5771</v>
      </c>
      <c r="K1211" s="98" t="s">
        <v>6294</v>
      </c>
      <c r="L1211" s="99">
        <v>35000</v>
      </c>
      <c r="M1211" s="99">
        <v>5368.45</v>
      </c>
      <c r="N1211" s="99">
        <v>1004.5</v>
      </c>
      <c r="O1211" s="99">
        <v>1064</v>
      </c>
      <c r="P1211" s="99">
        <v>0</v>
      </c>
      <c r="Q1211" s="99">
        <v>27563.05</v>
      </c>
    </row>
    <row r="1212" spans="1:17">
      <c r="A1212" s="42" t="str">
        <f>TNOMINA[[#This Row],[cedula]]&amp;TNOMINA[[#This Row],[ctapresup]]&amp;TNOMINA[[#This Row],[prog]]</f>
        <v>001149615352.1.1.2.1101</v>
      </c>
      <c r="B1212" s="98" t="s">
        <v>2209</v>
      </c>
      <c r="C1212" s="98" t="s">
        <v>1807</v>
      </c>
      <c r="D1212" s="98" t="s">
        <v>5730</v>
      </c>
      <c r="E1212" s="98" t="s">
        <v>5731</v>
      </c>
      <c r="F1212" s="98" t="s">
        <v>2210</v>
      </c>
      <c r="G1212" s="98" t="s">
        <v>2363</v>
      </c>
      <c r="H1212" s="98" t="s">
        <v>2364</v>
      </c>
      <c r="I1212" s="98" t="s">
        <v>295</v>
      </c>
      <c r="J1212" s="98" t="s">
        <v>5771</v>
      </c>
      <c r="K1212" s="98" t="s">
        <v>6294</v>
      </c>
      <c r="L1212" s="99">
        <v>35000</v>
      </c>
      <c r="M1212" s="100"/>
      <c r="N1212" s="99">
        <v>1004.5</v>
      </c>
      <c r="O1212" s="99">
        <v>1064</v>
      </c>
      <c r="P1212" s="100"/>
      <c r="Q1212" s="99">
        <v>32931.5</v>
      </c>
    </row>
    <row r="1213" spans="1:17">
      <c r="A1213" s="42" t="str">
        <f>TNOMINA[[#This Row],[cedula]]&amp;TNOMINA[[#This Row],[ctapresup]]&amp;TNOMINA[[#This Row],[prog]]</f>
        <v>223018016542.1.1.2.1101</v>
      </c>
      <c r="B1213" s="98" t="s">
        <v>2209</v>
      </c>
      <c r="C1213" s="98" t="s">
        <v>1807</v>
      </c>
      <c r="D1213" s="98" t="s">
        <v>5730</v>
      </c>
      <c r="E1213" s="98" t="s">
        <v>5731</v>
      </c>
      <c r="F1213" s="98" t="s">
        <v>2210</v>
      </c>
      <c r="G1213" s="98" t="s">
        <v>1930</v>
      </c>
      <c r="H1213" s="98" t="s">
        <v>1929</v>
      </c>
      <c r="I1213" s="98" t="s">
        <v>8</v>
      </c>
      <c r="J1213" s="98" t="s">
        <v>5812</v>
      </c>
      <c r="K1213" s="98" t="s">
        <v>6294</v>
      </c>
      <c r="L1213" s="99">
        <v>13000</v>
      </c>
      <c r="M1213" s="99">
        <v>1571.73</v>
      </c>
      <c r="N1213" s="99">
        <v>373.1</v>
      </c>
      <c r="O1213" s="99">
        <v>395.2</v>
      </c>
      <c r="P1213" s="99">
        <v>0</v>
      </c>
      <c r="Q1213" s="99">
        <v>10659.97</v>
      </c>
    </row>
    <row r="1214" spans="1:17">
      <c r="A1214" s="42" t="str">
        <f>TNOMINA[[#This Row],[cedula]]&amp;TNOMINA[[#This Row],[ctapresup]]&amp;TNOMINA[[#This Row],[prog]]</f>
        <v>402122377502.1.1.2.1101</v>
      </c>
      <c r="B1214" s="98" t="s">
        <v>2209</v>
      </c>
      <c r="C1214" s="98" t="s">
        <v>1807</v>
      </c>
      <c r="D1214" s="98" t="s">
        <v>5730</v>
      </c>
      <c r="E1214" s="98" t="s">
        <v>5731</v>
      </c>
      <c r="F1214" s="98" t="s">
        <v>2210</v>
      </c>
      <c r="G1214" s="98" t="s">
        <v>1287</v>
      </c>
      <c r="H1214" s="98" t="s">
        <v>996</v>
      </c>
      <c r="I1214" s="98" t="s">
        <v>1874</v>
      </c>
      <c r="J1214" s="98" t="s">
        <v>6304</v>
      </c>
      <c r="K1214" s="98" t="s">
        <v>6294</v>
      </c>
      <c r="L1214" s="99">
        <v>35000</v>
      </c>
      <c r="M1214" s="99">
        <v>5368.45</v>
      </c>
      <c r="N1214" s="99">
        <v>1004.5</v>
      </c>
      <c r="O1214" s="99">
        <v>1064</v>
      </c>
      <c r="P1214" s="99">
        <v>0</v>
      </c>
      <c r="Q1214" s="99">
        <v>27563.05</v>
      </c>
    </row>
    <row r="1215" spans="1:17">
      <c r="A1215" s="42" t="str">
        <f>TNOMINA[[#This Row],[cedula]]&amp;TNOMINA[[#This Row],[ctapresup]]&amp;TNOMINA[[#This Row],[prog]]</f>
        <v>001193175272.1.1.2.1101</v>
      </c>
      <c r="B1215" s="98" t="s">
        <v>2209</v>
      </c>
      <c r="C1215" s="98" t="s">
        <v>1807</v>
      </c>
      <c r="D1215" s="98" t="s">
        <v>5730</v>
      </c>
      <c r="E1215" s="98" t="s">
        <v>5731</v>
      </c>
      <c r="F1215" s="98" t="s">
        <v>2210</v>
      </c>
      <c r="G1215" s="98" t="s">
        <v>1537</v>
      </c>
      <c r="H1215" s="98" t="s">
        <v>1112</v>
      </c>
      <c r="I1215" s="98" t="s">
        <v>249</v>
      </c>
      <c r="J1215" s="98" t="s">
        <v>5813</v>
      </c>
      <c r="K1215" s="98" t="s">
        <v>6294</v>
      </c>
      <c r="L1215" s="99">
        <v>29000</v>
      </c>
      <c r="M1215" s="99">
        <v>4427.55</v>
      </c>
      <c r="N1215" s="99">
        <v>832.3</v>
      </c>
      <c r="O1215" s="99">
        <v>881.6</v>
      </c>
      <c r="P1215" s="99">
        <v>3.637978807091713E-12</v>
      </c>
      <c r="Q1215" s="99">
        <v>22858.55</v>
      </c>
    </row>
    <row r="1216" spans="1:17">
      <c r="A1216" s="42" t="str">
        <f>TNOMINA[[#This Row],[cedula]]&amp;TNOMINA[[#This Row],[ctapresup]]&amp;TNOMINA[[#This Row],[prog]]</f>
        <v>223012163092.1.1.2.1101</v>
      </c>
      <c r="B1216" s="98" t="s">
        <v>2209</v>
      </c>
      <c r="C1216" s="98" t="s">
        <v>1807</v>
      </c>
      <c r="D1216" s="98" t="s">
        <v>5730</v>
      </c>
      <c r="E1216" s="98" t="s">
        <v>5731</v>
      </c>
      <c r="F1216" s="98" t="s">
        <v>2210</v>
      </c>
      <c r="G1216" s="98" t="s">
        <v>2593</v>
      </c>
      <c r="H1216" s="98" t="s">
        <v>2594</v>
      </c>
      <c r="I1216" s="98" t="s">
        <v>295</v>
      </c>
      <c r="J1216" s="98" t="s">
        <v>5814</v>
      </c>
      <c r="K1216" s="98" t="s">
        <v>6294</v>
      </c>
      <c r="L1216" s="99">
        <v>35000</v>
      </c>
      <c r="M1216" s="99">
        <v>4682.2700000000004</v>
      </c>
      <c r="N1216" s="99">
        <v>1004.5</v>
      </c>
      <c r="O1216" s="99">
        <v>1064</v>
      </c>
      <c r="P1216" s="99">
        <v>0</v>
      </c>
      <c r="Q1216" s="99">
        <v>28249.23</v>
      </c>
    </row>
    <row r="1217" spans="1:17">
      <c r="A1217" s="42" t="str">
        <f>TNOMINA[[#This Row],[cedula]]&amp;TNOMINA[[#This Row],[ctapresup]]&amp;TNOMINA[[#This Row],[prog]]</f>
        <v>402091769872.1.1.2.1101</v>
      </c>
      <c r="B1217" s="98" t="s">
        <v>2209</v>
      </c>
      <c r="C1217" s="98" t="s">
        <v>1807</v>
      </c>
      <c r="D1217" s="98" t="s">
        <v>5730</v>
      </c>
      <c r="E1217" s="98" t="s">
        <v>5731</v>
      </c>
      <c r="F1217" s="98" t="s">
        <v>2210</v>
      </c>
      <c r="G1217" s="98" t="s">
        <v>1897</v>
      </c>
      <c r="H1217" s="98" t="s">
        <v>1883</v>
      </c>
      <c r="I1217" s="98" t="s">
        <v>295</v>
      </c>
      <c r="J1217" s="98" t="s">
        <v>241</v>
      </c>
      <c r="K1217" s="98" t="s">
        <v>6294</v>
      </c>
      <c r="L1217" s="99">
        <v>13000</v>
      </c>
      <c r="M1217" s="99">
        <v>1571.73</v>
      </c>
      <c r="N1217" s="99">
        <v>373.1</v>
      </c>
      <c r="O1217" s="99">
        <v>395.2</v>
      </c>
      <c r="P1217" s="99">
        <v>0</v>
      </c>
      <c r="Q1217" s="99">
        <v>10659.97</v>
      </c>
    </row>
    <row r="1218" spans="1:17">
      <c r="A1218" s="42" t="str">
        <f>TNOMINA[[#This Row],[cedula]]&amp;TNOMINA[[#This Row],[ctapresup]]&amp;TNOMINA[[#This Row],[prog]]</f>
        <v>047018875412.1.1.2.1101</v>
      </c>
      <c r="B1218" s="98" t="s">
        <v>2209</v>
      </c>
      <c r="C1218" s="98" t="s">
        <v>1807</v>
      </c>
      <c r="D1218" s="98" t="s">
        <v>5730</v>
      </c>
      <c r="E1218" s="98" t="s">
        <v>5731</v>
      </c>
      <c r="F1218" s="98" t="s">
        <v>2210</v>
      </c>
      <c r="G1218" s="98" t="s">
        <v>1305</v>
      </c>
      <c r="H1218" s="98" t="s">
        <v>756</v>
      </c>
      <c r="I1218" s="98" t="s">
        <v>755</v>
      </c>
      <c r="J1218" s="98" t="s">
        <v>5784</v>
      </c>
      <c r="K1218" s="98" t="s">
        <v>6294</v>
      </c>
      <c r="L1218" s="99">
        <v>15000</v>
      </c>
      <c r="M1218" s="99">
        <v>2338.33</v>
      </c>
      <c r="N1218" s="99">
        <v>430.5</v>
      </c>
      <c r="O1218" s="99">
        <v>456</v>
      </c>
      <c r="P1218" s="99">
        <v>0</v>
      </c>
      <c r="Q1218" s="99">
        <v>11775.17</v>
      </c>
    </row>
    <row r="1219" spans="1:17">
      <c r="A1219" s="42" t="str">
        <f>TNOMINA[[#This Row],[cedula]]&amp;TNOMINA[[#This Row],[ctapresup]]&amp;TNOMINA[[#This Row],[prog]]</f>
        <v>001168710472.1.1.2.1101</v>
      </c>
      <c r="B1219" s="98" t="s">
        <v>2209</v>
      </c>
      <c r="C1219" s="98" t="s">
        <v>1807</v>
      </c>
      <c r="D1219" s="98" t="s">
        <v>5730</v>
      </c>
      <c r="E1219" s="98" t="s">
        <v>5731</v>
      </c>
      <c r="F1219" s="98" t="s">
        <v>2210</v>
      </c>
      <c r="G1219" s="98" t="s">
        <v>1310</v>
      </c>
      <c r="H1219" s="98" t="s">
        <v>578</v>
      </c>
      <c r="I1219" s="98" t="s">
        <v>68</v>
      </c>
      <c r="J1219" s="98" t="s">
        <v>5776</v>
      </c>
      <c r="K1219" s="98" t="s">
        <v>6294</v>
      </c>
      <c r="L1219" s="99">
        <v>35000</v>
      </c>
      <c r="M1219" s="99">
        <v>5368.45</v>
      </c>
      <c r="N1219" s="99">
        <v>1004.5</v>
      </c>
      <c r="O1219" s="99">
        <v>1064</v>
      </c>
      <c r="P1219" s="99">
        <v>0</v>
      </c>
      <c r="Q1219" s="99">
        <v>27563.05</v>
      </c>
    </row>
    <row r="1220" spans="1:17">
      <c r="A1220" s="42" t="str">
        <f>TNOMINA[[#This Row],[cedula]]&amp;TNOMINA[[#This Row],[ctapresup]]&amp;TNOMINA[[#This Row],[prog]]</f>
        <v>402201665382.1.1.2.1101</v>
      </c>
      <c r="B1220" s="98" t="s">
        <v>2209</v>
      </c>
      <c r="C1220" s="98" t="s">
        <v>1807</v>
      </c>
      <c r="D1220" s="98" t="s">
        <v>5730</v>
      </c>
      <c r="E1220" s="98" t="s">
        <v>5731</v>
      </c>
      <c r="F1220" s="98" t="s">
        <v>2210</v>
      </c>
      <c r="G1220" s="98" t="s">
        <v>1319</v>
      </c>
      <c r="H1220" s="98" t="s">
        <v>1138</v>
      </c>
      <c r="I1220" s="98" t="s">
        <v>249</v>
      </c>
      <c r="J1220" s="98" t="s">
        <v>5784</v>
      </c>
      <c r="K1220" s="98" t="s">
        <v>6294</v>
      </c>
      <c r="L1220" s="99">
        <v>15000</v>
      </c>
      <c r="M1220" s="99">
        <v>2338.33</v>
      </c>
      <c r="N1220" s="99">
        <v>430.5</v>
      </c>
      <c r="O1220" s="99">
        <v>456</v>
      </c>
      <c r="P1220" s="99">
        <v>0</v>
      </c>
      <c r="Q1220" s="99">
        <v>11775.17</v>
      </c>
    </row>
    <row r="1221" spans="1:17">
      <c r="A1221" s="42" t="str">
        <f>TNOMINA[[#This Row],[cedula]]&amp;TNOMINA[[#This Row],[ctapresup]]&amp;TNOMINA[[#This Row],[prog]]</f>
        <v>001185286862.1.1.2.1101</v>
      </c>
      <c r="B1221" s="98" t="s">
        <v>2209</v>
      </c>
      <c r="C1221" s="98" t="s">
        <v>1807</v>
      </c>
      <c r="D1221" s="98" t="s">
        <v>5730</v>
      </c>
      <c r="E1221" s="98" t="s">
        <v>5731</v>
      </c>
      <c r="F1221" s="98" t="s">
        <v>2210</v>
      </c>
      <c r="G1221" s="98" t="s">
        <v>1321</v>
      </c>
      <c r="H1221" s="98" t="s">
        <v>230</v>
      </c>
      <c r="I1221" s="98" t="s">
        <v>196</v>
      </c>
      <c r="J1221" s="98" t="s">
        <v>5811</v>
      </c>
      <c r="K1221" s="98" t="s">
        <v>6294</v>
      </c>
      <c r="L1221" s="99">
        <v>50000</v>
      </c>
      <c r="M1221" s="99">
        <v>9780.99</v>
      </c>
      <c r="N1221" s="99">
        <v>1435</v>
      </c>
      <c r="O1221" s="99">
        <v>1520</v>
      </c>
      <c r="P1221" s="99">
        <v>0</v>
      </c>
      <c r="Q1221" s="99">
        <v>37264.01</v>
      </c>
    </row>
    <row r="1222" spans="1:17">
      <c r="A1222" s="42" t="str">
        <f>TNOMINA[[#This Row],[cedula]]&amp;TNOMINA[[#This Row],[ctapresup]]&amp;TNOMINA[[#This Row],[prog]]</f>
        <v>001177879522.1.1.2.1101</v>
      </c>
      <c r="B1222" s="98" t="s">
        <v>2209</v>
      </c>
      <c r="C1222" s="98" t="s">
        <v>1807</v>
      </c>
      <c r="D1222" s="98" t="s">
        <v>5730</v>
      </c>
      <c r="E1222" s="98" t="s">
        <v>5731</v>
      </c>
      <c r="F1222" s="98" t="s">
        <v>2210</v>
      </c>
      <c r="G1222" s="98" t="s">
        <v>2164</v>
      </c>
      <c r="H1222" s="98" t="s">
        <v>2181</v>
      </c>
      <c r="I1222" s="98" t="s">
        <v>2316</v>
      </c>
      <c r="J1222" s="98" t="s">
        <v>5784</v>
      </c>
      <c r="K1222" s="98" t="s">
        <v>6294</v>
      </c>
      <c r="L1222" s="99">
        <v>25000</v>
      </c>
      <c r="M1222" s="99">
        <v>4220.13</v>
      </c>
      <c r="N1222" s="99">
        <v>717.5</v>
      </c>
      <c r="O1222" s="99">
        <v>760</v>
      </c>
      <c r="P1222" s="99">
        <v>0</v>
      </c>
      <c r="Q1222" s="99">
        <v>19302.37</v>
      </c>
    </row>
    <row r="1223" spans="1:17">
      <c r="A1223" s="42" t="str">
        <f>TNOMINA[[#This Row],[cedula]]&amp;TNOMINA[[#This Row],[ctapresup]]&amp;TNOMINA[[#This Row],[prog]]</f>
        <v>402264333202.1.1.2.1101</v>
      </c>
      <c r="B1223" s="98" t="s">
        <v>2209</v>
      </c>
      <c r="C1223" s="98" t="s">
        <v>1807</v>
      </c>
      <c r="D1223" s="98" t="s">
        <v>5730</v>
      </c>
      <c r="E1223" s="98" t="s">
        <v>5731</v>
      </c>
      <c r="F1223" s="98" t="s">
        <v>2210</v>
      </c>
      <c r="G1223" s="98" t="s">
        <v>2373</v>
      </c>
      <c r="H1223" s="98" t="s">
        <v>2374</v>
      </c>
      <c r="I1223" s="98" t="s">
        <v>295</v>
      </c>
      <c r="J1223" s="98" t="s">
        <v>89</v>
      </c>
      <c r="K1223" s="98" t="s">
        <v>6294</v>
      </c>
      <c r="L1223" s="99">
        <v>35000</v>
      </c>
      <c r="M1223" s="99">
        <v>3800.96</v>
      </c>
      <c r="N1223" s="99">
        <v>1004.5</v>
      </c>
      <c r="O1223" s="99">
        <v>1064</v>
      </c>
      <c r="P1223" s="99">
        <v>0</v>
      </c>
      <c r="Q1223" s="99">
        <v>29130.54</v>
      </c>
    </row>
    <row r="1224" spans="1:17">
      <c r="A1224" s="42" t="str">
        <f>TNOMINA[[#This Row],[cedula]]&amp;TNOMINA[[#This Row],[ctapresup]]&amp;TNOMINA[[#This Row],[prog]]</f>
        <v>402218945592.1.1.2.1101</v>
      </c>
      <c r="B1224" s="98" t="s">
        <v>2209</v>
      </c>
      <c r="C1224" s="98" t="s">
        <v>1807</v>
      </c>
      <c r="D1224" s="98" t="s">
        <v>5730</v>
      </c>
      <c r="E1224" s="98" t="s">
        <v>5731</v>
      </c>
      <c r="F1224" s="98" t="s">
        <v>2210</v>
      </c>
      <c r="G1224" s="98" t="s">
        <v>2267</v>
      </c>
      <c r="H1224" s="98" t="s">
        <v>2266</v>
      </c>
      <c r="I1224" s="98" t="s">
        <v>8</v>
      </c>
      <c r="J1224" s="98" t="s">
        <v>5783</v>
      </c>
      <c r="K1224" s="98" t="s">
        <v>6294</v>
      </c>
      <c r="L1224" s="99">
        <v>35000</v>
      </c>
      <c r="M1224" s="99">
        <v>5368.45</v>
      </c>
      <c r="N1224" s="99">
        <v>1004.5</v>
      </c>
      <c r="O1224" s="99">
        <v>1064</v>
      </c>
      <c r="P1224" s="99">
        <v>0</v>
      </c>
      <c r="Q1224" s="99">
        <v>27563.05</v>
      </c>
    </row>
    <row r="1225" spans="1:17">
      <c r="A1225" s="42" t="str">
        <f>TNOMINA[[#This Row],[cedula]]&amp;TNOMINA[[#This Row],[ctapresup]]&amp;TNOMINA[[#This Row],[prog]]</f>
        <v>402232507682.1.1.2.1101</v>
      </c>
      <c r="B1225" s="98" t="s">
        <v>2209</v>
      </c>
      <c r="C1225" s="98" t="s">
        <v>1807</v>
      </c>
      <c r="D1225" s="98" t="s">
        <v>5730</v>
      </c>
      <c r="E1225" s="98" t="s">
        <v>5731</v>
      </c>
      <c r="F1225" s="98" t="s">
        <v>2210</v>
      </c>
      <c r="G1225" s="98" t="s">
        <v>1351</v>
      </c>
      <c r="H1225" s="98" t="s">
        <v>659</v>
      </c>
      <c r="I1225" s="98" t="s">
        <v>8</v>
      </c>
      <c r="J1225" s="98" t="s">
        <v>5772</v>
      </c>
      <c r="K1225" s="98" t="s">
        <v>6294</v>
      </c>
      <c r="L1225" s="99">
        <v>13000</v>
      </c>
      <c r="M1225" s="100"/>
      <c r="N1225" s="99">
        <v>373.1</v>
      </c>
      <c r="O1225" s="99">
        <v>395.2</v>
      </c>
      <c r="P1225" s="100"/>
      <c r="Q1225" s="99">
        <v>12231.7</v>
      </c>
    </row>
    <row r="1226" spans="1:17">
      <c r="A1226" s="42" t="str">
        <f>TNOMINA[[#This Row],[cedula]]&amp;TNOMINA[[#This Row],[ctapresup]]&amp;TNOMINA[[#This Row],[prog]]</f>
        <v>001126077422.1.1.2.1101</v>
      </c>
      <c r="B1226" s="98" t="s">
        <v>2209</v>
      </c>
      <c r="C1226" s="98" t="s">
        <v>1807</v>
      </c>
      <c r="D1226" s="98" t="s">
        <v>5730</v>
      </c>
      <c r="E1226" s="98" t="s">
        <v>5731</v>
      </c>
      <c r="F1226" s="98" t="s">
        <v>2210</v>
      </c>
      <c r="G1226" s="98" t="s">
        <v>1501</v>
      </c>
      <c r="H1226" s="98" t="s">
        <v>311</v>
      </c>
      <c r="I1226" s="98" t="s">
        <v>2938</v>
      </c>
      <c r="J1226" s="98" t="s">
        <v>5815</v>
      </c>
      <c r="K1226" s="98" t="s">
        <v>6294</v>
      </c>
      <c r="L1226" s="99">
        <v>35000</v>
      </c>
      <c r="M1226" s="99">
        <v>5368.45</v>
      </c>
      <c r="N1226" s="99">
        <v>1004.5</v>
      </c>
      <c r="O1226" s="99">
        <v>1064</v>
      </c>
      <c r="P1226" s="99">
        <v>0</v>
      </c>
      <c r="Q1226" s="99">
        <v>27563.05</v>
      </c>
    </row>
    <row r="1227" spans="1:17">
      <c r="A1227" s="42" t="str">
        <f>TNOMINA[[#This Row],[cedula]]&amp;TNOMINA[[#This Row],[ctapresup]]&amp;TNOMINA[[#This Row],[prog]]</f>
        <v>031045265162.1.1.2.1101</v>
      </c>
      <c r="B1227" s="98" t="s">
        <v>2209</v>
      </c>
      <c r="C1227" s="98" t="s">
        <v>1807</v>
      </c>
      <c r="D1227" s="98" t="s">
        <v>5730</v>
      </c>
      <c r="E1227" s="98" t="s">
        <v>5731</v>
      </c>
      <c r="F1227" s="98" t="s">
        <v>2210</v>
      </c>
      <c r="G1227" s="98" t="s">
        <v>2515</v>
      </c>
      <c r="H1227" s="98" t="s">
        <v>2514</v>
      </c>
      <c r="I1227" s="98" t="s">
        <v>5786</v>
      </c>
      <c r="J1227" s="98" t="s">
        <v>5784</v>
      </c>
      <c r="K1227" s="98" t="s">
        <v>6294</v>
      </c>
      <c r="L1227" s="99">
        <v>42000</v>
      </c>
      <c r="M1227" s="99">
        <v>8181.46</v>
      </c>
      <c r="N1227" s="99">
        <v>1205.4000000000001</v>
      </c>
      <c r="O1227" s="99">
        <v>1276.8</v>
      </c>
      <c r="P1227" s="99">
        <v>0</v>
      </c>
      <c r="Q1227" s="99">
        <v>31336.34</v>
      </c>
    </row>
    <row r="1228" spans="1:17">
      <c r="A1228" s="42" t="str">
        <f>TNOMINA[[#This Row],[cedula]]&amp;TNOMINA[[#This Row],[ctapresup]]&amp;TNOMINA[[#This Row],[prog]]</f>
        <v>223015969322.1.1.2.1101</v>
      </c>
      <c r="B1228" s="98" t="s">
        <v>2209</v>
      </c>
      <c r="C1228" s="98" t="s">
        <v>1807</v>
      </c>
      <c r="D1228" s="98" t="s">
        <v>5730</v>
      </c>
      <c r="E1228" s="98" t="s">
        <v>5731</v>
      </c>
      <c r="F1228" s="98" t="s">
        <v>2210</v>
      </c>
      <c r="G1228" s="98" t="s">
        <v>1392</v>
      </c>
      <c r="H1228" s="98" t="s">
        <v>245</v>
      </c>
      <c r="I1228" s="98" t="s">
        <v>295</v>
      </c>
      <c r="J1228" s="98" t="s">
        <v>5771</v>
      </c>
      <c r="K1228" s="98" t="s">
        <v>6294</v>
      </c>
      <c r="L1228" s="99">
        <v>13000</v>
      </c>
      <c r="M1228" s="99">
        <v>1571.73</v>
      </c>
      <c r="N1228" s="99">
        <v>373.1</v>
      </c>
      <c r="O1228" s="99">
        <v>395.2</v>
      </c>
      <c r="P1228" s="99">
        <v>0</v>
      </c>
      <c r="Q1228" s="99">
        <v>10659.97</v>
      </c>
    </row>
    <row r="1229" spans="1:17">
      <c r="A1229" s="42" t="str">
        <f>TNOMINA[[#This Row],[cedula]]&amp;TNOMINA[[#This Row],[ctapresup]]&amp;TNOMINA[[#This Row],[prog]]</f>
        <v>225006843312.1.1.2.1101</v>
      </c>
      <c r="B1229" s="98" t="s">
        <v>2209</v>
      </c>
      <c r="C1229" s="98" t="s">
        <v>1807</v>
      </c>
      <c r="D1229" s="98" t="s">
        <v>5730</v>
      </c>
      <c r="E1229" s="98" t="s">
        <v>5731</v>
      </c>
      <c r="F1229" s="98" t="s">
        <v>2210</v>
      </c>
      <c r="G1229" s="98" t="s">
        <v>1407</v>
      </c>
      <c r="H1229" s="98" t="s">
        <v>765</v>
      </c>
      <c r="I1229" s="98" t="s">
        <v>8</v>
      </c>
      <c r="J1229" s="98" t="s">
        <v>5776</v>
      </c>
      <c r="K1229" s="98" t="s">
        <v>6294</v>
      </c>
      <c r="L1229" s="99">
        <v>35000</v>
      </c>
      <c r="M1229" s="99">
        <v>5368.45</v>
      </c>
      <c r="N1229" s="99">
        <v>1004.5</v>
      </c>
      <c r="O1229" s="99">
        <v>1064</v>
      </c>
      <c r="P1229" s="99">
        <v>0</v>
      </c>
      <c r="Q1229" s="99">
        <v>27563.05</v>
      </c>
    </row>
    <row r="1230" spans="1:17">
      <c r="A1230" s="42" t="str">
        <f>TNOMINA[[#This Row],[cedula]]&amp;TNOMINA[[#This Row],[ctapresup]]&amp;TNOMINA[[#This Row],[prog]]</f>
        <v>402255881162.1.1.2.1101</v>
      </c>
      <c r="B1230" s="98" t="s">
        <v>2209</v>
      </c>
      <c r="C1230" s="98" t="s">
        <v>1807</v>
      </c>
      <c r="D1230" s="98" t="s">
        <v>5730</v>
      </c>
      <c r="E1230" s="98" t="s">
        <v>5731</v>
      </c>
      <c r="F1230" s="98" t="s">
        <v>2210</v>
      </c>
      <c r="G1230" s="98" t="s">
        <v>2379</v>
      </c>
      <c r="H1230" s="98" t="s">
        <v>2433</v>
      </c>
      <c r="I1230" s="98" t="s">
        <v>295</v>
      </c>
      <c r="J1230" s="98" t="s">
        <v>5747</v>
      </c>
      <c r="K1230" s="98" t="s">
        <v>6294</v>
      </c>
      <c r="L1230" s="99">
        <v>35000</v>
      </c>
      <c r="M1230" s="99">
        <v>5368.45</v>
      </c>
      <c r="N1230" s="99">
        <v>1004.5</v>
      </c>
      <c r="O1230" s="99">
        <v>1064</v>
      </c>
      <c r="P1230" s="99">
        <v>0</v>
      </c>
      <c r="Q1230" s="99">
        <v>27563.05</v>
      </c>
    </row>
    <row r="1231" spans="1:17">
      <c r="A1231" s="42" t="str">
        <f>TNOMINA[[#This Row],[cedula]]&amp;TNOMINA[[#This Row],[ctapresup]]&amp;TNOMINA[[#This Row],[prog]]</f>
        <v>001128746722.1.1.2.1101</v>
      </c>
      <c r="B1231" s="98" t="s">
        <v>2209</v>
      </c>
      <c r="C1231" s="98" t="s">
        <v>1807</v>
      </c>
      <c r="D1231" s="98" t="s">
        <v>5730</v>
      </c>
      <c r="E1231" s="98" t="s">
        <v>5731</v>
      </c>
      <c r="F1231" s="98" t="s">
        <v>2210</v>
      </c>
      <c r="G1231" s="98" t="s">
        <v>1413</v>
      </c>
      <c r="H1231" s="98" t="s">
        <v>702</v>
      </c>
      <c r="I1231" s="98" t="s">
        <v>174</v>
      </c>
      <c r="J1231" s="98" t="s">
        <v>5787</v>
      </c>
      <c r="K1231" s="98" t="s">
        <v>6294</v>
      </c>
      <c r="L1231" s="99">
        <v>30000</v>
      </c>
      <c r="M1231" s="99">
        <v>4925.8</v>
      </c>
      <c r="N1231" s="99">
        <v>861</v>
      </c>
      <c r="O1231" s="99">
        <v>912</v>
      </c>
      <c r="P1231" s="99">
        <v>0</v>
      </c>
      <c r="Q1231" s="99">
        <v>23301.200000000001</v>
      </c>
    </row>
    <row r="1232" spans="1:17">
      <c r="A1232" s="42" t="str">
        <f>TNOMINA[[#This Row],[cedula]]&amp;TNOMINA[[#This Row],[ctapresup]]&amp;TNOMINA[[#This Row],[prog]]</f>
        <v>001135334002.1.1.2.1101</v>
      </c>
      <c r="B1232" s="98" t="s">
        <v>2209</v>
      </c>
      <c r="C1232" s="98" t="s">
        <v>1807</v>
      </c>
      <c r="D1232" s="98" t="s">
        <v>5730</v>
      </c>
      <c r="E1232" s="98" t="s">
        <v>5731</v>
      </c>
      <c r="F1232" s="98" t="s">
        <v>2210</v>
      </c>
      <c r="G1232" s="98" t="s">
        <v>1420</v>
      </c>
      <c r="H1232" s="98" t="s">
        <v>714</v>
      </c>
      <c r="I1232" s="98" t="s">
        <v>8</v>
      </c>
      <c r="J1232" s="98" t="s">
        <v>5816</v>
      </c>
      <c r="K1232" s="98" t="s">
        <v>6294</v>
      </c>
      <c r="L1232" s="99">
        <v>13000</v>
      </c>
      <c r="M1232" s="99">
        <v>1314.41</v>
      </c>
      <c r="N1232" s="99">
        <v>373.1</v>
      </c>
      <c r="O1232" s="99">
        <v>395.2</v>
      </c>
      <c r="P1232" s="99">
        <v>-1.8189894035458565E-12</v>
      </c>
      <c r="Q1232" s="99">
        <v>10917.29</v>
      </c>
    </row>
    <row r="1233" spans="1:17">
      <c r="A1233" s="42" t="str">
        <f>TNOMINA[[#This Row],[cedula]]&amp;TNOMINA[[#This Row],[ctapresup]]&amp;TNOMINA[[#This Row],[prog]]</f>
        <v>018004812342.1.1.2.1101</v>
      </c>
      <c r="B1233" s="98" t="s">
        <v>2209</v>
      </c>
      <c r="C1233" s="98" t="s">
        <v>1807</v>
      </c>
      <c r="D1233" s="98" t="s">
        <v>5730</v>
      </c>
      <c r="E1233" s="98" t="s">
        <v>5731</v>
      </c>
      <c r="F1233" s="98" t="s">
        <v>2210</v>
      </c>
      <c r="G1233" s="98" t="s">
        <v>2531</v>
      </c>
      <c r="H1233" s="98" t="s">
        <v>2557</v>
      </c>
      <c r="I1233" s="98" t="s">
        <v>295</v>
      </c>
      <c r="J1233" s="98" t="s">
        <v>5812</v>
      </c>
      <c r="K1233" s="98" t="s">
        <v>6294</v>
      </c>
      <c r="L1233" s="99">
        <v>35000</v>
      </c>
      <c r="M1233" s="99">
        <v>5368.45</v>
      </c>
      <c r="N1233" s="99">
        <v>1004.5</v>
      </c>
      <c r="O1233" s="99">
        <v>1064</v>
      </c>
      <c r="P1233" s="99">
        <v>0</v>
      </c>
      <c r="Q1233" s="99">
        <v>27563.05</v>
      </c>
    </row>
    <row r="1234" spans="1:17">
      <c r="A1234" s="42" t="str">
        <f>TNOMINA[[#This Row],[cedula]]&amp;TNOMINA[[#This Row],[ctapresup]]&amp;TNOMINA[[#This Row],[prog]]</f>
        <v>001181451012.1.1.2.1101</v>
      </c>
      <c r="B1234" s="98" t="s">
        <v>2209</v>
      </c>
      <c r="C1234" s="98" t="s">
        <v>1807</v>
      </c>
      <c r="D1234" s="98" t="s">
        <v>5730</v>
      </c>
      <c r="E1234" s="98" t="s">
        <v>5731</v>
      </c>
      <c r="F1234" s="98" t="s">
        <v>2210</v>
      </c>
      <c r="G1234" s="98" t="s">
        <v>1436</v>
      </c>
      <c r="H1234" s="98" t="s">
        <v>749</v>
      </c>
      <c r="I1234" s="98" t="s">
        <v>2939</v>
      </c>
      <c r="J1234" s="98" t="s">
        <v>5817</v>
      </c>
      <c r="K1234" s="98" t="s">
        <v>6294</v>
      </c>
      <c r="L1234" s="99">
        <v>13000</v>
      </c>
      <c r="M1234" s="99">
        <v>1571.73</v>
      </c>
      <c r="N1234" s="99">
        <v>373.1</v>
      </c>
      <c r="O1234" s="99">
        <v>395.2</v>
      </c>
      <c r="P1234" s="99">
        <v>0</v>
      </c>
      <c r="Q1234" s="99">
        <v>10659.97</v>
      </c>
    </row>
    <row r="1235" spans="1:17">
      <c r="A1235" s="42" t="str">
        <f>TNOMINA[[#This Row],[cedula]]&amp;TNOMINA[[#This Row],[ctapresup]]&amp;TNOMINA[[#This Row],[prog]]</f>
        <v>001183959462.1.1.2.1101</v>
      </c>
      <c r="B1235" s="98" t="s">
        <v>2209</v>
      </c>
      <c r="C1235" s="98" t="s">
        <v>1807</v>
      </c>
      <c r="D1235" s="98" t="s">
        <v>5730</v>
      </c>
      <c r="E1235" s="98" t="s">
        <v>5731</v>
      </c>
      <c r="F1235" s="98" t="s">
        <v>2210</v>
      </c>
      <c r="G1235" s="98" t="s">
        <v>1437</v>
      </c>
      <c r="H1235" s="98" t="s">
        <v>231</v>
      </c>
      <c r="I1235" s="98" t="s">
        <v>196</v>
      </c>
      <c r="J1235" s="98" t="s">
        <v>5811</v>
      </c>
      <c r="K1235" s="98" t="s">
        <v>6294</v>
      </c>
      <c r="L1235" s="99">
        <v>35000</v>
      </c>
      <c r="M1235" s="99">
        <v>7356.89</v>
      </c>
      <c r="N1235" s="99">
        <v>1004.5</v>
      </c>
      <c r="O1235" s="99">
        <v>1064</v>
      </c>
      <c r="P1235" s="99">
        <v>0</v>
      </c>
      <c r="Q1235" s="99">
        <v>25574.61</v>
      </c>
    </row>
    <row r="1236" spans="1:17">
      <c r="A1236" s="42" t="str">
        <f>TNOMINA[[#This Row],[cedula]]&amp;TNOMINA[[#This Row],[ctapresup]]&amp;TNOMINA[[#This Row],[prog]]</f>
        <v>013000649692.1.1.3.0101</v>
      </c>
      <c r="B1236" s="98" t="s">
        <v>1789</v>
      </c>
      <c r="C1236" s="98" t="s">
        <v>1807</v>
      </c>
      <c r="D1236" s="98" t="s">
        <v>5730</v>
      </c>
      <c r="E1236" s="98" t="s">
        <v>5731</v>
      </c>
      <c r="F1236" s="98" t="s">
        <v>1784</v>
      </c>
      <c r="G1236" s="98" t="s">
        <v>1742</v>
      </c>
      <c r="H1236" s="98" t="s">
        <v>648</v>
      </c>
      <c r="I1236" s="98" t="s">
        <v>305</v>
      </c>
      <c r="J1236" s="98" t="s">
        <v>695</v>
      </c>
      <c r="K1236" s="98" t="s">
        <v>6294</v>
      </c>
      <c r="L1236" s="99">
        <v>10000</v>
      </c>
      <c r="M1236" s="100"/>
      <c r="N1236" s="99">
        <v>304</v>
      </c>
      <c r="O1236" s="99">
        <v>287</v>
      </c>
      <c r="P1236" s="100"/>
      <c r="Q1236" s="99">
        <v>9034</v>
      </c>
    </row>
    <row r="1237" spans="1:17">
      <c r="A1237" s="42" t="str">
        <f>TNOMINA[[#This Row],[cedula]]&amp;TNOMINA[[#This Row],[ctapresup]]&amp;TNOMINA[[#This Row],[prog]]</f>
        <v>001035498122.1.1.3.0101</v>
      </c>
      <c r="B1237" s="98" t="s">
        <v>1789</v>
      </c>
      <c r="C1237" s="98" t="s">
        <v>1807</v>
      </c>
      <c r="D1237" s="98" t="s">
        <v>5730</v>
      </c>
      <c r="E1237" s="98" t="s">
        <v>5731</v>
      </c>
      <c r="F1237" s="98" t="s">
        <v>1784</v>
      </c>
      <c r="G1237" s="98" t="s">
        <v>1743</v>
      </c>
      <c r="H1237" s="98" t="s">
        <v>647</v>
      </c>
      <c r="I1237" s="98" t="s">
        <v>312</v>
      </c>
      <c r="J1237" s="98" t="s">
        <v>265</v>
      </c>
      <c r="K1237" s="98" t="s">
        <v>6294</v>
      </c>
      <c r="L1237" s="99">
        <v>10000</v>
      </c>
      <c r="M1237" s="100"/>
      <c r="N1237" s="99">
        <v>304</v>
      </c>
      <c r="O1237" s="99">
        <v>287</v>
      </c>
      <c r="P1237" s="100"/>
      <c r="Q1237" s="99">
        <v>9334</v>
      </c>
    </row>
    <row r="1238" spans="1:17">
      <c r="A1238" s="42" t="str">
        <f>TNOMINA[[#This Row],[cedula]]&amp;TNOMINA[[#This Row],[ctapresup]]&amp;TNOMINA[[#This Row],[prog]]</f>
        <v>001011789292.1.1.3.0101</v>
      </c>
      <c r="B1238" s="98" t="s">
        <v>1789</v>
      </c>
      <c r="C1238" s="98" t="s">
        <v>1807</v>
      </c>
      <c r="D1238" s="98" t="s">
        <v>5730</v>
      </c>
      <c r="E1238" s="98" t="s">
        <v>5731</v>
      </c>
      <c r="F1238" s="98" t="s">
        <v>1784</v>
      </c>
      <c r="G1238" s="98" t="s">
        <v>1286</v>
      </c>
      <c r="H1238" s="98" t="s">
        <v>643</v>
      </c>
      <c r="I1238" s="98" t="s">
        <v>25</v>
      </c>
      <c r="J1238" s="98" t="s">
        <v>609</v>
      </c>
      <c r="K1238" s="98" t="s">
        <v>6294</v>
      </c>
      <c r="L1238" s="99">
        <v>50000</v>
      </c>
      <c r="M1238" s="99">
        <v>1339.36</v>
      </c>
      <c r="N1238" s="99">
        <v>1520</v>
      </c>
      <c r="O1238" s="99">
        <v>1435</v>
      </c>
      <c r="P1238" s="99">
        <v>4055.9199999999983</v>
      </c>
      <c r="Q1238" s="99">
        <v>41649.72</v>
      </c>
    </row>
    <row r="1239" spans="1:17">
      <c r="A1239" s="42" t="str">
        <f>TNOMINA[[#This Row],[cedula]]&amp;TNOMINA[[#This Row],[ctapresup]]&amp;TNOMINA[[#This Row],[prog]]</f>
        <v>001056445042.1.1.3.0101</v>
      </c>
      <c r="B1239" s="98" t="s">
        <v>1789</v>
      </c>
      <c r="C1239" s="98" t="s">
        <v>1807</v>
      </c>
      <c r="D1239" s="98" t="s">
        <v>5730</v>
      </c>
      <c r="E1239" s="98" t="s">
        <v>5731</v>
      </c>
      <c r="F1239" s="98" t="s">
        <v>1784</v>
      </c>
      <c r="G1239" s="98" t="s">
        <v>982</v>
      </c>
      <c r="H1239" s="98" t="s">
        <v>649</v>
      </c>
      <c r="I1239" s="98" t="s">
        <v>305</v>
      </c>
      <c r="J1239" s="98" t="s">
        <v>695</v>
      </c>
      <c r="K1239" s="98" t="s">
        <v>6294</v>
      </c>
      <c r="L1239" s="99">
        <v>10000</v>
      </c>
      <c r="M1239" s="100"/>
      <c r="N1239" s="99">
        <v>304</v>
      </c>
      <c r="O1239" s="99">
        <v>287</v>
      </c>
      <c r="P1239" s="100"/>
      <c r="Q1239" s="99">
        <v>9384</v>
      </c>
    </row>
    <row r="1240" spans="1:17">
      <c r="A1240" s="42" t="str">
        <f>TNOMINA[[#This Row],[cedula]]&amp;TNOMINA[[#This Row],[ctapresup]]&amp;TNOMINA[[#This Row],[prog]]</f>
        <v>082000989302.1.1.3.0101</v>
      </c>
      <c r="B1240" s="98" t="s">
        <v>1789</v>
      </c>
      <c r="C1240" s="98" t="s">
        <v>1807</v>
      </c>
      <c r="D1240" s="98" t="s">
        <v>5730</v>
      </c>
      <c r="E1240" s="98" t="s">
        <v>5731</v>
      </c>
      <c r="F1240" s="98" t="s">
        <v>1784</v>
      </c>
      <c r="G1240" s="98" t="s">
        <v>983</v>
      </c>
      <c r="H1240" s="98" t="s">
        <v>650</v>
      </c>
      <c r="I1240" s="98" t="s">
        <v>7</v>
      </c>
      <c r="J1240" s="98" t="s">
        <v>695</v>
      </c>
      <c r="K1240" s="98" t="s">
        <v>6294</v>
      </c>
      <c r="L1240" s="99">
        <v>10000</v>
      </c>
      <c r="M1240" s="100"/>
      <c r="N1240" s="99">
        <v>304</v>
      </c>
      <c r="O1240" s="99">
        <v>287</v>
      </c>
      <c r="P1240" s="100"/>
      <c r="Q1240" s="99">
        <v>9034</v>
      </c>
    </row>
    <row r="1241" spans="1:17">
      <c r="A1241" s="42" t="str">
        <f>TNOMINA[[#This Row],[cedula]]&amp;TNOMINA[[#This Row],[ctapresup]]&amp;TNOMINA[[#This Row],[prog]]</f>
        <v>001107437212.1.1.3.0101</v>
      </c>
      <c r="B1241" s="98" t="s">
        <v>1789</v>
      </c>
      <c r="C1241" s="98" t="s">
        <v>1807</v>
      </c>
      <c r="D1241" s="98" t="s">
        <v>5730</v>
      </c>
      <c r="E1241" s="98" t="s">
        <v>5731</v>
      </c>
      <c r="F1241" s="98" t="s">
        <v>1784</v>
      </c>
      <c r="G1241" s="98" t="s">
        <v>1744</v>
      </c>
      <c r="H1241" s="98" t="s">
        <v>651</v>
      </c>
      <c r="I1241" s="98" t="s">
        <v>652</v>
      </c>
      <c r="J1241" s="98" t="s">
        <v>695</v>
      </c>
      <c r="K1241" s="98" t="s">
        <v>6294</v>
      </c>
      <c r="L1241" s="99">
        <v>10000</v>
      </c>
      <c r="M1241" s="100"/>
      <c r="N1241" s="99">
        <v>304</v>
      </c>
      <c r="O1241" s="99">
        <v>287</v>
      </c>
      <c r="P1241" s="100"/>
      <c r="Q1241" s="99">
        <v>9034</v>
      </c>
    </row>
    <row r="1242" spans="1:17">
      <c r="A1242" s="42" t="str">
        <f>TNOMINA[[#This Row],[cedula]]&amp;TNOMINA[[#This Row],[ctapresup]]&amp;TNOMINA[[#This Row],[prog]]</f>
        <v>001017201832.1.1.3.0101</v>
      </c>
      <c r="B1242" s="98" t="s">
        <v>1789</v>
      </c>
      <c r="C1242" s="98" t="s">
        <v>1807</v>
      </c>
      <c r="D1242" s="98" t="s">
        <v>5730</v>
      </c>
      <c r="E1242" s="98" t="s">
        <v>5731</v>
      </c>
      <c r="F1242" s="98" t="s">
        <v>1784</v>
      </c>
      <c r="G1242" s="98" t="s">
        <v>850</v>
      </c>
      <c r="H1242" s="98" t="s">
        <v>423</v>
      </c>
      <c r="I1242" s="98" t="s">
        <v>424</v>
      </c>
      <c r="J1242" s="98" t="s">
        <v>420</v>
      </c>
      <c r="K1242" s="98" t="s">
        <v>6294</v>
      </c>
      <c r="L1242" s="99">
        <v>50000</v>
      </c>
      <c r="M1242" s="99">
        <v>1854</v>
      </c>
      <c r="N1242" s="99">
        <v>1520</v>
      </c>
      <c r="O1242" s="99">
        <v>1435</v>
      </c>
      <c r="P1242" s="99">
        <v>5205</v>
      </c>
      <c r="Q1242" s="99">
        <v>39986</v>
      </c>
    </row>
    <row r="1243" spans="1:17">
      <c r="A1243" s="42" t="str">
        <f>TNOMINA[[#This Row],[cedula]]&amp;TNOMINA[[#This Row],[ctapresup]]&amp;TNOMINA[[#This Row],[prog]]</f>
        <v>001047295042.1.1.3.0101</v>
      </c>
      <c r="B1243" s="98" t="s">
        <v>1789</v>
      </c>
      <c r="C1243" s="98" t="s">
        <v>1807</v>
      </c>
      <c r="D1243" s="98" t="s">
        <v>5730</v>
      </c>
      <c r="E1243" s="98" t="s">
        <v>5731</v>
      </c>
      <c r="F1243" s="98" t="s">
        <v>1784</v>
      </c>
      <c r="G1243" s="98" t="s">
        <v>855</v>
      </c>
      <c r="H1243" s="98" t="s">
        <v>623</v>
      </c>
      <c r="I1243" s="98" t="s">
        <v>309</v>
      </c>
      <c r="J1243" s="98" t="s">
        <v>612</v>
      </c>
      <c r="K1243" s="98" t="s">
        <v>6294</v>
      </c>
      <c r="L1243" s="99">
        <v>50000</v>
      </c>
      <c r="M1243" s="99">
        <v>1854</v>
      </c>
      <c r="N1243" s="99">
        <v>1520</v>
      </c>
      <c r="O1243" s="99">
        <v>1435</v>
      </c>
      <c r="P1243" s="99">
        <v>6691</v>
      </c>
      <c r="Q1243" s="99">
        <v>38500</v>
      </c>
    </row>
    <row r="1244" spans="1:17">
      <c r="A1244" s="42" t="str">
        <f>TNOMINA[[#This Row],[cedula]]&amp;TNOMINA[[#This Row],[ctapresup]]&amp;TNOMINA[[#This Row],[prog]]</f>
        <v>001038541052.1.1.3.0101</v>
      </c>
      <c r="B1244" s="98" t="s">
        <v>1789</v>
      </c>
      <c r="C1244" s="98" t="s">
        <v>1807</v>
      </c>
      <c r="D1244" s="98" t="s">
        <v>5730</v>
      </c>
      <c r="E1244" s="98" t="s">
        <v>5731</v>
      </c>
      <c r="F1244" s="98" t="s">
        <v>1784</v>
      </c>
      <c r="G1244" s="98" t="s">
        <v>856</v>
      </c>
      <c r="H1244" s="98" t="s">
        <v>624</v>
      </c>
      <c r="I1244" s="98" t="s">
        <v>625</v>
      </c>
      <c r="J1244" s="98" t="s">
        <v>612</v>
      </c>
      <c r="K1244" s="98" t="s">
        <v>6294</v>
      </c>
      <c r="L1244" s="99">
        <v>45000</v>
      </c>
      <c r="M1244" s="99">
        <v>1148.33</v>
      </c>
      <c r="N1244" s="99">
        <v>1368</v>
      </c>
      <c r="O1244" s="99">
        <v>1291.5</v>
      </c>
      <c r="P1244" s="99">
        <v>75</v>
      </c>
      <c r="Q1244" s="99">
        <v>41117.17</v>
      </c>
    </row>
    <row r="1245" spans="1:17">
      <c r="A1245" s="42" t="str">
        <f>TNOMINA[[#This Row],[cedula]]&amp;TNOMINA[[#This Row],[ctapresup]]&amp;TNOMINA[[#This Row],[prog]]</f>
        <v>003003272772.1.1.3.0101</v>
      </c>
      <c r="B1245" s="98" t="s">
        <v>1789</v>
      </c>
      <c r="C1245" s="98" t="s">
        <v>1807</v>
      </c>
      <c r="D1245" s="98" t="s">
        <v>5730</v>
      </c>
      <c r="E1245" s="98" t="s">
        <v>5731</v>
      </c>
      <c r="F1245" s="98" t="s">
        <v>1784</v>
      </c>
      <c r="G1245" s="98" t="s">
        <v>871</v>
      </c>
      <c r="H1245" s="98" t="s">
        <v>634</v>
      </c>
      <c r="I1245" s="98" t="s">
        <v>635</v>
      </c>
      <c r="J1245" s="98" t="s">
        <v>612</v>
      </c>
      <c r="K1245" s="98" t="s">
        <v>6294</v>
      </c>
      <c r="L1245" s="99">
        <v>45000</v>
      </c>
      <c r="M1245" s="99">
        <v>1148.33</v>
      </c>
      <c r="N1245" s="99">
        <v>1368</v>
      </c>
      <c r="O1245" s="99">
        <v>1291.5</v>
      </c>
      <c r="P1245" s="99">
        <v>9191</v>
      </c>
      <c r="Q1245" s="99">
        <v>32001.17</v>
      </c>
    </row>
    <row r="1246" spans="1:17">
      <c r="A1246" s="42" t="str">
        <f>TNOMINA[[#This Row],[cedula]]&amp;TNOMINA[[#This Row],[ctapresup]]&amp;TNOMINA[[#This Row],[prog]]</f>
        <v>001001228112.1.1.3.0101</v>
      </c>
      <c r="B1246" s="98" t="s">
        <v>1789</v>
      </c>
      <c r="C1246" s="98" t="s">
        <v>1807</v>
      </c>
      <c r="D1246" s="98" t="s">
        <v>5730</v>
      </c>
      <c r="E1246" s="98" t="s">
        <v>5731</v>
      </c>
      <c r="F1246" s="98" t="s">
        <v>1784</v>
      </c>
      <c r="G1246" s="98" t="s">
        <v>1746</v>
      </c>
      <c r="H1246" s="98" t="s">
        <v>645</v>
      </c>
      <c r="I1246" s="98" t="s">
        <v>158</v>
      </c>
      <c r="J1246" s="98" t="s">
        <v>157</v>
      </c>
      <c r="K1246" s="98" t="s">
        <v>6294</v>
      </c>
      <c r="L1246" s="99">
        <v>21735</v>
      </c>
      <c r="M1246" s="100"/>
      <c r="N1246" s="99">
        <v>660.74</v>
      </c>
      <c r="O1246" s="99">
        <v>623.79</v>
      </c>
      <c r="P1246" s="100"/>
      <c r="Q1246" s="99">
        <v>19975.47</v>
      </c>
    </row>
    <row r="1247" spans="1:17">
      <c r="A1247" s="42" t="str">
        <f>TNOMINA[[#This Row],[cedula]]&amp;TNOMINA[[#This Row],[ctapresup]]&amp;TNOMINA[[#This Row],[prog]]</f>
        <v>001003445712.1.1.3.0101</v>
      </c>
      <c r="B1247" s="98" t="s">
        <v>1789</v>
      </c>
      <c r="C1247" s="98" t="s">
        <v>1807</v>
      </c>
      <c r="D1247" s="98" t="s">
        <v>5730</v>
      </c>
      <c r="E1247" s="98" t="s">
        <v>5731</v>
      </c>
      <c r="F1247" s="98" t="s">
        <v>1784</v>
      </c>
      <c r="G1247" s="98" t="s">
        <v>1747</v>
      </c>
      <c r="H1247" s="98" t="s">
        <v>646</v>
      </c>
      <c r="I1247" s="98" t="s">
        <v>320</v>
      </c>
      <c r="J1247" s="98" t="s">
        <v>157</v>
      </c>
      <c r="K1247" s="98" t="s">
        <v>6294</v>
      </c>
      <c r="L1247" s="99">
        <v>19000.55</v>
      </c>
      <c r="M1247" s="100"/>
      <c r="N1247" s="99">
        <v>577.62</v>
      </c>
      <c r="O1247" s="99">
        <v>545.32000000000005</v>
      </c>
      <c r="P1247" s="100"/>
      <c r="Q1247" s="99">
        <v>17802.61</v>
      </c>
    </row>
    <row r="1248" spans="1:17">
      <c r="A1248" s="42" t="str">
        <f>TNOMINA[[#This Row],[cedula]]&amp;TNOMINA[[#This Row],[ctapresup]]&amp;TNOMINA[[#This Row],[prog]]</f>
        <v>001134797032.1.1.3.0101</v>
      </c>
      <c r="B1248" s="98" t="s">
        <v>1789</v>
      </c>
      <c r="C1248" s="98" t="s">
        <v>1807</v>
      </c>
      <c r="D1248" s="98" t="s">
        <v>5730</v>
      </c>
      <c r="E1248" s="98" t="s">
        <v>5731</v>
      </c>
      <c r="F1248" s="98" t="s">
        <v>1784</v>
      </c>
      <c r="G1248" s="98" t="s">
        <v>1633</v>
      </c>
      <c r="H1248" s="98" t="s">
        <v>149</v>
      </c>
      <c r="I1248" s="98" t="s">
        <v>127</v>
      </c>
      <c r="J1248" s="98" t="s">
        <v>119</v>
      </c>
      <c r="K1248" s="98" t="s">
        <v>6294</v>
      </c>
      <c r="L1248" s="99">
        <v>35000</v>
      </c>
      <c r="M1248" s="100"/>
      <c r="N1248" s="99">
        <v>1064</v>
      </c>
      <c r="O1248" s="99">
        <v>1004.5</v>
      </c>
      <c r="P1248" s="100"/>
      <c r="Q1248" s="99">
        <v>32556.5</v>
      </c>
    </row>
    <row r="1249" spans="1:17">
      <c r="A1249" s="42" t="str">
        <f>TNOMINA[[#This Row],[cedula]]&amp;TNOMINA[[#This Row],[ctapresup]]&amp;TNOMINA[[#This Row],[prog]]</f>
        <v>001007247152.1.2.2.0401</v>
      </c>
      <c r="B1249" s="98" t="s">
        <v>2294</v>
      </c>
      <c r="C1249" s="98" t="s">
        <v>1807</v>
      </c>
      <c r="D1249" s="98" t="s">
        <v>5730</v>
      </c>
      <c r="E1249" s="98" t="s">
        <v>5731</v>
      </c>
      <c r="F1249" s="98" t="s">
        <v>2295</v>
      </c>
      <c r="G1249" s="98" t="s">
        <v>1261</v>
      </c>
      <c r="H1249" s="98" t="s">
        <v>180</v>
      </c>
      <c r="I1249" s="98" t="s">
        <v>5818</v>
      </c>
      <c r="J1249" s="98" t="s">
        <v>5819</v>
      </c>
      <c r="K1249" s="98" t="s">
        <v>6294</v>
      </c>
      <c r="L1249" s="99">
        <v>2500</v>
      </c>
      <c r="M1249" s="100"/>
      <c r="N1249" s="100"/>
      <c r="O1249" s="100"/>
      <c r="P1249" s="100"/>
      <c r="Q1249" s="99">
        <v>2500</v>
      </c>
    </row>
    <row r="1250" spans="1:17">
      <c r="A1250" s="42" t="str">
        <f>TNOMINA[[#This Row],[cedula]]&amp;TNOMINA[[#This Row],[ctapresup]]&amp;TNOMINA[[#This Row],[prog]]</f>
        <v>001167761542.1.2.2.0401</v>
      </c>
      <c r="B1250" s="98" t="s">
        <v>2294</v>
      </c>
      <c r="C1250" s="98" t="s">
        <v>1807</v>
      </c>
      <c r="D1250" s="98" t="s">
        <v>5730</v>
      </c>
      <c r="E1250" s="98" t="s">
        <v>5731</v>
      </c>
      <c r="F1250" s="98" t="s">
        <v>2295</v>
      </c>
      <c r="G1250" s="98" t="s">
        <v>1293</v>
      </c>
      <c r="H1250" s="98" t="s">
        <v>183</v>
      </c>
      <c r="I1250" s="98" t="s">
        <v>35</v>
      </c>
      <c r="J1250" s="98" t="s">
        <v>5819</v>
      </c>
      <c r="K1250" s="98" t="s">
        <v>6294</v>
      </c>
      <c r="L1250" s="99">
        <v>2500</v>
      </c>
      <c r="M1250" s="100"/>
      <c r="N1250" s="100"/>
      <c r="O1250" s="100"/>
      <c r="P1250" s="100"/>
      <c r="Q1250" s="99">
        <v>2500</v>
      </c>
    </row>
    <row r="1251" spans="1:17">
      <c r="A1251" s="42" t="str">
        <f>TNOMINA[[#This Row],[cedula]]&amp;TNOMINA[[#This Row],[ctapresup]]&amp;TNOMINA[[#This Row],[prog]]</f>
        <v>001118887232.1.2.2.0401</v>
      </c>
      <c r="B1251" s="98" t="s">
        <v>2294</v>
      </c>
      <c r="C1251" s="98" t="s">
        <v>1807</v>
      </c>
      <c r="D1251" s="98" t="s">
        <v>5730</v>
      </c>
      <c r="E1251" s="98" t="s">
        <v>5731</v>
      </c>
      <c r="F1251" s="98" t="s">
        <v>2295</v>
      </c>
      <c r="G1251" s="98" t="s">
        <v>838</v>
      </c>
      <c r="H1251" s="98" t="s">
        <v>184</v>
      </c>
      <c r="I1251" s="98" t="s">
        <v>5818</v>
      </c>
      <c r="J1251" s="98" t="s">
        <v>5819</v>
      </c>
      <c r="K1251" s="98" t="s">
        <v>6294</v>
      </c>
      <c r="L1251" s="99">
        <v>2500</v>
      </c>
      <c r="M1251" s="100"/>
      <c r="N1251" s="100"/>
      <c r="O1251" s="100"/>
      <c r="P1251" s="100"/>
      <c r="Q1251" s="99">
        <v>2500</v>
      </c>
    </row>
    <row r="1252" spans="1:17">
      <c r="A1252" s="42" t="str">
        <f>TNOMINA[[#This Row],[cedula]]&amp;TNOMINA[[#This Row],[ctapresup]]&amp;TNOMINA[[#This Row],[prog]]</f>
        <v>001082414152.1.2.2.0401</v>
      </c>
      <c r="B1252" s="98" t="s">
        <v>2294</v>
      </c>
      <c r="C1252" s="98" t="s">
        <v>1807</v>
      </c>
      <c r="D1252" s="98" t="s">
        <v>5730</v>
      </c>
      <c r="E1252" s="98" t="s">
        <v>5731</v>
      </c>
      <c r="F1252" s="98" t="s">
        <v>2295</v>
      </c>
      <c r="G1252" s="98" t="s">
        <v>1315</v>
      </c>
      <c r="H1252" s="98" t="s">
        <v>580</v>
      </c>
      <c r="I1252" s="98" t="s">
        <v>5818</v>
      </c>
      <c r="J1252" s="98" t="s">
        <v>5776</v>
      </c>
      <c r="K1252" s="98" t="s">
        <v>6294</v>
      </c>
      <c r="L1252" s="99">
        <v>2500</v>
      </c>
      <c r="M1252" s="100"/>
      <c r="N1252" s="100"/>
      <c r="O1252" s="100"/>
      <c r="P1252" s="100"/>
      <c r="Q1252" s="99">
        <v>2500</v>
      </c>
    </row>
    <row r="1253" spans="1:17">
      <c r="A1253" s="42" t="str">
        <f>TNOMINA[[#This Row],[cedula]]&amp;TNOMINA[[#This Row],[ctapresup]]&amp;TNOMINA[[#This Row],[prog]]</f>
        <v>001048820302.1.2.2.0401</v>
      </c>
      <c r="B1253" s="98" t="s">
        <v>2294</v>
      </c>
      <c r="C1253" s="98" t="s">
        <v>1807</v>
      </c>
      <c r="D1253" s="98" t="s">
        <v>5730</v>
      </c>
      <c r="E1253" s="98" t="s">
        <v>5731</v>
      </c>
      <c r="F1253" s="98" t="s">
        <v>2295</v>
      </c>
      <c r="G1253" s="98" t="s">
        <v>1578</v>
      </c>
      <c r="H1253" s="98" t="s">
        <v>138</v>
      </c>
      <c r="I1253" s="98" t="s">
        <v>5818</v>
      </c>
      <c r="J1253" s="98" t="s">
        <v>5820</v>
      </c>
      <c r="K1253" s="98" t="s">
        <v>6294</v>
      </c>
      <c r="L1253" s="99">
        <v>2500</v>
      </c>
      <c r="M1253" s="100"/>
      <c r="N1253" s="100"/>
      <c r="O1253" s="100"/>
      <c r="P1253" s="100"/>
      <c r="Q1253" s="99">
        <v>2500</v>
      </c>
    </row>
    <row r="1254" spans="1:17">
      <c r="A1254" s="42" t="str">
        <f>TNOMINA[[#This Row],[cedula]]&amp;TNOMINA[[#This Row],[ctapresup]]&amp;TNOMINA[[#This Row],[prog]]</f>
        <v>001128260372.1.2.2.0401</v>
      </c>
      <c r="B1254" s="98" t="s">
        <v>2294</v>
      </c>
      <c r="C1254" s="98" t="s">
        <v>1807</v>
      </c>
      <c r="D1254" s="98" t="s">
        <v>5730</v>
      </c>
      <c r="E1254" s="98" t="s">
        <v>5731</v>
      </c>
      <c r="F1254" s="98" t="s">
        <v>2295</v>
      </c>
      <c r="G1254" s="98" t="s">
        <v>1332</v>
      </c>
      <c r="H1254" s="98" t="s">
        <v>185</v>
      </c>
      <c r="I1254" s="98" t="s">
        <v>5818</v>
      </c>
      <c r="J1254" s="98" t="s">
        <v>5819</v>
      </c>
      <c r="K1254" s="98" t="s">
        <v>6294</v>
      </c>
      <c r="L1254" s="99">
        <v>2500</v>
      </c>
      <c r="M1254" s="100"/>
      <c r="N1254" s="100"/>
      <c r="O1254" s="100"/>
      <c r="P1254" s="100"/>
      <c r="Q1254" s="99">
        <v>2500</v>
      </c>
    </row>
    <row r="1255" spans="1:17">
      <c r="A1255" s="42" t="str">
        <f>TNOMINA[[#This Row],[cedula]]&amp;TNOMINA[[#This Row],[ctapresup]]&amp;TNOMINA[[#This Row],[prog]]</f>
        <v>225000100732.1.2.2.0401</v>
      </c>
      <c r="B1255" s="98" t="s">
        <v>2294</v>
      </c>
      <c r="C1255" s="98" t="s">
        <v>1807</v>
      </c>
      <c r="D1255" s="98" t="s">
        <v>5730</v>
      </c>
      <c r="E1255" s="98" t="s">
        <v>5731</v>
      </c>
      <c r="F1255" s="98" t="s">
        <v>2295</v>
      </c>
      <c r="G1255" s="98" t="s">
        <v>1619</v>
      </c>
      <c r="H1255" s="98" t="s">
        <v>114</v>
      </c>
      <c r="I1255" s="98" t="s">
        <v>5818</v>
      </c>
      <c r="J1255" s="98" t="s">
        <v>5821</v>
      </c>
      <c r="K1255" s="98" t="s">
        <v>6294</v>
      </c>
      <c r="L1255" s="99">
        <v>2500</v>
      </c>
      <c r="M1255" s="99">
        <v>111.97</v>
      </c>
      <c r="N1255" s="100"/>
      <c r="O1255" s="100"/>
      <c r="P1255" s="100"/>
      <c r="Q1255" s="99">
        <v>2388.0300000000002</v>
      </c>
    </row>
    <row r="1256" spans="1:17">
      <c r="A1256" s="42" t="str">
        <f>TNOMINA[[#This Row],[cedula]]&amp;TNOMINA[[#This Row],[ctapresup]]&amp;TNOMINA[[#This Row],[prog]]</f>
        <v>001132001822.1.2.2.0401</v>
      </c>
      <c r="B1256" s="98" t="s">
        <v>2294</v>
      </c>
      <c r="C1256" s="98" t="s">
        <v>1807</v>
      </c>
      <c r="D1256" s="98" t="s">
        <v>5730</v>
      </c>
      <c r="E1256" s="98" t="s">
        <v>5731</v>
      </c>
      <c r="F1256" s="98" t="s">
        <v>2295</v>
      </c>
      <c r="G1256" s="98" t="s">
        <v>880</v>
      </c>
      <c r="H1256" s="98" t="s">
        <v>186</v>
      </c>
      <c r="I1256" s="98" t="s">
        <v>35</v>
      </c>
      <c r="J1256" s="98" t="s">
        <v>5819</v>
      </c>
      <c r="K1256" s="98" t="s">
        <v>6294</v>
      </c>
      <c r="L1256" s="99">
        <v>2500</v>
      </c>
      <c r="M1256" s="100"/>
      <c r="N1256" s="100"/>
      <c r="O1256" s="100"/>
      <c r="P1256" s="100"/>
      <c r="Q1256" s="99">
        <v>2500</v>
      </c>
    </row>
    <row r="1257" spans="1:17">
      <c r="A1257" s="42" t="str">
        <f>TNOMINA[[#This Row],[cedula]]&amp;TNOMINA[[#This Row],[ctapresup]]&amp;TNOMINA[[#This Row],[prog]]</f>
        <v>001108708132.1.2.2.0401</v>
      </c>
      <c r="B1257" s="98" t="s">
        <v>2294</v>
      </c>
      <c r="C1257" s="98" t="s">
        <v>1807</v>
      </c>
      <c r="D1257" s="98" t="s">
        <v>5730</v>
      </c>
      <c r="E1257" s="98" t="s">
        <v>5731</v>
      </c>
      <c r="F1257" s="98" t="s">
        <v>2295</v>
      </c>
      <c r="G1257" s="98" t="s">
        <v>1422</v>
      </c>
      <c r="H1257" s="98" t="s">
        <v>279</v>
      </c>
      <c r="I1257" s="98" t="s">
        <v>5818</v>
      </c>
      <c r="J1257" s="98" t="s">
        <v>5771</v>
      </c>
      <c r="K1257" s="98" t="s">
        <v>6294</v>
      </c>
      <c r="L1257" s="99">
        <v>2500</v>
      </c>
      <c r="M1257" s="99">
        <v>111.97</v>
      </c>
      <c r="N1257" s="100"/>
      <c r="O1257" s="100"/>
      <c r="P1257" s="100"/>
      <c r="Q1257" s="99">
        <v>2388.0300000000002</v>
      </c>
    </row>
    <row r="1258" spans="1:17">
      <c r="A1258" s="42" t="str">
        <f>TNOMINA[[#This Row],[cedula]]&amp;TNOMINA[[#This Row],[ctapresup]]&amp;TNOMINA[[#This Row],[prog]]</f>
        <v>001163793222.1.2.2.0401</v>
      </c>
      <c r="B1258" s="98" t="s">
        <v>2294</v>
      </c>
      <c r="C1258" s="98" t="s">
        <v>1807</v>
      </c>
      <c r="D1258" s="98" t="s">
        <v>5730</v>
      </c>
      <c r="E1258" s="98" t="s">
        <v>5731</v>
      </c>
      <c r="F1258" s="98" t="s">
        <v>2295</v>
      </c>
      <c r="G1258" s="98" t="s">
        <v>1432</v>
      </c>
      <c r="H1258" s="98" t="s">
        <v>187</v>
      </c>
      <c r="I1258" s="98" t="s">
        <v>35</v>
      </c>
      <c r="J1258" s="98" t="s">
        <v>5819</v>
      </c>
      <c r="K1258" s="98" t="s">
        <v>6294</v>
      </c>
      <c r="L1258" s="99">
        <v>2500</v>
      </c>
      <c r="M1258" s="100"/>
      <c r="N1258" s="100"/>
      <c r="O1258" s="100"/>
      <c r="P1258" s="100"/>
      <c r="Q1258" s="99">
        <v>2500</v>
      </c>
    </row>
    <row r="1259" spans="1:17">
      <c r="A1259" s="42" t="str">
        <f>TNOMINA[[#This Row],[cedula]]&amp;TNOMINA[[#This Row],[ctapresup]]&amp;TNOMINA[[#This Row],[prog]]</f>
        <v>402337237472.1.2.2.0501</v>
      </c>
      <c r="B1259" s="98" t="s">
        <v>1788</v>
      </c>
      <c r="C1259" s="98" t="s">
        <v>1807</v>
      </c>
      <c r="D1259" s="98" t="s">
        <v>5730</v>
      </c>
      <c r="E1259" s="98" t="s">
        <v>5731</v>
      </c>
      <c r="F1259" s="98" t="s">
        <v>211</v>
      </c>
      <c r="G1259" s="98" t="s">
        <v>5967</v>
      </c>
      <c r="H1259" s="98" t="s">
        <v>5970</v>
      </c>
      <c r="I1259" s="98" t="s">
        <v>666</v>
      </c>
      <c r="J1259" s="98" t="s">
        <v>695</v>
      </c>
      <c r="K1259" s="98" t="s">
        <v>6294</v>
      </c>
      <c r="L1259" s="99">
        <v>10000</v>
      </c>
      <c r="M1259" s="100"/>
      <c r="N1259" s="100"/>
      <c r="O1259" s="100"/>
      <c r="P1259" s="100"/>
      <c r="Q1259" s="99">
        <v>10000</v>
      </c>
    </row>
    <row r="1260" spans="1:17">
      <c r="A1260" s="42" t="str">
        <f>TNOMINA[[#This Row],[cedula]]&amp;TNOMINA[[#This Row],[ctapresup]]&amp;TNOMINA[[#This Row],[prog]]</f>
        <v>402232657332.1.2.2.0501</v>
      </c>
      <c r="B1260" s="98" t="s">
        <v>1788</v>
      </c>
      <c r="C1260" s="98" t="s">
        <v>1807</v>
      </c>
      <c r="D1260" s="98" t="s">
        <v>5730</v>
      </c>
      <c r="E1260" s="98" t="s">
        <v>5731</v>
      </c>
      <c r="F1260" s="98" t="s">
        <v>211</v>
      </c>
      <c r="G1260" s="98" t="s">
        <v>2548</v>
      </c>
      <c r="H1260" s="98" t="s">
        <v>2574</v>
      </c>
      <c r="I1260" s="98" t="s">
        <v>666</v>
      </c>
      <c r="J1260" s="98" t="s">
        <v>695</v>
      </c>
      <c r="K1260" s="98" t="s">
        <v>6294</v>
      </c>
      <c r="L1260" s="99">
        <v>10000</v>
      </c>
      <c r="M1260" s="100"/>
      <c r="N1260" s="100"/>
      <c r="O1260" s="100"/>
      <c r="P1260" s="100"/>
      <c r="Q1260" s="99">
        <v>10000</v>
      </c>
    </row>
    <row r="1261" spans="1:17">
      <c r="A1261" s="42" t="str">
        <f>TNOMINA[[#This Row],[cedula]]&amp;TNOMINA[[#This Row],[ctapresup]]&amp;TNOMINA[[#This Row],[prog]]</f>
        <v>002016028102.1.2.2.0501</v>
      </c>
      <c r="B1261" s="98" t="s">
        <v>1788</v>
      </c>
      <c r="C1261" s="98" t="s">
        <v>1807</v>
      </c>
      <c r="D1261" s="98" t="s">
        <v>5730</v>
      </c>
      <c r="E1261" s="98" t="s">
        <v>5731</v>
      </c>
      <c r="F1261" s="98" t="s">
        <v>211</v>
      </c>
      <c r="G1261" s="98" t="s">
        <v>6012</v>
      </c>
      <c r="H1261" s="98" t="s">
        <v>6015</v>
      </c>
      <c r="I1261" s="98" t="s">
        <v>666</v>
      </c>
      <c r="J1261" s="98" t="s">
        <v>695</v>
      </c>
      <c r="K1261" s="98" t="s">
        <v>6294</v>
      </c>
      <c r="L1261" s="99">
        <v>10000</v>
      </c>
      <c r="M1261" s="100"/>
      <c r="N1261" s="100"/>
      <c r="O1261" s="100"/>
      <c r="P1261" s="100"/>
      <c r="Q1261" s="99">
        <v>10000</v>
      </c>
    </row>
    <row r="1262" spans="1:17">
      <c r="A1262" s="42" t="str">
        <f>TNOMINA[[#This Row],[cedula]]&amp;TNOMINA[[#This Row],[ctapresup]]&amp;TNOMINA[[#This Row],[prog]]</f>
        <v>223002306572.1.2.2.0501</v>
      </c>
      <c r="B1262" s="98" t="s">
        <v>1788</v>
      </c>
      <c r="C1262" s="98" t="s">
        <v>1807</v>
      </c>
      <c r="D1262" s="98" t="s">
        <v>5730</v>
      </c>
      <c r="E1262" s="98" t="s">
        <v>5731</v>
      </c>
      <c r="F1262" s="98" t="s">
        <v>211</v>
      </c>
      <c r="G1262" s="98" t="s">
        <v>5859</v>
      </c>
      <c r="H1262" s="98" t="s">
        <v>5861</v>
      </c>
      <c r="I1262" s="98" t="s">
        <v>666</v>
      </c>
      <c r="J1262" s="98" t="s">
        <v>695</v>
      </c>
      <c r="K1262" s="98" t="s">
        <v>6294</v>
      </c>
      <c r="L1262" s="99">
        <v>9000</v>
      </c>
      <c r="M1262" s="100"/>
      <c r="N1262" s="100"/>
      <c r="O1262" s="100"/>
      <c r="P1262" s="100"/>
      <c r="Q1262" s="99">
        <v>9000</v>
      </c>
    </row>
    <row r="1263" spans="1:17">
      <c r="A1263" s="42" t="str">
        <f>TNOMINA[[#This Row],[cedula]]&amp;TNOMINA[[#This Row],[ctapresup]]&amp;TNOMINA[[#This Row],[prog]]</f>
        <v>049007170852.1.2.2.0501</v>
      </c>
      <c r="B1263" s="98" t="s">
        <v>1788</v>
      </c>
      <c r="C1263" s="98" t="s">
        <v>1807</v>
      </c>
      <c r="D1263" s="98" t="s">
        <v>5730</v>
      </c>
      <c r="E1263" s="98" t="s">
        <v>5731</v>
      </c>
      <c r="F1263" s="98" t="s">
        <v>211</v>
      </c>
      <c r="G1263" s="98" t="s">
        <v>2297</v>
      </c>
      <c r="H1263" s="98" t="s">
        <v>2296</v>
      </c>
      <c r="I1263" s="98" t="s">
        <v>666</v>
      </c>
      <c r="J1263" s="98" t="s">
        <v>695</v>
      </c>
      <c r="K1263" s="98" t="s">
        <v>6294</v>
      </c>
      <c r="L1263" s="99">
        <v>15000</v>
      </c>
      <c r="M1263" s="100"/>
      <c r="N1263" s="100"/>
      <c r="O1263" s="100"/>
      <c r="P1263" s="100"/>
      <c r="Q1263" s="99">
        <v>15000</v>
      </c>
    </row>
    <row r="1264" spans="1:17">
      <c r="A1264" s="42" t="str">
        <f>TNOMINA[[#This Row],[cedula]]&amp;TNOMINA[[#This Row],[ctapresup]]&amp;TNOMINA[[#This Row],[prog]]</f>
        <v>016001710432.1.2.2.0501</v>
      </c>
      <c r="B1264" s="98" t="s">
        <v>1788</v>
      </c>
      <c r="C1264" s="98" t="s">
        <v>1807</v>
      </c>
      <c r="D1264" s="98" t="s">
        <v>5730</v>
      </c>
      <c r="E1264" s="98" t="s">
        <v>5731</v>
      </c>
      <c r="F1264" s="98" t="s">
        <v>211</v>
      </c>
      <c r="G1264" s="98" t="s">
        <v>1748</v>
      </c>
      <c r="H1264" s="98" t="s">
        <v>691</v>
      </c>
      <c r="I1264" s="98" t="s">
        <v>666</v>
      </c>
      <c r="J1264" s="98" t="s">
        <v>695</v>
      </c>
      <c r="K1264" s="98" t="s">
        <v>6294</v>
      </c>
      <c r="L1264" s="99">
        <v>10000</v>
      </c>
      <c r="M1264" s="100"/>
      <c r="N1264" s="100"/>
      <c r="O1264" s="100"/>
      <c r="P1264" s="100"/>
      <c r="Q1264" s="99">
        <v>10000</v>
      </c>
    </row>
    <row r="1265" spans="1:17">
      <c r="A1265" s="42" t="str">
        <f>TNOMINA[[#This Row],[cedula]]&amp;TNOMINA[[#This Row],[ctapresup]]&amp;TNOMINA[[#This Row],[prog]]</f>
        <v>402271894832.1.2.2.0501</v>
      </c>
      <c r="B1265" s="98" t="s">
        <v>1788</v>
      </c>
      <c r="C1265" s="98" t="s">
        <v>1807</v>
      </c>
      <c r="D1265" s="98" t="s">
        <v>5730</v>
      </c>
      <c r="E1265" s="98" t="s">
        <v>5731</v>
      </c>
      <c r="F1265" s="98" t="s">
        <v>211</v>
      </c>
      <c r="G1265" s="98" t="s">
        <v>2993</v>
      </c>
      <c r="H1265" s="98" t="s">
        <v>2994</v>
      </c>
      <c r="I1265" s="98" t="s">
        <v>666</v>
      </c>
      <c r="J1265" s="98" t="s">
        <v>695</v>
      </c>
      <c r="K1265" s="98" t="s">
        <v>6294</v>
      </c>
      <c r="L1265" s="99">
        <v>10000</v>
      </c>
      <c r="M1265" s="100"/>
      <c r="N1265" s="100"/>
      <c r="O1265" s="100"/>
      <c r="P1265" s="100"/>
      <c r="Q1265" s="99">
        <v>10000</v>
      </c>
    </row>
    <row r="1266" spans="1:17">
      <c r="A1266" s="42" t="str">
        <f>TNOMINA[[#This Row],[cedula]]&amp;TNOMINA[[#This Row],[ctapresup]]&amp;TNOMINA[[#This Row],[prog]]</f>
        <v>223009530272.1.2.2.0501</v>
      </c>
      <c r="B1266" s="98" t="s">
        <v>1788</v>
      </c>
      <c r="C1266" s="98" t="s">
        <v>1807</v>
      </c>
      <c r="D1266" s="98" t="s">
        <v>5730</v>
      </c>
      <c r="E1266" s="98" t="s">
        <v>5731</v>
      </c>
      <c r="F1266" s="98" t="s">
        <v>211</v>
      </c>
      <c r="G1266" s="98" t="s">
        <v>2549</v>
      </c>
      <c r="H1266" s="98" t="s">
        <v>2575</v>
      </c>
      <c r="I1266" s="98" t="s">
        <v>666</v>
      </c>
      <c r="J1266" s="98" t="s">
        <v>695</v>
      </c>
      <c r="K1266" s="98" t="s">
        <v>6294</v>
      </c>
      <c r="L1266" s="99">
        <v>10000</v>
      </c>
      <c r="M1266" s="100"/>
      <c r="N1266" s="100"/>
      <c r="O1266" s="100"/>
      <c r="P1266" s="100"/>
      <c r="Q1266" s="99">
        <v>10000</v>
      </c>
    </row>
    <row r="1267" spans="1:17">
      <c r="A1267" s="42" t="str">
        <f>TNOMINA[[#This Row],[cedula]]&amp;TNOMINA[[#This Row],[ctapresup]]&amp;TNOMINA[[#This Row],[prog]]</f>
        <v>402021278662.1.2.2.0501</v>
      </c>
      <c r="B1267" s="98" t="s">
        <v>1788</v>
      </c>
      <c r="C1267" s="98" t="s">
        <v>1807</v>
      </c>
      <c r="D1267" s="98" t="s">
        <v>5730</v>
      </c>
      <c r="E1267" s="98" t="s">
        <v>5731</v>
      </c>
      <c r="F1267" s="98" t="s">
        <v>211</v>
      </c>
      <c r="G1267" s="98" t="s">
        <v>2836</v>
      </c>
      <c r="H1267" s="98" t="s">
        <v>2835</v>
      </c>
      <c r="I1267" s="98" t="s">
        <v>666</v>
      </c>
      <c r="J1267" s="98" t="s">
        <v>695</v>
      </c>
      <c r="K1267" s="98" t="s">
        <v>6294</v>
      </c>
      <c r="L1267" s="99">
        <v>8000</v>
      </c>
      <c r="M1267" s="100"/>
      <c r="N1267" s="100"/>
      <c r="O1267" s="100"/>
      <c r="P1267" s="100"/>
      <c r="Q1267" s="99">
        <v>8000</v>
      </c>
    </row>
    <row r="1268" spans="1:17">
      <c r="A1268" s="42" t="str">
        <f>TNOMINA[[#This Row],[cedula]]&amp;TNOMINA[[#This Row],[ctapresup]]&amp;TNOMINA[[#This Row],[prog]]</f>
        <v>402099629072.1.2.2.0501</v>
      </c>
      <c r="B1268" s="98" t="s">
        <v>1788</v>
      </c>
      <c r="C1268" s="98" t="s">
        <v>1807</v>
      </c>
      <c r="D1268" s="98" t="s">
        <v>5730</v>
      </c>
      <c r="E1268" s="98" t="s">
        <v>5731</v>
      </c>
      <c r="F1268" s="98" t="s">
        <v>211</v>
      </c>
      <c r="G1268" s="98" t="s">
        <v>2550</v>
      </c>
      <c r="H1268" s="98" t="s">
        <v>2576</v>
      </c>
      <c r="I1268" s="98" t="s">
        <v>666</v>
      </c>
      <c r="J1268" s="98" t="s">
        <v>695</v>
      </c>
      <c r="K1268" s="98" t="s">
        <v>6294</v>
      </c>
      <c r="L1268" s="99">
        <v>10000</v>
      </c>
      <c r="M1268" s="100"/>
      <c r="N1268" s="100"/>
      <c r="O1268" s="100"/>
      <c r="P1268" s="100"/>
      <c r="Q1268" s="99">
        <v>10000</v>
      </c>
    </row>
    <row r="1269" spans="1:17">
      <c r="A1269" s="42" t="str">
        <f>TNOMINA[[#This Row],[cedula]]&amp;TNOMINA[[#This Row],[ctapresup]]&amp;TNOMINA[[#This Row],[prog]]</f>
        <v>224001916012.1.2.2.0501</v>
      </c>
      <c r="B1269" s="98" t="s">
        <v>1788</v>
      </c>
      <c r="C1269" s="98" t="s">
        <v>1807</v>
      </c>
      <c r="D1269" s="98" t="s">
        <v>5730</v>
      </c>
      <c r="E1269" s="98" t="s">
        <v>5731</v>
      </c>
      <c r="F1269" s="98" t="s">
        <v>211</v>
      </c>
      <c r="G1269" s="98" t="s">
        <v>2916</v>
      </c>
      <c r="H1269" s="98" t="s">
        <v>2917</v>
      </c>
      <c r="I1269" s="98" t="s">
        <v>666</v>
      </c>
      <c r="J1269" s="98" t="s">
        <v>695</v>
      </c>
      <c r="K1269" s="98" t="s">
        <v>6294</v>
      </c>
      <c r="L1269" s="99">
        <v>10000</v>
      </c>
      <c r="M1269" s="100"/>
      <c r="N1269" s="100"/>
      <c r="O1269" s="100"/>
      <c r="P1269" s="100"/>
      <c r="Q1269" s="99">
        <v>10000</v>
      </c>
    </row>
    <row r="1270" spans="1:17">
      <c r="A1270" s="42" t="str">
        <f>TNOMINA[[#This Row],[cedula]]&amp;TNOMINA[[#This Row],[ctapresup]]&amp;TNOMINA[[#This Row],[prog]]</f>
        <v>078001309372.1.2.2.0501</v>
      </c>
      <c r="B1270" s="98" t="s">
        <v>1788</v>
      </c>
      <c r="C1270" s="98" t="s">
        <v>1807</v>
      </c>
      <c r="D1270" s="98" t="s">
        <v>5730</v>
      </c>
      <c r="E1270" s="98" t="s">
        <v>5731</v>
      </c>
      <c r="F1270" s="98" t="s">
        <v>211</v>
      </c>
      <c r="G1270" s="98" t="s">
        <v>2779</v>
      </c>
      <c r="H1270" s="98" t="s">
        <v>2812</v>
      </c>
      <c r="I1270" s="98" t="s">
        <v>666</v>
      </c>
      <c r="J1270" s="98" t="s">
        <v>695</v>
      </c>
      <c r="K1270" s="98" t="s">
        <v>6294</v>
      </c>
      <c r="L1270" s="99">
        <v>10000</v>
      </c>
      <c r="M1270" s="100"/>
      <c r="N1270" s="100"/>
      <c r="O1270" s="100"/>
      <c r="P1270" s="100"/>
      <c r="Q1270" s="99">
        <v>10000</v>
      </c>
    </row>
    <row r="1271" spans="1:17">
      <c r="A1271" s="42" t="str">
        <f>TNOMINA[[#This Row],[cedula]]&amp;TNOMINA[[#This Row],[ctapresup]]&amp;TNOMINA[[#This Row],[prog]]</f>
        <v>005004670142.1.2.2.0501</v>
      </c>
      <c r="B1271" s="98" t="s">
        <v>1788</v>
      </c>
      <c r="C1271" s="98" t="s">
        <v>1807</v>
      </c>
      <c r="D1271" s="98" t="s">
        <v>5730</v>
      </c>
      <c r="E1271" s="98" t="s">
        <v>5731</v>
      </c>
      <c r="F1271" s="98" t="s">
        <v>211</v>
      </c>
      <c r="G1271" s="98" t="s">
        <v>1749</v>
      </c>
      <c r="H1271" s="98" t="s">
        <v>1114</v>
      </c>
      <c r="I1271" s="98" t="s">
        <v>666</v>
      </c>
      <c r="J1271" s="98" t="s">
        <v>695</v>
      </c>
      <c r="K1271" s="98" t="s">
        <v>6294</v>
      </c>
      <c r="L1271" s="99">
        <v>10000</v>
      </c>
      <c r="M1271" s="100"/>
      <c r="N1271" s="100"/>
      <c r="O1271" s="100"/>
      <c r="P1271" s="100"/>
      <c r="Q1271" s="99">
        <v>10000</v>
      </c>
    </row>
    <row r="1272" spans="1:17">
      <c r="A1272" s="42" t="str">
        <f>TNOMINA[[#This Row],[cedula]]&amp;TNOMINA[[#This Row],[ctapresup]]&amp;TNOMINA[[#This Row],[prog]]</f>
        <v>402208431442.1.2.2.0501</v>
      </c>
      <c r="B1272" s="98" t="s">
        <v>1788</v>
      </c>
      <c r="C1272" s="98" t="s">
        <v>1807</v>
      </c>
      <c r="D1272" s="98" t="s">
        <v>5730</v>
      </c>
      <c r="E1272" s="98" t="s">
        <v>5731</v>
      </c>
      <c r="F1272" s="98" t="s">
        <v>211</v>
      </c>
      <c r="G1272" s="98" t="s">
        <v>2995</v>
      </c>
      <c r="H1272" s="98" t="s">
        <v>2996</v>
      </c>
      <c r="I1272" s="98" t="s">
        <v>666</v>
      </c>
      <c r="J1272" s="98" t="s">
        <v>695</v>
      </c>
      <c r="K1272" s="98" t="s">
        <v>6294</v>
      </c>
      <c r="L1272" s="99">
        <v>10000</v>
      </c>
      <c r="M1272" s="100"/>
      <c r="N1272" s="100"/>
      <c r="O1272" s="100"/>
      <c r="P1272" s="100"/>
      <c r="Q1272" s="99">
        <v>10000</v>
      </c>
    </row>
    <row r="1273" spans="1:17">
      <c r="A1273" s="42" t="str">
        <f>TNOMINA[[#This Row],[cedula]]&amp;TNOMINA[[#This Row],[ctapresup]]&amp;TNOMINA[[#This Row],[prog]]</f>
        <v>402276492052.1.2.2.0501</v>
      </c>
      <c r="B1273" s="98" t="s">
        <v>1788</v>
      </c>
      <c r="C1273" s="98" t="s">
        <v>1807</v>
      </c>
      <c r="D1273" s="98" t="s">
        <v>5730</v>
      </c>
      <c r="E1273" s="98" t="s">
        <v>5731</v>
      </c>
      <c r="F1273" s="98" t="s">
        <v>211</v>
      </c>
      <c r="G1273" s="98" t="s">
        <v>6141</v>
      </c>
      <c r="H1273" s="98" t="s">
        <v>6144</v>
      </c>
      <c r="I1273" s="98" t="s">
        <v>666</v>
      </c>
      <c r="J1273" s="98" t="s">
        <v>695</v>
      </c>
      <c r="K1273" s="98" t="s">
        <v>6294</v>
      </c>
      <c r="L1273" s="99">
        <v>10000</v>
      </c>
      <c r="M1273" s="100"/>
      <c r="N1273" s="100"/>
      <c r="O1273" s="100"/>
      <c r="P1273" s="100"/>
      <c r="Q1273" s="99">
        <v>10000</v>
      </c>
    </row>
    <row r="1274" spans="1:17">
      <c r="A1274" s="42" t="str">
        <f>TNOMINA[[#This Row],[cedula]]&amp;TNOMINA[[#This Row],[ctapresup]]&amp;TNOMINA[[#This Row],[prog]]</f>
        <v>402209160562.1.2.2.0501</v>
      </c>
      <c r="B1274" s="98" t="s">
        <v>1788</v>
      </c>
      <c r="C1274" s="98" t="s">
        <v>1807</v>
      </c>
      <c r="D1274" s="98" t="s">
        <v>5730</v>
      </c>
      <c r="E1274" s="98" t="s">
        <v>5731</v>
      </c>
      <c r="F1274" s="98" t="s">
        <v>211</v>
      </c>
      <c r="G1274" s="98" t="s">
        <v>1750</v>
      </c>
      <c r="H1274" s="98" t="s">
        <v>1170</v>
      </c>
      <c r="I1274" s="98" t="s">
        <v>666</v>
      </c>
      <c r="J1274" s="98" t="s">
        <v>695</v>
      </c>
      <c r="K1274" s="98" t="s">
        <v>6294</v>
      </c>
      <c r="L1274" s="99">
        <v>30000</v>
      </c>
      <c r="M1274" s="100"/>
      <c r="N1274" s="100"/>
      <c r="O1274" s="100"/>
      <c r="P1274" s="100"/>
      <c r="Q1274" s="99">
        <v>30000</v>
      </c>
    </row>
    <row r="1275" spans="1:17">
      <c r="A1275" s="42" t="str">
        <f>TNOMINA[[#This Row],[cedula]]&amp;TNOMINA[[#This Row],[ctapresup]]&amp;TNOMINA[[#This Row],[prog]]</f>
        <v>016001490232.1.2.2.0501</v>
      </c>
      <c r="B1275" s="98" t="s">
        <v>1788</v>
      </c>
      <c r="C1275" s="98" t="s">
        <v>1807</v>
      </c>
      <c r="D1275" s="98" t="s">
        <v>5730</v>
      </c>
      <c r="E1275" s="98" t="s">
        <v>5731</v>
      </c>
      <c r="F1275" s="98" t="s">
        <v>211</v>
      </c>
      <c r="G1275" s="98" t="s">
        <v>2976</v>
      </c>
      <c r="H1275" s="98" t="s">
        <v>2975</v>
      </c>
      <c r="I1275" s="98" t="s">
        <v>666</v>
      </c>
      <c r="J1275" s="98" t="s">
        <v>695</v>
      </c>
      <c r="K1275" s="98" t="s">
        <v>6294</v>
      </c>
      <c r="L1275" s="99">
        <v>10000</v>
      </c>
      <c r="M1275" s="100"/>
      <c r="N1275" s="100"/>
      <c r="O1275" s="100"/>
      <c r="P1275" s="100"/>
      <c r="Q1275" s="99">
        <v>10000</v>
      </c>
    </row>
    <row r="1276" spans="1:17">
      <c r="A1276" s="42" t="str">
        <f>TNOMINA[[#This Row],[cedula]]&amp;TNOMINA[[#This Row],[ctapresup]]&amp;TNOMINA[[#This Row],[prog]]</f>
        <v>001114726502.1.2.2.0501</v>
      </c>
      <c r="B1276" s="98" t="s">
        <v>1788</v>
      </c>
      <c r="C1276" s="98" t="s">
        <v>1807</v>
      </c>
      <c r="D1276" s="98" t="s">
        <v>5730</v>
      </c>
      <c r="E1276" s="98" t="s">
        <v>5731</v>
      </c>
      <c r="F1276" s="98" t="s">
        <v>211</v>
      </c>
      <c r="G1276" s="98" t="s">
        <v>1864</v>
      </c>
      <c r="H1276" s="98" t="s">
        <v>1851</v>
      </c>
      <c r="I1276" s="98" t="s">
        <v>666</v>
      </c>
      <c r="J1276" s="98" t="s">
        <v>695</v>
      </c>
      <c r="K1276" s="98" t="s">
        <v>6294</v>
      </c>
      <c r="L1276" s="99">
        <v>15000</v>
      </c>
      <c r="M1276" s="100"/>
      <c r="N1276" s="100"/>
      <c r="O1276" s="100"/>
      <c r="P1276" s="100"/>
      <c r="Q1276" s="99">
        <v>15000</v>
      </c>
    </row>
    <row r="1277" spans="1:17">
      <c r="A1277" s="42" t="str">
        <f>TNOMINA[[#This Row],[cedula]]&amp;TNOMINA[[#This Row],[ctapresup]]&amp;TNOMINA[[#This Row],[prog]]</f>
        <v>402227336242.1.2.2.0501</v>
      </c>
      <c r="B1277" s="98" t="s">
        <v>1788</v>
      </c>
      <c r="C1277" s="98" t="s">
        <v>1807</v>
      </c>
      <c r="D1277" s="98" t="s">
        <v>5730</v>
      </c>
      <c r="E1277" s="98" t="s">
        <v>5731</v>
      </c>
      <c r="F1277" s="98" t="s">
        <v>211</v>
      </c>
      <c r="G1277" s="98" t="s">
        <v>2653</v>
      </c>
      <c r="H1277" s="98" t="s">
        <v>2636</v>
      </c>
      <c r="I1277" s="98" t="s">
        <v>666</v>
      </c>
      <c r="J1277" s="98" t="s">
        <v>695</v>
      </c>
      <c r="K1277" s="98" t="s">
        <v>6294</v>
      </c>
      <c r="L1277" s="99">
        <v>10000</v>
      </c>
      <c r="M1277" s="100"/>
      <c r="N1277" s="100"/>
      <c r="O1277" s="100"/>
      <c r="P1277" s="100"/>
      <c r="Q1277" s="99">
        <v>10000</v>
      </c>
    </row>
    <row r="1278" spans="1:17">
      <c r="A1278" s="42" t="str">
        <f>TNOMINA[[#This Row],[cedula]]&amp;TNOMINA[[#This Row],[ctapresup]]&amp;TNOMINA[[#This Row],[prog]]</f>
        <v>402130484612.1.2.2.0501</v>
      </c>
      <c r="B1278" s="98" t="s">
        <v>1788</v>
      </c>
      <c r="C1278" s="98" t="s">
        <v>1807</v>
      </c>
      <c r="D1278" s="98" t="s">
        <v>5730</v>
      </c>
      <c r="E1278" s="98" t="s">
        <v>5731</v>
      </c>
      <c r="F1278" s="98" t="s">
        <v>211</v>
      </c>
      <c r="G1278" s="98" t="s">
        <v>6187</v>
      </c>
      <c r="H1278" s="98" t="s">
        <v>6190</v>
      </c>
      <c r="I1278" s="98" t="s">
        <v>666</v>
      </c>
      <c r="J1278" s="98" t="s">
        <v>695</v>
      </c>
      <c r="K1278" s="98" t="s">
        <v>6294</v>
      </c>
      <c r="L1278" s="99">
        <v>10000</v>
      </c>
      <c r="M1278" s="100"/>
      <c r="N1278" s="100"/>
      <c r="O1278" s="100"/>
      <c r="P1278" s="100"/>
      <c r="Q1278" s="99">
        <v>10000</v>
      </c>
    </row>
    <row r="1279" spans="1:17">
      <c r="A1279" s="42" t="str">
        <f>TNOMINA[[#This Row],[cedula]]&amp;TNOMINA[[#This Row],[ctapresup]]&amp;TNOMINA[[#This Row],[prog]]</f>
        <v>402429103682.1.2.2.0501</v>
      </c>
      <c r="B1279" s="98" t="s">
        <v>1788</v>
      </c>
      <c r="C1279" s="98" t="s">
        <v>1807</v>
      </c>
      <c r="D1279" s="98" t="s">
        <v>5730</v>
      </c>
      <c r="E1279" s="98" t="s">
        <v>5731</v>
      </c>
      <c r="F1279" s="98" t="s">
        <v>211</v>
      </c>
      <c r="G1279" s="98" t="s">
        <v>2780</v>
      </c>
      <c r="H1279" s="98" t="s">
        <v>2813</v>
      </c>
      <c r="I1279" s="98" t="s">
        <v>666</v>
      </c>
      <c r="J1279" s="98" t="s">
        <v>695</v>
      </c>
      <c r="K1279" s="98" t="s">
        <v>6294</v>
      </c>
      <c r="L1279" s="99">
        <v>10000</v>
      </c>
      <c r="M1279" s="100"/>
      <c r="N1279" s="100"/>
      <c r="O1279" s="100"/>
      <c r="P1279" s="100"/>
      <c r="Q1279" s="99">
        <v>10000</v>
      </c>
    </row>
    <row r="1280" spans="1:17">
      <c r="A1280" s="42" t="str">
        <f>TNOMINA[[#This Row],[cedula]]&amp;TNOMINA[[#This Row],[ctapresup]]&amp;TNOMINA[[#This Row],[prog]]</f>
        <v>016001721572.1.2.2.0501</v>
      </c>
      <c r="B1280" s="98" t="s">
        <v>1788</v>
      </c>
      <c r="C1280" s="98" t="s">
        <v>1807</v>
      </c>
      <c r="D1280" s="98" t="s">
        <v>5730</v>
      </c>
      <c r="E1280" s="98" t="s">
        <v>5731</v>
      </c>
      <c r="F1280" s="98" t="s">
        <v>211</v>
      </c>
      <c r="G1280" s="98" t="s">
        <v>1751</v>
      </c>
      <c r="H1280" s="98" t="s">
        <v>1115</v>
      </c>
      <c r="I1280" s="98" t="s">
        <v>666</v>
      </c>
      <c r="J1280" s="98" t="s">
        <v>695</v>
      </c>
      <c r="K1280" s="98" t="s">
        <v>6294</v>
      </c>
      <c r="L1280" s="99">
        <v>10000</v>
      </c>
      <c r="M1280" s="100"/>
      <c r="N1280" s="100"/>
      <c r="O1280" s="100"/>
      <c r="P1280" s="100"/>
      <c r="Q1280" s="99">
        <v>10000</v>
      </c>
    </row>
    <row r="1281" spans="1:17">
      <c r="A1281" s="42" t="str">
        <f>TNOMINA[[#This Row],[cedula]]&amp;TNOMINA[[#This Row],[ctapresup]]&amp;TNOMINA[[#This Row],[prog]]</f>
        <v>402350264382.1.2.2.0501</v>
      </c>
      <c r="B1281" s="98" t="s">
        <v>1788</v>
      </c>
      <c r="C1281" s="98" t="s">
        <v>1807</v>
      </c>
      <c r="D1281" s="98" t="s">
        <v>5730</v>
      </c>
      <c r="E1281" s="98" t="s">
        <v>5731</v>
      </c>
      <c r="F1281" s="98" t="s">
        <v>211</v>
      </c>
      <c r="G1281" s="98" t="s">
        <v>2838</v>
      </c>
      <c r="H1281" s="98" t="s">
        <v>2837</v>
      </c>
      <c r="I1281" s="98" t="s">
        <v>666</v>
      </c>
      <c r="J1281" s="98" t="s">
        <v>695</v>
      </c>
      <c r="K1281" s="98" t="s">
        <v>6294</v>
      </c>
      <c r="L1281" s="99">
        <v>10000</v>
      </c>
      <c r="M1281" s="100"/>
      <c r="N1281" s="100"/>
      <c r="O1281" s="100"/>
      <c r="P1281" s="100"/>
      <c r="Q1281" s="99">
        <v>10000</v>
      </c>
    </row>
    <row r="1282" spans="1:17">
      <c r="A1282" s="42" t="str">
        <f>TNOMINA[[#This Row],[cedula]]&amp;TNOMINA[[#This Row],[ctapresup]]&amp;TNOMINA[[#This Row],[prog]]</f>
        <v>001049969212.1.2.2.0501</v>
      </c>
      <c r="B1282" s="98" t="s">
        <v>1788</v>
      </c>
      <c r="C1282" s="98" t="s">
        <v>1807</v>
      </c>
      <c r="D1282" s="98" t="s">
        <v>5730</v>
      </c>
      <c r="E1282" s="98" t="s">
        <v>5731</v>
      </c>
      <c r="F1282" s="98" t="s">
        <v>211</v>
      </c>
      <c r="G1282" s="98" t="s">
        <v>1752</v>
      </c>
      <c r="H1282" s="98" t="s">
        <v>783</v>
      </c>
      <c r="I1282" s="98" t="s">
        <v>666</v>
      </c>
      <c r="J1282" s="98" t="s">
        <v>695</v>
      </c>
      <c r="K1282" s="98" t="s">
        <v>6294</v>
      </c>
      <c r="L1282" s="99">
        <v>10000</v>
      </c>
      <c r="M1282" s="100"/>
      <c r="N1282" s="100"/>
      <c r="O1282" s="100"/>
      <c r="P1282" s="100"/>
      <c r="Q1282" s="99">
        <v>10000</v>
      </c>
    </row>
    <row r="1283" spans="1:17">
      <c r="A1283" s="42" t="str">
        <f>TNOMINA[[#This Row],[cedula]]&amp;TNOMINA[[#This Row],[ctapresup]]&amp;TNOMINA[[#This Row],[prog]]</f>
        <v>065003382462.1.2.2.0501</v>
      </c>
      <c r="B1283" s="98" t="s">
        <v>1788</v>
      </c>
      <c r="C1283" s="98" t="s">
        <v>1807</v>
      </c>
      <c r="D1283" s="98" t="s">
        <v>5730</v>
      </c>
      <c r="E1283" s="98" t="s">
        <v>5731</v>
      </c>
      <c r="F1283" s="98" t="s">
        <v>211</v>
      </c>
      <c r="G1283" s="98" t="s">
        <v>2253</v>
      </c>
      <c r="H1283" s="98" t="s">
        <v>2252</v>
      </c>
      <c r="I1283" s="98" t="s">
        <v>666</v>
      </c>
      <c r="J1283" s="98" t="s">
        <v>695</v>
      </c>
      <c r="K1283" s="98" t="s">
        <v>6294</v>
      </c>
      <c r="L1283" s="99">
        <v>20000</v>
      </c>
      <c r="M1283" s="100"/>
      <c r="N1283" s="100"/>
      <c r="O1283" s="100"/>
      <c r="P1283" s="100"/>
      <c r="Q1283" s="99">
        <v>20000</v>
      </c>
    </row>
    <row r="1284" spans="1:17">
      <c r="A1284" s="42" t="str">
        <f>TNOMINA[[#This Row],[cedula]]&amp;TNOMINA[[#This Row],[ctapresup]]&amp;TNOMINA[[#This Row],[prog]]</f>
        <v>140000311962.1.2.2.0501</v>
      </c>
      <c r="B1284" s="98" t="s">
        <v>1788</v>
      </c>
      <c r="C1284" s="98" t="s">
        <v>1807</v>
      </c>
      <c r="D1284" s="98" t="s">
        <v>5730</v>
      </c>
      <c r="E1284" s="98" t="s">
        <v>5731</v>
      </c>
      <c r="F1284" s="98" t="s">
        <v>211</v>
      </c>
      <c r="G1284" s="98" t="s">
        <v>5893</v>
      </c>
      <c r="H1284" s="98" t="s">
        <v>5896</v>
      </c>
      <c r="I1284" s="98" t="s">
        <v>666</v>
      </c>
      <c r="J1284" s="98" t="s">
        <v>695</v>
      </c>
      <c r="K1284" s="98" t="s">
        <v>6294</v>
      </c>
      <c r="L1284" s="99">
        <v>10000</v>
      </c>
      <c r="M1284" s="100"/>
      <c r="N1284" s="100"/>
      <c r="O1284" s="100"/>
      <c r="P1284" s="100"/>
      <c r="Q1284" s="99">
        <v>10000</v>
      </c>
    </row>
    <row r="1285" spans="1:17">
      <c r="A1285" s="42" t="str">
        <f>TNOMINA[[#This Row],[cedula]]&amp;TNOMINA[[#This Row],[ctapresup]]&amp;TNOMINA[[#This Row],[prog]]</f>
        <v>001159014152.1.2.2.0501</v>
      </c>
      <c r="B1285" s="98" t="s">
        <v>1788</v>
      </c>
      <c r="C1285" s="98" t="s">
        <v>1807</v>
      </c>
      <c r="D1285" s="98" t="s">
        <v>5730</v>
      </c>
      <c r="E1285" s="98" t="s">
        <v>5731</v>
      </c>
      <c r="F1285" s="98" t="s">
        <v>211</v>
      </c>
      <c r="G1285" s="98" t="s">
        <v>6205</v>
      </c>
      <c r="H1285" s="98" t="s">
        <v>6208</v>
      </c>
      <c r="I1285" s="98" t="s">
        <v>666</v>
      </c>
      <c r="J1285" s="98" t="s">
        <v>695</v>
      </c>
      <c r="K1285" s="98" t="s">
        <v>6294</v>
      </c>
      <c r="L1285" s="99">
        <v>15000</v>
      </c>
      <c r="M1285" s="100"/>
      <c r="N1285" s="100"/>
      <c r="O1285" s="100"/>
      <c r="P1285" s="100"/>
      <c r="Q1285" s="99">
        <v>15000</v>
      </c>
    </row>
    <row r="1286" spans="1:17">
      <c r="A1286" s="42" t="str">
        <f>TNOMINA[[#This Row],[cedula]]&amp;TNOMINA[[#This Row],[ctapresup]]&amp;TNOMINA[[#This Row],[prog]]</f>
        <v>402245743802.1.2.2.0501</v>
      </c>
      <c r="B1286" s="98" t="s">
        <v>1788</v>
      </c>
      <c r="C1286" s="98" t="s">
        <v>1807</v>
      </c>
      <c r="D1286" s="98" t="s">
        <v>5730</v>
      </c>
      <c r="E1286" s="98" t="s">
        <v>5731</v>
      </c>
      <c r="F1286" s="98" t="s">
        <v>211</v>
      </c>
      <c r="G1286" s="98" t="s">
        <v>5889</v>
      </c>
      <c r="H1286" s="98" t="s">
        <v>5892</v>
      </c>
      <c r="I1286" s="98" t="s">
        <v>666</v>
      </c>
      <c r="J1286" s="98" t="s">
        <v>695</v>
      </c>
      <c r="K1286" s="98" t="s">
        <v>6294</v>
      </c>
      <c r="L1286" s="99">
        <v>10000</v>
      </c>
      <c r="M1286" s="100"/>
      <c r="N1286" s="100"/>
      <c r="O1286" s="100"/>
      <c r="P1286" s="100"/>
      <c r="Q1286" s="99">
        <v>10000</v>
      </c>
    </row>
    <row r="1287" spans="1:17">
      <c r="A1287" s="42" t="str">
        <f>TNOMINA[[#This Row],[cedula]]&amp;TNOMINA[[#This Row],[ctapresup]]&amp;TNOMINA[[#This Row],[prog]]</f>
        <v>001122678852.1.2.2.0501</v>
      </c>
      <c r="B1287" s="98" t="s">
        <v>1788</v>
      </c>
      <c r="C1287" s="98" t="s">
        <v>1807</v>
      </c>
      <c r="D1287" s="98" t="s">
        <v>5730</v>
      </c>
      <c r="E1287" s="98" t="s">
        <v>5731</v>
      </c>
      <c r="F1287" s="98" t="s">
        <v>211</v>
      </c>
      <c r="G1287" s="98" t="s">
        <v>1753</v>
      </c>
      <c r="H1287" s="98" t="s">
        <v>1106</v>
      </c>
      <c r="I1287" s="98" t="s">
        <v>666</v>
      </c>
      <c r="J1287" s="98" t="s">
        <v>695</v>
      </c>
      <c r="K1287" s="98" t="s">
        <v>6294</v>
      </c>
      <c r="L1287" s="99">
        <v>10000</v>
      </c>
      <c r="M1287" s="100"/>
      <c r="N1287" s="100"/>
      <c r="O1287" s="100"/>
      <c r="P1287" s="100"/>
      <c r="Q1287" s="99">
        <v>10000</v>
      </c>
    </row>
    <row r="1288" spans="1:17">
      <c r="A1288" s="42" t="str">
        <f>TNOMINA[[#This Row],[cedula]]&amp;TNOMINA[[#This Row],[ctapresup]]&amp;TNOMINA[[#This Row],[prog]]</f>
        <v>223009338542.1.2.2.0501</v>
      </c>
      <c r="B1288" s="98" t="s">
        <v>1788</v>
      </c>
      <c r="C1288" s="98" t="s">
        <v>1807</v>
      </c>
      <c r="D1288" s="98" t="s">
        <v>5730</v>
      </c>
      <c r="E1288" s="98" t="s">
        <v>5731</v>
      </c>
      <c r="F1288" s="98" t="s">
        <v>211</v>
      </c>
      <c r="G1288" s="98" t="s">
        <v>2551</v>
      </c>
      <c r="H1288" s="98" t="s">
        <v>2577</v>
      </c>
      <c r="I1288" s="98" t="s">
        <v>666</v>
      </c>
      <c r="J1288" s="98" t="s">
        <v>695</v>
      </c>
      <c r="K1288" s="98" t="s">
        <v>6294</v>
      </c>
      <c r="L1288" s="99">
        <v>10000</v>
      </c>
      <c r="M1288" s="100"/>
      <c r="N1288" s="100"/>
      <c r="O1288" s="100"/>
      <c r="P1288" s="100"/>
      <c r="Q1288" s="99">
        <v>10000</v>
      </c>
    </row>
    <row r="1289" spans="1:17">
      <c r="A1289" s="42" t="str">
        <f>TNOMINA[[#This Row],[cedula]]&amp;TNOMINA[[#This Row],[ctapresup]]&amp;TNOMINA[[#This Row],[prog]]</f>
        <v>115000149382.1.2.2.0501</v>
      </c>
      <c r="B1289" s="98" t="s">
        <v>1788</v>
      </c>
      <c r="C1289" s="98" t="s">
        <v>1807</v>
      </c>
      <c r="D1289" s="98" t="s">
        <v>5730</v>
      </c>
      <c r="E1289" s="98" t="s">
        <v>5731</v>
      </c>
      <c r="F1289" s="98" t="s">
        <v>211</v>
      </c>
      <c r="G1289" s="98" t="s">
        <v>2840</v>
      </c>
      <c r="H1289" s="98" t="s">
        <v>2839</v>
      </c>
      <c r="I1289" s="98" t="s">
        <v>666</v>
      </c>
      <c r="J1289" s="98" t="s">
        <v>695</v>
      </c>
      <c r="K1289" s="98" t="s">
        <v>6294</v>
      </c>
      <c r="L1289" s="99">
        <v>10000</v>
      </c>
      <c r="M1289" s="100"/>
      <c r="N1289" s="100"/>
      <c r="O1289" s="100"/>
      <c r="P1289" s="100"/>
      <c r="Q1289" s="99">
        <v>10000</v>
      </c>
    </row>
    <row r="1290" spans="1:17">
      <c r="A1290" s="42" t="str">
        <f>TNOMINA[[#This Row],[cedula]]&amp;TNOMINA[[#This Row],[ctapresup]]&amp;TNOMINA[[#This Row],[prog]]</f>
        <v>001188962652.1.2.2.0501</v>
      </c>
      <c r="B1290" s="98" t="s">
        <v>1788</v>
      </c>
      <c r="C1290" s="98" t="s">
        <v>1807</v>
      </c>
      <c r="D1290" s="98" t="s">
        <v>5730</v>
      </c>
      <c r="E1290" s="98" t="s">
        <v>5731</v>
      </c>
      <c r="F1290" s="98" t="s">
        <v>211</v>
      </c>
      <c r="G1290" s="98" t="s">
        <v>1754</v>
      </c>
      <c r="H1290" s="98" t="s">
        <v>5677</v>
      </c>
      <c r="I1290" s="98" t="s">
        <v>666</v>
      </c>
      <c r="J1290" s="98" t="s">
        <v>695</v>
      </c>
      <c r="K1290" s="98" t="s">
        <v>6294</v>
      </c>
      <c r="L1290" s="99">
        <v>45000</v>
      </c>
      <c r="M1290" s="99">
        <v>1547.25</v>
      </c>
      <c r="N1290" s="100"/>
      <c r="O1290" s="100"/>
      <c r="P1290" s="100"/>
      <c r="Q1290" s="99">
        <v>43452.75</v>
      </c>
    </row>
    <row r="1291" spans="1:17">
      <c r="A1291" s="42" t="str">
        <f>TNOMINA[[#This Row],[cedula]]&amp;TNOMINA[[#This Row],[ctapresup]]&amp;TNOMINA[[#This Row],[prog]]</f>
        <v>052000867822.1.2.2.0501</v>
      </c>
      <c r="B1291" s="98" t="s">
        <v>1788</v>
      </c>
      <c r="C1291" s="98" t="s">
        <v>1807</v>
      </c>
      <c r="D1291" s="98" t="s">
        <v>5730</v>
      </c>
      <c r="E1291" s="98" t="s">
        <v>5731</v>
      </c>
      <c r="F1291" s="98" t="s">
        <v>211</v>
      </c>
      <c r="G1291" s="98" t="s">
        <v>1755</v>
      </c>
      <c r="H1291" s="98" t="s">
        <v>1122</v>
      </c>
      <c r="I1291" s="98" t="s">
        <v>666</v>
      </c>
      <c r="J1291" s="98" t="s">
        <v>695</v>
      </c>
      <c r="K1291" s="98" t="s">
        <v>6294</v>
      </c>
      <c r="L1291" s="99">
        <v>15000</v>
      </c>
      <c r="M1291" s="100"/>
      <c r="N1291" s="100"/>
      <c r="O1291" s="100"/>
      <c r="P1291" s="100"/>
      <c r="Q1291" s="99">
        <v>15000</v>
      </c>
    </row>
    <row r="1292" spans="1:17">
      <c r="A1292" s="42" t="str">
        <f>TNOMINA[[#This Row],[cedula]]&amp;TNOMINA[[#This Row],[ctapresup]]&amp;TNOMINA[[#This Row],[prog]]</f>
        <v>402281958772.1.2.2.0501</v>
      </c>
      <c r="B1292" s="98" t="s">
        <v>1788</v>
      </c>
      <c r="C1292" s="98" t="s">
        <v>1807</v>
      </c>
      <c r="D1292" s="98" t="s">
        <v>5730</v>
      </c>
      <c r="E1292" s="98" t="s">
        <v>5731</v>
      </c>
      <c r="F1292" s="98" t="s">
        <v>211</v>
      </c>
      <c r="G1292" s="98" t="s">
        <v>6265</v>
      </c>
      <c r="H1292" s="98" t="s">
        <v>6267</v>
      </c>
      <c r="I1292" s="98" t="s">
        <v>666</v>
      </c>
      <c r="J1292" s="98" t="s">
        <v>695</v>
      </c>
      <c r="K1292" s="98" t="s">
        <v>6294</v>
      </c>
      <c r="L1292" s="99">
        <v>10000</v>
      </c>
      <c r="M1292" s="100"/>
      <c r="N1292" s="100"/>
      <c r="O1292" s="100"/>
      <c r="P1292" s="100"/>
      <c r="Q1292" s="99">
        <v>10000</v>
      </c>
    </row>
    <row r="1293" spans="1:17">
      <c r="A1293" s="42" t="str">
        <f>TNOMINA[[#This Row],[cedula]]&amp;TNOMINA[[#This Row],[ctapresup]]&amp;TNOMINA[[#This Row],[prog]]</f>
        <v>011003490812.1.2.2.0501</v>
      </c>
      <c r="B1293" s="98" t="s">
        <v>1788</v>
      </c>
      <c r="C1293" s="98" t="s">
        <v>1807</v>
      </c>
      <c r="D1293" s="98" t="s">
        <v>5730</v>
      </c>
      <c r="E1293" s="98" t="s">
        <v>5731</v>
      </c>
      <c r="F1293" s="98" t="s">
        <v>211</v>
      </c>
      <c r="G1293" s="98" t="s">
        <v>1756</v>
      </c>
      <c r="H1293" s="98" t="s">
        <v>1020</v>
      </c>
      <c r="I1293" s="98" t="s">
        <v>666</v>
      </c>
      <c r="J1293" s="98" t="s">
        <v>695</v>
      </c>
      <c r="K1293" s="98" t="s">
        <v>6294</v>
      </c>
      <c r="L1293" s="99">
        <v>10000</v>
      </c>
      <c r="M1293" s="100"/>
      <c r="N1293" s="100"/>
      <c r="O1293" s="100"/>
      <c r="P1293" s="100"/>
      <c r="Q1293" s="99">
        <v>10000</v>
      </c>
    </row>
    <row r="1294" spans="1:17">
      <c r="A1294" s="42" t="str">
        <f>TNOMINA[[#This Row],[cedula]]&amp;TNOMINA[[#This Row],[ctapresup]]&amp;TNOMINA[[#This Row],[prog]]</f>
        <v>107000214042.1.2.2.0501</v>
      </c>
      <c r="B1294" s="98" t="s">
        <v>1788</v>
      </c>
      <c r="C1294" s="98" t="s">
        <v>1807</v>
      </c>
      <c r="D1294" s="98" t="s">
        <v>5730</v>
      </c>
      <c r="E1294" s="98" t="s">
        <v>5731</v>
      </c>
      <c r="F1294" s="98" t="s">
        <v>211</v>
      </c>
      <c r="G1294" s="98" t="s">
        <v>5845</v>
      </c>
      <c r="H1294" s="98" t="s">
        <v>5847</v>
      </c>
      <c r="I1294" s="98" t="s">
        <v>666</v>
      </c>
      <c r="J1294" s="98" t="s">
        <v>695</v>
      </c>
      <c r="K1294" s="98" t="s">
        <v>6294</v>
      </c>
      <c r="L1294" s="99">
        <v>10000</v>
      </c>
      <c r="M1294" s="100"/>
      <c r="N1294" s="100"/>
      <c r="O1294" s="100"/>
      <c r="P1294" s="100"/>
      <c r="Q1294" s="99">
        <v>10000</v>
      </c>
    </row>
    <row r="1295" spans="1:17">
      <c r="A1295" s="42" t="str">
        <f>TNOMINA[[#This Row],[cedula]]&amp;TNOMINA[[#This Row],[ctapresup]]&amp;TNOMINA[[#This Row],[prog]]</f>
        <v>402387257212.1.2.2.0501</v>
      </c>
      <c r="B1295" s="98" t="s">
        <v>1788</v>
      </c>
      <c r="C1295" s="98" t="s">
        <v>1807</v>
      </c>
      <c r="D1295" s="98" t="s">
        <v>5730</v>
      </c>
      <c r="E1295" s="98" t="s">
        <v>5731</v>
      </c>
      <c r="F1295" s="98" t="s">
        <v>211</v>
      </c>
      <c r="G1295" s="98" t="s">
        <v>2595</v>
      </c>
      <c r="H1295" s="98" t="s">
        <v>2596</v>
      </c>
      <c r="I1295" s="98" t="s">
        <v>666</v>
      </c>
      <c r="J1295" s="98" t="s">
        <v>695</v>
      </c>
      <c r="K1295" s="98" t="s">
        <v>6294</v>
      </c>
      <c r="L1295" s="99">
        <v>10000</v>
      </c>
      <c r="M1295" s="100"/>
      <c r="N1295" s="100"/>
      <c r="O1295" s="100"/>
      <c r="P1295" s="100"/>
      <c r="Q1295" s="99">
        <v>10000</v>
      </c>
    </row>
    <row r="1296" spans="1:17">
      <c r="A1296" s="42" t="str">
        <f>TNOMINA[[#This Row],[cedula]]&amp;TNOMINA[[#This Row],[ctapresup]]&amp;TNOMINA[[#This Row],[prog]]</f>
        <v>402415263712.1.2.2.0501</v>
      </c>
      <c r="B1296" s="98" t="s">
        <v>1788</v>
      </c>
      <c r="C1296" s="98" t="s">
        <v>1807</v>
      </c>
      <c r="D1296" s="98" t="s">
        <v>5730</v>
      </c>
      <c r="E1296" s="98" t="s">
        <v>5731</v>
      </c>
      <c r="F1296" s="98" t="s">
        <v>211</v>
      </c>
      <c r="G1296" s="98" t="s">
        <v>2299</v>
      </c>
      <c r="H1296" s="98" t="s">
        <v>2298</v>
      </c>
      <c r="I1296" s="98" t="s">
        <v>666</v>
      </c>
      <c r="J1296" s="98" t="s">
        <v>695</v>
      </c>
      <c r="K1296" s="98" t="s">
        <v>6294</v>
      </c>
      <c r="L1296" s="99">
        <v>10000</v>
      </c>
      <c r="M1296" s="100"/>
      <c r="N1296" s="100"/>
      <c r="O1296" s="100"/>
      <c r="P1296" s="100"/>
      <c r="Q1296" s="99">
        <v>10000</v>
      </c>
    </row>
    <row r="1297" spans="1:17">
      <c r="A1297" s="42" t="str">
        <f>TNOMINA[[#This Row],[cedula]]&amp;TNOMINA[[#This Row],[ctapresup]]&amp;TNOMINA[[#This Row],[prog]]</f>
        <v>402334780372.1.2.2.0501</v>
      </c>
      <c r="B1297" s="98" t="s">
        <v>1788</v>
      </c>
      <c r="C1297" s="98" t="s">
        <v>1807</v>
      </c>
      <c r="D1297" s="98" t="s">
        <v>5730</v>
      </c>
      <c r="E1297" s="98" t="s">
        <v>5731</v>
      </c>
      <c r="F1297" s="98" t="s">
        <v>211</v>
      </c>
      <c r="G1297" s="98" t="s">
        <v>6153</v>
      </c>
      <c r="H1297" s="98" t="s">
        <v>6156</v>
      </c>
      <c r="I1297" s="98" t="s">
        <v>666</v>
      </c>
      <c r="J1297" s="98" t="s">
        <v>695</v>
      </c>
      <c r="K1297" s="98" t="s">
        <v>6294</v>
      </c>
      <c r="L1297" s="99">
        <v>10000</v>
      </c>
      <c r="M1297" s="100"/>
      <c r="N1297" s="100"/>
      <c r="O1297" s="100"/>
      <c r="P1297" s="100"/>
      <c r="Q1297" s="99">
        <v>10000</v>
      </c>
    </row>
    <row r="1298" spans="1:17">
      <c r="A1298" s="42" t="str">
        <f>TNOMINA[[#This Row],[cedula]]&amp;TNOMINA[[#This Row],[ctapresup]]&amp;TNOMINA[[#This Row],[prog]]</f>
        <v>001146802002.1.2.2.0501</v>
      </c>
      <c r="B1298" s="98" t="s">
        <v>1788</v>
      </c>
      <c r="C1298" s="98" t="s">
        <v>1807</v>
      </c>
      <c r="D1298" s="98" t="s">
        <v>5730</v>
      </c>
      <c r="E1298" s="98" t="s">
        <v>5731</v>
      </c>
      <c r="F1298" s="98" t="s">
        <v>211</v>
      </c>
      <c r="G1298" s="98" t="s">
        <v>6068</v>
      </c>
      <c r="H1298" s="98" t="s">
        <v>6071</v>
      </c>
      <c r="I1298" s="98" t="s">
        <v>48</v>
      </c>
      <c r="J1298" s="98" t="s">
        <v>695</v>
      </c>
      <c r="K1298" s="98" t="s">
        <v>6294</v>
      </c>
      <c r="L1298" s="99">
        <v>170000</v>
      </c>
      <c r="M1298" s="99">
        <v>31082.87</v>
      </c>
      <c r="N1298" s="100"/>
      <c r="O1298" s="100"/>
      <c r="P1298" s="100"/>
      <c r="Q1298" s="99">
        <v>138917.13</v>
      </c>
    </row>
    <row r="1299" spans="1:17">
      <c r="A1299" s="42" t="str">
        <f>TNOMINA[[#This Row],[cedula]]&amp;TNOMINA[[#This Row],[ctapresup]]&amp;TNOMINA[[#This Row],[prog]]</f>
        <v>402005740322.1.2.2.0501</v>
      </c>
      <c r="B1299" s="98" t="s">
        <v>1788</v>
      </c>
      <c r="C1299" s="98" t="s">
        <v>1807</v>
      </c>
      <c r="D1299" s="98" t="s">
        <v>5730</v>
      </c>
      <c r="E1299" s="98" t="s">
        <v>5731</v>
      </c>
      <c r="F1299" s="98" t="s">
        <v>211</v>
      </c>
      <c r="G1299" s="98" t="s">
        <v>3018</v>
      </c>
      <c r="H1299" s="98" t="s">
        <v>3019</v>
      </c>
      <c r="I1299" s="98" t="s">
        <v>666</v>
      </c>
      <c r="J1299" s="98" t="s">
        <v>695</v>
      </c>
      <c r="K1299" s="98" t="s">
        <v>6294</v>
      </c>
      <c r="L1299" s="99">
        <v>10000</v>
      </c>
      <c r="M1299" s="100"/>
      <c r="N1299" s="100"/>
      <c r="O1299" s="100"/>
      <c r="P1299" s="100"/>
      <c r="Q1299" s="99">
        <v>10000</v>
      </c>
    </row>
    <row r="1300" spans="1:17">
      <c r="A1300" s="42" t="str">
        <f>TNOMINA[[#This Row],[cedula]]&amp;TNOMINA[[#This Row],[ctapresup]]&amp;TNOMINA[[#This Row],[prog]]</f>
        <v>001179078812.1.2.2.0501</v>
      </c>
      <c r="B1300" s="98" t="s">
        <v>1788</v>
      </c>
      <c r="C1300" s="98" t="s">
        <v>1807</v>
      </c>
      <c r="D1300" s="98" t="s">
        <v>5730</v>
      </c>
      <c r="E1300" s="98" t="s">
        <v>5731</v>
      </c>
      <c r="F1300" s="98" t="s">
        <v>211</v>
      </c>
      <c r="G1300" s="98" t="s">
        <v>1795</v>
      </c>
      <c r="H1300" s="98" t="s">
        <v>4762</v>
      </c>
      <c r="I1300" s="98" t="s">
        <v>666</v>
      </c>
      <c r="J1300" s="98" t="s">
        <v>695</v>
      </c>
      <c r="K1300" s="98" t="s">
        <v>6294</v>
      </c>
      <c r="L1300" s="99">
        <v>30000</v>
      </c>
      <c r="M1300" s="100"/>
      <c r="N1300" s="100"/>
      <c r="O1300" s="100"/>
      <c r="P1300" s="100"/>
      <c r="Q1300" s="99">
        <v>30000</v>
      </c>
    </row>
    <row r="1301" spans="1:17">
      <c r="A1301" s="42" t="str">
        <f>TNOMINA[[#This Row],[cedula]]&amp;TNOMINA[[#This Row],[ctapresup]]&amp;TNOMINA[[#This Row],[prog]]</f>
        <v>068000451602.1.2.2.0501</v>
      </c>
      <c r="B1301" s="98" t="s">
        <v>1788</v>
      </c>
      <c r="C1301" s="98" t="s">
        <v>1807</v>
      </c>
      <c r="D1301" s="98" t="s">
        <v>5730</v>
      </c>
      <c r="E1301" s="98" t="s">
        <v>5731</v>
      </c>
      <c r="F1301" s="98" t="s">
        <v>211</v>
      </c>
      <c r="G1301" s="98" t="s">
        <v>1796</v>
      </c>
      <c r="H1301" s="98" t="s">
        <v>1803</v>
      </c>
      <c r="I1301" s="98" t="s">
        <v>666</v>
      </c>
      <c r="J1301" s="98" t="s">
        <v>695</v>
      </c>
      <c r="K1301" s="98" t="s">
        <v>6294</v>
      </c>
      <c r="L1301" s="99">
        <v>30000</v>
      </c>
      <c r="M1301" s="100"/>
      <c r="N1301" s="100"/>
      <c r="O1301" s="100"/>
      <c r="P1301" s="100"/>
      <c r="Q1301" s="99">
        <v>30000</v>
      </c>
    </row>
    <row r="1302" spans="1:17">
      <c r="A1302" s="42" t="str">
        <f>TNOMINA[[#This Row],[cedula]]&amp;TNOMINA[[#This Row],[ctapresup]]&amp;TNOMINA[[#This Row],[prog]]</f>
        <v>402233547352.1.2.2.0501</v>
      </c>
      <c r="B1302" s="98" t="s">
        <v>1788</v>
      </c>
      <c r="C1302" s="98" t="s">
        <v>1807</v>
      </c>
      <c r="D1302" s="98" t="s">
        <v>5730</v>
      </c>
      <c r="E1302" s="98" t="s">
        <v>5731</v>
      </c>
      <c r="F1302" s="98" t="s">
        <v>211</v>
      </c>
      <c r="G1302" s="98" t="s">
        <v>5885</v>
      </c>
      <c r="H1302" s="98" t="s">
        <v>5888</v>
      </c>
      <c r="I1302" s="98" t="s">
        <v>666</v>
      </c>
      <c r="J1302" s="98" t="s">
        <v>695</v>
      </c>
      <c r="K1302" s="98" t="s">
        <v>6294</v>
      </c>
      <c r="L1302" s="99">
        <v>10000</v>
      </c>
      <c r="M1302" s="100"/>
      <c r="N1302" s="100"/>
      <c r="O1302" s="100"/>
      <c r="P1302" s="100"/>
      <c r="Q1302" s="99">
        <v>10000</v>
      </c>
    </row>
    <row r="1303" spans="1:17">
      <c r="A1303" s="42" t="str">
        <f>TNOMINA[[#This Row],[cedula]]&amp;TNOMINA[[#This Row],[ctapresup]]&amp;TNOMINA[[#This Row],[prog]]</f>
        <v>223013665752.1.2.2.0501</v>
      </c>
      <c r="B1303" s="98" t="s">
        <v>1788</v>
      </c>
      <c r="C1303" s="98" t="s">
        <v>1807</v>
      </c>
      <c r="D1303" s="98" t="s">
        <v>5730</v>
      </c>
      <c r="E1303" s="98" t="s">
        <v>5731</v>
      </c>
      <c r="F1303" s="98" t="s">
        <v>211</v>
      </c>
      <c r="G1303" s="98" t="s">
        <v>6197</v>
      </c>
      <c r="H1303" s="98" t="s">
        <v>6200</v>
      </c>
      <c r="I1303" s="98" t="s">
        <v>666</v>
      </c>
      <c r="J1303" s="98" t="s">
        <v>695</v>
      </c>
      <c r="K1303" s="98" t="s">
        <v>6294</v>
      </c>
      <c r="L1303" s="99">
        <v>45000</v>
      </c>
      <c r="M1303" s="99">
        <v>1547.25</v>
      </c>
      <c r="N1303" s="100"/>
      <c r="O1303" s="100"/>
      <c r="P1303" s="100"/>
      <c r="Q1303" s="99">
        <v>43452.75</v>
      </c>
    </row>
    <row r="1304" spans="1:17">
      <c r="A1304" s="42" t="str">
        <f>TNOMINA[[#This Row],[cedula]]&amp;TNOMINA[[#This Row],[ctapresup]]&amp;TNOMINA[[#This Row],[prog]]</f>
        <v>402379212552.1.2.2.0501</v>
      </c>
      <c r="B1304" s="98" t="s">
        <v>1788</v>
      </c>
      <c r="C1304" s="98" t="s">
        <v>1807</v>
      </c>
      <c r="D1304" s="98" t="s">
        <v>5730</v>
      </c>
      <c r="E1304" s="98" t="s">
        <v>5731</v>
      </c>
      <c r="F1304" s="98" t="s">
        <v>211</v>
      </c>
      <c r="G1304" s="98" t="s">
        <v>5866</v>
      </c>
      <c r="H1304" s="98" t="s">
        <v>5869</v>
      </c>
      <c r="I1304" s="98" t="s">
        <v>666</v>
      </c>
      <c r="J1304" s="98" t="s">
        <v>695</v>
      </c>
      <c r="K1304" s="98" t="s">
        <v>6294</v>
      </c>
      <c r="L1304" s="99">
        <v>10000</v>
      </c>
      <c r="M1304" s="100"/>
      <c r="N1304" s="100"/>
      <c r="O1304" s="100"/>
      <c r="P1304" s="100"/>
      <c r="Q1304" s="99">
        <v>10000</v>
      </c>
    </row>
    <row r="1305" spans="1:17">
      <c r="A1305" s="42" t="str">
        <f>TNOMINA[[#This Row],[cedula]]&amp;TNOMINA[[#This Row],[ctapresup]]&amp;TNOMINA[[#This Row],[prog]]</f>
        <v>223012542922.1.2.2.0501</v>
      </c>
      <c r="B1305" s="98" t="s">
        <v>1788</v>
      </c>
      <c r="C1305" s="98" t="s">
        <v>1807</v>
      </c>
      <c r="D1305" s="98" t="s">
        <v>5730</v>
      </c>
      <c r="E1305" s="98" t="s">
        <v>5731</v>
      </c>
      <c r="F1305" s="98" t="s">
        <v>211</v>
      </c>
      <c r="G1305" s="98" t="s">
        <v>1819</v>
      </c>
      <c r="H1305" s="98" t="s">
        <v>1818</v>
      </c>
      <c r="I1305" s="98" t="s">
        <v>666</v>
      </c>
      <c r="J1305" s="98" t="s">
        <v>695</v>
      </c>
      <c r="K1305" s="98" t="s">
        <v>6294</v>
      </c>
      <c r="L1305" s="99">
        <v>10000</v>
      </c>
      <c r="M1305" s="100"/>
      <c r="N1305" s="100"/>
      <c r="O1305" s="100"/>
      <c r="P1305" s="100"/>
      <c r="Q1305" s="99">
        <v>10000</v>
      </c>
    </row>
    <row r="1306" spans="1:17">
      <c r="A1306" s="42" t="str">
        <f>TNOMINA[[#This Row],[cedula]]&amp;TNOMINA[[#This Row],[ctapresup]]&amp;TNOMINA[[#This Row],[prog]]</f>
        <v>402260099222.1.2.2.0501</v>
      </c>
      <c r="B1306" s="98" t="s">
        <v>1788</v>
      </c>
      <c r="C1306" s="98" t="s">
        <v>1807</v>
      </c>
      <c r="D1306" s="98" t="s">
        <v>5730</v>
      </c>
      <c r="E1306" s="98" t="s">
        <v>5731</v>
      </c>
      <c r="F1306" s="98" t="s">
        <v>211</v>
      </c>
      <c r="G1306" s="98" t="s">
        <v>2978</v>
      </c>
      <c r="H1306" s="98" t="s">
        <v>2977</v>
      </c>
      <c r="I1306" s="98" t="s">
        <v>666</v>
      </c>
      <c r="J1306" s="98" t="s">
        <v>695</v>
      </c>
      <c r="K1306" s="98" t="s">
        <v>6294</v>
      </c>
      <c r="L1306" s="99">
        <v>10000</v>
      </c>
      <c r="M1306" s="100"/>
      <c r="N1306" s="100"/>
      <c r="O1306" s="100"/>
      <c r="P1306" s="100"/>
      <c r="Q1306" s="99">
        <v>10000</v>
      </c>
    </row>
    <row r="1307" spans="1:17">
      <c r="A1307" s="42" t="str">
        <f>TNOMINA[[#This Row],[cedula]]&amp;TNOMINA[[#This Row],[ctapresup]]&amp;TNOMINA[[#This Row],[prog]]</f>
        <v>229001996662.1.2.2.0501</v>
      </c>
      <c r="B1307" s="98" t="s">
        <v>1788</v>
      </c>
      <c r="C1307" s="98" t="s">
        <v>1807</v>
      </c>
      <c r="D1307" s="98" t="s">
        <v>5730</v>
      </c>
      <c r="E1307" s="98" t="s">
        <v>5731</v>
      </c>
      <c r="F1307" s="98" t="s">
        <v>211</v>
      </c>
      <c r="G1307" s="98" t="s">
        <v>2737</v>
      </c>
      <c r="H1307" s="98" t="s">
        <v>2738</v>
      </c>
      <c r="I1307" s="98" t="s">
        <v>666</v>
      </c>
      <c r="J1307" s="98" t="s">
        <v>695</v>
      </c>
      <c r="K1307" s="98" t="s">
        <v>6294</v>
      </c>
      <c r="L1307" s="99">
        <v>10000</v>
      </c>
      <c r="M1307" s="100"/>
      <c r="N1307" s="100"/>
      <c r="O1307" s="100"/>
      <c r="P1307" s="100"/>
      <c r="Q1307" s="99">
        <v>10000</v>
      </c>
    </row>
    <row r="1308" spans="1:17">
      <c r="A1308" s="42" t="str">
        <f>TNOMINA[[#This Row],[cedula]]&amp;TNOMINA[[#This Row],[ctapresup]]&amp;TNOMINA[[#This Row],[prog]]</f>
        <v>223004977852.1.2.2.0501</v>
      </c>
      <c r="B1308" s="98" t="s">
        <v>1788</v>
      </c>
      <c r="C1308" s="98" t="s">
        <v>1807</v>
      </c>
      <c r="D1308" s="98" t="s">
        <v>5730</v>
      </c>
      <c r="E1308" s="98" t="s">
        <v>5731</v>
      </c>
      <c r="F1308" s="98" t="s">
        <v>211</v>
      </c>
      <c r="G1308" s="98" t="s">
        <v>6217</v>
      </c>
      <c r="H1308" s="98" t="s">
        <v>6220</v>
      </c>
      <c r="I1308" s="98" t="s">
        <v>666</v>
      </c>
      <c r="J1308" s="98" t="s">
        <v>695</v>
      </c>
      <c r="K1308" s="98" t="s">
        <v>6294</v>
      </c>
      <c r="L1308" s="99">
        <v>30000</v>
      </c>
      <c r="M1308" s="100"/>
      <c r="N1308" s="100"/>
      <c r="O1308" s="100"/>
      <c r="P1308" s="100"/>
      <c r="Q1308" s="99">
        <v>30000</v>
      </c>
    </row>
    <row r="1309" spans="1:17">
      <c r="A1309" s="42" t="str">
        <f>TNOMINA[[#This Row],[cedula]]&amp;TNOMINA[[#This Row],[ctapresup]]&amp;TNOMINA[[#This Row],[prog]]</f>
        <v>016001503772.1.2.2.0501</v>
      </c>
      <c r="B1309" s="98" t="s">
        <v>1788</v>
      </c>
      <c r="C1309" s="98" t="s">
        <v>1807</v>
      </c>
      <c r="D1309" s="98" t="s">
        <v>5730</v>
      </c>
      <c r="E1309" s="98" t="s">
        <v>5731</v>
      </c>
      <c r="F1309" s="98" t="s">
        <v>211</v>
      </c>
      <c r="G1309" s="98" t="s">
        <v>1866</v>
      </c>
      <c r="H1309" s="98" t="s">
        <v>1853</v>
      </c>
      <c r="I1309" s="98" t="s">
        <v>666</v>
      </c>
      <c r="J1309" s="98" t="s">
        <v>695</v>
      </c>
      <c r="K1309" s="98" t="s">
        <v>6294</v>
      </c>
      <c r="L1309" s="99">
        <v>10000</v>
      </c>
      <c r="M1309" s="100"/>
      <c r="N1309" s="100"/>
      <c r="O1309" s="100"/>
      <c r="P1309" s="100"/>
      <c r="Q1309" s="99">
        <v>10000</v>
      </c>
    </row>
    <row r="1310" spans="1:17">
      <c r="A1310" s="42" t="str">
        <f>TNOMINA[[#This Row],[cedula]]&amp;TNOMINA[[#This Row],[ctapresup]]&amp;TNOMINA[[#This Row],[prog]]</f>
        <v>001187372612.1.2.2.0501</v>
      </c>
      <c r="B1310" s="98" t="s">
        <v>1788</v>
      </c>
      <c r="C1310" s="98" t="s">
        <v>1807</v>
      </c>
      <c r="D1310" s="98" t="s">
        <v>5730</v>
      </c>
      <c r="E1310" s="98" t="s">
        <v>5731</v>
      </c>
      <c r="F1310" s="98" t="s">
        <v>211</v>
      </c>
      <c r="G1310" s="98" t="s">
        <v>6229</v>
      </c>
      <c r="H1310" s="98" t="s">
        <v>6232</v>
      </c>
      <c r="I1310" s="98" t="s">
        <v>666</v>
      </c>
      <c r="J1310" s="98" t="s">
        <v>695</v>
      </c>
      <c r="K1310" s="98" t="s">
        <v>6294</v>
      </c>
      <c r="L1310" s="99">
        <v>15000</v>
      </c>
      <c r="M1310" s="100"/>
      <c r="N1310" s="100"/>
      <c r="O1310" s="100"/>
      <c r="P1310" s="100"/>
      <c r="Q1310" s="99">
        <v>15000</v>
      </c>
    </row>
    <row r="1311" spans="1:17">
      <c r="A1311" s="42" t="str">
        <f>TNOMINA[[#This Row],[cedula]]&amp;TNOMINA[[#This Row],[ctapresup]]&amp;TNOMINA[[#This Row],[prog]]</f>
        <v>001191157312.1.2.2.0501</v>
      </c>
      <c r="B1311" s="98" t="s">
        <v>1788</v>
      </c>
      <c r="C1311" s="98" t="s">
        <v>1807</v>
      </c>
      <c r="D1311" s="98" t="s">
        <v>5730</v>
      </c>
      <c r="E1311" s="98" t="s">
        <v>5731</v>
      </c>
      <c r="F1311" s="98" t="s">
        <v>211</v>
      </c>
      <c r="G1311" s="98" t="s">
        <v>2255</v>
      </c>
      <c r="H1311" s="98" t="s">
        <v>2254</v>
      </c>
      <c r="I1311" s="98" t="s">
        <v>666</v>
      </c>
      <c r="J1311" s="98" t="s">
        <v>695</v>
      </c>
      <c r="K1311" s="98" t="s">
        <v>6294</v>
      </c>
      <c r="L1311" s="99">
        <v>10000</v>
      </c>
      <c r="M1311" s="100"/>
      <c r="N1311" s="100"/>
      <c r="O1311" s="100"/>
      <c r="P1311" s="100"/>
      <c r="Q1311" s="99">
        <v>10000</v>
      </c>
    </row>
    <row r="1312" spans="1:17">
      <c r="A1312" s="42" t="str">
        <f>TNOMINA[[#This Row],[cedula]]&amp;TNOMINA[[#This Row],[ctapresup]]&amp;TNOMINA[[#This Row],[prog]]</f>
        <v>001168504052.1.2.2.0501</v>
      </c>
      <c r="B1312" s="98" t="s">
        <v>1788</v>
      </c>
      <c r="C1312" s="98" t="s">
        <v>1807</v>
      </c>
      <c r="D1312" s="98" t="s">
        <v>5730</v>
      </c>
      <c r="E1312" s="98" t="s">
        <v>5731</v>
      </c>
      <c r="F1312" s="98" t="s">
        <v>211</v>
      </c>
      <c r="G1312" s="98" t="s">
        <v>5955</v>
      </c>
      <c r="H1312" s="98" t="s">
        <v>5958</v>
      </c>
      <c r="I1312" s="98" t="s">
        <v>666</v>
      </c>
      <c r="J1312" s="98" t="s">
        <v>695</v>
      </c>
      <c r="K1312" s="98" t="s">
        <v>6294</v>
      </c>
      <c r="L1312" s="99">
        <v>10000</v>
      </c>
      <c r="M1312" s="100"/>
      <c r="N1312" s="100"/>
      <c r="O1312" s="100"/>
      <c r="P1312" s="100"/>
      <c r="Q1312" s="99">
        <v>10000</v>
      </c>
    </row>
    <row r="1313" spans="1:17">
      <c r="A1313" s="42" t="str">
        <f>TNOMINA[[#This Row],[cedula]]&amp;TNOMINA[[#This Row],[ctapresup]]&amp;TNOMINA[[#This Row],[prog]]</f>
        <v>034004616732.1.2.2.0501</v>
      </c>
      <c r="B1313" s="98" t="s">
        <v>1788</v>
      </c>
      <c r="C1313" s="98" t="s">
        <v>1807</v>
      </c>
      <c r="D1313" s="98" t="s">
        <v>5730</v>
      </c>
      <c r="E1313" s="98" t="s">
        <v>5731</v>
      </c>
      <c r="F1313" s="98" t="s">
        <v>211</v>
      </c>
      <c r="G1313" s="98" t="s">
        <v>2506</v>
      </c>
      <c r="H1313" s="98" t="s">
        <v>2505</v>
      </c>
      <c r="I1313" s="98" t="s">
        <v>666</v>
      </c>
      <c r="J1313" s="98" t="s">
        <v>695</v>
      </c>
      <c r="K1313" s="98" t="s">
        <v>6294</v>
      </c>
      <c r="L1313" s="99">
        <v>58000</v>
      </c>
      <c r="M1313" s="99">
        <v>3795.88</v>
      </c>
      <c r="N1313" s="100"/>
      <c r="O1313" s="100"/>
      <c r="P1313" s="100"/>
      <c r="Q1313" s="99">
        <v>54204.12</v>
      </c>
    </row>
    <row r="1314" spans="1:17">
      <c r="A1314" s="42" t="str">
        <f>TNOMINA[[#This Row],[cedula]]&amp;TNOMINA[[#This Row],[ctapresup]]&amp;TNOMINA[[#This Row],[prog]]</f>
        <v>402214043912.1.2.2.0501</v>
      </c>
      <c r="B1314" s="98" t="s">
        <v>1788</v>
      </c>
      <c r="C1314" s="98" t="s">
        <v>1807</v>
      </c>
      <c r="D1314" s="98" t="s">
        <v>5730</v>
      </c>
      <c r="E1314" s="98" t="s">
        <v>5731</v>
      </c>
      <c r="F1314" s="98" t="s">
        <v>211</v>
      </c>
      <c r="G1314" s="98" t="s">
        <v>1757</v>
      </c>
      <c r="H1314" s="98" t="s">
        <v>1132</v>
      </c>
      <c r="I1314" s="98" t="s">
        <v>666</v>
      </c>
      <c r="J1314" s="98" t="s">
        <v>695</v>
      </c>
      <c r="K1314" s="98" t="s">
        <v>6294</v>
      </c>
      <c r="L1314" s="99">
        <v>30000</v>
      </c>
      <c r="M1314" s="100"/>
      <c r="N1314" s="100"/>
      <c r="O1314" s="100"/>
      <c r="P1314" s="100"/>
      <c r="Q1314" s="99">
        <v>30000</v>
      </c>
    </row>
    <row r="1315" spans="1:17">
      <c r="A1315" s="42" t="str">
        <f>TNOMINA[[#This Row],[cedula]]&amp;TNOMINA[[#This Row],[ctapresup]]&amp;TNOMINA[[#This Row],[prog]]</f>
        <v>402297305242.1.2.2.0501</v>
      </c>
      <c r="B1315" s="98" t="s">
        <v>1788</v>
      </c>
      <c r="C1315" s="98" t="s">
        <v>1807</v>
      </c>
      <c r="D1315" s="98" t="s">
        <v>5730</v>
      </c>
      <c r="E1315" s="98" t="s">
        <v>5731</v>
      </c>
      <c r="F1315" s="98" t="s">
        <v>211</v>
      </c>
      <c r="G1315" s="98" t="s">
        <v>5881</v>
      </c>
      <c r="H1315" s="98" t="s">
        <v>5884</v>
      </c>
      <c r="I1315" s="98" t="s">
        <v>666</v>
      </c>
      <c r="J1315" s="98" t="s">
        <v>695</v>
      </c>
      <c r="K1315" s="98" t="s">
        <v>6294</v>
      </c>
      <c r="L1315" s="99">
        <v>10000</v>
      </c>
      <c r="M1315" s="100"/>
      <c r="N1315" s="100"/>
      <c r="O1315" s="100"/>
      <c r="P1315" s="100"/>
      <c r="Q1315" s="99">
        <v>10000</v>
      </c>
    </row>
    <row r="1316" spans="1:17">
      <c r="A1316" s="42" t="str">
        <f>TNOMINA[[#This Row],[cedula]]&amp;TNOMINA[[#This Row],[ctapresup]]&amp;TNOMINA[[#This Row],[prog]]</f>
        <v>005005067122.1.2.2.0501</v>
      </c>
      <c r="B1316" s="98" t="s">
        <v>1788</v>
      </c>
      <c r="C1316" s="98" t="s">
        <v>1807</v>
      </c>
      <c r="D1316" s="98" t="s">
        <v>5730</v>
      </c>
      <c r="E1316" s="98" t="s">
        <v>5731</v>
      </c>
      <c r="F1316" s="98" t="s">
        <v>211</v>
      </c>
      <c r="G1316" s="98" t="s">
        <v>3020</v>
      </c>
      <c r="H1316" s="98" t="s">
        <v>3021</v>
      </c>
      <c r="I1316" s="98" t="s">
        <v>666</v>
      </c>
      <c r="J1316" s="98" t="s">
        <v>695</v>
      </c>
      <c r="K1316" s="98" t="s">
        <v>6294</v>
      </c>
      <c r="L1316" s="99">
        <v>10000</v>
      </c>
      <c r="M1316" s="100"/>
      <c r="N1316" s="100"/>
      <c r="O1316" s="100"/>
      <c r="P1316" s="100"/>
      <c r="Q1316" s="99">
        <v>10000</v>
      </c>
    </row>
    <row r="1317" spans="1:17">
      <c r="A1317" s="42" t="str">
        <f>TNOMINA[[#This Row],[cedula]]&amp;TNOMINA[[#This Row],[ctapresup]]&amp;TNOMINA[[#This Row],[prog]]</f>
        <v>402344638482.1.2.2.0501</v>
      </c>
      <c r="B1317" s="98" t="s">
        <v>1788</v>
      </c>
      <c r="C1317" s="98" t="s">
        <v>1807</v>
      </c>
      <c r="D1317" s="98" t="s">
        <v>5730</v>
      </c>
      <c r="E1317" s="98" t="s">
        <v>5731</v>
      </c>
      <c r="F1317" s="98" t="s">
        <v>211</v>
      </c>
      <c r="G1317" s="98" t="s">
        <v>3022</v>
      </c>
      <c r="H1317" s="98" t="s">
        <v>3023</v>
      </c>
      <c r="I1317" s="98" t="s">
        <v>666</v>
      </c>
      <c r="J1317" s="98" t="s">
        <v>695</v>
      </c>
      <c r="K1317" s="98" t="s">
        <v>6294</v>
      </c>
      <c r="L1317" s="99">
        <v>10000</v>
      </c>
      <c r="M1317" s="100"/>
      <c r="N1317" s="100"/>
      <c r="O1317" s="100"/>
      <c r="P1317" s="100"/>
      <c r="Q1317" s="99">
        <v>10000</v>
      </c>
    </row>
    <row r="1318" spans="1:17">
      <c r="A1318" s="42" t="str">
        <f>TNOMINA[[#This Row],[cedula]]&amp;TNOMINA[[#This Row],[ctapresup]]&amp;TNOMINA[[#This Row],[prog]]</f>
        <v>402188617442.1.2.2.0501</v>
      </c>
      <c r="B1318" s="98" t="s">
        <v>1788</v>
      </c>
      <c r="C1318" s="98" t="s">
        <v>1807</v>
      </c>
      <c r="D1318" s="98" t="s">
        <v>5730</v>
      </c>
      <c r="E1318" s="98" t="s">
        <v>5731</v>
      </c>
      <c r="F1318" s="98" t="s">
        <v>211</v>
      </c>
      <c r="G1318" s="98" t="s">
        <v>2301</v>
      </c>
      <c r="H1318" s="98" t="s">
        <v>2300</v>
      </c>
      <c r="I1318" s="98" t="s">
        <v>666</v>
      </c>
      <c r="J1318" s="98" t="s">
        <v>695</v>
      </c>
      <c r="K1318" s="98" t="s">
        <v>6294</v>
      </c>
      <c r="L1318" s="99">
        <v>8000</v>
      </c>
      <c r="M1318" s="100"/>
      <c r="N1318" s="100"/>
      <c r="O1318" s="100"/>
      <c r="P1318" s="100"/>
      <c r="Q1318" s="99">
        <v>8000</v>
      </c>
    </row>
    <row r="1319" spans="1:17">
      <c r="A1319" s="42" t="str">
        <f>TNOMINA[[#This Row],[cedula]]&amp;TNOMINA[[#This Row],[ctapresup]]&amp;TNOMINA[[#This Row],[prog]]</f>
        <v>402219132762.1.2.2.0501</v>
      </c>
      <c r="B1319" s="98" t="s">
        <v>1788</v>
      </c>
      <c r="C1319" s="98" t="s">
        <v>1807</v>
      </c>
      <c r="D1319" s="98" t="s">
        <v>5730</v>
      </c>
      <c r="E1319" s="98" t="s">
        <v>5731</v>
      </c>
      <c r="F1319" s="98" t="s">
        <v>211</v>
      </c>
      <c r="G1319" s="98" t="s">
        <v>2842</v>
      </c>
      <c r="H1319" s="98" t="s">
        <v>2841</v>
      </c>
      <c r="I1319" s="98" t="s">
        <v>666</v>
      </c>
      <c r="J1319" s="98" t="s">
        <v>695</v>
      </c>
      <c r="K1319" s="98" t="s">
        <v>6294</v>
      </c>
      <c r="L1319" s="99">
        <v>10000</v>
      </c>
      <c r="M1319" s="100"/>
      <c r="N1319" s="100"/>
      <c r="O1319" s="100"/>
      <c r="P1319" s="100"/>
      <c r="Q1319" s="99">
        <v>10000</v>
      </c>
    </row>
    <row r="1320" spans="1:17">
      <c r="A1320" s="42" t="str">
        <f>TNOMINA[[#This Row],[cedula]]&amp;TNOMINA[[#This Row],[ctapresup]]&amp;TNOMINA[[#This Row],[prog]]</f>
        <v>402254318382.1.2.2.0501</v>
      </c>
      <c r="B1320" s="98" t="s">
        <v>1788</v>
      </c>
      <c r="C1320" s="98" t="s">
        <v>1807</v>
      </c>
      <c r="D1320" s="98" t="s">
        <v>5730</v>
      </c>
      <c r="E1320" s="98" t="s">
        <v>5731</v>
      </c>
      <c r="F1320" s="98" t="s">
        <v>211</v>
      </c>
      <c r="G1320" s="98" t="s">
        <v>6072</v>
      </c>
      <c r="H1320" s="98" t="s">
        <v>6074</v>
      </c>
      <c r="I1320" s="98" t="s">
        <v>666</v>
      </c>
      <c r="J1320" s="98" t="s">
        <v>695</v>
      </c>
      <c r="K1320" s="98" t="s">
        <v>6294</v>
      </c>
      <c r="L1320" s="99">
        <v>35000</v>
      </c>
      <c r="M1320" s="99">
        <v>47.25</v>
      </c>
      <c r="N1320" s="100"/>
      <c r="O1320" s="100"/>
      <c r="P1320" s="100"/>
      <c r="Q1320" s="99">
        <v>34952.75</v>
      </c>
    </row>
    <row r="1321" spans="1:17">
      <c r="A1321" s="42" t="str">
        <f>TNOMINA[[#This Row],[cedula]]&amp;TNOMINA[[#This Row],[ctapresup]]&amp;TNOMINA[[#This Row],[prog]]</f>
        <v>076002214982.1.2.2.0501</v>
      </c>
      <c r="B1321" s="98" t="s">
        <v>1788</v>
      </c>
      <c r="C1321" s="98" t="s">
        <v>1807</v>
      </c>
      <c r="D1321" s="98" t="s">
        <v>5730</v>
      </c>
      <c r="E1321" s="98" t="s">
        <v>5731</v>
      </c>
      <c r="F1321" s="98" t="s">
        <v>211</v>
      </c>
      <c r="G1321" s="98" t="s">
        <v>2170</v>
      </c>
      <c r="H1321" s="98" t="s">
        <v>2187</v>
      </c>
      <c r="I1321" s="98" t="s">
        <v>666</v>
      </c>
      <c r="J1321" s="98" t="s">
        <v>695</v>
      </c>
      <c r="K1321" s="98" t="s">
        <v>6294</v>
      </c>
      <c r="L1321" s="99">
        <v>10000</v>
      </c>
      <c r="M1321" s="100"/>
      <c r="N1321" s="100"/>
      <c r="O1321" s="100"/>
      <c r="P1321" s="100"/>
      <c r="Q1321" s="99">
        <v>10000</v>
      </c>
    </row>
    <row r="1322" spans="1:17">
      <c r="A1322" s="42" t="str">
        <f>TNOMINA[[#This Row],[cedula]]&amp;TNOMINA[[#This Row],[ctapresup]]&amp;TNOMINA[[#This Row],[prog]]</f>
        <v>402264794972.1.2.2.0501</v>
      </c>
      <c r="B1322" s="98" t="s">
        <v>1788</v>
      </c>
      <c r="C1322" s="98" t="s">
        <v>1807</v>
      </c>
      <c r="D1322" s="98" t="s">
        <v>5730</v>
      </c>
      <c r="E1322" s="98" t="s">
        <v>5731</v>
      </c>
      <c r="F1322" s="98" t="s">
        <v>211</v>
      </c>
      <c r="G1322" s="98" t="s">
        <v>2303</v>
      </c>
      <c r="H1322" s="98" t="s">
        <v>2302</v>
      </c>
      <c r="I1322" s="98" t="s">
        <v>666</v>
      </c>
      <c r="J1322" s="98" t="s">
        <v>695</v>
      </c>
      <c r="K1322" s="98" t="s">
        <v>6294</v>
      </c>
      <c r="L1322" s="99">
        <v>10000</v>
      </c>
      <c r="M1322" s="100"/>
      <c r="N1322" s="100"/>
      <c r="O1322" s="100"/>
      <c r="P1322" s="100"/>
      <c r="Q1322" s="99">
        <v>10000</v>
      </c>
    </row>
    <row r="1323" spans="1:17">
      <c r="A1323" s="42" t="str">
        <f>TNOMINA[[#This Row],[cedula]]&amp;TNOMINA[[#This Row],[ctapresup]]&amp;TNOMINA[[#This Row],[prog]]</f>
        <v>008003296662.1.2.2.0501</v>
      </c>
      <c r="B1323" s="98" t="s">
        <v>1788</v>
      </c>
      <c r="C1323" s="98" t="s">
        <v>1807</v>
      </c>
      <c r="D1323" s="98" t="s">
        <v>5730</v>
      </c>
      <c r="E1323" s="98" t="s">
        <v>5731</v>
      </c>
      <c r="F1323" s="98" t="s">
        <v>211</v>
      </c>
      <c r="G1323" s="98" t="s">
        <v>1758</v>
      </c>
      <c r="H1323" s="98" t="s">
        <v>724</v>
      </c>
      <c r="I1323" s="98" t="s">
        <v>666</v>
      </c>
      <c r="J1323" s="98" t="s">
        <v>695</v>
      </c>
      <c r="K1323" s="98" t="s">
        <v>6294</v>
      </c>
      <c r="L1323" s="99">
        <v>9000</v>
      </c>
      <c r="M1323" s="100"/>
      <c r="N1323" s="100"/>
      <c r="O1323" s="100"/>
      <c r="P1323" s="100"/>
      <c r="Q1323" s="99">
        <v>9000</v>
      </c>
    </row>
    <row r="1324" spans="1:17">
      <c r="A1324" s="42" t="str">
        <f>TNOMINA[[#This Row],[cedula]]&amp;TNOMINA[[#This Row],[ctapresup]]&amp;TNOMINA[[#This Row],[prog]]</f>
        <v>223014067692.1.2.2.0501</v>
      </c>
      <c r="B1324" s="98" t="s">
        <v>1788</v>
      </c>
      <c r="C1324" s="98" t="s">
        <v>1807</v>
      </c>
      <c r="D1324" s="98" t="s">
        <v>5730</v>
      </c>
      <c r="E1324" s="98" t="s">
        <v>5731</v>
      </c>
      <c r="F1324" s="98" t="s">
        <v>211</v>
      </c>
      <c r="G1324" s="98" t="s">
        <v>2213</v>
      </c>
      <c r="H1324" s="98" t="s">
        <v>2221</v>
      </c>
      <c r="I1324" s="98" t="s">
        <v>666</v>
      </c>
      <c r="J1324" s="98" t="s">
        <v>695</v>
      </c>
      <c r="K1324" s="98" t="s">
        <v>6294</v>
      </c>
      <c r="L1324" s="99">
        <v>10000</v>
      </c>
      <c r="M1324" s="100"/>
      <c r="N1324" s="100"/>
      <c r="O1324" s="100"/>
      <c r="P1324" s="100"/>
      <c r="Q1324" s="99">
        <v>10000</v>
      </c>
    </row>
    <row r="1325" spans="1:17">
      <c r="A1325" s="42" t="str">
        <f>TNOMINA[[#This Row],[cedula]]&amp;TNOMINA[[#This Row],[ctapresup]]&amp;TNOMINA[[#This Row],[prog]]</f>
        <v>001118290162.1.2.2.0501</v>
      </c>
      <c r="B1325" s="98" t="s">
        <v>1788</v>
      </c>
      <c r="C1325" s="98" t="s">
        <v>1807</v>
      </c>
      <c r="D1325" s="98" t="s">
        <v>5730</v>
      </c>
      <c r="E1325" s="98" t="s">
        <v>5731</v>
      </c>
      <c r="F1325" s="98" t="s">
        <v>211</v>
      </c>
      <c r="G1325" s="98" t="s">
        <v>2739</v>
      </c>
      <c r="H1325" s="98" t="s">
        <v>2740</v>
      </c>
      <c r="I1325" s="98" t="s">
        <v>666</v>
      </c>
      <c r="J1325" s="98" t="s">
        <v>695</v>
      </c>
      <c r="K1325" s="98" t="s">
        <v>6294</v>
      </c>
      <c r="L1325" s="99">
        <v>20000</v>
      </c>
      <c r="M1325" s="100"/>
      <c r="N1325" s="100"/>
      <c r="O1325" s="100"/>
      <c r="P1325" s="100"/>
      <c r="Q1325" s="99">
        <v>20000</v>
      </c>
    </row>
    <row r="1326" spans="1:17">
      <c r="A1326" s="42" t="str">
        <f>TNOMINA[[#This Row],[cedula]]&amp;TNOMINA[[#This Row],[ctapresup]]&amp;TNOMINA[[#This Row],[prog]]</f>
        <v>402132767732.1.2.2.0501</v>
      </c>
      <c r="B1326" s="98" t="s">
        <v>1788</v>
      </c>
      <c r="C1326" s="98" t="s">
        <v>1807</v>
      </c>
      <c r="D1326" s="98" t="s">
        <v>5730</v>
      </c>
      <c r="E1326" s="98" t="s">
        <v>5731</v>
      </c>
      <c r="F1326" s="98" t="s">
        <v>211</v>
      </c>
      <c r="G1326" s="98" t="s">
        <v>5874</v>
      </c>
      <c r="H1326" s="98" t="s">
        <v>5876</v>
      </c>
      <c r="I1326" s="98" t="s">
        <v>666</v>
      </c>
      <c r="J1326" s="98" t="s">
        <v>695</v>
      </c>
      <c r="K1326" s="98" t="s">
        <v>6294</v>
      </c>
      <c r="L1326" s="99">
        <v>8000</v>
      </c>
      <c r="M1326" s="100"/>
      <c r="N1326" s="100"/>
      <c r="O1326" s="100"/>
      <c r="P1326" s="100"/>
      <c r="Q1326" s="99">
        <v>8000</v>
      </c>
    </row>
    <row r="1327" spans="1:17">
      <c r="A1327" s="42" t="str">
        <f>TNOMINA[[#This Row],[cedula]]&amp;TNOMINA[[#This Row],[ctapresup]]&amp;TNOMINA[[#This Row],[prog]]</f>
        <v>131000082452.1.2.2.0501</v>
      </c>
      <c r="B1327" s="98" t="s">
        <v>1788</v>
      </c>
      <c r="C1327" s="98" t="s">
        <v>1807</v>
      </c>
      <c r="D1327" s="98" t="s">
        <v>5730</v>
      </c>
      <c r="E1327" s="98" t="s">
        <v>5731</v>
      </c>
      <c r="F1327" s="98" t="s">
        <v>211</v>
      </c>
      <c r="G1327" s="98" t="s">
        <v>1867</v>
      </c>
      <c r="H1327" s="98" t="s">
        <v>1854</v>
      </c>
      <c r="I1327" s="98" t="s">
        <v>666</v>
      </c>
      <c r="J1327" s="98" t="s">
        <v>695</v>
      </c>
      <c r="K1327" s="98" t="s">
        <v>6294</v>
      </c>
      <c r="L1327" s="99">
        <v>10000</v>
      </c>
      <c r="M1327" s="100"/>
      <c r="N1327" s="100"/>
      <c r="O1327" s="100"/>
      <c r="P1327" s="100"/>
      <c r="Q1327" s="99">
        <v>10000</v>
      </c>
    </row>
    <row r="1328" spans="1:17">
      <c r="A1328" s="42" t="str">
        <f>TNOMINA[[#This Row],[cedula]]&amp;TNOMINA[[#This Row],[ctapresup]]&amp;TNOMINA[[#This Row],[prog]]</f>
        <v>001114667772.1.2.2.0501</v>
      </c>
      <c r="B1328" s="98" t="s">
        <v>1788</v>
      </c>
      <c r="C1328" s="98" t="s">
        <v>1807</v>
      </c>
      <c r="D1328" s="98" t="s">
        <v>5730</v>
      </c>
      <c r="E1328" s="98" t="s">
        <v>5731</v>
      </c>
      <c r="F1328" s="98" t="s">
        <v>211</v>
      </c>
      <c r="G1328" s="98" t="s">
        <v>1759</v>
      </c>
      <c r="H1328" s="98" t="s">
        <v>1018</v>
      </c>
      <c r="I1328" s="98" t="s">
        <v>2151</v>
      </c>
      <c r="J1328" s="98" t="s">
        <v>695</v>
      </c>
      <c r="K1328" s="98" t="s">
        <v>6294</v>
      </c>
      <c r="L1328" s="99">
        <v>135000</v>
      </c>
      <c r="M1328" s="99">
        <v>22332.87</v>
      </c>
      <c r="N1328" s="100"/>
      <c r="O1328" s="100"/>
      <c r="P1328" s="100"/>
      <c r="Q1328" s="99">
        <v>112667.13</v>
      </c>
    </row>
    <row r="1329" spans="1:17">
      <c r="A1329" s="42" t="str">
        <f>TNOMINA[[#This Row],[cedula]]&amp;TNOMINA[[#This Row],[ctapresup]]&amp;TNOMINA[[#This Row],[prog]]</f>
        <v>402157332192.1.2.2.0501</v>
      </c>
      <c r="B1329" s="98" t="s">
        <v>1788</v>
      </c>
      <c r="C1329" s="98" t="s">
        <v>1807</v>
      </c>
      <c r="D1329" s="98" t="s">
        <v>5730</v>
      </c>
      <c r="E1329" s="98" t="s">
        <v>5731</v>
      </c>
      <c r="F1329" s="98" t="s">
        <v>211</v>
      </c>
      <c r="G1329" s="98" t="s">
        <v>5870</v>
      </c>
      <c r="H1329" s="98" t="s">
        <v>5873</v>
      </c>
      <c r="I1329" s="98" t="s">
        <v>666</v>
      </c>
      <c r="J1329" s="98" t="s">
        <v>695</v>
      </c>
      <c r="K1329" s="98" t="s">
        <v>6294</v>
      </c>
      <c r="L1329" s="99">
        <v>10000</v>
      </c>
      <c r="M1329" s="100"/>
      <c r="N1329" s="100"/>
      <c r="O1329" s="100"/>
      <c r="P1329" s="100"/>
      <c r="Q1329" s="99">
        <v>10000</v>
      </c>
    </row>
    <row r="1330" spans="1:17">
      <c r="A1330" s="42" t="str">
        <f>TNOMINA[[#This Row],[cedula]]&amp;TNOMINA[[#This Row],[ctapresup]]&amp;TNOMINA[[#This Row],[prog]]</f>
        <v>001125972242.1.2.2.0501</v>
      </c>
      <c r="B1330" s="98" t="s">
        <v>1788</v>
      </c>
      <c r="C1330" s="98" t="s">
        <v>1807</v>
      </c>
      <c r="D1330" s="98" t="s">
        <v>5730</v>
      </c>
      <c r="E1330" s="98" t="s">
        <v>5731</v>
      </c>
      <c r="F1330" s="98" t="s">
        <v>211</v>
      </c>
      <c r="G1330" s="98" t="s">
        <v>1760</v>
      </c>
      <c r="H1330" s="98" t="s">
        <v>1107</v>
      </c>
      <c r="I1330" s="98" t="s">
        <v>666</v>
      </c>
      <c r="J1330" s="98" t="s">
        <v>695</v>
      </c>
      <c r="K1330" s="98" t="s">
        <v>6294</v>
      </c>
      <c r="L1330" s="99">
        <v>10000</v>
      </c>
      <c r="M1330" s="100"/>
      <c r="N1330" s="100"/>
      <c r="O1330" s="100"/>
      <c r="P1330" s="100"/>
      <c r="Q1330" s="99">
        <v>10000</v>
      </c>
    </row>
    <row r="1331" spans="1:17">
      <c r="A1331" s="42" t="str">
        <f>TNOMINA[[#This Row],[cedula]]&amp;TNOMINA[[#This Row],[ctapresup]]&amp;TNOMINA[[#This Row],[prog]]</f>
        <v>402135365072.1.2.2.0501</v>
      </c>
      <c r="B1331" s="98" t="s">
        <v>1788</v>
      </c>
      <c r="C1331" s="98" t="s">
        <v>1807</v>
      </c>
      <c r="D1331" s="98" t="s">
        <v>5730</v>
      </c>
      <c r="E1331" s="98" t="s">
        <v>5731</v>
      </c>
      <c r="F1331" s="98" t="s">
        <v>211</v>
      </c>
      <c r="G1331" s="98" t="s">
        <v>1761</v>
      </c>
      <c r="H1331" s="98" t="s">
        <v>1129</v>
      </c>
      <c r="I1331" s="98" t="s">
        <v>666</v>
      </c>
      <c r="J1331" s="98" t="s">
        <v>695</v>
      </c>
      <c r="K1331" s="98" t="s">
        <v>6294</v>
      </c>
      <c r="L1331" s="99">
        <v>10000</v>
      </c>
      <c r="M1331" s="100"/>
      <c r="N1331" s="100"/>
      <c r="O1331" s="100"/>
      <c r="P1331" s="100"/>
      <c r="Q1331" s="99">
        <v>10000</v>
      </c>
    </row>
    <row r="1332" spans="1:17">
      <c r="A1332" s="42" t="str">
        <f>TNOMINA[[#This Row],[cedula]]&amp;TNOMINA[[#This Row],[ctapresup]]&amp;TNOMINA[[#This Row],[prog]]</f>
        <v>402222065552.1.2.2.0501</v>
      </c>
      <c r="B1332" s="98" t="s">
        <v>1788</v>
      </c>
      <c r="C1332" s="98" t="s">
        <v>1807</v>
      </c>
      <c r="D1332" s="98" t="s">
        <v>5730</v>
      </c>
      <c r="E1332" s="98" t="s">
        <v>5731</v>
      </c>
      <c r="F1332" s="98" t="s">
        <v>211</v>
      </c>
      <c r="G1332" s="98" t="s">
        <v>2918</v>
      </c>
      <c r="H1332" s="98" t="s">
        <v>2919</v>
      </c>
      <c r="I1332" s="98" t="s">
        <v>666</v>
      </c>
      <c r="J1332" s="98" t="s">
        <v>695</v>
      </c>
      <c r="K1332" s="98" t="s">
        <v>6294</v>
      </c>
      <c r="L1332" s="99">
        <v>10000</v>
      </c>
      <c r="M1332" s="100"/>
      <c r="N1332" s="100"/>
      <c r="O1332" s="100"/>
      <c r="P1332" s="100"/>
      <c r="Q1332" s="99">
        <v>10000</v>
      </c>
    </row>
    <row r="1333" spans="1:17">
      <c r="A1333" s="42" t="str">
        <f>TNOMINA[[#This Row],[cedula]]&amp;TNOMINA[[#This Row],[ctapresup]]&amp;TNOMINA[[#This Row],[prog]]</f>
        <v>402156599842.1.2.2.0501</v>
      </c>
      <c r="B1333" s="98" t="s">
        <v>1788</v>
      </c>
      <c r="C1333" s="98" t="s">
        <v>1807</v>
      </c>
      <c r="D1333" s="98" t="s">
        <v>5730</v>
      </c>
      <c r="E1333" s="98" t="s">
        <v>5731</v>
      </c>
      <c r="F1333" s="98" t="s">
        <v>211</v>
      </c>
      <c r="G1333" s="98" t="s">
        <v>5852</v>
      </c>
      <c r="H1333" s="98" t="s">
        <v>5855</v>
      </c>
      <c r="I1333" s="98" t="s">
        <v>666</v>
      </c>
      <c r="J1333" s="98" t="s">
        <v>695</v>
      </c>
      <c r="K1333" s="98" t="s">
        <v>6294</v>
      </c>
      <c r="L1333" s="99">
        <v>10000</v>
      </c>
      <c r="M1333" s="100"/>
      <c r="N1333" s="100"/>
      <c r="O1333" s="100"/>
      <c r="P1333" s="100"/>
      <c r="Q1333" s="99">
        <v>10000</v>
      </c>
    </row>
    <row r="1334" spans="1:17">
      <c r="A1334" s="42" t="str">
        <f>TNOMINA[[#This Row],[cedula]]&amp;TNOMINA[[#This Row],[ctapresup]]&amp;TNOMINA[[#This Row],[prog]]</f>
        <v>402249912462.1.2.2.0501</v>
      </c>
      <c r="B1334" s="98" t="s">
        <v>1788</v>
      </c>
      <c r="C1334" s="98" t="s">
        <v>1807</v>
      </c>
      <c r="D1334" s="98" t="s">
        <v>5730</v>
      </c>
      <c r="E1334" s="98" t="s">
        <v>5731</v>
      </c>
      <c r="F1334" s="98" t="s">
        <v>211</v>
      </c>
      <c r="G1334" s="98" t="s">
        <v>2920</v>
      </c>
      <c r="H1334" s="98" t="s">
        <v>2921</v>
      </c>
      <c r="I1334" s="98" t="s">
        <v>666</v>
      </c>
      <c r="J1334" s="98" t="s">
        <v>695</v>
      </c>
      <c r="K1334" s="98" t="s">
        <v>6294</v>
      </c>
      <c r="L1334" s="99">
        <v>10000</v>
      </c>
      <c r="M1334" s="100"/>
      <c r="N1334" s="100"/>
      <c r="O1334" s="100"/>
      <c r="P1334" s="100"/>
      <c r="Q1334" s="99">
        <v>10000</v>
      </c>
    </row>
    <row r="1335" spans="1:17">
      <c r="A1335" s="42" t="str">
        <f>TNOMINA[[#This Row],[cedula]]&amp;TNOMINA[[#This Row],[ctapresup]]&amp;TNOMINA[[#This Row],[prog]]</f>
        <v>402411726552.1.2.2.0501</v>
      </c>
      <c r="B1335" s="98" t="s">
        <v>1788</v>
      </c>
      <c r="C1335" s="98" t="s">
        <v>1807</v>
      </c>
      <c r="D1335" s="98" t="s">
        <v>5730</v>
      </c>
      <c r="E1335" s="98" t="s">
        <v>5731</v>
      </c>
      <c r="F1335" s="98" t="s">
        <v>211</v>
      </c>
      <c r="G1335" s="98" t="s">
        <v>2715</v>
      </c>
      <c r="H1335" s="98" t="s">
        <v>2716</v>
      </c>
      <c r="I1335" s="98" t="s">
        <v>666</v>
      </c>
      <c r="J1335" s="98" t="s">
        <v>695</v>
      </c>
      <c r="K1335" s="98" t="s">
        <v>6294</v>
      </c>
      <c r="L1335" s="99">
        <v>10000</v>
      </c>
      <c r="M1335" s="100"/>
      <c r="N1335" s="100"/>
      <c r="O1335" s="100"/>
      <c r="P1335" s="100"/>
      <c r="Q1335" s="99">
        <v>10000</v>
      </c>
    </row>
    <row r="1336" spans="1:17">
      <c r="A1336" s="42" t="str">
        <f>TNOMINA[[#This Row],[cedula]]&amp;TNOMINA[[#This Row],[ctapresup]]&amp;TNOMINA[[#This Row],[prog]]</f>
        <v>016001501872.1.2.2.0501</v>
      </c>
      <c r="B1336" s="98" t="s">
        <v>1788</v>
      </c>
      <c r="C1336" s="98" t="s">
        <v>1807</v>
      </c>
      <c r="D1336" s="98" t="s">
        <v>5730</v>
      </c>
      <c r="E1336" s="98" t="s">
        <v>5731</v>
      </c>
      <c r="F1336" s="98" t="s">
        <v>211</v>
      </c>
      <c r="G1336" s="98" t="s">
        <v>2346</v>
      </c>
      <c r="H1336" s="98" t="s">
        <v>2345</v>
      </c>
      <c r="I1336" s="98" t="s">
        <v>666</v>
      </c>
      <c r="J1336" s="98" t="s">
        <v>695</v>
      </c>
      <c r="K1336" s="98" t="s">
        <v>6294</v>
      </c>
      <c r="L1336" s="99">
        <v>10000</v>
      </c>
      <c r="M1336" s="100"/>
      <c r="N1336" s="100"/>
      <c r="O1336" s="100"/>
      <c r="P1336" s="100"/>
      <c r="Q1336" s="99">
        <v>10000</v>
      </c>
    </row>
    <row r="1337" spans="1:17">
      <c r="A1337" s="42" t="str">
        <f>TNOMINA[[#This Row],[cedula]]&amp;TNOMINA[[#This Row],[ctapresup]]&amp;TNOMINA[[#This Row],[prog]]</f>
        <v>402298921182.1.2.2.0501</v>
      </c>
      <c r="B1337" s="98" t="s">
        <v>1788</v>
      </c>
      <c r="C1337" s="98" t="s">
        <v>1807</v>
      </c>
      <c r="D1337" s="98" t="s">
        <v>5730</v>
      </c>
      <c r="E1337" s="98" t="s">
        <v>5731</v>
      </c>
      <c r="F1337" s="98" t="s">
        <v>211</v>
      </c>
      <c r="G1337" s="98" t="s">
        <v>2602</v>
      </c>
      <c r="H1337" s="98" t="s">
        <v>4733</v>
      </c>
      <c r="I1337" s="98" t="s">
        <v>666</v>
      </c>
      <c r="J1337" s="98" t="s">
        <v>695</v>
      </c>
      <c r="K1337" s="98" t="s">
        <v>6294</v>
      </c>
      <c r="L1337" s="99">
        <v>10000</v>
      </c>
      <c r="M1337" s="100"/>
      <c r="N1337" s="100"/>
      <c r="O1337" s="100"/>
      <c r="P1337" s="100"/>
      <c r="Q1337" s="99">
        <v>10000</v>
      </c>
    </row>
    <row r="1338" spans="1:17">
      <c r="A1338" s="42" t="str">
        <f>TNOMINA[[#This Row],[cedula]]&amp;TNOMINA[[#This Row],[ctapresup]]&amp;TNOMINA[[#This Row],[prog]]</f>
        <v>402369009122.1.2.2.0501</v>
      </c>
      <c r="B1338" s="98" t="s">
        <v>1788</v>
      </c>
      <c r="C1338" s="98" t="s">
        <v>1807</v>
      </c>
      <c r="D1338" s="98" t="s">
        <v>5730</v>
      </c>
      <c r="E1338" s="98" t="s">
        <v>5731</v>
      </c>
      <c r="F1338" s="98" t="s">
        <v>211</v>
      </c>
      <c r="G1338" s="98" t="s">
        <v>2603</v>
      </c>
      <c r="H1338" s="98" t="s">
        <v>2604</v>
      </c>
      <c r="I1338" s="98" t="s">
        <v>666</v>
      </c>
      <c r="J1338" s="98" t="s">
        <v>695</v>
      </c>
      <c r="K1338" s="98" t="s">
        <v>6294</v>
      </c>
      <c r="L1338" s="99">
        <v>10000</v>
      </c>
      <c r="M1338" s="100"/>
      <c r="N1338" s="100"/>
      <c r="O1338" s="100"/>
      <c r="P1338" s="100"/>
      <c r="Q1338" s="99">
        <v>10000</v>
      </c>
    </row>
    <row r="1339" spans="1:17">
      <c r="A1339" s="42" t="str">
        <f>TNOMINA[[#This Row],[cedula]]&amp;TNOMINA[[#This Row],[ctapresup]]&amp;TNOMINA[[#This Row],[prog]]</f>
        <v>001175155852.1.2.2.0501</v>
      </c>
      <c r="B1339" s="98" t="s">
        <v>1788</v>
      </c>
      <c r="C1339" s="98" t="s">
        <v>1807</v>
      </c>
      <c r="D1339" s="98" t="s">
        <v>5730</v>
      </c>
      <c r="E1339" s="98" t="s">
        <v>5731</v>
      </c>
      <c r="F1339" s="98" t="s">
        <v>211</v>
      </c>
      <c r="G1339" s="98" t="s">
        <v>1762</v>
      </c>
      <c r="H1339" s="98" t="s">
        <v>814</v>
      </c>
      <c r="I1339" s="98" t="s">
        <v>666</v>
      </c>
      <c r="J1339" s="98" t="s">
        <v>695</v>
      </c>
      <c r="K1339" s="98" t="s">
        <v>6294</v>
      </c>
      <c r="L1339" s="99">
        <v>10000</v>
      </c>
      <c r="M1339" s="100"/>
      <c r="N1339" s="100"/>
      <c r="O1339" s="100"/>
      <c r="P1339" s="100"/>
      <c r="Q1339" s="99">
        <v>10000</v>
      </c>
    </row>
    <row r="1340" spans="1:17">
      <c r="A1340" s="42" t="str">
        <f>TNOMINA[[#This Row],[cedula]]&amp;TNOMINA[[#This Row],[ctapresup]]&amp;TNOMINA[[#This Row],[prog]]</f>
        <v>137000058562.1.2.2.0501</v>
      </c>
      <c r="B1340" s="98" t="s">
        <v>1788</v>
      </c>
      <c r="C1340" s="98" t="s">
        <v>1807</v>
      </c>
      <c r="D1340" s="98" t="s">
        <v>5730</v>
      </c>
      <c r="E1340" s="98" t="s">
        <v>5731</v>
      </c>
      <c r="F1340" s="98" t="s">
        <v>211</v>
      </c>
      <c r="G1340" s="98" t="s">
        <v>2980</v>
      </c>
      <c r="H1340" s="98" t="s">
        <v>2979</v>
      </c>
      <c r="I1340" s="98" t="s">
        <v>666</v>
      </c>
      <c r="J1340" s="98" t="s">
        <v>695</v>
      </c>
      <c r="K1340" s="98" t="s">
        <v>6294</v>
      </c>
      <c r="L1340" s="99">
        <v>10000</v>
      </c>
      <c r="M1340" s="100"/>
      <c r="N1340" s="100"/>
      <c r="O1340" s="100"/>
      <c r="P1340" s="100"/>
      <c r="Q1340" s="99">
        <v>10000</v>
      </c>
    </row>
    <row r="1341" spans="1:17">
      <c r="A1341" s="42" t="str">
        <f>TNOMINA[[#This Row],[cedula]]&amp;TNOMINA[[#This Row],[ctapresup]]&amp;TNOMINA[[#This Row],[prog]]</f>
        <v>402003248672.1.2.2.0501</v>
      </c>
      <c r="B1341" s="98" t="s">
        <v>1788</v>
      </c>
      <c r="C1341" s="98" t="s">
        <v>1807</v>
      </c>
      <c r="D1341" s="98" t="s">
        <v>5730</v>
      </c>
      <c r="E1341" s="98" t="s">
        <v>5731</v>
      </c>
      <c r="F1341" s="98" t="s">
        <v>211</v>
      </c>
      <c r="G1341" s="98" t="s">
        <v>2997</v>
      </c>
      <c r="H1341" s="98" t="s">
        <v>2998</v>
      </c>
      <c r="I1341" s="98" t="s">
        <v>666</v>
      </c>
      <c r="J1341" s="98" t="s">
        <v>695</v>
      </c>
      <c r="K1341" s="98" t="s">
        <v>6294</v>
      </c>
      <c r="L1341" s="99">
        <v>9500</v>
      </c>
      <c r="M1341" s="100"/>
      <c r="N1341" s="100"/>
      <c r="O1341" s="100"/>
      <c r="P1341" s="100"/>
      <c r="Q1341" s="99">
        <v>9500</v>
      </c>
    </row>
    <row r="1342" spans="1:17">
      <c r="A1342" s="42" t="str">
        <f>TNOMINA[[#This Row],[cedula]]&amp;TNOMINA[[#This Row],[ctapresup]]&amp;TNOMINA[[#This Row],[prog]]</f>
        <v>002015120192.1.2.2.0501</v>
      </c>
      <c r="B1342" s="98" t="s">
        <v>1788</v>
      </c>
      <c r="C1342" s="98" t="s">
        <v>1807</v>
      </c>
      <c r="D1342" s="98" t="s">
        <v>5730</v>
      </c>
      <c r="E1342" s="98" t="s">
        <v>5731</v>
      </c>
      <c r="F1342" s="98" t="s">
        <v>211</v>
      </c>
      <c r="G1342" s="98" t="s">
        <v>2922</v>
      </c>
      <c r="H1342" s="98" t="s">
        <v>2923</v>
      </c>
      <c r="I1342" s="98" t="s">
        <v>666</v>
      </c>
      <c r="J1342" s="98" t="s">
        <v>695</v>
      </c>
      <c r="K1342" s="98" t="s">
        <v>6294</v>
      </c>
      <c r="L1342" s="99">
        <v>10000</v>
      </c>
      <c r="M1342" s="100"/>
      <c r="N1342" s="100"/>
      <c r="O1342" s="100"/>
      <c r="P1342" s="100"/>
      <c r="Q1342" s="99">
        <v>10000</v>
      </c>
    </row>
    <row r="1343" spans="1:17">
      <c r="A1343" s="42" t="str">
        <f>TNOMINA[[#This Row],[cedula]]&amp;TNOMINA[[#This Row],[ctapresup]]&amp;TNOMINA[[#This Row],[prog]]</f>
        <v>402383435092.1.2.2.0501</v>
      </c>
      <c r="B1343" s="98" t="s">
        <v>1788</v>
      </c>
      <c r="C1343" s="98" t="s">
        <v>1807</v>
      </c>
      <c r="D1343" s="98" t="s">
        <v>5730</v>
      </c>
      <c r="E1343" s="98" t="s">
        <v>5731</v>
      </c>
      <c r="F1343" s="98" t="s">
        <v>211</v>
      </c>
      <c r="G1343" s="98" t="s">
        <v>2305</v>
      </c>
      <c r="H1343" s="98" t="s">
        <v>2304</v>
      </c>
      <c r="I1343" s="98" t="s">
        <v>666</v>
      </c>
      <c r="J1343" s="98" t="s">
        <v>695</v>
      </c>
      <c r="K1343" s="98" t="s">
        <v>6294</v>
      </c>
      <c r="L1343" s="99">
        <v>10000</v>
      </c>
      <c r="M1343" s="100"/>
      <c r="N1343" s="100"/>
      <c r="O1343" s="100"/>
      <c r="P1343" s="100"/>
      <c r="Q1343" s="99">
        <v>10000</v>
      </c>
    </row>
    <row r="1344" spans="1:17">
      <c r="A1344" s="42" t="str">
        <f>TNOMINA[[#This Row],[cedula]]&amp;TNOMINA[[#This Row],[ctapresup]]&amp;TNOMINA[[#This Row],[prog]]</f>
        <v>001059658422.1.2.2.0501</v>
      </c>
      <c r="B1344" s="98" t="s">
        <v>1788</v>
      </c>
      <c r="C1344" s="98" t="s">
        <v>1807</v>
      </c>
      <c r="D1344" s="98" t="s">
        <v>5730</v>
      </c>
      <c r="E1344" s="98" t="s">
        <v>5731</v>
      </c>
      <c r="F1344" s="98" t="s">
        <v>211</v>
      </c>
      <c r="G1344" s="98" t="s">
        <v>1763</v>
      </c>
      <c r="H1344" s="98" t="s">
        <v>1097</v>
      </c>
      <c r="I1344" s="98" t="s">
        <v>666</v>
      </c>
      <c r="J1344" s="98" t="s">
        <v>695</v>
      </c>
      <c r="K1344" s="98" t="s">
        <v>6294</v>
      </c>
      <c r="L1344" s="99">
        <v>10000</v>
      </c>
      <c r="M1344" s="100"/>
      <c r="N1344" s="100"/>
      <c r="O1344" s="100"/>
      <c r="P1344" s="100"/>
      <c r="Q1344" s="99">
        <v>10000</v>
      </c>
    </row>
    <row r="1345" spans="1:17">
      <c r="A1345" s="42" t="str">
        <f>TNOMINA[[#This Row],[cedula]]&amp;TNOMINA[[#This Row],[ctapresup]]&amp;TNOMINA[[#This Row],[prog]]</f>
        <v>020001527812.1.2.2.0501</v>
      </c>
      <c r="B1345" s="98" t="s">
        <v>1788</v>
      </c>
      <c r="C1345" s="98" t="s">
        <v>1807</v>
      </c>
      <c r="D1345" s="98" t="s">
        <v>5730</v>
      </c>
      <c r="E1345" s="98" t="s">
        <v>5731</v>
      </c>
      <c r="F1345" s="98" t="s">
        <v>211</v>
      </c>
      <c r="G1345" s="98" t="s">
        <v>6233</v>
      </c>
      <c r="H1345" s="98" t="s">
        <v>6236</v>
      </c>
      <c r="I1345" s="98" t="s">
        <v>666</v>
      </c>
      <c r="J1345" s="98" t="s">
        <v>695</v>
      </c>
      <c r="K1345" s="98" t="s">
        <v>6294</v>
      </c>
      <c r="L1345" s="99">
        <v>15000</v>
      </c>
      <c r="M1345" s="100"/>
      <c r="N1345" s="100"/>
      <c r="O1345" s="100"/>
      <c r="P1345" s="100"/>
      <c r="Q1345" s="99">
        <v>15000</v>
      </c>
    </row>
    <row r="1346" spans="1:17">
      <c r="A1346" s="42" t="str">
        <f>TNOMINA[[#This Row],[cedula]]&amp;TNOMINA[[#This Row],[ctapresup]]&amp;TNOMINA[[#This Row],[prog]]</f>
        <v>001122289782.1.2.2.0501</v>
      </c>
      <c r="B1346" s="98" t="s">
        <v>1788</v>
      </c>
      <c r="C1346" s="98" t="s">
        <v>1807</v>
      </c>
      <c r="D1346" s="98" t="s">
        <v>5730</v>
      </c>
      <c r="E1346" s="98" t="s">
        <v>5731</v>
      </c>
      <c r="F1346" s="98" t="s">
        <v>211</v>
      </c>
      <c r="G1346" s="98" t="s">
        <v>2844</v>
      </c>
      <c r="H1346" s="98" t="s">
        <v>2843</v>
      </c>
      <c r="I1346" s="98" t="s">
        <v>666</v>
      </c>
      <c r="J1346" s="98" t="s">
        <v>695</v>
      </c>
      <c r="K1346" s="98" t="s">
        <v>6294</v>
      </c>
      <c r="L1346" s="99">
        <v>15000</v>
      </c>
      <c r="M1346" s="100"/>
      <c r="N1346" s="100"/>
      <c r="O1346" s="100"/>
      <c r="P1346" s="100"/>
      <c r="Q1346" s="99">
        <v>15000</v>
      </c>
    </row>
    <row r="1347" spans="1:17">
      <c r="A1347" s="42" t="str">
        <f>TNOMINA[[#This Row],[cedula]]&amp;TNOMINA[[#This Row],[ctapresup]]&amp;TNOMINA[[#This Row],[prog]]</f>
        <v>012011754352.1.2.2.0501</v>
      </c>
      <c r="B1347" s="98" t="s">
        <v>1788</v>
      </c>
      <c r="C1347" s="98" t="s">
        <v>1807</v>
      </c>
      <c r="D1347" s="98" t="s">
        <v>5730</v>
      </c>
      <c r="E1347" s="98" t="s">
        <v>5731</v>
      </c>
      <c r="F1347" s="98" t="s">
        <v>211</v>
      </c>
      <c r="G1347" s="98" t="s">
        <v>2622</v>
      </c>
      <c r="H1347" s="98" t="s">
        <v>2621</v>
      </c>
      <c r="I1347" s="98" t="s">
        <v>666</v>
      </c>
      <c r="J1347" s="98" t="s">
        <v>695</v>
      </c>
      <c r="K1347" s="98" t="s">
        <v>6294</v>
      </c>
      <c r="L1347" s="99">
        <v>10000</v>
      </c>
      <c r="M1347" s="100"/>
      <c r="N1347" s="100"/>
      <c r="O1347" s="100"/>
      <c r="P1347" s="100"/>
      <c r="Q1347" s="99">
        <v>10000</v>
      </c>
    </row>
    <row r="1348" spans="1:17">
      <c r="A1348" s="42" t="str">
        <f>TNOMINA[[#This Row],[cedula]]&amp;TNOMINA[[#This Row],[ctapresup]]&amp;TNOMINA[[#This Row],[prog]]</f>
        <v>402269835142.1.2.2.0501</v>
      </c>
      <c r="B1348" s="98" t="s">
        <v>1788</v>
      </c>
      <c r="C1348" s="98" t="s">
        <v>1807</v>
      </c>
      <c r="D1348" s="98" t="s">
        <v>5730</v>
      </c>
      <c r="E1348" s="98" t="s">
        <v>5731</v>
      </c>
      <c r="F1348" s="98" t="s">
        <v>211</v>
      </c>
      <c r="G1348" s="98" t="s">
        <v>2307</v>
      </c>
      <c r="H1348" s="98" t="s">
        <v>2306</v>
      </c>
      <c r="I1348" s="98" t="s">
        <v>666</v>
      </c>
      <c r="J1348" s="98" t="s">
        <v>695</v>
      </c>
      <c r="K1348" s="98" t="s">
        <v>6294</v>
      </c>
      <c r="L1348" s="99">
        <v>15000</v>
      </c>
      <c r="M1348" s="100"/>
      <c r="N1348" s="100"/>
      <c r="O1348" s="100"/>
      <c r="P1348" s="100"/>
      <c r="Q1348" s="99">
        <v>15000</v>
      </c>
    </row>
    <row r="1349" spans="1:17">
      <c r="A1349" s="42" t="str">
        <f>TNOMINA[[#This Row],[cedula]]&amp;TNOMINA[[#This Row],[ctapresup]]&amp;TNOMINA[[#This Row],[prog]]</f>
        <v>402141807502.1.2.2.0501</v>
      </c>
      <c r="B1349" s="98" t="s">
        <v>1788</v>
      </c>
      <c r="C1349" s="98" t="s">
        <v>1807</v>
      </c>
      <c r="D1349" s="98" t="s">
        <v>5730</v>
      </c>
      <c r="E1349" s="98" t="s">
        <v>5731</v>
      </c>
      <c r="F1349" s="98" t="s">
        <v>211</v>
      </c>
      <c r="G1349" s="98" t="s">
        <v>3024</v>
      </c>
      <c r="H1349" s="98" t="s">
        <v>3025</v>
      </c>
      <c r="I1349" s="98" t="s">
        <v>666</v>
      </c>
      <c r="J1349" s="98" t="s">
        <v>695</v>
      </c>
      <c r="K1349" s="98" t="s">
        <v>6294</v>
      </c>
      <c r="L1349" s="99">
        <v>10000</v>
      </c>
      <c r="M1349" s="100"/>
      <c r="N1349" s="100"/>
      <c r="O1349" s="100"/>
      <c r="P1349" s="100"/>
      <c r="Q1349" s="99">
        <v>10000</v>
      </c>
    </row>
    <row r="1350" spans="1:17">
      <c r="A1350" s="42" t="str">
        <f>TNOMINA[[#This Row],[cedula]]&amp;TNOMINA[[#This Row],[ctapresup]]&amp;TNOMINA[[#This Row],[prog]]</f>
        <v>011003939312.1.2.2.0501</v>
      </c>
      <c r="B1350" s="98" t="s">
        <v>1788</v>
      </c>
      <c r="C1350" s="98" t="s">
        <v>1807</v>
      </c>
      <c r="D1350" s="98" t="s">
        <v>5730</v>
      </c>
      <c r="E1350" s="98" t="s">
        <v>5731</v>
      </c>
      <c r="F1350" s="98" t="s">
        <v>211</v>
      </c>
      <c r="G1350" s="98" t="s">
        <v>1900</v>
      </c>
      <c r="H1350" s="98" t="s">
        <v>1886</v>
      </c>
      <c r="I1350" s="98" t="s">
        <v>666</v>
      </c>
      <c r="J1350" s="98" t="s">
        <v>695</v>
      </c>
      <c r="K1350" s="98" t="s">
        <v>6294</v>
      </c>
      <c r="L1350" s="99">
        <v>10000</v>
      </c>
      <c r="M1350" s="100"/>
      <c r="N1350" s="100"/>
      <c r="O1350" s="100"/>
      <c r="P1350" s="100"/>
      <c r="Q1350" s="99">
        <v>10000</v>
      </c>
    </row>
    <row r="1351" spans="1:17">
      <c r="A1351" s="42" t="str">
        <f>TNOMINA[[#This Row],[cedula]]&amp;TNOMINA[[#This Row],[ctapresup]]&amp;TNOMINA[[#This Row],[prog]]</f>
        <v>402257422422.1.2.2.0501</v>
      </c>
      <c r="B1351" s="98" t="s">
        <v>1788</v>
      </c>
      <c r="C1351" s="98" t="s">
        <v>1807</v>
      </c>
      <c r="D1351" s="98" t="s">
        <v>5730</v>
      </c>
      <c r="E1351" s="98" t="s">
        <v>5731</v>
      </c>
      <c r="F1351" s="98" t="s">
        <v>211</v>
      </c>
      <c r="G1351" s="98" t="s">
        <v>1764</v>
      </c>
      <c r="H1351" s="98" t="s">
        <v>984</v>
      </c>
      <c r="I1351" s="98" t="s">
        <v>666</v>
      </c>
      <c r="J1351" s="98" t="s">
        <v>695</v>
      </c>
      <c r="K1351" s="98" t="s">
        <v>6294</v>
      </c>
      <c r="L1351" s="99">
        <v>10000</v>
      </c>
      <c r="M1351" s="100"/>
      <c r="N1351" s="100"/>
      <c r="O1351" s="100"/>
      <c r="P1351" s="100"/>
      <c r="Q1351" s="99">
        <v>10000</v>
      </c>
    </row>
    <row r="1352" spans="1:17">
      <c r="A1352" s="42" t="str">
        <f>TNOMINA[[#This Row],[cedula]]&amp;TNOMINA[[#This Row],[ctapresup]]&amp;TNOMINA[[#This Row],[prog]]</f>
        <v>402263681872.1.2.2.0501</v>
      </c>
      <c r="B1352" s="98" t="s">
        <v>1788</v>
      </c>
      <c r="C1352" s="98" t="s">
        <v>1807</v>
      </c>
      <c r="D1352" s="98" t="s">
        <v>5730</v>
      </c>
      <c r="E1352" s="98" t="s">
        <v>5731</v>
      </c>
      <c r="F1352" s="98" t="s">
        <v>211</v>
      </c>
      <c r="G1352" s="98" t="s">
        <v>1765</v>
      </c>
      <c r="H1352" s="98" t="s">
        <v>1233</v>
      </c>
      <c r="I1352" s="98" t="s">
        <v>666</v>
      </c>
      <c r="J1352" s="98" t="s">
        <v>695</v>
      </c>
      <c r="K1352" s="98" t="s">
        <v>6294</v>
      </c>
      <c r="L1352" s="99">
        <v>45000</v>
      </c>
      <c r="M1352" s="99">
        <v>1547.25</v>
      </c>
      <c r="N1352" s="100"/>
      <c r="O1352" s="100"/>
      <c r="P1352" s="100"/>
      <c r="Q1352" s="99">
        <v>43452.75</v>
      </c>
    </row>
    <row r="1353" spans="1:17">
      <c r="A1353" s="42" t="str">
        <f>TNOMINA[[#This Row],[cedula]]&amp;TNOMINA[[#This Row],[ctapresup]]&amp;TNOMINA[[#This Row],[prog]]</f>
        <v>402422361032.1.2.2.0501</v>
      </c>
      <c r="B1353" s="98" t="s">
        <v>1788</v>
      </c>
      <c r="C1353" s="98" t="s">
        <v>1807</v>
      </c>
      <c r="D1353" s="98" t="s">
        <v>5730</v>
      </c>
      <c r="E1353" s="98" t="s">
        <v>5731</v>
      </c>
      <c r="F1353" s="98" t="s">
        <v>211</v>
      </c>
      <c r="G1353" s="98" t="s">
        <v>2508</v>
      </c>
      <c r="H1353" s="98" t="s">
        <v>2507</v>
      </c>
      <c r="I1353" s="98" t="s">
        <v>666</v>
      </c>
      <c r="J1353" s="98" t="s">
        <v>695</v>
      </c>
      <c r="K1353" s="98" t="s">
        <v>6294</v>
      </c>
      <c r="L1353" s="99">
        <v>10000</v>
      </c>
      <c r="M1353" s="100"/>
      <c r="N1353" s="100"/>
      <c r="O1353" s="100"/>
      <c r="P1353" s="100"/>
      <c r="Q1353" s="99">
        <v>10000</v>
      </c>
    </row>
    <row r="1354" spans="1:17">
      <c r="A1354" s="42" t="str">
        <f>TNOMINA[[#This Row],[cedula]]&amp;TNOMINA[[#This Row],[ctapresup]]&amp;TNOMINA[[#This Row],[prog]]</f>
        <v>223003054672.1.2.2.0501</v>
      </c>
      <c r="B1354" s="98" t="s">
        <v>1788</v>
      </c>
      <c r="C1354" s="98" t="s">
        <v>1807</v>
      </c>
      <c r="D1354" s="98" t="s">
        <v>5730</v>
      </c>
      <c r="E1354" s="98" t="s">
        <v>5731</v>
      </c>
      <c r="F1354" s="98" t="s">
        <v>211</v>
      </c>
      <c r="G1354" s="98" t="s">
        <v>6180</v>
      </c>
      <c r="H1354" s="98" t="s">
        <v>6182</v>
      </c>
      <c r="I1354" s="98" t="s">
        <v>666</v>
      </c>
      <c r="J1354" s="98" t="s">
        <v>695</v>
      </c>
      <c r="K1354" s="98" t="s">
        <v>6294</v>
      </c>
      <c r="L1354" s="99">
        <v>135000</v>
      </c>
      <c r="M1354" s="99">
        <v>22332.87</v>
      </c>
      <c r="N1354" s="100"/>
      <c r="O1354" s="100"/>
      <c r="P1354" s="100"/>
      <c r="Q1354" s="99">
        <v>112667.13</v>
      </c>
    </row>
    <row r="1355" spans="1:17">
      <c r="A1355" s="42" t="str">
        <f>TNOMINA[[#This Row],[cedula]]&amp;TNOMINA[[#This Row],[ctapresup]]&amp;TNOMINA[[#This Row],[prog]]</f>
        <v>020000899422.1.2.2.0501</v>
      </c>
      <c r="B1355" s="98" t="s">
        <v>1788</v>
      </c>
      <c r="C1355" s="98" t="s">
        <v>1807</v>
      </c>
      <c r="D1355" s="98" t="s">
        <v>5730</v>
      </c>
      <c r="E1355" s="98" t="s">
        <v>5731</v>
      </c>
      <c r="F1355" s="98" t="s">
        <v>211</v>
      </c>
      <c r="G1355" s="98" t="s">
        <v>1766</v>
      </c>
      <c r="H1355" s="98" t="s">
        <v>1117</v>
      </c>
      <c r="I1355" s="98" t="s">
        <v>666</v>
      </c>
      <c r="J1355" s="98" t="s">
        <v>695</v>
      </c>
      <c r="K1355" s="98" t="s">
        <v>6294</v>
      </c>
      <c r="L1355" s="99">
        <v>8000</v>
      </c>
      <c r="M1355" s="100"/>
      <c r="N1355" s="100"/>
      <c r="O1355" s="100"/>
      <c r="P1355" s="100"/>
      <c r="Q1355" s="99">
        <v>8000</v>
      </c>
    </row>
    <row r="1356" spans="1:17">
      <c r="A1356" s="42" t="str">
        <f>TNOMINA[[#This Row],[cedula]]&amp;TNOMINA[[#This Row],[ctapresup]]&amp;TNOMINA[[#This Row],[prog]]</f>
        <v>402185165792.1.2.2.0501</v>
      </c>
      <c r="B1356" s="98" t="s">
        <v>1788</v>
      </c>
      <c r="C1356" s="98" t="s">
        <v>1807</v>
      </c>
      <c r="D1356" s="98" t="s">
        <v>5730</v>
      </c>
      <c r="E1356" s="98" t="s">
        <v>5731</v>
      </c>
      <c r="F1356" s="98" t="s">
        <v>211</v>
      </c>
      <c r="G1356" s="98" t="s">
        <v>2982</v>
      </c>
      <c r="H1356" s="98" t="s">
        <v>2981</v>
      </c>
      <c r="I1356" s="98" t="s">
        <v>666</v>
      </c>
      <c r="J1356" s="98" t="s">
        <v>695</v>
      </c>
      <c r="K1356" s="98" t="s">
        <v>6294</v>
      </c>
      <c r="L1356" s="99">
        <v>10000</v>
      </c>
      <c r="M1356" s="100"/>
      <c r="N1356" s="100"/>
      <c r="O1356" s="100"/>
      <c r="P1356" s="100"/>
      <c r="Q1356" s="99">
        <v>10000</v>
      </c>
    </row>
    <row r="1357" spans="1:17">
      <c r="A1357" s="42" t="str">
        <f>TNOMINA[[#This Row],[cedula]]&amp;TNOMINA[[#This Row],[ctapresup]]&amp;TNOMINA[[#This Row],[prog]]</f>
        <v>001117019182.1.2.2.0501</v>
      </c>
      <c r="B1357" s="98" t="s">
        <v>1788</v>
      </c>
      <c r="C1357" s="98" t="s">
        <v>1807</v>
      </c>
      <c r="D1357" s="98" t="s">
        <v>5730</v>
      </c>
      <c r="E1357" s="98" t="s">
        <v>5731</v>
      </c>
      <c r="F1357" s="98" t="s">
        <v>211</v>
      </c>
      <c r="G1357" s="98" t="s">
        <v>1767</v>
      </c>
      <c r="H1357" s="98" t="s">
        <v>1105</v>
      </c>
      <c r="I1357" s="98" t="s">
        <v>666</v>
      </c>
      <c r="J1357" s="98" t="s">
        <v>695</v>
      </c>
      <c r="K1357" s="98" t="s">
        <v>6294</v>
      </c>
      <c r="L1357" s="99">
        <v>10000</v>
      </c>
      <c r="M1357" s="100"/>
      <c r="N1357" s="100"/>
      <c r="O1357" s="100"/>
      <c r="P1357" s="100"/>
      <c r="Q1357" s="99">
        <v>10000</v>
      </c>
    </row>
    <row r="1358" spans="1:17">
      <c r="A1358" s="42" t="str">
        <f>TNOMINA[[#This Row],[cedula]]&amp;TNOMINA[[#This Row],[ctapresup]]&amp;TNOMINA[[#This Row],[prog]]</f>
        <v>402366904712.1.2.2.0501</v>
      </c>
      <c r="B1358" s="98" t="s">
        <v>1788</v>
      </c>
      <c r="C1358" s="98" t="s">
        <v>1807</v>
      </c>
      <c r="D1358" s="98" t="s">
        <v>5730</v>
      </c>
      <c r="E1358" s="98" t="s">
        <v>5731</v>
      </c>
      <c r="F1358" s="98" t="s">
        <v>211</v>
      </c>
      <c r="G1358" s="98" t="s">
        <v>2309</v>
      </c>
      <c r="H1358" s="98" t="s">
        <v>2308</v>
      </c>
      <c r="I1358" s="98" t="s">
        <v>666</v>
      </c>
      <c r="J1358" s="98" t="s">
        <v>695</v>
      </c>
      <c r="K1358" s="98" t="s">
        <v>6294</v>
      </c>
      <c r="L1358" s="99">
        <v>5000</v>
      </c>
      <c r="M1358" s="100"/>
      <c r="N1358" s="100"/>
      <c r="O1358" s="100"/>
      <c r="P1358" s="100"/>
      <c r="Q1358" s="99">
        <v>5000</v>
      </c>
    </row>
    <row r="1359" spans="1:17">
      <c r="A1359" s="42" t="str">
        <f>TNOMINA[[#This Row],[cedula]]&amp;TNOMINA[[#This Row],[ctapresup]]&amp;TNOMINA[[#This Row],[prog]]</f>
        <v>402129580172.1.2.2.0501</v>
      </c>
      <c r="B1359" s="98" t="s">
        <v>1788</v>
      </c>
      <c r="C1359" s="98" t="s">
        <v>1807</v>
      </c>
      <c r="D1359" s="98" t="s">
        <v>5730</v>
      </c>
      <c r="E1359" s="98" t="s">
        <v>5731</v>
      </c>
      <c r="F1359" s="98" t="s">
        <v>211</v>
      </c>
      <c r="G1359" s="98" t="s">
        <v>2846</v>
      </c>
      <c r="H1359" s="98" t="s">
        <v>2845</v>
      </c>
      <c r="I1359" s="98" t="s">
        <v>666</v>
      </c>
      <c r="J1359" s="98" t="s">
        <v>695</v>
      </c>
      <c r="K1359" s="98" t="s">
        <v>6294</v>
      </c>
      <c r="L1359" s="99">
        <v>10000</v>
      </c>
      <c r="M1359" s="100"/>
      <c r="N1359" s="100"/>
      <c r="O1359" s="100"/>
      <c r="P1359" s="100"/>
      <c r="Q1359" s="99">
        <v>10000</v>
      </c>
    </row>
    <row r="1360" spans="1:17">
      <c r="A1360" s="42" t="str">
        <f>TNOMINA[[#This Row],[cedula]]&amp;TNOMINA[[#This Row],[ctapresup]]&amp;TNOMINA[[#This Row],[prog]]</f>
        <v>223016450932.1.2.2.0501</v>
      </c>
      <c r="B1360" s="98" t="s">
        <v>1788</v>
      </c>
      <c r="C1360" s="98" t="s">
        <v>1807</v>
      </c>
      <c r="D1360" s="98" t="s">
        <v>5730</v>
      </c>
      <c r="E1360" s="98" t="s">
        <v>5731</v>
      </c>
      <c r="F1360" s="98" t="s">
        <v>211</v>
      </c>
      <c r="G1360" s="98" t="s">
        <v>5974</v>
      </c>
      <c r="H1360" s="98" t="s">
        <v>5977</v>
      </c>
      <c r="I1360" s="98" t="s">
        <v>666</v>
      </c>
      <c r="J1360" s="98" t="s">
        <v>695</v>
      </c>
      <c r="K1360" s="98" t="s">
        <v>6294</v>
      </c>
      <c r="L1360" s="99">
        <v>10000</v>
      </c>
      <c r="M1360" s="100"/>
      <c r="N1360" s="100"/>
      <c r="O1360" s="100"/>
      <c r="P1360" s="100"/>
      <c r="Q1360" s="99">
        <v>10000</v>
      </c>
    </row>
    <row r="1361" spans="1:17">
      <c r="A1361" s="42" t="str">
        <f>TNOMINA[[#This Row],[cedula]]&amp;TNOMINA[[#This Row],[ctapresup]]&amp;TNOMINA[[#This Row],[prog]]</f>
        <v>402204734052.1.2.2.0501</v>
      </c>
      <c r="B1361" s="98" t="s">
        <v>1788</v>
      </c>
      <c r="C1361" s="98" t="s">
        <v>1807</v>
      </c>
      <c r="D1361" s="98" t="s">
        <v>5730</v>
      </c>
      <c r="E1361" s="98" t="s">
        <v>5731</v>
      </c>
      <c r="F1361" s="98" t="s">
        <v>211</v>
      </c>
      <c r="G1361" s="98" t="s">
        <v>5862</v>
      </c>
      <c r="H1361" s="98" t="s">
        <v>5865</v>
      </c>
      <c r="I1361" s="98" t="s">
        <v>666</v>
      </c>
      <c r="J1361" s="98" t="s">
        <v>695</v>
      </c>
      <c r="K1361" s="98" t="s">
        <v>6294</v>
      </c>
      <c r="L1361" s="99">
        <v>25000</v>
      </c>
      <c r="M1361" s="100"/>
      <c r="N1361" s="100"/>
      <c r="O1361" s="100"/>
      <c r="P1361" s="100"/>
      <c r="Q1361" s="99">
        <v>25000</v>
      </c>
    </row>
    <row r="1362" spans="1:17">
      <c r="A1362" s="42" t="str">
        <f>TNOMINA[[#This Row],[cedula]]&amp;TNOMINA[[#This Row],[ctapresup]]&amp;TNOMINA[[#This Row],[prog]]</f>
        <v>402500844862.1.2.2.0501</v>
      </c>
      <c r="B1362" s="98" t="s">
        <v>1788</v>
      </c>
      <c r="C1362" s="98" t="s">
        <v>1807</v>
      </c>
      <c r="D1362" s="98" t="s">
        <v>5730</v>
      </c>
      <c r="E1362" s="98" t="s">
        <v>5731</v>
      </c>
      <c r="F1362" s="98" t="s">
        <v>211</v>
      </c>
      <c r="G1362" s="98" t="s">
        <v>2311</v>
      </c>
      <c r="H1362" s="98" t="s">
        <v>2310</v>
      </c>
      <c r="I1362" s="98" t="s">
        <v>666</v>
      </c>
      <c r="J1362" s="98" t="s">
        <v>695</v>
      </c>
      <c r="K1362" s="98" t="s">
        <v>6294</v>
      </c>
      <c r="L1362" s="99">
        <v>10000</v>
      </c>
      <c r="M1362" s="100"/>
      <c r="N1362" s="100"/>
      <c r="O1362" s="100"/>
      <c r="P1362" s="100"/>
      <c r="Q1362" s="99">
        <v>10000</v>
      </c>
    </row>
    <row r="1363" spans="1:17">
      <c r="A1363" s="42" t="str">
        <f>TNOMINA[[#This Row],[cedula]]&amp;TNOMINA[[#This Row],[ctapresup]]&amp;TNOMINA[[#This Row],[prog]]</f>
        <v>223012238832.1.2.2.0501</v>
      </c>
      <c r="B1363" s="98" t="s">
        <v>1788</v>
      </c>
      <c r="C1363" s="98" t="s">
        <v>1807</v>
      </c>
      <c r="D1363" s="98" t="s">
        <v>5730</v>
      </c>
      <c r="E1363" s="98" t="s">
        <v>5731</v>
      </c>
      <c r="F1363" s="98" t="s">
        <v>211</v>
      </c>
      <c r="G1363" s="98" t="s">
        <v>4806</v>
      </c>
      <c r="H1363" s="98" t="s">
        <v>4809</v>
      </c>
      <c r="I1363" s="98" t="s">
        <v>666</v>
      </c>
      <c r="J1363" s="98" t="s">
        <v>695</v>
      </c>
      <c r="K1363" s="98" t="s">
        <v>6294</v>
      </c>
      <c r="L1363" s="99">
        <v>10000</v>
      </c>
      <c r="M1363" s="100"/>
      <c r="N1363" s="100"/>
      <c r="O1363" s="100"/>
      <c r="P1363" s="100"/>
      <c r="Q1363" s="99">
        <v>10000</v>
      </c>
    </row>
    <row r="1364" spans="1:17">
      <c r="A1364" s="42" t="str">
        <f>TNOMINA[[#This Row],[cedula]]&amp;TNOMINA[[#This Row],[ctapresup]]&amp;TNOMINA[[#This Row],[prog]]</f>
        <v>017001887072.1.2.2.0501</v>
      </c>
      <c r="B1364" s="98" t="s">
        <v>1788</v>
      </c>
      <c r="C1364" s="98" t="s">
        <v>1807</v>
      </c>
      <c r="D1364" s="98" t="s">
        <v>5730</v>
      </c>
      <c r="E1364" s="98" t="s">
        <v>5731</v>
      </c>
      <c r="F1364" s="98" t="s">
        <v>211</v>
      </c>
      <c r="G1364" s="98" t="s">
        <v>1768</v>
      </c>
      <c r="H1364" s="98" t="s">
        <v>815</v>
      </c>
      <c r="I1364" s="98" t="s">
        <v>666</v>
      </c>
      <c r="J1364" s="98" t="s">
        <v>695</v>
      </c>
      <c r="K1364" s="98" t="s">
        <v>6294</v>
      </c>
      <c r="L1364" s="99">
        <v>12000</v>
      </c>
      <c r="M1364" s="100"/>
      <c r="N1364" s="100"/>
      <c r="O1364" s="100"/>
      <c r="P1364" s="100"/>
      <c r="Q1364" s="99">
        <v>12000</v>
      </c>
    </row>
    <row r="1365" spans="1:17">
      <c r="A1365" s="42" t="str">
        <f>TNOMINA[[#This Row],[cedula]]&amp;TNOMINA[[#This Row],[ctapresup]]&amp;TNOMINA[[#This Row],[prog]]</f>
        <v>402324514312.1.2.2.0501</v>
      </c>
      <c r="B1365" s="98" t="s">
        <v>1788</v>
      </c>
      <c r="C1365" s="98" t="s">
        <v>1807</v>
      </c>
      <c r="D1365" s="98" t="s">
        <v>5730</v>
      </c>
      <c r="E1365" s="98" t="s">
        <v>5731</v>
      </c>
      <c r="F1365" s="98" t="s">
        <v>211</v>
      </c>
      <c r="G1365" s="98" t="s">
        <v>6176</v>
      </c>
      <c r="H1365" s="98" t="s">
        <v>6179</v>
      </c>
      <c r="I1365" s="98" t="s">
        <v>666</v>
      </c>
      <c r="J1365" s="98" t="s">
        <v>695</v>
      </c>
      <c r="K1365" s="98" t="s">
        <v>6294</v>
      </c>
      <c r="L1365" s="99">
        <v>15000</v>
      </c>
      <c r="M1365" s="100"/>
      <c r="N1365" s="100"/>
      <c r="O1365" s="100"/>
      <c r="P1365" s="100"/>
      <c r="Q1365" s="99">
        <v>15000</v>
      </c>
    </row>
    <row r="1366" spans="1:17">
      <c r="A1366" s="42" t="str">
        <f>TNOMINA[[#This Row],[cedula]]&amp;TNOMINA[[#This Row],[ctapresup]]&amp;TNOMINA[[#This Row],[prog]]</f>
        <v>402102099752.1.2.2.0501</v>
      </c>
      <c r="B1366" s="98" t="s">
        <v>1788</v>
      </c>
      <c r="C1366" s="98" t="s">
        <v>1807</v>
      </c>
      <c r="D1366" s="98" t="s">
        <v>5730</v>
      </c>
      <c r="E1366" s="98" t="s">
        <v>5731</v>
      </c>
      <c r="F1366" s="98" t="s">
        <v>211</v>
      </c>
      <c r="G1366" s="98" t="s">
        <v>2620</v>
      </c>
      <c r="H1366" s="98" t="s">
        <v>2619</v>
      </c>
      <c r="I1366" s="98" t="s">
        <v>666</v>
      </c>
      <c r="J1366" s="98" t="s">
        <v>695</v>
      </c>
      <c r="K1366" s="98" t="s">
        <v>6294</v>
      </c>
      <c r="L1366" s="99">
        <v>10000</v>
      </c>
      <c r="M1366" s="100"/>
      <c r="N1366" s="100"/>
      <c r="O1366" s="100"/>
      <c r="P1366" s="100"/>
      <c r="Q1366" s="99">
        <v>10000</v>
      </c>
    </row>
    <row r="1367" spans="1:17">
      <c r="A1367" s="42" t="str">
        <f>TNOMINA[[#This Row],[cedula]]&amp;TNOMINA[[#This Row],[ctapresup]]&amp;TNOMINA[[#This Row],[prog]]</f>
        <v>012009455562.1.2.2.0501</v>
      </c>
      <c r="B1367" s="98" t="s">
        <v>1788</v>
      </c>
      <c r="C1367" s="98" t="s">
        <v>1807</v>
      </c>
      <c r="D1367" s="98" t="s">
        <v>5730</v>
      </c>
      <c r="E1367" s="98" t="s">
        <v>5731</v>
      </c>
      <c r="F1367" s="98" t="s">
        <v>211</v>
      </c>
      <c r="G1367" s="98" t="s">
        <v>1865</v>
      </c>
      <c r="H1367" s="98" t="s">
        <v>1852</v>
      </c>
      <c r="I1367" s="98" t="s">
        <v>666</v>
      </c>
      <c r="J1367" s="98" t="s">
        <v>695</v>
      </c>
      <c r="K1367" s="98" t="s">
        <v>6294</v>
      </c>
      <c r="L1367" s="99">
        <v>15000</v>
      </c>
      <c r="M1367" s="100"/>
      <c r="N1367" s="100"/>
      <c r="O1367" s="100"/>
      <c r="P1367" s="100"/>
      <c r="Q1367" s="99">
        <v>15000</v>
      </c>
    </row>
    <row r="1368" spans="1:17">
      <c r="A1368" s="42" t="str">
        <f>TNOMINA[[#This Row],[cedula]]&amp;TNOMINA[[#This Row],[ctapresup]]&amp;TNOMINA[[#This Row],[prog]]</f>
        <v>223016669332.1.2.2.0501</v>
      </c>
      <c r="B1368" s="98" t="s">
        <v>1788</v>
      </c>
      <c r="C1368" s="98" t="s">
        <v>1807</v>
      </c>
      <c r="D1368" s="98" t="s">
        <v>5730</v>
      </c>
      <c r="E1368" s="98" t="s">
        <v>5731</v>
      </c>
      <c r="F1368" s="98" t="s">
        <v>211</v>
      </c>
      <c r="G1368" s="98" t="s">
        <v>5856</v>
      </c>
      <c r="H1368" s="98" t="s">
        <v>5858</v>
      </c>
      <c r="I1368" s="98" t="s">
        <v>666</v>
      </c>
      <c r="J1368" s="98" t="s">
        <v>695</v>
      </c>
      <c r="K1368" s="98" t="s">
        <v>6294</v>
      </c>
      <c r="L1368" s="99">
        <v>10000</v>
      </c>
      <c r="M1368" s="100"/>
      <c r="N1368" s="100"/>
      <c r="O1368" s="100"/>
      <c r="P1368" s="100"/>
      <c r="Q1368" s="99">
        <v>10000</v>
      </c>
    </row>
    <row r="1369" spans="1:17">
      <c r="A1369" s="42" t="str">
        <f>TNOMINA[[#This Row],[cedula]]&amp;TNOMINA[[#This Row],[ctapresup]]&amp;TNOMINA[[#This Row],[prog]]</f>
        <v>008002428102.1.2.2.0501</v>
      </c>
      <c r="B1369" s="98" t="s">
        <v>1788</v>
      </c>
      <c r="C1369" s="98" t="s">
        <v>1807</v>
      </c>
      <c r="D1369" s="98" t="s">
        <v>5730</v>
      </c>
      <c r="E1369" s="98" t="s">
        <v>5731</v>
      </c>
      <c r="F1369" s="98" t="s">
        <v>211</v>
      </c>
      <c r="G1369" s="98" t="s">
        <v>2257</v>
      </c>
      <c r="H1369" s="98" t="s">
        <v>2256</v>
      </c>
      <c r="I1369" s="98" t="s">
        <v>666</v>
      </c>
      <c r="J1369" s="98" t="s">
        <v>695</v>
      </c>
      <c r="K1369" s="98" t="s">
        <v>6294</v>
      </c>
      <c r="L1369" s="99">
        <v>10000</v>
      </c>
      <c r="M1369" s="100"/>
      <c r="N1369" s="100"/>
      <c r="O1369" s="100"/>
      <c r="P1369" s="100"/>
      <c r="Q1369" s="99">
        <v>10000</v>
      </c>
    </row>
    <row r="1370" spans="1:17">
      <c r="A1370" s="42" t="str">
        <f>TNOMINA[[#This Row],[cedula]]&amp;TNOMINA[[#This Row],[ctapresup]]&amp;TNOMINA[[#This Row],[prog]]</f>
        <v>020001169842.1.2.2.0501</v>
      </c>
      <c r="B1370" s="98" t="s">
        <v>1788</v>
      </c>
      <c r="C1370" s="98" t="s">
        <v>1807</v>
      </c>
      <c r="D1370" s="98" t="s">
        <v>5730</v>
      </c>
      <c r="E1370" s="98" t="s">
        <v>5731</v>
      </c>
      <c r="F1370" s="98" t="s">
        <v>211</v>
      </c>
      <c r="G1370" s="98" t="s">
        <v>1769</v>
      </c>
      <c r="H1370" s="98" t="s">
        <v>723</v>
      </c>
      <c r="I1370" s="98" t="s">
        <v>666</v>
      </c>
      <c r="J1370" s="98" t="s">
        <v>695</v>
      </c>
      <c r="K1370" s="98" t="s">
        <v>6294</v>
      </c>
      <c r="L1370" s="99">
        <v>15000</v>
      </c>
      <c r="M1370" s="100"/>
      <c r="N1370" s="100"/>
      <c r="O1370" s="100"/>
      <c r="P1370" s="100"/>
      <c r="Q1370" s="99">
        <v>15000</v>
      </c>
    </row>
    <row r="1371" spans="1:17">
      <c r="A1371" s="42" t="str">
        <f>TNOMINA[[#This Row],[cedula]]&amp;TNOMINA[[#This Row],[ctapresup]]&amp;TNOMINA[[#This Row],[prog]]</f>
        <v>402154821142.1.2.2.0501</v>
      </c>
      <c r="B1371" s="98" t="s">
        <v>1788</v>
      </c>
      <c r="C1371" s="98" t="s">
        <v>1807</v>
      </c>
      <c r="D1371" s="98" t="s">
        <v>5730</v>
      </c>
      <c r="E1371" s="98" t="s">
        <v>5731</v>
      </c>
      <c r="F1371" s="98" t="s">
        <v>211</v>
      </c>
      <c r="G1371" s="98" t="s">
        <v>5937</v>
      </c>
      <c r="H1371" s="98" t="s">
        <v>5940</v>
      </c>
      <c r="I1371" s="98" t="s">
        <v>666</v>
      </c>
      <c r="J1371" s="98" t="s">
        <v>695</v>
      </c>
      <c r="K1371" s="98" t="s">
        <v>6294</v>
      </c>
      <c r="L1371" s="99">
        <v>10000</v>
      </c>
      <c r="M1371" s="100"/>
      <c r="N1371" s="100"/>
      <c r="O1371" s="100"/>
      <c r="P1371" s="100"/>
      <c r="Q1371" s="99">
        <v>10000</v>
      </c>
    </row>
    <row r="1372" spans="1:17">
      <c r="A1372" s="42" t="str">
        <f>TNOMINA[[#This Row],[cedula]]&amp;TNOMINA[[#This Row],[ctapresup]]&amp;TNOMINA[[#This Row],[prog]]</f>
        <v>402253902322.1.2.2.0501</v>
      </c>
      <c r="B1372" s="98" t="s">
        <v>1788</v>
      </c>
      <c r="C1372" s="98" t="s">
        <v>1807</v>
      </c>
      <c r="D1372" s="98" t="s">
        <v>5730</v>
      </c>
      <c r="E1372" s="98" t="s">
        <v>5731</v>
      </c>
      <c r="F1372" s="98" t="s">
        <v>211</v>
      </c>
      <c r="G1372" s="98" t="s">
        <v>2215</v>
      </c>
      <c r="H1372" s="98" t="s">
        <v>2222</v>
      </c>
      <c r="I1372" s="98" t="s">
        <v>666</v>
      </c>
      <c r="J1372" s="98" t="s">
        <v>695</v>
      </c>
      <c r="K1372" s="98" t="s">
        <v>6294</v>
      </c>
      <c r="L1372" s="99">
        <v>10000</v>
      </c>
      <c r="M1372" s="100"/>
      <c r="N1372" s="100"/>
      <c r="O1372" s="100"/>
      <c r="P1372" s="100"/>
      <c r="Q1372" s="99">
        <v>10000</v>
      </c>
    </row>
    <row r="1373" spans="1:17">
      <c r="A1373" s="42" t="str">
        <f>TNOMINA[[#This Row],[cedula]]&amp;TNOMINA[[#This Row],[ctapresup]]&amp;TNOMINA[[#This Row],[prog]]</f>
        <v>011002934872.1.2.2.0501</v>
      </c>
      <c r="B1373" s="98" t="s">
        <v>1788</v>
      </c>
      <c r="C1373" s="98" t="s">
        <v>1807</v>
      </c>
      <c r="D1373" s="98" t="s">
        <v>5730</v>
      </c>
      <c r="E1373" s="98" t="s">
        <v>5731</v>
      </c>
      <c r="F1373" s="98" t="s">
        <v>211</v>
      </c>
      <c r="G1373" s="98" t="s">
        <v>3026</v>
      </c>
      <c r="H1373" s="98" t="s">
        <v>3027</v>
      </c>
      <c r="I1373" s="98" t="s">
        <v>666</v>
      </c>
      <c r="J1373" s="98" t="s">
        <v>695</v>
      </c>
      <c r="K1373" s="98" t="s">
        <v>6294</v>
      </c>
      <c r="L1373" s="99">
        <v>15000</v>
      </c>
      <c r="M1373" s="100"/>
      <c r="N1373" s="100"/>
      <c r="O1373" s="100"/>
      <c r="P1373" s="100"/>
      <c r="Q1373" s="99">
        <v>15000</v>
      </c>
    </row>
    <row r="1374" spans="1:17">
      <c r="A1374" s="42" t="str">
        <f>TNOMINA[[#This Row],[cedula]]&amp;TNOMINA[[#This Row],[ctapresup]]&amp;TNOMINA[[#This Row],[prog]]</f>
        <v>097002211052.1.2.2.0501</v>
      </c>
      <c r="B1374" s="98" t="s">
        <v>1788</v>
      </c>
      <c r="C1374" s="98" t="s">
        <v>1807</v>
      </c>
      <c r="D1374" s="98" t="s">
        <v>5730</v>
      </c>
      <c r="E1374" s="98" t="s">
        <v>5731</v>
      </c>
      <c r="F1374" s="98" t="s">
        <v>211</v>
      </c>
      <c r="G1374" s="98" t="s">
        <v>6095</v>
      </c>
      <c r="H1374" s="98" t="s">
        <v>6097</v>
      </c>
      <c r="I1374" s="98" t="s">
        <v>666</v>
      </c>
      <c r="J1374" s="98" t="s">
        <v>695</v>
      </c>
      <c r="K1374" s="98" t="s">
        <v>6294</v>
      </c>
      <c r="L1374" s="99">
        <v>35000</v>
      </c>
      <c r="M1374" s="99">
        <v>47.25</v>
      </c>
      <c r="N1374" s="100"/>
      <c r="O1374" s="100"/>
      <c r="P1374" s="100"/>
      <c r="Q1374" s="99">
        <v>34952.75</v>
      </c>
    </row>
    <row r="1375" spans="1:17">
      <c r="A1375" s="42" t="str">
        <f>TNOMINA[[#This Row],[cedula]]&amp;TNOMINA[[#This Row],[ctapresup]]&amp;TNOMINA[[#This Row],[prog]]</f>
        <v>034005401952.1.2.2.0501</v>
      </c>
      <c r="B1375" s="98" t="s">
        <v>1788</v>
      </c>
      <c r="C1375" s="98" t="s">
        <v>1807</v>
      </c>
      <c r="D1375" s="98" t="s">
        <v>5730</v>
      </c>
      <c r="E1375" s="98" t="s">
        <v>5731</v>
      </c>
      <c r="F1375" s="98" t="s">
        <v>211</v>
      </c>
      <c r="G1375" s="98" t="s">
        <v>2668</v>
      </c>
      <c r="H1375" s="98" t="s">
        <v>2669</v>
      </c>
      <c r="I1375" s="98" t="s">
        <v>666</v>
      </c>
      <c r="J1375" s="98" t="s">
        <v>695</v>
      </c>
      <c r="K1375" s="98" t="s">
        <v>6294</v>
      </c>
      <c r="L1375" s="99">
        <v>10000</v>
      </c>
      <c r="M1375" s="100"/>
      <c r="N1375" s="100"/>
      <c r="O1375" s="100"/>
      <c r="P1375" s="100"/>
      <c r="Q1375" s="99">
        <v>10000</v>
      </c>
    </row>
    <row r="1376" spans="1:17">
      <c r="A1376" s="42" t="str">
        <f>TNOMINA[[#This Row],[cedula]]&amp;TNOMINA[[#This Row],[ctapresup]]&amp;TNOMINA[[#This Row],[prog]]</f>
        <v>223016153512.1.2.2.0501</v>
      </c>
      <c r="B1376" s="98" t="s">
        <v>1788</v>
      </c>
      <c r="C1376" s="98" t="s">
        <v>1807</v>
      </c>
      <c r="D1376" s="98" t="s">
        <v>5730</v>
      </c>
      <c r="E1376" s="98" t="s">
        <v>5731</v>
      </c>
      <c r="F1376" s="98" t="s">
        <v>211</v>
      </c>
      <c r="G1376" s="98" t="s">
        <v>2259</v>
      </c>
      <c r="H1376" s="98" t="s">
        <v>2258</v>
      </c>
      <c r="I1376" s="98" t="s">
        <v>666</v>
      </c>
      <c r="J1376" s="98" t="s">
        <v>695</v>
      </c>
      <c r="K1376" s="98" t="s">
        <v>6294</v>
      </c>
      <c r="L1376" s="99">
        <v>10000</v>
      </c>
      <c r="M1376" s="100"/>
      <c r="N1376" s="100"/>
      <c r="O1376" s="100"/>
      <c r="P1376" s="100"/>
      <c r="Q1376" s="99">
        <v>10000</v>
      </c>
    </row>
    <row r="1377" spans="1:17">
      <c r="A1377" s="42" t="str">
        <f>TNOMINA[[#This Row],[cedula]]&amp;TNOMINA[[#This Row],[ctapresup]]&amp;TNOMINA[[#This Row],[prog]]</f>
        <v>056013506132.1.2.2.0501</v>
      </c>
      <c r="B1377" s="98" t="s">
        <v>1788</v>
      </c>
      <c r="C1377" s="98" t="s">
        <v>1807</v>
      </c>
      <c r="D1377" s="98" t="s">
        <v>5730</v>
      </c>
      <c r="E1377" s="98" t="s">
        <v>5731</v>
      </c>
      <c r="F1377" s="98" t="s">
        <v>211</v>
      </c>
      <c r="G1377" s="98" t="s">
        <v>2848</v>
      </c>
      <c r="H1377" s="98" t="s">
        <v>2847</v>
      </c>
      <c r="I1377" s="98" t="s">
        <v>666</v>
      </c>
      <c r="J1377" s="98" t="s">
        <v>695</v>
      </c>
      <c r="K1377" s="98" t="s">
        <v>6294</v>
      </c>
      <c r="L1377" s="99">
        <v>10000</v>
      </c>
      <c r="M1377" s="100"/>
      <c r="N1377" s="100"/>
      <c r="O1377" s="100"/>
      <c r="P1377" s="100"/>
      <c r="Q1377" s="99">
        <v>10000</v>
      </c>
    </row>
    <row r="1378" spans="1:17">
      <c r="A1378" s="42" t="str">
        <f>TNOMINA[[#This Row],[cedula]]&amp;TNOMINA[[#This Row],[ctapresup]]&amp;TNOMINA[[#This Row],[prog]]</f>
        <v>014002265912.1.2.2.0501</v>
      </c>
      <c r="B1378" s="98" t="s">
        <v>1788</v>
      </c>
      <c r="C1378" s="98" t="s">
        <v>1807</v>
      </c>
      <c r="D1378" s="98" t="s">
        <v>5730</v>
      </c>
      <c r="E1378" s="98" t="s">
        <v>5731</v>
      </c>
      <c r="F1378" s="98" t="s">
        <v>211</v>
      </c>
      <c r="G1378" s="98" t="s">
        <v>5848</v>
      </c>
      <c r="H1378" s="98" t="s">
        <v>5851</v>
      </c>
      <c r="I1378" s="98" t="s">
        <v>666</v>
      </c>
      <c r="J1378" s="98" t="s">
        <v>695</v>
      </c>
      <c r="K1378" s="98" t="s">
        <v>6294</v>
      </c>
      <c r="L1378" s="99">
        <v>10000</v>
      </c>
      <c r="M1378" s="100"/>
      <c r="N1378" s="100"/>
      <c r="O1378" s="100"/>
      <c r="P1378" s="100"/>
      <c r="Q1378" s="99">
        <v>10000</v>
      </c>
    </row>
    <row r="1379" spans="1:17">
      <c r="A1379" s="42" t="str">
        <f>TNOMINA[[#This Row],[cedula]]&amp;TNOMINA[[#This Row],[ctapresup]]&amp;TNOMINA[[#This Row],[prog]]</f>
        <v>001138212502.1.2.2.0501</v>
      </c>
      <c r="B1379" s="98" t="s">
        <v>1788</v>
      </c>
      <c r="C1379" s="98" t="s">
        <v>1807</v>
      </c>
      <c r="D1379" s="98" t="s">
        <v>5730</v>
      </c>
      <c r="E1379" s="98" t="s">
        <v>5731</v>
      </c>
      <c r="F1379" s="98" t="s">
        <v>211</v>
      </c>
      <c r="G1379" s="98" t="s">
        <v>1770</v>
      </c>
      <c r="H1379" s="98" t="s">
        <v>1024</v>
      </c>
      <c r="I1379" s="98" t="s">
        <v>666</v>
      </c>
      <c r="J1379" s="98" t="s">
        <v>281</v>
      </c>
      <c r="K1379" s="98" t="s">
        <v>6294</v>
      </c>
      <c r="L1379" s="99">
        <v>125000</v>
      </c>
      <c r="M1379" s="99">
        <v>19832.87</v>
      </c>
      <c r="N1379" s="100"/>
      <c r="O1379" s="100"/>
      <c r="P1379" s="100"/>
      <c r="Q1379" s="99">
        <v>105167.13</v>
      </c>
    </row>
    <row r="1380" spans="1:17">
      <c r="A1380" s="42" t="str">
        <f>TNOMINA[[#This Row],[cedula]]&amp;TNOMINA[[#This Row],[ctapresup]]&amp;TNOMINA[[#This Row],[prog]]</f>
        <v>402223571432.1.2.2.0501</v>
      </c>
      <c r="B1380" s="98" t="s">
        <v>1788</v>
      </c>
      <c r="C1380" s="98" t="s">
        <v>1807</v>
      </c>
      <c r="D1380" s="98" t="s">
        <v>5730</v>
      </c>
      <c r="E1380" s="98" t="s">
        <v>5731</v>
      </c>
      <c r="F1380" s="98" t="s">
        <v>211</v>
      </c>
      <c r="G1380" s="98" t="s">
        <v>6249</v>
      </c>
      <c r="H1380" s="98" t="s">
        <v>6252</v>
      </c>
      <c r="I1380" s="98" t="s">
        <v>666</v>
      </c>
      <c r="J1380" s="98" t="s">
        <v>695</v>
      </c>
      <c r="K1380" s="98" t="s">
        <v>6294</v>
      </c>
      <c r="L1380" s="99">
        <v>36000</v>
      </c>
      <c r="M1380" s="99">
        <v>197.25</v>
      </c>
      <c r="N1380" s="100"/>
      <c r="O1380" s="100"/>
      <c r="P1380" s="100"/>
      <c r="Q1380" s="99">
        <v>35802.75</v>
      </c>
    </row>
    <row r="1381" spans="1:17">
      <c r="A1381" s="42" t="str">
        <f>TNOMINA[[#This Row],[cedula]]&amp;TNOMINA[[#This Row],[ctapresup]]&amp;TNOMINA[[#This Row],[prog]]</f>
        <v>002009525052.1.2.2.0501</v>
      </c>
      <c r="B1381" s="98" t="s">
        <v>1788</v>
      </c>
      <c r="C1381" s="98" t="s">
        <v>1807</v>
      </c>
      <c r="D1381" s="98" t="s">
        <v>5730</v>
      </c>
      <c r="E1381" s="98" t="s">
        <v>5731</v>
      </c>
      <c r="F1381" s="98" t="s">
        <v>211</v>
      </c>
      <c r="G1381" s="98" t="s">
        <v>1899</v>
      </c>
      <c r="H1381" s="98" t="s">
        <v>1885</v>
      </c>
      <c r="I1381" s="98" t="s">
        <v>666</v>
      </c>
      <c r="J1381" s="98" t="s">
        <v>695</v>
      </c>
      <c r="K1381" s="98" t="s">
        <v>6294</v>
      </c>
      <c r="L1381" s="99">
        <v>15000</v>
      </c>
      <c r="M1381" s="100"/>
      <c r="N1381" s="100"/>
      <c r="O1381" s="100"/>
      <c r="P1381" s="100"/>
      <c r="Q1381" s="99">
        <v>15000</v>
      </c>
    </row>
    <row r="1382" spans="1:17">
      <c r="A1382" s="42" t="str">
        <f>TNOMINA[[#This Row],[cedula]]&amp;TNOMINA[[#This Row],[ctapresup]]&amp;TNOMINA[[#This Row],[prog]]</f>
        <v>001120263722.1.2.2.0501</v>
      </c>
      <c r="B1382" s="98" t="s">
        <v>1788</v>
      </c>
      <c r="C1382" s="98" t="s">
        <v>1807</v>
      </c>
      <c r="D1382" s="98" t="s">
        <v>5730</v>
      </c>
      <c r="E1382" s="98" t="s">
        <v>5731</v>
      </c>
      <c r="F1382" s="98" t="s">
        <v>211</v>
      </c>
      <c r="G1382" s="98" t="s">
        <v>1771</v>
      </c>
      <c r="H1382" s="98" t="s">
        <v>692</v>
      </c>
      <c r="I1382" s="98" t="s">
        <v>666</v>
      </c>
      <c r="J1382" s="98" t="s">
        <v>695</v>
      </c>
      <c r="K1382" s="98" t="s">
        <v>6294</v>
      </c>
      <c r="L1382" s="99">
        <v>32000</v>
      </c>
      <c r="M1382" s="100"/>
      <c r="N1382" s="100"/>
      <c r="O1382" s="100"/>
      <c r="P1382" s="100"/>
      <c r="Q1382" s="99">
        <v>32000</v>
      </c>
    </row>
    <row r="1383" spans="1:17">
      <c r="A1383" s="42" t="str">
        <f>TNOMINA[[#This Row],[cedula]]&amp;TNOMINA[[#This Row],[ctapresup]]&amp;TNOMINA[[#This Row],[prog]]</f>
        <v>402426457172.1.2.2.0501</v>
      </c>
      <c r="B1383" s="98" t="s">
        <v>1788</v>
      </c>
      <c r="C1383" s="98" t="s">
        <v>1807</v>
      </c>
      <c r="D1383" s="98" t="s">
        <v>5730</v>
      </c>
      <c r="E1383" s="98" t="s">
        <v>5731</v>
      </c>
      <c r="F1383" s="98" t="s">
        <v>211</v>
      </c>
      <c r="G1383" s="98" t="s">
        <v>2892</v>
      </c>
      <c r="H1383" s="98" t="s">
        <v>2896</v>
      </c>
      <c r="I1383" s="98" t="s">
        <v>666</v>
      </c>
      <c r="J1383" s="98" t="s">
        <v>695</v>
      </c>
      <c r="K1383" s="98" t="s">
        <v>6294</v>
      </c>
      <c r="L1383" s="99">
        <v>10000</v>
      </c>
      <c r="M1383" s="100"/>
      <c r="N1383" s="100"/>
      <c r="O1383" s="100"/>
      <c r="P1383" s="100"/>
      <c r="Q1383" s="99">
        <v>10000</v>
      </c>
    </row>
    <row r="1384" spans="1:17">
      <c r="A1384" s="42" t="str">
        <f>TNOMINA[[#This Row],[cedula]]&amp;TNOMINA[[#This Row],[ctapresup]]&amp;TNOMINA[[#This Row],[prog]]</f>
        <v>402004259382.1.2.2.0501</v>
      </c>
      <c r="B1384" s="98" t="s">
        <v>1788</v>
      </c>
      <c r="C1384" s="98" t="s">
        <v>1807</v>
      </c>
      <c r="D1384" s="98" t="s">
        <v>5730</v>
      </c>
      <c r="E1384" s="98" t="s">
        <v>5731</v>
      </c>
      <c r="F1384" s="98" t="s">
        <v>211</v>
      </c>
      <c r="G1384" s="98" t="s">
        <v>5945</v>
      </c>
      <c r="H1384" s="98" t="s">
        <v>5948</v>
      </c>
      <c r="I1384" s="98" t="s">
        <v>666</v>
      </c>
      <c r="J1384" s="98" t="s">
        <v>695</v>
      </c>
      <c r="K1384" s="98" t="s">
        <v>6294</v>
      </c>
      <c r="L1384" s="99">
        <v>9000</v>
      </c>
      <c r="M1384" s="100"/>
      <c r="N1384" s="100"/>
      <c r="O1384" s="100"/>
      <c r="P1384" s="100"/>
      <c r="Q1384" s="99">
        <v>9000</v>
      </c>
    </row>
    <row r="1385" spans="1:17">
      <c r="A1385" s="42" t="str">
        <f>TNOMINA[[#This Row],[cedula]]&amp;TNOMINA[[#This Row],[ctapresup]]&amp;TNOMINA[[#This Row],[prog]]</f>
        <v>110000654972.1.2.2.0501</v>
      </c>
      <c r="B1385" s="98" t="s">
        <v>1788</v>
      </c>
      <c r="C1385" s="98" t="s">
        <v>1807</v>
      </c>
      <c r="D1385" s="98" t="s">
        <v>5730</v>
      </c>
      <c r="E1385" s="98" t="s">
        <v>5731</v>
      </c>
      <c r="F1385" s="98" t="s">
        <v>211</v>
      </c>
      <c r="G1385" s="98" t="s">
        <v>1772</v>
      </c>
      <c r="H1385" s="98" t="s">
        <v>1124</v>
      </c>
      <c r="I1385" s="98" t="s">
        <v>666</v>
      </c>
      <c r="J1385" s="98" t="s">
        <v>695</v>
      </c>
      <c r="K1385" s="98" t="s">
        <v>6294</v>
      </c>
      <c r="L1385" s="99">
        <v>10000</v>
      </c>
      <c r="M1385" s="100"/>
      <c r="N1385" s="100"/>
      <c r="O1385" s="100"/>
      <c r="P1385" s="100"/>
      <c r="Q1385" s="99">
        <v>10000</v>
      </c>
    </row>
    <row r="1386" spans="1:17">
      <c r="A1386" s="42" t="str">
        <f>TNOMINA[[#This Row],[cedula]]&amp;TNOMINA[[#This Row],[ctapresup]]&amp;TNOMINA[[#This Row],[prog]]</f>
        <v>028006269842.1.2.2.0501</v>
      </c>
      <c r="B1386" s="98" t="s">
        <v>1788</v>
      </c>
      <c r="C1386" s="98" t="s">
        <v>1807</v>
      </c>
      <c r="D1386" s="98" t="s">
        <v>5730</v>
      </c>
      <c r="E1386" s="98" t="s">
        <v>5731</v>
      </c>
      <c r="F1386" s="98" t="s">
        <v>211</v>
      </c>
      <c r="G1386" s="98" t="s">
        <v>1773</v>
      </c>
      <c r="H1386" s="98" t="s">
        <v>1025</v>
      </c>
      <c r="I1386" s="98" t="s">
        <v>666</v>
      </c>
      <c r="J1386" s="98" t="s">
        <v>695</v>
      </c>
      <c r="K1386" s="98" t="s">
        <v>6294</v>
      </c>
      <c r="L1386" s="99">
        <v>15000</v>
      </c>
      <c r="M1386" s="100"/>
      <c r="N1386" s="100"/>
      <c r="O1386" s="100"/>
      <c r="P1386" s="100"/>
      <c r="Q1386" s="99">
        <v>15000</v>
      </c>
    </row>
    <row r="1387" spans="1:17">
      <c r="A1387" s="42" t="str">
        <f>TNOMINA[[#This Row],[cedula]]&amp;TNOMINA[[#This Row],[ctapresup]]&amp;TNOMINA[[#This Row],[prog]]</f>
        <v>402190118512.1.2.2.0501</v>
      </c>
      <c r="B1387" s="98" t="s">
        <v>1788</v>
      </c>
      <c r="C1387" s="98" t="s">
        <v>1807</v>
      </c>
      <c r="D1387" s="98" t="s">
        <v>5730</v>
      </c>
      <c r="E1387" s="98" t="s">
        <v>5731</v>
      </c>
      <c r="F1387" s="98" t="s">
        <v>211</v>
      </c>
      <c r="G1387" s="98" t="s">
        <v>5877</v>
      </c>
      <c r="H1387" s="98" t="s">
        <v>5880</v>
      </c>
      <c r="I1387" s="98" t="s">
        <v>666</v>
      </c>
      <c r="J1387" s="98" t="s">
        <v>695</v>
      </c>
      <c r="K1387" s="98" t="s">
        <v>6294</v>
      </c>
      <c r="L1387" s="99">
        <v>10000</v>
      </c>
      <c r="M1387" s="100"/>
      <c r="N1387" s="100"/>
      <c r="O1387" s="100"/>
      <c r="P1387" s="100"/>
      <c r="Q1387" s="99">
        <v>10000</v>
      </c>
    </row>
    <row r="1388" spans="1:17">
      <c r="A1388" s="42" t="str">
        <f>TNOMINA[[#This Row],[cedula]]&amp;TNOMINA[[#This Row],[ctapresup]]&amp;TNOMINA[[#This Row],[prog]]</f>
        <v>402204518562.1.2.2.0501</v>
      </c>
      <c r="B1388" s="98" t="s">
        <v>1788</v>
      </c>
      <c r="C1388" s="98" t="s">
        <v>1807</v>
      </c>
      <c r="D1388" s="98" t="s">
        <v>5730</v>
      </c>
      <c r="E1388" s="98" t="s">
        <v>5731</v>
      </c>
      <c r="F1388" s="98" t="s">
        <v>211</v>
      </c>
      <c r="G1388" s="98" t="s">
        <v>6131</v>
      </c>
      <c r="H1388" s="98" t="s">
        <v>6134</v>
      </c>
      <c r="I1388" s="98" t="s">
        <v>666</v>
      </c>
      <c r="J1388" s="98" t="s">
        <v>695</v>
      </c>
      <c r="K1388" s="98" t="s">
        <v>6294</v>
      </c>
      <c r="L1388" s="99">
        <v>15000</v>
      </c>
      <c r="M1388" s="100"/>
      <c r="N1388" s="100"/>
      <c r="O1388" s="100"/>
      <c r="P1388" s="100"/>
      <c r="Q1388" s="99">
        <v>15000</v>
      </c>
    </row>
    <row r="1389" spans="1:17">
      <c r="A1389" s="42" t="str">
        <f>TNOMINA[[#This Row],[cedula]]&amp;TNOMINA[[#This Row],[ctapresup]]&amp;TNOMINA[[#This Row],[prog]]</f>
        <v>402133900202.1.2.2.0501</v>
      </c>
      <c r="B1389" s="98" t="s">
        <v>1788</v>
      </c>
      <c r="C1389" s="98" t="s">
        <v>1807</v>
      </c>
      <c r="D1389" s="98" t="s">
        <v>5730</v>
      </c>
      <c r="E1389" s="98" t="s">
        <v>5731</v>
      </c>
      <c r="F1389" s="98" t="s">
        <v>211</v>
      </c>
      <c r="G1389" s="98" t="s">
        <v>2924</v>
      </c>
      <c r="H1389" s="98" t="s">
        <v>2925</v>
      </c>
      <c r="I1389" s="98" t="s">
        <v>666</v>
      </c>
      <c r="J1389" s="98" t="s">
        <v>695</v>
      </c>
      <c r="K1389" s="98" t="s">
        <v>6294</v>
      </c>
      <c r="L1389" s="99">
        <v>10000</v>
      </c>
      <c r="M1389" s="100"/>
      <c r="N1389" s="100"/>
      <c r="O1389" s="100"/>
      <c r="P1389" s="100"/>
      <c r="Q1389" s="99">
        <v>10000</v>
      </c>
    </row>
    <row r="1390" spans="1:17">
      <c r="A1390" s="42" t="str">
        <f>TNOMINA[[#This Row],[cedula]]&amp;TNOMINA[[#This Row],[ctapresup]]&amp;TNOMINA[[#This Row],[prog]]</f>
        <v>402445802272.1.2.2.0501</v>
      </c>
      <c r="B1390" s="98" t="s">
        <v>1788</v>
      </c>
      <c r="C1390" s="98" t="s">
        <v>1807</v>
      </c>
      <c r="D1390" s="98" t="s">
        <v>5730</v>
      </c>
      <c r="E1390" s="98" t="s">
        <v>5731</v>
      </c>
      <c r="F1390" s="98" t="s">
        <v>211</v>
      </c>
      <c r="G1390" s="98" t="s">
        <v>5929</v>
      </c>
      <c r="H1390" s="98" t="s">
        <v>5932</v>
      </c>
      <c r="I1390" s="98" t="s">
        <v>666</v>
      </c>
      <c r="J1390" s="98" t="s">
        <v>695</v>
      </c>
      <c r="K1390" s="98" t="s">
        <v>6294</v>
      </c>
      <c r="L1390" s="99">
        <v>10000</v>
      </c>
      <c r="M1390" s="100"/>
      <c r="N1390" s="100"/>
      <c r="O1390" s="100"/>
      <c r="P1390" s="100"/>
      <c r="Q1390" s="99">
        <v>10000</v>
      </c>
    </row>
    <row r="1391" spans="1:17">
      <c r="A1391" s="42" t="str">
        <f>TNOMINA[[#This Row],[cedula]]&amp;TNOMINA[[#This Row],[ctapresup]]&amp;TNOMINA[[#This Row],[prog]]</f>
        <v>001137354192.1.2.2.0501</v>
      </c>
      <c r="B1391" s="98" t="s">
        <v>1788</v>
      </c>
      <c r="C1391" s="98" t="s">
        <v>1807</v>
      </c>
      <c r="D1391" s="98" t="s">
        <v>5730</v>
      </c>
      <c r="E1391" s="98" t="s">
        <v>5731</v>
      </c>
      <c r="F1391" s="98" t="s">
        <v>211</v>
      </c>
      <c r="G1391" s="98" t="s">
        <v>2525</v>
      </c>
      <c r="H1391" s="98" t="s">
        <v>2524</v>
      </c>
      <c r="I1391" s="98" t="s">
        <v>666</v>
      </c>
      <c r="J1391" s="98" t="s">
        <v>695</v>
      </c>
      <c r="K1391" s="98" t="s">
        <v>6294</v>
      </c>
      <c r="L1391" s="99">
        <v>15000</v>
      </c>
      <c r="M1391" s="100"/>
      <c r="N1391" s="100"/>
      <c r="O1391" s="100"/>
      <c r="P1391" s="100"/>
      <c r="Q1391" s="99">
        <v>15000</v>
      </c>
    </row>
    <row r="1392" spans="1:17">
      <c r="A1392" s="42" t="str">
        <f>TNOMINA[[#This Row],[cedula]]&amp;TNOMINA[[#This Row],[ctapresup]]&amp;TNOMINA[[#This Row],[prog]]</f>
        <v>223008175942.1.2.2.0501</v>
      </c>
      <c r="B1392" s="98" t="s">
        <v>1788</v>
      </c>
      <c r="C1392" s="98" t="s">
        <v>1807</v>
      </c>
      <c r="D1392" s="98" t="s">
        <v>5730</v>
      </c>
      <c r="E1392" s="98" t="s">
        <v>5731</v>
      </c>
      <c r="F1392" s="98" t="s">
        <v>211</v>
      </c>
      <c r="G1392" s="98" t="s">
        <v>3424</v>
      </c>
      <c r="H1392" s="98" t="s">
        <v>3426</v>
      </c>
      <c r="I1392" s="98" t="s">
        <v>666</v>
      </c>
      <c r="J1392" s="98" t="s">
        <v>695</v>
      </c>
      <c r="K1392" s="98" t="s">
        <v>6294</v>
      </c>
      <c r="L1392" s="99">
        <v>10000</v>
      </c>
      <c r="M1392" s="100"/>
      <c r="N1392" s="100"/>
      <c r="O1392" s="100"/>
      <c r="P1392" s="100"/>
      <c r="Q1392" s="99">
        <v>10000</v>
      </c>
    </row>
    <row r="1393" spans="1:17">
      <c r="A1393" s="42" t="str">
        <f>TNOMINA[[#This Row],[cedula]]&amp;TNOMINA[[#This Row],[ctapresup]]&amp;TNOMINA[[#This Row],[prog]]</f>
        <v>402328074342.1.2.2.0501</v>
      </c>
      <c r="B1393" s="98" t="s">
        <v>1788</v>
      </c>
      <c r="C1393" s="98" t="s">
        <v>1807</v>
      </c>
      <c r="D1393" s="98" t="s">
        <v>5730</v>
      </c>
      <c r="E1393" s="98" t="s">
        <v>5731</v>
      </c>
      <c r="F1393" s="98" t="s">
        <v>211</v>
      </c>
      <c r="G1393" s="98" t="s">
        <v>2217</v>
      </c>
      <c r="H1393" s="98" t="s">
        <v>2223</v>
      </c>
      <c r="I1393" s="98" t="s">
        <v>666</v>
      </c>
      <c r="J1393" s="98" t="s">
        <v>695</v>
      </c>
      <c r="K1393" s="98" t="s">
        <v>6294</v>
      </c>
      <c r="L1393" s="99">
        <v>8000</v>
      </c>
      <c r="M1393" s="100"/>
      <c r="N1393" s="100"/>
      <c r="O1393" s="100"/>
      <c r="P1393" s="100"/>
      <c r="Q1393" s="99">
        <v>8000</v>
      </c>
    </row>
    <row r="1394" spans="1:17">
      <c r="A1394" s="42" t="str">
        <f>TNOMINA[[#This Row],[cedula]]&amp;TNOMINA[[#This Row],[ctapresup]]&amp;TNOMINA[[#This Row],[prog]]</f>
        <v>083000172282.1.2.2.0501</v>
      </c>
      <c r="B1394" s="98" t="s">
        <v>1788</v>
      </c>
      <c r="C1394" s="98" t="s">
        <v>1807</v>
      </c>
      <c r="D1394" s="98" t="s">
        <v>5730</v>
      </c>
      <c r="E1394" s="98" t="s">
        <v>5731</v>
      </c>
      <c r="F1394" s="98" t="s">
        <v>211</v>
      </c>
      <c r="G1394" s="98" t="s">
        <v>1774</v>
      </c>
      <c r="H1394" s="98" t="s">
        <v>1123</v>
      </c>
      <c r="I1394" s="98" t="s">
        <v>666</v>
      </c>
      <c r="J1394" s="98" t="s">
        <v>695</v>
      </c>
      <c r="K1394" s="98" t="s">
        <v>6294</v>
      </c>
      <c r="L1394" s="99">
        <v>15000</v>
      </c>
      <c r="M1394" s="100"/>
      <c r="N1394" s="100"/>
      <c r="O1394" s="100"/>
      <c r="P1394" s="100"/>
      <c r="Q1394" s="99">
        <v>15000</v>
      </c>
    </row>
    <row r="1395" spans="1:17">
      <c r="A1395" s="42" t="str">
        <f>TNOMINA[[#This Row],[cedula]]&amp;TNOMINA[[#This Row],[ctapresup]]&amp;TNOMINA[[#This Row],[prog]]</f>
        <v>223005639332.1.2.2.0501</v>
      </c>
      <c r="B1395" s="98" t="s">
        <v>1788</v>
      </c>
      <c r="C1395" s="98" t="s">
        <v>1807</v>
      </c>
      <c r="D1395" s="98" t="s">
        <v>5730</v>
      </c>
      <c r="E1395" s="98" t="s">
        <v>5731</v>
      </c>
      <c r="F1395" s="98" t="s">
        <v>211</v>
      </c>
      <c r="G1395" s="98" t="s">
        <v>2348</v>
      </c>
      <c r="H1395" s="98" t="s">
        <v>2347</v>
      </c>
      <c r="I1395" s="98" t="s">
        <v>666</v>
      </c>
      <c r="J1395" s="98" t="s">
        <v>695</v>
      </c>
      <c r="K1395" s="98" t="s">
        <v>6294</v>
      </c>
      <c r="L1395" s="99">
        <v>10000</v>
      </c>
      <c r="M1395" s="100"/>
      <c r="N1395" s="100"/>
      <c r="O1395" s="100"/>
      <c r="P1395" s="100"/>
      <c r="Q1395" s="99">
        <v>10000</v>
      </c>
    </row>
    <row r="1396" spans="1:17">
      <c r="A1396" s="42" t="str">
        <f>TNOMINA[[#This Row],[cedula]]&amp;TNOMINA[[#This Row],[ctapresup]]&amp;TNOMINA[[#This Row],[prog]]</f>
        <v>001142235482.1.2.2.0501</v>
      </c>
      <c r="B1396" s="98" t="s">
        <v>1788</v>
      </c>
      <c r="C1396" s="98" t="s">
        <v>1807</v>
      </c>
      <c r="D1396" s="98" t="s">
        <v>5730</v>
      </c>
      <c r="E1396" s="98" t="s">
        <v>5731</v>
      </c>
      <c r="F1396" s="98" t="s">
        <v>211</v>
      </c>
      <c r="G1396" s="98" t="s">
        <v>6272</v>
      </c>
      <c r="H1396" s="98" t="s">
        <v>6275</v>
      </c>
      <c r="I1396" s="98" t="s">
        <v>666</v>
      </c>
      <c r="J1396" s="98" t="s">
        <v>695</v>
      </c>
      <c r="K1396" s="98" t="s">
        <v>6294</v>
      </c>
      <c r="L1396" s="99">
        <v>15000</v>
      </c>
      <c r="M1396" s="100"/>
      <c r="N1396" s="100"/>
      <c r="O1396" s="100"/>
      <c r="P1396" s="100"/>
      <c r="Q1396" s="99">
        <v>15000</v>
      </c>
    </row>
    <row r="1397" spans="1:17">
      <c r="A1397" s="42" t="str">
        <f>TNOMINA[[#This Row],[cedula]]&amp;TNOMINA[[#This Row],[ctapresup]]&amp;TNOMINA[[#This Row],[prog]]</f>
        <v>402284911282.1.2.2.0501</v>
      </c>
      <c r="B1397" s="98" t="s">
        <v>1788</v>
      </c>
      <c r="C1397" s="98" t="s">
        <v>1807</v>
      </c>
      <c r="D1397" s="98" t="s">
        <v>5730</v>
      </c>
      <c r="E1397" s="98" t="s">
        <v>5731</v>
      </c>
      <c r="F1397" s="98" t="s">
        <v>211</v>
      </c>
      <c r="G1397" s="98" t="s">
        <v>3338</v>
      </c>
      <c r="H1397" s="98" t="s">
        <v>3341</v>
      </c>
      <c r="I1397" s="98" t="s">
        <v>666</v>
      </c>
      <c r="J1397" s="98" t="s">
        <v>695</v>
      </c>
      <c r="K1397" s="98" t="s">
        <v>6294</v>
      </c>
      <c r="L1397" s="99">
        <v>15000</v>
      </c>
      <c r="M1397" s="100"/>
      <c r="N1397" s="100"/>
      <c r="O1397" s="100"/>
      <c r="P1397" s="100"/>
      <c r="Q1397" s="99">
        <v>15000</v>
      </c>
    </row>
    <row r="1398" spans="1:17">
      <c r="A1398" s="42" t="str">
        <f>TNOMINA[[#This Row],[cedula]]&amp;TNOMINA[[#This Row],[ctapresup]]&amp;TNOMINA[[#This Row],[prog]]</f>
        <v>402206584682.1.2.2.0501</v>
      </c>
      <c r="B1398" s="98" t="s">
        <v>1788</v>
      </c>
      <c r="C1398" s="98" t="s">
        <v>1807</v>
      </c>
      <c r="D1398" s="98" t="s">
        <v>5730</v>
      </c>
      <c r="E1398" s="98" t="s">
        <v>5731</v>
      </c>
      <c r="F1398" s="98" t="s">
        <v>211</v>
      </c>
      <c r="G1398" s="98" t="s">
        <v>2713</v>
      </c>
      <c r="H1398" s="98" t="s">
        <v>2714</v>
      </c>
      <c r="I1398" s="98" t="s">
        <v>666</v>
      </c>
      <c r="J1398" s="98" t="s">
        <v>695</v>
      </c>
      <c r="K1398" s="98" t="s">
        <v>6294</v>
      </c>
      <c r="L1398" s="99">
        <v>10000</v>
      </c>
      <c r="M1398" s="100"/>
      <c r="N1398" s="100"/>
      <c r="O1398" s="100"/>
      <c r="P1398" s="100"/>
      <c r="Q1398" s="99">
        <v>10000</v>
      </c>
    </row>
    <row r="1399" spans="1:17">
      <c r="A1399" s="42" t="str">
        <f>TNOMINA[[#This Row],[cedula]]&amp;TNOMINA[[#This Row],[ctapresup]]&amp;TNOMINA[[#This Row],[prog]]</f>
        <v>402103645722.1.2.2.0501</v>
      </c>
      <c r="B1399" s="98" t="s">
        <v>1788</v>
      </c>
      <c r="C1399" s="98" t="s">
        <v>1807</v>
      </c>
      <c r="D1399" s="98" t="s">
        <v>5730</v>
      </c>
      <c r="E1399" s="98" t="s">
        <v>5731</v>
      </c>
      <c r="F1399" s="98" t="s">
        <v>211</v>
      </c>
      <c r="G1399" s="98" t="s">
        <v>2350</v>
      </c>
      <c r="H1399" s="98" t="s">
        <v>2349</v>
      </c>
      <c r="I1399" s="98" t="s">
        <v>666</v>
      </c>
      <c r="J1399" s="98" t="s">
        <v>695</v>
      </c>
      <c r="K1399" s="98" t="s">
        <v>6294</v>
      </c>
      <c r="L1399" s="99">
        <v>10000</v>
      </c>
      <c r="M1399" s="100"/>
      <c r="N1399" s="100"/>
      <c r="O1399" s="100"/>
      <c r="P1399" s="100"/>
      <c r="Q1399" s="99">
        <v>10000</v>
      </c>
    </row>
    <row r="1400" spans="1:17">
      <c r="A1400" s="42" t="str">
        <f>TNOMINA[[#This Row],[cedula]]&amp;TNOMINA[[#This Row],[ctapresup]]&amp;TNOMINA[[#This Row],[prog]]</f>
        <v>223013209862.1.2.2.0501</v>
      </c>
      <c r="B1400" s="98" t="s">
        <v>1788</v>
      </c>
      <c r="C1400" s="98" t="s">
        <v>1807</v>
      </c>
      <c r="D1400" s="98" t="s">
        <v>5730</v>
      </c>
      <c r="E1400" s="98" t="s">
        <v>5731</v>
      </c>
      <c r="F1400" s="98" t="s">
        <v>211</v>
      </c>
      <c r="G1400" s="98" t="s">
        <v>2313</v>
      </c>
      <c r="H1400" s="98" t="s">
        <v>2312</v>
      </c>
      <c r="I1400" s="98" t="s">
        <v>666</v>
      </c>
      <c r="J1400" s="98" t="s">
        <v>695</v>
      </c>
      <c r="K1400" s="98" t="s">
        <v>6294</v>
      </c>
      <c r="L1400" s="99">
        <v>36500</v>
      </c>
      <c r="M1400" s="99">
        <v>272.25</v>
      </c>
      <c r="N1400" s="100"/>
      <c r="O1400" s="100"/>
      <c r="P1400" s="100"/>
      <c r="Q1400" s="99">
        <v>36227.75</v>
      </c>
    </row>
    <row r="1401" spans="1:17">
      <c r="A1401" s="42" t="str">
        <f>TNOMINA[[#This Row],[cedula]]&amp;TNOMINA[[#This Row],[ctapresup]]&amp;TNOMINA[[#This Row],[prog]]</f>
        <v>016001494862.1.2.2.0501</v>
      </c>
      <c r="B1401" s="98" t="s">
        <v>1788</v>
      </c>
      <c r="C1401" s="98" t="s">
        <v>1807</v>
      </c>
      <c r="D1401" s="98" t="s">
        <v>5730</v>
      </c>
      <c r="E1401" s="98" t="s">
        <v>5731</v>
      </c>
      <c r="F1401" s="98" t="s">
        <v>211</v>
      </c>
      <c r="G1401" s="98" t="s">
        <v>2218</v>
      </c>
      <c r="H1401" s="98" t="s">
        <v>2224</v>
      </c>
      <c r="I1401" s="98" t="s">
        <v>666</v>
      </c>
      <c r="J1401" s="98" t="s">
        <v>695</v>
      </c>
      <c r="K1401" s="98" t="s">
        <v>6294</v>
      </c>
      <c r="L1401" s="99">
        <v>10000</v>
      </c>
      <c r="M1401" s="100"/>
      <c r="N1401" s="100"/>
      <c r="O1401" s="100"/>
      <c r="P1401" s="100"/>
      <c r="Q1401" s="99">
        <v>10000</v>
      </c>
    </row>
    <row r="1402" spans="1:17">
      <c r="A1402" s="42" t="str">
        <f>TNOMINA[[#This Row],[cedula]]&amp;TNOMINA[[#This Row],[ctapresup]]&amp;TNOMINA[[#This Row],[prog]]</f>
        <v>002013730402.1.2.2.0501</v>
      </c>
      <c r="B1402" s="98" t="s">
        <v>1788</v>
      </c>
      <c r="C1402" s="98" t="s">
        <v>1807</v>
      </c>
      <c r="D1402" s="98" t="s">
        <v>5730</v>
      </c>
      <c r="E1402" s="98" t="s">
        <v>5731</v>
      </c>
      <c r="F1402" s="98" t="s">
        <v>211</v>
      </c>
      <c r="G1402" s="98" t="s">
        <v>2926</v>
      </c>
      <c r="H1402" s="98" t="s">
        <v>2927</v>
      </c>
      <c r="I1402" s="98" t="s">
        <v>666</v>
      </c>
      <c r="J1402" s="98" t="s">
        <v>695</v>
      </c>
      <c r="K1402" s="98" t="s">
        <v>6294</v>
      </c>
      <c r="L1402" s="99">
        <v>10000</v>
      </c>
      <c r="M1402" s="100"/>
      <c r="N1402" s="100"/>
      <c r="O1402" s="100"/>
      <c r="P1402" s="100"/>
      <c r="Q1402" s="99">
        <v>10000</v>
      </c>
    </row>
    <row r="1403" spans="1:17">
      <c r="A1403" s="42" t="str">
        <f>TNOMINA[[#This Row],[cedula]]&amp;TNOMINA[[#This Row],[ctapresup]]&amp;TNOMINA[[#This Row],[prog]]</f>
        <v>016001976832.1.2.2.0501</v>
      </c>
      <c r="B1403" s="98" t="s">
        <v>1788</v>
      </c>
      <c r="C1403" s="98" t="s">
        <v>1807</v>
      </c>
      <c r="D1403" s="98" t="s">
        <v>5730</v>
      </c>
      <c r="E1403" s="98" t="s">
        <v>5731</v>
      </c>
      <c r="F1403" s="98" t="s">
        <v>211</v>
      </c>
      <c r="G1403" s="98" t="s">
        <v>1775</v>
      </c>
      <c r="H1403" s="98" t="s">
        <v>712</v>
      </c>
      <c r="I1403" s="98" t="s">
        <v>666</v>
      </c>
      <c r="J1403" s="98" t="s">
        <v>695</v>
      </c>
      <c r="K1403" s="98" t="s">
        <v>6294</v>
      </c>
      <c r="L1403" s="99">
        <v>10000</v>
      </c>
      <c r="M1403" s="100"/>
      <c r="N1403" s="100"/>
      <c r="O1403" s="100"/>
      <c r="P1403" s="100"/>
      <c r="Q1403" s="99">
        <v>10000</v>
      </c>
    </row>
    <row r="1404" spans="1:17">
      <c r="A1404" s="42" t="str">
        <f>TNOMINA[[#This Row],[cedula]]&amp;TNOMINA[[#This Row],[ctapresup]]&amp;TNOMINA[[#This Row],[prog]]</f>
        <v>018006597712.1.2.2.0501</v>
      </c>
      <c r="B1404" s="98" t="s">
        <v>1788</v>
      </c>
      <c r="C1404" s="98" t="s">
        <v>1807</v>
      </c>
      <c r="D1404" s="98" t="s">
        <v>5730</v>
      </c>
      <c r="E1404" s="98" t="s">
        <v>5731</v>
      </c>
      <c r="F1404" s="98" t="s">
        <v>211</v>
      </c>
      <c r="G1404" s="98" t="s">
        <v>2357</v>
      </c>
      <c r="H1404" s="98" t="s">
        <v>2356</v>
      </c>
      <c r="I1404" s="98" t="s">
        <v>666</v>
      </c>
      <c r="J1404" s="98" t="s">
        <v>695</v>
      </c>
      <c r="K1404" s="98" t="s">
        <v>6294</v>
      </c>
      <c r="L1404" s="99">
        <v>10000</v>
      </c>
      <c r="M1404" s="100"/>
      <c r="N1404" s="100"/>
      <c r="O1404" s="100"/>
      <c r="P1404" s="100"/>
      <c r="Q1404" s="99">
        <v>10000</v>
      </c>
    </row>
    <row r="1405" spans="1:17">
      <c r="A1405" s="42" t="str">
        <f>TNOMINA[[#This Row],[cedula]]&amp;TNOMINA[[#This Row],[ctapresup]]&amp;TNOMINA[[#This Row],[prog]]</f>
        <v>020001426262.1.2.2.0501</v>
      </c>
      <c r="B1405" s="98" t="s">
        <v>1788</v>
      </c>
      <c r="C1405" s="98" t="s">
        <v>1807</v>
      </c>
      <c r="D1405" s="98" t="s">
        <v>5730</v>
      </c>
      <c r="E1405" s="98" t="s">
        <v>5731</v>
      </c>
      <c r="F1405" s="98" t="s">
        <v>211</v>
      </c>
      <c r="G1405" s="98" t="s">
        <v>5933</v>
      </c>
      <c r="H1405" s="98" t="s">
        <v>5936</v>
      </c>
      <c r="I1405" s="98" t="s">
        <v>666</v>
      </c>
      <c r="J1405" s="98" t="s">
        <v>695</v>
      </c>
      <c r="K1405" s="98" t="s">
        <v>6294</v>
      </c>
      <c r="L1405" s="99">
        <v>15000</v>
      </c>
      <c r="M1405" s="100"/>
      <c r="N1405" s="100"/>
      <c r="O1405" s="100"/>
      <c r="P1405" s="100"/>
      <c r="Q1405" s="99">
        <v>15000</v>
      </c>
    </row>
    <row r="1406" spans="1:17">
      <c r="A1406" s="42" t="str">
        <f>TNOMINA[[#This Row],[cedula]]&amp;TNOMINA[[#This Row],[ctapresup]]&amp;TNOMINA[[#This Row],[prog]]</f>
        <v>225000536362.1.2.2.0501</v>
      </c>
      <c r="B1406" s="98" t="s">
        <v>1788</v>
      </c>
      <c r="C1406" s="98" t="s">
        <v>1807</v>
      </c>
      <c r="D1406" s="98" t="s">
        <v>5730</v>
      </c>
      <c r="E1406" s="98" t="s">
        <v>5731</v>
      </c>
      <c r="F1406" s="98" t="s">
        <v>211</v>
      </c>
      <c r="G1406" s="98" t="s">
        <v>1776</v>
      </c>
      <c r="H1406" s="98" t="s">
        <v>722</v>
      </c>
      <c r="I1406" s="98" t="s">
        <v>666</v>
      </c>
      <c r="J1406" s="98" t="s">
        <v>695</v>
      </c>
      <c r="K1406" s="98" t="s">
        <v>6294</v>
      </c>
      <c r="L1406" s="99">
        <v>25000</v>
      </c>
      <c r="M1406" s="100"/>
      <c r="N1406" s="100"/>
      <c r="O1406" s="100"/>
      <c r="P1406" s="100"/>
      <c r="Q1406" s="99">
        <v>25000</v>
      </c>
    </row>
    <row r="1407" spans="1:17">
      <c r="A1407" s="42" t="str">
        <f>TNOMINA[[#This Row],[cedula]]&amp;TNOMINA[[#This Row],[ctapresup]]&amp;TNOMINA[[#This Row],[prog]]</f>
        <v>002015069382.1.2.2.0501</v>
      </c>
      <c r="B1407" s="98" t="s">
        <v>1788</v>
      </c>
      <c r="C1407" s="98" t="s">
        <v>1807</v>
      </c>
      <c r="D1407" s="98" t="s">
        <v>5730</v>
      </c>
      <c r="E1407" s="98" t="s">
        <v>5731</v>
      </c>
      <c r="F1407" s="98" t="s">
        <v>211</v>
      </c>
      <c r="G1407" s="98" t="s">
        <v>2654</v>
      </c>
      <c r="H1407" s="98" t="s">
        <v>2637</v>
      </c>
      <c r="I1407" s="98" t="s">
        <v>666</v>
      </c>
      <c r="J1407" s="98" t="s">
        <v>695</v>
      </c>
      <c r="K1407" s="98" t="s">
        <v>6294</v>
      </c>
      <c r="L1407" s="99">
        <v>30000</v>
      </c>
      <c r="M1407" s="100"/>
      <c r="N1407" s="100"/>
      <c r="O1407" s="100"/>
      <c r="P1407" s="100"/>
      <c r="Q1407" s="99">
        <v>30000</v>
      </c>
    </row>
    <row r="1408" spans="1:17">
      <c r="A1408" s="42" t="str">
        <f>TNOMINA[[#This Row],[cedula]]&amp;TNOMINA[[#This Row],[ctapresup]]&amp;TNOMINA[[#This Row],[prog]]</f>
        <v>012010275112.1.2.2.0501</v>
      </c>
      <c r="B1408" s="98" t="s">
        <v>1788</v>
      </c>
      <c r="C1408" s="98" t="s">
        <v>1807</v>
      </c>
      <c r="D1408" s="98" t="s">
        <v>5730</v>
      </c>
      <c r="E1408" s="98" t="s">
        <v>5731</v>
      </c>
      <c r="F1408" s="98" t="s">
        <v>211</v>
      </c>
      <c r="G1408" s="98" t="s">
        <v>2999</v>
      </c>
      <c r="H1408" s="98" t="s">
        <v>3000</v>
      </c>
      <c r="I1408" s="98" t="s">
        <v>666</v>
      </c>
      <c r="J1408" s="98" t="s">
        <v>695</v>
      </c>
      <c r="K1408" s="98" t="s">
        <v>6294</v>
      </c>
      <c r="L1408" s="99">
        <v>10000</v>
      </c>
      <c r="M1408" s="100"/>
      <c r="N1408" s="100"/>
      <c r="O1408" s="100"/>
      <c r="P1408" s="100"/>
      <c r="Q1408" s="99">
        <v>10000</v>
      </c>
    </row>
    <row r="1409" spans="1:17">
      <c r="A1409" s="42" t="str">
        <f>TNOMINA[[#This Row],[cedula]]&amp;TNOMINA[[#This Row],[ctapresup]]&amp;TNOMINA[[#This Row],[prog]]</f>
        <v>402095040892.1.2.2.0501</v>
      </c>
      <c r="B1409" s="98" t="s">
        <v>1788</v>
      </c>
      <c r="C1409" s="98" t="s">
        <v>1807</v>
      </c>
      <c r="D1409" s="98" t="s">
        <v>5730</v>
      </c>
      <c r="E1409" s="98" t="s">
        <v>5731</v>
      </c>
      <c r="F1409" s="98" t="s">
        <v>211</v>
      </c>
      <c r="G1409" s="98" t="s">
        <v>2928</v>
      </c>
      <c r="H1409" s="98" t="s">
        <v>2929</v>
      </c>
      <c r="I1409" s="98" t="s">
        <v>666</v>
      </c>
      <c r="J1409" s="98" t="s">
        <v>695</v>
      </c>
      <c r="K1409" s="98" t="s">
        <v>6294</v>
      </c>
      <c r="L1409" s="99">
        <v>10000</v>
      </c>
      <c r="M1409" s="100"/>
      <c r="N1409" s="100"/>
      <c r="O1409" s="100"/>
      <c r="P1409" s="100"/>
      <c r="Q1409" s="99">
        <v>10000</v>
      </c>
    </row>
    <row r="1410" spans="1:17">
      <c r="A1410" s="42" t="str">
        <f>TNOMINA[[#This Row],[cedula]]&amp;TNOMINA[[#This Row],[ctapresup]]&amp;TNOMINA[[#This Row],[prog]]</f>
        <v>020001781662.1.2.2.0501</v>
      </c>
      <c r="B1410" s="98" t="s">
        <v>1788</v>
      </c>
      <c r="C1410" s="98" t="s">
        <v>1807</v>
      </c>
      <c r="D1410" s="98" t="s">
        <v>5730</v>
      </c>
      <c r="E1410" s="98" t="s">
        <v>5731</v>
      </c>
      <c r="F1410" s="98" t="s">
        <v>211</v>
      </c>
      <c r="G1410" s="98" t="s">
        <v>3001</v>
      </c>
      <c r="H1410" s="98" t="s">
        <v>3002</v>
      </c>
      <c r="I1410" s="98" t="s">
        <v>666</v>
      </c>
      <c r="J1410" s="98" t="s">
        <v>695</v>
      </c>
      <c r="K1410" s="98" t="s">
        <v>6294</v>
      </c>
      <c r="L1410" s="99">
        <v>10000</v>
      </c>
      <c r="M1410" s="100"/>
      <c r="N1410" s="100"/>
      <c r="O1410" s="100"/>
      <c r="P1410" s="100"/>
      <c r="Q1410" s="99">
        <v>10000</v>
      </c>
    </row>
    <row r="1411" spans="1:17">
      <c r="A1411" s="42" t="str">
        <f>TNOMINA[[#This Row],[cedula]]&amp;TNOMINA[[#This Row],[ctapresup]]&amp;TNOMINA[[#This Row],[prog]]</f>
        <v>075001136132.1.2.2.0501</v>
      </c>
      <c r="B1411" s="98" t="s">
        <v>1788</v>
      </c>
      <c r="C1411" s="98" t="s">
        <v>1807</v>
      </c>
      <c r="D1411" s="98" t="s">
        <v>5730</v>
      </c>
      <c r="E1411" s="98" t="s">
        <v>5731</v>
      </c>
      <c r="F1411" s="98" t="s">
        <v>211</v>
      </c>
      <c r="G1411" s="98" t="s">
        <v>1777</v>
      </c>
      <c r="H1411" s="98" t="s">
        <v>721</v>
      </c>
      <c r="I1411" s="98" t="s">
        <v>666</v>
      </c>
      <c r="J1411" s="98" t="s">
        <v>695</v>
      </c>
      <c r="K1411" s="98" t="s">
        <v>6294</v>
      </c>
      <c r="L1411" s="99">
        <v>10000</v>
      </c>
      <c r="M1411" s="100"/>
      <c r="N1411" s="100"/>
      <c r="O1411" s="100"/>
      <c r="P1411" s="100"/>
      <c r="Q1411" s="99">
        <v>10000</v>
      </c>
    </row>
    <row r="1412" spans="1:17">
      <c r="A1412" s="42" t="str">
        <f>TNOMINA[[#This Row],[cedula]]&amp;TNOMINA[[#This Row],[ctapresup]]&amp;TNOMINA[[#This Row],[prog]]</f>
        <v>223018260652.1.2.2.0501</v>
      </c>
      <c r="B1412" s="98" t="s">
        <v>1788</v>
      </c>
      <c r="C1412" s="98" t="s">
        <v>1807</v>
      </c>
      <c r="D1412" s="98" t="s">
        <v>5730</v>
      </c>
      <c r="E1412" s="98" t="s">
        <v>5731</v>
      </c>
      <c r="F1412" s="98" t="s">
        <v>211</v>
      </c>
      <c r="G1412" s="98" t="s">
        <v>2607</v>
      </c>
      <c r="H1412" s="98" t="s">
        <v>2608</v>
      </c>
      <c r="I1412" s="98" t="s">
        <v>666</v>
      </c>
      <c r="J1412" s="98" t="s">
        <v>695</v>
      </c>
      <c r="K1412" s="98" t="s">
        <v>6294</v>
      </c>
      <c r="L1412" s="99">
        <v>10000</v>
      </c>
      <c r="M1412" s="100"/>
      <c r="N1412" s="100"/>
      <c r="O1412" s="100"/>
      <c r="P1412" s="100"/>
      <c r="Q1412" s="99">
        <v>10000</v>
      </c>
    </row>
    <row r="1413" spans="1:17">
      <c r="A1413" s="42" t="str">
        <f>TNOMINA[[#This Row],[cedula]]&amp;TNOMINA[[#This Row],[ctapresup]]&amp;TNOMINA[[#This Row],[prog]]</f>
        <v>402340058392.1.2.2.0501</v>
      </c>
      <c r="B1413" s="98" t="s">
        <v>1788</v>
      </c>
      <c r="C1413" s="98" t="s">
        <v>1807</v>
      </c>
      <c r="D1413" s="98" t="s">
        <v>5730</v>
      </c>
      <c r="E1413" s="98" t="s">
        <v>5731</v>
      </c>
      <c r="F1413" s="98" t="s">
        <v>211</v>
      </c>
      <c r="G1413" s="98" t="s">
        <v>2781</v>
      </c>
      <c r="H1413" s="98" t="s">
        <v>2814</v>
      </c>
      <c r="I1413" s="98" t="s">
        <v>666</v>
      </c>
      <c r="J1413" s="98" t="s">
        <v>695</v>
      </c>
      <c r="K1413" s="98" t="s">
        <v>6294</v>
      </c>
      <c r="L1413" s="99">
        <v>10000</v>
      </c>
      <c r="M1413" s="100"/>
      <c r="N1413" s="100"/>
      <c r="O1413" s="100"/>
      <c r="P1413" s="100"/>
      <c r="Q1413" s="99">
        <v>10000</v>
      </c>
    </row>
    <row r="1414" spans="1:17">
      <c r="A1414" s="42" t="str">
        <f>TNOMINA[[#This Row],[cedula]]&amp;TNOMINA[[#This Row],[ctapresup]]&amp;TNOMINA[[#This Row],[prog]]</f>
        <v>402337761092.1.2.2.0501</v>
      </c>
      <c r="B1414" s="98" t="s">
        <v>1788</v>
      </c>
      <c r="C1414" s="98" t="s">
        <v>1807</v>
      </c>
      <c r="D1414" s="98" t="s">
        <v>5730</v>
      </c>
      <c r="E1414" s="98" t="s">
        <v>5731</v>
      </c>
      <c r="F1414" s="98" t="s">
        <v>211</v>
      </c>
      <c r="G1414" s="98" t="s">
        <v>6280</v>
      </c>
      <c r="H1414" s="98" t="s">
        <v>6283</v>
      </c>
      <c r="I1414" s="98" t="s">
        <v>666</v>
      </c>
      <c r="J1414" s="98" t="s">
        <v>695</v>
      </c>
      <c r="K1414" s="98" t="s">
        <v>6294</v>
      </c>
      <c r="L1414" s="99">
        <v>10000</v>
      </c>
      <c r="M1414" s="100"/>
      <c r="N1414" s="100"/>
      <c r="O1414" s="100"/>
      <c r="P1414" s="100"/>
      <c r="Q1414" s="99">
        <v>10000</v>
      </c>
    </row>
    <row r="1415" spans="1:17">
      <c r="A1415" s="42" t="str">
        <f>TNOMINA[[#This Row],[cedula]]&amp;TNOMINA[[#This Row],[ctapresup]]&amp;TNOMINA[[#This Row],[prog]]</f>
        <v>402269437572.1.2.2.0501</v>
      </c>
      <c r="B1415" s="98" t="s">
        <v>1788</v>
      </c>
      <c r="C1415" s="98" t="s">
        <v>1807</v>
      </c>
      <c r="D1415" s="98" t="s">
        <v>5730</v>
      </c>
      <c r="E1415" s="98" t="s">
        <v>5731</v>
      </c>
      <c r="F1415" s="98" t="s">
        <v>211</v>
      </c>
      <c r="G1415" s="98" t="s">
        <v>1778</v>
      </c>
      <c r="H1415" s="98" t="s">
        <v>1133</v>
      </c>
      <c r="I1415" s="98" t="s">
        <v>666</v>
      </c>
      <c r="J1415" s="98" t="s">
        <v>695</v>
      </c>
      <c r="K1415" s="98" t="s">
        <v>6294</v>
      </c>
      <c r="L1415" s="99">
        <v>10000</v>
      </c>
      <c r="M1415" s="100"/>
      <c r="N1415" s="100"/>
      <c r="O1415" s="100"/>
      <c r="P1415" s="100"/>
      <c r="Q1415" s="99">
        <v>10000</v>
      </c>
    </row>
    <row r="1416" spans="1:17">
      <c r="A1416" s="42" t="str">
        <f>TNOMINA[[#This Row],[cedula]]&amp;TNOMINA[[#This Row],[ctapresup]]&amp;TNOMINA[[#This Row],[prog]]</f>
        <v>402194691902.1.2.2.0501</v>
      </c>
      <c r="B1416" s="98" t="s">
        <v>1788</v>
      </c>
      <c r="C1416" s="98" t="s">
        <v>1807</v>
      </c>
      <c r="D1416" s="98" t="s">
        <v>5730</v>
      </c>
      <c r="E1416" s="98" t="s">
        <v>5731</v>
      </c>
      <c r="F1416" s="98" t="s">
        <v>211</v>
      </c>
      <c r="G1416" s="98" t="s">
        <v>6245</v>
      </c>
      <c r="H1416" s="98" t="s">
        <v>6248</v>
      </c>
      <c r="I1416" s="98" t="s">
        <v>666</v>
      </c>
      <c r="J1416" s="98" t="s">
        <v>695</v>
      </c>
      <c r="K1416" s="98" t="s">
        <v>6294</v>
      </c>
      <c r="L1416" s="99">
        <v>15000</v>
      </c>
      <c r="M1416" s="100"/>
      <c r="N1416" s="100"/>
      <c r="O1416" s="100"/>
      <c r="P1416" s="100"/>
      <c r="Q1416" s="99">
        <v>15000</v>
      </c>
    </row>
    <row r="1417" spans="1:17">
      <c r="A1417" s="42" t="str">
        <f>TNOMINA[[#This Row],[cedula]]&amp;TNOMINA[[#This Row],[ctapresup]]&amp;TNOMINA[[#This Row],[prog]]</f>
        <v>022002698232.1.2.2.0501</v>
      </c>
      <c r="B1417" s="98" t="s">
        <v>1788</v>
      </c>
      <c r="C1417" s="98" t="s">
        <v>1807</v>
      </c>
      <c r="D1417" s="98" t="s">
        <v>5730</v>
      </c>
      <c r="E1417" s="98" t="s">
        <v>5731</v>
      </c>
      <c r="F1417" s="98" t="s">
        <v>211</v>
      </c>
      <c r="G1417" s="98" t="s">
        <v>2741</v>
      </c>
      <c r="H1417" s="98" t="s">
        <v>2742</v>
      </c>
      <c r="I1417" s="98" t="s">
        <v>666</v>
      </c>
      <c r="J1417" s="98" t="s">
        <v>695</v>
      </c>
      <c r="K1417" s="98" t="s">
        <v>6294</v>
      </c>
      <c r="L1417" s="99">
        <v>15000</v>
      </c>
      <c r="M1417" s="100"/>
      <c r="N1417" s="100"/>
      <c r="O1417" s="100"/>
      <c r="P1417" s="100"/>
      <c r="Q1417" s="99">
        <v>15000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67"/>
  <sheetViews>
    <sheetView topLeftCell="A316" zoomScaleNormal="100" workbookViewId="0">
      <selection activeCell="A367" sqref="A367"/>
    </sheetView>
  </sheetViews>
  <sheetFormatPr baseColWidth="10" defaultColWidth="11.5703125" defaultRowHeight="15"/>
  <cols>
    <col min="1" max="1" width="34.42578125" bestFit="1" customWidth="1"/>
    <col min="2" max="2" width="33" bestFit="1" customWidth="1"/>
    <col min="3" max="3" width="47.7109375" bestFit="1" customWidth="1"/>
    <col min="5" max="5" width="10.7109375" bestFit="1" customWidth="1"/>
  </cols>
  <sheetData>
    <row r="1" spans="1:3">
      <c r="A1" s="38" t="s">
        <v>1135</v>
      </c>
      <c r="B1" s="37">
        <v>44743</v>
      </c>
      <c r="C1" s="71"/>
    </row>
    <row r="2" spans="1:3">
      <c r="A2" s="38" t="s">
        <v>177</v>
      </c>
      <c r="B2" s="37">
        <v>45108</v>
      </c>
      <c r="C2" s="71"/>
    </row>
    <row r="3" spans="1:3">
      <c r="A3" s="38" t="s">
        <v>1847</v>
      </c>
      <c r="B3" s="37">
        <v>45108</v>
      </c>
      <c r="C3" s="71"/>
    </row>
    <row r="4" spans="1:3">
      <c r="A4" s="38" t="s">
        <v>238</v>
      </c>
      <c r="B4" s="37">
        <v>45108</v>
      </c>
      <c r="C4" s="71"/>
    </row>
    <row r="5" spans="1:3">
      <c r="A5" s="38" t="s">
        <v>298</v>
      </c>
      <c r="B5" s="37">
        <v>45108</v>
      </c>
      <c r="C5" s="71"/>
    </row>
    <row r="6" spans="1:3">
      <c r="A6" s="38" t="s">
        <v>1822</v>
      </c>
      <c r="B6" s="37">
        <v>45108</v>
      </c>
      <c r="C6" s="71"/>
    </row>
    <row r="7" spans="1:3">
      <c r="A7" s="38" t="s">
        <v>124</v>
      </c>
      <c r="B7" s="37">
        <v>45108</v>
      </c>
      <c r="C7" s="71"/>
    </row>
    <row r="8" spans="1:3">
      <c r="A8" s="38" t="s">
        <v>223</v>
      </c>
      <c r="B8" s="37">
        <v>45047</v>
      </c>
      <c r="C8" s="71"/>
    </row>
    <row r="9" spans="1:3">
      <c r="A9" s="38" t="s">
        <v>1940</v>
      </c>
      <c r="B9" s="37">
        <v>45108</v>
      </c>
      <c r="C9" s="71"/>
    </row>
    <row r="10" spans="1:3">
      <c r="A10" s="38" t="s">
        <v>396</v>
      </c>
      <c r="B10" s="37">
        <v>45108</v>
      </c>
      <c r="C10" s="71"/>
    </row>
    <row r="11" spans="1:3">
      <c r="A11" s="38" t="s">
        <v>547</v>
      </c>
      <c r="B11" s="37">
        <v>45108</v>
      </c>
      <c r="C11" s="71"/>
    </row>
    <row r="12" spans="1:3">
      <c r="A12" s="38" t="s">
        <v>542</v>
      </c>
      <c r="B12" s="37">
        <v>45108</v>
      </c>
      <c r="C12" s="71"/>
    </row>
    <row r="13" spans="1:3">
      <c r="A13" s="38" t="s">
        <v>242</v>
      </c>
      <c r="B13" s="37">
        <v>45108</v>
      </c>
      <c r="C13" s="71"/>
    </row>
    <row r="14" spans="1:3">
      <c r="A14" s="38" t="s">
        <v>244</v>
      </c>
      <c r="B14" s="37">
        <v>45108</v>
      </c>
      <c r="C14" s="71"/>
    </row>
    <row r="15" spans="1:3">
      <c r="A15" s="38" t="s">
        <v>267</v>
      </c>
      <c r="B15" s="37">
        <v>44986</v>
      </c>
      <c r="C15" s="71"/>
    </row>
    <row r="16" spans="1:3">
      <c r="A16" s="38" t="s">
        <v>394</v>
      </c>
      <c r="B16" s="37">
        <v>45108</v>
      </c>
      <c r="C16" s="71"/>
    </row>
    <row r="17" spans="1:5">
      <c r="B17" s="37"/>
      <c r="C17" s="71"/>
    </row>
    <row r="21" spans="1:5">
      <c r="A21" s="72" t="s">
        <v>2934</v>
      </c>
      <c r="B21" s="72" t="s">
        <v>1805</v>
      </c>
      <c r="C21" s="107" t="s">
        <v>1868</v>
      </c>
      <c r="D21" s="73" t="s">
        <v>5843</v>
      </c>
      <c r="E21" s="73" t="s">
        <v>5844</v>
      </c>
    </row>
    <row r="22" spans="1:5">
      <c r="A22" s="74" t="s">
        <v>1911</v>
      </c>
      <c r="B22" s="74" t="s">
        <v>1966</v>
      </c>
      <c r="C22" s="74" t="s">
        <v>1965</v>
      </c>
      <c r="D22" s="75">
        <v>45261</v>
      </c>
      <c r="E22" s="75" t="s">
        <v>2158</v>
      </c>
    </row>
    <row r="23" spans="1:5">
      <c r="A23" s="74" t="s">
        <v>1911</v>
      </c>
      <c r="B23" s="74" t="s">
        <v>2471</v>
      </c>
      <c r="C23" s="74" t="s">
        <v>2470</v>
      </c>
      <c r="D23" s="75">
        <v>45292</v>
      </c>
      <c r="E23" s="75" t="s">
        <v>2158</v>
      </c>
    </row>
    <row r="24" spans="1:5">
      <c r="A24" s="74" t="s">
        <v>1911</v>
      </c>
      <c r="B24" s="74" t="s">
        <v>1979</v>
      </c>
      <c r="C24" s="74" t="s">
        <v>1978</v>
      </c>
      <c r="D24" s="75">
        <v>45261</v>
      </c>
      <c r="E24" s="75" t="s">
        <v>2158</v>
      </c>
    </row>
    <row r="25" spans="1:5">
      <c r="A25" s="74" t="s">
        <v>1911</v>
      </c>
      <c r="B25" s="74" t="s">
        <v>1968</v>
      </c>
      <c r="C25" s="74" t="s">
        <v>6305</v>
      </c>
      <c r="D25" s="75">
        <v>45261</v>
      </c>
      <c r="E25" s="75" t="s">
        <v>2158</v>
      </c>
    </row>
    <row r="26" spans="1:5">
      <c r="A26" s="74" t="s">
        <v>1911</v>
      </c>
      <c r="B26" s="74" t="s">
        <v>2663</v>
      </c>
      <c r="C26" s="74" t="s">
        <v>2664</v>
      </c>
      <c r="D26" s="75">
        <v>45292</v>
      </c>
      <c r="E26" s="75" t="s">
        <v>2158</v>
      </c>
    </row>
    <row r="27" spans="1:5">
      <c r="A27" s="74" t="s">
        <v>1911</v>
      </c>
      <c r="B27" s="74" t="s">
        <v>1660</v>
      </c>
      <c r="C27" s="74" t="s">
        <v>737</v>
      </c>
      <c r="D27" s="75">
        <v>45231</v>
      </c>
      <c r="E27" s="75" t="s">
        <v>2158</v>
      </c>
    </row>
    <row r="28" spans="1:5">
      <c r="A28" s="74" t="s">
        <v>1911</v>
      </c>
      <c r="B28" s="74" t="s">
        <v>6115</v>
      </c>
      <c r="C28" s="74" t="s">
        <v>6306</v>
      </c>
      <c r="D28" s="75">
        <v>45717</v>
      </c>
      <c r="E28" s="75" t="s">
        <v>2158</v>
      </c>
    </row>
    <row r="29" spans="1:5">
      <c r="A29" s="74" t="s">
        <v>1911</v>
      </c>
      <c r="B29" s="74" t="s">
        <v>1970</v>
      </c>
      <c r="C29" s="74" t="s">
        <v>1969</v>
      </c>
      <c r="D29" s="75">
        <v>45261</v>
      </c>
      <c r="E29" s="75" t="s">
        <v>2158</v>
      </c>
    </row>
    <row r="30" spans="1:5">
      <c r="A30" s="74" t="s">
        <v>1911</v>
      </c>
      <c r="B30" s="74" t="s">
        <v>1971</v>
      </c>
      <c r="C30" s="74" t="s">
        <v>3276</v>
      </c>
      <c r="D30" s="75">
        <v>45474</v>
      </c>
      <c r="E30" s="75" t="s">
        <v>2158</v>
      </c>
    </row>
    <row r="31" spans="1:5">
      <c r="A31" s="74" t="s">
        <v>1911</v>
      </c>
      <c r="B31" s="74" t="s">
        <v>1662</v>
      </c>
      <c r="C31" s="74" t="s">
        <v>1153</v>
      </c>
      <c r="D31" s="75">
        <v>45352</v>
      </c>
      <c r="E31" s="75" t="s">
        <v>2158</v>
      </c>
    </row>
    <row r="32" spans="1:5">
      <c r="A32" s="74" t="s">
        <v>1911</v>
      </c>
      <c r="B32" s="74" t="s">
        <v>2285</v>
      </c>
      <c r="C32" s="74" t="s">
        <v>2284</v>
      </c>
      <c r="D32" s="75">
        <v>45200</v>
      </c>
      <c r="E32" s="75" t="s">
        <v>2158</v>
      </c>
    </row>
    <row r="33" spans="1:5">
      <c r="A33" s="74" t="s">
        <v>1911</v>
      </c>
      <c r="B33" s="74" t="s">
        <v>6098</v>
      </c>
      <c r="C33" s="74" t="s">
        <v>6101</v>
      </c>
      <c r="D33" s="75">
        <v>45699</v>
      </c>
      <c r="E33" s="75" t="s">
        <v>2158</v>
      </c>
    </row>
    <row r="34" spans="1:5">
      <c r="A34" s="74" t="s">
        <v>1911</v>
      </c>
      <c r="B34" s="74" t="s">
        <v>1973</v>
      </c>
      <c r="C34" s="74" t="s">
        <v>1972</v>
      </c>
      <c r="D34" s="75">
        <v>45261</v>
      </c>
      <c r="E34" s="75" t="s">
        <v>2158</v>
      </c>
    </row>
    <row r="35" spans="1:5">
      <c r="A35" s="74" t="s">
        <v>1911</v>
      </c>
      <c r="B35" s="74" t="s">
        <v>1663</v>
      </c>
      <c r="C35" s="74" t="s">
        <v>1156</v>
      </c>
      <c r="D35" s="75">
        <v>45261</v>
      </c>
      <c r="E35" s="75" t="s">
        <v>2158</v>
      </c>
    </row>
    <row r="36" spans="1:5">
      <c r="A36" s="74" t="s">
        <v>1911</v>
      </c>
      <c r="B36" s="74" t="s">
        <v>1664</v>
      </c>
      <c r="C36" s="74" t="s">
        <v>736</v>
      </c>
      <c r="D36" s="75">
        <v>45231</v>
      </c>
      <c r="E36" s="75" t="s">
        <v>2158</v>
      </c>
    </row>
    <row r="37" spans="1:5">
      <c r="A37" s="74" t="s">
        <v>1911</v>
      </c>
      <c r="B37" s="74" t="s">
        <v>1665</v>
      </c>
      <c r="C37" s="74" t="s">
        <v>1126</v>
      </c>
      <c r="D37" s="75">
        <v>45261</v>
      </c>
      <c r="E37" s="75" t="s">
        <v>2158</v>
      </c>
    </row>
    <row r="38" spans="1:5">
      <c r="A38" s="74" t="s">
        <v>1911</v>
      </c>
      <c r="B38" s="74" t="s">
        <v>2342</v>
      </c>
      <c r="C38" s="74" t="s">
        <v>2341</v>
      </c>
      <c r="D38" s="75">
        <v>45231</v>
      </c>
      <c r="E38" s="106" t="s">
        <v>2158</v>
      </c>
    </row>
    <row r="39" spans="1:5">
      <c r="A39" s="74" t="s">
        <v>1911</v>
      </c>
      <c r="B39" s="74" t="s">
        <v>3012</v>
      </c>
      <c r="C39" s="74" t="s">
        <v>3013</v>
      </c>
      <c r="D39" s="75">
        <v>45566</v>
      </c>
      <c r="E39" s="106" t="s">
        <v>2158</v>
      </c>
    </row>
    <row r="40" spans="1:5">
      <c r="A40" s="74" t="s">
        <v>1911</v>
      </c>
      <c r="B40" s="74" t="s">
        <v>1666</v>
      </c>
      <c r="C40" s="74" t="s">
        <v>1001</v>
      </c>
      <c r="D40" s="75">
        <v>45566</v>
      </c>
      <c r="E40" s="106" t="s">
        <v>2158</v>
      </c>
    </row>
    <row r="41" spans="1:5">
      <c r="A41" s="74" t="s">
        <v>1911</v>
      </c>
      <c r="B41" s="74" t="s">
        <v>1667</v>
      </c>
      <c r="C41" s="74" t="s">
        <v>1002</v>
      </c>
      <c r="D41" s="75">
        <v>45170</v>
      </c>
      <c r="E41" s="106" t="s">
        <v>2158</v>
      </c>
    </row>
    <row r="42" spans="1:5">
      <c r="A42" s="74" t="s">
        <v>1911</v>
      </c>
      <c r="B42" s="74" t="s">
        <v>2401</v>
      </c>
      <c r="C42" s="74" t="s">
        <v>2402</v>
      </c>
      <c r="D42" s="75">
        <v>45717</v>
      </c>
      <c r="E42" s="106" t="s">
        <v>2158</v>
      </c>
    </row>
    <row r="43" spans="1:5">
      <c r="A43" s="74" t="s">
        <v>1911</v>
      </c>
      <c r="B43" s="74" t="s">
        <v>1975</v>
      </c>
      <c r="C43" s="74" t="s">
        <v>1974</v>
      </c>
      <c r="D43" s="75">
        <v>45352</v>
      </c>
      <c r="E43" s="106" t="s">
        <v>2158</v>
      </c>
    </row>
    <row r="44" spans="1:5">
      <c r="A44" s="74" t="s">
        <v>1911</v>
      </c>
      <c r="B44" s="74" t="s">
        <v>1668</v>
      </c>
      <c r="C44" s="74" t="s">
        <v>735</v>
      </c>
      <c r="D44" s="75">
        <v>45231</v>
      </c>
      <c r="E44" s="106" t="s">
        <v>2158</v>
      </c>
    </row>
    <row r="45" spans="1:5">
      <c r="A45" s="74" t="s">
        <v>1911</v>
      </c>
      <c r="B45" s="74" t="s">
        <v>3803</v>
      </c>
      <c r="C45" s="74" t="s">
        <v>3806</v>
      </c>
      <c r="D45" s="75">
        <v>45597</v>
      </c>
      <c r="E45" s="106" t="s">
        <v>2158</v>
      </c>
    </row>
    <row r="46" spans="1:5">
      <c r="A46" s="74" t="s">
        <v>1911</v>
      </c>
      <c r="B46" s="74" t="s">
        <v>1669</v>
      </c>
      <c r="C46" s="74" t="s">
        <v>1003</v>
      </c>
      <c r="D46" s="75">
        <v>45170</v>
      </c>
      <c r="E46" s="106" t="s">
        <v>2158</v>
      </c>
    </row>
    <row r="47" spans="1:5">
      <c r="A47" s="74" t="s">
        <v>1911</v>
      </c>
      <c r="B47" s="74" t="s">
        <v>1977</v>
      </c>
      <c r="C47" s="74" t="s">
        <v>1976</v>
      </c>
      <c r="D47" s="75">
        <v>45505</v>
      </c>
      <c r="E47" s="106" t="s">
        <v>2158</v>
      </c>
    </row>
    <row r="48" spans="1:5">
      <c r="A48" s="74" t="s">
        <v>1911</v>
      </c>
      <c r="B48" s="74" t="s">
        <v>1892</v>
      </c>
      <c r="C48" s="74" t="s">
        <v>1877</v>
      </c>
      <c r="D48" s="75">
        <v>45200</v>
      </c>
      <c r="E48" s="106" t="s">
        <v>2158</v>
      </c>
    </row>
    <row r="49" spans="1:5">
      <c r="A49" s="74" t="s">
        <v>1911</v>
      </c>
      <c r="B49" s="74" t="s">
        <v>1670</v>
      </c>
      <c r="C49" s="74" t="s">
        <v>1176</v>
      </c>
      <c r="D49" s="75">
        <v>45231</v>
      </c>
      <c r="E49" s="106" t="s">
        <v>2158</v>
      </c>
    </row>
    <row r="50" spans="1:5">
      <c r="A50" s="74" t="s">
        <v>1911</v>
      </c>
      <c r="B50" s="74" t="s">
        <v>2206</v>
      </c>
      <c r="C50" s="74" t="s">
        <v>2205</v>
      </c>
      <c r="D50" s="75">
        <v>45292</v>
      </c>
      <c r="E50" s="106" t="s">
        <v>2158</v>
      </c>
    </row>
    <row r="51" spans="1:5">
      <c r="A51" s="74" t="s">
        <v>1911</v>
      </c>
      <c r="B51" s="74" t="s">
        <v>2340</v>
      </c>
      <c r="C51" s="74" t="s">
        <v>2405</v>
      </c>
      <c r="D51" s="75">
        <v>45231</v>
      </c>
      <c r="E51" s="106" t="s">
        <v>2158</v>
      </c>
    </row>
    <row r="52" spans="1:5">
      <c r="A52" s="74" t="s">
        <v>1911</v>
      </c>
      <c r="B52" s="74" t="s">
        <v>1259</v>
      </c>
      <c r="C52" s="74" t="s">
        <v>460</v>
      </c>
      <c r="D52" s="75">
        <v>45717</v>
      </c>
      <c r="E52" s="106" t="s">
        <v>2158</v>
      </c>
    </row>
    <row r="53" spans="1:5">
      <c r="A53" s="74" t="s">
        <v>1911</v>
      </c>
      <c r="B53" s="74" t="s">
        <v>2474</v>
      </c>
      <c r="C53" s="74" t="s">
        <v>2473</v>
      </c>
      <c r="D53" s="75">
        <v>45292</v>
      </c>
      <c r="E53" s="106" t="s">
        <v>2158</v>
      </c>
    </row>
    <row r="54" spans="1:5">
      <c r="A54" s="74" t="s">
        <v>1911</v>
      </c>
      <c r="B54" s="74" t="s">
        <v>2775</v>
      </c>
      <c r="C54" s="74" t="s">
        <v>2808</v>
      </c>
      <c r="D54" s="75">
        <v>45383</v>
      </c>
      <c r="E54" s="106" t="s">
        <v>2158</v>
      </c>
    </row>
    <row r="55" spans="1:5">
      <c r="A55" s="74" t="s">
        <v>1911</v>
      </c>
      <c r="B55" s="74" t="s">
        <v>1982</v>
      </c>
      <c r="C55" s="74" t="s">
        <v>1981</v>
      </c>
      <c r="D55" s="75">
        <v>45719</v>
      </c>
      <c r="E55" s="106" t="s">
        <v>2158</v>
      </c>
    </row>
    <row r="56" spans="1:5">
      <c r="A56" s="74" t="s">
        <v>1911</v>
      </c>
      <c r="B56" s="74" t="s">
        <v>1671</v>
      </c>
      <c r="C56" s="74" t="s">
        <v>1004</v>
      </c>
      <c r="D56" s="75">
        <v>45170</v>
      </c>
      <c r="E56" s="106" t="s">
        <v>2158</v>
      </c>
    </row>
    <row r="57" spans="1:5">
      <c r="A57" s="74" t="s">
        <v>1911</v>
      </c>
      <c r="B57" s="74" t="s">
        <v>2776</v>
      </c>
      <c r="C57" s="74" t="s">
        <v>2809</v>
      </c>
      <c r="D57" s="75">
        <v>45383</v>
      </c>
      <c r="E57" s="106" t="s">
        <v>2158</v>
      </c>
    </row>
    <row r="58" spans="1:5">
      <c r="A58" s="74" t="s">
        <v>1911</v>
      </c>
      <c r="B58" s="74" t="s">
        <v>1672</v>
      </c>
      <c r="C58" s="74" t="s">
        <v>1005</v>
      </c>
      <c r="D58" s="75">
        <v>45352</v>
      </c>
      <c r="E58" s="106" t="s">
        <v>2158</v>
      </c>
    </row>
    <row r="59" spans="1:5">
      <c r="A59" s="74" t="s">
        <v>1911</v>
      </c>
      <c r="B59" s="74" t="s">
        <v>6172</v>
      </c>
      <c r="C59" s="74" t="s">
        <v>6175</v>
      </c>
      <c r="D59" s="75">
        <v>45717</v>
      </c>
      <c r="E59" s="106" t="s">
        <v>2158</v>
      </c>
    </row>
    <row r="60" spans="1:5">
      <c r="A60" s="74" t="s">
        <v>1911</v>
      </c>
      <c r="B60" s="74" t="s">
        <v>1673</v>
      </c>
      <c r="C60" s="74" t="s">
        <v>734</v>
      </c>
      <c r="D60" s="75">
        <v>45231</v>
      </c>
      <c r="E60" s="75" t="s">
        <v>2158</v>
      </c>
    </row>
    <row r="61" spans="1:5">
      <c r="A61" s="74" t="s">
        <v>1911</v>
      </c>
      <c r="B61" s="74" t="s">
        <v>1985</v>
      </c>
      <c r="C61" s="74" t="s">
        <v>1984</v>
      </c>
      <c r="D61" s="75">
        <v>45261</v>
      </c>
      <c r="E61" s="106" t="s">
        <v>2158</v>
      </c>
    </row>
    <row r="62" spans="1:5">
      <c r="A62" s="74" t="s">
        <v>1911</v>
      </c>
      <c r="B62" s="74" t="s">
        <v>1674</v>
      </c>
      <c r="C62" s="74" t="s">
        <v>1157</v>
      </c>
      <c r="D62" s="75">
        <v>45627</v>
      </c>
      <c r="E62" s="106" t="s">
        <v>2158</v>
      </c>
    </row>
    <row r="63" spans="1:5">
      <c r="A63" s="74" t="s">
        <v>1911</v>
      </c>
      <c r="B63" s="74" t="s">
        <v>1676</v>
      </c>
      <c r="C63" s="74" t="s">
        <v>1675</v>
      </c>
      <c r="D63" s="75">
        <v>45505</v>
      </c>
      <c r="E63" s="106" t="s">
        <v>2158</v>
      </c>
    </row>
    <row r="64" spans="1:5">
      <c r="A64" s="74" t="s">
        <v>1911</v>
      </c>
      <c r="B64" s="74" t="s">
        <v>2588</v>
      </c>
      <c r="C64" s="74" t="s">
        <v>4310</v>
      </c>
      <c r="D64" s="75">
        <v>45413</v>
      </c>
      <c r="E64" s="106" t="s">
        <v>2158</v>
      </c>
    </row>
    <row r="65" spans="1:5">
      <c r="A65" s="74" t="s">
        <v>1911</v>
      </c>
      <c r="B65" s="74" t="s">
        <v>1677</v>
      </c>
      <c r="C65" s="74" t="s">
        <v>1110</v>
      </c>
      <c r="D65" s="75">
        <v>45444</v>
      </c>
      <c r="E65" s="106" t="s">
        <v>2158</v>
      </c>
    </row>
    <row r="66" spans="1:5">
      <c r="A66" s="74" t="s">
        <v>1911</v>
      </c>
      <c r="B66" s="74" t="s">
        <v>2476</v>
      </c>
      <c r="C66" s="74" t="s">
        <v>2475</v>
      </c>
      <c r="D66" s="75">
        <v>45261</v>
      </c>
      <c r="E66" s="106" t="s">
        <v>2158</v>
      </c>
    </row>
    <row r="67" spans="1:5">
      <c r="A67" s="74" t="s">
        <v>1911</v>
      </c>
      <c r="B67" s="74" t="s">
        <v>1678</v>
      </c>
      <c r="C67" s="74" t="s">
        <v>979</v>
      </c>
      <c r="D67" s="75">
        <v>45323</v>
      </c>
      <c r="E67" s="106" t="s">
        <v>2158</v>
      </c>
    </row>
    <row r="68" spans="1:5">
      <c r="A68" s="74" t="s">
        <v>1911</v>
      </c>
      <c r="B68" s="74" t="s">
        <v>2287</v>
      </c>
      <c r="C68" s="74" t="s">
        <v>2286</v>
      </c>
      <c r="D68" s="75">
        <v>45413</v>
      </c>
      <c r="E68" s="106" t="s">
        <v>2158</v>
      </c>
    </row>
    <row r="69" spans="1:5">
      <c r="A69" s="74" t="s">
        <v>1911</v>
      </c>
      <c r="B69" s="74" t="s">
        <v>1888</v>
      </c>
      <c r="C69" s="74" t="s">
        <v>1871</v>
      </c>
      <c r="D69" s="75">
        <v>45200</v>
      </c>
      <c r="E69" s="106" t="s">
        <v>2158</v>
      </c>
    </row>
    <row r="70" spans="1:5">
      <c r="A70" s="74" t="s">
        <v>1911</v>
      </c>
      <c r="B70" s="74" t="s">
        <v>1987</v>
      </c>
      <c r="C70" s="74" t="s">
        <v>1986</v>
      </c>
      <c r="D70" s="75">
        <v>45261</v>
      </c>
      <c r="E70" s="106" t="s">
        <v>2158</v>
      </c>
    </row>
    <row r="71" spans="1:5">
      <c r="A71" s="74" t="s">
        <v>1911</v>
      </c>
      <c r="B71" s="74" t="s">
        <v>2911</v>
      </c>
      <c r="C71" s="74" t="s">
        <v>2912</v>
      </c>
      <c r="D71" s="75">
        <v>45474</v>
      </c>
      <c r="E71" s="106" t="s">
        <v>2158</v>
      </c>
    </row>
    <row r="72" spans="1:5">
      <c r="A72" s="74" t="s">
        <v>1911</v>
      </c>
      <c r="B72" s="74" t="s">
        <v>1989</v>
      </c>
      <c r="C72" s="74" t="s">
        <v>1988</v>
      </c>
      <c r="D72" s="75">
        <v>45261</v>
      </c>
      <c r="E72" s="75" t="s">
        <v>2158</v>
      </c>
    </row>
    <row r="73" spans="1:5">
      <c r="A73" s="74" t="s">
        <v>1911</v>
      </c>
      <c r="B73" s="74" t="s">
        <v>2478</v>
      </c>
      <c r="C73" s="74" t="s">
        <v>2477</v>
      </c>
      <c r="D73" s="75">
        <v>45323</v>
      </c>
      <c r="E73" s="75" t="s">
        <v>2158</v>
      </c>
    </row>
    <row r="74" spans="1:5">
      <c r="A74" s="74" t="s">
        <v>1911</v>
      </c>
      <c r="B74" s="74" t="s">
        <v>1679</v>
      </c>
      <c r="C74" s="74" t="s">
        <v>1006</v>
      </c>
      <c r="D74" s="75">
        <v>45413</v>
      </c>
      <c r="E74" s="75" t="s">
        <v>2158</v>
      </c>
    </row>
    <row r="75" spans="1:5">
      <c r="A75" s="74" t="s">
        <v>1911</v>
      </c>
      <c r="B75" s="74" t="s">
        <v>1680</v>
      </c>
      <c r="C75" s="74" t="s">
        <v>656</v>
      </c>
      <c r="D75" s="75">
        <v>45323</v>
      </c>
      <c r="E75" s="106" t="s">
        <v>2158</v>
      </c>
    </row>
    <row r="76" spans="1:5">
      <c r="A76" s="74" t="s">
        <v>1911</v>
      </c>
      <c r="B76" s="74" t="s">
        <v>1913</v>
      </c>
      <c r="C76" s="74" t="s">
        <v>1912</v>
      </c>
      <c r="D76" s="75">
        <v>45231</v>
      </c>
      <c r="E76" s="106" t="s">
        <v>2158</v>
      </c>
    </row>
    <row r="77" spans="1:5">
      <c r="A77" s="74" t="s">
        <v>1911</v>
      </c>
      <c r="B77" s="74" t="s">
        <v>1991</v>
      </c>
      <c r="C77" s="74" t="s">
        <v>1990</v>
      </c>
      <c r="D77" s="75">
        <v>45261</v>
      </c>
      <c r="E77" s="106" t="s">
        <v>2158</v>
      </c>
    </row>
    <row r="78" spans="1:5">
      <c r="A78" s="74" t="s">
        <v>1911</v>
      </c>
      <c r="B78" s="74" t="s">
        <v>2889</v>
      </c>
      <c r="C78" s="74" t="s">
        <v>2894</v>
      </c>
      <c r="D78" s="75">
        <v>45444</v>
      </c>
      <c r="E78" s="106" t="s">
        <v>2158</v>
      </c>
    </row>
    <row r="79" spans="1:5">
      <c r="A79" s="74" t="s">
        <v>1911</v>
      </c>
      <c r="B79" s="74" t="s">
        <v>1681</v>
      </c>
      <c r="C79" s="74" t="s">
        <v>6307</v>
      </c>
      <c r="D79" s="75">
        <v>45323</v>
      </c>
      <c r="E79" s="106" t="s">
        <v>2158</v>
      </c>
    </row>
    <row r="80" spans="1:5">
      <c r="A80" s="74" t="s">
        <v>1911</v>
      </c>
      <c r="B80" s="74" t="s">
        <v>1993</v>
      </c>
      <c r="C80" s="74" t="s">
        <v>1992</v>
      </c>
      <c r="D80" s="75">
        <v>45261</v>
      </c>
      <c r="E80" s="106" t="s">
        <v>2158</v>
      </c>
    </row>
    <row r="81" spans="1:5">
      <c r="A81" s="74" t="s">
        <v>1911</v>
      </c>
      <c r="B81" s="74" t="s">
        <v>1682</v>
      </c>
      <c r="C81" s="74" t="s">
        <v>1228</v>
      </c>
      <c r="D81" s="75">
        <v>45231</v>
      </c>
      <c r="E81" s="106" t="s">
        <v>2158</v>
      </c>
    </row>
    <row r="82" spans="1:5">
      <c r="A82" s="74" t="s">
        <v>1911</v>
      </c>
      <c r="B82" s="74" t="s">
        <v>1683</v>
      </c>
      <c r="C82" s="74" t="s">
        <v>1007</v>
      </c>
      <c r="D82" s="75">
        <v>45352</v>
      </c>
      <c r="E82" s="106" t="s">
        <v>2158</v>
      </c>
    </row>
    <row r="83" spans="1:5">
      <c r="A83" s="74" t="s">
        <v>1911</v>
      </c>
      <c r="B83" s="74" t="s">
        <v>1995</v>
      </c>
      <c r="C83" s="74" t="s">
        <v>1994</v>
      </c>
      <c r="D83" s="75">
        <v>45261</v>
      </c>
      <c r="E83" s="106" t="s">
        <v>2158</v>
      </c>
    </row>
    <row r="84" spans="1:5">
      <c r="A84" s="74" t="s">
        <v>1911</v>
      </c>
      <c r="B84" s="74">
        <v>22500121193</v>
      </c>
      <c r="C84" s="74" t="s">
        <v>657</v>
      </c>
      <c r="D84" s="75">
        <v>45352</v>
      </c>
      <c r="E84" s="106" t="s">
        <v>2158</v>
      </c>
    </row>
    <row r="85" spans="1:5">
      <c r="A85" s="74" t="s">
        <v>1911</v>
      </c>
      <c r="B85" s="74" t="s">
        <v>2403</v>
      </c>
      <c r="C85" s="74" t="s">
        <v>2404</v>
      </c>
      <c r="D85" s="75">
        <v>45261</v>
      </c>
      <c r="E85" s="106" t="s">
        <v>2158</v>
      </c>
    </row>
    <row r="86" spans="1:5">
      <c r="A86" s="74" t="s">
        <v>1911</v>
      </c>
      <c r="B86" s="74" t="s">
        <v>1997</v>
      </c>
      <c r="C86" s="74" t="s">
        <v>1996</v>
      </c>
      <c r="D86" s="75">
        <v>45261</v>
      </c>
      <c r="E86" s="106" t="s">
        <v>2158</v>
      </c>
    </row>
    <row r="87" spans="1:5">
      <c r="A87" s="74" t="s">
        <v>1911</v>
      </c>
      <c r="B87" s="74" t="s">
        <v>2001</v>
      </c>
      <c r="C87" s="74" t="s">
        <v>2000</v>
      </c>
      <c r="D87" s="75">
        <v>45261</v>
      </c>
      <c r="E87" s="106" t="s">
        <v>2158</v>
      </c>
    </row>
    <row r="88" spans="1:5">
      <c r="A88" s="74" t="s">
        <v>1911</v>
      </c>
      <c r="B88" s="74" t="s">
        <v>6103</v>
      </c>
      <c r="C88" s="74" t="s">
        <v>6106</v>
      </c>
      <c r="D88" s="75">
        <v>45717</v>
      </c>
      <c r="E88" s="106" t="s">
        <v>2158</v>
      </c>
    </row>
    <row r="89" spans="1:5">
      <c r="A89" s="74" t="s">
        <v>1911</v>
      </c>
      <c r="B89" s="74" t="s">
        <v>2734</v>
      </c>
      <c r="C89" s="74" t="s">
        <v>2735</v>
      </c>
      <c r="D89" s="75">
        <v>45352</v>
      </c>
      <c r="E89" s="106" t="s">
        <v>2158</v>
      </c>
    </row>
    <row r="90" spans="1:5">
      <c r="A90" s="74" t="s">
        <v>1911</v>
      </c>
      <c r="B90" s="74" t="s">
        <v>1999</v>
      </c>
      <c r="C90" s="74" t="s">
        <v>1998</v>
      </c>
      <c r="D90" s="75">
        <v>45261</v>
      </c>
      <c r="E90" s="106" t="s">
        <v>2158</v>
      </c>
    </row>
    <row r="91" spans="1:5">
      <c r="A91" s="74" t="s">
        <v>1911</v>
      </c>
      <c r="B91" s="74" t="s">
        <v>6168</v>
      </c>
      <c r="C91" s="74" t="s">
        <v>6171</v>
      </c>
      <c r="D91" s="75">
        <v>45717</v>
      </c>
      <c r="E91" s="106" t="s">
        <v>2158</v>
      </c>
    </row>
    <row r="92" spans="1:5">
      <c r="A92" s="74" t="s">
        <v>1911</v>
      </c>
      <c r="B92" s="74" t="s">
        <v>1685</v>
      </c>
      <c r="C92" s="74" t="s">
        <v>1780</v>
      </c>
      <c r="D92" s="75">
        <v>45292</v>
      </c>
      <c r="E92" s="106" t="s">
        <v>2158</v>
      </c>
    </row>
    <row r="93" spans="1:5">
      <c r="A93" s="74" t="s">
        <v>1911</v>
      </c>
      <c r="B93" s="74" t="s">
        <v>2208</v>
      </c>
      <c r="C93" s="74" t="s">
        <v>2207</v>
      </c>
      <c r="D93" s="75">
        <v>45352</v>
      </c>
      <c r="E93" s="106" t="s">
        <v>2158</v>
      </c>
    </row>
    <row r="94" spans="1:5">
      <c r="A94" s="74" t="s">
        <v>1911</v>
      </c>
      <c r="B94" s="74" t="s">
        <v>2003</v>
      </c>
      <c r="C94" s="74" t="s">
        <v>2002</v>
      </c>
      <c r="D94" s="75">
        <v>45261</v>
      </c>
      <c r="E94" s="106" t="s">
        <v>2158</v>
      </c>
    </row>
    <row r="95" spans="1:5">
      <c r="A95" s="74" t="s">
        <v>1911</v>
      </c>
      <c r="B95" s="74" t="s">
        <v>1686</v>
      </c>
      <c r="C95" s="74" t="s">
        <v>1158</v>
      </c>
      <c r="D95" s="75">
        <v>45261</v>
      </c>
      <c r="E95" s="106" t="s">
        <v>2158</v>
      </c>
    </row>
    <row r="96" spans="1:5">
      <c r="A96" s="74" t="s">
        <v>1911</v>
      </c>
      <c r="B96" s="74" t="s">
        <v>2480</v>
      </c>
      <c r="C96" s="74" t="s">
        <v>2479</v>
      </c>
      <c r="D96" s="75">
        <v>45292</v>
      </c>
      <c r="E96" s="106" t="s">
        <v>2158</v>
      </c>
    </row>
    <row r="97" spans="1:5">
      <c r="A97" s="74" t="s">
        <v>1911</v>
      </c>
      <c r="B97" s="74" t="s">
        <v>2005</v>
      </c>
      <c r="C97" s="74" t="s">
        <v>2004</v>
      </c>
      <c r="D97" s="75">
        <v>45261</v>
      </c>
      <c r="E97" s="106" t="s">
        <v>2158</v>
      </c>
    </row>
    <row r="98" spans="1:5">
      <c r="A98" s="74" t="s">
        <v>1911</v>
      </c>
      <c r="B98" s="74" t="s">
        <v>2007</v>
      </c>
      <c r="C98" s="74" t="s">
        <v>2006</v>
      </c>
      <c r="D98" s="75">
        <v>45474</v>
      </c>
      <c r="E98" s="75" t="s">
        <v>2158</v>
      </c>
    </row>
    <row r="99" spans="1:5">
      <c r="A99" s="74" t="s">
        <v>1911</v>
      </c>
      <c r="B99" s="74" t="s">
        <v>1687</v>
      </c>
      <c r="C99" s="74" t="s">
        <v>1008</v>
      </c>
      <c r="D99" s="75">
        <v>45170</v>
      </c>
      <c r="E99" s="106" t="s">
        <v>2158</v>
      </c>
    </row>
    <row r="100" spans="1:5">
      <c r="A100" s="74" t="s">
        <v>1911</v>
      </c>
      <c r="B100" s="74" t="s">
        <v>2709</v>
      </c>
      <c r="C100" s="74" t="s">
        <v>2710</v>
      </c>
      <c r="D100" s="75">
        <v>45323</v>
      </c>
      <c r="E100" s="106" t="s">
        <v>2158</v>
      </c>
    </row>
    <row r="101" spans="1:5">
      <c r="A101" s="74" t="s">
        <v>1911</v>
      </c>
      <c r="B101" s="74" t="s">
        <v>2008</v>
      </c>
      <c r="C101" s="74" t="s">
        <v>6308</v>
      </c>
      <c r="D101" s="75">
        <v>45261</v>
      </c>
      <c r="E101" s="106" t="s">
        <v>2158</v>
      </c>
    </row>
    <row r="102" spans="1:5">
      <c r="A102" s="74" t="s">
        <v>1911</v>
      </c>
      <c r="B102" s="74" t="s">
        <v>1296</v>
      </c>
      <c r="C102" s="74" t="s">
        <v>1137</v>
      </c>
      <c r="D102" s="75">
        <v>45717</v>
      </c>
      <c r="E102" s="106" t="s">
        <v>2158</v>
      </c>
    </row>
    <row r="103" spans="1:5">
      <c r="A103" s="74" t="s">
        <v>1911</v>
      </c>
      <c r="B103" s="74" t="s">
        <v>2010</v>
      </c>
      <c r="C103" s="74" t="s">
        <v>2009</v>
      </c>
      <c r="D103" s="75">
        <v>45261</v>
      </c>
      <c r="E103" s="106" t="s">
        <v>2158</v>
      </c>
    </row>
    <row r="104" spans="1:5">
      <c r="A104" s="74" t="s">
        <v>1911</v>
      </c>
      <c r="B104" s="74" t="s">
        <v>2523</v>
      </c>
      <c r="C104" s="74" t="s">
        <v>2522</v>
      </c>
      <c r="D104" s="75">
        <v>45323</v>
      </c>
      <c r="E104" s="106" t="s">
        <v>2158</v>
      </c>
    </row>
    <row r="105" spans="1:5">
      <c r="A105" s="74" t="s">
        <v>1911</v>
      </c>
      <c r="B105" s="74" t="s">
        <v>2012</v>
      </c>
      <c r="C105" s="74" t="s">
        <v>2011</v>
      </c>
      <c r="D105" s="75">
        <v>45261</v>
      </c>
      <c r="E105" s="106" t="s">
        <v>2158</v>
      </c>
    </row>
    <row r="106" spans="1:5">
      <c r="A106" s="74" t="s">
        <v>1911</v>
      </c>
      <c r="B106" s="74" t="s">
        <v>2014</v>
      </c>
      <c r="C106" s="74" t="s">
        <v>2013</v>
      </c>
      <c r="D106" s="75">
        <v>45261</v>
      </c>
      <c r="E106" s="106" t="s">
        <v>2158</v>
      </c>
    </row>
    <row r="107" spans="1:5">
      <c r="A107" s="74" t="s">
        <v>1911</v>
      </c>
      <c r="B107" s="74" t="s">
        <v>2544</v>
      </c>
      <c r="C107" s="74" t="s">
        <v>2570</v>
      </c>
      <c r="D107" s="75">
        <v>45170</v>
      </c>
      <c r="E107" s="106" t="s">
        <v>2158</v>
      </c>
    </row>
    <row r="108" spans="1:5">
      <c r="A108" s="74" t="s">
        <v>1911</v>
      </c>
      <c r="B108" s="74" t="s">
        <v>2482</v>
      </c>
      <c r="C108" s="74" t="s">
        <v>2481</v>
      </c>
      <c r="D108" s="75">
        <v>45292</v>
      </c>
      <c r="E108" s="106" t="s">
        <v>2158</v>
      </c>
    </row>
    <row r="109" spans="1:5">
      <c r="A109" s="74" t="s">
        <v>1911</v>
      </c>
      <c r="B109" s="74" t="s">
        <v>2289</v>
      </c>
      <c r="C109" s="74" t="s">
        <v>2288</v>
      </c>
      <c r="D109" s="75">
        <v>45170</v>
      </c>
      <c r="E109" s="106" t="s">
        <v>2158</v>
      </c>
    </row>
    <row r="110" spans="1:5">
      <c r="A110" s="74" t="s">
        <v>1911</v>
      </c>
      <c r="B110" s="74" t="s">
        <v>5828</v>
      </c>
      <c r="C110" s="74" t="s">
        <v>5840</v>
      </c>
      <c r="D110" s="75">
        <v>45627</v>
      </c>
      <c r="E110" s="106" t="s">
        <v>2158</v>
      </c>
    </row>
    <row r="111" spans="1:5">
      <c r="A111" s="74" t="s">
        <v>1911</v>
      </c>
      <c r="B111" s="74" t="s">
        <v>1689</v>
      </c>
      <c r="C111" s="74" t="s">
        <v>1159</v>
      </c>
      <c r="D111" s="75">
        <v>45261</v>
      </c>
      <c r="E111" s="106" t="s">
        <v>2158</v>
      </c>
    </row>
    <row r="112" spans="1:5">
      <c r="A112" s="74" t="s">
        <v>1911</v>
      </c>
      <c r="B112" s="74" t="s">
        <v>2015</v>
      </c>
      <c r="C112" s="74" t="s">
        <v>2153</v>
      </c>
      <c r="D112" s="75">
        <v>45474</v>
      </c>
      <c r="E112" s="106" t="s">
        <v>2158</v>
      </c>
    </row>
    <row r="113" spans="1:5">
      <c r="A113" s="74" t="s">
        <v>1911</v>
      </c>
      <c r="B113" s="74" t="s">
        <v>2020</v>
      </c>
      <c r="C113" s="74" t="s">
        <v>2019</v>
      </c>
      <c r="D113" s="75">
        <v>45261</v>
      </c>
      <c r="E113" s="106" t="s">
        <v>2158</v>
      </c>
    </row>
    <row r="114" spans="1:5">
      <c r="A114" s="74" t="s">
        <v>1911</v>
      </c>
      <c r="B114" s="74" t="s">
        <v>2017</v>
      </c>
      <c r="C114" s="74" t="s">
        <v>2016</v>
      </c>
      <c r="D114" s="75">
        <v>45717</v>
      </c>
      <c r="E114" s="106" t="s">
        <v>2158</v>
      </c>
    </row>
    <row r="115" spans="1:5">
      <c r="A115" s="74" t="s">
        <v>1911</v>
      </c>
      <c r="B115" s="74" t="s">
        <v>2173</v>
      </c>
      <c r="C115" s="74" t="s">
        <v>2190</v>
      </c>
      <c r="D115" s="75">
        <v>45292</v>
      </c>
      <c r="E115" s="106" t="s">
        <v>2158</v>
      </c>
    </row>
    <row r="116" spans="1:5">
      <c r="A116" s="74" t="s">
        <v>1911</v>
      </c>
      <c r="B116" s="74" t="s">
        <v>2022</v>
      </c>
      <c r="C116" s="74" t="s">
        <v>2021</v>
      </c>
      <c r="D116" s="75">
        <v>45261</v>
      </c>
      <c r="E116" s="106" t="s">
        <v>2158</v>
      </c>
    </row>
    <row r="117" spans="1:5">
      <c r="A117" s="74" t="s">
        <v>1911</v>
      </c>
      <c r="B117" s="74" t="s">
        <v>1690</v>
      </c>
      <c r="C117" s="74" t="s">
        <v>1782</v>
      </c>
      <c r="D117" s="75">
        <v>45717</v>
      </c>
      <c r="E117" s="106" t="s">
        <v>2158</v>
      </c>
    </row>
    <row r="118" spans="1:5">
      <c r="A118" s="74" t="s">
        <v>1911</v>
      </c>
      <c r="B118" s="74" t="s">
        <v>1691</v>
      </c>
      <c r="C118" s="74" t="s">
        <v>1102</v>
      </c>
      <c r="D118" s="75">
        <v>45261</v>
      </c>
      <c r="E118" s="106" t="s">
        <v>2158</v>
      </c>
    </row>
    <row r="119" spans="1:5">
      <c r="A119" s="74" t="s">
        <v>1911</v>
      </c>
      <c r="B119" s="74" t="s">
        <v>2024</v>
      </c>
      <c r="C119" s="74" t="s">
        <v>2023</v>
      </c>
      <c r="D119" s="75">
        <v>45505</v>
      </c>
      <c r="E119" s="106" t="s">
        <v>2158</v>
      </c>
    </row>
    <row r="120" spans="1:5">
      <c r="A120" s="74" t="s">
        <v>1911</v>
      </c>
      <c r="B120" s="74" t="s">
        <v>1915</v>
      </c>
      <c r="C120" s="74" t="s">
        <v>1914</v>
      </c>
      <c r="D120" s="75">
        <v>45597</v>
      </c>
      <c r="E120" s="106" t="s">
        <v>2158</v>
      </c>
    </row>
    <row r="121" spans="1:5">
      <c r="A121" s="74" t="s">
        <v>1911</v>
      </c>
      <c r="B121" s="74" t="s">
        <v>2026</v>
      </c>
      <c r="C121" s="74" t="s">
        <v>2025</v>
      </c>
      <c r="D121" s="75">
        <v>45627</v>
      </c>
      <c r="E121" s="106" t="s">
        <v>2158</v>
      </c>
    </row>
    <row r="122" spans="1:5">
      <c r="A122" s="74" t="s">
        <v>1911</v>
      </c>
      <c r="B122" s="74" t="s">
        <v>2028</v>
      </c>
      <c r="C122" s="74" t="s">
        <v>2027</v>
      </c>
      <c r="D122" s="75">
        <v>45261</v>
      </c>
      <c r="E122" s="106" t="s">
        <v>2158</v>
      </c>
    </row>
    <row r="123" spans="1:5">
      <c r="A123" s="74" t="s">
        <v>1911</v>
      </c>
      <c r="B123" s="74" t="s">
        <v>6221</v>
      </c>
      <c r="C123" s="74" t="s">
        <v>6224</v>
      </c>
      <c r="D123" s="75">
        <v>45717</v>
      </c>
      <c r="E123" s="106" t="s">
        <v>2158</v>
      </c>
    </row>
    <row r="124" spans="1:5">
      <c r="A124" s="74" t="s">
        <v>1911</v>
      </c>
      <c r="B124" s="74" t="s">
        <v>1692</v>
      </c>
      <c r="C124" s="74" t="s">
        <v>1229</v>
      </c>
      <c r="D124" s="75">
        <v>45413</v>
      </c>
      <c r="E124" s="106" t="s">
        <v>2158</v>
      </c>
    </row>
    <row r="125" spans="1:5">
      <c r="A125" s="74" t="s">
        <v>1911</v>
      </c>
      <c r="B125" s="74" t="s">
        <v>2212</v>
      </c>
      <c r="C125" s="74" t="s">
        <v>2220</v>
      </c>
      <c r="D125" s="75">
        <v>45383</v>
      </c>
      <c r="E125" s="106" t="s">
        <v>2158</v>
      </c>
    </row>
    <row r="126" spans="1:5">
      <c r="A126" s="74" t="s">
        <v>1911</v>
      </c>
      <c r="B126" s="74" t="s">
        <v>2992</v>
      </c>
      <c r="C126" s="74" t="s">
        <v>6309</v>
      </c>
      <c r="D126" s="75">
        <v>45536</v>
      </c>
      <c r="E126" s="106" t="s">
        <v>2158</v>
      </c>
    </row>
    <row r="127" spans="1:5">
      <c r="A127" s="74" t="s">
        <v>1911</v>
      </c>
      <c r="B127" s="74" t="s">
        <v>2883</v>
      </c>
      <c r="C127" s="74" t="s">
        <v>6310</v>
      </c>
      <c r="D127" s="75">
        <v>45474</v>
      </c>
      <c r="E127" s="106" t="s">
        <v>2158</v>
      </c>
    </row>
    <row r="128" spans="1:5">
      <c r="A128" s="74" t="s">
        <v>1911</v>
      </c>
      <c r="B128" s="74" t="s">
        <v>2030</v>
      </c>
      <c r="C128" s="74" t="s">
        <v>2029</v>
      </c>
      <c r="D128" s="75">
        <v>45261</v>
      </c>
      <c r="E128" s="106" t="s">
        <v>2158</v>
      </c>
    </row>
    <row r="129" spans="1:5">
      <c r="A129" s="74" t="s">
        <v>1911</v>
      </c>
      <c r="B129" s="74" t="s">
        <v>2032</v>
      </c>
      <c r="C129" s="74" t="s">
        <v>2031</v>
      </c>
      <c r="D129" s="75">
        <v>45261</v>
      </c>
      <c r="E129" s="106" t="s">
        <v>2158</v>
      </c>
    </row>
    <row r="130" spans="1:5">
      <c r="A130" s="74" t="s">
        <v>1911</v>
      </c>
      <c r="B130" s="74" t="s">
        <v>2036</v>
      </c>
      <c r="C130" s="74" t="s">
        <v>2035</v>
      </c>
      <c r="D130" s="75">
        <v>45261</v>
      </c>
      <c r="E130" s="106" t="s">
        <v>2158</v>
      </c>
    </row>
    <row r="131" spans="1:5">
      <c r="A131" s="74" t="s">
        <v>1911</v>
      </c>
      <c r="B131" s="74" t="s">
        <v>2034</v>
      </c>
      <c r="C131" s="74" t="s">
        <v>2033</v>
      </c>
      <c r="D131" s="75">
        <v>45717</v>
      </c>
      <c r="E131" s="106" t="s">
        <v>2158</v>
      </c>
    </row>
    <row r="132" spans="1:5">
      <c r="A132" s="74" t="s">
        <v>1911</v>
      </c>
      <c r="B132" s="74" t="s">
        <v>2648</v>
      </c>
      <c r="C132" s="74" t="s">
        <v>2647</v>
      </c>
      <c r="D132" s="75">
        <v>45261</v>
      </c>
      <c r="E132" s="106" t="s">
        <v>2158</v>
      </c>
    </row>
    <row r="133" spans="1:5">
      <c r="A133" s="74" t="s">
        <v>1911</v>
      </c>
      <c r="B133" s="74" t="s">
        <v>2038</v>
      </c>
      <c r="C133" s="74" t="s">
        <v>2037</v>
      </c>
      <c r="D133" s="75">
        <v>45352</v>
      </c>
      <c r="E133" s="106" t="s">
        <v>2158</v>
      </c>
    </row>
    <row r="134" spans="1:5">
      <c r="A134" s="74" t="s">
        <v>1911</v>
      </c>
      <c r="B134" s="74" t="s">
        <v>6183</v>
      </c>
      <c r="C134" s="74" t="s">
        <v>6186</v>
      </c>
      <c r="D134" s="75">
        <v>45717</v>
      </c>
      <c r="E134" s="106" t="s">
        <v>2158</v>
      </c>
    </row>
    <row r="135" spans="1:5">
      <c r="A135" s="74" t="s">
        <v>1911</v>
      </c>
      <c r="B135" s="74" t="s">
        <v>1693</v>
      </c>
      <c r="C135" s="74" t="s">
        <v>1173</v>
      </c>
      <c r="D135" s="75">
        <v>45566</v>
      </c>
      <c r="E135" s="106" t="s">
        <v>2158</v>
      </c>
    </row>
    <row r="136" spans="1:5">
      <c r="A136" s="74" t="s">
        <v>1911</v>
      </c>
      <c r="B136" s="74" t="s">
        <v>1694</v>
      </c>
      <c r="C136" s="74" t="s">
        <v>1009</v>
      </c>
      <c r="D136" s="75">
        <v>45170</v>
      </c>
      <c r="E136" s="106" t="s">
        <v>2158</v>
      </c>
    </row>
    <row r="137" spans="1:5">
      <c r="A137" s="74" t="s">
        <v>1911</v>
      </c>
      <c r="B137" s="74" t="s">
        <v>6311</v>
      </c>
      <c r="C137" s="74" t="s">
        <v>733</v>
      </c>
      <c r="D137" s="75">
        <v>45231</v>
      </c>
      <c r="E137" s="106" t="s">
        <v>2158</v>
      </c>
    </row>
    <row r="138" spans="1:5">
      <c r="A138" s="74" t="s">
        <v>1911</v>
      </c>
      <c r="B138" s="74" t="s">
        <v>2042</v>
      </c>
      <c r="C138" s="74" t="s">
        <v>2041</v>
      </c>
      <c r="D138" s="75">
        <v>45261</v>
      </c>
      <c r="E138" s="106" t="s">
        <v>2158</v>
      </c>
    </row>
    <row r="139" spans="1:5">
      <c r="A139" s="74" t="s">
        <v>1911</v>
      </c>
      <c r="B139" s="74" t="s">
        <v>2044</v>
      </c>
      <c r="C139" s="74" t="s">
        <v>2043</v>
      </c>
      <c r="D139" s="75">
        <v>45261</v>
      </c>
      <c r="E139" s="106" t="s">
        <v>2158</v>
      </c>
    </row>
    <row r="140" spans="1:5">
      <c r="A140" s="74" t="s">
        <v>1911</v>
      </c>
      <c r="B140" s="74" t="s">
        <v>5905</v>
      </c>
      <c r="C140" s="74" t="s">
        <v>5908</v>
      </c>
      <c r="D140" s="75">
        <v>45689</v>
      </c>
      <c r="E140" s="106" t="s">
        <v>2158</v>
      </c>
    </row>
    <row r="141" spans="1:5">
      <c r="A141" s="74" t="s">
        <v>1911</v>
      </c>
      <c r="B141" s="74" t="s">
        <v>1696</v>
      </c>
      <c r="C141" s="74" t="s">
        <v>1160</v>
      </c>
      <c r="D141" s="75">
        <v>45627</v>
      </c>
      <c r="E141" s="106" t="s">
        <v>2158</v>
      </c>
    </row>
    <row r="142" spans="1:5">
      <c r="A142" s="74" t="s">
        <v>1911</v>
      </c>
      <c r="B142" s="74" t="s">
        <v>2046</v>
      </c>
      <c r="C142" s="74" t="s">
        <v>2045</v>
      </c>
      <c r="D142" s="75">
        <v>45261</v>
      </c>
      <c r="E142" s="106" t="s">
        <v>2158</v>
      </c>
    </row>
    <row r="143" spans="1:5">
      <c r="A143" s="74" t="s">
        <v>1911</v>
      </c>
      <c r="B143" s="74" t="s">
        <v>2049</v>
      </c>
      <c r="C143" s="74" t="s">
        <v>2290</v>
      </c>
      <c r="D143" s="75">
        <v>45261</v>
      </c>
      <c r="E143" s="106" t="s">
        <v>2158</v>
      </c>
    </row>
    <row r="144" spans="1:5">
      <c r="A144" s="74" t="s">
        <v>1911</v>
      </c>
      <c r="B144" s="74" t="s">
        <v>2051</v>
      </c>
      <c r="C144" s="74" t="s">
        <v>2050</v>
      </c>
      <c r="D144" s="75">
        <v>45261</v>
      </c>
      <c r="E144" s="106" t="s">
        <v>2158</v>
      </c>
    </row>
    <row r="145" spans="1:5">
      <c r="A145" s="74" t="s">
        <v>1911</v>
      </c>
      <c r="B145" s="74" t="s">
        <v>2048</v>
      </c>
      <c r="C145" s="74" t="s">
        <v>2047</v>
      </c>
      <c r="D145" s="75">
        <v>45352</v>
      </c>
      <c r="E145" s="106" t="s">
        <v>2158</v>
      </c>
    </row>
    <row r="146" spans="1:5">
      <c r="A146" s="74" t="s">
        <v>1911</v>
      </c>
      <c r="B146" s="74" t="s">
        <v>2053</v>
      </c>
      <c r="C146" s="74" t="s">
        <v>2052</v>
      </c>
      <c r="D146" s="75">
        <v>45721</v>
      </c>
      <c r="E146" s="106" t="s">
        <v>2158</v>
      </c>
    </row>
    <row r="147" spans="1:5">
      <c r="A147" s="74" t="s">
        <v>1911</v>
      </c>
      <c r="B147" s="74" t="s">
        <v>1697</v>
      </c>
      <c r="C147" s="74" t="s">
        <v>1010</v>
      </c>
      <c r="D147" s="75">
        <v>45170</v>
      </c>
      <c r="E147" s="106" t="s">
        <v>2158</v>
      </c>
    </row>
    <row r="148" spans="1:5">
      <c r="A148" s="74" t="s">
        <v>1911</v>
      </c>
      <c r="B148" s="74" t="s">
        <v>2055</v>
      </c>
      <c r="C148" s="74" t="s">
        <v>2054</v>
      </c>
      <c r="D148" s="75">
        <v>45261</v>
      </c>
      <c r="E148" s="106" t="s">
        <v>2158</v>
      </c>
    </row>
    <row r="149" spans="1:5">
      <c r="A149" s="74" t="s">
        <v>1911</v>
      </c>
      <c r="B149" s="74" t="s">
        <v>6149</v>
      </c>
      <c r="C149" s="74" t="s">
        <v>6152</v>
      </c>
      <c r="D149" s="75">
        <v>45717</v>
      </c>
      <c r="E149" s="106" t="s">
        <v>2158</v>
      </c>
    </row>
    <row r="150" spans="1:5">
      <c r="A150" s="74" t="s">
        <v>1911</v>
      </c>
      <c r="B150" s="74" t="s">
        <v>1698</v>
      </c>
      <c r="C150" s="74" t="s">
        <v>1161</v>
      </c>
      <c r="D150" s="75">
        <v>45261</v>
      </c>
      <c r="E150" s="106" t="s">
        <v>2158</v>
      </c>
    </row>
    <row r="151" spans="1:5">
      <c r="A151" s="74" t="s">
        <v>1911</v>
      </c>
      <c r="B151" s="74" t="s">
        <v>2063</v>
      </c>
      <c r="C151" s="74" t="s">
        <v>2062</v>
      </c>
      <c r="D151" s="75">
        <v>45261</v>
      </c>
      <c r="E151" s="106" t="s">
        <v>2158</v>
      </c>
    </row>
    <row r="152" spans="1:5">
      <c r="A152" s="74" t="s">
        <v>1911</v>
      </c>
      <c r="B152" s="74" t="s">
        <v>2484</v>
      </c>
      <c r="C152" s="74" t="s">
        <v>2483</v>
      </c>
      <c r="D152" s="75">
        <v>45261</v>
      </c>
      <c r="E152" s="106" t="s">
        <v>2158</v>
      </c>
    </row>
    <row r="153" spans="1:5">
      <c r="A153" s="74" t="s">
        <v>1911</v>
      </c>
      <c r="B153" s="74" t="s">
        <v>2057</v>
      </c>
      <c r="C153" s="74" t="s">
        <v>2056</v>
      </c>
      <c r="D153" s="75">
        <v>45261</v>
      </c>
      <c r="E153" s="106" t="s">
        <v>2158</v>
      </c>
    </row>
    <row r="154" spans="1:5">
      <c r="A154" s="74" t="s">
        <v>1911</v>
      </c>
      <c r="B154" s="74" t="s">
        <v>2059</v>
      </c>
      <c r="C154" s="74" t="s">
        <v>2058</v>
      </c>
      <c r="D154" s="75">
        <v>45717</v>
      </c>
      <c r="E154" s="106" t="s">
        <v>2158</v>
      </c>
    </row>
    <row r="155" spans="1:5">
      <c r="A155" s="74" t="s">
        <v>1911</v>
      </c>
      <c r="B155" s="74" t="s">
        <v>2061</v>
      </c>
      <c r="C155" s="74" t="s">
        <v>2060</v>
      </c>
      <c r="D155" s="75">
        <v>45261</v>
      </c>
      <c r="E155" s="106" t="s">
        <v>2158</v>
      </c>
    </row>
    <row r="156" spans="1:5">
      <c r="A156" s="74" t="s">
        <v>1911</v>
      </c>
      <c r="B156" s="74" t="s">
        <v>2665</v>
      </c>
      <c r="C156" s="74" t="s">
        <v>2680</v>
      </c>
      <c r="D156" s="75">
        <v>45292</v>
      </c>
      <c r="E156" s="106" t="s">
        <v>2158</v>
      </c>
    </row>
    <row r="157" spans="1:5">
      <c r="A157" s="74" t="s">
        <v>1911</v>
      </c>
      <c r="B157" s="74" t="s">
        <v>2486</v>
      </c>
      <c r="C157" s="74" t="s">
        <v>2485</v>
      </c>
      <c r="D157" s="75">
        <v>45261</v>
      </c>
      <c r="E157" s="106" t="s">
        <v>2158</v>
      </c>
    </row>
    <row r="158" spans="1:5">
      <c r="A158" s="74" t="s">
        <v>1911</v>
      </c>
      <c r="B158" s="74" t="s">
        <v>2040</v>
      </c>
      <c r="C158" s="74" t="s">
        <v>2039</v>
      </c>
      <c r="D158" s="75">
        <v>45474</v>
      </c>
      <c r="E158" s="106" t="s">
        <v>2158</v>
      </c>
    </row>
    <row r="159" spans="1:5">
      <c r="A159" s="74" t="s">
        <v>1911</v>
      </c>
      <c r="B159" s="74" t="s">
        <v>2065</v>
      </c>
      <c r="C159" s="74" t="s">
        <v>2064</v>
      </c>
      <c r="D159" s="75">
        <v>45261</v>
      </c>
      <c r="E159" s="106" t="s">
        <v>2158</v>
      </c>
    </row>
    <row r="160" spans="1:5">
      <c r="A160" s="74" t="s">
        <v>1911</v>
      </c>
      <c r="B160" s="74" t="s">
        <v>1699</v>
      </c>
      <c r="C160" s="74" t="s">
        <v>980</v>
      </c>
      <c r="D160" s="75">
        <v>45323</v>
      </c>
      <c r="E160" s="106" t="s">
        <v>2158</v>
      </c>
    </row>
    <row r="161" spans="1:5">
      <c r="A161" s="74" t="s">
        <v>1911</v>
      </c>
      <c r="B161" s="74" t="s">
        <v>2067</v>
      </c>
      <c r="C161" s="74" t="s">
        <v>2066</v>
      </c>
      <c r="D161" s="75">
        <v>45261</v>
      </c>
      <c r="E161" s="106" t="s">
        <v>2158</v>
      </c>
    </row>
    <row r="162" spans="1:5">
      <c r="A162" s="74" t="s">
        <v>1911</v>
      </c>
      <c r="B162" s="74" t="s">
        <v>2777</v>
      </c>
      <c r="C162" s="74" t="s">
        <v>2810</v>
      </c>
      <c r="D162" s="75">
        <v>45383</v>
      </c>
      <c r="E162" s="106" t="s">
        <v>2158</v>
      </c>
    </row>
    <row r="163" spans="1:5">
      <c r="A163" s="74" t="s">
        <v>1911</v>
      </c>
      <c r="B163" s="74" t="s">
        <v>2069</v>
      </c>
      <c r="C163" s="74" t="s">
        <v>2068</v>
      </c>
      <c r="D163" s="75">
        <v>45261</v>
      </c>
      <c r="E163" s="106" t="s">
        <v>2158</v>
      </c>
    </row>
    <row r="164" spans="1:5">
      <c r="A164" s="74" t="s">
        <v>1911</v>
      </c>
      <c r="B164" s="74" t="s">
        <v>2488</v>
      </c>
      <c r="C164" s="74" t="s">
        <v>2487</v>
      </c>
      <c r="D164" s="75">
        <v>45292</v>
      </c>
      <c r="E164" s="106" t="s">
        <v>2158</v>
      </c>
    </row>
    <row r="165" spans="1:5">
      <c r="A165" s="74" t="s">
        <v>1911</v>
      </c>
      <c r="B165" s="74" t="s">
        <v>2344</v>
      </c>
      <c r="C165" s="74" t="s">
        <v>2343</v>
      </c>
      <c r="D165" s="75">
        <v>45231</v>
      </c>
      <c r="E165" s="106" t="s">
        <v>2158</v>
      </c>
    </row>
    <row r="166" spans="1:5">
      <c r="A166" s="74" t="s">
        <v>1911</v>
      </c>
      <c r="B166" s="74" t="s">
        <v>2214</v>
      </c>
      <c r="C166" s="74" t="s">
        <v>2225</v>
      </c>
      <c r="D166" s="75">
        <v>45323</v>
      </c>
      <c r="E166" s="106" t="s">
        <v>2158</v>
      </c>
    </row>
    <row r="167" spans="1:5">
      <c r="A167" s="74" t="s">
        <v>1911</v>
      </c>
      <c r="B167" s="74" t="s">
        <v>6119</v>
      </c>
      <c r="C167" s="74" t="s">
        <v>6122</v>
      </c>
      <c r="D167" s="75">
        <v>45717</v>
      </c>
      <c r="E167" s="106" t="s">
        <v>2158</v>
      </c>
    </row>
    <row r="168" spans="1:5">
      <c r="A168" s="74" t="s">
        <v>1911</v>
      </c>
      <c r="B168" s="74" t="s">
        <v>2175</v>
      </c>
      <c r="C168" s="74" t="s">
        <v>2191</v>
      </c>
      <c r="D168" s="75">
        <v>45352</v>
      </c>
      <c r="E168" s="106" t="s">
        <v>2158</v>
      </c>
    </row>
    <row r="169" spans="1:5">
      <c r="A169" s="74" t="s">
        <v>1911</v>
      </c>
      <c r="B169" s="74" t="s">
        <v>2072</v>
      </c>
      <c r="C169" s="74" t="s">
        <v>2071</v>
      </c>
      <c r="D169" s="75">
        <v>45261</v>
      </c>
      <c r="E169" s="106" t="s">
        <v>2158</v>
      </c>
    </row>
    <row r="170" spans="1:5">
      <c r="A170" s="74" t="s">
        <v>1911</v>
      </c>
      <c r="B170" s="74" t="s">
        <v>6145</v>
      </c>
      <c r="C170" s="74" t="s">
        <v>6148</v>
      </c>
      <c r="D170" s="75">
        <v>45717</v>
      </c>
      <c r="E170" s="106" t="s">
        <v>2158</v>
      </c>
    </row>
    <row r="171" spans="1:5">
      <c r="A171" s="74" t="s">
        <v>1911</v>
      </c>
      <c r="B171" s="74" t="s">
        <v>1701</v>
      </c>
      <c r="C171" s="74" t="s">
        <v>1230</v>
      </c>
      <c r="D171" s="75">
        <v>45352</v>
      </c>
      <c r="E171" s="106" t="s">
        <v>2158</v>
      </c>
    </row>
    <row r="172" spans="1:5">
      <c r="A172" s="74" t="s">
        <v>1911</v>
      </c>
      <c r="B172" s="74" t="s">
        <v>2490</v>
      </c>
      <c r="C172" s="74" t="s">
        <v>2489</v>
      </c>
      <c r="D172" s="75">
        <v>45722</v>
      </c>
      <c r="E172" s="106" t="s">
        <v>2158</v>
      </c>
    </row>
    <row r="173" spans="1:5">
      <c r="A173" s="74" t="s">
        <v>1911</v>
      </c>
      <c r="B173" s="74" t="s">
        <v>2074</v>
      </c>
      <c r="C173" s="74" t="s">
        <v>2073</v>
      </c>
      <c r="D173" s="75">
        <v>45261</v>
      </c>
      <c r="E173" s="106" t="s">
        <v>2158</v>
      </c>
    </row>
    <row r="174" spans="1:5">
      <c r="A174" s="74" t="s">
        <v>1911</v>
      </c>
      <c r="B174" s="74" t="s">
        <v>1702</v>
      </c>
      <c r="C174" s="74" t="s">
        <v>1177</v>
      </c>
      <c r="D174" s="75">
        <v>45292</v>
      </c>
      <c r="E174" s="106" t="s">
        <v>2158</v>
      </c>
    </row>
    <row r="175" spans="1:5">
      <c r="A175" s="74" t="s">
        <v>1911</v>
      </c>
      <c r="B175" s="74" t="s">
        <v>2076</v>
      </c>
      <c r="C175" s="74" t="s">
        <v>2075</v>
      </c>
      <c r="D175" s="75">
        <v>45261</v>
      </c>
      <c r="E175" s="106" t="s">
        <v>2158</v>
      </c>
    </row>
    <row r="176" spans="1:5">
      <c r="A176" s="74" t="s">
        <v>1911</v>
      </c>
      <c r="B176" s="74" t="s">
        <v>1917</v>
      </c>
      <c r="C176" s="74" t="s">
        <v>1916</v>
      </c>
      <c r="D176" s="75">
        <v>45231</v>
      </c>
      <c r="E176" s="106" t="s">
        <v>2158</v>
      </c>
    </row>
    <row r="177" spans="1:5">
      <c r="A177" s="74" t="s">
        <v>1911</v>
      </c>
      <c r="B177" s="74" t="s">
        <v>1703</v>
      </c>
      <c r="C177" s="74" t="s">
        <v>732</v>
      </c>
      <c r="D177" s="75">
        <v>45352</v>
      </c>
      <c r="E177" s="106" t="s">
        <v>2158</v>
      </c>
    </row>
    <row r="178" spans="1:5">
      <c r="A178" s="74" t="s">
        <v>1911</v>
      </c>
      <c r="B178" s="74" t="s">
        <v>2078</v>
      </c>
      <c r="C178" s="74" t="s">
        <v>2077</v>
      </c>
      <c r="D178" s="75">
        <v>45261</v>
      </c>
      <c r="E178" s="106" t="s">
        <v>2158</v>
      </c>
    </row>
    <row r="179" spans="1:5">
      <c r="A179" s="74" t="s">
        <v>1911</v>
      </c>
      <c r="B179" s="74" t="s">
        <v>1919</v>
      </c>
      <c r="C179" s="74" t="s">
        <v>1918</v>
      </c>
      <c r="D179" s="75">
        <v>45413</v>
      </c>
      <c r="E179" s="106" t="s">
        <v>2158</v>
      </c>
    </row>
    <row r="180" spans="1:5">
      <c r="A180" s="74" t="s">
        <v>1911</v>
      </c>
      <c r="B180" s="74" t="s">
        <v>1790</v>
      </c>
      <c r="C180" s="74" t="s">
        <v>1797</v>
      </c>
      <c r="D180" s="75">
        <v>45292</v>
      </c>
      <c r="E180" s="106" t="s">
        <v>2158</v>
      </c>
    </row>
    <row r="181" spans="1:5">
      <c r="A181" s="74" t="s">
        <v>1911</v>
      </c>
      <c r="B181" s="74" t="s">
        <v>2172</v>
      </c>
      <c r="C181" s="74" t="s">
        <v>2189</v>
      </c>
      <c r="D181" s="75">
        <v>45689</v>
      </c>
      <c r="E181" s="106" t="s">
        <v>2158</v>
      </c>
    </row>
    <row r="182" spans="1:5">
      <c r="A182" s="74" t="s">
        <v>1911</v>
      </c>
      <c r="B182" s="74" t="s">
        <v>2080</v>
      </c>
      <c r="C182" s="74" t="s">
        <v>2079</v>
      </c>
      <c r="D182" s="75">
        <v>45261</v>
      </c>
      <c r="E182" s="106" t="s">
        <v>2158</v>
      </c>
    </row>
    <row r="183" spans="1:5">
      <c r="A183" s="74" t="s">
        <v>1911</v>
      </c>
      <c r="B183" s="74" t="s">
        <v>2545</v>
      </c>
      <c r="C183" s="74" t="s">
        <v>2571</v>
      </c>
      <c r="D183" s="75">
        <v>45717</v>
      </c>
      <c r="E183" s="106" t="s">
        <v>2158</v>
      </c>
    </row>
    <row r="184" spans="1:5">
      <c r="A184" s="74" t="s">
        <v>1911</v>
      </c>
      <c r="B184" s="74" t="s">
        <v>1887</v>
      </c>
      <c r="C184" s="74" t="s">
        <v>1870</v>
      </c>
      <c r="D184" s="75">
        <v>45200</v>
      </c>
      <c r="E184" s="106" t="s">
        <v>2158</v>
      </c>
    </row>
    <row r="185" spans="1:5">
      <c r="A185" s="74" t="s">
        <v>1911</v>
      </c>
      <c r="B185" s="74" t="s">
        <v>2082</v>
      </c>
      <c r="C185" s="74" t="s">
        <v>2081</v>
      </c>
      <c r="D185" s="75">
        <v>45261</v>
      </c>
      <c r="E185" s="106" t="s">
        <v>2158</v>
      </c>
    </row>
    <row r="186" spans="1:5">
      <c r="A186" s="74" t="s">
        <v>1911</v>
      </c>
      <c r="B186" s="74" t="s">
        <v>2492</v>
      </c>
      <c r="C186" s="74" t="s">
        <v>2491</v>
      </c>
      <c r="D186" s="75">
        <v>45292</v>
      </c>
      <c r="E186" s="106" t="s">
        <v>2158</v>
      </c>
    </row>
    <row r="187" spans="1:5">
      <c r="A187" s="74" t="s">
        <v>1911</v>
      </c>
      <c r="B187" s="74" t="s">
        <v>6290</v>
      </c>
      <c r="C187" s="74" t="s">
        <v>6292</v>
      </c>
      <c r="D187" s="75">
        <v>45717</v>
      </c>
      <c r="E187" s="106" t="s">
        <v>2158</v>
      </c>
    </row>
    <row r="188" spans="1:5">
      <c r="A188" s="74" t="s">
        <v>1911</v>
      </c>
      <c r="B188" s="74" t="s">
        <v>1815</v>
      </c>
      <c r="C188" s="74" t="s">
        <v>1814</v>
      </c>
      <c r="D188" s="75">
        <v>45352</v>
      </c>
      <c r="E188" s="106" t="s">
        <v>2158</v>
      </c>
    </row>
    <row r="189" spans="1:5">
      <c r="A189" s="74" t="s">
        <v>1911</v>
      </c>
      <c r="B189" s="74" t="s">
        <v>6276</v>
      </c>
      <c r="C189" s="74" t="s">
        <v>6279</v>
      </c>
      <c r="D189" s="75">
        <v>45717</v>
      </c>
      <c r="E189" s="106" t="s">
        <v>2158</v>
      </c>
    </row>
    <row r="190" spans="1:5">
      <c r="A190" s="74" t="s">
        <v>1911</v>
      </c>
      <c r="B190" s="74" t="s">
        <v>3015</v>
      </c>
      <c r="C190" s="74" t="s">
        <v>5046</v>
      </c>
      <c r="D190" s="75">
        <v>45566</v>
      </c>
      <c r="E190" s="106" t="s">
        <v>2158</v>
      </c>
    </row>
    <row r="191" spans="1:5">
      <c r="A191" s="74" t="s">
        <v>1911</v>
      </c>
      <c r="B191" s="74" t="s">
        <v>1704</v>
      </c>
      <c r="C191" s="74" t="s">
        <v>1231</v>
      </c>
      <c r="D191" s="75">
        <v>45200</v>
      </c>
      <c r="E191" s="106" t="s">
        <v>2158</v>
      </c>
    </row>
    <row r="192" spans="1:5">
      <c r="A192" s="74" t="s">
        <v>1911</v>
      </c>
      <c r="B192" s="74" t="s">
        <v>2736</v>
      </c>
      <c r="C192" s="74" t="s">
        <v>5285</v>
      </c>
      <c r="D192" s="75">
        <v>45352</v>
      </c>
      <c r="E192" s="106" t="s">
        <v>2158</v>
      </c>
    </row>
    <row r="193" spans="1:5">
      <c r="A193" s="74" t="s">
        <v>1911</v>
      </c>
      <c r="B193" s="74" t="s">
        <v>1705</v>
      </c>
      <c r="C193" s="74" t="s">
        <v>6312</v>
      </c>
      <c r="D193" s="75">
        <v>45170</v>
      </c>
      <c r="E193" s="106" t="s">
        <v>2158</v>
      </c>
    </row>
    <row r="194" spans="1:5">
      <c r="A194" s="74" t="s">
        <v>1911</v>
      </c>
      <c r="B194" s="74" t="s">
        <v>1706</v>
      </c>
      <c r="C194" s="74" t="s">
        <v>731</v>
      </c>
      <c r="D194" s="75">
        <v>45231</v>
      </c>
      <c r="E194" s="106" t="s">
        <v>2158</v>
      </c>
    </row>
    <row r="195" spans="1:5">
      <c r="A195" s="74" t="s">
        <v>1911</v>
      </c>
      <c r="B195" s="74" t="s">
        <v>2084</v>
      </c>
      <c r="C195" s="74" t="s">
        <v>2083</v>
      </c>
      <c r="D195" s="75">
        <v>45261</v>
      </c>
      <c r="E195" s="106" t="s">
        <v>2158</v>
      </c>
    </row>
    <row r="196" spans="1:5">
      <c r="A196" s="74" t="s">
        <v>1911</v>
      </c>
      <c r="B196" s="74" t="s">
        <v>2633</v>
      </c>
      <c r="C196" s="74" t="s">
        <v>6313</v>
      </c>
      <c r="D196" s="75">
        <v>45231</v>
      </c>
      <c r="E196" s="106" t="s">
        <v>2158</v>
      </c>
    </row>
    <row r="197" spans="1:5">
      <c r="A197" s="74" t="s">
        <v>1911</v>
      </c>
      <c r="B197" s="74" t="s">
        <v>6159</v>
      </c>
      <c r="C197" s="74" t="s">
        <v>6161</v>
      </c>
      <c r="D197" s="75">
        <v>45689</v>
      </c>
      <c r="E197" s="106" t="s">
        <v>2158</v>
      </c>
    </row>
    <row r="198" spans="1:5">
      <c r="A198" s="74" t="s">
        <v>1911</v>
      </c>
      <c r="B198" s="74" t="s">
        <v>2088</v>
      </c>
      <c r="C198" s="74" t="s">
        <v>2087</v>
      </c>
      <c r="D198" s="75">
        <v>45261</v>
      </c>
      <c r="E198" s="106" t="s">
        <v>2158</v>
      </c>
    </row>
    <row r="199" spans="1:5">
      <c r="A199" s="74" t="s">
        <v>1911</v>
      </c>
      <c r="B199" s="74" t="s">
        <v>2086</v>
      </c>
      <c r="C199" s="74" t="s">
        <v>2085</v>
      </c>
      <c r="D199" s="75">
        <v>45474</v>
      </c>
      <c r="E199" s="75" t="s">
        <v>2158</v>
      </c>
    </row>
    <row r="200" spans="1:5">
      <c r="A200" s="74" t="s">
        <v>1911</v>
      </c>
      <c r="B200" s="74" t="s">
        <v>2090</v>
      </c>
      <c r="C200" s="74" t="s">
        <v>2089</v>
      </c>
      <c r="D200" s="75">
        <v>45261</v>
      </c>
      <c r="E200" s="106" t="s">
        <v>2158</v>
      </c>
    </row>
    <row r="201" spans="1:5">
      <c r="A201" s="74" t="s">
        <v>1911</v>
      </c>
      <c r="B201" s="74" t="s">
        <v>5913</v>
      </c>
      <c r="C201" s="74" t="s">
        <v>5916</v>
      </c>
      <c r="D201" s="75">
        <v>45689</v>
      </c>
      <c r="E201" s="106" t="s">
        <v>2158</v>
      </c>
    </row>
    <row r="202" spans="1:5">
      <c r="A202" s="74" t="s">
        <v>1911</v>
      </c>
      <c r="B202" s="74" t="s">
        <v>6008</v>
      </c>
      <c r="C202" s="74" t="s">
        <v>6011</v>
      </c>
      <c r="D202" s="75">
        <v>45689</v>
      </c>
      <c r="E202" s="106" t="s">
        <v>2158</v>
      </c>
    </row>
    <row r="203" spans="1:5">
      <c r="A203" s="74" t="s">
        <v>1911</v>
      </c>
      <c r="B203" s="74" t="s">
        <v>1708</v>
      </c>
      <c r="C203" s="74" t="s">
        <v>813</v>
      </c>
      <c r="D203" s="75">
        <v>45231</v>
      </c>
      <c r="E203" s="106" t="s">
        <v>2158</v>
      </c>
    </row>
    <row r="204" spans="1:5">
      <c r="A204" s="74" t="s">
        <v>1911</v>
      </c>
      <c r="B204" s="74" t="s">
        <v>1891</v>
      </c>
      <c r="C204" s="74" t="s">
        <v>1876</v>
      </c>
      <c r="D204" s="75">
        <v>45352</v>
      </c>
      <c r="E204" s="106" t="s">
        <v>2158</v>
      </c>
    </row>
    <row r="205" spans="1:5">
      <c r="A205" s="74" t="s">
        <v>1911</v>
      </c>
      <c r="B205" s="74" t="s">
        <v>2092</v>
      </c>
      <c r="C205" s="74" t="s">
        <v>2091</v>
      </c>
      <c r="D205" s="75">
        <v>45261</v>
      </c>
      <c r="E205" s="106" t="s">
        <v>2158</v>
      </c>
    </row>
    <row r="206" spans="1:5">
      <c r="A206" s="74" t="s">
        <v>1911</v>
      </c>
      <c r="B206" s="74" t="s">
        <v>1709</v>
      </c>
      <c r="C206" s="74" t="s">
        <v>1104</v>
      </c>
      <c r="D206" s="75">
        <v>45261</v>
      </c>
      <c r="E206" s="106" t="s">
        <v>2158</v>
      </c>
    </row>
    <row r="207" spans="1:5">
      <c r="A207" s="74" t="s">
        <v>1911</v>
      </c>
      <c r="B207" s="74" t="s">
        <v>1710</v>
      </c>
      <c r="C207" s="74" t="s">
        <v>1208</v>
      </c>
      <c r="D207" s="75">
        <v>45566</v>
      </c>
      <c r="E207" s="106" t="s">
        <v>2158</v>
      </c>
    </row>
    <row r="208" spans="1:5">
      <c r="A208" s="74" t="s">
        <v>1911</v>
      </c>
      <c r="B208" s="74" t="s">
        <v>1711</v>
      </c>
      <c r="C208" s="74" t="s">
        <v>1162</v>
      </c>
      <c r="D208" s="75">
        <v>45261</v>
      </c>
      <c r="E208" s="106" t="s">
        <v>2158</v>
      </c>
    </row>
    <row r="209" spans="1:5">
      <c r="A209" s="74" t="s">
        <v>1911</v>
      </c>
      <c r="B209" s="74" t="s">
        <v>1712</v>
      </c>
      <c r="C209" s="74" t="s">
        <v>707</v>
      </c>
      <c r="D209" s="75">
        <v>45200</v>
      </c>
      <c r="E209" s="106" t="s">
        <v>2158</v>
      </c>
    </row>
    <row r="210" spans="1:5">
      <c r="A210" s="74" t="s">
        <v>1911</v>
      </c>
      <c r="B210" s="74" t="s">
        <v>1713</v>
      </c>
      <c r="C210" s="74" t="s">
        <v>1232</v>
      </c>
      <c r="D210" s="75">
        <v>45689</v>
      </c>
      <c r="E210" s="106" t="s">
        <v>2158</v>
      </c>
    </row>
    <row r="211" spans="1:5">
      <c r="A211" s="74" t="s">
        <v>1911</v>
      </c>
      <c r="B211" s="74" t="s">
        <v>2546</v>
      </c>
      <c r="C211" s="74" t="s">
        <v>2572</v>
      </c>
      <c r="D211" s="75">
        <v>45170</v>
      </c>
      <c r="E211" s="106" t="s">
        <v>2158</v>
      </c>
    </row>
    <row r="212" spans="1:5">
      <c r="A212" s="74" t="s">
        <v>1911</v>
      </c>
      <c r="B212" s="74" t="s">
        <v>2094</v>
      </c>
      <c r="C212" s="74" t="s">
        <v>2093</v>
      </c>
      <c r="D212" s="75">
        <v>45261</v>
      </c>
      <c r="E212" s="106" t="s">
        <v>2158</v>
      </c>
    </row>
    <row r="213" spans="1:5">
      <c r="A213" s="74" t="s">
        <v>1911</v>
      </c>
      <c r="B213" s="74" t="s">
        <v>2914</v>
      </c>
      <c r="C213" s="74" t="s">
        <v>2915</v>
      </c>
      <c r="D213" s="75">
        <v>45474</v>
      </c>
      <c r="E213" s="106" t="s">
        <v>2158</v>
      </c>
    </row>
    <row r="214" spans="1:5">
      <c r="A214" s="74" t="s">
        <v>1911</v>
      </c>
      <c r="B214" s="74" t="s">
        <v>2650</v>
      </c>
      <c r="C214" s="74" t="s">
        <v>2649</v>
      </c>
      <c r="D214" s="75">
        <v>45261</v>
      </c>
      <c r="E214" s="106" t="s">
        <v>2158</v>
      </c>
    </row>
    <row r="215" spans="1:5">
      <c r="A215" s="74" t="s">
        <v>1911</v>
      </c>
      <c r="B215" s="74" t="s">
        <v>2890</v>
      </c>
      <c r="C215" s="74" t="s">
        <v>6314</v>
      </c>
      <c r="D215" s="75">
        <v>45444</v>
      </c>
      <c r="E215" s="106" t="s">
        <v>2158</v>
      </c>
    </row>
    <row r="216" spans="1:5">
      <c r="A216" s="74" t="s">
        <v>1911</v>
      </c>
      <c r="B216" s="74" t="s">
        <v>1714</v>
      </c>
      <c r="C216" s="74" t="s">
        <v>1013</v>
      </c>
      <c r="D216" s="75">
        <v>45170</v>
      </c>
      <c r="E216" s="106" t="s">
        <v>2158</v>
      </c>
    </row>
    <row r="217" spans="1:5">
      <c r="A217" s="74" t="s">
        <v>1911</v>
      </c>
      <c r="B217" s="74" t="s">
        <v>1715</v>
      </c>
      <c r="C217" s="74" t="s">
        <v>1163</v>
      </c>
      <c r="D217" s="75">
        <v>45231</v>
      </c>
      <c r="E217" s="106" t="s">
        <v>2158</v>
      </c>
    </row>
    <row r="218" spans="1:5">
      <c r="A218" s="74" t="s">
        <v>1911</v>
      </c>
      <c r="B218" s="74" t="s">
        <v>2096</v>
      </c>
      <c r="C218" s="74" t="s">
        <v>2095</v>
      </c>
      <c r="D218" s="75">
        <v>45261</v>
      </c>
      <c r="E218" s="106" t="s">
        <v>2158</v>
      </c>
    </row>
    <row r="219" spans="1:5">
      <c r="A219" s="74" t="s">
        <v>1911</v>
      </c>
      <c r="B219" s="74" t="s">
        <v>1716</v>
      </c>
      <c r="C219" s="74" t="s">
        <v>1014</v>
      </c>
      <c r="D219" s="75">
        <v>45170</v>
      </c>
      <c r="E219" s="106" t="s">
        <v>2158</v>
      </c>
    </row>
    <row r="220" spans="1:5">
      <c r="A220" s="74" t="s">
        <v>1911</v>
      </c>
      <c r="B220" s="74" t="s">
        <v>1817</v>
      </c>
      <c r="C220" s="74" t="s">
        <v>1816</v>
      </c>
      <c r="D220" s="75">
        <v>45323</v>
      </c>
      <c r="E220" s="106" t="s">
        <v>2158</v>
      </c>
    </row>
    <row r="221" spans="1:5">
      <c r="A221" s="74" t="s">
        <v>1911</v>
      </c>
      <c r="B221" s="74" t="s">
        <v>6111</v>
      </c>
      <c r="C221" s="74" t="s">
        <v>6114</v>
      </c>
      <c r="D221" s="75">
        <v>45717</v>
      </c>
      <c r="E221" s="106" t="s">
        <v>2158</v>
      </c>
    </row>
    <row r="222" spans="1:5">
      <c r="A222" s="74" t="s">
        <v>1911</v>
      </c>
      <c r="B222" s="74" t="s">
        <v>2098</v>
      </c>
      <c r="C222" s="74" t="s">
        <v>2097</v>
      </c>
      <c r="D222" s="75">
        <v>45261</v>
      </c>
      <c r="E222" s="106" t="s">
        <v>2158</v>
      </c>
    </row>
    <row r="223" spans="1:5">
      <c r="A223" s="74" t="s">
        <v>1911</v>
      </c>
      <c r="B223" s="74" t="s">
        <v>2100</v>
      </c>
      <c r="C223" s="74" t="s">
        <v>2099</v>
      </c>
      <c r="D223" s="75">
        <v>45261</v>
      </c>
      <c r="E223" s="106" t="s">
        <v>2158</v>
      </c>
    </row>
    <row r="224" spans="1:5">
      <c r="A224" s="74" t="s">
        <v>1911</v>
      </c>
      <c r="B224" s="74" t="s">
        <v>1717</v>
      </c>
      <c r="C224" s="74" t="s">
        <v>664</v>
      </c>
      <c r="D224" s="75">
        <v>45231</v>
      </c>
      <c r="E224" s="106" t="s">
        <v>2158</v>
      </c>
    </row>
    <row r="225" spans="1:5">
      <c r="A225" s="74" t="s">
        <v>1911</v>
      </c>
      <c r="B225" s="74" t="s">
        <v>2160</v>
      </c>
      <c r="C225" s="74" t="s">
        <v>2177</v>
      </c>
      <c r="D225" s="75">
        <v>45505</v>
      </c>
      <c r="E225" s="75" t="s">
        <v>2158</v>
      </c>
    </row>
    <row r="226" spans="1:5">
      <c r="A226" s="74" t="s">
        <v>1911</v>
      </c>
      <c r="B226" s="74" t="s">
        <v>2102</v>
      </c>
      <c r="C226" s="74" t="s">
        <v>2101</v>
      </c>
      <c r="D226" s="75">
        <v>45261</v>
      </c>
      <c r="E226" s="106" t="s">
        <v>2158</v>
      </c>
    </row>
    <row r="227" spans="1:5">
      <c r="A227" s="74" t="s">
        <v>1911</v>
      </c>
      <c r="B227" s="74" t="s">
        <v>1718</v>
      </c>
      <c r="C227" s="74" t="s">
        <v>1165</v>
      </c>
      <c r="D227" s="75">
        <v>45200</v>
      </c>
      <c r="E227" s="106" t="s">
        <v>2158</v>
      </c>
    </row>
    <row r="228" spans="1:5">
      <c r="A228" s="74" t="s">
        <v>1911</v>
      </c>
      <c r="B228" s="74" t="s">
        <v>6081</v>
      </c>
      <c r="C228" s="74" t="s">
        <v>6084</v>
      </c>
      <c r="D228" s="75">
        <v>45717</v>
      </c>
      <c r="E228" s="106" t="s">
        <v>2158</v>
      </c>
    </row>
    <row r="229" spans="1:5">
      <c r="A229" s="74" t="s">
        <v>1911</v>
      </c>
      <c r="B229" s="74" t="s">
        <v>2105</v>
      </c>
      <c r="C229" s="74" t="s">
        <v>6315</v>
      </c>
      <c r="D229" s="75">
        <v>45261</v>
      </c>
      <c r="E229" s="106" t="s">
        <v>2158</v>
      </c>
    </row>
    <row r="230" spans="1:5">
      <c r="A230" s="74" t="s">
        <v>1911</v>
      </c>
      <c r="B230" s="74" t="s">
        <v>2104</v>
      </c>
      <c r="C230" s="74" t="s">
        <v>2103</v>
      </c>
      <c r="D230" s="75">
        <v>45261</v>
      </c>
      <c r="E230" s="106" t="s">
        <v>2158</v>
      </c>
    </row>
    <row r="231" spans="1:5">
      <c r="A231" s="74" t="s">
        <v>1911</v>
      </c>
      <c r="B231" s="74" t="s">
        <v>6193</v>
      </c>
      <c r="C231" s="74" t="s">
        <v>6196</v>
      </c>
      <c r="D231" s="75">
        <v>45717</v>
      </c>
      <c r="E231" s="106" t="s">
        <v>2158</v>
      </c>
    </row>
    <row r="232" spans="1:5">
      <c r="A232" s="74" t="s">
        <v>1911</v>
      </c>
      <c r="B232" s="74" t="s">
        <v>2167</v>
      </c>
      <c r="C232" s="74" t="s">
        <v>2184</v>
      </c>
      <c r="D232" s="75">
        <v>45292</v>
      </c>
      <c r="E232" s="106" t="s">
        <v>2158</v>
      </c>
    </row>
    <row r="233" spans="1:5">
      <c r="A233" s="74" t="s">
        <v>1911</v>
      </c>
      <c r="B233" s="74" t="s">
        <v>5830</v>
      </c>
      <c r="C233" s="74" t="s">
        <v>5829</v>
      </c>
      <c r="D233" s="75">
        <v>45722</v>
      </c>
      <c r="E233" s="106" t="s">
        <v>2158</v>
      </c>
    </row>
    <row r="234" spans="1:5">
      <c r="A234" s="74" t="s">
        <v>1911</v>
      </c>
      <c r="B234" s="74" t="s">
        <v>6088</v>
      </c>
      <c r="C234" s="74" t="s">
        <v>6090</v>
      </c>
      <c r="D234" s="75">
        <v>45717</v>
      </c>
      <c r="E234" s="106" t="s">
        <v>2158</v>
      </c>
    </row>
    <row r="235" spans="1:5">
      <c r="A235" s="74" t="s">
        <v>1911</v>
      </c>
      <c r="B235" s="74" t="s">
        <v>1890</v>
      </c>
      <c r="C235" s="74" t="s">
        <v>1875</v>
      </c>
      <c r="D235" s="75">
        <v>45200</v>
      </c>
      <c r="E235" s="106" t="s">
        <v>2158</v>
      </c>
    </row>
    <row r="236" spans="1:5">
      <c r="A236" s="74" t="s">
        <v>1911</v>
      </c>
      <c r="B236" s="74" t="s">
        <v>2109</v>
      </c>
      <c r="C236" s="74" t="s">
        <v>2108</v>
      </c>
      <c r="D236" s="75">
        <v>45261</v>
      </c>
      <c r="E236" s="106" t="s">
        <v>2158</v>
      </c>
    </row>
    <row r="237" spans="1:5">
      <c r="A237" s="74" t="s">
        <v>1911</v>
      </c>
      <c r="B237" s="74" t="s">
        <v>1921</v>
      </c>
      <c r="C237" s="74" t="s">
        <v>1920</v>
      </c>
      <c r="D237" s="75">
        <v>45231</v>
      </c>
      <c r="E237" s="106" t="s">
        <v>2158</v>
      </c>
    </row>
    <row r="238" spans="1:5">
      <c r="A238" s="74" t="s">
        <v>1911</v>
      </c>
      <c r="B238" s="74" t="s">
        <v>1720</v>
      </c>
      <c r="C238" s="74" t="s">
        <v>1719</v>
      </c>
      <c r="D238" s="75">
        <v>45261</v>
      </c>
      <c r="E238" s="106" t="s">
        <v>2158</v>
      </c>
    </row>
    <row r="239" spans="1:5">
      <c r="A239" s="74" t="s">
        <v>1911</v>
      </c>
      <c r="B239" s="74" t="s">
        <v>2494</v>
      </c>
      <c r="C239" s="74" t="s">
        <v>2493</v>
      </c>
      <c r="D239" s="75">
        <v>45292</v>
      </c>
      <c r="E239" s="75" t="s">
        <v>2158</v>
      </c>
    </row>
    <row r="240" spans="1:5">
      <c r="A240" s="74" t="s">
        <v>1911</v>
      </c>
      <c r="B240" s="74" t="s">
        <v>2111</v>
      </c>
      <c r="C240" s="74" t="s">
        <v>2110</v>
      </c>
      <c r="D240" s="75">
        <v>45261</v>
      </c>
      <c r="E240" s="75" t="s">
        <v>2158</v>
      </c>
    </row>
    <row r="241" spans="1:5">
      <c r="A241" s="74" t="s">
        <v>1911</v>
      </c>
      <c r="B241" s="74" t="s">
        <v>1721</v>
      </c>
      <c r="C241" s="74" t="s">
        <v>730</v>
      </c>
      <c r="D241" s="75">
        <v>45231</v>
      </c>
      <c r="E241" s="106" t="s">
        <v>2158</v>
      </c>
    </row>
    <row r="242" spans="1:5">
      <c r="A242" s="74" t="s">
        <v>1911</v>
      </c>
      <c r="B242" s="74" t="s">
        <v>2216</v>
      </c>
      <c r="C242" s="74" t="s">
        <v>2227</v>
      </c>
      <c r="D242" s="75">
        <v>45323</v>
      </c>
      <c r="E242" s="106" t="s">
        <v>2158</v>
      </c>
    </row>
    <row r="243" spans="1:5">
      <c r="A243" s="74" t="s">
        <v>1911</v>
      </c>
      <c r="B243" s="74" t="s">
        <v>2113</v>
      </c>
      <c r="C243" s="74" t="s">
        <v>2112</v>
      </c>
      <c r="D243" s="75">
        <v>45261</v>
      </c>
      <c r="E243" s="106" t="s">
        <v>2158</v>
      </c>
    </row>
    <row r="244" spans="1:5">
      <c r="A244" s="74" t="s">
        <v>1911</v>
      </c>
      <c r="B244" s="74" t="s">
        <v>1722</v>
      </c>
      <c r="C244" s="74" t="s">
        <v>6316</v>
      </c>
      <c r="D244" s="75">
        <v>45627</v>
      </c>
      <c r="E244" s="106" t="s">
        <v>2158</v>
      </c>
    </row>
    <row r="245" spans="1:5">
      <c r="A245" s="74" t="s">
        <v>1911</v>
      </c>
      <c r="B245" s="74" t="s">
        <v>1723</v>
      </c>
      <c r="C245" s="74" t="s">
        <v>1130</v>
      </c>
      <c r="D245" s="75">
        <v>45261</v>
      </c>
      <c r="E245" s="106" t="s">
        <v>2158</v>
      </c>
    </row>
    <row r="246" spans="1:5">
      <c r="A246" s="74" t="s">
        <v>1911</v>
      </c>
      <c r="B246" s="74" t="s">
        <v>2115</v>
      </c>
      <c r="C246" s="74" t="s">
        <v>2114</v>
      </c>
      <c r="D246" s="75">
        <v>45261</v>
      </c>
      <c r="E246" s="106" t="s">
        <v>2158</v>
      </c>
    </row>
    <row r="247" spans="1:5">
      <c r="A247" s="74" t="s">
        <v>1911</v>
      </c>
      <c r="B247" s="74" t="s">
        <v>2504</v>
      </c>
      <c r="C247" s="74" t="s">
        <v>2503</v>
      </c>
      <c r="D247" s="75">
        <v>45292</v>
      </c>
      <c r="E247" s="106" t="s">
        <v>2158</v>
      </c>
    </row>
    <row r="248" spans="1:5">
      <c r="A248" s="74" t="s">
        <v>1911</v>
      </c>
      <c r="B248" s="74" t="s">
        <v>6237</v>
      </c>
      <c r="C248" s="74" t="s">
        <v>6240</v>
      </c>
      <c r="D248" s="75">
        <v>45717</v>
      </c>
      <c r="E248" s="106" t="s">
        <v>2158</v>
      </c>
    </row>
    <row r="249" spans="1:5">
      <c r="A249" s="74" t="s">
        <v>1911</v>
      </c>
      <c r="B249" s="74" t="s">
        <v>2666</v>
      </c>
      <c r="C249" s="74" t="s">
        <v>2667</v>
      </c>
      <c r="D249" s="75">
        <v>45292</v>
      </c>
      <c r="E249" s="106" t="s">
        <v>2158</v>
      </c>
    </row>
    <row r="250" spans="1:5">
      <c r="A250" s="74" t="s">
        <v>1911</v>
      </c>
      <c r="B250" s="74" t="s">
        <v>1724</v>
      </c>
      <c r="C250" s="74" t="s">
        <v>1100</v>
      </c>
      <c r="D250" s="75">
        <v>45261</v>
      </c>
      <c r="E250" s="106" t="s">
        <v>2158</v>
      </c>
    </row>
    <row r="251" spans="1:5">
      <c r="A251" s="74" t="s">
        <v>1911</v>
      </c>
      <c r="B251" s="74" t="s">
        <v>2117</v>
      </c>
      <c r="C251" s="74" t="s">
        <v>2116</v>
      </c>
      <c r="D251" s="75">
        <v>45261</v>
      </c>
      <c r="E251" s="106" t="s">
        <v>2158</v>
      </c>
    </row>
    <row r="252" spans="1:5">
      <c r="A252" s="74" t="s">
        <v>1911</v>
      </c>
      <c r="B252" s="74" t="s">
        <v>6002</v>
      </c>
      <c r="C252" s="74" t="s">
        <v>6005</v>
      </c>
      <c r="D252" s="75">
        <v>45689</v>
      </c>
      <c r="E252" s="106" t="s">
        <v>2158</v>
      </c>
    </row>
    <row r="253" spans="1:5">
      <c r="A253" s="74" t="s">
        <v>1911</v>
      </c>
      <c r="B253" s="74" t="s">
        <v>1725</v>
      </c>
      <c r="C253" s="74" t="s">
        <v>708</v>
      </c>
      <c r="D253" s="75">
        <v>45717</v>
      </c>
      <c r="E253" s="106" t="s">
        <v>2158</v>
      </c>
    </row>
    <row r="254" spans="1:5">
      <c r="A254" s="74" t="s">
        <v>1911</v>
      </c>
      <c r="B254" s="74" t="s">
        <v>2891</v>
      </c>
      <c r="C254" s="74" t="s">
        <v>5106</v>
      </c>
      <c r="D254" s="75">
        <v>45627</v>
      </c>
      <c r="E254" s="106" t="s">
        <v>2158</v>
      </c>
    </row>
    <row r="255" spans="1:5">
      <c r="A255" s="74" t="s">
        <v>1911</v>
      </c>
      <c r="B255" s="74" t="s">
        <v>2119</v>
      </c>
      <c r="C255" s="74" t="s">
        <v>6317</v>
      </c>
      <c r="D255" s="75">
        <v>45261</v>
      </c>
      <c r="E255" s="106" t="s">
        <v>2158</v>
      </c>
    </row>
    <row r="256" spans="1:5">
      <c r="A256" s="74" t="s">
        <v>1911</v>
      </c>
      <c r="B256" s="74" t="s">
        <v>2778</v>
      </c>
      <c r="C256" s="74" t="s">
        <v>2811</v>
      </c>
      <c r="D256" s="75">
        <v>45383</v>
      </c>
      <c r="E256" s="106" t="s">
        <v>2158</v>
      </c>
    </row>
    <row r="257" spans="1:5">
      <c r="A257" s="74" t="s">
        <v>1911</v>
      </c>
      <c r="B257" s="74" t="s">
        <v>1726</v>
      </c>
      <c r="C257" s="74" t="s">
        <v>1167</v>
      </c>
      <c r="D257" s="75">
        <v>45231</v>
      </c>
      <c r="E257" s="106" t="s">
        <v>2158</v>
      </c>
    </row>
    <row r="258" spans="1:5">
      <c r="A258" s="74" t="s">
        <v>1911</v>
      </c>
      <c r="B258" s="74" t="s">
        <v>2159</v>
      </c>
      <c r="C258" s="74" t="s">
        <v>2176</v>
      </c>
      <c r="D258" s="75">
        <v>45352</v>
      </c>
      <c r="E258" s="106" t="s">
        <v>2158</v>
      </c>
    </row>
    <row r="259" spans="1:5">
      <c r="A259" s="74" t="s">
        <v>1911</v>
      </c>
      <c r="B259" s="74" t="s">
        <v>2120</v>
      </c>
      <c r="C259" s="74" t="s">
        <v>3384</v>
      </c>
      <c r="D259" s="75">
        <v>45261</v>
      </c>
      <c r="E259" s="106" t="s">
        <v>2158</v>
      </c>
    </row>
    <row r="260" spans="1:5">
      <c r="A260" s="74" t="s">
        <v>1911</v>
      </c>
      <c r="B260" s="74" t="s">
        <v>1889</v>
      </c>
      <c r="C260" s="74" t="s">
        <v>1873</v>
      </c>
      <c r="D260" s="75">
        <v>45170</v>
      </c>
      <c r="E260" s="106" t="s">
        <v>2158</v>
      </c>
    </row>
    <row r="261" spans="1:5">
      <c r="A261" s="74" t="s">
        <v>1911</v>
      </c>
      <c r="B261" s="74" t="s">
        <v>2247</v>
      </c>
      <c r="C261" s="74" t="s">
        <v>2246</v>
      </c>
      <c r="D261" s="75">
        <v>45352</v>
      </c>
      <c r="E261" s="75" t="s">
        <v>2158</v>
      </c>
    </row>
    <row r="262" spans="1:5">
      <c r="A262" s="74" t="s">
        <v>1911</v>
      </c>
      <c r="B262" s="74" t="s">
        <v>2165</v>
      </c>
      <c r="C262" s="74" t="s">
        <v>2182</v>
      </c>
      <c r="D262" s="75">
        <v>45292</v>
      </c>
      <c r="E262" s="106" t="s">
        <v>2158</v>
      </c>
    </row>
    <row r="263" spans="1:5">
      <c r="A263" s="74" t="s">
        <v>1911</v>
      </c>
      <c r="B263" s="74" t="s">
        <v>6241</v>
      </c>
      <c r="C263" s="74" t="s">
        <v>6244</v>
      </c>
      <c r="D263" s="75">
        <v>45717</v>
      </c>
      <c r="E263" s="106" t="s">
        <v>2158</v>
      </c>
    </row>
    <row r="264" spans="1:5">
      <c r="A264" s="74" t="s">
        <v>1911</v>
      </c>
      <c r="B264" s="74" t="s">
        <v>2496</v>
      </c>
      <c r="C264" s="74" t="s">
        <v>2495</v>
      </c>
      <c r="D264" s="75">
        <v>45292</v>
      </c>
      <c r="E264" s="106" t="s">
        <v>2158</v>
      </c>
    </row>
    <row r="265" spans="1:5">
      <c r="A265" s="74" t="s">
        <v>1911</v>
      </c>
      <c r="B265" s="74" t="s">
        <v>6137</v>
      </c>
      <c r="C265" s="74" t="s">
        <v>6140</v>
      </c>
      <c r="D265" s="75">
        <v>45717</v>
      </c>
      <c r="E265" s="106" t="s">
        <v>2158</v>
      </c>
    </row>
    <row r="266" spans="1:5">
      <c r="A266" s="74" t="s">
        <v>1911</v>
      </c>
      <c r="B266" s="74" t="s">
        <v>1727</v>
      </c>
      <c r="C266" s="74" t="s">
        <v>729</v>
      </c>
      <c r="D266" s="75">
        <v>45231</v>
      </c>
      <c r="E266" s="106" t="s">
        <v>2158</v>
      </c>
    </row>
    <row r="267" spans="1:5">
      <c r="A267" s="74" t="s">
        <v>1911</v>
      </c>
      <c r="B267" s="74" t="s">
        <v>2249</v>
      </c>
      <c r="C267" s="74" t="s">
        <v>2248</v>
      </c>
      <c r="D267" s="75">
        <v>45170</v>
      </c>
      <c r="E267" s="75" t="s">
        <v>2158</v>
      </c>
    </row>
    <row r="268" spans="1:5">
      <c r="A268" s="74" t="s">
        <v>1911</v>
      </c>
      <c r="B268" s="74" t="s">
        <v>1728</v>
      </c>
      <c r="C268" s="74" t="s">
        <v>709</v>
      </c>
      <c r="D268" s="75">
        <v>45717</v>
      </c>
      <c r="E268" s="106" t="s">
        <v>2158</v>
      </c>
    </row>
    <row r="269" spans="1:5">
      <c r="A269" s="74" t="s">
        <v>1911</v>
      </c>
      <c r="B269" s="74" t="s">
        <v>1729</v>
      </c>
      <c r="C269" s="74" t="s">
        <v>1210</v>
      </c>
      <c r="D269" s="75">
        <v>45200</v>
      </c>
      <c r="E269" s="106" t="s">
        <v>2158</v>
      </c>
    </row>
    <row r="270" spans="1:5">
      <c r="A270" s="74" t="s">
        <v>1911</v>
      </c>
      <c r="B270" s="74" t="s">
        <v>2547</v>
      </c>
      <c r="C270" s="74" t="s">
        <v>2573</v>
      </c>
      <c r="D270" s="75">
        <v>45170</v>
      </c>
      <c r="E270" s="106" t="s">
        <v>2158</v>
      </c>
    </row>
    <row r="271" spans="1:5">
      <c r="A271" s="74" t="s">
        <v>1911</v>
      </c>
      <c r="B271" s="74" t="s">
        <v>6213</v>
      </c>
      <c r="C271" s="74" t="s">
        <v>6216</v>
      </c>
      <c r="D271" s="75">
        <v>45717</v>
      </c>
      <c r="E271" s="106" t="s">
        <v>2158</v>
      </c>
    </row>
    <row r="272" spans="1:5">
      <c r="A272" s="74" t="s">
        <v>1911</v>
      </c>
      <c r="B272" s="74" t="s">
        <v>2124</v>
      </c>
      <c r="C272" s="74" t="s">
        <v>2123</v>
      </c>
      <c r="D272" s="75">
        <v>45261</v>
      </c>
      <c r="E272" s="106" t="s">
        <v>2158</v>
      </c>
    </row>
    <row r="273" spans="1:5">
      <c r="A273" s="74" t="s">
        <v>1911</v>
      </c>
      <c r="B273" s="74" t="s">
        <v>6261</v>
      </c>
      <c r="C273" s="74" t="s">
        <v>6264</v>
      </c>
      <c r="D273" s="75">
        <v>45717</v>
      </c>
      <c r="E273" s="106" t="s">
        <v>2158</v>
      </c>
    </row>
    <row r="274" spans="1:5">
      <c r="A274" s="74" t="s">
        <v>1911</v>
      </c>
      <c r="B274" s="74" t="s">
        <v>1922</v>
      </c>
      <c r="C274" s="74" t="s">
        <v>2358</v>
      </c>
      <c r="D274" s="75">
        <v>45597</v>
      </c>
      <c r="E274" s="106" t="s">
        <v>2158</v>
      </c>
    </row>
    <row r="275" spans="1:5">
      <c r="A275" s="74" t="s">
        <v>1911</v>
      </c>
      <c r="B275" s="74" t="s">
        <v>1730</v>
      </c>
      <c r="C275" s="74" t="s">
        <v>1168</v>
      </c>
      <c r="D275" s="75">
        <v>45261</v>
      </c>
      <c r="E275" s="106" t="s">
        <v>2158</v>
      </c>
    </row>
    <row r="276" spans="1:5">
      <c r="A276" s="74" t="s">
        <v>1911</v>
      </c>
      <c r="B276" s="74" t="s">
        <v>2126</v>
      </c>
      <c r="C276" s="74" t="s">
        <v>2125</v>
      </c>
      <c r="D276" s="75">
        <v>45261</v>
      </c>
      <c r="E276" s="106" t="s">
        <v>2158</v>
      </c>
    </row>
    <row r="277" spans="1:5">
      <c r="A277" s="74" t="s">
        <v>1911</v>
      </c>
      <c r="B277" s="74" t="s">
        <v>2128</v>
      </c>
      <c r="C277" s="74" t="s">
        <v>2127</v>
      </c>
      <c r="D277" s="75">
        <v>45261</v>
      </c>
      <c r="E277" s="106" t="s">
        <v>2158</v>
      </c>
    </row>
    <row r="278" spans="1:5">
      <c r="A278" s="74" t="s">
        <v>1911</v>
      </c>
      <c r="B278" s="74" t="s">
        <v>6062</v>
      </c>
      <c r="C278" s="74" t="s">
        <v>6065</v>
      </c>
      <c r="D278" s="75">
        <v>45717</v>
      </c>
      <c r="E278" s="106" t="s">
        <v>2158</v>
      </c>
    </row>
    <row r="279" spans="1:5">
      <c r="A279" s="74" t="s">
        <v>1911</v>
      </c>
      <c r="B279" s="74" t="s">
        <v>2972</v>
      </c>
      <c r="C279" s="74" t="s">
        <v>2971</v>
      </c>
      <c r="D279" s="75">
        <v>45505</v>
      </c>
      <c r="E279" s="106" t="s">
        <v>2158</v>
      </c>
    </row>
    <row r="280" spans="1:5">
      <c r="A280" s="74" t="s">
        <v>1911</v>
      </c>
      <c r="B280" s="74" t="s">
        <v>1731</v>
      </c>
      <c r="C280" s="74" t="s">
        <v>1178</v>
      </c>
      <c r="D280" s="75">
        <v>45566</v>
      </c>
      <c r="E280" s="106" t="s">
        <v>2158</v>
      </c>
    </row>
    <row r="281" spans="1:5">
      <c r="A281" s="74" t="s">
        <v>1911</v>
      </c>
      <c r="B281" s="74" t="s">
        <v>2130</v>
      </c>
      <c r="C281" s="74" t="s">
        <v>2129</v>
      </c>
      <c r="D281" s="75">
        <v>45261</v>
      </c>
      <c r="E281" s="106" t="s">
        <v>2158</v>
      </c>
    </row>
    <row r="282" spans="1:5">
      <c r="A282" s="74" t="s">
        <v>1911</v>
      </c>
      <c r="B282" s="74" t="s">
        <v>2132</v>
      </c>
      <c r="C282" s="74" t="s">
        <v>2131</v>
      </c>
      <c r="D282" s="75">
        <v>45261</v>
      </c>
      <c r="E282" s="106" t="s">
        <v>2158</v>
      </c>
    </row>
    <row r="283" spans="1:5">
      <c r="A283" s="74" t="s">
        <v>1911</v>
      </c>
      <c r="B283" s="74" t="s">
        <v>2134</v>
      </c>
      <c r="C283" s="74" t="s">
        <v>2133</v>
      </c>
      <c r="D283" s="75">
        <v>45261</v>
      </c>
      <c r="E283" s="106" t="s">
        <v>2158</v>
      </c>
    </row>
    <row r="284" spans="1:5">
      <c r="A284" s="74" t="s">
        <v>1911</v>
      </c>
      <c r="B284" s="74" t="s">
        <v>1732</v>
      </c>
      <c r="C284" s="74" t="s">
        <v>1174</v>
      </c>
      <c r="D284" s="75">
        <v>45261</v>
      </c>
      <c r="E284" s="106" t="s">
        <v>2158</v>
      </c>
    </row>
    <row r="285" spans="1:5">
      <c r="A285" s="74" t="s">
        <v>1911</v>
      </c>
      <c r="B285" s="74" t="s">
        <v>2652</v>
      </c>
      <c r="C285" s="74" t="s">
        <v>2651</v>
      </c>
      <c r="D285" s="75">
        <v>45261</v>
      </c>
      <c r="E285" s="106" t="s">
        <v>2158</v>
      </c>
    </row>
    <row r="286" spans="1:5">
      <c r="A286" s="74" t="s">
        <v>1911</v>
      </c>
      <c r="B286" s="74" t="s">
        <v>1733</v>
      </c>
      <c r="C286" s="74" t="s">
        <v>1209</v>
      </c>
      <c r="D286" s="75">
        <v>45200</v>
      </c>
      <c r="E286" s="106" t="s">
        <v>2158</v>
      </c>
    </row>
    <row r="287" spans="1:5">
      <c r="A287" s="74" t="s">
        <v>1911</v>
      </c>
      <c r="B287" s="74" t="s">
        <v>1734</v>
      </c>
      <c r="C287" s="74" t="s">
        <v>1016</v>
      </c>
      <c r="D287" s="75">
        <v>45170</v>
      </c>
      <c r="E287" s="106" t="s">
        <v>2158</v>
      </c>
    </row>
    <row r="288" spans="1:5">
      <c r="A288" s="74" t="s">
        <v>1911</v>
      </c>
      <c r="B288" s="74" t="s">
        <v>2136</v>
      </c>
      <c r="C288" s="74" t="s">
        <v>2135</v>
      </c>
      <c r="D288" s="75">
        <v>45261</v>
      </c>
      <c r="E288" s="106" t="s">
        <v>2158</v>
      </c>
    </row>
    <row r="289" spans="1:5">
      <c r="A289" s="74" t="s">
        <v>1911</v>
      </c>
      <c r="B289" s="74" t="s">
        <v>1735</v>
      </c>
      <c r="C289" s="74" t="s">
        <v>710</v>
      </c>
      <c r="D289" s="75">
        <v>45170</v>
      </c>
      <c r="E289" s="106" t="s">
        <v>2158</v>
      </c>
    </row>
    <row r="290" spans="1:5">
      <c r="A290" s="74" t="s">
        <v>1911</v>
      </c>
      <c r="B290" s="74" t="s">
        <v>2138</v>
      </c>
      <c r="C290" s="74" t="s">
        <v>2137</v>
      </c>
      <c r="D290" s="75">
        <v>45261</v>
      </c>
      <c r="E290" s="75" t="s">
        <v>2158</v>
      </c>
    </row>
    <row r="291" spans="1:5">
      <c r="A291" s="74" t="s">
        <v>1911</v>
      </c>
      <c r="B291" s="74" t="s">
        <v>2140</v>
      </c>
      <c r="C291" s="74" t="s">
        <v>2139</v>
      </c>
      <c r="D291" s="75">
        <v>45261</v>
      </c>
      <c r="E291" s="75" t="s">
        <v>2158</v>
      </c>
    </row>
    <row r="292" spans="1:5">
      <c r="A292" s="74" t="s">
        <v>1911</v>
      </c>
      <c r="B292" s="74" t="s">
        <v>2251</v>
      </c>
      <c r="C292" s="74" t="s">
        <v>2250</v>
      </c>
      <c r="D292" s="75">
        <v>45170</v>
      </c>
      <c r="E292" s="106" t="s">
        <v>2158</v>
      </c>
    </row>
    <row r="293" spans="1:5">
      <c r="A293" s="74" t="s">
        <v>1911</v>
      </c>
      <c r="B293" s="74" t="s">
        <v>2498</v>
      </c>
      <c r="C293" s="74" t="s">
        <v>2497</v>
      </c>
      <c r="D293" s="75">
        <v>45292</v>
      </c>
      <c r="E293" s="106" t="s">
        <v>2158</v>
      </c>
    </row>
    <row r="294" spans="1:5">
      <c r="A294" s="74" t="s">
        <v>1911</v>
      </c>
      <c r="B294" s="74" t="s">
        <v>2142</v>
      </c>
      <c r="C294" s="74" t="s">
        <v>2141</v>
      </c>
      <c r="D294" s="75">
        <v>45261</v>
      </c>
      <c r="E294" s="106" t="s">
        <v>2158</v>
      </c>
    </row>
    <row r="295" spans="1:5">
      <c r="A295" s="74" t="s">
        <v>1911</v>
      </c>
      <c r="B295" s="74" t="s">
        <v>2144</v>
      </c>
      <c r="C295" s="74" t="s">
        <v>2143</v>
      </c>
      <c r="D295" s="75">
        <v>45261</v>
      </c>
      <c r="E295" s="106" t="s">
        <v>2158</v>
      </c>
    </row>
    <row r="296" spans="1:5">
      <c r="A296" s="74" t="s">
        <v>1911</v>
      </c>
      <c r="B296" s="74" t="s">
        <v>6125</v>
      </c>
      <c r="C296" s="74" t="s">
        <v>6318</v>
      </c>
      <c r="D296" s="75">
        <v>45717</v>
      </c>
      <c r="E296" s="106" t="s">
        <v>2158</v>
      </c>
    </row>
    <row r="297" spans="1:5">
      <c r="A297" s="74" t="s">
        <v>1911</v>
      </c>
      <c r="B297" s="74" t="s">
        <v>2146</v>
      </c>
      <c r="C297" s="74" t="s">
        <v>2145</v>
      </c>
      <c r="D297" s="75">
        <v>45352</v>
      </c>
      <c r="E297" s="75" t="s">
        <v>2158</v>
      </c>
    </row>
    <row r="298" spans="1:5">
      <c r="A298" s="74" t="s">
        <v>1911</v>
      </c>
      <c r="B298" s="74" t="s">
        <v>2174</v>
      </c>
      <c r="C298" s="74" t="s">
        <v>6319</v>
      </c>
      <c r="D298" s="75">
        <v>45292</v>
      </c>
      <c r="E298" s="75" t="s">
        <v>2158</v>
      </c>
    </row>
    <row r="299" spans="1:5">
      <c r="A299" s="74" t="s">
        <v>1911</v>
      </c>
      <c r="B299" s="74" t="s">
        <v>1736</v>
      </c>
      <c r="C299" s="74" t="s">
        <v>725</v>
      </c>
      <c r="D299" s="75">
        <v>45231</v>
      </c>
      <c r="E299" s="75" t="s">
        <v>2158</v>
      </c>
    </row>
    <row r="300" spans="1:5">
      <c r="A300" s="74" t="s">
        <v>1911</v>
      </c>
      <c r="B300" s="74" t="s">
        <v>1737</v>
      </c>
      <c r="C300" s="74" t="s">
        <v>711</v>
      </c>
      <c r="D300" s="75">
        <v>45261</v>
      </c>
      <c r="E300" s="75" t="s">
        <v>2158</v>
      </c>
    </row>
    <row r="301" spans="1:5">
      <c r="A301" s="74" t="s">
        <v>1911</v>
      </c>
      <c r="B301" s="74" t="s">
        <v>2148</v>
      </c>
      <c r="C301" s="74" t="s">
        <v>2147</v>
      </c>
      <c r="D301" s="75">
        <v>45717</v>
      </c>
      <c r="E301" s="75" t="s">
        <v>2158</v>
      </c>
    </row>
    <row r="302" spans="1:5">
      <c r="A302" s="74" t="s">
        <v>1911</v>
      </c>
      <c r="B302" s="74" t="s">
        <v>1739</v>
      </c>
      <c r="C302" s="74" t="s">
        <v>1017</v>
      </c>
      <c r="D302" s="75">
        <v>45170</v>
      </c>
      <c r="E302" s="106" t="s">
        <v>2158</v>
      </c>
    </row>
    <row r="303" spans="1:5">
      <c r="A303" s="74" t="s">
        <v>1911</v>
      </c>
      <c r="B303" s="74" t="s">
        <v>1740</v>
      </c>
      <c r="C303" s="74" t="s">
        <v>1026</v>
      </c>
      <c r="D303" s="75">
        <v>45413</v>
      </c>
      <c r="E303" s="75" t="s">
        <v>2158</v>
      </c>
    </row>
    <row r="304" spans="1:5">
      <c r="A304" s="74" t="s">
        <v>1911</v>
      </c>
      <c r="B304" s="74" t="s">
        <v>2150</v>
      </c>
      <c r="C304" s="74" t="s">
        <v>6320</v>
      </c>
      <c r="D304" s="75">
        <v>45474</v>
      </c>
      <c r="E304" s="75" t="s">
        <v>2158</v>
      </c>
    </row>
    <row r="305" spans="1:5">
      <c r="A305" s="74" t="s">
        <v>1911</v>
      </c>
      <c r="B305" s="74" t="s">
        <v>1741</v>
      </c>
      <c r="C305" s="74" t="s">
        <v>3703</v>
      </c>
      <c r="D305" s="75">
        <v>45170</v>
      </c>
      <c r="E305" s="75" t="s">
        <v>2158</v>
      </c>
    </row>
    <row r="306" spans="1:5">
      <c r="A306" s="74" t="s">
        <v>1911</v>
      </c>
      <c r="B306" s="74" t="s">
        <v>2168</v>
      </c>
      <c r="C306" s="74" t="s">
        <v>2185</v>
      </c>
      <c r="D306" s="75">
        <v>45352</v>
      </c>
      <c r="E306" s="75" t="s">
        <v>2158</v>
      </c>
    </row>
    <row r="307" spans="1:5">
      <c r="A307" s="74" t="s">
        <v>2210</v>
      </c>
      <c r="B307" s="74" t="s">
        <v>1287</v>
      </c>
      <c r="C307" s="74" t="s">
        <v>996</v>
      </c>
      <c r="D307" s="75">
        <v>45597</v>
      </c>
      <c r="E307" s="106" t="s">
        <v>2158</v>
      </c>
    </row>
    <row r="308" spans="1:5">
      <c r="A308" s="74" t="s">
        <v>2210</v>
      </c>
      <c r="B308" s="74" t="s">
        <v>1537</v>
      </c>
      <c r="C308" s="74" t="s">
        <v>1112</v>
      </c>
      <c r="D308" s="75">
        <v>45200</v>
      </c>
      <c r="E308" s="106" t="s">
        <v>2158</v>
      </c>
    </row>
    <row r="309" spans="1:5">
      <c r="A309" s="74" t="s">
        <v>2210</v>
      </c>
      <c r="B309" s="74" t="s">
        <v>1310</v>
      </c>
      <c r="C309" s="74" t="s">
        <v>578</v>
      </c>
      <c r="D309" s="75">
        <v>45597</v>
      </c>
      <c r="E309" s="106" t="s">
        <v>2158</v>
      </c>
    </row>
    <row r="310" spans="1:5">
      <c r="A310" s="74" t="s">
        <v>2210</v>
      </c>
      <c r="B310" s="74" t="s">
        <v>1321</v>
      </c>
      <c r="C310" s="74" t="s">
        <v>230</v>
      </c>
      <c r="D310" s="75">
        <v>45352</v>
      </c>
      <c r="E310" s="106" t="s">
        <v>2158</v>
      </c>
    </row>
    <row r="311" spans="1:5">
      <c r="A311" s="74" t="s">
        <v>2210</v>
      </c>
      <c r="B311" s="74" t="s">
        <v>1351</v>
      </c>
      <c r="C311" s="74" t="s">
        <v>659</v>
      </c>
      <c r="D311" s="75">
        <v>45597</v>
      </c>
      <c r="E311" s="106" t="s">
        <v>2158</v>
      </c>
    </row>
    <row r="312" spans="1:5">
      <c r="A312" s="74" t="s">
        <v>2210</v>
      </c>
      <c r="B312" s="74" t="s">
        <v>1413</v>
      </c>
      <c r="C312" s="74" t="s">
        <v>702</v>
      </c>
      <c r="D312" s="75">
        <v>45597</v>
      </c>
      <c r="E312" s="106" t="s">
        <v>2158</v>
      </c>
    </row>
    <row r="313" spans="1:5">
      <c r="A313" s="74" t="s">
        <v>2210</v>
      </c>
      <c r="B313" s="74" t="s">
        <v>1436</v>
      </c>
      <c r="C313" s="74" t="s">
        <v>749</v>
      </c>
      <c r="D313" s="75">
        <v>45627</v>
      </c>
      <c r="E313" s="75" t="s">
        <v>2158</v>
      </c>
    </row>
    <row r="314" spans="1:5">
      <c r="A314" s="74" t="s">
        <v>2210</v>
      </c>
      <c r="B314" s="74" t="s">
        <v>2363</v>
      </c>
      <c r="C314" s="74" t="s">
        <v>2364</v>
      </c>
      <c r="D314" s="75">
        <v>45597</v>
      </c>
      <c r="E314" s="75" t="s">
        <v>2158</v>
      </c>
    </row>
    <row r="315" spans="1:5">
      <c r="A315" s="74" t="s">
        <v>2210</v>
      </c>
      <c r="B315" s="74" t="s">
        <v>2515</v>
      </c>
      <c r="C315" s="74" t="s">
        <v>2514</v>
      </c>
      <c r="D315" s="75">
        <v>45200</v>
      </c>
      <c r="E315" s="75" t="s">
        <v>2158</v>
      </c>
    </row>
    <row r="316" spans="1:5">
      <c r="A316" s="74" t="s">
        <v>2210</v>
      </c>
      <c r="B316" s="74" t="s">
        <v>1437</v>
      </c>
      <c r="C316" s="74" t="s">
        <v>231</v>
      </c>
      <c r="D316" s="75">
        <v>45597</v>
      </c>
      <c r="E316" s="75" t="s">
        <v>2158</v>
      </c>
    </row>
    <row r="317" spans="1:5">
      <c r="A317" s="74" t="s">
        <v>2210</v>
      </c>
      <c r="B317" s="74" t="s">
        <v>1392</v>
      </c>
      <c r="C317" s="74" t="s">
        <v>245</v>
      </c>
      <c r="D317" s="75">
        <v>45292</v>
      </c>
      <c r="E317" s="106" t="s">
        <v>2158</v>
      </c>
    </row>
    <row r="318" spans="1:5">
      <c r="A318" s="74" t="s">
        <v>2210</v>
      </c>
      <c r="B318" s="74" t="s">
        <v>1897</v>
      </c>
      <c r="C318" s="74" t="s">
        <v>1883</v>
      </c>
      <c r="D318" s="75">
        <v>45597</v>
      </c>
      <c r="E318" s="106" t="s">
        <v>2158</v>
      </c>
    </row>
    <row r="319" spans="1:5">
      <c r="A319" s="74" t="s">
        <v>2210</v>
      </c>
      <c r="B319" s="74" t="s">
        <v>2379</v>
      </c>
      <c r="C319" s="74" t="s">
        <v>2433</v>
      </c>
      <c r="D319" s="75">
        <v>45505</v>
      </c>
      <c r="E319" s="106" t="s">
        <v>2158</v>
      </c>
    </row>
    <row r="320" spans="1:5">
      <c r="A320" s="74" t="s">
        <v>2210</v>
      </c>
      <c r="B320" s="74" t="s">
        <v>1863</v>
      </c>
      <c r="C320" s="74" t="s">
        <v>1849</v>
      </c>
      <c r="D320" s="75">
        <v>45505</v>
      </c>
      <c r="E320" s="75" t="s">
        <v>2158</v>
      </c>
    </row>
    <row r="321" spans="1:5">
      <c r="A321" s="74" t="s">
        <v>2210</v>
      </c>
      <c r="B321" s="74" t="s">
        <v>1305</v>
      </c>
      <c r="C321" s="74" t="s">
        <v>756</v>
      </c>
      <c r="D321" s="75">
        <v>45566</v>
      </c>
      <c r="E321" s="75" t="s">
        <v>2158</v>
      </c>
    </row>
    <row r="322" spans="1:5">
      <c r="A322" s="74" t="s">
        <v>2210</v>
      </c>
      <c r="B322" s="74" t="s">
        <v>2593</v>
      </c>
      <c r="C322" s="74" t="s">
        <v>2594</v>
      </c>
      <c r="D322" s="75">
        <v>45566</v>
      </c>
      <c r="E322" s="75" t="s">
        <v>2158</v>
      </c>
    </row>
    <row r="323" spans="1:5">
      <c r="A323" s="74" t="s">
        <v>2210</v>
      </c>
      <c r="B323" s="74" t="s">
        <v>2531</v>
      </c>
      <c r="C323" s="74" t="s">
        <v>2557</v>
      </c>
      <c r="D323" s="75">
        <v>45597</v>
      </c>
      <c r="E323" s="75" t="s">
        <v>2158</v>
      </c>
    </row>
    <row r="324" spans="1:5">
      <c r="A324" s="74" t="s">
        <v>2210</v>
      </c>
      <c r="B324" s="74" t="s">
        <v>1501</v>
      </c>
      <c r="C324" s="74" t="s">
        <v>311</v>
      </c>
      <c r="D324" s="75">
        <v>45566</v>
      </c>
      <c r="E324" s="75" t="s">
        <v>2158</v>
      </c>
    </row>
    <row r="325" spans="1:5">
      <c r="A325" s="74" t="s">
        <v>2210</v>
      </c>
      <c r="B325" s="74" t="s">
        <v>2267</v>
      </c>
      <c r="C325" s="74" t="s">
        <v>2266</v>
      </c>
      <c r="D325" s="75">
        <v>45597</v>
      </c>
      <c r="E325" s="75" t="s">
        <v>2158</v>
      </c>
    </row>
    <row r="326" spans="1:5">
      <c r="A326" s="74" t="s">
        <v>2210</v>
      </c>
      <c r="B326" s="74" t="s">
        <v>1930</v>
      </c>
      <c r="C326" s="74" t="s">
        <v>1929</v>
      </c>
      <c r="D326" s="75">
        <v>45597</v>
      </c>
      <c r="E326" s="75" t="s">
        <v>2158</v>
      </c>
    </row>
    <row r="327" spans="1:5">
      <c r="A327" s="74" t="s">
        <v>2210</v>
      </c>
      <c r="B327" s="74" t="s">
        <v>1420</v>
      </c>
      <c r="C327" s="74" t="s">
        <v>714</v>
      </c>
      <c r="D327" s="75">
        <v>45474</v>
      </c>
      <c r="E327" s="75" t="s">
        <v>2158</v>
      </c>
    </row>
    <row r="328" spans="1:5">
      <c r="A328" s="74" t="s">
        <v>2210</v>
      </c>
      <c r="B328" s="74" t="s">
        <v>2315</v>
      </c>
      <c r="C328" s="74" t="s">
        <v>2314</v>
      </c>
      <c r="D328" s="75">
        <v>45505</v>
      </c>
      <c r="E328" s="75" t="s">
        <v>2158</v>
      </c>
    </row>
    <row r="329" spans="1:5">
      <c r="A329" s="74" t="s">
        <v>2210</v>
      </c>
      <c r="B329" s="74" t="s">
        <v>1407</v>
      </c>
      <c r="C329" s="74" t="s">
        <v>765</v>
      </c>
      <c r="D329" s="75">
        <v>45505</v>
      </c>
      <c r="E329" s="106" t="s">
        <v>2158</v>
      </c>
    </row>
    <row r="330" spans="1:5">
      <c r="A330" s="74" t="s">
        <v>2210</v>
      </c>
      <c r="B330" s="74" t="s">
        <v>2164</v>
      </c>
      <c r="C330" s="74" t="s">
        <v>2181</v>
      </c>
      <c r="D330" s="75">
        <v>45536</v>
      </c>
      <c r="E330" s="106" t="s">
        <v>2158</v>
      </c>
    </row>
    <row r="331" spans="1:5">
      <c r="A331" s="74" t="s">
        <v>2210</v>
      </c>
      <c r="B331" s="74" t="s">
        <v>1659</v>
      </c>
      <c r="C331" s="74" t="s">
        <v>1150</v>
      </c>
      <c r="D331" s="75">
        <v>45627</v>
      </c>
      <c r="E331" s="106" t="s">
        <v>2158</v>
      </c>
    </row>
    <row r="332" spans="1:5">
      <c r="A332" s="74" t="s">
        <v>6321</v>
      </c>
      <c r="B332" s="74" t="s">
        <v>5809</v>
      </c>
      <c r="C332" s="74" t="s">
        <v>5810</v>
      </c>
      <c r="D332" s="75">
        <v>45658</v>
      </c>
      <c r="E332" s="106">
        <v>45747</v>
      </c>
    </row>
    <row r="333" spans="1:5">
      <c r="A333" s="74" t="s">
        <v>6321</v>
      </c>
      <c r="B333" s="74" t="s">
        <v>3016</v>
      </c>
      <c r="C333" s="74" t="s">
        <v>3017</v>
      </c>
      <c r="D333" s="75">
        <v>45536</v>
      </c>
      <c r="E333" s="106">
        <v>45716</v>
      </c>
    </row>
    <row r="334" spans="1:5">
      <c r="A334" s="74" t="s">
        <v>6321</v>
      </c>
      <c r="B334" s="74" t="s">
        <v>2974</v>
      </c>
      <c r="C334" s="74" t="s">
        <v>2973</v>
      </c>
      <c r="D334" s="75">
        <v>45658</v>
      </c>
      <c r="E334" s="106">
        <v>45808</v>
      </c>
    </row>
    <row r="335" spans="1:5">
      <c r="A335" s="74" t="s">
        <v>6321</v>
      </c>
      <c r="B335" s="74" t="s">
        <v>4968</v>
      </c>
      <c r="C335" s="74" t="s">
        <v>4971</v>
      </c>
      <c r="D335" s="75">
        <v>45658</v>
      </c>
      <c r="E335" s="106">
        <v>45747</v>
      </c>
    </row>
    <row r="336" spans="1:5">
      <c r="A336" s="74" t="s">
        <v>6321</v>
      </c>
      <c r="B336" s="74" t="s">
        <v>6323</v>
      </c>
      <c r="C336" s="74" t="s">
        <v>6322</v>
      </c>
      <c r="D336" s="75">
        <v>45597</v>
      </c>
      <c r="E336" s="106">
        <v>45777</v>
      </c>
    </row>
    <row r="337" spans="1:5">
      <c r="A337" s="74" t="s">
        <v>6321</v>
      </c>
      <c r="B337" s="74" t="s">
        <v>4745</v>
      </c>
      <c r="C337" s="74" t="s">
        <v>4748</v>
      </c>
      <c r="D337" s="75">
        <v>45566</v>
      </c>
      <c r="E337" s="106">
        <v>45747</v>
      </c>
    </row>
    <row r="338" spans="1:5">
      <c r="A338" s="74" t="s">
        <v>6324</v>
      </c>
      <c r="B338" s="74" t="s">
        <v>2122</v>
      </c>
      <c r="C338" s="74" t="s">
        <v>2121</v>
      </c>
      <c r="D338" s="75">
        <v>45536</v>
      </c>
      <c r="E338" s="75">
        <v>45747</v>
      </c>
    </row>
    <row r="339" spans="1:5">
      <c r="A339" s="74" t="s">
        <v>6324</v>
      </c>
      <c r="B339" s="74" t="s">
        <v>2605</v>
      </c>
      <c r="C339" s="74" t="s">
        <v>2606</v>
      </c>
      <c r="D339" s="75">
        <v>45566</v>
      </c>
      <c r="E339" s="75">
        <v>45808</v>
      </c>
    </row>
    <row r="340" spans="1:5">
      <c r="A340" s="74" t="s">
        <v>6324</v>
      </c>
      <c r="B340" s="74" t="s">
        <v>1924</v>
      </c>
      <c r="C340" s="74" t="s">
        <v>1923</v>
      </c>
      <c r="D340" s="75">
        <v>45627</v>
      </c>
      <c r="E340" s="75">
        <v>45809</v>
      </c>
    </row>
    <row r="341" spans="1:5">
      <c r="A341" s="74" t="s">
        <v>1964</v>
      </c>
      <c r="B341" s="74" t="s">
        <v>877</v>
      </c>
      <c r="C341" s="74" t="s">
        <v>396</v>
      </c>
      <c r="D341" s="75">
        <v>45413</v>
      </c>
      <c r="E341" s="75" t="s">
        <v>2158</v>
      </c>
    </row>
    <row r="342" spans="1:5">
      <c r="A342" s="74" t="s">
        <v>1964</v>
      </c>
      <c r="B342" s="74" t="s">
        <v>828</v>
      </c>
      <c r="C342" s="74" t="s">
        <v>124</v>
      </c>
      <c r="D342" s="75">
        <v>45108</v>
      </c>
      <c r="E342" s="75" t="s">
        <v>2158</v>
      </c>
    </row>
    <row r="343" spans="1:5">
      <c r="A343" s="74" t="s">
        <v>1964</v>
      </c>
      <c r="B343" s="74" t="s">
        <v>945</v>
      </c>
      <c r="C343" s="74" t="s">
        <v>542</v>
      </c>
      <c r="D343" s="75">
        <v>45108</v>
      </c>
      <c r="E343" s="75" t="s">
        <v>2158</v>
      </c>
    </row>
    <row r="344" spans="1:5">
      <c r="A344" s="74" t="s">
        <v>1964</v>
      </c>
      <c r="B344" s="74" t="s">
        <v>1862</v>
      </c>
      <c r="C344" s="74" t="s">
        <v>1847</v>
      </c>
      <c r="D344" s="75">
        <v>45292</v>
      </c>
      <c r="E344" s="106" t="s">
        <v>2158</v>
      </c>
    </row>
    <row r="345" spans="1:5">
      <c r="A345" s="74" t="s">
        <v>1964</v>
      </c>
      <c r="B345" s="74" t="s">
        <v>895</v>
      </c>
      <c r="C345" s="74" t="s">
        <v>6325</v>
      </c>
      <c r="D345" s="75">
        <v>45108</v>
      </c>
      <c r="E345" s="106" t="s">
        <v>2158</v>
      </c>
    </row>
    <row r="346" spans="1:5">
      <c r="A346" s="74" t="s">
        <v>1964</v>
      </c>
      <c r="B346" s="74" t="s">
        <v>825</v>
      </c>
      <c r="C346" s="74" t="s">
        <v>6326</v>
      </c>
      <c r="D346" s="75">
        <v>44986</v>
      </c>
      <c r="E346" s="106" t="s">
        <v>2158</v>
      </c>
    </row>
    <row r="347" spans="1:5">
      <c r="A347" s="74" t="s">
        <v>1964</v>
      </c>
      <c r="B347" s="74" t="s">
        <v>952</v>
      </c>
      <c r="C347" s="74" t="s">
        <v>547</v>
      </c>
      <c r="D347" s="75">
        <v>45108</v>
      </c>
      <c r="E347" s="106" t="s">
        <v>2158</v>
      </c>
    </row>
    <row r="348" spans="1:5">
      <c r="A348" s="74" t="s">
        <v>1964</v>
      </c>
      <c r="B348" s="74" t="s">
        <v>869</v>
      </c>
      <c r="C348" s="74" t="s">
        <v>176</v>
      </c>
      <c r="D348" s="75">
        <v>45108</v>
      </c>
      <c r="E348" s="75" t="s">
        <v>2158</v>
      </c>
    </row>
    <row r="349" spans="1:5">
      <c r="A349" s="74" t="s">
        <v>1964</v>
      </c>
      <c r="B349" s="74" t="s">
        <v>847</v>
      </c>
      <c r="C349" s="74" t="s">
        <v>244</v>
      </c>
      <c r="D349" s="75">
        <v>45108</v>
      </c>
      <c r="E349" s="75" t="s">
        <v>2158</v>
      </c>
    </row>
    <row r="350" spans="1:5">
      <c r="A350" s="74" t="s">
        <v>1964</v>
      </c>
      <c r="B350" s="104" t="s">
        <v>840</v>
      </c>
      <c r="C350" s="105" t="s">
        <v>242</v>
      </c>
      <c r="D350" s="106">
        <v>45108</v>
      </c>
      <c r="E350" s="106" t="s">
        <v>2158</v>
      </c>
    </row>
    <row r="351" spans="1:5">
      <c r="A351" s="74" t="s">
        <v>1964</v>
      </c>
      <c r="B351" s="104" t="s">
        <v>851</v>
      </c>
      <c r="C351" s="105" t="s">
        <v>223</v>
      </c>
      <c r="D351" s="106">
        <v>45047</v>
      </c>
      <c r="E351" s="106" t="s">
        <v>2158</v>
      </c>
    </row>
    <row r="352" spans="1:5">
      <c r="A352" s="74" t="s">
        <v>1964</v>
      </c>
      <c r="B352" s="104" t="s">
        <v>1941</v>
      </c>
      <c r="C352" s="105" t="s">
        <v>1940</v>
      </c>
      <c r="D352" s="106">
        <v>45108</v>
      </c>
      <c r="E352" s="106" t="s">
        <v>2158</v>
      </c>
    </row>
    <row r="353" spans="1:5">
      <c r="A353" s="74" t="s">
        <v>1964</v>
      </c>
      <c r="B353" s="104" t="s">
        <v>864</v>
      </c>
      <c r="C353" s="105" t="s">
        <v>394</v>
      </c>
      <c r="D353" s="106">
        <v>45108</v>
      </c>
      <c r="E353" s="106" t="s">
        <v>2158</v>
      </c>
    </row>
    <row r="354" spans="1:5">
      <c r="A354" s="74" t="s">
        <v>1964</v>
      </c>
      <c r="B354" s="102" t="s">
        <v>860</v>
      </c>
      <c r="C354" s="103" t="s">
        <v>177</v>
      </c>
      <c r="D354" s="106">
        <v>45108</v>
      </c>
      <c r="E354" s="106" t="s">
        <v>2158</v>
      </c>
    </row>
    <row r="355" spans="1:5">
      <c r="A355" s="74" t="s">
        <v>1964</v>
      </c>
      <c r="B355" s="102" t="s">
        <v>854</v>
      </c>
      <c r="C355" s="103" t="s">
        <v>238</v>
      </c>
      <c r="D355" s="106">
        <v>45108</v>
      </c>
      <c r="E355" s="106" t="s">
        <v>2158</v>
      </c>
    </row>
    <row r="356" spans="1:5">
      <c r="A356" s="74" t="s">
        <v>1964</v>
      </c>
      <c r="B356" s="102" t="s">
        <v>848</v>
      </c>
      <c r="C356" s="103" t="s">
        <v>606</v>
      </c>
      <c r="D356" s="106">
        <v>45170</v>
      </c>
      <c r="E356" s="106" t="s">
        <v>2158</v>
      </c>
    </row>
    <row r="357" spans="1:5">
      <c r="A357" s="74" t="s">
        <v>1964</v>
      </c>
      <c r="B357" s="104" t="s">
        <v>918</v>
      </c>
      <c r="C357" s="105" t="s">
        <v>368</v>
      </c>
      <c r="D357" s="106">
        <v>45170</v>
      </c>
      <c r="E357" s="106" t="s">
        <v>2158</v>
      </c>
    </row>
    <row r="358" spans="1:5">
      <c r="A358" s="74" t="s">
        <v>1964</v>
      </c>
      <c r="B358" s="104" t="s">
        <v>985</v>
      </c>
      <c r="C358" s="105" t="s">
        <v>999</v>
      </c>
      <c r="D358" s="106">
        <v>45200</v>
      </c>
      <c r="E358" s="106" t="s">
        <v>2158</v>
      </c>
    </row>
    <row r="359" spans="1:5">
      <c r="A359" s="74" t="s">
        <v>1964</v>
      </c>
      <c r="B359" s="104" t="s">
        <v>896</v>
      </c>
      <c r="C359" s="105" t="s">
        <v>347</v>
      </c>
      <c r="D359" s="106">
        <v>45261</v>
      </c>
      <c r="E359" s="106" t="s">
        <v>2158</v>
      </c>
    </row>
    <row r="360" spans="1:5">
      <c r="A360" s="74" t="s">
        <v>1964</v>
      </c>
      <c r="B360" s="104" t="s">
        <v>865</v>
      </c>
      <c r="C360" s="105" t="s">
        <v>255</v>
      </c>
      <c r="D360" s="106">
        <v>45352</v>
      </c>
      <c r="E360" s="106" t="s">
        <v>2158</v>
      </c>
    </row>
    <row r="361" spans="1:5">
      <c r="A361" s="74" t="s">
        <v>1964</v>
      </c>
      <c r="B361" s="104" t="s">
        <v>893</v>
      </c>
      <c r="C361" s="105" t="s">
        <v>6327</v>
      </c>
      <c r="D361" s="106">
        <v>45352</v>
      </c>
      <c r="E361" s="106" t="s">
        <v>2158</v>
      </c>
    </row>
    <row r="362" spans="1:5">
      <c r="A362" s="74" t="s">
        <v>1964</v>
      </c>
      <c r="B362" s="104" t="s">
        <v>873</v>
      </c>
      <c r="C362" s="105" t="s">
        <v>331</v>
      </c>
      <c r="D362" s="106">
        <v>45597</v>
      </c>
      <c r="E362" s="106" t="s">
        <v>2158</v>
      </c>
    </row>
    <row r="363" spans="1:5">
      <c r="A363" s="74" t="s">
        <v>1964</v>
      </c>
      <c r="B363" s="104" t="s">
        <v>849</v>
      </c>
      <c r="C363" s="105" t="s">
        <v>197</v>
      </c>
      <c r="D363" s="106">
        <v>45717</v>
      </c>
      <c r="E363" s="106" t="s">
        <v>2158</v>
      </c>
    </row>
    <row r="364" spans="1:5">
      <c r="A364" s="109" t="s">
        <v>1911</v>
      </c>
      <c r="B364" s="104" t="s">
        <v>1684</v>
      </c>
      <c r="C364" s="108" t="s">
        <v>657</v>
      </c>
      <c r="D364" s="106">
        <v>45505</v>
      </c>
      <c r="E364" s="106" t="s">
        <v>2158</v>
      </c>
    </row>
    <row r="365" spans="1:5">
      <c r="A365" s="109" t="s">
        <v>1911</v>
      </c>
      <c r="B365" s="104" t="s">
        <v>1695</v>
      </c>
      <c r="C365" s="108" t="s">
        <v>733</v>
      </c>
      <c r="D365" s="106">
        <v>45597</v>
      </c>
      <c r="E365" s="106" t="s">
        <v>2158</v>
      </c>
    </row>
    <row r="366" spans="1:5">
      <c r="A366" s="102" t="s">
        <v>2210</v>
      </c>
      <c r="B366" s="110" t="s">
        <v>1319</v>
      </c>
      <c r="C366" s="105" t="s">
        <v>1138</v>
      </c>
      <c r="D366" s="75">
        <v>45627</v>
      </c>
      <c r="E366" s="75" t="s">
        <v>2158</v>
      </c>
    </row>
    <row r="367" spans="1:5">
      <c r="A367" s="102" t="s">
        <v>2210</v>
      </c>
      <c r="B367" s="110" t="s">
        <v>2373</v>
      </c>
      <c r="C367" s="105" t="s">
        <v>2374</v>
      </c>
      <c r="D367" s="75">
        <v>45474</v>
      </c>
      <c r="E367" s="75" t="s">
        <v>2158</v>
      </c>
    </row>
  </sheetData>
  <conditionalFormatting sqref="A1:A16">
    <cfRule type="duplicateValues" dxfId="2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1022</v>
      </c>
      <c r="B1" t="s">
        <v>5823</v>
      </c>
    </row>
    <row r="2" spans="1:2">
      <c r="A2" t="s">
        <v>725</v>
      </c>
      <c r="B2" t="s">
        <v>5822</v>
      </c>
    </row>
    <row r="3" spans="1:2">
      <c r="A3" t="s">
        <v>730</v>
      </c>
      <c r="B3" t="s">
        <v>5822</v>
      </c>
    </row>
    <row r="4" spans="1:2">
      <c r="A4" t="s">
        <v>2405</v>
      </c>
      <c r="B4" t="s">
        <v>5822</v>
      </c>
    </row>
    <row r="5" spans="1:2">
      <c r="A5" t="s">
        <v>2341</v>
      </c>
      <c r="B5" t="s">
        <v>5822</v>
      </c>
    </row>
    <row r="6" spans="1:2">
      <c r="A6" t="s">
        <v>2343</v>
      </c>
      <c r="B6" t="s">
        <v>5822</v>
      </c>
    </row>
    <row r="7" spans="1:2">
      <c r="A7" t="s">
        <v>1920</v>
      </c>
      <c r="B7" t="s">
        <v>5822</v>
      </c>
    </row>
    <row r="8" spans="1:2">
      <c r="A8" t="s">
        <v>813</v>
      </c>
      <c r="B8" t="s">
        <v>5822</v>
      </c>
    </row>
    <row r="9" spans="1:2">
      <c r="A9" t="s">
        <v>2632</v>
      </c>
      <c r="B9" t="s">
        <v>5822</v>
      </c>
    </row>
    <row r="10" spans="1:2">
      <c r="A10" t="s">
        <v>1155</v>
      </c>
      <c r="B10" t="s">
        <v>5822</v>
      </c>
    </row>
    <row r="11" spans="1:2">
      <c r="A11" t="s">
        <v>1700</v>
      </c>
      <c r="B11" t="s">
        <v>5822</v>
      </c>
    </row>
    <row r="12" spans="1:2">
      <c r="A12" t="s">
        <v>1163</v>
      </c>
      <c r="B12" t="s">
        <v>5822</v>
      </c>
    </row>
    <row r="13" spans="1:2">
      <c r="A13" t="s">
        <v>1228</v>
      </c>
      <c r="B13" t="s">
        <v>5822</v>
      </c>
    </row>
    <row r="14" spans="1:2">
      <c r="A14" t="s">
        <v>1175</v>
      </c>
      <c r="B14" t="s">
        <v>5822</v>
      </c>
    </row>
    <row r="15" spans="1:2">
      <c r="A15" t="s">
        <v>1916</v>
      </c>
      <c r="B15" t="s">
        <v>5822</v>
      </c>
    </row>
    <row r="16" spans="1:2">
      <c r="A16" t="s">
        <v>2631</v>
      </c>
      <c r="B16" t="s">
        <v>5822</v>
      </c>
    </row>
    <row r="17" spans="1:2">
      <c r="A17" t="s">
        <v>732</v>
      </c>
      <c r="B17" t="s">
        <v>5822</v>
      </c>
    </row>
    <row r="18" spans="1:2">
      <c r="A18" t="s">
        <v>1918</v>
      </c>
      <c r="B18" t="s">
        <v>5822</v>
      </c>
    </row>
    <row r="19" spans="1:2">
      <c r="A19" t="s">
        <v>664</v>
      </c>
      <c r="B19" t="s">
        <v>5822</v>
      </c>
    </row>
    <row r="20" spans="1:2">
      <c r="A20" t="s">
        <v>735</v>
      </c>
      <c r="B20" t="s">
        <v>5822</v>
      </c>
    </row>
    <row r="21" spans="1:2">
      <c r="A21" t="s">
        <v>1166</v>
      </c>
      <c r="B21" t="s">
        <v>5822</v>
      </c>
    </row>
    <row r="22" spans="1:2">
      <c r="A22" t="s">
        <v>1923</v>
      </c>
      <c r="B22" t="s">
        <v>5822</v>
      </c>
    </row>
    <row r="23" spans="1:2">
      <c r="A23" t="s">
        <v>1167</v>
      </c>
      <c r="B23" t="s">
        <v>5822</v>
      </c>
    </row>
    <row r="24" spans="1:2">
      <c r="A24" t="s">
        <v>1798</v>
      </c>
      <c r="B24" t="s">
        <v>5822</v>
      </c>
    </row>
    <row r="25" spans="1:2">
      <c r="A25" t="s">
        <v>1232</v>
      </c>
      <c r="B25" t="s">
        <v>5822</v>
      </c>
    </row>
    <row r="26" spans="1:2">
      <c r="A26" t="s">
        <v>2717</v>
      </c>
      <c r="B26" t="s">
        <v>5822</v>
      </c>
    </row>
    <row r="27" spans="1:2">
      <c r="A27" t="s">
        <v>1912</v>
      </c>
      <c r="B27" t="s">
        <v>5822</v>
      </c>
    </row>
    <row r="28" spans="1:2">
      <c r="A28" t="s">
        <v>1914</v>
      </c>
      <c r="B28" t="s">
        <v>5822</v>
      </c>
    </row>
    <row r="29" spans="1:2">
      <c r="A29" t="s">
        <v>2358</v>
      </c>
      <c r="B29" t="s">
        <v>5822</v>
      </c>
    </row>
    <row r="30" spans="1:2">
      <c r="A30" t="s">
        <v>734</v>
      </c>
      <c r="B30" t="s">
        <v>5822</v>
      </c>
    </row>
    <row r="31" spans="1:2">
      <c r="A31" t="s">
        <v>737</v>
      </c>
      <c r="B31" t="s">
        <v>5822</v>
      </c>
    </row>
    <row r="32" spans="1:2">
      <c r="A32" t="s">
        <v>736</v>
      </c>
      <c r="B32" t="s">
        <v>5822</v>
      </c>
    </row>
    <row r="33" spans="1:2">
      <c r="A33" t="s">
        <v>1176</v>
      </c>
      <c r="B33" t="s">
        <v>5822</v>
      </c>
    </row>
    <row r="34" spans="1:2">
      <c r="A34" t="s">
        <v>733</v>
      </c>
      <c r="B34" t="s">
        <v>5822</v>
      </c>
    </row>
    <row r="35" spans="1:2">
      <c r="A35" t="s">
        <v>731</v>
      </c>
      <c r="B35" t="s">
        <v>5822</v>
      </c>
    </row>
    <row r="36" spans="1:2">
      <c r="A36" t="s">
        <v>729</v>
      </c>
      <c r="B36" t="s">
        <v>5822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18"/>
  <sheetViews>
    <sheetView zoomScaleNormal="100" workbookViewId="0"/>
  </sheetViews>
  <sheetFormatPr baseColWidth="10" defaultColWidth="11.5703125" defaultRowHeight="15"/>
  <cols>
    <col min="1" max="1" width="24.5703125" bestFit="1" customWidth="1"/>
    <col min="2" max="2" width="9.28515625" bestFit="1" customWidth="1"/>
    <col min="3" max="3" width="9.140625" bestFit="1" customWidth="1"/>
    <col min="4" max="5" width="8.5703125" bestFit="1" customWidth="1"/>
    <col min="6" max="6" width="21.85546875" bestFit="1" customWidth="1"/>
    <col min="7" max="7" width="12" bestFit="1" customWidth="1"/>
    <col min="8" max="8" width="41.28515625" bestFit="1" customWidth="1"/>
    <col min="9" max="9" width="34.7109375" bestFit="1" customWidth="1"/>
    <col min="10" max="10" width="82.28515625" bestFit="1" customWidth="1"/>
    <col min="11" max="11" width="33.7109375" hidden="1" customWidth="1"/>
    <col min="12" max="12" width="23.28515625" hidden="1" customWidth="1"/>
    <col min="13" max="13" width="33.7109375" bestFit="1" customWidth="1"/>
    <col min="14" max="15" width="10.7109375" style="85" hidden="1" customWidth="1"/>
    <col min="16" max="16" width="17.85546875" bestFit="1" customWidth="1"/>
    <col min="17" max="19" width="13.140625" style="8" bestFit="1" customWidth="1"/>
    <col min="20" max="20" width="14.140625" style="8" bestFit="1" customWidth="1"/>
    <col min="21" max="21" width="16.5703125" style="8" bestFit="1" customWidth="1"/>
    <col min="22" max="22" width="10.7109375" bestFit="1" customWidth="1"/>
    <col min="23" max="23" width="20" style="14" hidden="1" customWidth="1"/>
    <col min="24" max="24" width="9.42578125" hidden="1" customWidth="1"/>
    <col min="25" max="25" width="8.42578125" hidden="1" customWidth="1"/>
  </cols>
  <sheetData>
    <row r="1" spans="1:25" ht="87" customHeight="1"/>
    <row r="2" spans="1:25">
      <c r="A2" s="10" t="s">
        <v>2579</v>
      </c>
    </row>
    <row r="3" spans="1:25">
      <c r="A3" s="21" t="s">
        <v>2615</v>
      </c>
      <c r="B3" s="58" t="s">
        <v>2932</v>
      </c>
      <c r="C3" s="58" t="s">
        <v>1806</v>
      </c>
      <c r="D3" s="58" t="s">
        <v>3003</v>
      </c>
      <c r="E3" s="58" t="s">
        <v>3004</v>
      </c>
      <c r="F3" s="58" t="s">
        <v>2898</v>
      </c>
      <c r="G3" s="58" t="s">
        <v>1805</v>
      </c>
      <c r="H3" s="21" t="s">
        <v>1022</v>
      </c>
      <c r="I3" s="21" t="s">
        <v>2</v>
      </c>
      <c r="J3" s="21" t="s">
        <v>1090</v>
      </c>
      <c r="K3" s="21" t="s">
        <v>2616</v>
      </c>
      <c r="L3" s="21" t="s">
        <v>2617</v>
      </c>
      <c r="M3" s="21" t="s">
        <v>1092</v>
      </c>
      <c r="N3" s="86" t="s">
        <v>654</v>
      </c>
      <c r="O3" s="86" t="s">
        <v>655</v>
      </c>
      <c r="P3" s="21" t="s">
        <v>989</v>
      </c>
      <c r="Q3" s="21" t="s">
        <v>3</v>
      </c>
      <c r="R3" s="21" t="s">
        <v>4</v>
      </c>
      <c r="S3" s="21" t="s">
        <v>5</v>
      </c>
      <c r="T3" s="21" t="s">
        <v>1019</v>
      </c>
      <c r="U3" s="21" t="s">
        <v>1091</v>
      </c>
      <c r="V3" s="21" t="s">
        <v>986</v>
      </c>
      <c r="W3" s="21" t="s">
        <v>2618</v>
      </c>
      <c r="X3" s="21" t="s">
        <v>2681</v>
      </c>
      <c r="Y3" s="21" t="s">
        <v>2682</v>
      </c>
    </row>
    <row r="4" spans="1:25">
      <c r="A4" s="42" t="str">
        <f>Tabla15[[#This Row],[cedula]]&amp;Tabla15[[#This Row],[CTA]]&amp;Tabla15[[#This Row],[prog]]</f>
        <v>001129259872.1.1.1.0101</v>
      </c>
      <c r="B4" s="21" t="s">
        <v>1787</v>
      </c>
      <c r="C4" s="59" t="s">
        <v>1807</v>
      </c>
      <c r="D4" s="59" t="s">
        <v>5730</v>
      </c>
      <c r="E4" s="59" t="s">
        <v>5731</v>
      </c>
      <c r="F4" s="59" t="s">
        <v>9</v>
      </c>
      <c r="G4" s="59" t="s">
        <v>5998</v>
      </c>
      <c r="H4" s="21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4" s="21" t="str">
        <f>_xlfn.XLOOKUP(Tabla15[[#This Row],[cedula]],MINC_022025[CATEGORIA_PROPIA],MINC_022025[CARGO],_xlfn.XLOOKUP(Tabla15[[#This Row],[COD]],TNOMINA[CODIGO],TNOMINA[cargo]))</f>
        <v>MINISTRO (A)</v>
      </c>
      <c r="J4" s="21" t="str">
        <f>_xlfn.XLOOKUP(Tabla15[[#This Row],[cedula]],MINC_022025[NUMERO_DOCUMENTO],MINC_022025[LUGAR_FUNCIONES])</f>
        <v>MINISTERIO DE CULTURA</v>
      </c>
      <c r="K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4" s="21" t="str">
        <f>_xlfn.XLOOKUP(Tabla15[[#This Row],[CARGO]],TSIMPLIFICADO[CARGO],TSIMPLIFICADO[CATEGORIA DEL SERVIDOR],Tabla15[[#This Row],[TIPO]])</f>
        <v>FIJO</v>
      </c>
      <c r="M4" s="21" t="str">
        <f>IF(Tabla15[[#This Row],[CTA]]="2.1.1.3.01","TRAMITE DE PENSION",IF(Tabla15[[#This Row],[CAT1]]&lt;&gt;"",Tabla15[[#This Row],[CAT1]],Tabla15[[#This Row],[CAT2]]))</f>
        <v>LIBRE NOMBRAMIENTO Y REMOCION</v>
      </c>
      <c r="N4" s="86" t="str">
        <f>_xlfn.XLOOKUP(Tabla15[[#This Row],[cedula]],TFECHA[cedula],TFECHA[desde],"")</f>
        <v/>
      </c>
      <c r="O4" s="86" t="str">
        <f>_xlfn.XLOOKUP(Tabla15[[#This Row],[cedula]],TFECHA[cedula],TFECHA[hasta],"")</f>
        <v/>
      </c>
      <c r="P4" s="34">
        <f>_xlfn.XLOOKUP(Tabla15[[#This Row],[COD]],TNOMINA[CODIGO],TNOMINA[sbruto])</f>
        <v>300000</v>
      </c>
      <c r="Q4" s="34">
        <f>_xlfn.XLOOKUP(Tabla15[[#This Row],[COD]],TNOMINA[CODIGO],TNOMINA[ISR])</f>
        <v>59959.58</v>
      </c>
      <c r="R4" s="34">
        <f>_xlfn.XLOOKUP(Tabla15[[#This Row],[COD]],TNOMINA[CODIGO],TNOMINA[SFS])</f>
        <v>5883.16</v>
      </c>
      <c r="S4" s="34">
        <f>_xlfn.XLOOKUP(Tabla15[[#This Row],[COD]],TNOMINA[CODIGO],TNOMINA[AFP])</f>
        <v>8610</v>
      </c>
      <c r="T4" s="34">
        <f>_xlfn.XLOOKUP(Tabla15[[#This Row],[COD]],TNOMINA[CODIGO],TNOMINA[Otros Descuentos])</f>
        <v>16864.849999999977</v>
      </c>
      <c r="U4" s="34">
        <f>_xlfn.XLOOKUP(Tabla15[[#This Row],[COD]],TNOMINA[CODIGO],TNOMINA[sneto])</f>
        <v>208682.41</v>
      </c>
      <c r="V4" s="21" t="str" cm="1">
        <f t="array" ref="V4">_xlfn.XLOOKUP(Tabla15[[#This Row],[cedula]],MINC_022025[NUMERO_DOCUMENTO],LEFT(MINC_022025[GENERO],1))</f>
        <v>M</v>
      </c>
      <c r="W4" s="56" t="str">
        <f>_xlfn.XLOOKUP(Tabla15[[#This Row],[DIRECCIÓN O DEPARTAMENTO]],MINC_022025[LUGAR_FUNCIONES],MINC_022025[LUGAR_FUNCIONES_CODIGO])</f>
        <v>01.83</v>
      </c>
      <c r="X4" s="21">
        <f>LEN(Tabla15[[#This Row],[CODIGO LUGAR]])</f>
        <v>5</v>
      </c>
      <c r="Y4" s="21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2" t="str">
        <f>Tabla15[[#This Row],[cedula]]&amp;Tabla15[[#This Row],[CTA]]&amp;Tabla15[[#This Row],[prog]]</f>
        <v>001131304542.1.1.1.0101</v>
      </c>
      <c r="B5" s="21" t="s">
        <v>1787</v>
      </c>
      <c r="C5" s="59" t="s">
        <v>1807</v>
      </c>
      <c r="D5" s="59" t="s">
        <v>5730</v>
      </c>
      <c r="E5" s="59" t="s">
        <v>5731</v>
      </c>
      <c r="F5" s="59" t="s">
        <v>9</v>
      </c>
      <c r="G5" s="59" t="s">
        <v>5922</v>
      </c>
      <c r="H5" s="21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5" s="21" t="str">
        <f>_xlfn.XLOOKUP(Tabla15[[#This Row],[cedula]],MINC_022025[CATEGORIA_PROPIA],MINC_022025[CARGO],_xlfn.XLOOKUP(Tabla15[[#This Row],[COD]],TNOMINA[CODIGO],TNOMINA[cargo]))</f>
        <v>DIRECTOR(A) DE GABINETE</v>
      </c>
      <c r="J5" s="21" t="str">
        <f>_xlfn.XLOOKUP(Tabla15[[#This Row],[cedula]],MINC_022025[NUMERO_DOCUMENTO],MINC_022025[LUGAR_FUNCIONES])</f>
        <v>MINISTERIO DE CULTURA</v>
      </c>
      <c r="K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5" s="21" t="str">
        <f>_xlfn.XLOOKUP(Tabla15[[#This Row],[CARGO]],TSIMPLIFICADO[CARGO],TSIMPLIFICADO[CATEGORIA DEL SERVIDOR],Tabla15[[#This Row],[TIPO]])</f>
        <v>FIJO</v>
      </c>
      <c r="M5" s="21" t="str">
        <f>IF(Tabla15[[#This Row],[CTA]]="2.1.1.3.01","TRAMITE DE PENSION",IF(Tabla15[[#This Row],[CAT1]]&lt;&gt;"",Tabla15[[#This Row],[CAT1]],Tabla15[[#This Row],[CAT2]]))</f>
        <v>EMPLEADO DE CONFIANZA</v>
      </c>
      <c r="N5" s="86" t="str">
        <f>_xlfn.XLOOKUP(Tabla15[[#This Row],[cedula]],TFECHA[cedula],TFECHA[desde],"")</f>
        <v/>
      </c>
      <c r="O5" s="86" t="str">
        <f>_xlfn.XLOOKUP(Tabla15[[#This Row],[cedula]],TFECHA[cedula],TFECHA[hasta],"")</f>
        <v/>
      </c>
      <c r="P5" s="34">
        <f>_xlfn.XLOOKUP(Tabla15[[#This Row],[COD]],TNOMINA[CODIGO],TNOMINA[sbruto])</f>
        <v>240000</v>
      </c>
      <c r="Q5" s="34">
        <f>_xlfn.XLOOKUP(Tabla15[[#This Row],[COD]],TNOMINA[CODIGO],TNOMINA[ISR])</f>
        <v>45390.080000000002</v>
      </c>
      <c r="R5" s="34">
        <f>_xlfn.XLOOKUP(Tabla15[[#This Row],[COD]],TNOMINA[CODIGO],TNOMINA[SFS])</f>
        <v>5883.16</v>
      </c>
      <c r="S5" s="34">
        <f>_xlfn.XLOOKUP(Tabla15[[#This Row],[COD]],TNOMINA[CODIGO],TNOMINA[AFP])</f>
        <v>6888</v>
      </c>
      <c r="T5" s="34">
        <f>_xlfn.XLOOKUP(Tabla15[[#This Row],[COD]],TNOMINA[CODIGO],TNOMINA[Otros Descuentos])</f>
        <v>13496.879999999976</v>
      </c>
      <c r="U5" s="34">
        <f>_xlfn.XLOOKUP(Tabla15[[#This Row],[COD]],TNOMINA[CODIGO],TNOMINA[sneto])</f>
        <v>168341.88</v>
      </c>
      <c r="V5" s="21" t="str" cm="1">
        <f t="array" ref="V5">_xlfn.XLOOKUP(Tabla15[[#This Row],[cedula]],MINC_022025[NUMERO_DOCUMENTO],LEFT(MINC_022025[GENERO],1))</f>
        <v>M</v>
      </c>
      <c r="W5" s="56" t="str">
        <f>_xlfn.XLOOKUP(Tabla15[[#This Row],[DIRECCIÓN O DEPARTAMENTO]],MINC_022025[LUGAR_FUNCIONES],MINC_022025[LUGAR_FUNCIONES_CODIGO])</f>
        <v>01.83</v>
      </c>
      <c r="X5" s="21">
        <f>LEN(Tabla15[[#This Row],[CODIGO LUGAR]])</f>
        <v>5</v>
      </c>
      <c r="Y5" s="21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42" t="str">
        <f>Tabla15[[#This Row],[cedula]]&amp;Tabla15[[#This Row],[CTA]]&amp;Tabla15[[#This Row],[prog]]</f>
        <v>001154907572.1.1.1.0101</v>
      </c>
      <c r="B6" s="21" t="s">
        <v>1787</v>
      </c>
      <c r="C6" s="59" t="s">
        <v>1807</v>
      </c>
      <c r="D6" s="59" t="s">
        <v>5730</v>
      </c>
      <c r="E6" s="59" t="s">
        <v>5731</v>
      </c>
      <c r="F6" s="59" t="s">
        <v>9</v>
      </c>
      <c r="G6" s="59" t="s">
        <v>5901</v>
      </c>
      <c r="H6" s="21" t="str">
        <f>_xlfn.XLOOKUP(Tabla15[[#This Row],[cedula]],MINC_022025[CATEGORIA_PROPIA],MINC_022025[FECHA_INGRESO_PRIMER_CARGO],_xlfn.XLOOKUP(Tabla15[[#This Row],[COD]],TNOMINA[CODIGO],TNOMINA[nombre]))</f>
        <v>CHING LING HO SHUM</v>
      </c>
      <c r="I6" s="21" t="str">
        <f>_xlfn.XLOOKUP(Tabla15[[#This Row],[cedula]],MINC_022025[CATEGORIA_PROPIA],MINC_022025[CARGO],_xlfn.XLOOKUP(Tabla15[[#This Row],[COD]],TNOMINA[CODIGO],TNOMINA[cargo]))</f>
        <v>ASESOR (A)</v>
      </c>
      <c r="J6" s="21" t="str">
        <f>_xlfn.XLOOKUP(Tabla15[[#This Row],[cedula]],MINC_022025[NUMERO_DOCUMENTO],MINC_022025[LUGAR_FUNCIONES])</f>
        <v>MINISTERIO DE CULTURA</v>
      </c>
      <c r="K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6" s="21" t="str">
        <f>_xlfn.XLOOKUP(Tabla15[[#This Row],[CARGO]],TSIMPLIFICADO[CARGO],TSIMPLIFICADO[CATEGORIA DEL SERVIDOR],Tabla15[[#This Row],[TIPO]])</f>
        <v>FIJO</v>
      </c>
      <c r="M6" s="21" t="str">
        <f>IF(Tabla15[[#This Row],[CTA]]="2.1.1.3.01","TRAMITE DE PENSION",IF(Tabla15[[#This Row],[CAT1]]&lt;&gt;"",Tabla15[[#This Row],[CAT1]],Tabla15[[#This Row],[CAT2]]))</f>
        <v>EMPLEADO DE CONFIANZA</v>
      </c>
      <c r="N6" s="86" t="str">
        <f>_xlfn.XLOOKUP(Tabla15[[#This Row],[cedula]],TFECHA[cedula],TFECHA[desde],"")</f>
        <v/>
      </c>
      <c r="O6" s="86" t="str">
        <f>_xlfn.XLOOKUP(Tabla15[[#This Row],[cedula]],TFECHA[cedula],TFECHA[hasta],"")</f>
        <v/>
      </c>
      <c r="P6" s="34">
        <f>_xlfn.XLOOKUP(Tabla15[[#This Row],[COD]],TNOMINA[CODIGO],TNOMINA[sbruto])</f>
        <v>200000</v>
      </c>
      <c r="Q6" s="34">
        <f>_xlfn.XLOOKUP(Tabla15[[#This Row],[COD]],TNOMINA[CODIGO],TNOMINA[ISR])</f>
        <v>35677.08</v>
      </c>
      <c r="R6" s="34">
        <f>_xlfn.XLOOKUP(Tabla15[[#This Row],[COD]],TNOMINA[CODIGO],TNOMINA[SFS])</f>
        <v>5883.16</v>
      </c>
      <c r="S6" s="34">
        <f>_xlfn.XLOOKUP(Tabla15[[#This Row],[COD]],TNOMINA[CODIGO],TNOMINA[AFP])</f>
        <v>5740</v>
      </c>
      <c r="T6" s="34">
        <f>_xlfn.XLOOKUP(Tabla15[[#This Row],[COD]],TNOMINA[CODIGO],TNOMINA[Otros Descuentos])</f>
        <v>24.999999999970896</v>
      </c>
      <c r="U6" s="34">
        <f>_xlfn.XLOOKUP(Tabla15[[#This Row],[COD]],TNOMINA[CODIGO],TNOMINA[sneto])</f>
        <v>152674.76</v>
      </c>
      <c r="V6" s="21" t="str" cm="1">
        <f t="array" ref="V6">_xlfn.XLOOKUP(Tabla15[[#This Row],[cedula]],MINC_022025[NUMERO_DOCUMENTO],LEFT(MINC_022025[GENERO],1))</f>
        <v>F</v>
      </c>
      <c r="W6" s="56" t="str">
        <f>_xlfn.XLOOKUP(Tabla15[[#This Row],[DIRECCIÓN O DEPARTAMENTO]],MINC_022025[LUGAR_FUNCIONES],MINC_022025[LUGAR_FUNCIONES_CODIGO])</f>
        <v>01.83</v>
      </c>
      <c r="X6" s="21">
        <f>LEN(Tabla15[[#This Row],[CODIGO LUGAR]])</f>
        <v>5</v>
      </c>
      <c r="Y6" s="21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>
      <c r="A7" s="42" t="str">
        <f>Tabla15[[#This Row],[cedula]]&amp;Tabla15[[#This Row],[CTA]]&amp;Tabla15[[#This Row],[prog]]</f>
        <v>402205115432.1.1.1.0101</v>
      </c>
      <c r="B7" s="21" t="s">
        <v>1787</v>
      </c>
      <c r="C7" s="59" t="s">
        <v>1807</v>
      </c>
      <c r="D7" s="59" t="s">
        <v>5730</v>
      </c>
      <c r="E7" s="59" t="s">
        <v>5731</v>
      </c>
      <c r="F7" s="59" t="s">
        <v>9</v>
      </c>
      <c r="G7" s="59" t="s">
        <v>5949</v>
      </c>
      <c r="H7" s="21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7" s="21" t="str">
        <f>_xlfn.XLOOKUP(Tabla15[[#This Row],[cedula]],MINC_022025[CATEGORIA_PROPIA],MINC_022025[CARGO],_xlfn.XLOOKUP(Tabla15[[#This Row],[COD]],TNOMINA[CODIGO],TNOMINA[cargo]))</f>
        <v>ASISTENTE</v>
      </c>
      <c r="J7" s="21" t="str">
        <f>_xlfn.XLOOKUP(Tabla15[[#This Row],[cedula]],MINC_022025[NUMERO_DOCUMENTO],MINC_022025[LUGAR_FUNCIONES])</f>
        <v>MINISTERIO DE CULTURA</v>
      </c>
      <c r="K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7" s="21" t="str">
        <f>_xlfn.XLOOKUP(Tabla15[[#This Row],[CARGO]],TSIMPLIFICADO[CARGO],TSIMPLIFICADO[CATEGORIA DEL SERVIDOR],Tabla15[[#This Row],[TIPO]])</f>
        <v>FIJO</v>
      </c>
      <c r="M7" s="21" t="str">
        <f>IF(Tabla15[[#This Row],[CTA]]="2.1.1.3.01","TRAMITE DE PENSION",IF(Tabla15[[#This Row],[CAT1]]&lt;&gt;"",Tabla15[[#This Row],[CAT1]],Tabla15[[#This Row],[CAT2]]))</f>
        <v>EMPLEADO DE CONFIANZA</v>
      </c>
      <c r="N7" s="86" t="str">
        <f>_xlfn.XLOOKUP(Tabla15[[#This Row],[cedula]],TFECHA[cedula],TFECHA[desde],"")</f>
        <v/>
      </c>
      <c r="O7" s="86" t="str">
        <f>_xlfn.XLOOKUP(Tabla15[[#This Row],[cedula]],TFECHA[cedula],TFECHA[hasta],"")</f>
        <v/>
      </c>
      <c r="P7" s="34">
        <f>_xlfn.XLOOKUP(Tabla15[[#This Row],[COD]],TNOMINA[CODIGO],TNOMINA[sbruto])</f>
        <v>165000</v>
      </c>
      <c r="Q7" s="34">
        <f>_xlfn.XLOOKUP(Tabla15[[#This Row],[COD]],TNOMINA[CODIGO],TNOMINA[ISR])</f>
        <v>27394.99</v>
      </c>
      <c r="R7" s="34">
        <f>_xlfn.XLOOKUP(Tabla15[[#This Row],[COD]],TNOMINA[CODIGO],TNOMINA[SFS])</f>
        <v>5016</v>
      </c>
      <c r="S7" s="34">
        <f>_xlfn.XLOOKUP(Tabla15[[#This Row],[COD]],TNOMINA[CODIGO],TNOMINA[AFP])</f>
        <v>4735.5</v>
      </c>
      <c r="T7" s="34">
        <f>_xlfn.XLOOKUP(Tabla15[[#This Row],[COD]],TNOMINA[CODIGO],TNOMINA[Otros Descuentos])</f>
        <v>3392.9700000000157</v>
      </c>
      <c r="U7" s="34">
        <f>_xlfn.XLOOKUP(Tabla15[[#This Row],[COD]],TNOMINA[CODIGO],TNOMINA[sneto])</f>
        <v>124460.54</v>
      </c>
      <c r="V7" s="21" t="str" cm="1">
        <f t="array" ref="V7">_xlfn.XLOOKUP(Tabla15[[#This Row],[cedula]],MINC_022025[NUMERO_DOCUMENTO],LEFT(MINC_022025[GENERO],1))</f>
        <v>M</v>
      </c>
      <c r="W7" s="56" t="str">
        <f>_xlfn.XLOOKUP(Tabla15[[#This Row],[DIRECCIÓN O DEPARTAMENTO]],MINC_022025[LUGAR_FUNCIONES],MINC_022025[LUGAR_FUNCIONES_CODIGO])</f>
        <v>01.83</v>
      </c>
      <c r="X7" s="21">
        <f>LEN(Tabla15[[#This Row],[CODIGO LUGAR]])</f>
        <v>5</v>
      </c>
      <c r="Y7" s="21" cm="1">
        <f t="array" ref="Y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5">
      <c r="A8" s="42" t="str">
        <f>Tabla15[[#This Row],[cedula]]&amp;Tabla15[[#This Row],[CTA]]&amp;Tabla15[[#This Row],[prog]]</f>
        <v>049000183102.1.1.1.0101</v>
      </c>
      <c r="B8" s="21" t="s">
        <v>1787</v>
      </c>
      <c r="C8" s="59" t="s">
        <v>1807</v>
      </c>
      <c r="D8" s="59" t="s">
        <v>5730</v>
      </c>
      <c r="E8" s="59" t="s">
        <v>5731</v>
      </c>
      <c r="F8" s="59" t="s">
        <v>9</v>
      </c>
      <c r="G8" s="59" t="s">
        <v>6016</v>
      </c>
      <c r="H8" s="21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8" s="21" t="str">
        <f>_xlfn.XLOOKUP(Tabla15[[#This Row],[cedula]],MINC_022025[CATEGORIA_PROPIA],MINC_022025[CARGO],_xlfn.XLOOKUP(Tabla15[[#This Row],[COD]],TNOMINA[CODIGO],TNOMINA[cargo]))</f>
        <v>ASISTENTE</v>
      </c>
      <c r="J8" s="21" t="str">
        <f>_xlfn.XLOOKUP(Tabla15[[#This Row],[cedula]],MINC_022025[NUMERO_DOCUMENTO],MINC_022025[LUGAR_FUNCIONES])</f>
        <v>MINISTERIO DE CULTURA</v>
      </c>
      <c r="K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8" s="21" t="str">
        <f>_xlfn.XLOOKUP(Tabla15[[#This Row],[CARGO]],TSIMPLIFICADO[CARGO],TSIMPLIFICADO[CATEGORIA DEL SERVIDOR],Tabla15[[#This Row],[TIPO]])</f>
        <v>FIJO</v>
      </c>
      <c r="M8" s="21" t="str">
        <f>IF(Tabla15[[#This Row],[CTA]]="2.1.1.3.01","TRAMITE DE PENSION",IF(Tabla15[[#This Row],[CAT1]]&lt;&gt;"",Tabla15[[#This Row],[CAT1]],Tabla15[[#This Row],[CAT2]]))</f>
        <v>EMPLEADO DE CONFIANZA</v>
      </c>
      <c r="N8" s="86" t="str">
        <f>_xlfn.XLOOKUP(Tabla15[[#This Row],[cedula]],TFECHA[cedula],TFECHA[desde],"")</f>
        <v/>
      </c>
      <c r="O8" s="86" t="str">
        <f>_xlfn.XLOOKUP(Tabla15[[#This Row],[cedula]],TFECHA[cedula],TFECHA[hasta],"")</f>
        <v/>
      </c>
      <c r="P8" s="34">
        <f>_xlfn.XLOOKUP(Tabla15[[#This Row],[COD]],TNOMINA[CODIGO],TNOMINA[sbruto])</f>
        <v>150000</v>
      </c>
      <c r="Q8" s="34">
        <f>_xlfn.XLOOKUP(Tabla15[[#This Row],[COD]],TNOMINA[CODIGO],TNOMINA[ISR])</f>
        <v>23866.62</v>
      </c>
      <c r="R8" s="34">
        <f>_xlfn.XLOOKUP(Tabla15[[#This Row],[COD]],TNOMINA[CODIGO],TNOMINA[SFS])</f>
        <v>4560</v>
      </c>
      <c r="S8" s="34">
        <f>_xlfn.XLOOKUP(Tabla15[[#This Row],[COD]],TNOMINA[CODIGO],TNOMINA[AFP])</f>
        <v>4305</v>
      </c>
      <c r="T8" s="34">
        <f>_xlfn.XLOOKUP(Tabla15[[#This Row],[COD]],TNOMINA[CODIGO],TNOMINA[Otros Descuentos])</f>
        <v>25</v>
      </c>
      <c r="U8" s="34">
        <f>_xlfn.XLOOKUP(Tabla15[[#This Row],[COD]],TNOMINA[CODIGO],TNOMINA[sneto])</f>
        <v>117243.38</v>
      </c>
      <c r="V8" s="21" t="str" cm="1">
        <f t="array" ref="V8">_xlfn.XLOOKUP(Tabla15[[#This Row],[cedula]],MINC_022025[NUMERO_DOCUMENTO],LEFT(MINC_022025[GENERO],1))</f>
        <v>M</v>
      </c>
      <c r="W8" s="56" t="str">
        <f>_xlfn.XLOOKUP(Tabla15[[#This Row],[DIRECCIÓN O DEPARTAMENTO]],MINC_022025[LUGAR_FUNCIONES],MINC_022025[LUGAR_FUNCIONES_CODIGO])</f>
        <v>01.83</v>
      </c>
      <c r="X8" s="21">
        <f>LEN(Tabla15[[#This Row],[CODIGO LUGAR]])</f>
        <v>5</v>
      </c>
      <c r="Y8" s="21" cm="1">
        <f t="array" ref="Y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5">
      <c r="A9" s="42" t="str">
        <f>Tabla15[[#This Row],[cedula]]&amp;Tabla15[[#This Row],[CTA]]&amp;Tabla15[[#This Row],[prog]]</f>
        <v>038001454542.1.1.1.0101</v>
      </c>
      <c r="B9" s="21" t="s">
        <v>1787</v>
      </c>
      <c r="C9" s="59" t="s">
        <v>1807</v>
      </c>
      <c r="D9" s="59" t="s">
        <v>5730</v>
      </c>
      <c r="E9" s="59" t="s">
        <v>5731</v>
      </c>
      <c r="F9" s="59" t="s">
        <v>9</v>
      </c>
      <c r="G9" s="59" t="s">
        <v>5980</v>
      </c>
      <c r="H9" s="21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9" s="21" t="str">
        <f>_xlfn.XLOOKUP(Tabla15[[#This Row],[cedula]],MINC_022025[CATEGORIA_PROPIA],MINC_022025[CARGO],_xlfn.XLOOKUP(Tabla15[[#This Row],[COD]],TNOMINA[CODIGO],TNOMINA[cargo]))</f>
        <v>COORDINADOR (A)</v>
      </c>
      <c r="J9" s="21" t="str">
        <f>_xlfn.XLOOKUP(Tabla15[[#This Row],[cedula]],MINC_022025[NUMERO_DOCUMENTO],MINC_022025[LUGAR_FUNCIONES])</f>
        <v>MINISTERIO DE CULTURA</v>
      </c>
      <c r="K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" s="21" t="str">
        <f>_xlfn.XLOOKUP(Tabla15[[#This Row],[CARGO]],TSIMPLIFICADO[CARGO],TSIMPLIFICADO[CATEGORIA DEL SERVIDOR],Tabla15[[#This Row],[TIPO]])</f>
        <v>FIJO</v>
      </c>
      <c r="M9" s="21" t="str">
        <f>IF(Tabla15[[#This Row],[CTA]]="2.1.1.3.01","TRAMITE DE PENSION",IF(Tabla15[[#This Row],[CAT1]]&lt;&gt;"",Tabla15[[#This Row],[CAT1]],Tabla15[[#This Row],[CAT2]]))</f>
        <v>FIJO</v>
      </c>
      <c r="N9" s="86" t="str">
        <f>_xlfn.XLOOKUP(Tabla15[[#This Row],[cedula]],TFECHA[cedula],TFECHA[desde],"")</f>
        <v/>
      </c>
      <c r="O9" s="86" t="str">
        <f>_xlfn.XLOOKUP(Tabla15[[#This Row],[cedula]],TFECHA[cedula],TFECHA[hasta],"")</f>
        <v/>
      </c>
      <c r="P9" s="34">
        <f>_xlfn.XLOOKUP(Tabla15[[#This Row],[COD]],TNOMINA[CODIGO],TNOMINA[sbruto])</f>
        <v>145000</v>
      </c>
      <c r="Q9" s="34">
        <f>_xlfn.XLOOKUP(Tabla15[[#This Row],[COD]],TNOMINA[CODIGO],TNOMINA[ISR])</f>
        <v>22690.49</v>
      </c>
      <c r="R9" s="34">
        <f>_xlfn.XLOOKUP(Tabla15[[#This Row],[COD]],TNOMINA[CODIGO],TNOMINA[SFS])</f>
        <v>4408</v>
      </c>
      <c r="S9" s="34">
        <f>_xlfn.XLOOKUP(Tabla15[[#This Row],[COD]],TNOMINA[CODIGO],TNOMINA[AFP])</f>
        <v>4161.5</v>
      </c>
      <c r="T9" s="34">
        <f>_xlfn.XLOOKUP(Tabla15[[#This Row],[COD]],TNOMINA[CODIGO],TNOMINA[Otros Descuentos])</f>
        <v>25</v>
      </c>
      <c r="U9" s="34">
        <f>_xlfn.XLOOKUP(Tabla15[[#This Row],[COD]],TNOMINA[CODIGO],TNOMINA[sneto])</f>
        <v>113715.01</v>
      </c>
      <c r="V9" s="21" t="str" cm="1">
        <f t="array" ref="V9">_xlfn.XLOOKUP(Tabla15[[#This Row],[cedula]],MINC_022025[NUMERO_DOCUMENTO],LEFT(MINC_022025[GENERO],1))</f>
        <v>F</v>
      </c>
      <c r="W9" s="56" t="str">
        <f>_xlfn.XLOOKUP(Tabla15[[#This Row],[DIRECCIÓN O DEPARTAMENTO]],MINC_022025[LUGAR_FUNCIONES],MINC_022025[LUGAR_FUNCIONES_CODIGO])</f>
        <v>01.83</v>
      </c>
      <c r="X9" s="21">
        <f>LEN(Tabla15[[#This Row],[CODIGO LUGAR]])</f>
        <v>5</v>
      </c>
      <c r="Y9" s="21" cm="1">
        <f t="array" ref="Y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5">
      <c r="A10" s="42" t="str">
        <f>Tabla15[[#This Row],[cedula]]&amp;Tabla15[[#This Row],[CTA]]&amp;Tabla15[[#This Row],[prog]]</f>
        <v>001093073552.1.1.1.0101</v>
      </c>
      <c r="B10" s="21" t="s">
        <v>1787</v>
      </c>
      <c r="C10" s="59" t="s">
        <v>1807</v>
      </c>
      <c r="D10" s="59" t="s">
        <v>5730</v>
      </c>
      <c r="E10" s="59" t="s">
        <v>5731</v>
      </c>
      <c r="F10" s="59" t="s">
        <v>9</v>
      </c>
      <c r="G10" s="59" t="s">
        <v>1508</v>
      </c>
      <c r="H10" s="21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0" s="21" t="str">
        <f>_xlfn.XLOOKUP(Tabla15[[#This Row],[cedula]],MINC_022025[CATEGORIA_PROPIA],MINC_022025[CARGO],_xlfn.XLOOKUP(Tabla15[[#This Row],[COD]],TNOMINA[CODIGO],TNOMINA[cargo]))</f>
        <v>DIRECTOR (A)</v>
      </c>
      <c r="J10" s="21" t="str">
        <f>_xlfn.XLOOKUP(Tabla15[[#This Row],[cedula]],MINC_022025[NUMERO_DOCUMENTO],MINC_022025[LUGAR_FUNCIONES])</f>
        <v>MINISTERIO DE CULTURA</v>
      </c>
      <c r="K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" s="21" t="str">
        <f>_xlfn.XLOOKUP(Tabla15[[#This Row],[CARGO]],TSIMPLIFICADO[CARGO],TSIMPLIFICADO[CATEGORIA DEL SERVIDOR],Tabla15[[#This Row],[TIPO]])</f>
        <v>FIJO</v>
      </c>
      <c r="M10" s="21" t="str">
        <f>IF(Tabla15[[#This Row],[CTA]]="2.1.1.3.01","TRAMITE DE PENSION",IF(Tabla15[[#This Row],[CAT1]]&lt;&gt;"",Tabla15[[#This Row],[CAT1]],Tabla15[[#This Row],[CAT2]]))</f>
        <v>FIJO</v>
      </c>
      <c r="N10" s="86" t="str">
        <f>_xlfn.XLOOKUP(Tabla15[[#This Row],[cedula]],TFECHA[cedula],TFECHA[desde],"")</f>
        <v/>
      </c>
      <c r="O10" s="86" t="str">
        <f>_xlfn.XLOOKUP(Tabla15[[#This Row],[cedula]],TFECHA[cedula],TFECHA[hasta],"")</f>
        <v/>
      </c>
      <c r="P10" s="34">
        <f>_xlfn.XLOOKUP(Tabla15[[#This Row],[COD]],TNOMINA[CODIGO],TNOMINA[sbruto])</f>
        <v>115000</v>
      </c>
      <c r="Q10" s="34">
        <f>_xlfn.XLOOKUP(Tabla15[[#This Row],[COD]],TNOMINA[CODIGO],TNOMINA[ISR])</f>
        <v>15633.74</v>
      </c>
      <c r="R10" s="34">
        <f>_xlfn.XLOOKUP(Tabla15[[#This Row],[COD]],TNOMINA[CODIGO],TNOMINA[SFS])</f>
        <v>3496</v>
      </c>
      <c r="S10" s="34">
        <f>_xlfn.XLOOKUP(Tabla15[[#This Row],[COD]],TNOMINA[CODIGO],TNOMINA[AFP])</f>
        <v>3300.5</v>
      </c>
      <c r="T10" s="34">
        <f>_xlfn.XLOOKUP(Tabla15[[#This Row],[COD]],TNOMINA[CODIGO],TNOMINA[Otros Descuentos])</f>
        <v>21883.919999999998</v>
      </c>
      <c r="U10" s="34">
        <f>_xlfn.XLOOKUP(Tabla15[[#This Row],[COD]],TNOMINA[CODIGO],TNOMINA[sneto])</f>
        <v>70685.84</v>
      </c>
      <c r="V10" s="21" t="str" cm="1">
        <f t="array" ref="V10">_xlfn.XLOOKUP(Tabla15[[#This Row],[cedula]],MINC_022025[NUMERO_DOCUMENTO],LEFT(MINC_022025[GENERO],1))</f>
        <v>M</v>
      </c>
      <c r="W10" s="56" t="str">
        <f>_xlfn.XLOOKUP(Tabla15[[#This Row],[DIRECCIÓN O DEPARTAMENTO]],MINC_022025[LUGAR_FUNCIONES],MINC_022025[LUGAR_FUNCIONES_CODIGO])</f>
        <v>01.83</v>
      </c>
      <c r="X10" s="21">
        <f>LEN(Tabla15[[#This Row],[CODIGO LUGAR]])</f>
        <v>5</v>
      </c>
      <c r="Y10" s="21" cm="1">
        <f t="array" ref="Y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5">
      <c r="A11" s="42" t="str">
        <f>Tabla15[[#This Row],[cedula]]&amp;Tabla15[[#This Row],[CTA]]&amp;Tabla15[[#This Row],[prog]]</f>
        <v>001048783842.1.1.1.0101</v>
      </c>
      <c r="B11" s="21" t="s">
        <v>1787</v>
      </c>
      <c r="C11" s="59" t="s">
        <v>1807</v>
      </c>
      <c r="D11" s="59" t="s">
        <v>5730</v>
      </c>
      <c r="E11" s="59" t="s">
        <v>5731</v>
      </c>
      <c r="F11" s="59" t="s">
        <v>9</v>
      </c>
      <c r="G11" s="59" t="s">
        <v>1426</v>
      </c>
      <c r="H11" s="21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11" s="21" t="str">
        <f>_xlfn.XLOOKUP(Tabla15[[#This Row],[cedula]],MINC_022025[CATEGORIA_PROPIA],MINC_022025[CARGO],_xlfn.XLOOKUP(Tabla15[[#This Row],[COD]],TNOMINA[CODIGO],TNOMINA[cargo]))</f>
        <v>ENCARGADO (A)</v>
      </c>
      <c r="J11" s="21" t="str">
        <f>_xlfn.XLOOKUP(Tabla15[[#This Row],[cedula]],MINC_022025[NUMERO_DOCUMENTO],MINC_022025[LUGAR_FUNCIONES])</f>
        <v>MINISTERIO DE CULTURA</v>
      </c>
      <c r="K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" s="21" t="str">
        <f>_xlfn.XLOOKUP(Tabla15[[#This Row],[CARGO]],TSIMPLIFICADO[CARGO],TSIMPLIFICADO[CATEGORIA DEL SERVIDOR],Tabla15[[#This Row],[TIPO]])</f>
        <v>FIJO</v>
      </c>
      <c r="M11" s="21" t="str">
        <f>IF(Tabla15[[#This Row],[CTA]]="2.1.1.3.01","TRAMITE DE PENSION",IF(Tabla15[[#This Row],[CAT1]]&lt;&gt;"",Tabla15[[#This Row],[CAT1]],Tabla15[[#This Row],[CAT2]]))</f>
        <v>FIJO</v>
      </c>
      <c r="N11" s="86" t="str">
        <f>_xlfn.XLOOKUP(Tabla15[[#This Row],[cedula]],TFECHA[cedula],TFECHA[desde],"")</f>
        <v/>
      </c>
      <c r="O11" s="86" t="str">
        <f>_xlfn.XLOOKUP(Tabla15[[#This Row],[cedula]],TFECHA[cedula],TFECHA[hasta],"")</f>
        <v/>
      </c>
      <c r="P11" s="34">
        <f>_xlfn.XLOOKUP(Tabla15[[#This Row],[COD]],TNOMINA[CODIGO],TNOMINA[sbruto])</f>
        <v>115000</v>
      </c>
      <c r="Q11" s="34">
        <f>_xlfn.XLOOKUP(Tabla15[[#This Row],[COD]],TNOMINA[CODIGO],TNOMINA[ISR])</f>
        <v>15204.88</v>
      </c>
      <c r="R11" s="34">
        <f>_xlfn.XLOOKUP(Tabla15[[#This Row],[COD]],TNOMINA[CODIGO],TNOMINA[SFS])</f>
        <v>3496</v>
      </c>
      <c r="S11" s="34">
        <f>_xlfn.XLOOKUP(Tabla15[[#This Row],[COD]],TNOMINA[CODIGO],TNOMINA[AFP])</f>
        <v>3300.5</v>
      </c>
      <c r="T11" s="34">
        <f>_xlfn.XLOOKUP(Tabla15[[#This Row],[COD]],TNOMINA[CODIGO],TNOMINA[Otros Descuentos])</f>
        <v>1740.4599999999919</v>
      </c>
      <c r="U11" s="34">
        <f>_xlfn.XLOOKUP(Tabla15[[#This Row],[COD]],TNOMINA[CODIGO],TNOMINA[sneto])</f>
        <v>91258.16</v>
      </c>
      <c r="V11" s="21" t="str" cm="1">
        <f t="array" ref="V11">_xlfn.XLOOKUP(Tabla15[[#This Row],[cedula]],MINC_022025[NUMERO_DOCUMENTO],LEFT(MINC_022025[GENERO],1))</f>
        <v>M</v>
      </c>
      <c r="W11" s="56" t="str">
        <f>_xlfn.XLOOKUP(Tabla15[[#This Row],[DIRECCIÓN O DEPARTAMENTO]],MINC_022025[LUGAR_FUNCIONES],MINC_022025[LUGAR_FUNCIONES_CODIGO])</f>
        <v>01.83</v>
      </c>
      <c r="X11" s="21">
        <f>LEN(Tabla15[[#This Row],[CODIGO LUGAR]])</f>
        <v>5</v>
      </c>
      <c r="Y11" s="21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42" t="str">
        <f>Tabla15[[#This Row],[cedula]]&amp;Tabla15[[#This Row],[CTA]]&amp;Tabla15[[#This Row],[prog]]</f>
        <v>001165452452.1.1.1.0101</v>
      </c>
      <c r="B12" s="21" t="s">
        <v>1787</v>
      </c>
      <c r="C12" s="59" t="s">
        <v>1807</v>
      </c>
      <c r="D12" s="59" t="s">
        <v>5730</v>
      </c>
      <c r="E12" s="59" t="s">
        <v>5731</v>
      </c>
      <c r="F12" s="59" t="s">
        <v>9</v>
      </c>
      <c r="G12" s="59" t="s">
        <v>1418</v>
      </c>
      <c r="H12" s="21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12" s="21" t="str">
        <f>_xlfn.XLOOKUP(Tabla15[[#This Row],[cedula]],MINC_022025[CATEGORIA_PROPIA],MINC_022025[CARGO],_xlfn.XLOOKUP(Tabla15[[#This Row],[COD]],TNOMINA[CODIGO],TNOMINA[cargo]))</f>
        <v>ASISTENTE EJECUTIVA</v>
      </c>
      <c r="J12" s="21" t="str">
        <f>_xlfn.XLOOKUP(Tabla15[[#This Row],[cedula]],MINC_022025[NUMERO_DOCUMENTO],MINC_022025[LUGAR_FUNCIONES])</f>
        <v>MINISTERIO DE CULTURA</v>
      </c>
      <c r="K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2" s="21" t="str">
        <f>_xlfn.XLOOKUP(Tabla15[[#This Row],[CARGO]],TSIMPLIFICADO[CARGO],TSIMPLIFICADO[CATEGORIA DEL SERVIDOR],Tabla15[[#This Row],[TIPO]])</f>
        <v>FIJO</v>
      </c>
      <c r="M12" s="21" t="str">
        <f>IF(Tabla15[[#This Row],[CTA]]="2.1.1.3.01","TRAMITE DE PENSION",IF(Tabla15[[#This Row],[CAT1]]&lt;&gt;"",Tabla15[[#This Row],[CAT1]],Tabla15[[#This Row],[CAT2]]))</f>
        <v>EMPLEADO DE CONFIANZA</v>
      </c>
      <c r="N12" s="86" t="str">
        <f>_xlfn.XLOOKUP(Tabla15[[#This Row],[cedula]],TFECHA[cedula],TFECHA[desde],"")</f>
        <v/>
      </c>
      <c r="O12" s="86" t="str">
        <f>_xlfn.XLOOKUP(Tabla15[[#This Row],[cedula]],TFECHA[cedula],TFECHA[hasta],"")</f>
        <v/>
      </c>
      <c r="P12" s="34">
        <f>_xlfn.XLOOKUP(Tabla15[[#This Row],[COD]],TNOMINA[CODIGO],TNOMINA[sbruto])</f>
        <v>95000</v>
      </c>
      <c r="Q12" s="34">
        <f>_xlfn.XLOOKUP(Tabla15[[#This Row],[COD]],TNOMINA[CODIGO],TNOMINA[ISR])</f>
        <v>10500.38</v>
      </c>
      <c r="R12" s="34">
        <f>_xlfn.XLOOKUP(Tabla15[[#This Row],[COD]],TNOMINA[CODIGO],TNOMINA[SFS])</f>
        <v>2888</v>
      </c>
      <c r="S12" s="34">
        <f>_xlfn.XLOOKUP(Tabla15[[#This Row],[COD]],TNOMINA[CODIGO],TNOMINA[AFP])</f>
        <v>2726.5</v>
      </c>
      <c r="T12" s="34">
        <f>_xlfn.XLOOKUP(Tabla15[[#This Row],[COD]],TNOMINA[CODIGO],TNOMINA[Otros Descuentos])</f>
        <v>1740.4599999999919</v>
      </c>
      <c r="U12" s="34">
        <f>_xlfn.XLOOKUP(Tabla15[[#This Row],[COD]],TNOMINA[CODIGO],TNOMINA[sneto])</f>
        <v>77144.66</v>
      </c>
      <c r="V12" s="21" t="str" cm="1">
        <f t="array" ref="V12">_xlfn.XLOOKUP(Tabla15[[#This Row],[cedula]],MINC_022025[NUMERO_DOCUMENTO],LEFT(MINC_022025[GENERO],1))</f>
        <v>F</v>
      </c>
      <c r="W12" s="56" t="str">
        <f>_xlfn.XLOOKUP(Tabla15[[#This Row],[DIRECCIÓN O DEPARTAMENTO]],MINC_022025[LUGAR_FUNCIONES],MINC_022025[LUGAR_FUNCIONES_CODIGO])</f>
        <v>01.83</v>
      </c>
      <c r="X12" s="21">
        <f>LEN(Tabla15[[#This Row],[CODIGO LUGAR]])</f>
        <v>5</v>
      </c>
      <c r="Y12" s="21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42" t="str">
        <f>Tabla15[[#This Row],[cedula]]&amp;Tabla15[[#This Row],[CTA]]&amp;Tabla15[[#This Row],[prog]]</f>
        <v>402262752262.1.1.1.0101</v>
      </c>
      <c r="B13" s="21" t="s">
        <v>1787</v>
      </c>
      <c r="C13" s="59" t="s">
        <v>1807</v>
      </c>
      <c r="D13" s="59" t="s">
        <v>5730</v>
      </c>
      <c r="E13" s="59" t="s">
        <v>5731</v>
      </c>
      <c r="F13" s="59" t="s">
        <v>9</v>
      </c>
      <c r="G13" s="59" t="s">
        <v>1238</v>
      </c>
      <c r="H13" s="21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13" s="21" t="str">
        <f>_xlfn.XLOOKUP(Tabla15[[#This Row],[cedula]],MINC_022025[CATEGORIA_PROPIA],MINC_022025[CARGO],_xlfn.XLOOKUP(Tabla15[[#This Row],[COD]],TNOMINA[CODIGO],TNOMINA[cargo]))</f>
        <v>SECRETARIA</v>
      </c>
      <c r="J13" s="21" t="str">
        <f>_xlfn.XLOOKUP(Tabla15[[#This Row],[cedula]],MINC_022025[NUMERO_DOCUMENTO],MINC_022025[LUGAR_FUNCIONES])</f>
        <v>MINISTERIO DE CULTURA</v>
      </c>
      <c r="K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" s="21" t="str">
        <f>_xlfn.XLOOKUP(Tabla15[[#This Row],[CARGO]],TSIMPLIFICADO[CARGO],TSIMPLIFICADO[CATEGORIA DEL SERVIDOR],Tabla15[[#This Row],[TIPO]])</f>
        <v>ESTATUTO SIMPLIFICADO</v>
      </c>
      <c r="M13" s="21" t="str">
        <f>IF(Tabla15[[#This Row],[CTA]]="2.1.1.3.01","TRAMITE DE PENSION",IF(Tabla15[[#This Row],[CAT1]]&lt;&gt;"",Tabla15[[#This Row],[CAT1]],Tabla15[[#This Row],[CAT2]]))</f>
        <v>ESTATUTO SIMPLIFICADO</v>
      </c>
      <c r="N13" s="86" t="str">
        <f>_xlfn.XLOOKUP(Tabla15[[#This Row],[cedula]],TFECHA[cedula],TFECHA[desde],"")</f>
        <v/>
      </c>
      <c r="O13" s="86" t="str">
        <f>_xlfn.XLOOKUP(Tabla15[[#This Row],[cedula]],TFECHA[cedula],TFECHA[hasta],"")</f>
        <v/>
      </c>
      <c r="P13" s="34">
        <f>_xlfn.XLOOKUP(Tabla15[[#This Row],[COD]],TNOMINA[CODIGO],TNOMINA[sbruto])</f>
        <v>90000</v>
      </c>
      <c r="Q13" s="34">
        <f>_xlfn.XLOOKUP(Tabla15[[#This Row],[COD]],TNOMINA[CODIGO],TNOMINA[ISR])</f>
        <v>9324.25</v>
      </c>
      <c r="R13" s="34">
        <f>_xlfn.XLOOKUP(Tabla15[[#This Row],[COD]],TNOMINA[CODIGO],TNOMINA[SFS])</f>
        <v>2736</v>
      </c>
      <c r="S13" s="34">
        <f>_xlfn.XLOOKUP(Tabla15[[#This Row],[COD]],TNOMINA[CODIGO],TNOMINA[AFP])</f>
        <v>2583</v>
      </c>
      <c r="T13" s="34">
        <f>_xlfn.XLOOKUP(Tabla15[[#This Row],[COD]],TNOMINA[CODIGO],TNOMINA[Otros Descuentos])</f>
        <v>13370.629999999997</v>
      </c>
      <c r="U13" s="34">
        <f>_xlfn.XLOOKUP(Tabla15[[#This Row],[COD]],TNOMINA[CODIGO],TNOMINA[sneto])</f>
        <v>61986.12</v>
      </c>
      <c r="V13" s="21" t="str" cm="1">
        <f t="array" ref="V13">_xlfn.XLOOKUP(Tabla15[[#This Row],[cedula]],MINC_022025[NUMERO_DOCUMENTO],LEFT(MINC_022025[GENERO],1))</f>
        <v>F</v>
      </c>
      <c r="W13" s="56" t="str">
        <f>_xlfn.XLOOKUP(Tabla15[[#This Row],[DIRECCIÓN O DEPARTAMENTO]],MINC_022025[LUGAR_FUNCIONES],MINC_022025[LUGAR_FUNCIONES_CODIGO])</f>
        <v>01.83</v>
      </c>
      <c r="X13" s="21">
        <f>LEN(Tabla15[[#This Row],[CODIGO LUGAR]])</f>
        <v>5</v>
      </c>
      <c r="Y13" s="2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2" t="str">
        <f>Tabla15[[#This Row],[cedula]]&amp;Tabla15[[#This Row],[CTA]]&amp;Tabla15[[#This Row],[prog]]</f>
        <v>001006265892.1.1.1.0101</v>
      </c>
      <c r="B14" s="21" t="s">
        <v>1787</v>
      </c>
      <c r="C14" s="59" t="s">
        <v>1807</v>
      </c>
      <c r="D14" s="59" t="s">
        <v>5730</v>
      </c>
      <c r="E14" s="59" t="s">
        <v>5731</v>
      </c>
      <c r="F14" s="59" t="s">
        <v>9</v>
      </c>
      <c r="G14" s="59" t="s">
        <v>1295</v>
      </c>
      <c r="H14" s="21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14" s="21" t="str">
        <f>_xlfn.XLOOKUP(Tabla15[[#This Row],[cedula]],MINC_022025[CATEGORIA_PROPIA],MINC_022025[CARGO],_xlfn.XLOOKUP(Tabla15[[#This Row],[COD]],TNOMINA[CODIGO],TNOMINA[cargo]))</f>
        <v>SECRETARIA EJECUTIVA</v>
      </c>
      <c r="J14" s="21" t="str">
        <f>_xlfn.XLOOKUP(Tabla15[[#This Row],[cedula]],MINC_022025[NUMERO_DOCUMENTO],MINC_022025[LUGAR_FUNCIONES])</f>
        <v>MINISTERIO DE CULTURA</v>
      </c>
      <c r="K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" s="21" t="str">
        <f>_xlfn.XLOOKUP(Tabla15[[#This Row],[CARGO]],TSIMPLIFICADO[CARGO],TSIMPLIFICADO[CATEGORIA DEL SERVIDOR],Tabla15[[#This Row],[TIPO]])</f>
        <v>ESTATUTO SIMPLIFICADO</v>
      </c>
      <c r="M14" s="21" t="str">
        <f>IF(Tabla15[[#This Row],[CTA]]="2.1.1.3.01","TRAMITE DE PENSION",IF(Tabla15[[#This Row],[CAT1]]&lt;&gt;"",Tabla15[[#This Row],[CAT1]],Tabla15[[#This Row],[CAT2]]))</f>
        <v>ESTATUTO SIMPLIFICADO</v>
      </c>
      <c r="N14" s="86" t="str">
        <f>_xlfn.XLOOKUP(Tabla15[[#This Row],[cedula]],TFECHA[cedula],TFECHA[desde],"")</f>
        <v/>
      </c>
      <c r="O14" s="86" t="str">
        <f>_xlfn.XLOOKUP(Tabla15[[#This Row],[cedula]],TFECHA[cedula],TFECHA[hasta],"")</f>
        <v/>
      </c>
      <c r="P14" s="34">
        <f>_xlfn.XLOOKUP(Tabla15[[#This Row],[COD]],TNOMINA[CODIGO],TNOMINA[sbruto])</f>
        <v>90000</v>
      </c>
      <c r="Q14" s="34">
        <f>_xlfn.XLOOKUP(Tabla15[[#This Row],[COD]],TNOMINA[CODIGO],TNOMINA[ISR])</f>
        <v>9753.1200000000008</v>
      </c>
      <c r="R14" s="34">
        <f>_xlfn.XLOOKUP(Tabla15[[#This Row],[COD]],TNOMINA[CODIGO],TNOMINA[SFS])</f>
        <v>2736</v>
      </c>
      <c r="S14" s="34">
        <f>_xlfn.XLOOKUP(Tabla15[[#This Row],[COD]],TNOMINA[CODIGO],TNOMINA[AFP])</f>
        <v>2583</v>
      </c>
      <c r="T14" s="34">
        <f>_xlfn.XLOOKUP(Tabla15[[#This Row],[COD]],TNOMINA[CODIGO],TNOMINA[Otros Descuentos])</f>
        <v>325</v>
      </c>
      <c r="U14" s="34">
        <f>_xlfn.XLOOKUP(Tabla15[[#This Row],[COD]],TNOMINA[CODIGO],TNOMINA[sneto])</f>
        <v>74602.880000000005</v>
      </c>
      <c r="V14" s="21" t="str" cm="1">
        <f t="array" ref="V14">_xlfn.XLOOKUP(Tabla15[[#This Row],[cedula]],MINC_022025[NUMERO_DOCUMENTO],LEFT(MINC_022025[GENERO],1))</f>
        <v>F</v>
      </c>
      <c r="W14" s="56" t="str">
        <f>_xlfn.XLOOKUP(Tabla15[[#This Row],[DIRECCIÓN O DEPARTAMENTO]],MINC_022025[LUGAR_FUNCIONES],MINC_022025[LUGAR_FUNCIONES_CODIGO])</f>
        <v>01.83</v>
      </c>
      <c r="X14" s="21">
        <f>LEN(Tabla15[[#This Row],[CODIGO LUGAR]])</f>
        <v>5</v>
      </c>
      <c r="Y14" s="2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2" t="str">
        <f>Tabla15[[#This Row],[cedula]]&amp;Tabla15[[#This Row],[CTA]]&amp;Tabla15[[#This Row],[prog]]</f>
        <v>402370400562.1.1.1.0101</v>
      </c>
      <c r="B15" s="21" t="s">
        <v>1787</v>
      </c>
      <c r="C15" s="59" t="s">
        <v>1807</v>
      </c>
      <c r="D15" s="59" t="s">
        <v>5730</v>
      </c>
      <c r="E15" s="59" t="s">
        <v>5731</v>
      </c>
      <c r="F15" s="59" t="s">
        <v>9</v>
      </c>
      <c r="G15" s="59" t="s">
        <v>6075</v>
      </c>
      <c r="H15" s="21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15" s="21" t="str">
        <f>_xlfn.XLOOKUP(Tabla15[[#This Row],[cedula]],MINC_022025[CATEGORIA_PROPIA],MINC_022025[CARGO],_xlfn.XLOOKUP(Tabla15[[#This Row],[COD]],TNOMINA[CODIGO],TNOMINA[cargo]))</f>
        <v>ASISTENTE</v>
      </c>
      <c r="J15" s="21" t="str">
        <f>_xlfn.XLOOKUP(Tabla15[[#This Row],[cedula]],MINC_022025[NUMERO_DOCUMENTO],MINC_022025[LUGAR_FUNCIONES])</f>
        <v>MINISTERIO DE CULTURA</v>
      </c>
      <c r="K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5" s="21" t="str">
        <f>_xlfn.XLOOKUP(Tabla15[[#This Row],[CARGO]],TSIMPLIFICADO[CARGO],TSIMPLIFICADO[CATEGORIA DEL SERVIDOR],Tabla15[[#This Row],[TIPO]])</f>
        <v>FIJO</v>
      </c>
      <c r="M15" s="21" t="str">
        <f>IF(Tabla15[[#This Row],[CTA]]="2.1.1.3.01","TRAMITE DE PENSION",IF(Tabla15[[#This Row],[CAT1]]&lt;&gt;"",Tabla15[[#This Row],[CAT1]],Tabla15[[#This Row],[CAT2]]))</f>
        <v>EMPLEADO DE CONFIANZA</v>
      </c>
      <c r="N15" s="86" t="str">
        <f>_xlfn.XLOOKUP(Tabla15[[#This Row],[cedula]],TFECHA[cedula],TFECHA[desde],"")</f>
        <v/>
      </c>
      <c r="O15" s="86" t="str">
        <f>_xlfn.XLOOKUP(Tabla15[[#This Row],[cedula]],TFECHA[cedula],TFECHA[hasta],"")</f>
        <v/>
      </c>
      <c r="P15" s="34">
        <f>_xlfn.XLOOKUP(Tabla15[[#This Row],[COD]],TNOMINA[CODIGO],TNOMINA[sbruto])</f>
        <v>75000</v>
      </c>
      <c r="Q15" s="34">
        <f>_xlfn.XLOOKUP(Tabla15[[#This Row],[COD]],TNOMINA[CODIGO],TNOMINA[ISR])</f>
        <v>6309.38</v>
      </c>
      <c r="R15" s="34">
        <f>_xlfn.XLOOKUP(Tabla15[[#This Row],[COD]],TNOMINA[CODIGO],TNOMINA[SFS])</f>
        <v>2280</v>
      </c>
      <c r="S15" s="34">
        <f>_xlfn.XLOOKUP(Tabla15[[#This Row],[COD]],TNOMINA[CODIGO],TNOMINA[AFP])</f>
        <v>2152.5</v>
      </c>
      <c r="T15" s="34">
        <f>_xlfn.XLOOKUP(Tabla15[[#This Row],[COD]],TNOMINA[CODIGO],TNOMINA[Otros Descuentos])</f>
        <v>24.999999999992724</v>
      </c>
      <c r="U15" s="34">
        <f>_xlfn.XLOOKUP(Tabla15[[#This Row],[COD]],TNOMINA[CODIGO],TNOMINA[sneto])</f>
        <v>64233.120000000003</v>
      </c>
      <c r="V15" s="21" t="str" cm="1">
        <f t="array" ref="V15">_xlfn.XLOOKUP(Tabla15[[#This Row],[cedula]],MINC_022025[NUMERO_DOCUMENTO],LEFT(MINC_022025[GENERO],1))</f>
        <v>F</v>
      </c>
      <c r="W15" s="56" t="str">
        <f>_xlfn.XLOOKUP(Tabla15[[#This Row],[DIRECCIÓN O DEPARTAMENTO]],MINC_022025[LUGAR_FUNCIONES],MINC_022025[LUGAR_FUNCIONES_CODIGO])</f>
        <v>01.83</v>
      </c>
      <c r="X15" s="21">
        <f>LEN(Tabla15[[#This Row],[CODIGO LUGAR]])</f>
        <v>5</v>
      </c>
      <c r="Y15" s="2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2" t="str">
        <f>Tabla15[[#This Row],[cedula]]&amp;Tabla15[[#This Row],[CTA]]&amp;Tabla15[[#This Row],[prog]]</f>
        <v>001007917552.1.1.1.0101</v>
      </c>
      <c r="B16" s="21" t="s">
        <v>1787</v>
      </c>
      <c r="C16" s="59" t="s">
        <v>1807</v>
      </c>
      <c r="D16" s="59" t="s">
        <v>5730</v>
      </c>
      <c r="E16" s="59" t="s">
        <v>5731</v>
      </c>
      <c r="F16" s="59" t="s">
        <v>9</v>
      </c>
      <c r="G16" s="59" t="s">
        <v>1247</v>
      </c>
      <c r="H16" s="21" t="str">
        <f>_xlfn.XLOOKUP(Tabla15[[#This Row],[cedula]],MINC_022025[CATEGORIA_PROPIA],MINC_022025[FECHA_INGRESO_PRIMER_CARGO],_xlfn.XLOOKUP(Tabla15[[#This Row],[COD]],TNOMINA[CODIGO],TNOMINA[nombre]))</f>
        <v>AMARILIS ALTAGRACIA GONZALEZ GENAO</v>
      </c>
      <c r="I16" s="21" t="str">
        <f>_xlfn.XLOOKUP(Tabla15[[#This Row],[cedula]],MINC_022025[CATEGORIA_PROPIA],MINC_022025[CARGO],_xlfn.XLOOKUP(Tabla15[[#This Row],[COD]],TNOMINA[CODIGO],TNOMINA[cargo]))</f>
        <v>ASISTENTE</v>
      </c>
      <c r="J16" s="21" t="str">
        <f>_xlfn.XLOOKUP(Tabla15[[#This Row],[cedula]],MINC_022025[NUMERO_DOCUMENTO],MINC_022025[LUGAR_FUNCIONES])</f>
        <v>MINISTERIO DE CULTURA</v>
      </c>
      <c r="K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6" s="21" t="str">
        <f>_xlfn.XLOOKUP(Tabla15[[#This Row],[CARGO]],TSIMPLIFICADO[CARGO],TSIMPLIFICADO[CATEGORIA DEL SERVIDOR],Tabla15[[#This Row],[TIPO]])</f>
        <v>FIJO</v>
      </c>
      <c r="M16" s="21" t="str">
        <f>IF(Tabla15[[#This Row],[CTA]]="2.1.1.3.01","TRAMITE DE PENSION",IF(Tabla15[[#This Row],[CAT1]]&lt;&gt;"",Tabla15[[#This Row],[CAT1]],Tabla15[[#This Row],[CAT2]]))</f>
        <v>EMPLEADO DE CONFIANZA</v>
      </c>
      <c r="N16" s="86" t="str">
        <f>_xlfn.XLOOKUP(Tabla15[[#This Row],[cedula]],TFECHA[cedula],TFECHA[desde],"")</f>
        <v/>
      </c>
      <c r="O16" s="86" t="str">
        <f>_xlfn.XLOOKUP(Tabla15[[#This Row],[cedula]],TFECHA[cedula],TFECHA[hasta],"")</f>
        <v/>
      </c>
      <c r="P16" s="34">
        <f>_xlfn.XLOOKUP(Tabla15[[#This Row],[COD]],TNOMINA[CODIGO],TNOMINA[sbruto])</f>
        <v>70000</v>
      </c>
      <c r="Q16" s="34">
        <f>_xlfn.XLOOKUP(Tabla15[[#This Row],[COD]],TNOMINA[CODIGO],TNOMINA[ISR])</f>
        <v>4682.29</v>
      </c>
      <c r="R16" s="34">
        <f>_xlfn.XLOOKUP(Tabla15[[#This Row],[COD]],TNOMINA[CODIGO],TNOMINA[SFS])</f>
        <v>2128</v>
      </c>
      <c r="S16" s="34">
        <f>_xlfn.XLOOKUP(Tabla15[[#This Row],[COD]],TNOMINA[CODIGO],TNOMINA[AFP])</f>
        <v>2009</v>
      </c>
      <c r="T16" s="34">
        <f>_xlfn.XLOOKUP(Tabla15[[#This Row],[COD]],TNOMINA[CODIGO],TNOMINA[Otros Descuentos])</f>
        <v>5621.9199999999983</v>
      </c>
      <c r="U16" s="34">
        <f>_xlfn.XLOOKUP(Tabla15[[#This Row],[COD]],TNOMINA[CODIGO],TNOMINA[sneto])</f>
        <v>55558.79</v>
      </c>
      <c r="V16" s="21" t="str" cm="1">
        <f t="array" ref="V16">_xlfn.XLOOKUP(Tabla15[[#This Row],[cedula]],MINC_022025[NUMERO_DOCUMENTO],LEFT(MINC_022025[GENERO],1))</f>
        <v>F</v>
      </c>
      <c r="W16" s="56" t="str">
        <f>_xlfn.XLOOKUP(Tabla15[[#This Row],[DIRECCIÓN O DEPARTAMENTO]],MINC_022025[LUGAR_FUNCIONES],MINC_022025[LUGAR_FUNCIONES_CODIGO])</f>
        <v>01.83</v>
      </c>
      <c r="X16" s="21">
        <f>LEN(Tabla15[[#This Row],[CODIGO LUGAR]])</f>
        <v>5</v>
      </c>
      <c r="Y16" s="2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2" t="str">
        <f>Tabla15[[#This Row],[cedula]]&amp;Tabla15[[#This Row],[CTA]]&amp;Tabla15[[#This Row],[prog]]</f>
        <v>001106612872.1.1.1.0101</v>
      </c>
      <c r="B17" s="21" t="s">
        <v>1787</v>
      </c>
      <c r="C17" s="59" t="s">
        <v>1807</v>
      </c>
      <c r="D17" s="59" t="s">
        <v>5730</v>
      </c>
      <c r="E17" s="59" t="s">
        <v>5731</v>
      </c>
      <c r="F17" s="59" t="s">
        <v>9</v>
      </c>
      <c r="G17" s="59" t="s">
        <v>5963</v>
      </c>
      <c r="H17" s="21" t="str">
        <f>_xlfn.XLOOKUP(Tabla15[[#This Row],[cedula]],MINC_022025[CATEGORIA_PROPIA],MINC_022025[FECHA_INGRESO_PRIMER_CARGO],_xlfn.XLOOKUP(Tabla15[[#This Row],[COD]],TNOMINA[CODIGO],TNOMINA[nombre]))</f>
        <v>WENDY MONEGRO ORTEGA</v>
      </c>
      <c r="I17" s="21" t="str">
        <f>_xlfn.XLOOKUP(Tabla15[[#This Row],[cedula]],MINC_022025[CATEGORIA_PROPIA],MINC_022025[CARGO],_xlfn.XLOOKUP(Tabla15[[#This Row],[COD]],TNOMINA[CODIGO],TNOMINA[cargo]))</f>
        <v>ASISTENTE</v>
      </c>
      <c r="J17" s="21" t="str">
        <f>_xlfn.XLOOKUP(Tabla15[[#This Row],[cedula]],MINC_022025[NUMERO_DOCUMENTO],MINC_022025[LUGAR_FUNCIONES])</f>
        <v>MINISTERIO DE CULTURA</v>
      </c>
      <c r="K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7" s="21" t="str">
        <f>_xlfn.XLOOKUP(Tabla15[[#This Row],[CARGO]],TSIMPLIFICADO[CARGO],TSIMPLIFICADO[CATEGORIA DEL SERVIDOR],Tabla15[[#This Row],[TIPO]])</f>
        <v>FIJO</v>
      </c>
      <c r="M17" s="21" t="str">
        <f>IF(Tabla15[[#This Row],[CTA]]="2.1.1.3.01","TRAMITE DE PENSION",IF(Tabla15[[#This Row],[CAT1]]&lt;&gt;"",Tabla15[[#This Row],[CAT1]],Tabla15[[#This Row],[CAT2]]))</f>
        <v>EMPLEADO DE CONFIANZA</v>
      </c>
      <c r="N17" s="86" t="str">
        <f>_xlfn.XLOOKUP(Tabla15[[#This Row],[cedula]],TFECHA[cedula],TFECHA[desde],"")</f>
        <v/>
      </c>
      <c r="O17" s="86" t="str">
        <f>_xlfn.XLOOKUP(Tabla15[[#This Row],[cedula]],TFECHA[cedula],TFECHA[hasta],"")</f>
        <v/>
      </c>
      <c r="P17" s="34">
        <f>_xlfn.XLOOKUP(Tabla15[[#This Row],[COD]],TNOMINA[CODIGO],TNOMINA[sbruto])</f>
        <v>70000</v>
      </c>
      <c r="Q17" s="34">
        <f>_xlfn.XLOOKUP(Tabla15[[#This Row],[COD]],TNOMINA[CODIGO],TNOMINA[ISR])</f>
        <v>5368.48</v>
      </c>
      <c r="R17" s="34">
        <f>_xlfn.XLOOKUP(Tabla15[[#This Row],[COD]],TNOMINA[CODIGO],TNOMINA[SFS])</f>
        <v>2128</v>
      </c>
      <c r="S17" s="34">
        <f>_xlfn.XLOOKUP(Tabla15[[#This Row],[COD]],TNOMINA[CODIGO],TNOMINA[AFP])</f>
        <v>2009</v>
      </c>
      <c r="T17" s="34">
        <f>_xlfn.XLOOKUP(Tabla15[[#This Row],[COD]],TNOMINA[CODIGO],TNOMINA[Otros Descuentos])</f>
        <v>25.000000000007276</v>
      </c>
      <c r="U17" s="34">
        <f>_xlfn.XLOOKUP(Tabla15[[#This Row],[COD]],TNOMINA[CODIGO],TNOMINA[sneto])</f>
        <v>60469.52</v>
      </c>
      <c r="V17" s="21" t="str" cm="1">
        <f t="array" ref="V17">_xlfn.XLOOKUP(Tabla15[[#This Row],[cedula]],MINC_022025[NUMERO_DOCUMENTO],LEFT(MINC_022025[GENERO],1))</f>
        <v>F</v>
      </c>
      <c r="W17" s="56" t="str">
        <f>_xlfn.XLOOKUP(Tabla15[[#This Row],[DIRECCIÓN O DEPARTAMENTO]],MINC_022025[LUGAR_FUNCIONES],MINC_022025[LUGAR_FUNCIONES_CODIGO])</f>
        <v>01.83</v>
      </c>
      <c r="X17" s="21">
        <f>LEN(Tabla15[[#This Row],[CODIGO LUGAR]])</f>
        <v>5</v>
      </c>
      <c r="Y17" s="2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2" t="str">
        <f>Tabla15[[#This Row],[cedula]]&amp;Tabla15[[#This Row],[CTA]]&amp;Tabla15[[#This Row],[prog]]</f>
        <v>001166977562.1.1.1.0101</v>
      </c>
      <c r="B18" s="21" t="s">
        <v>1787</v>
      </c>
      <c r="C18" s="59" t="s">
        <v>1807</v>
      </c>
      <c r="D18" s="59" t="s">
        <v>5730</v>
      </c>
      <c r="E18" s="59" t="s">
        <v>5731</v>
      </c>
      <c r="F18" s="59" t="s">
        <v>9</v>
      </c>
      <c r="G18" s="59" t="s">
        <v>819</v>
      </c>
      <c r="H18" s="21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18" s="21" t="str">
        <f>_xlfn.XLOOKUP(Tabla15[[#This Row],[cedula]],MINC_022025[CATEGORIA_PROPIA],MINC_022025[CARGO],_xlfn.XLOOKUP(Tabla15[[#This Row],[COD]],TNOMINA[CODIGO],TNOMINA[cargo]))</f>
        <v>SOPORTE</v>
      </c>
      <c r="J18" s="21" t="str">
        <f>_xlfn.XLOOKUP(Tabla15[[#This Row],[cedula]],MINC_022025[NUMERO_DOCUMENTO],MINC_022025[LUGAR_FUNCIONES])</f>
        <v>MINISTERIO DE CULTURA</v>
      </c>
      <c r="K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8" s="21" t="str">
        <f>_xlfn.XLOOKUP(Tabla15[[#This Row],[CARGO]],TSIMPLIFICADO[CARGO],TSIMPLIFICADO[CATEGORIA DEL SERVIDOR],Tabla15[[#This Row],[TIPO]])</f>
        <v>FIJO</v>
      </c>
      <c r="M18" s="21" t="str">
        <f>IF(Tabla15[[#This Row],[CTA]]="2.1.1.3.01","TRAMITE DE PENSION",IF(Tabla15[[#This Row],[CAT1]]&lt;&gt;"",Tabla15[[#This Row],[CAT1]],Tabla15[[#This Row],[CAT2]]))</f>
        <v>CARRERA ADMINISTRATIVA</v>
      </c>
      <c r="N18" s="86" t="str">
        <f>_xlfn.XLOOKUP(Tabla15[[#This Row],[cedula]],TFECHA[cedula],TFECHA[desde],"")</f>
        <v/>
      </c>
      <c r="O18" s="86" t="str">
        <f>_xlfn.XLOOKUP(Tabla15[[#This Row],[cedula]],TFECHA[cedula],TFECHA[hasta],"")</f>
        <v/>
      </c>
      <c r="P18" s="34">
        <f>_xlfn.XLOOKUP(Tabla15[[#This Row],[COD]],TNOMINA[CODIGO],TNOMINA[sbruto])</f>
        <v>65000</v>
      </c>
      <c r="Q18" s="34">
        <f>_xlfn.XLOOKUP(Tabla15[[#This Row],[COD]],TNOMINA[CODIGO],TNOMINA[ISR])</f>
        <v>4084.48</v>
      </c>
      <c r="R18" s="34">
        <f>_xlfn.XLOOKUP(Tabla15[[#This Row],[COD]],TNOMINA[CODIGO],TNOMINA[SFS])</f>
        <v>1976</v>
      </c>
      <c r="S18" s="34">
        <f>_xlfn.XLOOKUP(Tabla15[[#This Row],[COD]],TNOMINA[CODIGO],TNOMINA[AFP])</f>
        <v>1865.5</v>
      </c>
      <c r="T18" s="34">
        <f>_xlfn.XLOOKUP(Tabla15[[#This Row],[COD]],TNOMINA[CODIGO],TNOMINA[Otros Descuentos])</f>
        <v>2040.4599999999991</v>
      </c>
      <c r="U18" s="34">
        <f>_xlfn.XLOOKUP(Tabla15[[#This Row],[COD]],TNOMINA[CODIGO],TNOMINA[sneto])</f>
        <v>55033.56</v>
      </c>
      <c r="V18" s="21" t="str" cm="1">
        <f t="array" ref="V18">_xlfn.XLOOKUP(Tabla15[[#This Row],[cedula]],MINC_022025[NUMERO_DOCUMENTO],LEFT(MINC_022025[GENERO],1))</f>
        <v>F</v>
      </c>
      <c r="W18" s="56" t="str">
        <f>_xlfn.XLOOKUP(Tabla15[[#This Row],[DIRECCIÓN O DEPARTAMENTO]],MINC_022025[LUGAR_FUNCIONES],MINC_022025[LUGAR_FUNCIONES_CODIGO])</f>
        <v>01.83</v>
      </c>
      <c r="X18" s="21">
        <f>LEN(Tabla15[[#This Row],[CODIGO LUGAR]])</f>
        <v>5</v>
      </c>
      <c r="Y18" s="2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2" t="str">
        <f>Tabla15[[#This Row],[cedula]]&amp;Tabla15[[#This Row],[CTA]]&amp;Tabla15[[#This Row],[prog]]</f>
        <v>402154425222.1.1.1.0101</v>
      </c>
      <c r="B19" s="21" t="s">
        <v>1787</v>
      </c>
      <c r="C19" s="59" t="s">
        <v>1807</v>
      </c>
      <c r="D19" s="59" t="s">
        <v>5730</v>
      </c>
      <c r="E19" s="59" t="s">
        <v>5731</v>
      </c>
      <c r="F19" s="59" t="s">
        <v>9</v>
      </c>
      <c r="G19" s="59" t="s">
        <v>2245</v>
      </c>
      <c r="H19" s="21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19" s="21" t="str">
        <f>_xlfn.XLOOKUP(Tabla15[[#This Row],[cedula]],MINC_022025[CATEGORIA_PROPIA],MINC_022025[CARGO],_xlfn.XLOOKUP(Tabla15[[#This Row],[COD]],TNOMINA[CODIGO],TNOMINA[cargo]))</f>
        <v>ANALISTA DE PLANIFICACION</v>
      </c>
      <c r="J19" s="21" t="str">
        <f>_xlfn.XLOOKUP(Tabla15[[#This Row],[cedula]],MINC_022025[NUMERO_DOCUMENTO],MINC_022025[LUGAR_FUNCIONES])</f>
        <v>MINISTERIO DE CULTURA</v>
      </c>
      <c r="K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9" s="21" t="str">
        <f>_xlfn.XLOOKUP(Tabla15[[#This Row],[CARGO]],TSIMPLIFICADO[CARGO],TSIMPLIFICADO[CATEGORIA DEL SERVIDOR],Tabla15[[#This Row],[TIPO]])</f>
        <v>FIJO</v>
      </c>
      <c r="M19" s="21" t="str">
        <f>IF(Tabla15[[#This Row],[CTA]]="2.1.1.3.01","TRAMITE DE PENSION",IF(Tabla15[[#This Row],[CAT1]]&lt;&gt;"",Tabla15[[#This Row],[CAT1]],Tabla15[[#This Row],[CAT2]]))</f>
        <v>FIJO</v>
      </c>
      <c r="N19" s="86" t="str">
        <f>_xlfn.XLOOKUP(Tabla15[[#This Row],[cedula]],TFECHA[cedula],TFECHA[desde],"")</f>
        <v/>
      </c>
      <c r="O19" s="86" t="str">
        <f>_xlfn.XLOOKUP(Tabla15[[#This Row],[cedula]],TFECHA[cedula],TFECHA[hasta],"")</f>
        <v/>
      </c>
      <c r="P19" s="34">
        <f>_xlfn.XLOOKUP(Tabla15[[#This Row],[COD]],TNOMINA[CODIGO],TNOMINA[sbruto])</f>
        <v>65000</v>
      </c>
      <c r="Q19" s="34">
        <f>_xlfn.XLOOKUP(Tabla15[[#This Row],[COD]],TNOMINA[CODIGO],TNOMINA[ISR])</f>
        <v>4427.58</v>
      </c>
      <c r="R19" s="34">
        <f>_xlfn.XLOOKUP(Tabla15[[#This Row],[COD]],TNOMINA[CODIGO],TNOMINA[SFS])</f>
        <v>1976</v>
      </c>
      <c r="S19" s="34">
        <f>_xlfn.XLOOKUP(Tabla15[[#This Row],[COD]],TNOMINA[CODIGO],TNOMINA[AFP])</f>
        <v>1865.5</v>
      </c>
      <c r="T19" s="34">
        <f>_xlfn.XLOOKUP(Tabla15[[#This Row],[COD]],TNOMINA[CODIGO],TNOMINA[Otros Descuentos])</f>
        <v>2041</v>
      </c>
      <c r="U19" s="34">
        <f>_xlfn.XLOOKUP(Tabla15[[#This Row],[COD]],TNOMINA[CODIGO],TNOMINA[sneto])</f>
        <v>54689.919999999998</v>
      </c>
      <c r="V19" s="21" t="str" cm="1">
        <f t="array" ref="V19">_xlfn.XLOOKUP(Tabla15[[#This Row],[cedula]],MINC_022025[NUMERO_DOCUMENTO],LEFT(MINC_022025[GENERO],1))</f>
        <v>F</v>
      </c>
      <c r="W19" s="56" t="str">
        <f>_xlfn.XLOOKUP(Tabla15[[#This Row],[DIRECCIÓN O DEPARTAMENTO]],MINC_022025[LUGAR_FUNCIONES],MINC_022025[LUGAR_FUNCIONES_CODIGO])</f>
        <v>01.83</v>
      </c>
      <c r="X19" s="21">
        <f>LEN(Tabla15[[#This Row],[CODIGO LUGAR]])</f>
        <v>5</v>
      </c>
      <c r="Y19" s="2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2" t="str">
        <f>Tabla15[[#This Row],[cedula]]&amp;Tabla15[[#This Row],[CTA]]&amp;Tabla15[[#This Row],[prog]]</f>
        <v>001082682692.1.1.1.0101</v>
      </c>
      <c r="B20" s="21" t="s">
        <v>1787</v>
      </c>
      <c r="C20" s="59" t="s">
        <v>1807</v>
      </c>
      <c r="D20" s="59" t="s">
        <v>5730</v>
      </c>
      <c r="E20" s="59" t="s">
        <v>5731</v>
      </c>
      <c r="F20" s="59" t="s">
        <v>9</v>
      </c>
      <c r="G20" s="59" t="s">
        <v>836</v>
      </c>
      <c r="H20" s="21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0" s="21" t="str">
        <f>_xlfn.XLOOKUP(Tabla15[[#This Row],[cedula]],MINC_022025[CATEGORIA_PROPIA],MINC_022025[CARGO],_xlfn.XLOOKUP(Tabla15[[#This Row],[COD]],TNOMINA[CODIGO],TNOMINA[cargo]))</f>
        <v>SECRETARIA EJECUTIVA</v>
      </c>
      <c r="J20" s="21" t="str">
        <f>_xlfn.XLOOKUP(Tabla15[[#This Row],[cedula]],MINC_022025[NUMERO_DOCUMENTO],MINC_022025[LUGAR_FUNCIONES])</f>
        <v>MINISTERIO DE CULTURA</v>
      </c>
      <c r="K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0" s="21" t="str">
        <f>_xlfn.XLOOKUP(Tabla15[[#This Row],[CARGO]],TSIMPLIFICADO[CARGO],TSIMPLIFICADO[CATEGORIA DEL SERVIDOR],Tabla15[[#This Row],[TIPO]])</f>
        <v>ESTATUTO SIMPLIFICADO</v>
      </c>
      <c r="M20" s="21" t="str">
        <f>IF(Tabla15[[#This Row],[CTA]]="2.1.1.3.01","TRAMITE DE PENSION",IF(Tabla15[[#This Row],[CAT1]]&lt;&gt;"",Tabla15[[#This Row],[CAT1]],Tabla15[[#This Row],[CAT2]]))</f>
        <v>CARRERA ADMINISTRATIVA</v>
      </c>
      <c r="N20" s="86" t="str">
        <f>_xlfn.XLOOKUP(Tabla15[[#This Row],[cedula]],TFECHA[cedula],TFECHA[desde],"")</f>
        <v/>
      </c>
      <c r="O20" s="86" t="str">
        <f>_xlfn.XLOOKUP(Tabla15[[#This Row],[cedula]],TFECHA[cedula],TFECHA[hasta],"")</f>
        <v/>
      </c>
      <c r="P20" s="34">
        <f>_xlfn.XLOOKUP(Tabla15[[#This Row],[COD]],TNOMINA[CODIGO],TNOMINA[sbruto])</f>
        <v>65000</v>
      </c>
      <c r="Q20" s="34">
        <f>_xlfn.XLOOKUP(Tabla15[[#This Row],[COD]],TNOMINA[CODIGO],TNOMINA[ISR])</f>
        <v>4427.58</v>
      </c>
      <c r="R20" s="34">
        <f>_xlfn.XLOOKUP(Tabla15[[#This Row],[COD]],TNOMINA[CODIGO],TNOMINA[SFS])</f>
        <v>1976</v>
      </c>
      <c r="S20" s="34">
        <f>_xlfn.XLOOKUP(Tabla15[[#This Row],[COD]],TNOMINA[CODIGO],TNOMINA[AFP])</f>
        <v>1865.5</v>
      </c>
      <c r="T20" s="34">
        <f>_xlfn.XLOOKUP(Tabla15[[#This Row],[COD]],TNOMINA[CODIGO],TNOMINA[Otros Descuentos])</f>
        <v>32244.969999999998</v>
      </c>
      <c r="U20" s="34">
        <f>_xlfn.XLOOKUP(Tabla15[[#This Row],[COD]],TNOMINA[CODIGO],TNOMINA[sneto])</f>
        <v>24485.95</v>
      </c>
      <c r="V20" s="21" t="str" cm="1">
        <f t="array" ref="V20">_xlfn.XLOOKUP(Tabla15[[#This Row],[cedula]],MINC_022025[NUMERO_DOCUMENTO],LEFT(MINC_022025[GENERO],1))</f>
        <v>F</v>
      </c>
      <c r="W20" s="56" t="str">
        <f>_xlfn.XLOOKUP(Tabla15[[#This Row],[DIRECCIÓN O DEPARTAMENTO]],MINC_022025[LUGAR_FUNCIONES],MINC_022025[LUGAR_FUNCIONES_CODIGO])</f>
        <v>01.83</v>
      </c>
      <c r="X20" s="21">
        <f>LEN(Tabla15[[#This Row],[CODIGO LUGAR]])</f>
        <v>5</v>
      </c>
      <c r="Y20" s="2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2" t="str">
        <f>Tabla15[[#This Row],[cedula]]&amp;Tabla15[[#This Row],[CTA]]&amp;Tabla15[[#This Row],[prog]]</f>
        <v>001006218462.1.1.1.0101</v>
      </c>
      <c r="B21" s="21" t="s">
        <v>1787</v>
      </c>
      <c r="C21" s="59" t="s">
        <v>1807</v>
      </c>
      <c r="D21" s="59" t="s">
        <v>5730</v>
      </c>
      <c r="E21" s="59" t="s">
        <v>5731</v>
      </c>
      <c r="F21" s="59" t="s">
        <v>9</v>
      </c>
      <c r="G21" s="59" t="s">
        <v>1330</v>
      </c>
      <c r="H21" s="21" t="str">
        <f>_xlfn.XLOOKUP(Tabla15[[#This Row],[cedula]],MINC_022025[CATEGORIA_PROPIA],MINC_022025[FECHA_INGRESO_PRIMER_CARGO],_xlfn.XLOOKUP(Tabla15[[#This Row],[COD]],TNOMINA[CODIGO],TNOMINA[nombre]))</f>
        <v>JOSE DEL CARMEN PEGUERO BAUTISTA</v>
      </c>
      <c r="I21" s="21" t="str">
        <f>_xlfn.XLOOKUP(Tabla15[[#This Row],[cedula]],MINC_022025[CATEGORIA_PROPIA],MINC_022025[CARGO],_xlfn.XLOOKUP(Tabla15[[#This Row],[COD]],TNOMINA[CODIGO],TNOMINA[cargo]))</f>
        <v>GESTOR CULTURAL</v>
      </c>
      <c r="J21" s="21" t="str">
        <f>_xlfn.XLOOKUP(Tabla15[[#This Row],[cedula]],MINC_022025[NUMERO_DOCUMENTO],MINC_022025[LUGAR_FUNCIONES])</f>
        <v>MINISTERIO DE CULTURA</v>
      </c>
      <c r="K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1" s="21" t="str">
        <f>_xlfn.XLOOKUP(Tabla15[[#This Row],[CARGO]],TSIMPLIFICADO[CARGO],TSIMPLIFICADO[CATEGORIA DEL SERVIDOR],Tabla15[[#This Row],[TIPO]])</f>
        <v>FIJO</v>
      </c>
      <c r="M21" s="21" t="str">
        <f>IF(Tabla15[[#This Row],[CTA]]="2.1.1.3.01","TRAMITE DE PENSION",IF(Tabla15[[#This Row],[CAT1]]&lt;&gt;"",Tabla15[[#This Row],[CAT1]],Tabla15[[#This Row],[CAT2]]))</f>
        <v>FIJO</v>
      </c>
      <c r="N21" s="86" t="str">
        <f>_xlfn.XLOOKUP(Tabla15[[#This Row],[cedula]],TFECHA[cedula],TFECHA[desde],"")</f>
        <v/>
      </c>
      <c r="O21" s="86" t="str">
        <f>_xlfn.XLOOKUP(Tabla15[[#This Row],[cedula]],TFECHA[cedula],TFECHA[hasta],"")</f>
        <v/>
      </c>
      <c r="P21" s="34">
        <f>_xlfn.XLOOKUP(Tabla15[[#This Row],[COD]],TNOMINA[CODIGO],TNOMINA[sbruto])</f>
        <v>50000</v>
      </c>
      <c r="Q21" s="34">
        <f>_xlfn.XLOOKUP(Tabla15[[#This Row],[COD]],TNOMINA[CODIGO],TNOMINA[ISR])</f>
        <v>1854</v>
      </c>
      <c r="R21" s="34">
        <f>_xlfn.XLOOKUP(Tabla15[[#This Row],[COD]],TNOMINA[CODIGO],TNOMINA[SFS])</f>
        <v>1520</v>
      </c>
      <c r="S21" s="34">
        <f>_xlfn.XLOOKUP(Tabla15[[#This Row],[COD]],TNOMINA[CODIGO],TNOMINA[AFP])</f>
        <v>1435</v>
      </c>
      <c r="T21" s="34">
        <f>_xlfn.XLOOKUP(Tabla15[[#This Row],[COD]],TNOMINA[CODIGO],TNOMINA[Otros Descuentos])</f>
        <v>12784.119999999999</v>
      </c>
      <c r="U21" s="34">
        <f>_xlfn.XLOOKUP(Tabla15[[#This Row],[COD]],TNOMINA[CODIGO],TNOMINA[sneto])</f>
        <v>32406.880000000001</v>
      </c>
      <c r="V21" s="21" t="str" cm="1">
        <f t="array" ref="V21">_xlfn.XLOOKUP(Tabla15[[#This Row],[cedula]],MINC_022025[NUMERO_DOCUMENTO],LEFT(MINC_022025[GENERO],1))</f>
        <v>M</v>
      </c>
      <c r="W21" s="56" t="str">
        <f>_xlfn.XLOOKUP(Tabla15[[#This Row],[DIRECCIÓN O DEPARTAMENTO]],MINC_022025[LUGAR_FUNCIONES],MINC_022025[LUGAR_FUNCIONES_CODIGO])</f>
        <v>01.83</v>
      </c>
      <c r="X21" s="21">
        <f>LEN(Tabla15[[#This Row],[CODIGO LUGAR]])</f>
        <v>5</v>
      </c>
      <c r="Y21" s="2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2" t="str">
        <f>Tabla15[[#This Row],[cedula]]&amp;Tabla15[[#This Row],[CTA]]&amp;Tabla15[[#This Row],[prog]]</f>
        <v>001109299652.1.1.1.0101</v>
      </c>
      <c r="B22" s="21" t="s">
        <v>1787</v>
      </c>
      <c r="C22" s="59" t="s">
        <v>1807</v>
      </c>
      <c r="D22" s="59" t="s">
        <v>5730</v>
      </c>
      <c r="E22" s="59" t="s">
        <v>5731</v>
      </c>
      <c r="F22" s="59" t="s">
        <v>9</v>
      </c>
      <c r="G22" s="59" t="s">
        <v>904</v>
      </c>
      <c r="H22" s="21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22" s="21" t="str">
        <f>_xlfn.XLOOKUP(Tabla15[[#This Row],[cedula]],MINC_022025[CATEGORIA_PROPIA],MINC_022025[CARGO],_xlfn.XLOOKUP(Tabla15[[#This Row],[COD]],TNOMINA[CODIGO],TNOMINA[cargo]))</f>
        <v>COORD. DE RECURSOS HUMANOS</v>
      </c>
      <c r="J22" s="21" t="str">
        <f>_xlfn.XLOOKUP(Tabla15[[#This Row],[cedula]],MINC_022025[NUMERO_DOCUMENTO],MINC_022025[LUGAR_FUNCIONES])</f>
        <v>MINISTERIO DE CULTURA</v>
      </c>
      <c r="K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2" s="21" t="str">
        <f>_xlfn.XLOOKUP(Tabla15[[#This Row],[CARGO]],TSIMPLIFICADO[CARGO],TSIMPLIFICADO[CATEGORIA DEL SERVIDOR],Tabla15[[#This Row],[TIPO]])</f>
        <v>FIJO</v>
      </c>
      <c r="M22" s="21" t="str">
        <f>IF(Tabla15[[#This Row],[CTA]]="2.1.1.3.01","TRAMITE DE PENSION",IF(Tabla15[[#This Row],[CAT1]]&lt;&gt;"",Tabla15[[#This Row],[CAT1]],Tabla15[[#This Row],[CAT2]]))</f>
        <v>CARRERA ADMINISTRATIVA</v>
      </c>
      <c r="N22" s="86" t="str">
        <f>_xlfn.XLOOKUP(Tabla15[[#This Row],[cedula]],TFECHA[cedula],TFECHA[desde],"")</f>
        <v/>
      </c>
      <c r="O22" s="86" t="str">
        <f>_xlfn.XLOOKUP(Tabla15[[#This Row],[cedula]],TFECHA[cedula],TFECHA[hasta],"")</f>
        <v/>
      </c>
      <c r="P22" s="34">
        <f>_xlfn.XLOOKUP(Tabla15[[#This Row],[COD]],TNOMINA[CODIGO],TNOMINA[sbruto])</f>
        <v>50000</v>
      </c>
      <c r="Q22" s="34">
        <f>_xlfn.XLOOKUP(Tabla15[[#This Row],[COD]],TNOMINA[CODIGO],TNOMINA[ISR])</f>
        <v>1596.68</v>
      </c>
      <c r="R22" s="34">
        <f>_xlfn.XLOOKUP(Tabla15[[#This Row],[COD]],TNOMINA[CODIGO],TNOMINA[SFS])</f>
        <v>1520</v>
      </c>
      <c r="S22" s="34">
        <f>_xlfn.XLOOKUP(Tabla15[[#This Row],[COD]],TNOMINA[CODIGO],TNOMINA[AFP])</f>
        <v>1435</v>
      </c>
      <c r="T22" s="34">
        <f>_xlfn.XLOOKUP(Tabla15[[#This Row],[COD]],TNOMINA[CODIGO],TNOMINA[Otros Descuentos])</f>
        <v>43496.89</v>
      </c>
      <c r="U22" s="34">
        <f>_xlfn.XLOOKUP(Tabla15[[#This Row],[COD]],TNOMINA[CODIGO],TNOMINA[sneto])</f>
        <v>1951.43</v>
      </c>
      <c r="V22" s="21" t="str" cm="1">
        <f t="array" ref="V22">_xlfn.XLOOKUP(Tabla15[[#This Row],[cedula]],MINC_022025[NUMERO_DOCUMENTO],LEFT(MINC_022025[GENERO],1))</f>
        <v>F</v>
      </c>
      <c r="W22" s="56" t="str">
        <f>_xlfn.XLOOKUP(Tabla15[[#This Row],[DIRECCIÓN O DEPARTAMENTO]],MINC_022025[LUGAR_FUNCIONES],MINC_022025[LUGAR_FUNCIONES_CODIGO])</f>
        <v>01.83</v>
      </c>
      <c r="X22" s="21">
        <f>LEN(Tabla15[[#This Row],[CODIGO LUGAR]])</f>
        <v>5</v>
      </c>
      <c r="Y22" s="2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2" t="str">
        <f>Tabla15[[#This Row],[cedula]]&amp;Tabla15[[#This Row],[CTA]]&amp;Tabla15[[#This Row],[prog]]</f>
        <v>001010759762.1.1.1.0101</v>
      </c>
      <c r="B23" s="21" t="s">
        <v>1787</v>
      </c>
      <c r="C23" s="59" t="s">
        <v>1807</v>
      </c>
      <c r="D23" s="59" t="s">
        <v>5730</v>
      </c>
      <c r="E23" s="59" t="s">
        <v>5731</v>
      </c>
      <c r="F23" s="59" t="s">
        <v>9</v>
      </c>
      <c r="G23" s="59" t="s">
        <v>1265</v>
      </c>
      <c r="H23" s="21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3" s="21" t="str">
        <f>_xlfn.XLOOKUP(Tabla15[[#This Row],[cedula]],MINC_022025[CATEGORIA_PROPIA],MINC_022025[CARGO],_xlfn.XLOOKUP(Tabla15[[#This Row],[COD]],TNOMINA[CODIGO],TNOMINA[cargo]))</f>
        <v>ELECTRICISTA</v>
      </c>
      <c r="J23" s="21" t="str">
        <f>_xlfn.XLOOKUP(Tabla15[[#This Row],[cedula]],MINC_022025[NUMERO_DOCUMENTO],MINC_022025[LUGAR_FUNCIONES])</f>
        <v>MINISTERIO DE CULTURA</v>
      </c>
      <c r="K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" s="21" t="str">
        <f>_xlfn.XLOOKUP(Tabla15[[#This Row],[CARGO]],TSIMPLIFICADO[CARGO],TSIMPLIFICADO[CATEGORIA DEL SERVIDOR],Tabla15[[#This Row],[TIPO]])</f>
        <v>ESTATUTO SIMPLIFICADO</v>
      </c>
      <c r="M23" s="21" t="str">
        <f>IF(Tabla15[[#This Row],[CTA]]="2.1.1.3.01","TRAMITE DE PENSION",IF(Tabla15[[#This Row],[CAT1]]&lt;&gt;"",Tabla15[[#This Row],[CAT1]],Tabla15[[#This Row],[CAT2]]))</f>
        <v>ESTATUTO SIMPLIFICADO</v>
      </c>
      <c r="N23" s="86" t="str">
        <f>_xlfn.XLOOKUP(Tabla15[[#This Row],[cedula]],TFECHA[cedula],TFECHA[desde],"")</f>
        <v/>
      </c>
      <c r="O23" s="86" t="str">
        <f>_xlfn.XLOOKUP(Tabla15[[#This Row],[cedula]],TFECHA[cedula],TFECHA[hasta],"")</f>
        <v/>
      </c>
      <c r="P23" s="34">
        <f>_xlfn.XLOOKUP(Tabla15[[#This Row],[COD]],TNOMINA[CODIGO],TNOMINA[sbruto])</f>
        <v>48000</v>
      </c>
      <c r="Q23" s="34">
        <f>_xlfn.XLOOKUP(Tabla15[[#This Row],[COD]],TNOMINA[CODIGO],TNOMINA[ISR])</f>
        <v>1314.41</v>
      </c>
      <c r="R23" s="34">
        <f>_xlfn.XLOOKUP(Tabla15[[#This Row],[COD]],TNOMINA[CODIGO],TNOMINA[SFS])</f>
        <v>1459.2</v>
      </c>
      <c r="S23" s="34">
        <f>_xlfn.XLOOKUP(Tabla15[[#This Row],[COD]],TNOMINA[CODIGO],TNOMINA[AFP])</f>
        <v>1377.6</v>
      </c>
      <c r="T23" s="34">
        <f>_xlfn.XLOOKUP(Tabla15[[#This Row],[COD]],TNOMINA[CODIGO],TNOMINA[Otros Descuentos])</f>
        <v>18202.72</v>
      </c>
      <c r="U23" s="34">
        <f>_xlfn.XLOOKUP(Tabla15[[#This Row],[COD]],TNOMINA[CODIGO],TNOMINA[sneto])</f>
        <v>25646.07</v>
      </c>
      <c r="V23" s="21" t="str" cm="1">
        <f t="array" ref="V23">_xlfn.XLOOKUP(Tabla15[[#This Row],[cedula]],MINC_022025[NUMERO_DOCUMENTO],LEFT(MINC_022025[GENERO],1))</f>
        <v>M</v>
      </c>
      <c r="W23" s="56" t="str">
        <f>_xlfn.XLOOKUP(Tabla15[[#This Row],[DIRECCIÓN O DEPARTAMENTO]],MINC_022025[LUGAR_FUNCIONES],MINC_022025[LUGAR_FUNCIONES_CODIGO])</f>
        <v>01.83</v>
      </c>
      <c r="X23" s="21">
        <f>LEN(Tabla15[[#This Row],[CODIGO LUGAR]])</f>
        <v>5</v>
      </c>
      <c r="Y23" s="2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2" t="str">
        <f>Tabla15[[#This Row],[cedula]]&amp;Tabla15[[#This Row],[CTA]]&amp;Tabla15[[#This Row],[prog]]</f>
        <v>223016194112.1.1.1.0101</v>
      </c>
      <c r="B24" s="21" t="s">
        <v>1787</v>
      </c>
      <c r="C24" s="59" t="s">
        <v>1807</v>
      </c>
      <c r="D24" s="59" t="s">
        <v>5730</v>
      </c>
      <c r="E24" s="59" t="s">
        <v>5731</v>
      </c>
      <c r="F24" s="59" t="s">
        <v>9</v>
      </c>
      <c r="G24" s="59" t="s">
        <v>5959</v>
      </c>
      <c r="H24" s="21" t="str">
        <f>_xlfn.XLOOKUP(Tabla15[[#This Row],[cedula]],MINC_022025[CATEGORIA_PROPIA],MINC_022025[FECHA_INGRESO_PRIMER_CARGO],_xlfn.XLOOKUP(Tabla15[[#This Row],[COD]],TNOMINA[CODIGO],TNOMINA[nombre]))</f>
        <v>ELIGIO GUERRERO CAMPOS</v>
      </c>
      <c r="I24" s="21" t="str">
        <f>_xlfn.XLOOKUP(Tabla15[[#This Row],[cedula]],MINC_022025[CATEGORIA_PROPIA],MINC_022025[CARGO],_xlfn.XLOOKUP(Tabla15[[#This Row],[COD]],TNOMINA[CODIGO],TNOMINA[cargo]))</f>
        <v>CHOFER</v>
      </c>
      <c r="J24" s="21" t="str">
        <f>_xlfn.XLOOKUP(Tabla15[[#This Row],[cedula]],MINC_022025[NUMERO_DOCUMENTO],MINC_022025[LUGAR_FUNCIONES])</f>
        <v>MINISTERIO DE CULTURA</v>
      </c>
      <c r="K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" s="21" t="str">
        <f>_xlfn.XLOOKUP(Tabla15[[#This Row],[CARGO]],TSIMPLIFICADO[CARGO],TSIMPLIFICADO[CATEGORIA DEL SERVIDOR],Tabla15[[#This Row],[TIPO]])</f>
        <v>ESTATUTO SIMPLIFICADO</v>
      </c>
      <c r="M24" s="21" t="str">
        <f>IF(Tabla15[[#This Row],[CTA]]="2.1.1.3.01","TRAMITE DE PENSION",IF(Tabla15[[#This Row],[CAT1]]&lt;&gt;"",Tabla15[[#This Row],[CAT1]],Tabla15[[#This Row],[CAT2]]))</f>
        <v>ESTATUTO SIMPLIFICADO</v>
      </c>
      <c r="N24" s="86" t="str">
        <f>_xlfn.XLOOKUP(Tabla15[[#This Row],[cedula]],TFECHA[cedula],TFECHA[desde],"")</f>
        <v/>
      </c>
      <c r="O24" s="86" t="str">
        <f>_xlfn.XLOOKUP(Tabla15[[#This Row],[cedula]],TFECHA[cedula],TFECHA[hasta],"")</f>
        <v/>
      </c>
      <c r="P24" s="34">
        <f>_xlfn.XLOOKUP(Tabla15[[#This Row],[COD]],TNOMINA[CODIGO],TNOMINA[sbruto])</f>
        <v>45000</v>
      </c>
      <c r="Q24" s="34">
        <f>_xlfn.XLOOKUP(Tabla15[[#This Row],[COD]],TNOMINA[CODIGO],TNOMINA[ISR])</f>
        <v>1148.33</v>
      </c>
      <c r="R24" s="34">
        <f>_xlfn.XLOOKUP(Tabla15[[#This Row],[COD]],TNOMINA[CODIGO],TNOMINA[SFS])</f>
        <v>1368</v>
      </c>
      <c r="S24" s="34">
        <f>_xlfn.XLOOKUP(Tabla15[[#This Row],[COD]],TNOMINA[CODIGO],TNOMINA[AFP])</f>
        <v>1291.5</v>
      </c>
      <c r="T24" s="34">
        <f>_xlfn.XLOOKUP(Tabla15[[#This Row],[COD]],TNOMINA[CODIGO],TNOMINA[Otros Descuentos])</f>
        <v>25</v>
      </c>
      <c r="U24" s="34">
        <f>_xlfn.XLOOKUP(Tabla15[[#This Row],[COD]],TNOMINA[CODIGO],TNOMINA[sneto])</f>
        <v>41167.17</v>
      </c>
      <c r="V24" s="21" t="str" cm="1">
        <f t="array" ref="V24">_xlfn.XLOOKUP(Tabla15[[#This Row],[cedula]],MINC_022025[NUMERO_DOCUMENTO],LEFT(MINC_022025[GENERO],1))</f>
        <v>M</v>
      </c>
      <c r="W24" s="56" t="str">
        <f>_xlfn.XLOOKUP(Tabla15[[#This Row],[DIRECCIÓN O DEPARTAMENTO]],MINC_022025[LUGAR_FUNCIONES],MINC_022025[LUGAR_FUNCIONES_CODIGO])</f>
        <v>01.83</v>
      </c>
      <c r="X24" s="21">
        <f>LEN(Tabla15[[#This Row],[CODIGO LUGAR]])</f>
        <v>5</v>
      </c>
      <c r="Y24" s="2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2" t="str">
        <f>Tabla15[[#This Row],[cedula]]&amp;Tabla15[[#This Row],[CTA]]&amp;Tabla15[[#This Row],[prog]]</f>
        <v>091000134172.1.1.1.0101</v>
      </c>
      <c r="B25" s="21" t="s">
        <v>1787</v>
      </c>
      <c r="C25" s="59" t="s">
        <v>1807</v>
      </c>
      <c r="D25" s="59" t="s">
        <v>5730</v>
      </c>
      <c r="E25" s="59" t="s">
        <v>5731</v>
      </c>
      <c r="F25" s="59" t="s">
        <v>9</v>
      </c>
      <c r="G25" s="59" t="s">
        <v>872</v>
      </c>
      <c r="H25" s="21" t="str">
        <f>_xlfn.XLOOKUP(Tabla15[[#This Row],[cedula]],MINC_022025[CATEGORIA_PROPIA],MINC_022025[FECHA_INGRESO_PRIMER_CARGO],_xlfn.XLOOKUP(Tabla15[[#This Row],[COD]],TNOMINA[CODIGO],TNOMINA[nombre]))</f>
        <v>OSCAL FELIZ SALDAÑA</v>
      </c>
      <c r="I25" s="21" t="str">
        <f>_xlfn.XLOOKUP(Tabla15[[#This Row],[cedula]],MINC_022025[CATEGORIA_PROPIA],MINC_022025[CARGO],_xlfn.XLOOKUP(Tabla15[[#This Row],[COD]],TNOMINA[CODIGO],TNOMINA[cargo]))</f>
        <v>ELECTRICISTA</v>
      </c>
      <c r="J25" s="21" t="str">
        <f>_xlfn.XLOOKUP(Tabla15[[#This Row],[cedula]],MINC_022025[NUMERO_DOCUMENTO],MINC_022025[LUGAR_FUNCIONES])</f>
        <v>MINISTERIO DE CULTURA</v>
      </c>
      <c r="K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5" s="21" t="str">
        <f>_xlfn.XLOOKUP(Tabla15[[#This Row],[CARGO]],TSIMPLIFICADO[CARGO],TSIMPLIFICADO[CATEGORIA DEL SERVIDOR],Tabla15[[#This Row],[TIPO]])</f>
        <v>ESTATUTO SIMPLIFICADO</v>
      </c>
      <c r="M25" s="21" t="str">
        <f>IF(Tabla15[[#This Row],[CTA]]="2.1.1.3.01","TRAMITE DE PENSION",IF(Tabla15[[#This Row],[CAT1]]&lt;&gt;"",Tabla15[[#This Row],[CAT1]],Tabla15[[#This Row],[CAT2]]))</f>
        <v>CARRERA ADMINISTRATIVA</v>
      </c>
      <c r="N25" s="86" t="str">
        <f>_xlfn.XLOOKUP(Tabla15[[#This Row],[cedula]],TFECHA[cedula],TFECHA[desde],"")</f>
        <v/>
      </c>
      <c r="O25" s="86" t="str">
        <f>_xlfn.XLOOKUP(Tabla15[[#This Row],[cedula]],TFECHA[cedula],TFECHA[hasta],"")</f>
        <v/>
      </c>
      <c r="P25" s="34">
        <f>_xlfn.XLOOKUP(Tabla15[[#This Row],[COD]],TNOMINA[CODIGO],TNOMINA[sbruto])</f>
        <v>40000</v>
      </c>
      <c r="Q25" s="34">
        <f>_xlfn.XLOOKUP(Tabla15[[#This Row],[COD]],TNOMINA[CODIGO],TNOMINA[ISR])</f>
        <v>442.65</v>
      </c>
      <c r="R25" s="34">
        <f>_xlfn.XLOOKUP(Tabla15[[#This Row],[COD]],TNOMINA[CODIGO],TNOMINA[SFS])</f>
        <v>1216</v>
      </c>
      <c r="S25" s="34">
        <f>_xlfn.XLOOKUP(Tabla15[[#This Row],[COD]],TNOMINA[CODIGO],TNOMINA[AFP])</f>
        <v>1148</v>
      </c>
      <c r="T25" s="34">
        <f>_xlfn.XLOOKUP(Tabla15[[#This Row],[COD]],TNOMINA[CODIGO],TNOMINA[Otros Descuentos])</f>
        <v>15826.559999999998</v>
      </c>
      <c r="U25" s="34">
        <f>_xlfn.XLOOKUP(Tabla15[[#This Row],[COD]],TNOMINA[CODIGO],TNOMINA[sneto])</f>
        <v>21366.79</v>
      </c>
      <c r="V25" s="21" t="str" cm="1">
        <f t="array" ref="V25">_xlfn.XLOOKUP(Tabla15[[#This Row],[cedula]],MINC_022025[NUMERO_DOCUMENTO],LEFT(MINC_022025[GENERO],1))</f>
        <v>M</v>
      </c>
      <c r="W25" s="56" t="str">
        <f>_xlfn.XLOOKUP(Tabla15[[#This Row],[DIRECCIÓN O DEPARTAMENTO]],MINC_022025[LUGAR_FUNCIONES],MINC_022025[LUGAR_FUNCIONES_CODIGO])</f>
        <v>01.83</v>
      </c>
      <c r="X25" s="21">
        <f>LEN(Tabla15[[#This Row],[CODIGO LUGAR]])</f>
        <v>5</v>
      </c>
      <c r="Y25" s="2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2" t="str">
        <f>Tabla15[[#This Row],[cedula]]&amp;Tabla15[[#This Row],[CTA]]&amp;Tabla15[[#This Row],[prog]]</f>
        <v>402311932082.1.1.1.0101</v>
      </c>
      <c r="B26" s="21" t="s">
        <v>1787</v>
      </c>
      <c r="C26" s="35" t="s">
        <v>1807</v>
      </c>
      <c r="D26" s="35" t="s">
        <v>5730</v>
      </c>
      <c r="E26" s="60" t="s">
        <v>5731</v>
      </c>
      <c r="F26" s="35" t="s">
        <v>9</v>
      </c>
      <c r="G26" s="35" t="s">
        <v>1239</v>
      </c>
      <c r="H26" s="21" t="str">
        <f>_xlfn.XLOOKUP(Tabla15[[#This Row],[cedula]],MINC_022025[CATEGORIA_PROPIA],MINC_022025[FECHA_INGRESO_PRIMER_CARGO],_xlfn.XLOOKUP(Tabla15[[#This Row],[COD]],TNOMINA[CODIGO],TNOMINA[nombre]))</f>
        <v>ALAN GABRIEL CAMARENA ROMAN</v>
      </c>
      <c r="I26" s="21" t="str">
        <f>_xlfn.XLOOKUP(Tabla15[[#This Row],[cedula]],MINC_022025[CATEGORIA_PROPIA],MINC_022025[CARGO],_xlfn.XLOOKUP(Tabla15[[#This Row],[COD]],TNOMINA[CODIGO],TNOMINA[cargo]))</f>
        <v>AUXILIAR ADMINISTRATIVO (A)</v>
      </c>
      <c r="J26" s="21" t="str">
        <f>_xlfn.XLOOKUP(Tabla15[[#This Row],[cedula]],MINC_022025[NUMERO_DOCUMENTO],MINC_022025[LUGAR_FUNCIONES])</f>
        <v>MINISTERIO DE CULTURA</v>
      </c>
      <c r="K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6" s="21" t="str">
        <f>_xlfn.XLOOKUP(Tabla15[[#This Row],[CARGO]],TSIMPLIFICADO[CARGO],TSIMPLIFICADO[CATEGORIA DEL SERVIDOR],Tabla15[[#This Row],[TIPO]])</f>
        <v>ESTATUTO SIMPLIFICADO</v>
      </c>
      <c r="M26" s="21" t="str">
        <f>IF(Tabla15[[#This Row],[CTA]]="2.1.1.3.01","TRAMITE DE PENSION",IF(Tabla15[[#This Row],[CAT1]]&lt;&gt;"",Tabla15[[#This Row],[CAT1]],Tabla15[[#This Row],[CAT2]]))</f>
        <v>ESTATUTO SIMPLIFICADO</v>
      </c>
      <c r="N26" s="86" t="str">
        <f>_xlfn.XLOOKUP(Tabla15[[#This Row],[cedula]],TFECHA[cedula],TFECHA[desde],"")</f>
        <v/>
      </c>
      <c r="O26" s="86" t="str">
        <f>_xlfn.XLOOKUP(Tabla15[[#This Row],[cedula]],TFECHA[cedula],TFECHA[hasta],"")</f>
        <v/>
      </c>
      <c r="P26" s="34">
        <f>_xlfn.XLOOKUP(Tabla15[[#This Row],[COD]],TNOMINA[CODIGO],TNOMINA[sbruto])</f>
        <v>35000</v>
      </c>
      <c r="Q26" s="34">
        <f>_xlfn.XLOOKUP(Tabla15[[#This Row],[COD]],TNOMINA[CODIGO],TNOMINA[ISR])</f>
        <v>0</v>
      </c>
      <c r="R26" s="34">
        <f>_xlfn.XLOOKUP(Tabla15[[#This Row],[COD]],TNOMINA[CODIGO],TNOMINA[SFS])</f>
        <v>1064</v>
      </c>
      <c r="S26" s="34">
        <f>_xlfn.XLOOKUP(Tabla15[[#This Row],[COD]],TNOMINA[CODIGO],TNOMINA[AFP])</f>
        <v>1004.5</v>
      </c>
      <c r="T26" s="34">
        <f>_xlfn.XLOOKUP(Tabla15[[#This Row],[COD]],TNOMINA[CODIGO],TNOMINA[Otros Descuentos])</f>
        <v>0</v>
      </c>
      <c r="U26" s="34">
        <f>_xlfn.XLOOKUP(Tabla15[[#This Row],[COD]],TNOMINA[CODIGO],TNOMINA[sneto])</f>
        <v>32906.5</v>
      </c>
      <c r="V26" s="21" t="str" cm="1">
        <f t="array" ref="V26">_xlfn.XLOOKUP(Tabla15[[#This Row],[cedula]],MINC_022025[NUMERO_DOCUMENTO],LEFT(MINC_022025[GENERO],1))</f>
        <v>M</v>
      </c>
      <c r="W26" s="56" t="str">
        <f>_xlfn.XLOOKUP(Tabla15[[#This Row],[DIRECCIÓN O DEPARTAMENTO]],MINC_022025[LUGAR_FUNCIONES],MINC_022025[LUGAR_FUNCIONES_CODIGO])</f>
        <v>01.83</v>
      </c>
      <c r="X26" s="21">
        <f>LEN(Tabla15[[#This Row],[CODIGO LUGAR]])</f>
        <v>5</v>
      </c>
      <c r="Y26" s="2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2" t="str">
        <f>Tabla15[[#This Row],[cedula]]&amp;Tabla15[[#This Row],[CTA]]&amp;Tabla15[[#This Row],[prog]]</f>
        <v>001143600272.1.1.1.0101</v>
      </c>
      <c r="B27" s="21" t="s">
        <v>1787</v>
      </c>
      <c r="C27" s="59" t="s">
        <v>1807</v>
      </c>
      <c r="D27" s="59" t="s">
        <v>5730</v>
      </c>
      <c r="E27" s="59" t="s">
        <v>5731</v>
      </c>
      <c r="F27" s="59" t="s">
        <v>9</v>
      </c>
      <c r="G27" s="59" t="s">
        <v>1266</v>
      </c>
      <c r="H27" s="21" t="str">
        <f>_xlfn.XLOOKUP(Tabla15[[#This Row],[cedula]],MINC_022025[CATEGORIA_PROPIA],MINC_022025[FECHA_INGRESO_PRIMER_CARGO],_xlfn.XLOOKUP(Tabla15[[#This Row],[COD]],TNOMINA[CODIGO],TNOMINA[nombre]))</f>
        <v>CARMELO FRIAS JIMENEZ</v>
      </c>
      <c r="I27" s="21" t="str">
        <f>_xlfn.XLOOKUP(Tabla15[[#This Row],[cedula]],MINC_022025[CATEGORIA_PROPIA],MINC_022025[CARGO],_xlfn.XLOOKUP(Tabla15[[#This Row],[COD]],TNOMINA[CODIGO],TNOMINA[cargo]))</f>
        <v>SUPERVISOR MANTENIMIENTO</v>
      </c>
      <c r="J27" s="21" t="str">
        <f>_xlfn.XLOOKUP(Tabla15[[#This Row],[cedula]],MINC_022025[NUMERO_DOCUMENTO],MINC_022025[LUGAR_FUNCIONES])</f>
        <v>MINISTERIO DE CULTURA</v>
      </c>
      <c r="K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" s="21" t="str">
        <f>_xlfn.XLOOKUP(Tabla15[[#This Row],[CARGO]],TSIMPLIFICADO[CARGO],TSIMPLIFICADO[CATEGORIA DEL SERVIDOR],Tabla15[[#This Row],[TIPO]])</f>
        <v>ESTATUTO SIMPLIFICADO</v>
      </c>
      <c r="M27" s="21" t="str">
        <f>IF(Tabla15[[#This Row],[CTA]]="2.1.1.3.01","TRAMITE DE PENSION",IF(Tabla15[[#This Row],[CAT1]]&lt;&gt;"",Tabla15[[#This Row],[CAT1]],Tabla15[[#This Row],[CAT2]]))</f>
        <v>ESTATUTO SIMPLIFICADO</v>
      </c>
      <c r="N27" s="86" t="str">
        <f>_xlfn.XLOOKUP(Tabla15[[#This Row],[cedula]],TFECHA[cedula],TFECHA[desde],"")</f>
        <v/>
      </c>
      <c r="O27" s="86" t="str">
        <f>_xlfn.XLOOKUP(Tabla15[[#This Row],[cedula]],TFECHA[cedula],TFECHA[hasta],"")</f>
        <v/>
      </c>
      <c r="P27" s="34">
        <f>_xlfn.XLOOKUP(Tabla15[[#This Row],[COD]],TNOMINA[CODIGO],TNOMINA[sbruto])</f>
        <v>35000</v>
      </c>
      <c r="Q27" s="34">
        <f>_xlfn.XLOOKUP(Tabla15[[#This Row],[COD]],TNOMINA[CODIGO],TNOMINA[ISR])</f>
        <v>0</v>
      </c>
      <c r="R27" s="34">
        <f>_xlfn.XLOOKUP(Tabla15[[#This Row],[COD]],TNOMINA[CODIGO],TNOMINA[SFS])</f>
        <v>1064</v>
      </c>
      <c r="S27" s="34">
        <f>_xlfn.XLOOKUP(Tabla15[[#This Row],[COD]],TNOMINA[CODIGO],TNOMINA[AFP])</f>
        <v>1004.5</v>
      </c>
      <c r="T27" s="34">
        <f>_xlfn.XLOOKUP(Tabla15[[#This Row],[COD]],TNOMINA[CODIGO],TNOMINA[Otros Descuentos])</f>
        <v>0</v>
      </c>
      <c r="U27" s="34">
        <f>_xlfn.XLOOKUP(Tabla15[[#This Row],[COD]],TNOMINA[CODIGO],TNOMINA[sneto])</f>
        <v>32906.5</v>
      </c>
      <c r="V27" s="21" t="str" cm="1">
        <f t="array" ref="V27">_xlfn.XLOOKUP(Tabla15[[#This Row],[cedula]],MINC_022025[NUMERO_DOCUMENTO],LEFT(MINC_022025[GENERO],1))</f>
        <v>M</v>
      </c>
      <c r="W27" s="56" t="str">
        <f>_xlfn.XLOOKUP(Tabla15[[#This Row],[DIRECCIÓN O DEPARTAMENTO]],MINC_022025[LUGAR_FUNCIONES],MINC_022025[LUGAR_FUNCIONES_CODIGO])</f>
        <v>01.83</v>
      </c>
      <c r="X27" s="21">
        <f>LEN(Tabla15[[#This Row],[CODIGO LUGAR]])</f>
        <v>5</v>
      </c>
      <c r="Y27" s="2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2" t="str">
        <f>Tabla15[[#This Row],[cedula]]&amp;Tabla15[[#This Row],[CTA]]&amp;Tabla15[[#This Row],[prog]]</f>
        <v>001005752992.1.1.1.0101</v>
      </c>
      <c r="B28" s="21" t="s">
        <v>1787</v>
      </c>
      <c r="C28" s="59" t="s">
        <v>1807</v>
      </c>
      <c r="D28" s="59" t="s">
        <v>5730</v>
      </c>
      <c r="E28" s="59" t="s">
        <v>5731</v>
      </c>
      <c r="F28" s="59" t="s">
        <v>9</v>
      </c>
      <c r="G28" s="59" t="s">
        <v>1274</v>
      </c>
      <c r="H28" s="21" t="str">
        <f>_xlfn.XLOOKUP(Tabla15[[#This Row],[cedula]],MINC_022025[CATEGORIA_PROPIA],MINC_022025[FECHA_INGRESO_PRIMER_CARGO],_xlfn.XLOOKUP(Tabla15[[#This Row],[COD]],TNOMINA[CODIGO],TNOMINA[nombre]))</f>
        <v>CRISTINA FABIANA MARTINEZ GUILLEN</v>
      </c>
      <c r="I28" s="21" t="str">
        <f>_xlfn.XLOOKUP(Tabla15[[#This Row],[cedula]],MINC_022025[CATEGORIA_PROPIA],MINC_022025[CARGO],_xlfn.XLOOKUP(Tabla15[[#This Row],[COD]],TNOMINA[CODIGO],TNOMINA[cargo]))</f>
        <v>SECRETARIA</v>
      </c>
      <c r="J28" s="21" t="str">
        <f>_xlfn.XLOOKUP(Tabla15[[#This Row],[cedula]],MINC_022025[NUMERO_DOCUMENTO],MINC_022025[LUGAR_FUNCIONES])</f>
        <v>MINISTERIO DE CULTURA</v>
      </c>
      <c r="K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" s="21" t="str">
        <f>_xlfn.XLOOKUP(Tabla15[[#This Row],[CARGO]],TSIMPLIFICADO[CARGO],TSIMPLIFICADO[CATEGORIA DEL SERVIDOR],Tabla15[[#This Row],[TIPO]])</f>
        <v>ESTATUTO SIMPLIFICADO</v>
      </c>
      <c r="M28" s="21" t="str">
        <f>IF(Tabla15[[#This Row],[CTA]]="2.1.1.3.01","TRAMITE DE PENSION",IF(Tabla15[[#This Row],[CAT1]]&lt;&gt;"",Tabla15[[#This Row],[CAT1]],Tabla15[[#This Row],[CAT2]]))</f>
        <v>ESTATUTO SIMPLIFICADO</v>
      </c>
      <c r="N28" s="86" t="str">
        <f>_xlfn.XLOOKUP(Tabla15[[#This Row],[cedula]],TFECHA[cedula],TFECHA[desde],"")</f>
        <v/>
      </c>
      <c r="O28" s="86" t="str">
        <f>_xlfn.XLOOKUP(Tabla15[[#This Row],[cedula]],TFECHA[cedula],TFECHA[hasta],"")</f>
        <v/>
      </c>
      <c r="P28" s="34">
        <f>_xlfn.XLOOKUP(Tabla15[[#This Row],[COD]],TNOMINA[CODIGO],TNOMINA[sbruto])</f>
        <v>35000</v>
      </c>
      <c r="Q28" s="34">
        <f>_xlfn.XLOOKUP(Tabla15[[#This Row],[COD]],TNOMINA[CODIGO],TNOMINA[ISR])</f>
        <v>0</v>
      </c>
      <c r="R28" s="34">
        <f>_xlfn.XLOOKUP(Tabla15[[#This Row],[COD]],TNOMINA[CODIGO],TNOMINA[SFS])</f>
        <v>1064</v>
      </c>
      <c r="S28" s="34">
        <f>_xlfn.XLOOKUP(Tabla15[[#This Row],[COD]],TNOMINA[CODIGO],TNOMINA[AFP])</f>
        <v>1004.5</v>
      </c>
      <c r="T28" s="34">
        <f>_xlfn.XLOOKUP(Tabla15[[#This Row],[COD]],TNOMINA[CODIGO],TNOMINA[Otros Descuentos])</f>
        <v>0</v>
      </c>
      <c r="U28" s="34">
        <f>_xlfn.XLOOKUP(Tabla15[[#This Row],[COD]],TNOMINA[CODIGO],TNOMINA[sneto])</f>
        <v>32906.5</v>
      </c>
      <c r="V28" s="21" t="str" cm="1">
        <f t="array" ref="V28">_xlfn.XLOOKUP(Tabla15[[#This Row],[cedula]],MINC_022025[NUMERO_DOCUMENTO],LEFT(MINC_022025[GENERO],1))</f>
        <v>F</v>
      </c>
      <c r="W28" s="56" t="str">
        <f>_xlfn.XLOOKUP(Tabla15[[#This Row],[DIRECCIÓN O DEPARTAMENTO]],MINC_022025[LUGAR_FUNCIONES],MINC_022025[LUGAR_FUNCIONES_CODIGO])</f>
        <v>01.83</v>
      </c>
      <c r="X28" s="21">
        <f>LEN(Tabla15[[#This Row],[CODIGO LUGAR]])</f>
        <v>5</v>
      </c>
      <c r="Y28" s="2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2" t="str">
        <f>Tabla15[[#This Row],[cedula]]&amp;Tabla15[[#This Row],[CTA]]&amp;Tabla15[[#This Row],[prog]]</f>
        <v>223006661992.1.1.1.0101</v>
      </c>
      <c r="B29" s="21" t="s">
        <v>1787</v>
      </c>
      <c r="C29" s="59" t="s">
        <v>1807</v>
      </c>
      <c r="D29" s="59" t="s">
        <v>5730</v>
      </c>
      <c r="E29" s="59" t="s">
        <v>5731</v>
      </c>
      <c r="F29" s="59" t="s">
        <v>9</v>
      </c>
      <c r="G29" s="59" t="s">
        <v>2751</v>
      </c>
      <c r="H29" s="21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29" s="21" t="str">
        <f>_xlfn.XLOOKUP(Tabla15[[#This Row],[cedula]],MINC_022025[CATEGORIA_PROPIA],MINC_022025[CARGO],_xlfn.XLOOKUP(Tabla15[[#This Row],[COD]],TNOMINA[CODIGO],TNOMINA[cargo]))</f>
        <v>ELECTRICISTA</v>
      </c>
      <c r="J29" s="21" t="str">
        <f>_xlfn.XLOOKUP(Tabla15[[#This Row],[cedula]],MINC_022025[NUMERO_DOCUMENTO],MINC_022025[LUGAR_FUNCIONES])</f>
        <v>MINISTERIO DE CULTURA</v>
      </c>
      <c r="K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9" s="21" t="str">
        <f>_xlfn.XLOOKUP(Tabla15[[#This Row],[CARGO]],TSIMPLIFICADO[CARGO],TSIMPLIFICADO[CATEGORIA DEL SERVIDOR],Tabla15[[#This Row],[TIPO]])</f>
        <v>ESTATUTO SIMPLIFICADO</v>
      </c>
      <c r="M29" s="21" t="str">
        <f>IF(Tabla15[[#This Row],[CTA]]="2.1.1.3.01","TRAMITE DE PENSION",IF(Tabla15[[#This Row],[CAT1]]&lt;&gt;"",Tabla15[[#This Row],[CAT1]],Tabla15[[#This Row],[CAT2]]))</f>
        <v>ESTATUTO SIMPLIFICADO</v>
      </c>
      <c r="N29" s="86" t="str">
        <f>_xlfn.XLOOKUP(Tabla15[[#This Row],[cedula]],TFECHA[cedula],TFECHA[desde],"")</f>
        <v/>
      </c>
      <c r="O29" s="86" t="str">
        <f>_xlfn.XLOOKUP(Tabla15[[#This Row],[cedula]],TFECHA[cedula],TFECHA[hasta],"")</f>
        <v/>
      </c>
      <c r="P29" s="34">
        <f>_xlfn.XLOOKUP(Tabla15[[#This Row],[COD]],TNOMINA[CODIGO],TNOMINA[sbruto])</f>
        <v>35000</v>
      </c>
      <c r="Q29" s="34">
        <f>_xlfn.XLOOKUP(Tabla15[[#This Row],[COD]],TNOMINA[CODIGO],TNOMINA[ISR])</f>
        <v>0</v>
      </c>
      <c r="R29" s="34">
        <f>_xlfn.XLOOKUP(Tabla15[[#This Row],[COD]],TNOMINA[CODIGO],TNOMINA[SFS])</f>
        <v>1064</v>
      </c>
      <c r="S29" s="34">
        <f>_xlfn.XLOOKUP(Tabla15[[#This Row],[COD]],TNOMINA[CODIGO],TNOMINA[AFP])</f>
        <v>1004.5</v>
      </c>
      <c r="T29" s="34">
        <f>_xlfn.XLOOKUP(Tabla15[[#This Row],[COD]],TNOMINA[CODIGO],TNOMINA[Otros Descuentos])</f>
        <v>0</v>
      </c>
      <c r="U29" s="34">
        <f>_xlfn.XLOOKUP(Tabla15[[#This Row],[COD]],TNOMINA[CODIGO],TNOMINA[sneto])</f>
        <v>18080.009999999998</v>
      </c>
      <c r="V29" s="21" t="str" cm="1">
        <f t="array" ref="V29">_xlfn.XLOOKUP(Tabla15[[#This Row],[cedula]],MINC_022025[NUMERO_DOCUMENTO],LEFT(MINC_022025[GENERO],1))</f>
        <v>M</v>
      </c>
      <c r="W29" s="56" t="str">
        <f>_xlfn.XLOOKUP(Tabla15[[#This Row],[DIRECCIÓN O DEPARTAMENTO]],MINC_022025[LUGAR_FUNCIONES],MINC_022025[LUGAR_FUNCIONES_CODIGO])</f>
        <v>01.83</v>
      </c>
      <c r="X29" s="21">
        <f>LEN(Tabla15[[#This Row],[CODIGO LUGAR]])</f>
        <v>5</v>
      </c>
      <c r="Y29" s="2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2" t="str">
        <f>Tabla15[[#This Row],[cedula]]&amp;Tabla15[[#This Row],[CTA]]&amp;Tabla15[[#This Row],[prog]]</f>
        <v>402315471552.1.1.1.0101</v>
      </c>
      <c r="B30" s="21" t="s">
        <v>1787</v>
      </c>
      <c r="C30" s="59" t="s">
        <v>1807</v>
      </c>
      <c r="D30" s="59" t="s">
        <v>5730</v>
      </c>
      <c r="E30" s="59" t="s">
        <v>5731</v>
      </c>
      <c r="F30" s="59" t="s">
        <v>9</v>
      </c>
      <c r="G30" s="59" t="s">
        <v>2365</v>
      </c>
      <c r="H30" s="21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30" s="21" t="str">
        <f>_xlfn.XLOOKUP(Tabla15[[#This Row],[cedula]],MINC_022025[CATEGORIA_PROPIA],MINC_022025[CARGO],_xlfn.XLOOKUP(Tabla15[[#This Row],[COD]],TNOMINA[CODIGO],TNOMINA[cargo]))</f>
        <v>AUXILIAR ADMINISTRATIVO (A)</v>
      </c>
      <c r="J30" s="21" t="str">
        <f>_xlfn.XLOOKUP(Tabla15[[#This Row],[cedula]],MINC_022025[NUMERO_DOCUMENTO],MINC_022025[LUGAR_FUNCIONES])</f>
        <v>MINISTERIO DE CULTURA</v>
      </c>
      <c r="K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" s="21" t="str">
        <f>_xlfn.XLOOKUP(Tabla15[[#This Row],[CARGO]],TSIMPLIFICADO[CARGO],TSIMPLIFICADO[CATEGORIA DEL SERVIDOR],Tabla15[[#This Row],[TIPO]])</f>
        <v>ESTATUTO SIMPLIFICADO</v>
      </c>
      <c r="M30" s="21" t="str">
        <f>IF(Tabla15[[#This Row],[CTA]]="2.1.1.3.01","TRAMITE DE PENSION",IF(Tabla15[[#This Row],[CAT1]]&lt;&gt;"",Tabla15[[#This Row],[CAT1]],Tabla15[[#This Row],[CAT2]]))</f>
        <v>ESTATUTO SIMPLIFICADO</v>
      </c>
      <c r="N30" s="86" t="str">
        <f>_xlfn.XLOOKUP(Tabla15[[#This Row],[cedula]],TFECHA[cedula],TFECHA[desde],"")</f>
        <v/>
      </c>
      <c r="O30" s="86" t="str">
        <f>_xlfn.XLOOKUP(Tabla15[[#This Row],[cedula]],TFECHA[cedula],TFECHA[hasta],"")</f>
        <v/>
      </c>
      <c r="P30" s="34">
        <f>_xlfn.XLOOKUP(Tabla15[[#This Row],[COD]],TNOMINA[CODIGO],TNOMINA[sbruto])</f>
        <v>35000</v>
      </c>
      <c r="Q30" s="34">
        <f>_xlfn.XLOOKUP(Tabla15[[#This Row],[COD]],TNOMINA[CODIGO],TNOMINA[ISR])</f>
        <v>0</v>
      </c>
      <c r="R30" s="34">
        <f>_xlfn.XLOOKUP(Tabla15[[#This Row],[COD]],TNOMINA[CODIGO],TNOMINA[SFS])</f>
        <v>1064</v>
      </c>
      <c r="S30" s="34">
        <f>_xlfn.XLOOKUP(Tabla15[[#This Row],[COD]],TNOMINA[CODIGO],TNOMINA[AFP])</f>
        <v>1004.5</v>
      </c>
      <c r="T30" s="34">
        <f>_xlfn.XLOOKUP(Tabla15[[#This Row],[COD]],TNOMINA[CODIGO],TNOMINA[Otros Descuentos])</f>
        <v>0</v>
      </c>
      <c r="U30" s="34">
        <f>_xlfn.XLOOKUP(Tabla15[[#This Row],[COD]],TNOMINA[CODIGO],TNOMINA[sneto])</f>
        <v>32344.62</v>
      </c>
      <c r="V30" s="21" t="str" cm="1">
        <f t="array" ref="V30">_xlfn.XLOOKUP(Tabla15[[#This Row],[cedula]],MINC_022025[NUMERO_DOCUMENTO],LEFT(MINC_022025[GENERO],1))</f>
        <v>F</v>
      </c>
      <c r="W30" s="56" t="str">
        <f>_xlfn.XLOOKUP(Tabla15[[#This Row],[DIRECCIÓN O DEPARTAMENTO]],MINC_022025[LUGAR_FUNCIONES],MINC_022025[LUGAR_FUNCIONES_CODIGO])</f>
        <v>01.83</v>
      </c>
      <c r="X30" s="21">
        <f>LEN(Tabla15[[#This Row],[CODIGO LUGAR]])</f>
        <v>5</v>
      </c>
      <c r="Y30" s="2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2" t="str">
        <f>Tabla15[[#This Row],[cedula]]&amp;Tabla15[[#This Row],[CTA]]&amp;Tabla15[[#This Row],[prog]]</f>
        <v>402091769872.1.1.1.0101</v>
      </c>
      <c r="B31" s="21" t="s">
        <v>1787</v>
      </c>
      <c r="C31" s="59" t="s">
        <v>1807</v>
      </c>
      <c r="D31" s="59" t="s">
        <v>5730</v>
      </c>
      <c r="E31" s="59" t="s">
        <v>5731</v>
      </c>
      <c r="F31" s="59" t="s">
        <v>9</v>
      </c>
      <c r="G31" s="59" t="s">
        <v>1897</v>
      </c>
      <c r="H31" s="2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31" s="21" t="str">
        <f>_xlfn.XLOOKUP(Tabla15[[#This Row],[cedula]],MINC_022025[CATEGORIA_PROPIA],MINC_022025[CARGO],_xlfn.XLOOKUP(Tabla15[[#This Row],[COD]],TNOMINA[CODIGO],TNOMINA[cargo]))</f>
        <v>AUXILIAR ADMINISTRATIVO (A)</v>
      </c>
      <c r="J31" s="21" t="str">
        <f>_xlfn.XLOOKUP(Tabla15[[#This Row],[cedula]],MINC_022025[NUMERO_DOCUMENTO],MINC_022025[LUGAR_FUNCIONES])</f>
        <v>MINISTERIO DE CULTURA</v>
      </c>
      <c r="K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" s="21" t="str">
        <f>_xlfn.XLOOKUP(Tabla15[[#This Row],[CARGO]],TSIMPLIFICADO[CARGO],TSIMPLIFICADO[CATEGORIA DEL SERVIDOR],Tabla15[[#This Row],[TIPO]])</f>
        <v>ESTATUTO SIMPLIFICADO</v>
      </c>
      <c r="M31" s="21" t="str">
        <f>IF(Tabla15[[#This Row],[CTA]]="2.1.1.3.01","TRAMITE DE PENSION",IF(Tabla15[[#This Row],[CAT1]]&lt;&gt;"",Tabla15[[#This Row],[CAT1]],Tabla15[[#This Row],[CAT2]]))</f>
        <v>ESTATUTO SIMPLIFICADO</v>
      </c>
      <c r="N31" s="86">
        <f>_xlfn.XLOOKUP(Tabla15[[#This Row],[cedula]],TFECHA[cedula],TFECHA[desde],"")</f>
        <v>45597</v>
      </c>
      <c r="O31" s="86" t="str">
        <f>_xlfn.XLOOKUP(Tabla15[[#This Row],[cedula]],TFECHA[cedula],TFECHA[hasta],"")</f>
        <v>N/A</v>
      </c>
      <c r="P31" s="34">
        <f>_xlfn.XLOOKUP(Tabla15[[#This Row],[COD]],TNOMINA[CODIGO],TNOMINA[sbruto])</f>
        <v>35000</v>
      </c>
      <c r="Q31" s="34">
        <f>_xlfn.XLOOKUP(Tabla15[[#This Row],[COD]],TNOMINA[CODIGO],TNOMINA[ISR])</f>
        <v>0</v>
      </c>
      <c r="R31" s="34">
        <f>_xlfn.XLOOKUP(Tabla15[[#This Row],[COD]],TNOMINA[CODIGO],TNOMINA[SFS])</f>
        <v>1064</v>
      </c>
      <c r="S31" s="34">
        <f>_xlfn.XLOOKUP(Tabla15[[#This Row],[COD]],TNOMINA[CODIGO],TNOMINA[AFP])</f>
        <v>1004.5</v>
      </c>
      <c r="T31" s="34">
        <f>_xlfn.XLOOKUP(Tabla15[[#This Row],[COD]],TNOMINA[CODIGO],TNOMINA[Otros Descuentos])</f>
        <v>0</v>
      </c>
      <c r="U31" s="34">
        <f>_xlfn.XLOOKUP(Tabla15[[#This Row],[COD]],TNOMINA[CODIGO],TNOMINA[sneto])</f>
        <v>32906.5</v>
      </c>
      <c r="V31" s="21" t="str" cm="1">
        <f t="array" ref="V31">_xlfn.XLOOKUP(Tabla15[[#This Row],[cedula]],MINC_022025[NUMERO_DOCUMENTO],LEFT(MINC_022025[GENERO],1))</f>
        <v>M</v>
      </c>
      <c r="W31" s="56" t="str">
        <f>_xlfn.XLOOKUP(Tabla15[[#This Row],[DIRECCIÓN O DEPARTAMENTO]],MINC_022025[LUGAR_FUNCIONES],MINC_022025[LUGAR_FUNCIONES_CODIGO])</f>
        <v>01.83</v>
      </c>
      <c r="X31" s="21">
        <f>LEN(Tabla15[[#This Row],[CODIGO LUGAR]])</f>
        <v>5</v>
      </c>
      <c r="Y31" s="2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2" t="str">
        <f>Tabla15[[#This Row],[cedula]]&amp;Tabla15[[#This Row],[CTA]]&amp;Tabla15[[#This Row],[prog]]</f>
        <v>001167522622.1.1.1.0101</v>
      </c>
      <c r="B32" s="21" t="s">
        <v>1787</v>
      </c>
      <c r="C32" s="59" t="s">
        <v>1807</v>
      </c>
      <c r="D32" s="59" t="s">
        <v>5730</v>
      </c>
      <c r="E32" s="59" t="s">
        <v>5731</v>
      </c>
      <c r="F32" s="59" t="s">
        <v>9</v>
      </c>
      <c r="G32" s="59" t="s">
        <v>5925</v>
      </c>
      <c r="H32" s="21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32" s="21" t="str">
        <f>_xlfn.XLOOKUP(Tabla15[[#This Row],[cedula]],MINC_022025[CATEGORIA_PROPIA],MINC_022025[CARGO],_xlfn.XLOOKUP(Tabla15[[#This Row],[COD]],TNOMINA[CODIGO],TNOMINA[cargo]))</f>
        <v>AUXILIAR DE TRANSPORTACION</v>
      </c>
      <c r="J32" s="21" t="str">
        <f>_xlfn.XLOOKUP(Tabla15[[#This Row],[cedula]],MINC_022025[NUMERO_DOCUMENTO],MINC_022025[LUGAR_FUNCIONES])</f>
        <v>MINISTERIO DE CULTURA</v>
      </c>
      <c r="K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" s="21" t="str">
        <f>_xlfn.XLOOKUP(Tabla15[[#This Row],[CARGO]],TSIMPLIFICADO[CARGO],TSIMPLIFICADO[CATEGORIA DEL SERVIDOR],Tabla15[[#This Row],[TIPO]])</f>
        <v>ESTATUTO SIMPLIFICADO</v>
      </c>
      <c r="M32" s="21" t="str">
        <f>IF(Tabla15[[#This Row],[CTA]]="2.1.1.3.01","TRAMITE DE PENSION",IF(Tabla15[[#This Row],[CAT1]]&lt;&gt;"",Tabla15[[#This Row],[CAT1]],Tabla15[[#This Row],[CAT2]]))</f>
        <v>ESTATUTO SIMPLIFICADO</v>
      </c>
      <c r="N32" s="86" t="str">
        <f>_xlfn.XLOOKUP(Tabla15[[#This Row],[cedula]],TFECHA[cedula],TFECHA[desde],"")</f>
        <v/>
      </c>
      <c r="O32" s="86" t="str">
        <f>_xlfn.XLOOKUP(Tabla15[[#This Row],[cedula]],TFECHA[cedula],TFECHA[hasta],"")</f>
        <v/>
      </c>
      <c r="P32" s="34">
        <f>_xlfn.XLOOKUP(Tabla15[[#This Row],[COD]],TNOMINA[CODIGO],TNOMINA[sbruto])</f>
        <v>35000</v>
      </c>
      <c r="Q32" s="34">
        <f>_xlfn.XLOOKUP(Tabla15[[#This Row],[COD]],TNOMINA[CODIGO],TNOMINA[ISR])</f>
        <v>0</v>
      </c>
      <c r="R32" s="34">
        <f>_xlfn.XLOOKUP(Tabla15[[#This Row],[COD]],TNOMINA[CODIGO],TNOMINA[SFS])</f>
        <v>1064</v>
      </c>
      <c r="S32" s="34">
        <f>_xlfn.XLOOKUP(Tabla15[[#This Row],[COD]],TNOMINA[CODIGO],TNOMINA[AFP])</f>
        <v>1004.5</v>
      </c>
      <c r="T32" s="34">
        <f>_xlfn.XLOOKUP(Tabla15[[#This Row],[COD]],TNOMINA[CODIGO],TNOMINA[Otros Descuentos])</f>
        <v>0</v>
      </c>
      <c r="U32" s="34">
        <f>_xlfn.XLOOKUP(Tabla15[[#This Row],[COD]],TNOMINA[CODIGO],TNOMINA[sneto])</f>
        <v>32906.5</v>
      </c>
      <c r="V32" s="21" t="str" cm="1">
        <f t="array" ref="V32">_xlfn.XLOOKUP(Tabla15[[#This Row],[cedula]],MINC_022025[NUMERO_DOCUMENTO],LEFT(MINC_022025[GENERO],1))</f>
        <v>M</v>
      </c>
      <c r="W32" s="56" t="str">
        <f>_xlfn.XLOOKUP(Tabla15[[#This Row],[DIRECCIÓN O DEPARTAMENTO]],MINC_022025[LUGAR_FUNCIONES],MINC_022025[LUGAR_FUNCIONES_CODIGO])</f>
        <v>01.83</v>
      </c>
      <c r="X32" s="21">
        <f>LEN(Tabla15[[#This Row],[CODIGO LUGAR]])</f>
        <v>5</v>
      </c>
      <c r="Y32" s="2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2" t="str">
        <f>Tabla15[[#This Row],[cedula]]&amp;Tabla15[[#This Row],[CTA]]&amp;Tabla15[[#This Row],[prog]]</f>
        <v>001003359182.1.1.1.0101</v>
      </c>
      <c r="B33" s="21" t="s">
        <v>1787</v>
      </c>
      <c r="C33" s="59" t="s">
        <v>1807</v>
      </c>
      <c r="D33" s="59" t="s">
        <v>5730</v>
      </c>
      <c r="E33" s="59" t="s">
        <v>5731</v>
      </c>
      <c r="F33" s="59" t="s">
        <v>9</v>
      </c>
      <c r="G33" s="59" t="s">
        <v>2724</v>
      </c>
      <c r="H33" s="21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33" s="21" t="str">
        <f>_xlfn.XLOOKUP(Tabla15[[#This Row],[cedula]],MINC_022025[CATEGORIA_PROPIA],MINC_022025[CARGO],_xlfn.XLOOKUP(Tabla15[[#This Row],[COD]],TNOMINA[CODIGO],TNOMINA[cargo]))</f>
        <v>ASISTENTE</v>
      </c>
      <c r="J33" s="21" t="str">
        <f>_xlfn.XLOOKUP(Tabla15[[#This Row],[cedula]],MINC_022025[NUMERO_DOCUMENTO],MINC_022025[LUGAR_FUNCIONES])</f>
        <v>MINISTERIO DE CULTURA</v>
      </c>
      <c r="K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3" s="21" t="str">
        <f>_xlfn.XLOOKUP(Tabla15[[#This Row],[CARGO]],TSIMPLIFICADO[CARGO],TSIMPLIFICADO[CATEGORIA DEL SERVIDOR],Tabla15[[#This Row],[TIPO]])</f>
        <v>FIJO</v>
      </c>
      <c r="M33" s="21" t="str">
        <f>IF(Tabla15[[#This Row],[CTA]]="2.1.1.3.01","TRAMITE DE PENSION",IF(Tabla15[[#This Row],[CAT1]]&lt;&gt;"",Tabla15[[#This Row],[CAT1]],Tabla15[[#This Row],[CAT2]]))</f>
        <v>EMPLEADO DE CONFIANZA</v>
      </c>
      <c r="N33" s="86" t="str">
        <f>_xlfn.XLOOKUP(Tabla15[[#This Row],[cedula]],TFECHA[cedula],TFECHA[desde],"")</f>
        <v/>
      </c>
      <c r="O33" s="86" t="str">
        <f>_xlfn.XLOOKUP(Tabla15[[#This Row],[cedula]],TFECHA[cedula],TFECHA[hasta],"")</f>
        <v/>
      </c>
      <c r="P33" s="34">
        <f>_xlfn.XLOOKUP(Tabla15[[#This Row],[COD]],TNOMINA[CODIGO],TNOMINA[sbruto])</f>
        <v>35000</v>
      </c>
      <c r="Q33" s="34">
        <f>_xlfn.XLOOKUP(Tabla15[[#This Row],[COD]],TNOMINA[CODIGO],TNOMINA[ISR])</f>
        <v>0</v>
      </c>
      <c r="R33" s="34">
        <f>_xlfn.XLOOKUP(Tabla15[[#This Row],[COD]],TNOMINA[CODIGO],TNOMINA[SFS])</f>
        <v>1064</v>
      </c>
      <c r="S33" s="34">
        <f>_xlfn.XLOOKUP(Tabla15[[#This Row],[COD]],TNOMINA[CODIGO],TNOMINA[AFP])</f>
        <v>1004.5</v>
      </c>
      <c r="T33" s="34">
        <f>_xlfn.XLOOKUP(Tabla15[[#This Row],[COD]],TNOMINA[CODIGO],TNOMINA[Otros Descuentos])</f>
        <v>0</v>
      </c>
      <c r="U33" s="34">
        <f>_xlfn.XLOOKUP(Tabla15[[#This Row],[COD]],TNOMINA[CODIGO],TNOMINA[sneto])</f>
        <v>32906.5</v>
      </c>
      <c r="V33" s="21" t="str" cm="1">
        <f t="array" ref="V33">_xlfn.XLOOKUP(Tabla15[[#This Row],[cedula]],MINC_022025[NUMERO_DOCUMENTO],LEFT(MINC_022025[GENERO],1))</f>
        <v>M</v>
      </c>
      <c r="W33" s="56" t="str">
        <f>_xlfn.XLOOKUP(Tabla15[[#This Row],[DIRECCIÓN O DEPARTAMENTO]],MINC_022025[LUGAR_FUNCIONES],MINC_022025[LUGAR_FUNCIONES_CODIGO])</f>
        <v>01.83</v>
      </c>
      <c r="X33" s="21">
        <f>LEN(Tabla15[[#This Row],[CODIGO LUGAR]])</f>
        <v>5</v>
      </c>
      <c r="Y33" s="2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2" t="str">
        <f>Tabla15[[#This Row],[cedula]]&amp;Tabla15[[#This Row],[CTA]]&amp;Tabla15[[#This Row],[prog]]</f>
        <v>001013452472.1.1.1.0101</v>
      </c>
      <c r="B34" s="21" t="s">
        <v>1787</v>
      </c>
      <c r="C34" s="59" t="s">
        <v>1807</v>
      </c>
      <c r="D34" s="59" t="s">
        <v>5730</v>
      </c>
      <c r="E34" s="59" t="s">
        <v>5731</v>
      </c>
      <c r="F34" s="59" t="s">
        <v>9</v>
      </c>
      <c r="G34" s="59" t="s">
        <v>2537</v>
      </c>
      <c r="H34" s="21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34" s="21" t="str">
        <f>_xlfn.XLOOKUP(Tabla15[[#This Row],[cedula]],MINC_022025[CATEGORIA_PROPIA],MINC_022025[CARGO],_xlfn.XLOOKUP(Tabla15[[#This Row],[COD]],TNOMINA[CODIGO],TNOMINA[cargo]))</f>
        <v>SUPERVISOR (A) MAYORDOMIA</v>
      </c>
      <c r="J34" s="21" t="str">
        <f>_xlfn.XLOOKUP(Tabla15[[#This Row],[cedula]],MINC_022025[NUMERO_DOCUMENTO],MINC_022025[LUGAR_FUNCIONES])</f>
        <v>MINISTERIO DE CULTURA</v>
      </c>
      <c r="K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" s="21" t="str">
        <f>_xlfn.XLOOKUP(Tabla15[[#This Row],[CARGO]],TSIMPLIFICADO[CARGO],TSIMPLIFICADO[CATEGORIA DEL SERVIDOR],Tabla15[[#This Row],[TIPO]])</f>
        <v>ESTATUTO SIMPLIFICADO</v>
      </c>
      <c r="M34" s="21" t="str">
        <f>IF(Tabla15[[#This Row],[CTA]]="2.1.1.3.01","TRAMITE DE PENSION",IF(Tabla15[[#This Row],[CAT1]]&lt;&gt;"",Tabla15[[#This Row],[CAT1]],Tabla15[[#This Row],[CAT2]]))</f>
        <v>ESTATUTO SIMPLIFICADO</v>
      </c>
      <c r="N34" s="86" t="str">
        <f>_xlfn.XLOOKUP(Tabla15[[#This Row],[cedula]],TFECHA[cedula],TFECHA[desde],"")</f>
        <v/>
      </c>
      <c r="O34" s="86" t="str">
        <f>_xlfn.XLOOKUP(Tabla15[[#This Row],[cedula]],TFECHA[cedula],TFECHA[hasta],"")</f>
        <v/>
      </c>
      <c r="P34" s="34">
        <f>_xlfn.XLOOKUP(Tabla15[[#This Row],[COD]],TNOMINA[CODIGO],TNOMINA[sbruto])</f>
        <v>35000</v>
      </c>
      <c r="Q34" s="34">
        <f>_xlfn.XLOOKUP(Tabla15[[#This Row],[COD]],TNOMINA[CODIGO],TNOMINA[ISR])</f>
        <v>0</v>
      </c>
      <c r="R34" s="34">
        <f>_xlfn.XLOOKUP(Tabla15[[#This Row],[COD]],TNOMINA[CODIGO],TNOMINA[SFS])</f>
        <v>1064</v>
      </c>
      <c r="S34" s="34">
        <f>_xlfn.XLOOKUP(Tabla15[[#This Row],[COD]],TNOMINA[CODIGO],TNOMINA[AFP])</f>
        <v>1004.5</v>
      </c>
      <c r="T34" s="34">
        <f>_xlfn.XLOOKUP(Tabla15[[#This Row],[COD]],TNOMINA[CODIGO],TNOMINA[Otros Descuentos])</f>
        <v>0</v>
      </c>
      <c r="U34" s="34">
        <f>_xlfn.XLOOKUP(Tabla15[[#This Row],[COD]],TNOMINA[CODIGO],TNOMINA[sneto])</f>
        <v>32906.5</v>
      </c>
      <c r="V34" s="21" t="str" cm="1">
        <f t="array" ref="V34">_xlfn.XLOOKUP(Tabla15[[#This Row],[cedula]],MINC_022025[NUMERO_DOCUMENTO],LEFT(MINC_022025[GENERO],1))</f>
        <v>M</v>
      </c>
      <c r="W34" s="56" t="str">
        <f>_xlfn.XLOOKUP(Tabla15[[#This Row],[DIRECCIÓN O DEPARTAMENTO]],MINC_022025[LUGAR_FUNCIONES],MINC_022025[LUGAR_FUNCIONES_CODIGO])</f>
        <v>01.83</v>
      </c>
      <c r="X34" s="21">
        <f>LEN(Tabla15[[#This Row],[CODIGO LUGAR]])</f>
        <v>5</v>
      </c>
      <c r="Y34" s="2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2" t="str">
        <f>Tabla15[[#This Row],[cedula]]&amp;Tabla15[[#This Row],[CTA]]&amp;Tabla15[[#This Row],[prog]]</f>
        <v>001093379802.1.1.1.0101</v>
      </c>
      <c r="B35" s="21" t="s">
        <v>1787</v>
      </c>
      <c r="C35" s="59" t="s">
        <v>1807</v>
      </c>
      <c r="D35" s="59" t="s">
        <v>5730</v>
      </c>
      <c r="E35" s="59" t="s">
        <v>5731</v>
      </c>
      <c r="F35" s="59" t="s">
        <v>9</v>
      </c>
      <c r="G35" s="59" t="s">
        <v>852</v>
      </c>
      <c r="H35" s="21" t="str">
        <f>_xlfn.XLOOKUP(Tabla15[[#This Row],[cedula]],MINC_022025[CATEGORIA_PROPIA],MINC_022025[FECHA_INGRESO_PRIMER_CARGO],_xlfn.XLOOKUP(Tabla15[[#This Row],[COD]],TNOMINA[CODIGO],TNOMINA[nombre]))</f>
        <v>LUIS ERNESTO CRUZ ORTIZ</v>
      </c>
      <c r="I35" s="21" t="str">
        <f>_xlfn.XLOOKUP(Tabla15[[#This Row],[cedula]],MINC_022025[CATEGORIA_PROPIA],MINC_022025[CARGO],_xlfn.XLOOKUP(Tabla15[[#This Row],[COD]],TNOMINA[CODIGO],TNOMINA[cargo]))</f>
        <v>GESTOR CULTURAL</v>
      </c>
      <c r="J35" s="21" t="str">
        <f>_xlfn.XLOOKUP(Tabla15[[#This Row],[cedula]],MINC_022025[NUMERO_DOCUMENTO],MINC_022025[LUGAR_FUNCIONES])</f>
        <v>MINISTERIO DE CULTURA</v>
      </c>
      <c r="K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5" s="21" t="str">
        <f>_xlfn.XLOOKUP(Tabla15[[#This Row],[CARGO]],TSIMPLIFICADO[CARGO],TSIMPLIFICADO[CATEGORIA DEL SERVIDOR],Tabla15[[#This Row],[TIPO]])</f>
        <v>FIJO</v>
      </c>
      <c r="M35" s="21" t="str">
        <f>IF(Tabla15[[#This Row],[CTA]]="2.1.1.3.01","TRAMITE DE PENSION",IF(Tabla15[[#This Row],[CAT1]]&lt;&gt;"",Tabla15[[#This Row],[CAT1]],Tabla15[[#This Row],[CAT2]]))</f>
        <v>CARRERA ADMINISTRATIVA</v>
      </c>
      <c r="N35" s="86" t="str">
        <f>_xlfn.XLOOKUP(Tabla15[[#This Row],[cedula]],TFECHA[cedula],TFECHA[desde],"")</f>
        <v/>
      </c>
      <c r="O35" s="86" t="str">
        <f>_xlfn.XLOOKUP(Tabla15[[#This Row],[cedula]],TFECHA[cedula],TFECHA[hasta],"")</f>
        <v/>
      </c>
      <c r="P35" s="34">
        <f>_xlfn.XLOOKUP(Tabla15[[#This Row],[COD]],TNOMINA[CODIGO],TNOMINA[sbruto])</f>
        <v>35000</v>
      </c>
      <c r="Q35" s="34">
        <f>_xlfn.XLOOKUP(Tabla15[[#This Row],[COD]],TNOMINA[CODIGO],TNOMINA[ISR])</f>
        <v>0</v>
      </c>
      <c r="R35" s="34">
        <f>_xlfn.XLOOKUP(Tabla15[[#This Row],[COD]],TNOMINA[CODIGO],TNOMINA[SFS])</f>
        <v>1064</v>
      </c>
      <c r="S35" s="34">
        <f>_xlfn.XLOOKUP(Tabla15[[#This Row],[COD]],TNOMINA[CODIGO],TNOMINA[AFP])</f>
        <v>1004.5</v>
      </c>
      <c r="T35" s="34">
        <f>_xlfn.XLOOKUP(Tabla15[[#This Row],[COD]],TNOMINA[CODIGO],TNOMINA[Otros Descuentos])</f>
        <v>0</v>
      </c>
      <c r="U35" s="34">
        <f>_xlfn.XLOOKUP(Tabla15[[#This Row],[COD]],TNOMINA[CODIGO],TNOMINA[sneto])</f>
        <v>32906.5</v>
      </c>
      <c r="V35" s="21" t="str" cm="1">
        <f t="array" ref="V35">_xlfn.XLOOKUP(Tabla15[[#This Row],[cedula]],MINC_022025[NUMERO_DOCUMENTO],LEFT(MINC_022025[GENERO],1))</f>
        <v>M</v>
      </c>
      <c r="W35" s="56" t="str">
        <f>_xlfn.XLOOKUP(Tabla15[[#This Row],[DIRECCIÓN O DEPARTAMENTO]],MINC_022025[LUGAR_FUNCIONES],MINC_022025[LUGAR_FUNCIONES_CODIGO])</f>
        <v>01.83</v>
      </c>
      <c r="X35" s="21">
        <f>LEN(Tabla15[[#This Row],[CODIGO LUGAR]])</f>
        <v>5</v>
      </c>
      <c r="Y35" s="2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2" t="str">
        <f>Tabla15[[#This Row],[cedula]]&amp;Tabla15[[#This Row],[CTA]]&amp;Tabla15[[#This Row],[prog]]</f>
        <v>001126917612.1.1.1.0101</v>
      </c>
      <c r="B36" s="21" t="s">
        <v>1787</v>
      </c>
      <c r="C36" s="59" t="s">
        <v>1807</v>
      </c>
      <c r="D36" s="59" t="s">
        <v>5730</v>
      </c>
      <c r="E36" s="59" t="s">
        <v>5731</v>
      </c>
      <c r="F36" s="59" t="s">
        <v>9</v>
      </c>
      <c r="G36" s="59" t="s">
        <v>1324</v>
      </c>
      <c r="H36" s="21" t="str">
        <f>_xlfn.XLOOKUP(Tabla15[[#This Row],[cedula]],MINC_022025[CATEGORIA_PROPIA],MINC_022025[FECHA_INGRESO_PRIMER_CARGO],_xlfn.XLOOKUP(Tabla15[[#This Row],[COD]],TNOMINA[CODIGO],TNOMINA[nombre]))</f>
        <v>JHON DANIEL TEJADA SOTO</v>
      </c>
      <c r="I36" s="21" t="str">
        <f>_xlfn.XLOOKUP(Tabla15[[#This Row],[cedula]],MINC_022025[CATEGORIA_PROPIA],MINC_022025[CARGO],_xlfn.XLOOKUP(Tabla15[[#This Row],[COD]],TNOMINA[CODIGO],TNOMINA[cargo]))</f>
        <v>AUXILIAR ADMINISTRATIVO (A)</v>
      </c>
      <c r="J36" s="21" t="str">
        <f>_xlfn.XLOOKUP(Tabla15[[#This Row],[cedula]],MINC_022025[NUMERO_DOCUMENTO],MINC_022025[LUGAR_FUNCIONES])</f>
        <v>MINISTERIO DE CULTURA</v>
      </c>
      <c r="K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6" s="21" t="str">
        <f>_xlfn.XLOOKUP(Tabla15[[#This Row],[CARGO]],TSIMPLIFICADO[CARGO],TSIMPLIFICADO[CATEGORIA DEL SERVIDOR],Tabla15[[#This Row],[TIPO]])</f>
        <v>ESTATUTO SIMPLIFICADO</v>
      </c>
      <c r="M36" s="21" t="str">
        <f>IF(Tabla15[[#This Row],[CTA]]="2.1.1.3.01","TRAMITE DE PENSION",IF(Tabla15[[#This Row],[CAT1]]&lt;&gt;"",Tabla15[[#This Row],[CAT1]],Tabla15[[#This Row],[CAT2]]))</f>
        <v>ESTATUTO SIMPLIFICADO</v>
      </c>
      <c r="N36" s="86" t="str">
        <f>_xlfn.XLOOKUP(Tabla15[[#This Row],[cedula]],TFECHA[cedula],TFECHA[desde],"")</f>
        <v/>
      </c>
      <c r="O36" s="86" t="str">
        <f>_xlfn.XLOOKUP(Tabla15[[#This Row],[cedula]],TFECHA[cedula],TFECHA[hasta],"")</f>
        <v/>
      </c>
      <c r="P36" s="34">
        <f>_xlfn.XLOOKUP(Tabla15[[#This Row],[COD]],TNOMINA[CODIGO],TNOMINA[sbruto])</f>
        <v>31500</v>
      </c>
      <c r="Q36" s="34">
        <f>_xlfn.XLOOKUP(Tabla15[[#This Row],[COD]],TNOMINA[CODIGO],TNOMINA[ISR])</f>
        <v>0</v>
      </c>
      <c r="R36" s="34">
        <f>_xlfn.XLOOKUP(Tabla15[[#This Row],[COD]],TNOMINA[CODIGO],TNOMINA[SFS])</f>
        <v>957.6</v>
      </c>
      <c r="S36" s="34">
        <f>_xlfn.XLOOKUP(Tabla15[[#This Row],[COD]],TNOMINA[CODIGO],TNOMINA[AFP])</f>
        <v>904.05</v>
      </c>
      <c r="T36" s="34">
        <f>_xlfn.XLOOKUP(Tabla15[[#This Row],[COD]],TNOMINA[CODIGO],TNOMINA[Otros Descuentos])</f>
        <v>0</v>
      </c>
      <c r="U36" s="34">
        <f>_xlfn.XLOOKUP(Tabla15[[#This Row],[COD]],TNOMINA[CODIGO],TNOMINA[sneto])</f>
        <v>29613.35</v>
      </c>
      <c r="V36" s="21" t="str" cm="1">
        <f t="array" ref="V36">_xlfn.XLOOKUP(Tabla15[[#This Row],[cedula]],MINC_022025[NUMERO_DOCUMENTO],LEFT(MINC_022025[GENERO],1))</f>
        <v>M</v>
      </c>
      <c r="W36" s="56" t="str">
        <f>_xlfn.XLOOKUP(Tabla15[[#This Row],[DIRECCIÓN O DEPARTAMENTO]],MINC_022025[LUGAR_FUNCIONES],MINC_022025[LUGAR_FUNCIONES_CODIGO])</f>
        <v>01.83</v>
      </c>
      <c r="X36" s="21">
        <f>LEN(Tabla15[[#This Row],[CODIGO LUGAR]])</f>
        <v>5</v>
      </c>
      <c r="Y36" s="2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2" t="str">
        <f>Tabla15[[#This Row],[cedula]]&amp;Tabla15[[#This Row],[CTA]]&amp;Tabla15[[#This Row],[prog]]</f>
        <v>001032170142.1.1.1.0101</v>
      </c>
      <c r="B37" s="21" t="s">
        <v>1787</v>
      </c>
      <c r="C37" s="59" t="s">
        <v>1807</v>
      </c>
      <c r="D37" s="59" t="s">
        <v>5730</v>
      </c>
      <c r="E37" s="59" t="s">
        <v>5731</v>
      </c>
      <c r="F37" s="59" t="s">
        <v>9</v>
      </c>
      <c r="G37" s="59" t="s">
        <v>2755</v>
      </c>
      <c r="H37" s="21" t="str">
        <f>_xlfn.XLOOKUP(Tabla15[[#This Row],[cedula]],MINC_022025[CATEGORIA_PROPIA],MINC_022025[FECHA_INGRESO_PRIMER_CARGO],_xlfn.XLOOKUP(Tabla15[[#This Row],[COD]],TNOMINA[CODIGO],TNOMINA[nombre]))</f>
        <v>FROILANNE ELIZABETH CASTILLO MELO</v>
      </c>
      <c r="I37" s="21" t="str">
        <f>_xlfn.XLOOKUP(Tabla15[[#This Row],[cedula]],MINC_022025[CATEGORIA_PROPIA],MINC_022025[CARGO],_xlfn.XLOOKUP(Tabla15[[#This Row],[COD]],TNOMINA[CODIGO],TNOMINA[cargo]))</f>
        <v>SECRETARIA</v>
      </c>
      <c r="J37" s="21" t="str">
        <f>_xlfn.XLOOKUP(Tabla15[[#This Row],[cedula]],MINC_022025[NUMERO_DOCUMENTO],MINC_022025[LUGAR_FUNCIONES])</f>
        <v>MINISTERIO DE CULTURA</v>
      </c>
      <c r="K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7" s="21" t="str">
        <f>_xlfn.XLOOKUP(Tabla15[[#This Row],[CARGO]],TSIMPLIFICADO[CARGO],TSIMPLIFICADO[CATEGORIA DEL SERVIDOR],Tabla15[[#This Row],[TIPO]])</f>
        <v>ESTATUTO SIMPLIFICADO</v>
      </c>
      <c r="M37" s="21" t="str">
        <f>IF(Tabla15[[#This Row],[CTA]]="2.1.1.3.01","TRAMITE DE PENSION",IF(Tabla15[[#This Row],[CAT1]]&lt;&gt;"",Tabla15[[#This Row],[CAT1]],Tabla15[[#This Row],[CAT2]]))</f>
        <v>ESTATUTO SIMPLIFICADO</v>
      </c>
      <c r="N37" s="86" t="str">
        <f>_xlfn.XLOOKUP(Tabla15[[#This Row],[cedula]],TFECHA[cedula],TFECHA[desde],"")</f>
        <v/>
      </c>
      <c r="O37" s="86" t="str">
        <f>_xlfn.XLOOKUP(Tabla15[[#This Row],[cedula]],TFECHA[cedula],TFECHA[hasta],"")</f>
        <v/>
      </c>
      <c r="P37" s="34">
        <f>_xlfn.XLOOKUP(Tabla15[[#This Row],[COD]],TNOMINA[CODIGO],TNOMINA[sbruto])</f>
        <v>30000</v>
      </c>
      <c r="Q37" s="34">
        <f>_xlfn.XLOOKUP(Tabla15[[#This Row],[COD]],TNOMINA[CODIGO],TNOMINA[ISR])</f>
        <v>0</v>
      </c>
      <c r="R37" s="34">
        <f>_xlfn.XLOOKUP(Tabla15[[#This Row],[COD]],TNOMINA[CODIGO],TNOMINA[SFS])</f>
        <v>912</v>
      </c>
      <c r="S37" s="34">
        <f>_xlfn.XLOOKUP(Tabla15[[#This Row],[COD]],TNOMINA[CODIGO],TNOMINA[AFP])</f>
        <v>861</v>
      </c>
      <c r="T37" s="34">
        <f>_xlfn.XLOOKUP(Tabla15[[#This Row],[COD]],TNOMINA[CODIGO],TNOMINA[Otros Descuentos])</f>
        <v>0</v>
      </c>
      <c r="U37" s="34">
        <f>_xlfn.XLOOKUP(Tabla15[[#This Row],[COD]],TNOMINA[CODIGO],TNOMINA[sneto])</f>
        <v>27683.77</v>
      </c>
      <c r="V37" s="21" t="str" cm="1">
        <f t="array" ref="V37">_xlfn.XLOOKUP(Tabla15[[#This Row],[cedula]],MINC_022025[NUMERO_DOCUMENTO],LEFT(MINC_022025[GENERO],1))</f>
        <v>F</v>
      </c>
      <c r="W37" s="56" t="str">
        <f>_xlfn.XLOOKUP(Tabla15[[#This Row],[DIRECCIÓN O DEPARTAMENTO]],MINC_022025[LUGAR_FUNCIONES],MINC_022025[LUGAR_FUNCIONES_CODIGO])</f>
        <v>01.83</v>
      </c>
      <c r="X37" s="21">
        <f>LEN(Tabla15[[#This Row],[CODIGO LUGAR]])</f>
        <v>5</v>
      </c>
      <c r="Y37" s="2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2" t="str">
        <f>Tabla15[[#This Row],[cedula]]&amp;Tabla15[[#This Row],[CTA]]&amp;Tabla15[[#This Row],[prog]]</f>
        <v>011004124832.1.1.1.0101</v>
      </c>
      <c r="B38" s="21" t="s">
        <v>1787</v>
      </c>
      <c r="C38" s="59" t="s">
        <v>1807</v>
      </c>
      <c r="D38" s="59" t="s">
        <v>5730</v>
      </c>
      <c r="E38" s="59" t="s">
        <v>5731</v>
      </c>
      <c r="F38" s="59" t="s">
        <v>9</v>
      </c>
      <c r="G38" s="59" t="s">
        <v>5971</v>
      </c>
      <c r="H38" s="21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8" s="21" t="str">
        <f>_xlfn.XLOOKUP(Tabla15[[#This Row],[cedula]],MINC_022025[CATEGORIA_PROPIA],MINC_022025[CARGO],_xlfn.XLOOKUP(Tabla15[[#This Row],[COD]],TNOMINA[CODIGO],TNOMINA[cargo]))</f>
        <v>CAMARERO</v>
      </c>
      <c r="J38" s="21" t="str">
        <f>_xlfn.XLOOKUP(Tabla15[[#This Row],[cedula]],MINC_022025[NUMERO_DOCUMENTO],MINC_022025[LUGAR_FUNCIONES])</f>
        <v>MINISTERIO DE CULTURA</v>
      </c>
      <c r="K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" s="21" t="str">
        <f>_xlfn.XLOOKUP(Tabla15[[#This Row],[CARGO]],TSIMPLIFICADO[CARGO],TSIMPLIFICADO[CATEGORIA DEL SERVIDOR],Tabla15[[#This Row],[TIPO]])</f>
        <v>ESTATUTO SIMPLIFICADO</v>
      </c>
      <c r="M38" s="21" t="str">
        <f>IF(Tabla15[[#This Row],[CTA]]="2.1.1.3.01","TRAMITE DE PENSION",IF(Tabla15[[#This Row],[CAT1]]&lt;&gt;"",Tabla15[[#This Row],[CAT1]],Tabla15[[#This Row],[CAT2]]))</f>
        <v>ESTATUTO SIMPLIFICADO</v>
      </c>
      <c r="N38" s="86" t="str">
        <f>_xlfn.XLOOKUP(Tabla15[[#This Row],[cedula]],TFECHA[cedula],TFECHA[desde],"")</f>
        <v/>
      </c>
      <c r="O38" s="86" t="str">
        <f>_xlfn.XLOOKUP(Tabla15[[#This Row],[cedula]],TFECHA[cedula],TFECHA[hasta],"")</f>
        <v/>
      </c>
      <c r="P38" s="34">
        <f>_xlfn.XLOOKUP(Tabla15[[#This Row],[COD]],TNOMINA[CODIGO],TNOMINA[sbruto])</f>
        <v>30000</v>
      </c>
      <c r="Q38" s="34">
        <f>_xlfn.XLOOKUP(Tabla15[[#This Row],[COD]],TNOMINA[CODIGO],TNOMINA[ISR])</f>
        <v>0</v>
      </c>
      <c r="R38" s="34">
        <f>_xlfn.XLOOKUP(Tabla15[[#This Row],[COD]],TNOMINA[CODIGO],TNOMINA[SFS])</f>
        <v>912</v>
      </c>
      <c r="S38" s="34">
        <f>_xlfn.XLOOKUP(Tabla15[[#This Row],[COD]],TNOMINA[CODIGO],TNOMINA[AFP])</f>
        <v>861</v>
      </c>
      <c r="T38" s="34">
        <f>_xlfn.XLOOKUP(Tabla15[[#This Row],[COD]],TNOMINA[CODIGO],TNOMINA[Otros Descuentos])</f>
        <v>0</v>
      </c>
      <c r="U38" s="34">
        <f>_xlfn.XLOOKUP(Tabla15[[#This Row],[COD]],TNOMINA[CODIGO],TNOMINA[sneto])</f>
        <v>28202</v>
      </c>
      <c r="V38" s="21" t="str" cm="1">
        <f t="array" ref="V38">_xlfn.XLOOKUP(Tabla15[[#This Row],[cedula]],MINC_022025[NUMERO_DOCUMENTO],LEFT(MINC_022025[GENERO],1))</f>
        <v>M</v>
      </c>
      <c r="W38" s="56" t="str">
        <f>_xlfn.XLOOKUP(Tabla15[[#This Row],[DIRECCIÓN O DEPARTAMENTO]],MINC_022025[LUGAR_FUNCIONES],MINC_022025[LUGAR_FUNCIONES_CODIGO])</f>
        <v>01.83</v>
      </c>
      <c r="X38" s="21">
        <f>LEN(Tabla15[[#This Row],[CODIGO LUGAR]])</f>
        <v>5</v>
      </c>
      <c r="Y38" s="2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2" t="str">
        <f>Tabla15[[#This Row],[cedula]]&amp;Tabla15[[#This Row],[CTA]]&amp;Tabla15[[#This Row],[prog]]</f>
        <v>001014318642.1.1.1.0101</v>
      </c>
      <c r="B39" s="21" t="s">
        <v>1787</v>
      </c>
      <c r="C39" s="59" t="s">
        <v>1807</v>
      </c>
      <c r="D39" s="59" t="s">
        <v>5730</v>
      </c>
      <c r="E39" s="59" t="s">
        <v>5731</v>
      </c>
      <c r="F39" s="59" t="s">
        <v>9</v>
      </c>
      <c r="G39" s="59" t="s">
        <v>1389</v>
      </c>
      <c r="H39" s="21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9" s="21" t="str">
        <f>_xlfn.XLOOKUP(Tabla15[[#This Row],[cedula]],MINC_022025[CATEGORIA_PROPIA],MINC_022025[CARGO],_xlfn.XLOOKUP(Tabla15[[#This Row],[COD]],TNOMINA[CODIGO],TNOMINA[cargo]))</f>
        <v>ENLACE DESP. CON REL. PUBL.</v>
      </c>
      <c r="J39" s="21" t="str">
        <f>_xlfn.XLOOKUP(Tabla15[[#This Row],[cedula]],MINC_022025[NUMERO_DOCUMENTO],MINC_022025[LUGAR_FUNCIONES])</f>
        <v>MINISTERIO DE CULTURA</v>
      </c>
      <c r="K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" s="21" t="str">
        <f>_xlfn.XLOOKUP(Tabla15[[#This Row],[CARGO]],TSIMPLIFICADO[CARGO],TSIMPLIFICADO[CATEGORIA DEL SERVIDOR],Tabla15[[#This Row],[TIPO]])</f>
        <v>FIJO</v>
      </c>
      <c r="M39" s="21" t="str">
        <f>IF(Tabla15[[#This Row],[CTA]]="2.1.1.3.01","TRAMITE DE PENSION",IF(Tabla15[[#This Row],[CAT1]]&lt;&gt;"",Tabla15[[#This Row],[CAT1]],Tabla15[[#This Row],[CAT2]]))</f>
        <v>FIJO</v>
      </c>
      <c r="N39" s="86" t="str">
        <f>_xlfn.XLOOKUP(Tabla15[[#This Row],[cedula]],TFECHA[cedula],TFECHA[desde],"")</f>
        <v/>
      </c>
      <c r="O39" s="86" t="str">
        <f>_xlfn.XLOOKUP(Tabla15[[#This Row],[cedula]],TFECHA[cedula],TFECHA[hasta],"")</f>
        <v/>
      </c>
      <c r="P39" s="34">
        <f>_xlfn.XLOOKUP(Tabla15[[#This Row],[COD]],TNOMINA[CODIGO],TNOMINA[sbruto])</f>
        <v>27205.34</v>
      </c>
      <c r="Q39" s="34">
        <f>_xlfn.XLOOKUP(Tabla15[[#This Row],[COD]],TNOMINA[CODIGO],TNOMINA[ISR])</f>
        <v>0</v>
      </c>
      <c r="R39" s="34">
        <f>_xlfn.XLOOKUP(Tabla15[[#This Row],[COD]],TNOMINA[CODIGO],TNOMINA[SFS])</f>
        <v>827.04</v>
      </c>
      <c r="S39" s="34">
        <f>_xlfn.XLOOKUP(Tabla15[[#This Row],[COD]],TNOMINA[CODIGO],TNOMINA[AFP])</f>
        <v>780.79</v>
      </c>
      <c r="T39" s="34">
        <f>_xlfn.XLOOKUP(Tabla15[[#This Row],[COD]],TNOMINA[CODIGO],TNOMINA[Otros Descuentos])</f>
        <v>0</v>
      </c>
      <c r="U39" s="34">
        <f>_xlfn.XLOOKUP(Tabla15[[#This Row],[COD]],TNOMINA[CODIGO],TNOMINA[sneto])</f>
        <v>25572.51</v>
      </c>
      <c r="V39" s="21" t="str" cm="1">
        <f t="array" ref="V39">_xlfn.XLOOKUP(Tabla15[[#This Row],[cedula]],MINC_022025[NUMERO_DOCUMENTO],LEFT(MINC_022025[GENERO],1))</f>
        <v>F</v>
      </c>
      <c r="W39" s="56" t="str">
        <f>_xlfn.XLOOKUP(Tabla15[[#This Row],[DIRECCIÓN O DEPARTAMENTO]],MINC_022025[LUGAR_FUNCIONES],MINC_022025[LUGAR_FUNCIONES_CODIGO])</f>
        <v>01.83</v>
      </c>
      <c r="X39" s="21">
        <f>LEN(Tabla15[[#This Row],[CODIGO LUGAR]])</f>
        <v>5</v>
      </c>
      <c r="Y39" s="2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2" t="str">
        <f>Tabla15[[#This Row],[cedula]]&amp;Tabla15[[#This Row],[CTA]]&amp;Tabla15[[#This Row],[prog]]</f>
        <v>001000220112.1.1.1.0101</v>
      </c>
      <c r="B40" s="21" t="s">
        <v>1787</v>
      </c>
      <c r="C40" s="59" t="s">
        <v>1807</v>
      </c>
      <c r="D40" s="59" t="s">
        <v>5730</v>
      </c>
      <c r="E40" s="59" t="s">
        <v>5731</v>
      </c>
      <c r="F40" s="59" t="s">
        <v>9</v>
      </c>
      <c r="G40" s="59" t="s">
        <v>1355</v>
      </c>
      <c r="H40" s="21" t="str">
        <f>_xlfn.XLOOKUP(Tabla15[[#This Row],[cedula]],MINC_022025[CATEGORIA_PROPIA],MINC_022025[FECHA_INGRESO_PRIMER_CARGO],_xlfn.XLOOKUP(Tabla15[[#This Row],[COD]],TNOMINA[CODIGO],TNOMINA[nombre]))</f>
        <v>LUIS MANUEL ENRIQUE PEREZ OLIVO</v>
      </c>
      <c r="I40" s="21" t="str">
        <f>_xlfn.XLOOKUP(Tabla15[[#This Row],[cedula]],MINC_022025[CATEGORIA_PROPIA],MINC_022025[CARGO],_xlfn.XLOOKUP(Tabla15[[#This Row],[COD]],TNOMINA[CODIGO],TNOMINA[cargo]))</f>
        <v>GESTOR CULTURAL</v>
      </c>
      <c r="J40" s="21" t="str">
        <f>_xlfn.XLOOKUP(Tabla15[[#This Row],[cedula]],MINC_022025[NUMERO_DOCUMENTO],MINC_022025[LUGAR_FUNCIONES])</f>
        <v>MINISTERIO DE CULTURA</v>
      </c>
      <c r="K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0" s="21" t="str">
        <f>_xlfn.XLOOKUP(Tabla15[[#This Row],[CARGO]],TSIMPLIFICADO[CARGO],TSIMPLIFICADO[CATEGORIA DEL SERVIDOR],Tabla15[[#This Row],[TIPO]])</f>
        <v>FIJO</v>
      </c>
      <c r="M40" s="21" t="str">
        <f>IF(Tabla15[[#This Row],[CTA]]="2.1.1.3.01","TRAMITE DE PENSION",IF(Tabla15[[#This Row],[CAT1]]&lt;&gt;"",Tabla15[[#This Row],[CAT1]],Tabla15[[#This Row],[CAT2]]))</f>
        <v>FIJO</v>
      </c>
      <c r="N40" s="86" t="str">
        <f>_xlfn.XLOOKUP(Tabla15[[#This Row],[cedula]],TFECHA[cedula],TFECHA[desde],"")</f>
        <v/>
      </c>
      <c r="O40" s="86" t="str">
        <f>_xlfn.XLOOKUP(Tabla15[[#This Row],[cedula]],TFECHA[cedula],TFECHA[hasta],"")</f>
        <v/>
      </c>
      <c r="P40" s="34">
        <f>_xlfn.XLOOKUP(Tabla15[[#This Row],[COD]],TNOMINA[CODIGO],TNOMINA[sbruto])</f>
        <v>26250</v>
      </c>
      <c r="Q40" s="34">
        <f>_xlfn.XLOOKUP(Tabla15[[#This Row],[COD]],TNOMINA[CODIGO],TNOMINA[ISR])</f>
        <v>0</v>
      </c>
      <c r="R40" s="34">
        <f>_xlfn.XLOOKUP(Tabla15[[#This Row],[COD]],TNOMINA[CODIGO],TNOMINA[SFS])</f>
        <v>798</v>
      </c>
      <c r="S40" s="34">
        <f>_xlfn.XLOOKUP(Tabla15[[#This Row],[COD]],TNOMINA[CODIGO],TNOMINA[AFP])</f>
        <v>753.38</v>
      </c>
      <c r="T40" s="34">
        <f>_xlfn.XLOOKUP(Tabla15[[#This Row],[COD]],TNOMINA[CODIGO],TNOMINA[Otros Descuentos])</f>
        <v>0</v>
      </c>
      <c r="U40" s="34">
        <f>_xlfn.XLOOKUP(Tabla15[[#This Row],[COD]],TNOMINA[CODIGO],TNOMINA[sneto])</f>
        <v>24673.62</v>
      </c>
      <c r="V40" s="21" t="str" cm="1">
        <f t="array" ref="V40">_xlfn.XLOOKUP(Tabla15[[#This Row],[cedula]],MINC_022025[NUMERO_DOCUMENTO],LEFT(MINC_022025[GENERO],1))</f>
        <v>M</v>
      </c>
      <c r="W40" s="56" t="str">
        <f>_xlfn.XLOOKUP(Tabla15[[#This Row],[DIRECCIÓN O DEPARTAMENTO]],MINC_022025[LUGAR_FUNCIONES],MINC_022025[LUGAR_FUNCIONES_CODIGO])</f>
        <v>01.83</v>
      </c>
      <c r="X40" s="21">
        <f>LEN(Tabla15[[#This Row],[CODIGO LUGAR]])</f>
        <v>5</v>
      </c>
      <c r="Y40" s="2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2" t="str">
        <f>Tabla15[[#This Row],[cedula]]&amp;Tabla15[[#This Row],[CTA]]&amp;Tabla15[[#This Row],[prog]]</f>
        <v>001074315042.1.1.1.0101</v>
      </c>
      <c r="B41" s="21" t="s">
        <v>1787</v>
      </c>
      <c r="C41" s="59" t="s">
        <v>1807</v>
      </c>
      <c r="D41" s="59" t="s">
        <v>5730</v>
      </c>
      <c r="E41" s="59" t="s">
        <v>5731</v>
      </c>
      <c r="F41" s="59" t="s">
        <v>9</v>
      </c>
      <c r="G41" s="59" t="s">
        <v>2720</v>
      </c>
      <c r="H41" s="21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41" s="21" t="str">
        <f>_xlfn.XLOOKUP(Tabla15[[#This Row],[cedula]],MINC_022025[CATEGORIA_PROPIA],MINC_022025[CARGO],_xlfn.XLOOKUP(Tabla15[[#This Row],[COD]],TNOMINA[CODIGO],TNOMINA[cargo]))</f>
        <v>GUIA DE MUSEO</v>
      </c>
      <c r="J41" s="21" t="str">
        <f>_xlfn.XLOOKUP(Tabla15[[#This Row],[cedula]],MINC_022025[NUMERO_DOCUMENTO],MINC_022025[LUGAR_FUNCIONES])</f>
        <v>MINISTERIO DE CULTURA</v>
      </c>
      <c r="K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" s="21" t="str">
        <f>_xlfn.XLOOKUP(Tabla15[[#This Row],[CARGO]],TSIMPLIFICADO[CARGO],TSIMPLIFICADO[CATEGORIA DEL SERVIDOR],Tabla15[[#This Row],[TIPO]])</f>
        <v>ESTATUTO SIMPLIFICADO</v>
      </c>
      <c r="M41" s="21" t="str">
        <f>IF(Tabla15[[#This Row],[CTA]]="2.1.1.3.01","TRAMITE DE PENSION",IF(Tabla15[[#This Row],[CAT1]]&lt;&gt;"",Tabla15[[#This Row],[CAT1]],Tabla15[[#This Row],[CAT2]]))</f>
        <v>ESTATUTO SIMPLIFICADO</v>
      </c>
      <c r="N41" s="86" t="str">
        <f>_xlfn.XLOOKUP(Tabla15[[#This Row],[cedula]],TFECHA[cedula],TFECHA[desde],"")</f>
        <v/>
      </c>
      <c r="O41" s="86" t="str">
        <f>_xlfn.XLOOKUP(Tabla15[[#This Row],[cedula]],TFECHA[cedula],TFECHA[hasta],"")</f>
        <v/>
      </c>
      <c r="P41" s="34">
        <f>_xlfn.XLOOKUP(Tabla15[[#This Row],[COD]],TNOMINA[CODIGO],TNOMINA[sbruto])</f>
        <v>25000</v>
      </c>
      <c r="Q41" s="34">
        <f>_xlfn.XLOOKUP(Tabla15[[#This Row],[COD]],TNOMINA[CODIGO],TNOMINA[ISR])</f>
        <v>0</v>
      </c>
      <c r="R41" s="34">
        <f>_xlfn.XLOOKUP(Tabla15[[#This Row],[COD]],TNOMINA[CODIGO],TNOMINA[SFS])</f>
        <v>760</v>
      </c>
      <c r="S41" s="34">
        <f>_xlfn.XLOOKUP(Tabla15[[#This Row],[COD]],TNOMINA[CODIGO],TNOMINA[AFP])</f>
        <v>717.5</v>
      </c>
      <c r="T41" s="34">
        <f>_xlfn.XLOOKUP(Tabla15[[#This Row],[COD]],TNOMINA[CODIGO],TNOMINA[Otros Descuentos])</f>
        <v>0</v>
      </c>
      <c r="U41" s="34">
        <f>_xlfn.XLOOKUP(Tabla15[[#This Row],[COD]],TNOMINA[CODIGO],TNOMINA[sneto])</f>
        <v>23497.5</v>
      </c>
      <c r="V41" s="21" t="str" cm="1">
        <f t="array" ref="V41">_xlfn.XLOOKUP(Tabla15[[#This Row],[cedula]],MINC_022025[NUMERO_DOCUMENTO],LEFT(MINC_022025[GENERO],1))</f>
        <v>M</v>
      </c>
      <c r="W41" s="56" t="str">
        <f>_xlfn.XLOOKUP(Tabla15[[#This Row],[DIRECCIÓN O DEPARTAMENTO]],MINC_022025[LUGAR_FUNCIONES],MINC_022025[LUGAR_FUNCIONES_CODIGO])</f>
        <v>01.83</v>
      </c>
      <c r="X41" s="21">
        <f>LEN(Tabla15[[#This Row],[CODIGO LUGAR]])</f>
        <v>5</v>
      </c>
      <c r="Y41" s="2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2" t="str">
        <f>Tabla15[[#This Row],[cedula]]&amp;Tabla15[[#This Row],[CTA]]&amp;Tabla15[[#This Row],[prog]]</f>
        <v>225005288352.1.1.1.0101</v>
      </c>
      <c r="B42" s="21" t="s">
        <v>1787</v>
      </c>
      <c r="C42" s="59" t="s">
        <v>1807</v>
      </c>
      <c r="D42" s="59" t="s">
        <v>5730</v>
      </c>
      <c r="E42" s="59" t="s">
        <v>5731</v>
      </c>
      <c r="F42" s="59" t="s">
        <v>9</v>
      </c>
      <c r="G42" s="59" t="s">
        <v>1290</v>
      </c>
      <c r="H42" s="21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42" s="21" t="str">
        <f>_xlfn.XLOOKUP(Tabla15[[#This Row],[cedula]],MINC_022025[CATEGORIA_PROPIA],MINC_022025[CARGO],_xlfn.XLOOKUP(Tabla15[[#This Row],[COD]],TNOMINA[CODIGO],TNOMINA[cargo]))</f>
        <v>SUPERVISOR MANTENIMIENTO</v>
      </c>
      <c r="J42" s="21" t="str">
        <f>_xlfn.XLOOKUP(Tabla15[[#This Row],[cedula]],MINC_022025[NUMERO_DOCUMENTO],MINC_022025[LUGAR_FUNCIONES])</f>
        <v>MINISTERIO DE CULTURA</v>
      </c>
      <c r="K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" s="21" t="str">
        <f>_xlfn.XLOOKUP(Tabla15[[#This Row],[CARGO]],TSIMPLIFICADO[CARGO],TSIMPLIFICADO[CATEGORIA DEL SERVIDOR],Tabla15[[#This Row],[TIPO]])</f>
        <v>ESTATUTO SIMPLIFICADO</v>
      </c>
      <c r="M42" s="21" t="str">
        <f>IF(Tabla15[[#This Row],[CTA]]="2.1.1.3.01","TRAMITE DE PENSION",IF(Tabla15[[#This Row],[CAT1]]&lt;&gt;"",Tabla15[[#This Row],[CAT1]],Tabla15[[#This Row],[CAT2]]))</f>
        <v>ESTATUTO SIMPLIFICADO</v>
      </c>
      <c r="N42" s="86" t="str">
        <f>_xlfn.XLOOKUP(Tabla15[[#This Row],[cedula]],TFECHA[cedula],TFECHA[desde],"")</f>
        <v/>
      </c>
      <c r="O42" s="86" t="str">
        <f>_xlfn.XLOOKUP(Tabla15[[#This Row],[cedula]],TFECHA[cedula],TFECHA[hasta],"")</f>
        <v/>
      </c>
      <c r="P42" s="34">
        <f>_xlfn.XLOOKUP(Tabla15[[#This Row],[COD]],TNOMINA[CODIGO],TNOMINA[sbruto])</f>
        <v>25000</v>
      </c>
      <c r="Q42" s="34">
        <f>_xlfn.XLOOKUP(Tabla15[[#This Row],[COD]],TNOMINA[CODIGO],TNOMINA[ISR])</f>
        <v>0</v>
      </c>
      <c r="R42" s="34">
        <f>_xlfn.XLOOKUP(Tabla15[[#This Row],[COD]],TNOMINA[CODIGO],TNOMINA[SFS])</f>
        <v>760</v>
      </c>
      <c r="S42" s="34">
        <f>_xlfn.XLOOKUP(Tabla15[[#This Row],[COD]],TNOMINA[CODIGO],TNOMINA[AFP])</f>
        <v>717.5</v>
      </c>
      <c r="T42" s="34">
        <f>_xlfn.XLOOKUP(Tabla15[[#This Row],[COD]],TNOMINA[CODIGO],TNOMINA[Otros Descuentos])</f>
        <v>0</v>
      </c>
      <c r="U42" s="34">
        <f>_xlfn.XLOOKUP(Tabla15[[#This Row],[COD]],TNOMINA[CODIGO],TNOMINA[sneto])</f>
        <v>11416.53</v>
      </c>
      <c r="V42" s="21" t="str" cm="1">
        <f t="array" ref="V42">_xlfn.XLOOKUP(Tabla15[[#This Row],[cedula]],MINC_022025[NUMERO_DOCUMENTO],LEFT(MINC_022025[GENERO],1))</f>
        <v>M</v>
      </c>
      <c r="W42" s="56" t="str">
        <f>_xlfn.XLOOKUP(Tabla15[[#This Row],[DIRECCIÓN O DEPARTAMENTO]],MINC_022025[LUGAR_FUNCIONES],MINC_022025[LUGAR_FUNCIONES_CODIGO])</f>
        <v>01.83</v>
      </c>
      <c r="X42" s="21">
        <f>LEN(Tabla15[[#This Row],[CODIGO LUGAR]])</f>
        <v>5</v>
      </c>
      <c r="Y42" s="2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2" t="str">
        <f>Tabla15[[#This Row],[cedula]]&amp;Tabla15[[#This Row],[CTA]]&amp;Tabla15[[#This Row],[prog]]</f>
        <v>001102661032.1.1.1.0101</v>
      </c>
      <c r="B43" s="21" t="s">
        <v>1787</v>
      </c>
      <c r="C43" s="59" t="s">
        <v>1807</v>
      </c>
      <c r="D43" s="59" t="s">
        <v>5730</v>
      </c>
      <c r="E43" s="59" t="s">
        <v>5731</v>
      </c>
      <c r="F43" s="59" t="s">
        <v>9</v>
      </c>
      <c r="G43" s="59" t="s">
        <v>2726</v>
      </c>
      <c r="H43" s="21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43" s="21" t="str">
        <f>_xlfn.XLOOKUP(Tabla15[[#This Row],[cedula]],MINC_022025[CATEGORIA_PROPIA],MINC_022025[CARGO],_xlfn.XLOOKUP(Tabla15[[#This Row],[COD]],TNOMINA[CODIGO],TNOMINA[cargo]))</f>
        <v>SUPERVISOR (A) MAYORDOMIA</v>
      </c>
      <c r="J43" s="21" t="str">
        <f>_xlfn.XLOOKUP(Tabla15[[#This Row],[cedula]],MINC_022025[NUMERO_DOCUMENTO],MINC_022025[LUGAR_FUNCIONES])</f>
        <v>MINISTERIO DE CULTURA</v>
      </c>
      <c r="K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" s="21" t="str">
        <f>_xlfn.XLOOKUP(Tabla15[[#This Row],[CARGO]],TSIMPLIFICADO[CARGO],TSIMPLIFICADO[CATEGORIA DEL SERVIDOR],Tabla15[[#This Row],[TIPO]])</f>
        <v>ESTATUTO SIMPLIFICADO</v>
      </c>
      <c r="M43" s="21" t="str">
        <f>IF(Tabla15[[#This Row],[CTA]]="2.1.1.3.01","TRAMITE DE PENSION",IF(Tabla15[[#This Row],[CAT1]]&lt;&gt;"",Tabla15[[#This Row],[CAT1]],Tabla15[[#This Row],[CAT2]]))</f>
        <v>ESTATUTO SIMPLIFICADO</v>
      </c>
      <c r="N43" s="86" t="str">
        <f>_xlfn.XLOOKUP(Tabla15[[#This Row],[cedula]],TFECHA[cedula],TFECHA[desde],"")</f>
        <v/>
      </c>
      <c r="O43" s="86" t="str">
        <f>_xlfn.XLOOKUP(Tabla15[[#This Row],[cedula]],TFECHA[cedula],TFECHA[hasta],"")</f>
        <v/>
      </c>
      <c r="P43" s="34">
        <f>_xlfn.XLOOKUP(Tabla15[[#This Row],[COD]],TNOMINA[CODIGO],TNOMINA[sbruto])</f>
        <v>25000</v>
      </c>
      <c r="Q43" s="34">
        <f>_xlfn.XLOOKUP(Tabla15[[#This Row],[COD]],TNOMINA[CODIGO],TNOMINA[ISR])</f>
        <v>0</v>
      </c>
      <c r="R43" s="34">
        <f>_xlfn.XLOOKUP(Tabla15[[#This Row],[COD]],TNOMINA[CODIGO],TNOMINA[SFS])</f>
        <v>760</v>
      </c>
      <c r="S43" s="34">
        <f>_xlfn.XLOOKUP(Tabla15[[#This Row],[COD]],TNOMINA[CODIGO],TNOMINA[AFP])</f>
        <v>717.5</v>
      </c>
      <c r="T43" s="34">
        <f>_xlfn.XLOOKUP(Tabla15[[#This Row],[COD]],TNOMINA[CODIGO],TNOMINA[Otros Descuentos])</f>
        <v>0</v>
      </c>
      <c r="U43" s="34">
        <f>_xlfn.XLOOKUP(Tabla15[[#This Row],[COD]],TNOMINA[CODIGO],TNOMINA[sneto])</f>
        <v>21424.58</v>
      </c>
      <c r="V43" s="21" t="str" cm="1">
        <f t="array" ref="V43">_xlfn.XLOOKUP(Tabla15[[#This Row],[cedula]],MINC_022025[NUMERO_DOCUMENTO],LEFT(MINC_022025[GENERO],1))</f>
        <v>M</v>
      </c>
      <c r="W43" s="56" t="str">
        <f>_xlfn.XLOOKUP(Tabla15[[#This Row],[DIRECCIÓN O DEPARTAMENTO]],MINC_022025[LUGAR_FUNCIONES],MINC_022025[LUGAR_FUNCIONES_CODIGO])</f>
        <v>01.83</v>
      </c>
      <c r="X43" s="21">
        <f>LEN(Tabla15[[#This Row],[CODIGO LUGAR]])</f>
        <v>5</v>
      </c>
      <c r="Y43" s="2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2" t="str">
        <f>Tabla15[[#This Row],[cedula]]&amp;Tabla15[[#This Row],[CTA]]&amp;Tabla15[[#This Row],[prog]]</f>
        <v>025004172052.1.1.1.0101</v>
      </c>
      <c r="B44" s="21" t="s">
        <v>1787</v>
      </c>
      <c r="C44" s="59" t="s">
        <v>1807</v>
      </c>
      <c r="D44" s="59" t="s">
        <v>5730</v>
      </c>
      <c r="E44" s="59" t="s">
        <v>5731</v>
      </c>
      <c r="F44" s="59" t="s">
        <v>9</v>
      </c>
      <c r="G44" s="59" t="s">
        <v>1402</v>
      </c>
      <c r="H44" s="21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44" s="21" t="str">
        <f>_xlfn.XLOOKUP(Tabla15[[#This Row],[cedula]],MINC_022025[CATEGORIA_PROPIA],MINC_022025[CARGO],_xlfn.XLOOKUP(Tabla15[[#This Row],[COD]],TNOMINA[CODIGO],TNOMINA[cargo]))</f>
        <v>AUXILIAR BIBLIOTECA</v>
      </c>
      <c r="J44" s="21" t="str">
        <f>_xlfn.XLOOKUP(Tabla15[[#This Row],[cedula]],MINC_022025[NUMERO_DOCUMENTO],MINC_022025[LUGAR_FUNCIONES])</f>
        <v>MINISTERIO DE CULTURA</v>
      </c>
      <c r="K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" s="21" t="str">
        <f>_xlfn.XLOOKUP(Tabla15[[#This Row],[CARGO]],TSIMPLIFICADO[CARGO],TSIMPLIFICADO[CATEGORIA DEL SERVIDOR],Tabla15[[#This Row],[TIPO]])</f>
        <v>ESTATUTO SIMPLIFICADO</v>
      </c>
      <c r="M44" s="21" t="str">
        <f>IF(Tabla15[[#This Row],[CTA]]="2.1.1.3.01","TRAMITE DE PENSION",IF(Tabla15[[#This Row],[CAT1]]&lt;&gt;"",Tabla15[[#This Row],[CAT1]],Tabla15[[#This Row],[CAT2]]))</f>
        <v>ESTATUTO SIMPLIFICADO</v>
      </c>
      <c r="N44" s="86" t="str">
        <f>_xlfn.XLOOKUP(Tabla15[[#This Row],[cedula]],TFECHA[cedula],TFECHA[desde],"")</f>
        <v/>
      </c>
      <c r="O44" s="86" t="str">
        <f>_xlfn.XLOOKUP(Tabla15[[#This Row],[cedula]],TFECHA[cedula],TFECHA[hasta],"")</f>
        <v/>
      </c>
      <c r="P44" s="34">
        <f>_xlfn.XLOOKUP(Tabla15[[#This Row],[COD]],TNOMINA[CODIGO],TNOMINA[sbruto])</f>
        <v>25000</v>
      </c>
      <c r="Q44" s="34">
        <f>_xlfn.XLOOKUP(Tabla15[[#This Row],[COD]],TNOMINA[CODIGO],TNOMINA[ISR])</f>
        <v>0</v>
      </c>
      <c r="R44" s="34">
        <f>_xlfn.XLOOKUP(Tabla15[[#This Row],[COD]],TNOMINA[CODIGO],TNOMINA[SFS])</f>
        <v>760</v>
      </c>
      <c r="S44" s="34">
        <f>_xlfn.XLOOKUP(Tabla15[[#This Row],[COD]],TNOMINA[CODIGO],TNOMINA[AFP])</f>
        <v>717.5</v>
      </c>
      <c r="T44" s="34">
        <f>_xlfn.XLOOKUP(Tabla15[[#This Row],[COD]],TNOMINA[CODIGO],TNOMINA[Otros Descuentos])</f>
        <v>0</v>
      </c>
      <c r="U44" s="34">
        <f>_xlfn.XLOOKUP(Tabla15[[#This Row],[COD]],TNOMINA[CODIGO],TNOMINA[sneto])</f>
        <v>20549.5</v>
      </c>
      <c r="V44" s="21" t="str" cm="1">
        <f t="array" ref="V44">_xlfn.XLOOKUP(Tabla15[[#This Row],[cedula]],MINC_022025[NUMERO_DOCUMENTO],LEFT(MINC_022025[GENERO],1))</f>
        <v>M</v>
      </c>
      <c r="W44" s="56" t="str">
        <f>_xlfn.XLOOKUP(Tabla15[[#This Row],[DIRECCIÓN O DEPARTAMENTO]],MINC_022025[LUGAR_FUNCIONES],MINC_022025[LUGAR_FUNCIONES_CODIGO])</f>
        <v>01.83</v>
      </c>
      <c r="X44" s="21">
        <f>LEN(Tabla15[[#This Row],[CODIGO LUGAR]])</f>
        <v>5</v>
      </c>
      <c r="Y44" s="2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2" t="str">
        <f>Tabla15[[#This Row],[cedula]]&amp;Tabla15[[#This Row],[CTA]]&amp;Tabla15[[#This Row],[prog]]</f>
        <v>001003850612.1.1.1.0101</v>
      </c>
      <c r="B45" s="21" t="s">
        <v>1787</v>
      </c>
      <c r="C45" s="59" t="s">
        <v>1807</v>
      </c>
      <c r="D45" s="59" t="s">
        <v>5730</v>
      </c>
      <c r="E45" s="59" t="s">
        <v>5731</v>
      </c>
      <c r="F45" s="59" t="s">
        <v>9</v>
      </c>
      <c r="G45" s="59" t="s">
        <v>1416</v>
      </c>
      <c r="H45" s="21" t="str">
        <f>_xlfn.XLOOKUP(Tabla15[[#This Row],[cedula]],MINC_022025[CATEGORIA_PROPIA],MINC_022025[FECHA_INGRESO_PRIMER_CARGO],_xlfn.XLOOKUP(Tabla15[[#This Row],[COD]],TNOMINA[CODIGO],TNOMINA[nombre]))</f>
        <v>SHEILA SOLEDAD REYES GONZALEZ</v>
      </c>
      <c r="I45" s="21" t="str">
        <f>_xlfn.XLOOKUP(Tabla15[[#This Row],[cedula]],MINC_022025[CATEGORIA_PROPIA],MINC_022025[CARGO],_xlfn.XLOOKUP(Tabla15[[#This Row],[COD]],TNOMINA[CODIGO],TNOMINA[cargo]))</f>
        <v>VIGILANTE DE SALON</v>
      </c>
      <c r="J45" s="21" t="str">
        <f>_xlfn.XLOOKUP(Tabla15[[#This Row],[cedula]],MINC_022025[NUMERO_DOCUMENTO],MINC_022025[LUGAR_FUNCIONES])</f>
        <v>MINISTERIO DE CULTURA</v>
      </c>
      <c r="K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" s="21" t="str">
        <f>_xlfn.XLOOKUP(Tabla15[[#This Row],[CARGO]],TSIMPLIFICADO[CARGO],TSIMPLIFICADO[CATEGORIA DEL SERVIDOR],Tabla15[[#This Row],[TIPO]])</f>
        <v>ESTATUTO SIMPLIFICADO</v>
      </c>
      <c r="M45" s="21" t="str">
        <f>IF(Tabla15[[#This Row],[CTA]]="2.1.1.3.01","TRAMITE DE PENSION",IF(Tabla15[[#This Row],[CAT1]]&lt;&gt;"",Tabla15[[#This Row],[CAT1]],Tabla15[[#This Row],[CAT2]]))</f>
        <v>ESTATUTO SIMPLIFICADO</v>
      </c>
      <c r="N45" s="86" t="str">
        <f>_xlfn.XLOOKUP(Tabla15[[#This Row],[cedula]],TFECHA[cedula],TFECHA[desde],"")</f>
        <v/>
      </c>
      <c r="O45" s="86" t="str">
        <f>_xlfn.XLOOKUP(Tabla15[[#This Row],[cedula]],TFECHA[cedula],TFECHA[hasta],"")</f>
        <v/>
      </c>
      <c r="P45" s="34">
        <f>_xlfn.XLOOKUP(Tabla15[[#This Row],[COD]],TNOMINA[CODIGO],TNOMINA[sbruto])</f>
        <v>25000</v>
      </c>
      <c r="Q45" s="34">
        <f>_xlfn.XLOOKUP(Tabla15[[#This Row],[COD]],TNOMINA[CODIGO],TNOMINA[ISR])</f>
        <v>0</v>
      </c>
      <c r="R45" s="34">
        <f>_xlfn.XLOOKUP(Tabla15[[#This Row],[COD]],TNOMINA[CODIGO],TNOMINA[SFS])</f>
        <v>760</v>
      </c>
      <c r="S45" s="34">
        <f>_xlfn.XLOOKUP(Tabla15[[#This Row],[COD]],TNOMINA[CODIGO],TNOMINA[AFP])</f>
        <v>717.5</v>
      </c>
      <c r="T45" s="34">
        <f>_xlfn.XLOOKUP(Tabla15[[#This Row],[COD]],TNOMINA[CODIGO],TNOMINA[Otros Descuentos])</f>
        <v>0</v>
      </c>
      <c r="U45" s="34">
        <f>_xlfn.XLOOKUP(Tabla15[[#This Row],[COD]],TNOMINA[CODIGO],TNOMINA[sneto])</f>
        <v>9873.76</v>
      </c>
      <c r="V45" s="21" t="str" cm="1">
        <f t="array" ref="V45">_xlfn.XLOOKUP(Tabla15[[#This Row],[cedula]],MINC_022025[NUMERO_DOCUMENTO],LEFT(MINC_022025[GENERO],1))</f>
        <v>F</v>
      </c>
      <c r="W45" s="56" t="str">
        <f>_xlfn.XLOOKUP(Tabla15[[#This Row],[DIRECCIÓN O DEPARTAMENTO]],MINC_022025[LUGAR_FUNCIONES],MINC_022025[LUGAR_FUNCIONES_CODIGO])</f>
        <v>01.83</v>
      </c>
      <c r="X45" s="21">
        <f>LEN(Tabla15[[#This Row],[CODIGO LUGAR]])</f>
        <v>5</v>
      </c>
      <c r="Y45" s="2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2" t="str">
        <f>Tabla15[[#This Row],[cedula]]&amp;Tabla15[[#This Row],[CTA]]&amp;Tabla15[[#This Row],[prog]]</f>
        <v>013001248212.1.1.1.0101</v>
      </c>
      <c r="B46" s="21" t="s">
        <v>1787</v>
      </c>
      <c r="C46" s="59" t="s">
        <v>1807</v>
      </c>
      <c r="D46" s="59" t="s">
        <v>5730</v>
      </c>
      <c r="E46" s="59" t="s">
        <v>5731</v>
      </c>
      <c r="F46" s="59" t="s">
        <v>9</v>
      </c>
      <c r="G46" s="59" t="s">
        <v>823</v>
      </c>
      <c r="H46" s="21" t="str">
        <f>_xlfn.XLOOKUP(Tabla15[[#This Row],[cedula]],MINC_022025[CATEGORIA_PROPIA],MINC_022025[FECHA_INGRESO_PRIMER_CARGO],_xlfn.XLOOKUP(Tabla15[[#This Row],[COD]],TNOMINA[CODIGO],TNOMINA[nombre]))</f>
        <v>ANIBAL CUSTODIO</v>
      </c>
      <c r="I46" s="21" t="str">
        <f>_xlfn.XLOOKUP(Tabla15[[#This Row],[cedula]],MINC_022025[CATEGORIA_PROPIA],MINC_022025[CARGO],_xlfn.XLOOKUP(Tabla15[[#This Row],[COD]],TNOMINA[CODIGO],TNOMINA[cargo]))</f>
        <v>CONSERJE</v>
      </c>
      <c r="J46" s="21" t="str">
        <f>_xlfn.XLOOKUP(Tabla15[[#This Row],[cedula]],MINC_022025[NUMERO_DOCUMENTO],MINC_022025[LUGAR_FUNCIONES])</f>
        <v>MINISTERIO DE CULTURA</v>
      </c>
      <c r="K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6" s="21" t="str">
        <f>_xlfn.XLOOKUP(Tabla15[[#This Row],[CARGO]],TSIMPLIFICADO[CARGO],TSIMPLIFICADO[CATEGORIA DEL SERVIDOR],Tabla15[[#This Row],[TIPO]])</f>
        <v>ESTATUTO SIMPLIFICADO</v>
      </c>
      <c r="M46" s="21" t="str">
        <f>IF(Tabla15[[#This Row],[CTA]]="2.1.1.3.01","TRAMITE DE PENSION",IF(Tabla15[[#This Row],[CAT1]]&lt;&gt;"",Tabla15[[#This Row],[CAT1]],Tabla15[[#This Row],[CAT2]]))</f>
        <v>CARRERA ADMINISTRATIVA</v>
      </c>
      <c r="N46" s="86" t="str">
        <f>_xlfn.XLOOKUP(Tabla15[[#This Row],[cedula]],TFECHA[cedula],TFECHA[desde],"")</f>
        <v/>
      </c>
      <c r="O46" s="86" t="str">
        <f>_xlfn.XLOOKUP(Tabla15[[#This Row],[cedula]],TFECHA[cedula],TFECHA[hasta],"")</f>
        <v/>
      </c>
      <c r="P46" s="34">
        <f>_xlfn.XLOOKUP(Tabla15[[#This Row],[COD]],TNOMINA[CODIGO],TNOMINA[sbruto])</f>
        <v>24000</v>
      </c>
      <c r="Q46" s="34">
        <f>_xlfn.XLOOKUP(Tabla15[[#This Row],[COD]],TNOMINA[CODIGO],TNOMINA[ISR])</f>
        <v>0</v>
      </c>
      <c r="R46" s="34">
        <f>_xlfn.XLOOKUP(Tabla15[[#This Row],[COD]],TNOMINA[CODIGO],TNOMINA[SFS])</f>
        <v>729.6</v>
      </c>
      <c r="S46" s="34">
        <f>_xlfn.XLOOKUP(Tabla15[[#This Row],[COD]],TNOMINA[CODIGO],TNOMINA[AFP])</f>
        <v>688.8</v>
      </c>
      <c r="T46" s="34">
        <f>_xlfn.XLOOKUP(Tabla15[[#This Row],[COD]],TNOMINA[CODIGO],TNOMINA[Otros Descuentos])</f>
        <v>0</v>
      </c>
      <c r="U46" s="34">
        <f>_xlfn.XLOOKUP(Tabla15[[#This Row],[COD]],TNOMINA[CODIGO],TNOMINA[sneto])</f>
        <v>22456.6</v>
      </c>
      <c r="V46" s="21" t="str" cm="1">
        <f t="array" ref="V46">_xlfn.XLOOKUP(Tabla15[[#This Row],[cedula]],MINC_022025[NUMERO_DOCUMENTO],LEFT(MINC_022025[GENERO],1))</f>
        <v>M</v>
      </c>
      <c r="W46" s="56" t="str">
        <f>_xlfn.XLOOKUP(Tabla15[[#This Row],[DIRECCIÓN O DEPARTAMENTO]],MINC_022025[LUGAR_FUNCIONES],MINC_022025[LUGAR_FUNCIONES_CODIGO])</f>
        <v>01.83</v>
      </c>
      <c r="X46" s="21">
        <f>LEN(Tabla15[[#This Row],[CODIGO LUGAR]])</f>
        <v>5</v>
      </c>
      <c r="Y46" s="2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2" t="str">
        <f>Tabla15[[#This Row],[cedula]]&amp;Tabla15[[#This Row],[CTA]]&amp;Tabla15[[#This Row],[prog]]</f>
        <v>001057227972.1.1.1.0101</v>
      </c>
      <c r="B47" s="21" t="s">
        <v>1787</v>
      </c>
      <c r="C47" s="59" t="s">
        <v>1807</v>
      </c>
      <c r="D47" s="59" t="s">
        <v>5730</v>
      </c>
      <c r="E47" s="59" t="s">
        <v>5731</v>
      </c>
      <c r="F47" s="59" t="s">
        <v>9</v>
      </c>
      <c r="G47" s="59" t="s">
        <v>1271</v>
      </c>
      <c r="H47" s="21" t="str">
        <f>_xlfn.XLOOKUP(Tabla15[[#This Row],[cedula]],MINC_022025[CATEGORIA_PROPIA],MINC_022025[FECHA_INGRESO_PRIMER_CARGO],_xlfn.XLOOKUP(Tabla15[[#This Row],[COD]],TNOMINA[CODIGO],TNOMINA[nombre]))</f>
        <v>CLEOFIO ANTONIO DOÑE</v>
      </c>
      <c r="I47" s="21" t="str">
        <f>_xlfn.XLOOKUP(Tabla15[[#This Row],[cedula]],MINC_022025[CATEGORIA_PROPIA],MINC_022025[CARGO],_xlfn.XLOOKUP(Tabla15[[#This Row],[COD]],TNOMINA[CODIGO],TNOMINA[cargo]))</f>
        <v>JARDINERO (A)</v>
      </c>
      <c r="J47" s="21" t="str">
        <f>_xlfn.XLOOKUP(Tabla15[[#This Row],[cedula]],MINC_022025[NUMERO_DOCUMENTO],MINC_022025[LUGAR_FUNCIONES])</f>
        <v>MINISTERIO DE CULTURA</v>
      </c>
      <c r="K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" s="21" t="str">
        <f>_xlfn.XLOOKUP(Tabla15[[#This Row],[CARGO]],TSIMPLIFICADO[CARGO],TSIMPLIFICADO[CATEGORIA DEL SERVIDOR],Tabla15[[#This Row],[TIPO]])</f>
        <v>ESTATUTO SIMPLIFICADO</v>
      </c>
      <c r="M47" s="21" t="str">
        <f>IF(Tabla15[[#This Row],[CTA]]="2.1.1.3.01","TRAMITE DE PENSION",IF(Tabla15[[#This Row],[CAT1]]&lt;&gt;"",Tabla15[[#This Row],[CAT1]],Tabla15[[#This Row],[CAT2]]))</f>
        <v>ESTATUTO SIMPLIFICADO</v>
      </c>
      <c r="N47" s="86" t="str">
        <f>_xlfn.XLOOKUP(Tabla15[[#This Row],[cedula]],TFECHA[cedula],TFECHA[desde],"")</f>
        <v/>
      </c>
      <c r="O47" s="86" t="str">
        <f>_xlfn.XLOOKUP(Tabla15[[#This Row],[cedula]],TFECHA[cedula],TFECHA[hasta],"")</f>
        <v/>
      </c>
      <c r="P47" s="34">
        <f>_xlfn.XLOOKUP(Tabla15[[#This Row],[COD]],TNOMINA[CODIGO],TNOMINA[sbruto])</f>
        <v>24000</v>
      </c>
      <c r="Q47" s="34">
        <f>_xlfn.XLOOKUP(Tabla15[[#This Row],[COD]],TNOMINA[CODIGO],TNOMINA[ISR])</f>
        <v>0</v>
      </c>
      <c r="R47" s="34">
        <f>_xlfn.XLOOKUP(Tabla15[[#This Row],[COD]],TNOMINA[CODIGO],TNOMINA[SFS])</f>
        <v>729.6</v>
      </c>
      <c r="S47" s="34">
        <f>_xlfn.XLOOKUP(Tabla15[[#This Row],[COD]],TNOMINA[CODIGO],TNOMINA[AFP])</f>
        <v>688.8</v>
      </c>
      <c r="T47" s="34">
        <f>_xlfn.XLOOKUP(Tabla15[[#This Row],[COD]],TNOMINA[CODIGO],TNOMINA[Otros Descuentos])</f>
        <v>0</v>
      </c>
      <c r="U47" s="34">
        <f>_xlfn.XLOOKUP(Tabla15[[#This Row],[COD]],TNOMINA[CODIGO],TNOMINA[sneto])</f>
        <v>12488.58</v>
      </c>
      <c r="V47" s="21" t="str" cm="1">
        <f t="array" ref="V47">_xlfn.XLOOKUP(Tabla15[[#This Row],[cedula]],MINC_022025[NUMERO_DOCUMENTO],LEFT(MINC_022025[GENERO],1))</f>
        <v>M</v>
      </c>
      <c r="W47" s="56" t="str">
        <f>_xlfn.XLOOKUP(Tabla15[[#This Row],[DIRECCIÓN O DEPARTAMENTO]],MINC_022025[LUGAR_FUNCIONES],MINC_022025[LUGAR_FUNCIONES_CODIGO])</f>
        <v>01.83</v>
      </c>
      <c r="X47" s="21">
        <f>LEN(Tabla15[[#This Row],[CODIGO LUGAR]])</f>
        <v>5</v>
      </c>
      <c r="Y47" s="2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2" t="str">
        <f>Tabla15[[#This Row],[cedula]]&amp;Tabla15[[#This Row],[CTA]]&amp;Tabla15[[#This Row],[prog]]</f>
        <v>001053717022.1.1.1.0101</v>
      </c>
      <c r="B48" s="21" t="s">
        <v>1787</v>
      </c>
      <c r="C48" s="59" t="s">
        <v>1807</v>
      </c>
      <c r="D48" s="59" t="s">
        <v>5730</v>
      </c>
      <c r="E48" s="59" t="s">
        <v>5731</v>
      </c>
      <c r="F48" s="59" t="s">
        <v>9</v>
      </c>
      <c r="G48" s="59" t="s">
        <v>1284</v>
      </c>
      <c r="H48" s="21" t="str">
        <f>_xlfn.XLOOKUP(Tabla15[[#This Row],[cedula]],MINC_022025[CATEGORIA_PROPIA],MINC_022025[FECHA_INGRESO_PRIMER_CARGO],_xlfn.XLOOKUP(Tabla15[[#This Row],[COD]],TNOMINA[CODIGO],TNOMINA[nombre]))</f>
        <v>DONATO SALAS</v>
      </c>
      <c r="I48" s="21" t="str">
        <f>_xlfn.XLOOKUP(Tabla15[[#This Row],[cedula]],MINC_022025[CATEGORIA_PROPIA],MINC_022025[CARGO],_xlfn.XLOOKUP(Tabla15[[#This Row],[COD]],TNOMINA[CODIGO],TNOMINA[cargo]))</f>
        <v>MENSAJERO EXTERNO</v>
      </c>
      <c r="J48" s="21" t="str">
        <f>_xlfn.XLOOKUP(Tabla15[[#This Row],[cedula]],MINC_022025[NUMERO_DOCUMENTO],MINC_022025[LUGAR_FUNCIONES])</f>
        <v>MINISTERIO DE CULTURA</v>
      </c>
      <c r="K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" s="21" t="str">
        <f>_xlfn.XLOOKUP(Tabla15[[#This Row],[CARGO]],TSIMPLIFICADO[CARGO],TSIMPLIFICADO[CATEGORIA DEL SERVIDOR],Tabla15[[#This Row],[TIPO]])</f>
        <v>ESTATUTO SIMPLIFICADO</v>
      </c>
      <c r="M48" s="21" t="str">
        <f>IF(Tabla15[[#This Row],[CTA]]="2.1.1.3.01","TRAMITE DE PENSION",IF(Tabla15[[#This Row],[CAT1]]&lt;&gt;"",Tabla15[[#This Row],[CAT1]],Tabla15[[#This Row],[CAT2]]))</f>
        <v>ESTATUTO SIMPLIFICADO</v>
      </c>
      <c r="N48" s="86" t="str">
        <f>_xlfn.XLOOKUP(Tabla15[[#This Row],[cedula]],TFECHA[cedula],TFECHA[desde],"")</f>
        <v/>
      </c>
      <c r="O48" s="86" t="str">
        <f>_xlfn.XLOOKUP(Tabla15[[#This Row],[cedula]],TFECHA[cedula],TFECHA[hasta],"")</f>
        <v/>
      </c>
      <c r="P48" s="34">
        <f>_xlfn.XLOOKUP(Tabla15[[#This Row],[COD]],TNOMINA[CODIGO],TNOMINA[sbruto])</f>
        <v>24000</v>
      </c>
      <c r="Q48" s="34">
        <f>_xlfn.XLOOKUP(Tabla15[[#This Row],[COD]],TNOMINA[CODIGO],TNOMINA[ISR])</f>
        <v>0</v>
      </c>
      <c r="R48" s="34">
        <f>_xlfn.XLOOKUP(Tabla15[[#This Row],[COD]],TNOMINA[CODIGO],TNOMINA[SFS])</f>
        <v>729.6</v>
      </c>
      <c r="S48" s="34">
        <f>_xlfn.XLOOKUP(Tabla15[[#This Row],[COD]],TNOMINA[CODIGO],TNOMINA[AFP])</f>
        <v>688.8</v>
      </c>
      <c r="T48" s="34">
        <f>_xlfn.XLOOKUP(Tabla15[[#This Row],[COD]],TNOMINA[CODIGO],TNOMINA[Otros Descuentos])</f>
        <v>0</v>
      </c>
      <c r="U48" s="34">
        <f>_xlfn.XLOOKUP(Tabla15[[#This Row],[COD]],TNOMINA[CODIGO],TNOMINA[sneto])</f>
        <v>12840.96</v>
      </c>
      <c r="V48" s="21" t="str" cm="1">
        <f t="array" ref="V48">_xlfn.XLOOKUP(Tabla15[[#This Row],[cedula]],MINC_022025[NUMERO_DOCUMENTO],LEFT(MINC_022025[GENERO],1))</f>
        <v>M</v>
      </c>
      <c r="W48" s="56" t="str">
        <f>_xlfn.XLOOKUP(Tabla15[[#This Row],[DIRECCIÓN O DEPARTAMENTO]],MINC_022025[LUGAR_FUNCIONES],MINC_022025[LUGAR_FUNCIONES_CODIGO])</f>
        <v>01.83</v>
      </c>
      <c r="X48" s="21">
        <f>LEN(Tabla15[[#This Row],[CODIGO LUGAR]])</f>
        <v>5</v>
      </c>
      <c r="Y48" s="2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2" t="str">
        <f>Tabla15[[#This Row],[cedula]]&amp;Tabla15[[#This Row],[CTA]]&amp;Tabla15[[#This Row],[prog]]</f>
        <v>001154286252.1.1.1.0101</v>
      </c>
      <c r="B49" s="21" t="s">
        <v>1787</v>
      </c>
      <c r="C49" s="59" t="s">
        <v>1807</v>
      </c>
      <c r="D49" s="59" t="s">
        <v>5730</v>
      </c>
      <c r="E49" s="59" t="s">
        <v>5731</v>
      </c>
      <c r="F49" s="59" t="s">
        <v>9</v>
      </c>
      <c r="G49" s="59" t="s">
        <v>2163</v>
      </c>
      <c r="H49" s="21" t="str">
        <f>_xlfn.XLOOKUP(Tabla15[[#This Row],[cedula]],MINC_022025[CATEGORIA_PROPIA],MINC_022025[FECHA_INGRESO_PRIMER_CARGO],_xlfn.XLOOKUP(Tabla15[[#This Row],[COD]],TNOMINA[CODIGO],TNOMINA[nombre]))</f>
        <v>FRANCISCO DE LA ROSA POLANCO</v>
      </c>
      <c r="I49" s="21" t="str">
        <f>_xlfn.XLOOKUP(Tabla15[[#This Row],[cedula]],MINC_022025[CATEGORIA_PROPIA],MINC_022025[CARGO],_xlfn.XLOOKUP(Tabla15[[#This Row],[COD]],TNOMINA[CODIGO],TNOMINA[cargo]))</f>
        <v>JARDINERO (A)</v>
      </c>
      <c r="J49" s="21" t="str">
        <f>_xlfn.XLOOKUP(Tabla15[[#This Row],[cedula]],MINC_022025[NUMERO_DOCUMENTO],MINC_022025[LUGAR_FUNCIONES])</f>
        <v>MINISTERIO DE CULTURA</v>
      </c>
      <c r="K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" s="21" t="str">
        <f>_xlfn.XLOOKUP(Tabla15[[#This Row],[CARGO]],TSIMPLIFICADO[CARGO],TSIMPLIFICADO[CATEGORIA DEL SERVIDOR],Tabla15[[#This Row],[TIPO]])</f>
        <v>ESTATUTO SIMPLIFICADO</v>
      </c>
      <c r="M49" s="21" t="str">
        <f>IF(Tabla15[[#This Row],[CTA]]="2.1.1.3.01","TRAMITE DE PENSION",IF(Tabla15[[#This Row],[CAT1]]&lt;&gt;"",Tabla15[[#This Row],[CAT1]],Tabla15[[#This Row],[CAT2]]))</f>
        <v>ESTATUTO SIMPLIFICADO</v>
      </c>
      <c r="N49" s="86" t="str">
        <f>_xlfn.XLOOKUP(Tabla15[[#This Row],[cedula]],TFECHA[cedula],TFECHA[desde],"")</f>
        <v/>
      </c>
      <c r="O49" s="86" t="str">
        <f>_xlfn.XLOOKUP(Tabla15[[#This Row],[cedula]],TFECHA[cedula],TFECHA[hasta],"")</f>
        <v/>
      </c>
      <c r="P49" s="34">
        <f>_xlfn.XLOOKUP(Tabla15[[#This Row],[COD]],TNOMINA[CODIGO],TNOMINA[sbruto])</f>
        <v>24000</v>
      </c>
      <c r="Q49" s="34">
        <f>_xlfn.XLOOKUP(Tabla15[[#This Row],[COD]],TNOMINA[CODIGO],TNOMINA[ISR])</f>
        <v>0</v>
      </c>
      <c r="R49" s="34">
        <f>_xlfn.XLOOKUP(Tabla15[[#This Row],[COD]],TNOMINA[CODIGO],TNOMINA[SFS])</f>
        <v>729.6</v>
      </c>
      <c r="S49" s="34">
        <f>_xlfn.XLOOKUP(Tabla15[[#This Row],[COD]],TNOMINA[CODIGO],TNOMINA[AFP])</f>
        <v>688.8</v>
      </c>
      <c r="T49" s="34">
        <f>_xlfn.XLOOKUP(Tabla15[[#This Row],[COD]],TNOMINA[CODIGO],TNOMINA[Otros Descuentos])</f>
        <v>0</v>
      </c>
      <c r="U49" s="34">
        <f>_xlfn.XLOOKUP(Tabla15[[#This Row],[COD]],TNOMINA[CODIGO],TNOMINA[sneto])</f>
        <v>4564.5600000000004</v>
      </c>
      <c r="V49" s="21" t="str" cm="1">
        <f t="array" ref="V49">_xlfn.XLOOKUP(Tabla15[[#This Row],[cedula]],MINC_022025[NUMERO_DOCUMENTO],LEFT(MINC_022025[GENERO],1))</f>
        <v>M</v>
      </c>
      <c r="W49" s="56" t="str">
        <f>_xlfn.XLOOKUP(Tabla15[[#This Row],[DIRECCIÓN O DEPARTAMENTO]],MINC_022025[LUGAR_FUNCIONES],MINC_022025[LUGAR_FUNCIONES_CODIGO])</f>
        <v>01.83</v>
      </c>
      <c r="X49" s="21">
        <f>LEN(Tabla15[[#This Row],[CODIGO LUGAR]])</f>
        <v>5</v>
      </c>
      <c r="Y49" s="2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2" t="str">
        <f>Tabla15[[#This Row],[cedula]]&amp;Tabla15[[#This Row],[CTA]]&amp;Tabla15[[#This Row],[prog]]</f>
        <v>402486761872.1.1.1.0101</v>
      </c>
      <c r="B50" s="21" t="s">
        <v>1787</v>
      </c>
      <c r="C50" s="59" t="s">
        <v>1807</v>
      </c>
      <c r="D50" s="59" t="s">
        <v>5730</v>
      </c>
      <c r="E50" s="59" t="s">
        <v>5731</v>
      </c>
      <c r="F50" s="59" t="s">
        <v>9</v>
      </c>
      <c r="G50" s="59" t="s">
        <v>1303</v>
      </c>
      <c r="H50" s="21" t="str">
        <f>_xlfn.XLOOKUP(Tabla15[[#This Row],[cedula]],MINC_022025[CATEGORIA_PROPIA],MINC_022025[FECHA_INGRESO_PRIMER_CARGO],_xlfn.XLOOKUP(Tabla15[[#This Row],[COD]],TNOMINA[CODIGO],TNOMINA[nombre]))</f>
        <v>FRANKLIN MERAN SUERO</v>
      </c>
      <c r="I50" s="21" t="str">
        <f>_xlfn.XLOOKUP(Tabla15[[#This Row],[cedula]],MINC_022025[CATEGORIA_PROPIA],MINC_022025[CARGO],_xlfn.XLOOKUP(Tabla15[[#This Row],[COD]],TNOMINA[CODIGO],TNOMINA[cargo]))</f>
        <v>JARDINERO (A)</v>
      </c>
      <c r="J50" s="21" t="str">
        <f>_xlfn.XLOOKUP(Tabla15[[#This Row],[cedula]],MINC_022025[NUMERO_DOCUMENTO],MINC_022025[LUGAR_FUNCIONES])</f>
        <v>MINISTERIO DE CULTURA</v>
      </c>
      <c r="K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" s="21" t="str">
        <f>_xlfn.XLOOKUP(Tabla15[[#This Row],[CARGO]],TSIMPLIFICADO[CARGO],TSIMPLIFICADO[CATEGORIA DEL SERVIDOR],Tabla15[[#This Row],[TIPO]])</f>
        <v>ESTATUTO SIMPLIFICADO</v>
      </c>
      <c r="M50" s="21" t="str">
        <f>IF(Tabla15[[#This Row],[CTA]]="2.1.1.3.01","TRAMITE DE PENSION",IF(Tabla15[[#This Row],[CAT1]]&lt;&gt;"",Tabla15[[#This Row],[CAT1]],Tabla15[[#This Row],[CAT2]]))</f>
        <v>ESTATUTO SIMPLIFICADO</v>
      </c>
      <c r="N50" s="86" t="str">
        <f>_xlfn.XLOOKUP(Tabla15[[#This Row],[cedula]],TFECHA[cedula],TFECHA[desde],"")</f>
        <v/>
      </c>
      <c r="O50" s="86" t="str">
        <f>_xlfn.XLOOKUP(Tabla15[[#This Row],[cedula]],TFECHA[cedula],TFECHA[hasta],"")</f>
        <v/>
      </c>
      <c r="P50" s="34">
        <f>_xlfn.XLOOKUP(Tabla15[[#This Row],[COD]],TNOMINA[CODIGO],TNOMINA[sbruto])</f>
        <v>24000</v>
      </c>
      <c r="Q50" s="34">
        <f>_xlfn.XLOOKUP(Tabla15[[#This Row],[COD]],TNOMINA[CODIGO],TNOMINA[ISR])</f>
        <v>0</v>
      </c>
      <c r="R50" s="34">
        <f>_xlfn.XLOOKUP(Tabla15[[#This Row],[COD]],TNOMINA[CODIGO],TNOMINA[SFS])</f>
        <v>729.6</v>
      </c>
      <c r="S50" s="34">
        <f>_xlfn.XLOOKUP(Tabla15[[#This Row],[COD]],TNOMINA[CODIGO],TNOMINA[AFP])</f>
        <v>688.8</v>
      </c>
      <c r="T50" s="34">
        <f>_xlfn.XLOOKUP(Tabla15[[#This Row],[COD]],TNOMINA[CODIGO],TNOMINA[Otros Descuentos])</f>
        <v>0</v>
      </c>
      <c r="U50" s="34">
        <f>_xlfn.XLOOKUP(Tabla15[[#This Row],[COD]],TNOMINA[CODIGO],TNOMINA[sneto])</f>
        <v>22556.6</v>
      </c>
      <c r="V50" s="21" t="str" cm="1">
        <f t="array" ref="V50">_xlfn.XLOOKUP(Tabla15[[#This Row],[cedula]],MINC_022025[NUMERO_DOCUMENTO],LEFT(MINC_022025[GENERO],1))</f>
        <v>M</v>
      </c>
      <c r="W50" s="56" t="str">
        <f>_xlfn.XLOOKUP(Tabla15[[#This Row],[DIRECCIÓN O DEPARTAMENTO]],MINC_022025[LUGAR_FUNCIONES],MINC_022025[LUGAR_FUNCIONES_CODIGO])</f>
        <v>01.83</v>
      </c>
      <c r="X50" s="21">
        <f>LEN(Tabla15[[#This Row],[CODIGO LUGAR]])</f>
        <v>5</v>
      </c>
      <c r="Y50" s="2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2" t="str">
        <f>Tabla15[[#This Row],[cedula]]&amp;Tabla15[[#This Row],[CTA]]&amp;Tabla15[[#This Row],[prog]]</f>
        <v>001148558282.1.1.1.0101</v>
      </c>
      <c r="B51" s="21" t="s">
        <v>1787</v>
      </c>
      <c r="C51" s="59" t="s">
        <v>1807</v>
      </c>
      <c r="D51" s="59" t="s">
        <v>5730</v>
      </c>
      <c r="E51" s="59" t="s">
        <v>5731</v>
      </c>
      <c r="F51" s="59" t="s">
        <v>9</v>
      </c>
      <c r="G51" s="59" t="s">
        <v>1896</v>
      </c>
      <c r="H51" s="21" t="str">
        <f>_xlfn.XLOOKUP(Tabla15[[#This Row],[cedula]],MINC_022025[CATEGORIA_PROPIA],MINC_022025[FECHA_INGRESO_PRIMER_CARGO],_xlfn.XLOOKUP(Tabla15[[#This Row],[COD]],TNOMINA[CODIGO],TNOMINA[nombre]))</f>
        <v>MIGUEL ANGEL PEREZ HERNANDEZ</v>
      </c>
      <c r="I51" s="21" t="str">
        <f>_xlfn.XLOOKUP(Tabla15[[#This Row],[cedula]],MINC_022025[CATEGORIA_PROPIA],MINC_022025[CARGO],_xlfn.XLOOKUP(Tabla15[[#This Row],[COD]],TNOMINA[CODIGO],TNOMINA[cargo]))</f>
        <v>CAMARERO</v>
      </c>
      <c r="J51" s="21" t="str">
        <f>_xlfn.XLOOKUP(Tabla15[[#This Row],[cedula]],MINC_022025[NUMERO_DOCUMENTO],MINC_022025[LUGAR_FUNCIONES])</f>
        <v>MINISTERIO DE CULTURA</v>
      </c>
      <c r="K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" s="21" t="str">
        <f>_xlfn.XLOOKUP(Tabla15[[#This Row],[CARGO]],TSIMPLIFICADO[CARGO],TSIMPLIFICADO[CATEGORIA DEL SERVIDOR],Tabla15[[#This Row],[TIPO]])</f>
        <v>ESTATUTO SIMPLIFICADO</v>
      </c>
      <c r="M51" s="21" t="str">
        <f>IF(Tabla15[[#This Row],[CTA]]="2.1.1.3.01","TRAMITE DE PENSION",IF(Tabla15[[#This Row],[CAT1]]&lt;&gt;"",Tabla15[[#This Row],[CAT1]],Tabla15[[#This Row],[CAT2]]))</f>
        <v>ESTATUTO SIMPLIFICADO</v>
      </c>
      <c r="N51" s="86" t="str">
        <f>_xlfn.XLOOKUP(Tabla15[[#This Row],[cedula]],TFECHA[cedula],TFECHA[desde],"")</f>
        <v/>
      </c>
      <c r="O51" s="86" t="str">
        <f>_xlfn.XLOOKUP(Tabla15[[#This Row],[cedula]],TFECHA[cedula],TFECHA[hasta],"")</f>
        <v/>
      </c>
      <c r="P51" s="34">
        <f>_xlfn.XLOOKUP(Tabla15[[#This Row],[COD]],TNOMINA[CODIGO],TNOMINA[sbruto])</f>
        <v>24000</v>
      </c>
      <c r="Q51" s="34">
        <f>_xlfn.XLOOKUP(Tabla15[[#This Row],[COD]],TNOMINA[CODIGO],TNOMINA[ISR])</f>
        <v>0</v>
      </c>
      <c r="R51" s="34">
        <f>_xlfn.XLOOKUP(Tabla15[[#This Row],[COD]],TNOMINA[CODIGO],TNOMINA[SFS])</f>
        <v>729.6</v>
      </c>
      <c r="S51" s="34">
        <f>_xlfn.XLOOKUP(Tabla15[[#This Row],[COD]],TNOMINA[CODIGO],TNOMINA[AFP])</f>
        <v>688.8</v>
      </c>
      <c r="T51" s="34">
        <f>_xlfn.XLOOKUP(Tabla15[[#This Row],[COD]],TNOMINA[CODIGO],TNOMINA[Otros Descuentos])</f>
        <v>0</v>
      </c>
      <c r="U51" s="34">
        <f>_xlfn.XLOOKUP(Tabla15[[#This Row],[COD]],TNOMINA[CODIGO],TNOMINA[sneto])</f>
        <v>15450.44</v>
      </c>
      <c r="V51" s="21" t="str" cm="1">
        <f t="array" ref="V51">_xlfn.XLOOKUP(Tabla15[[#This Row],[cedula]],MINC_022025[NUMERO_DOCUMENTO],LEFT(MINC_022025[GENERO],1))</f>
        <v>M</v>
      </c>
      <c r="W51" s="56" t="str">
        <f>_xlfn.XLOOKUP(Tabla15[[#This Row],[DIRECCIÓN O DEPARTAMENTO]],MINC_022025[LUGAR_FUNCIONES],MINC_022025[LUGAR_FUNCIONES_CODIGO])</f>
        <v>01.83</v>
      </c>
      <c r="X51" s="21">
        <f>LEN(Tabla15[[#This Row],[CODIGO LUGAR]])</f>
        <v>5</v>
      </c>
      <c r="Y51" s="2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2" t="str">
        <f>Tabla15[[#This Row],[cedula]]&amp;Tabla15[[#This Row],[CTA]]&amp;Tabla15[[#This Row],[prog]]</f>
        <v>001034171922.1.1.1.0101</v>
      </c>
      <c r="B52" s="21" t="s">
        <v>1787</v>
      </c>
      <c r="C52" s="59" t="s">
        <v>1807</v>
      </c>
      <c r="D52" s="59" t="s">
        <v>5730</v>
      </c>
      <c r="E52" s="59" t="s">
        <v>5731</v>
      </c>
      <c r="F52" s="59" t="s">
        <v>9</v>
      </c>
      <c r="G52" s="59" t="s">
        <v>866</v>
      </c>
      <c r="H52" s="21" t="str">
        <f>_xlfn.XLOOKUP(Tabla15[[#This Row],[cedula]],MINC_022025[CATEGORIA_PROPIA],MINC_022025[FECHA_INGRESO_PRIMER_CARGO],_xlfn.XLOOKUP(Tabla15[[#This Row],[COD]],TNOMINA[CODIGO],TNOMINA[nombre]))</f>
        <v>MODESTO ANTONIO JAVIER</v>
      </c>
      <c r="I52" s="21" t="str">
        <f>_xlfn.XLOOKUP(Tabla15[[#This Row],[cedula]],MINC_022025[CATEGORIA_PROPIA],MINC_022025[CARGO],_xlfn.XLOOKUP(Tabla15[[#This Row],[COD]],TNOMINA[CODIGO],TNOMINA[cargo]))</f>
        <v>JARDINERO (A)</v>
      </c>
      <c r="J52" s="21" t="str">
        <f>_xlfn.XLOOKUP(Tabla15[[#This Row],[cedula]],MINC_022025[NUMERO_DOCUMENTO],MINC_022025[LUGAR_FUNCIONES])</f>
        <v>MINISTERIO DE CULTURA</v>
      </c>
      <c r="K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2" s="21" t="str">
        <f>_xlfn.XLOOKUP(Tabla15[[#This Row],[CARGO]],TSIMPLIFICADO[CARGO],TSIMPLIFICADO[CATEGORIA DEL SERVIDOR],Tabla15[[#This Row],[TIPO]])</f>
        <v>ESTATUTO SIMPLIFICADO</v>
      </c>
      <c r="M52" s="21" t="str">
        <f>IF(Tabla15[[#This Row],[CTA]]="2.1.1.3.01","TRAMITE DE PENSION",IF(Tabla15[[#This Row],[CAT1]]&lt;&gt;"",Tabla15[[#This Row],[CAT1]],Tabla15[[#This Row],[CAT2]]))</f>
        <v>CARRERA ADMINISTRATIVA</v>
      </c>
      <c r="N52" s="86" t="str">
        <f>_xlfn.XLOOKUP(Tabla15[[#This Row],[cedula]],TFECHA[cedula],TFECHA[desde],"")</f>
        <v/>
      </c>
      <c r="O52" s="86" t="str">
        <f>_xlfn.XLOOKUP(Tabla15[[#This Row],[cedula]],TFECHA[cedula],TFECHA[hasta],"")</f>
        <v/>
      </c>
      <c r="P52" s="34">
        <f>_xlfn.XLOOKUP(Tabla15[[#This Row],[COD]],TNOMINA[CODIGO],TNOMINA[sbruto])</f>
        <v>24000</v>
      </c>
      <c r="Q52" s="34">
        <f>_xlfn.XLOOKUP(Tabla15[[#This Row],[COD]],TNOMINA[CODIGO],TNOMINA[ISR])</f>
        <v>0</v>
      </c>
      <c r="R52" s="34">
        <f>_xlfn.XLOOKUP(Tabla15[[#This Row],[COD]],TNOMINA[CODIGO],TNOMINA[SFS])</f>
        <v>729.6</v>
      </c>
      <c r="S52" s="34">
        <f>_xlfn.XLOOKUP(Tabla15[[#This Row],[COD]],TNOMINA[CODIGO],TNOMINA[AFP])</f>
        <v>688.8</v>
      </c>
      <c r="T52" s="34">
        <f>_xlfn.XLOOKUP(Tabla15[[#This Row],[COD]],TNOMINA[CODIGO],TNOMINA[Otros Descuentos])</f>
        <v>0</v>
      </c>
      <c r="U52" s="34">
        <f>_xlfn.XLOOKUP(Tabla15[[#This Row],[COD]],TNOMINA[CODIGO],TNOMINA[sneto])</f>
        <v>11563.58</v>
      </c>
      <c r="V52" s="21" t="str" cm="1">
        <f t="array" ref="V52">_xlfn.XLOOKUP(Tabla15[[#This Row],[cedula]],MINC_022025[NUMERO_DOCUMENTO],LEFT(MINC_022025[GENERO],1))</f>
        <v>M</v>
      </c>
      <c r="W52" s="56" t="str">
        <f>_xlfn.XLOOKUP(Tabla15[[#This Row],[DIRECCIÓN O DEPARTAMENTO]],MINC_022025[LUGAR_FUNCIONES],MINC_022025[LUGAR_FUNCIONES_CODIGO])</f>
        <v>01.83</v>
      </c>
      <c r="X52" s="21">
        <f>LEN(Tabla15[[#This Row],[CODIGO LUGAR]])</f>
        <v>5</v>
      </c>
      <c r="Y52" s="2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2" t="str">
        <f>Tabla15[[#This Row],[cedula]]&amp;Tabla15[[#This Row],[CTA]]&amp;Tabla15[[#This Row],[prog]]</f>
        <v>402331950292.1.1.1.0101</v>
      </c>
      <c r="B53" s="21" t="s">
        <v>1787</v>
      </c>
      <c r="C53" s="59" t="s">
        <v>1807</v>
      </c>
      <c r="D53" s="59" t="s">
        <v>5730</v>
      </c>
      <c r="E53" s="59" t="s">
        <v>5731</v>
      </c>
      <c r="F53" s="59" t="s">
        <v>9</v>
      </c>
      <c r="G53" s="59" t="s">
        <v>2953</v>
      </c>
      <c r="H53" s="21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53" s="21" t="str">
        <f>_xlfn.XLOOKUP(Tabla15[[#This Row],[cedula]],MINC_022025[CATEGORIA_PROPIA],MINC_022025[CARGO],_xlfn.XLOOKUP(Tabla15[[#This Row],[COD]],TNOMINA[CODIGO],TNOMINA[cargo]))</f>
        <v>AYUDANTE DE MANTENIMIENTO</v>
      </c>
      <c r="J53" s="21" t="str">
        <f>_xlfn.XLOOKUP(Tabla15[[#This Row],[cedula]],MINC_022025[NUMERO_DOCUMENTO],MINC_022025[LUGAR_FUNCIONES])</f>
        <v>MINISTERIO DE CULTURA</v>
      </c>
      <c r="K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" s="21" t="str">
        <f>_xlfn.XLOOKUP(Tabla15[[#This Row],[CARGO]],TSIMPLIFICADO[CARGO],TSIMPLIFICADO[CATEGORIA DEL SERVIDOR],Tabla15[[#This Row],[TIPO]])</f>
        <v>ESTATUTO SIMPLIFICADO</v>
      </c>
      <c r="M53" s="21" t="str">
        <f>IF(Tabla15[[#This Row],[CTA]]="2.1.1.3.01","TRAMITE DE PENSION",IF(Tabla15[[#This Row],[CAT1]]&lt;&gt;"",Tabla15[[#This Row],[CAT1]],Tabla15[[#This Row],[CAT2]]))</f>
        <v>ESTATUTO SIMPLIFICADO</v>
      </c>
      <c r="N53" s="86" t="str">
        <f>_xlfn.XLOOKUP(Tabla15[[#This Row],[cedula]],TFECHA[cedula],TFECHA[desde],"")</f>
        <v/>
      </c>
      <c r="O53" s="86" t="str">
        <f>_xlfn.XLOOKUP(Tabla15[[#This Row],[cedula]],TFECHA[cedula],TFECHA[hasta],"")</f>
        <v/>
      </c>
      <c r="P53" s="34">
        <f>_xlfn.XLOOKUP(Tabla15[[#This Row],[COD]],TNOMINA[CODIGO],TNOMINA[sbruto])</f>
        <v>24000</v>
      </c>
      <c r="Q53" s="34">
        <f>_xlfn.XLOOKUP(Tabla15[[#This Row],[COD]],TNOMINA[CODIGO],TNOMINA[ISR])</f>
        <v>0</v>
      </c>
      <c r="R53" s="34">
        <f>_xlfn.XLOOKUP(Tabla15[[#This Row],[COD]],TNOMINA[CODIGO],TNOMINA[SFS])</f>
        <v>729.6</v>
      </c>
      <c r="S53" s="34">
        <f>_xlfn.XLOOKUP(Tabla15[[#This Row],[COD]],TNOMINA[CODIGO],TNOMINA[AFP])</f>
        <v>688.8</v>
      </c>
      <c r="T53" s="34">
        <f>_xlfn.XLOOKUP(Tabla15[[#This Row],[COD]],TNOMINA[CODIGO],TNOMINA[Otros Descuentos])</f>
        <v>0</v>
      </c>
      <c r="U53" s="34">
        <f>_xlfn.XLOOKUP(Tabla15[[#This Row],[COD]],TNOMINA[CODIGO],TNOMINA[sneto])</f>
        <v>22556.6</v>
      </c>
      <c r="V53" s="21" t="str" cm="1">
        <f t="array" ref="V53">_xlfn.XLOOKUP(Tabla15[[#This Row],[cedula]],MINC_022025[NUMERO_DOCUMENTO],LEFT(MINC_022025[GENERO],1))</f>
        <v>M</v>
      </c>
      <c r="W53" s="56" t="str">
        <f>_xlfn.XLOOKUP(Tabla15[[#This Row],[DIRECCIÓN O DEPARTAMENTO]],MINC_022025[LUGAR_FUNCIONES],MINC_022025[LUGAR_FUNCIONES_CODIGO])</f>
        <v>01.83</v>
      </c>
      <c r="X53" s="21">
        <f>LEN(Tabla15[[#This Row],[CODIGO LUGAR]])</f>
        <v>5</v>
      </c>
      <c r="Y53" s="2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2" t="str">
        <f>Tabla15[[#This Row],[cedula]]&amp;Tabla15[[#This Row],[CTA]]&amp;Tabla15[[#This Row],[prog]]</f>
        <v>001016184372.1.1.1.0101</v>
      </c>
      <c r="B54" s="21" t="s">
        <v>1787</v>
      </c>
      <c r="C54" s="59" t="s">
        <v>1807</v>
      </c>
      <c r="D54" s="59" t="s">
        <v>5730</v>
      </c>
      <c r="E54" s="59" t="s">
        <v>5731</v>
      </c>
      <c r="F54" s="59" t="s">
        <v>9</v>
      </c>
      <c r="G54" s="59" t="s">
        <v>2728</v>
      </c>
      <c r="H54" s="21" t="str">
        <f>_xlfn.XLOOKUP(Tabla15[[#This Row],[cedula]],MINC_022025[CATEGORIA_PROPIA],MINC_022025[FECHA_INGRESO_PRIMER_CARGO],_xlfn.XLOOKUP(Tabla15[[#This Row],[COD]],TNOMINA[CODIGO],TNOMINA[nombre]))</f>
        <v>RAFAEL ANTONIO GONZALEZ</v>
      </c>
      <c r="I54" s="21" t="str">
        <f>_xlfn.XLOOKUP(Tabla15[[#This Row],[cedula]],MINC_022025[CATEGORIA_PROPIA],MINC_022025[CARGO],_xlfn.XLOOKUP(Tabla15[[#This Row],[COD]],TNOMINA[CODIGO],TNOMINA[cargo]))</f>
        <v>CHOFER</v>
      </c>
      <c r="J54" s="21" t="str">
        <f>_xlfn.XLOOKUP(Tabla15[[#This Row],[cedula]],MINC_022025[NUMERO_DOCUMENTO],MINC_022025[LUGAR_FUNCIONES])</f>
        <v>MINISTERIO DE CULTURA</v>
      </c>
      <c r="K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" s="21" t="str">
        <f>_xlfn.XLOOKUP(Tabla15[[#This Row],[CARGO]],TSIMPLIFICADO[CARGO],TSIMPLIFICADO[CATEGORIA DEL SERVIDOR],Tabla15[[#This Row],[TIPO]])</f>
        <v>ESTATUTO SIMPLIFICADO</v>
      </c>
      <c r="M54" s="21" t="str">
        <f>IF(Tabla15[[#This Row],[CTA]]="2.1.1.3.01","TRAMITE DE PENSION",IF(Tabla15[[#This Row],[CAT1]]&lt;&gt;"",Tabla15[[#This Row],[CAT1]],Tabla15[[#This Row],[CAT2]]))</f>
        <v>ESTATUTO SIMPLIFICADO</v>
      </c>
      <c r="N54" s="86" t="str">
        <f>_xlfn.XLOOKUP(Tabla15[[#This Row],[cedula]],TFECHA[cedula],TFECHA[desde],"")</f>
        <v/>
      </c>
      <c r="O54" s="86" t="str">
        <f>_xlfn.XLOOKUP(Tabla15[[#This Row],[cedula]],TFECHA[cedula],TFECHA[hasta],"")</f>
        <v/>
      </c>
      <c r="P54" s="34">
        <f>_xlfn.XLOOKUP(Tabla15[[#This Row],[COD]],TNOMINA[CODIGO],TNOMINA[sbruto])</f>
        <v>24000</v>
      </c>
      <c r="Q54" s="34">
        <f>_xlfn.XLOOKUP(Tabla15[[#This Row],[COD]],TNOMINA[CODIGO],TNOMINA[ISR])</f>
        <v>0</v>
      </c>
      <c r="R54" s="34">
        <f>_xlfn.XLOOKUP(Tabla15[[#This Row],[COD]],TNOMINA[CODIGO],TNOMINA[SFS])</f>
        <v>729.6</v>
      </c>
      <c r="S54" s="34">
        <f>_xlfn.XLOOKUP(Tabla15[[#This Row],[COD]],TNOMINA[CODIGO],TNOMINA[AFP])</f>
        <v>688.8</v>
      </c>
      <c r="T54" s="34">
        <f>_xlfn.XLOOKUP(Tabla15[[#This Row],[COD]],TNOMINA[CODIGO],TNOMINA[Otros Descuentos])</f>
        <v>0</v>
      </c>
      <c r="U54" s="34">
        <f>_xlfn.XLOOKUP(Tabla15[[#This Row],[COD]],TNOMINA[CODIGO],TNOMINA[sneto])</f>
        <v>22556.6</v>
      </c>
      <c r="V54" s="21" t="str" cm="1">
        <f t="array" ref="V54">_xlfn.XLOOKUP(Tabla15[[#This Row],[cedula]],MINC_022025[NUMERO_DOCUMENTO],LEFT(MINC_022025[GENERO],1))</f>
        <v>M</v>
      </c>
      <c r="W54" s="56" t="str">
        <f>_xlfn.XLOOKUP(Tabla15[[#This Row],[DIRECCIÓN O DEPARTAMENTO]],MINC_022025[LUGAR_FUNCIONES],MINC_022025[LUGAR_FUNCIONES_CODIGO])</f>
        <v>01.83</v>
      </c>
      <c r="X54" s="21">
        <f>LEN(Tabla15[[#This Row],[CODIGO LUGAR]])</f>
        <v>5</v>
      </c>
      <c r="Y54" s="2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2" t="str">
        <f>Tabla15[[#This Row],[cedula]]&amp;Tabla15[[#This Row],[CTA]]&amp;Tabla15[[#This Row],[prog]]</f>
        <v>402229200232.1.1.1.0101</v>
      </c>
      <c r="B55" s="21" t="s">
        <v>1787</v>
      </c>
      <c r="C55" s="59" t="s">
        <v>1807</v>
      </c>
      <c r="D55" s="59" t="s">
        <v>5730</v>
      </c>
      <c r="E55" s="59" t="s">
        <v>5731</v>
      </c>
      <c r="F55" s="59" t="s">
        <v>9</v>
      </c>
      <c r="G55" s="59" t="s">
        <v>1943</v>
      </c>
      <c r="H55" s="21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55" s="21" t="str">
        <f>_xlfn.XLOOKUP(Tabla15[[#This Row],[cedula]],MINC_022025[CATEGORIA_PROPIA],MINC_022025[CARGO],_xlfn.XLOOKUP(Tabla15[[#This Row],[COD]],TNOMINA[CODIGO],TNOMINA[cargo]))</f>
        <v>JARDINERO (A)</v>
      </c>
      <c r="J55" s="21" t="str">
        <f>_xlfn.XLOOKUP(Tabla15[[#This Row],[cedula]],MINC_022025[NUMERO_DOCUMENTO],MINC_022025[LUGAR_FUNCIONES])</f>
        <v>MINISTERIO DE CULTURA</v>
      </c>
      <c r="K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" s="21" t="str">
        <f>_xlfn.XLOOKUP(Tabla15[[#This Row],[CARGO]],TSIMPLIFICADO[CARGO],TSIMPLIFICADO[CATEGORIA DEL SERVIDOR],Tabla15[[#This Row],[TIPO]])</f>
        <v>ESTATUTO SIMPLIFICADO</v>
      </c>
      <c r="M55" s="21" t="str">
        <f>IF(Tabla15[[#This Row],[CTA]]="2.1.1.3.01","TRAMITE DE PENSION",IF(Tabla15[[#This Row],[CAT1]]&lt;&gt;"",Tabla15[[#This Row],[CAT1]],Tabla15[[#This Row],[CAT2]]))</f>
        <v>ESTATUTO SIMPLIFICADO</v>
      </c>
      <c r="N55" s="86" t="str">
        <f>_xlfn.XLOOKUP(Tabla15[[#This Row],[cedula]],TFECHA[cedula],TFECHA[desde],"")</f>
        <v/>
      </c>
      <c r="O55" s="86" t="str">
        <f>_xlfn.XLOOKUP(Tabla15[[#This Row],[cedula]],TFECHA[cedula],TFECHA[hasta],"")</f>
        <v/>
      </c>
      <c r="P55" s="34">
        <f>_xlfn.XLOOKUP(Tabla15[[#This Row],[COD]],TNOMINA[CODIGO],TNOMINA[sbruto])</f>
        <v>24000</v>
      </c>
      <c r="Q55" s="34">
        <f>_xlfn.XLOOKUP(Tabla15[[#This Row],[COD]],TNOMINA[CODIGO],TNOMINA[ISR])</f>
        <v>0</v>
      </c>
      <c r="R55" s="34">
        <f>_xlfn.XLOOKUP(Tabla15[[#This Row],[COD]],TNOMINA[CODIGO],TNOMINA[SFS])</f>
        <v>729.6</v>
      </c>
      <c r="S55" s="34">
        <f>_xlfn.XLOOKUP(Tabla15[[#This Row],[COD]],TNOMINA[CODIGO],TNOMINA[AFP])</f>
        <v>688.8</v>
      </c>
      <c r="T55" s="34">
        <f>_xlfn.XLOOKUP(Tabla15[[#This Row],[COD]],TNOMINA[CODIGO],TNOMINA[Otros Descuentos])</f>
        <v>0</v>
      </c>
      <c r="U55" s="34">
        <f>_xlfn.XLOOKUP(Tabla15[[#This Row],[COD]],TNOMINA[CODIGO],TNOMINA[sneto])</f>
        <v>10657.07</v>
      </c>
      <c r="V55" s="21" t="str" cm="1">
        <f t="array" ref="V55">_xlfn.XLOOKUP(Tabla15[[#This Row],[cedula]],MINC_022025[NUMERO_DOCUMENTO],LEFT(MINC_022025[GENERO],1))</f>
        <v>M</v>
      </c>
      <c r="W55" s="56" t="str">
        <f>_xlfn.XLOOKUP(Tabla15[[#This Row],[DIRECCIÓN O DEPARTAMENTO]],MINC_022025[LUGAR_FUNCIONES],MINC_022025[LUGAR_FUNCIONES_CODIGO])</f>
        <v>01.83</v>
      </c>
      <c r="X55" s="21">
        <f>LEN(Tabla15[[#This Row],[CODIGO LUGAR]])</f>
        <v>5</v>
      </c>
      <c r="Y55" s="2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2" t="str">
        <f>Tabla15[[#This Row],[cedula]]&amp;Tabla15[[#This Row],[CTA]]&amp;Tabla15[[#This Row],[prog]]</f>
        <v>001108669932.1.1.1.0101</v>
      </c>
      <c r="B56" s="21" t="s">
        <v>1787</v>
      </c>
      <c r="C56" s="59" t="s">
        <v>1807</v>
      </c>
      <c r="D56" s="59" t="s">
        <v>5730</v>
      </c>
      <c r="E56" s="59" t="s">
        <v>5731</v>
      </c>
      <c r="F56" s="59" t="s">
        <v>9</v>
      </c>
      <c r="G56" s="59" t="s">
        <v>1404</v>
      </c>
      <c r="H56" s="21" t="str">
        <f>_xlfn.XLOOKUP(Tabla15[[#This Row],[cedula]],MINC_022025[CATEGORIA_PROPIA],MINC_022025[FECHA_INGRESO_PRIMER_CARGO],_xlfn.XLOOKUP(Tabla15[[#This Row],[COD]],TNOMINA[CODIGO],TNOMINA[nombre]))</f>
        <v>REGINA CARABALLO</v>
      </c>
      <c r="I56" s="21" t="str">
        <f>_xlfn.XLOOKUP(Tabla15[[#This Row],[cedula]],MINC_022025[CATEGORIA_PROPIA],MINC_022025[CARGO],_xlfn.XLOOKUP(Tabla15[[#This Row],[COD]],TNOMINA[CODIGO],TNOMINA[cargo]))</f>
        <v>CONSERJE</v>
      </c>
      <c r="J56" s="21" t="str">
        <f>_xlfn.XLOOKUP(Tabla15[[#This Row],[cedula]],MINC_022025[NUMERO_DOCUMENTO],MINC_022025[LUGAR_FUNCIONES])</f>
        <v>MINISTERIO DE CULTURA</v>
      </c>
      <c r="K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" s="21" t="str">
        <f>_xlfn.XLOOKUP(Tabla15[[#This Row],[CARGO]],TSIMPLIFICADO[CARGO],TSIMPLIFICADO[CATEGORIA DEL SERVIDOR],Tabla15[[#This Row],[TIPO]])</f>
        <v>ESTATUTO SIMPLIFICADO</v>
      </c>
      <c r="M56" s="21" t="str">
        <f>IF(Tabla15[[#This Row],[CTA]]="2.1.1.3.01","TRAMITE DE PENSION",IF(Tabla15[[#This Row],[CAT1]]&lt;&gt;"",Tabla15[[#This Row],[CAT1]],Tabla15[[#This Row],[CAT2]]))</f>
        <v>ESTATUTO SIMPLIFICADO</v>
      </c>
      <c r="N56" s="86" t="str">
        <f>_xlfn.XLOOKUP(Tabla15[[#This Row],[cedula]],TFECHA[cedula],TFECHA[desde],"")</f>
        <v/>
      </c>
      <c r="O56" s="86" t="str">
        <f>_xlfn.XLOOKUP(Tabla15[[#This Row],[cedula]],TFECHA[cedula],TFECHA[hasta],"")</f>
        <v/>
      </c>
      <c r="P56" s="34">
        <f>_xlfn.XLOOKUP(Tabla15[[#This Row],[COD]],TNOMINA[CODIGO],TNOMINA[sbruto])</f>
        <v>24000</v>
      </c>
      <c r="Q56" s="34">
        <f>_xlfn.XLOOKUP(Tabla15[[#This Row],[COD]],TNOMINA[CODIGO],TNOMINA[ISR])</f>
        <v>0</v>
      </c>
      <c r="R56" s="34">
        <f>_xlfn.XLOOKUP(Tabla15[[#This Row],[COD]],TNOMINA[CODIGO],TNOMINA[SFS])</f>
        <v>729.6</v>
      </c>
      <c r="S56" s="34">
        <f>_xlfn.XLOOKUP(Tabla15[[#This Row],[COD]],TNOMINA[CODIGO],TNOMINA[AFP])</f>
        <v>688.8</v>
      </c>
      <c r="T56" s="34">
        <f>_xlfn.XLOOKUP(Tabla15[[#This Row],[COD]],TNOMINA[CODIGO],TNOMINA[Otros Descuentos])</f>
        <v>0</v>
      </c>
      <c r="U56" s="34">
        <f>_xlfn.XLOOKUP(Tabla15[[#This Row],[COD]],TNOMINA[CODIGO],TNOMINA[sneto])</f>
        <v>6932.61</v>
      </c>
      <c r="V56" s="21" t="str" cm="1">
        <f t="array" ref="V56">_xlfn.XLOOKUP(Tabla15[[#This Row],[cedula]],MINC_022025[NUMERO_DOCUMENTO],LEFT(MINC_022025[GENERO],1))</f>
        <v>F</v>
      </c>
      <c r="W56" s="56" t="str">
        <f>_xlfn.XLOOKUP(Tabla15[[#This Row],[DIRECCIÓN O DEPARTAMENTO]],MINC_022025[LUGAR_FUNCIONES],MINC_022025[LUGAR_FUNCIONES_CODIGO])</f>
        <v>01.83</v>
      </c>
      <c r="X56" s="21">
        <f>LEN(Tabla15[[#This Row],[CODIGO LUGAR]])</f>
        <v>5</v>
      </c>
      <c r="Y56" s="2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2" t="str">
        <f>Tabla15[[#This Row],[cedula]]&amp;Tabla15[[#This Row],[CTA]]&amp;Tabla15[[#This Row],[prog]]</f>
        <v>054009106582.1.1.1.0101</v>
      </c>
      <c r="B57" s="21" t="s">
        <v>1787</v>
      </c>
      <c r="C57" s="59" t="s">
        <v>1807</v>
      </c>
      <c r="D57" s="59" t="s">
        <v>5730</v>
      </c>
      <c r="E57" s="59" t="s">
        <v>5731</v>
      </c>
      <c r="F57" s="59" t="s">
        <v>9</v>
      </c>
      <c r="G57" s="59" t="s">
        <v>2986</v>
      </c>
      <c r="H57" s="21" t="str">
        <f>_xlfn.XLOOKUP(Tabla15[[#This Row],[cedula]],MINC_022025[CATEGORIA_PROPIA],MINC_022025[FECHA_INGRESO_PRIMER_CARGO],_xlfn.XLOOKUP(Tabla15[[#This Row],[COD]],TNOMINA[CODIGO],TNOMINA[nombre]))</f>
        <v>VICTOR HUGO PEREZ</v>
      </c>
      <c r="I57" s="21" t="str">
        <f>_xlfn.XLOOKUP(Tabla15[[#This Row],[cedula]],MINC_022025[CATEGORIA_PROPIA],MINC_022025[CARGO],_xlfn.XLOOKUP(Tabla15[[#This Row],[COD]],TNOMINA[CODIGO],TNOMINA[cargo]))</f>
        <v>CAMARERO</v>
      </c>
      <c r="J57" s="21" t="str">
        <f>_xlfn.XLOOKUP(Tabla15[[#This Row],[cedula]],MINC_022025[NUMERO_DOCUMENTO],MINC_022025[LUGAR_FUNCIONES])</f>
        <v>MINISTERIO DE CULTURA</v>
      </c>
      <c r="K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" s="21" t="str">
        <f>_xlfn.XLOOKUP(Tabla15[[#This Row],[CARGO]],TSIMPLIFICADO[CARGO],TSIMPLIFICADO[CATEGORIA DEL SERVIDOR],Tabla15[[#This Row],[TIPO]])</f>
        <v>ESTATUTO SIMPLIFICADO</v>
      </c>
      <c r="M57" s="21" t="str">
        <f>IF(Tabla15[[#This Row],[CTA]]="2.1.1.3.01","TRAMITE DE PENSION",IF(Tabla15[[#This Row],[CAT1]]&lt;&gt;"",Tabla15[[#This Row],[CAT1]],Tabla15[[#This Row],[CAT2]]))</f>
        <v>ESTATUTO SIMPLIFICADO</v>
      </c>
      <c r="N57" s="86" t="str">
        <f>_xlfn.XLOOKUP(Tabla15[[#This Row],[cedula]],TFECHA[cedula],TFECHA[desde],"")</f>
        <v/>
      </c>
      <c r="O57" s="86" t="str">
        <f>_xlfn.XLOOKUP(Tabla15[[#This Row],[cedula]],TFECHA[cedula],TFECHA[hasta],"")</f>
        <v/>
      </c>
      <c r="P57" s="34">
        <f>_xlfn.XLOOKUP(Tabla15[[#This Row],[COD]],TNOMINA[CODIGO],TNOMINA[sbruto])</f>
        <v>24000</v>
      </c>
      <c r="Q57" s="34">
        <f>_xlfn.XLOOKUP(Tabla15[[#This Row],[COD]],TNOMINA[CODIGO],TNOMINA[ISR])</f>
        <v>0</v>
      </c>
      <c r="R57" s="34">
        <f>_xlfn.XLOOKUP(Tabla15[[#This Row],[COD]],TNOMINA[CODIGO],TNOMINA[SFS])</f>
        <v>729.6</v>
      </c>
      <c r="S57" s="34">
        <f>_xlfn.XLOOKUP(Tabla15[[#This Row],[COD]],TNOMINA[CODIGO],TNOMINA[AFP])</f>
        <v>688.8</v>
      </c>
      <c r="T57" s="34">
        <f>_xlfn.XLOOKUP(Tabla15[[#This Row],[COD]],TNOMINA[CODIGO],TNOMINA[Otros Descuentos])</f>
        <v>0</v>
      </c>
      <c r="U57" s="34">
        <f>_xlfn.XLOOKUP(Tabla15[[#This Row],[COD]],TNOMINA[CODIGO],TNOMINA[sneto])</f>
        <v>16490.599999999999</v>
      </c>
      <c r="V57" s="21" t="str" cm="1">
        <f t="array" ref="V57">_xlfn.XLOOKUP(Tabla15[[#This Row],[cedula]],MINC_022025[NUMERO_DOCUMENTO],LEFT(MINC_022025[GENERO],1))</f>
        <v>M</v>
      </c>
      <c r="W57" s="56" t="str">
        <f>_xlfn.XLOOKUP(Tabla15[[#This Row],[DIRECCIÓN O DEPARTAMENTO]],MINC_022025[LUGAR_FUNCIONES],MINC_022025[LUGAR_FUNCIONES_CODIGO])</f>
        <v>01.83</v>
      </c>
      <c r="X57" s="21">
        <f>LEN(Tabla15[[#This Row],[CODIGO LUGAR]])</f>
        <v>5</v>
      </c>
      <c r="Y57" s="2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2" t="str">
        <f>Tabla15[[#This Row],[cedula]]&amp;Tabla15[[#This Row],[CTA]]&amp;Tabla15[[#This Row],[prog]]</f>
        <v>001158192942.1.1.1.0101</v>
      </c>
      <c r="B58" s="21" t="s">
        <v>1787</v>
      </c>
      <c r="C58" s="59" t="s">
        <v>1807</v>
      </c>
      <c r="D58" s="59" t="s">
        <v>5730</v>
      </c>
      <c r="E58" s="59" t="s">
        <v>5731</v>
      </c>
      <c r="F58" s="59" t="s">
        <v>9</v>
      </c>
      <c r="G58" s="59" t="s">
        <v>1250</v>
      </c>
      <c r="H58" s="21" t="str">
        <f>_xlfn.XLOOKUP(Tabla15[[#This Row],[cedula]],MINC_022025[CATEGORIA_PROPIA],MINC_022025[FECHA_INGRESO_PRIMER_CARGO],_xlfn.XLOOKUP(Tabla15[[#This Row],[COD]],TNOMINA[CODIGO],TNOMINA[nombre]))</f>
        <v>ANA ROSA DE PAULA</v>
      </c>
      <c r="I58" s="21" t="str">
        <f>_xlfn.XLOOKUP(Tabla15[[#This Row],[cedula]],MINC_022025[CATEGORIA_PROPIA],MINC_022025[CARGO],_xlfn.XLOOKUP(Tabla15[[#This Row],[COD]],TNOMINA[CODIGO],TNOMINA[cargo]))</f>
        <v>CONSERJE</v>
      </c>
      <c r="J58" s="21" t="str">
        <f>_xlfn.XLOOKUP(Tabla15[[#This Row],[cedula]],MINC_022025[NUMERO_DOCUMENTO],MINC_022025[LUGAR_FUNCIONES])</f>
        <v>MINISTERIO DE CULTURA</v>
      </c>
      <c r="K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" s="21" t="str">
        <f>_xlfn.XLOOKUP(Tabla15[[#This Row],[CARGO]],TSIMPLIFICADO[CARGO],TSIMPLIFICADO[CATEGORIA DEL SERVIDOR],Tabla15[[#This Row],[TIPO]])</f>
        <v>ESTATUTO SIMPLIFICADO</v>
      </c>
      <c r="M58" s="21" t="str">
        <f>IF(Tabla15[[#This Row],[CTA]]="2.1.1.3.01","TRAMITE DE PENSION",IF(Tabla15[[#This Row],[CAT1]]&lt;&gt;"",Tabla15[[#This Row],[CAT1]],Tabla15[[#This Row],[CAT2]]))</f>
        <v>ESTATUTO SIMPLIFICADO</v>
      </c>
      <c r="N58" s="86" t="str">
        <f>_xlfn.XLOOKUP(Tabla15[[#This Row],[cedula]],TFECHA[cedula],TFECHA[desde],"")</f>
        <v/>
      </c>
      <c r="O58" s="86" t="str">
        <f>_xlfn.XLOOKUP(Tabla15[[#This Row],[cedula]],TFECHA[cedula],TFECHA[hasta],"")</f>
        <v/>
      </c>
      <c r="P58" s="34">
        <f>_xlfn.XLOOKUP(Tabla15[[#This Row],[COD]],TNOMINA[CODIGO],TNOMINA[sbruto])</f>
        <v>22000</v>
      </c>
      <c r="Q58" s="34">
        <f>_xlfn.XLOOKUP(Tabla15[[#This Row],[COD]],TNOMINA[CODIGO],TNOMINA[ISR])</f>
        <v>0</v>
      </c>
      <c r="R58" s="34">
        <f>_xlfn.XLOOKUP(Tabla15[[#This Row],[COD]],TNOMINA[CODIGO],TNOMINA[SFS])</f>
        <v>668.8</v>
      </c>
      <c r="S58" s="34">
        <f>_xlfn.XLOOKUP(Tabla15[[#This Row],[COD]],TNOMINA[CODIGO],TNOMINA[AFP])</f>
        <v>631.4</v>
      </c>
      <c r="T58" s="34">
        <f>_xlfn.XLOOKUP(Tabla15[[#This Row],[COD]],TNOMINA[CODIGO],TNOMINA[Otros Descuentos])</f>
        <v>0</v>
      </c>
      <c r="U58" s="34">
        <f>_xlfn.XLOOKUP(Tabla15[[#This Row],[COD]],TNOMINA[CODIGO],TNOMINA[sneto])</f>
        <v>20674.8</v>
      </c>
      <c r="V58" s="21" t="str" cm="1">
        <f t="array" ref="V58">_xlfn.XLOOKUP(Tabla15[[#This Row],[cedula]],MINC_022025[NUMERO_DOCUMENTO],LEFT(MINC_022025[GENERO],1))</f>
        <v>F</v>
      </c>
      <c r="W58" s="56" t="str">
        <f>_xlfn.XLOOKUP(Tabla15[[#This Row],[DIRECCIÓN O DEPARTAMENTO]],MINC_022025[LUGAR_FUNCIONES],MINC_022025[LUGAR_FUNCIONES_CODIGO])</f>
        <v>01.83</v>
      </c>
      <c r="X58" s="21">
        <f>LEN(Tabla15[[#This Row],[CODIGO LUGAR]])</f>
        <v>5</v>
      </c>
      <c r="Y58" s="2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2" t="str">
        <f>Tabla15[[#This Row],[cedula]]&amp;Tabla15[[#This Row],[CTA]]&amp;Tabla15[[#This Row],[prog]]</f>
        <v>001193668052.1.1.1.0101</v>
      </c>
      <c r="B59" s="21" t="s">
        <v>1787</v>
      </c>
      <c r="C59" s="59" t="s">
        <v>1807</v>
      </c>
      <c r="D59" s="59" t="s">
        <v>5730</v>
      </c>
      <c r="E59" s="59" t="s">
        <v>5731</v>
      </c>
      <c r="F59" s="59" t="s">
        <v>9</v>
      </c>
      <c r="G59" s="59" t="s">
        <v>2752</v>
      </c>
      <c r="H59" s="21" t="str">
        <f>_xlfn.XLOOKUP(Tabla15[[#This Row],[cedula]],MINC_022025[CATEGORIA_PROPIA],MINC_022025[FECHA_INGRESO_PRIMER_CARGO],_xlfn.XLOOKUP(Tabla15[[#This Row],[COD]],TNOMINA[CODIGO],TNOMINA[nombre]))</f>
        <v>EDUARD ALBERTO PEREZ</v>
      </c>
      <c r="I59" s="21" t="str">
        <f>_xlfn.XLOOKUP(Tabla15[[#This Row],[cedula]],MINC_022025[CATEGORIA_PROPIA],MINC_022025[CARGO],_xlfn.XLOOKUP(Tabla15[[#This Row],[COD]],TNOMINA[CODIGO],TNOMINA[cargo]))</f>
        <v>PLOMERO</v>
      </c>
      <c r="J59" s="21" t="str">
        <f>_xlfn.XLOOKUP(Tabla15[[#This Row],[cedula]],MINC_022025[NUMERO_DOCUMENTO],MINC_022025[LUGAR_FUNCIONES])</f>
        <v>MINISTERIO DE CULTURA</v>
      </c>
      <c r="K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" s="21" t="str">
        <f>_xlfn.XLOOKUP(Tabla15[[#This Row],[CARGO]],TSIMPLIFICADO[CARGO],TSIMPLIFICADO[CATEGORIA DEL SERVIDOR],Tabla15[[#This Row],[TIPO]])</f>
        <v>ESTATUTO SIMPLIFICADO</v>
      </c>
      <c r="M59" s="21" t="str">
        <f>IF(Tabla15[[#This Row],[CTA]]="2.1.1.3.01","TRAMITE DE PENSION",IF(Tabla15[[#This Row],[CAT1]]&lt;&gt;"",Tabla15[[#This Row],[CAT1]],Tabla15[[#This Row],[CAT2]]))</f>
        <v>ESTATUTO SIMPLIFICADO</v>
      </c>
      <c r="N59" s="86" t="str">
        <f>_xlfn.XLOOKUP(Tabla15[[#This Row],[cedula]],TFECHA[cedula],TFECHA[desde],"")</f>
        <v/>
      </c>
      <c r="O59" s="86" t="str">
        <f>_xlfn.XLOOKUP(Tabla15[[#This Row],[cedula]],TFECHA[cedula],TFECHA[hasta],"")</f>
        <v/>
      </c>
      <c r="P59" s="34">
        <f>_xlfn.XLOOKUP(Tabla15[[#This Row],[COD]],TNOMINA[CODIGO],TNOMINA[sbruto])</f>
        <v>22000</v>
      </c>
      <c r="Q59" s="34">
        <f>_xlfn.XLOOKUP(Tabla15[[#This Row],[COD]],TNOMINA[CODIGO],TNOMINA[ISR])</f>
        <v>0</v>
      </c>
      <c r="R59" s="34">
        <f>_xlfn.XLOOKUP(Tabla15[[#This Row],[COD]],TNOMINA[CODIGO],TNOMINA[SFS])</f>
        <v>668.8</v>
      </c>
      <c r="S59" s="34">
        <f>_xlfn.XLOOKUP(Tabla15[[#This Row],[COD]],TNOMINA[CODIGO],TNOMINA[AFP])</f>
        <v>631.4</v>
      </c>
      <c r="T59" s="34">
        <f>_xlfn.XLOOKUP(Tabla15[[#This Row],[COD]],TNOMINA[CODIGO],TNOMINA[Otros Descuentos])</f>
        <v>0</v>
      </c>
      <c r="U59" s="34">
        <f>_xlfn.XLOOKUP(Tabla15[[#This Row],[COD]],TNOMINA[CODIGO],TNOMINA[sneto])</f>
        <v>14495.75</v>
      </c>
      <c r="V59" s="21" t="str" cm="1">
        <f t="array" ref="V59">_xlfn.XLOOKUP(Tabla15[[#This Row],[cedula]],MINC_022025[NUMERO_DOCUMENTO],LEFT(MINC_022025[GENERO],1))</f>
        <v>M</v>
      </c>
      <c r="W59" s="56" t="str">
        <f>_xlfn.XLOOKUP(Tabla15[[#This Row],[DIRECCIÓN O DEPARTAMENTO]],MINC_022025[LUGAR_FUNCIONES],MINC_022025[LUGAR_FUNCIONES_CODIGO])</f>
        <v>01.83</v>
      </c>
      <c r="X59" s="21">
        <f>LEN(Tabla15[[#This Row],[CODIGO LUGAR]])</f>
        <v>5</v>
      </c>
      <c r="Y59" s="21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2" t="str">
        <f>Tabla15[[#This Row],[cedula]]&amp;Tabla15[[#This Row],[CTA]]&amp;Tabla15[[#This Row],[prog]]</f>
        <v>001041647772.1.1.1.0101</v>
      </c>
      <c r="B60" s="21" t="s">
        <v>1787</v>
      </c>
      <c r="C60" s="59" t="s">
        <v>1807</v>
      </c>
      <c r="D60" s="59" t="s">
        <v>5730</v>
      </c>
      <c r="E60" s="59" t="s">
        <v>5731</v>
      </c>
      <c r="F60" s="59" t="s">
        <v>9</v>
      </c>
      <c r="G60" s="59" t="s">
        <v>846</v>
      </c>
      <c r="H60" s="21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60" s="21" t="str">
        <f>_xlfn.XLOOKUP(Tabla15[[#This Row],[cedula]],MINC_022025[CATEGORIA_PROPIA],MINC_022025[CARGO],_xlfn.XLOOKUP(Tabla15[[#This Row],[COD]],TNOMINA[CODIGO],TNOMINA[cargo]))</f>
        <v>SECRETARIA AUXILIAR</v>
      </c>
      <c r="J60" s="21" t="str">
        <f>_xlfn.XLOOKUP(Tabla15[[#This Row],[cedula]],MINC_022025[NUMERO_DOCUMENTO],MINC_022025[LUGAR_FUNCIONES])</f>
        <v>MINISTERIO DE CULTURA</v>
      </c>
      <c r="K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0" s="21" t="str">
        <f>_xlfn.XLOOKUP(Tabla15[[#This Row],[CARGO]],TSIMPLIFICADO[CARGO],TSIMPLIFICADO[CATEGORIA DEL SERVIDOR],Tabla15[[#This Row],[TIPO]])</f>
        <v>ESTATUTO SIMPLIFICADO</v>
      </c>
      <c r="M60" s="21" t="str">
        <f>IF(Tabla15[[#This Row],[CTA]]="2.1.1.3.01","TRAMITE DE PENSION",IF(Tabla15[[#This Row],[CAT1]]&lt;&gt;"",Tabla15[[#This Row],[CAT1]],Tabla15[[#This Row],[CAT2]]))</f>
        <v>CARRERA ADMINISTRATIVA</v>
      </c>
      <c r="N60" s="86" t="str">
        <f>_xlfn.XLOOKUP(Tabla15[[#This Row],[cedula]],TFECHA[cedula],TFECHA[desde],"")</f>
        <v/>
      </c>
      <c r="O60" s="86" t="str">
        <f>_xlfn.XLOOKUP(Tabla15[[#This Row],[cedula]],TFECHA[cedula],TFECHA[hasta],"")</f>
        <v/>
      </c>
      <c r="P60" s="34">
        <f>_xlfn.XLOOKUP(Tabla15[[#This Row],[COD]],TNOMINA[CODIGO],TNOMINA[sbruto])</f>
        <v>22000</v>
      </c>
      <c r="Q60" s="34">
        <f>_xlfn.XLOOKUP(Tabla15[[#This Row],[COD]],TNOMINA[CODIGO],TNOMINA[ISR])</f>
        <v>0</v>
      </c>
      <c r="R60" s="34">
        <f>_xlfn.XLOOKUP(Tabla15[[#This Row],[COD]],TNOMINA[CODIGO],TNOMINA[SFS])</f>
        <v>668.8</v>
      </c>
      <c r="S60" s="34">
        <f>_xlfn.XLOOKUP(Tabla15[[#This Row],[COD]],TNOMINA[CODIGO],TNOMINA[AFP])</f>
        <v>631.4</v>
      </c>
      <c r="T60" s="34">
        <f>_xlfn.XLOOKUP(Tabla15[[#This Row],[COD]],TNOMINA[CODIGO],TNOMINA[Otros Descuentos])</f>
        <v>0</v>
      </c>
      <c r="U60" s="34">
        <f>_xlfn.XLOOKUP(Tabla15[[#This Row],[COD]],TNOMINA[CODIGO],TNOMINA[sneto])</f>
        <v>15493.34</v>
      </c>
      <c r="V60" s="21" t="str" cm="1">
        <f t="array" ref="V60">_xlfn.XLOOKUP(Tabla15[[#This Row],[cedula]],MINC_022025[NUMERO_DOCUMENTO],LEFT(MINC_022025[GENERO],1))</f>
        <v>F</v>
      </c>
      <c r="W60" s="56" t="str">
        <f>_xlfn.XLOOKUP(Tabla15[[#This Row],[DIRECCIÓN O DEPARTAMENTO]],MINC_022025[LUGAR_FUNCIONES],MINC_022025[LUGAR_FUNCIONES_CODIGO])</f>
        <v>01.83</v>
      </c>
      <c r="X60" s="21">
        <f>LEN(Tabla15[[#This Row],[CODIGO LUGAR]])</f>
        <v>5</v>
      </c>
      <c r="Y60" s="21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2" t="str">
        <f>Tabla15[[#This Row],[cedula]]&amp;Tabla15[[#This Row],[CTA]]&amp;Tabla15[[#This Row],[prog]]</f>
        <v>054013781372.1.1.1.0101</v>
      </c>
      <c r="B61" s="21" t="s">
        <v>1787</v>
      </c>
      <c r="C61" s="59" t="s">
        <v>1807</v>
      </c>
      <c r="D61" s="59" t="s">
        <v>5730</v>
      </c>
      <c r="E61" s="59" t="s">
        <v>5731</v>
      </c>
      <c r="F61" s="59" t="s">
        <v>9</v>
      </c>
      <c r="G61" s="59" t="s">
        <v>1363</v>
      </c>
      <c r="H61" s="21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61" s="21" t="str">
        <f>_xlfn.XLOOKUP(Tabla15[[#This Row],[cedula]],MINC_022025[CATEGORIA_PROPIA],MINC_022025[CARGO],_xlfn.XLOOKUP(Tabla15[[#This Row],[COD]],TNOMINA[CODIGO],TNOMINA[cargo]))</f>
        <v>SECRETARIA</v>
      </c>
      <c r="J61" s="21" t="str">
        <f>_xlfn.XLOOKUP(Tabla15[[#This Row],[cedula]],MINC_022025[NUMERO_DOCUMENTO],MINC_022025[LUGAR_FUNCIONES])</f>
        <v>MINISTERIO DE CULTURA</v>
      </c>
      <c r="K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" s="21" t="str">
        <f>_xlfn.XLOOKUP(Tabla15[[#This Row],[CARGO]],TSIMPLIFICADO[CARGO],TSIMPLIFICADO[CATEGORIA DEL SERVIDOR],Tabla15[[#This Row],[TIPO]])</f>
        <v>ESTATUTO SIMPLIFICADO</v>
      </c>
      <c r="M61" s="21" t="str">
        <f>IF(Tabla15[[#This Row],[CTA]]="2.1.1.3.01","TRAMITE DE PENSION",IF(Tabla15[[#This Row],[CAT1]]&lt;&gt;"",Tabla15[[#This Row],[CAT1]],Tabla15[[#This Row],[CAT2]]))</f>
        <v>ESTATUTO SIMPLIFICADO</v>
      </c>
      <c r="N61" s="86" t="str">
        <f>_xlfn.XLOOKUP(Tabla15[[#This Row],[cedula]],TFECHA[cedula],TFECHA[desde],"")</f>
        <v/>
      </c>
      <c r="O61" s="86" t="str">
        <f>_xlfn.XLOOKUP(Tabla15[[#This Row],[cedula]],TFECHA[cedula],TFECHA[hasta],"")</f>
        <v/>
      </c>
      <c r="P61" s="34">
        <f>_xlfn.XLOOKUP(Tabla15[[#This Row],[COD]],TNOMINA[CODIGO],TNOMINA[sbruto])</f>
        <v>22000</v>
      </c>
      <c r="Q61" s="34">
        <f>_xlfn.XLOOKUP(Tabla15[[#This Row],[COD]],TNOMINA[CODIGO],TNOMINA[ISR])</f>
        <v>0</v>
      </c>
      <c r="R61" s="34">
        <f>_xlfn.XLOOKUP(Tabla15[[#This Row],[COD]],TNOMINA[CODIGO],TNOMINA[SFS])</f>
        <v>668.8</v>
      </c>
      <c r="S61" s="34">
        <f>_xlfn.XLOOKUP(Tabla15[[#This Row],[COD]],TNOMINA[CODIGO],TNOMINA[AFP])</f>
        <v>631.4</v>
      </c>
      <c r="T61" s="34">
        <f>_xlfn.XLOOKUP(Tabla15[[#This Row],[COD]],TNOMINA[CODIGO],TNOMINA[Otros Descuentos])</f>
        <v>0</v>
      </c>
      <c r="U61" s="34">
        <f>_xlfn.XLOOKUP(Tabla15[[#This Row],[COD]],TNOMINA[CODIGO],TNOMINA[sneto])</f>
        <v>18659.34</v>
      </c>
      <c r="V61" s="21" t="str" cm="1">
        <f t="array" ref="V61">_xlfn.XLOOKUP(Tabla15[[#This Row],[cedula]],MINC_022025[NUMERO_DOCUMENTO],LEFT(MINC_022025[GENERO],1))</f>
        <v>F</v>
      </c>
      <c r="W61" s="56" t="str">
        <f>_xlfn.XLOOKUP(Tabla15[[#This Row],[DIRECCIÓN O DEPARTAMENTO]],MINC_022025[LUGAR_FUNCIONES],MINC_022025[LUGAR_FUNCIONES_CODIGO])</f>
        <v>01.83</v>
      </c>
      <c r="X61" s="21">
        <f>LEN(Tabla15[[#This Row],[CODIGO LUGAR]])</f>
        <v>5</v>
      </c>
      <c r="Y61" s="21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2" t="str">
        <f>Tabla15[[#This Row],[cedula]]&amp;Tabla15[[#This Row],[CTA]]&amp;Tabla15[[#This Row],[prog]]</f>
        <v>001083570392.1.1.1.0101</v>
      </c>
      <c r="B62" s="21" t="s">
        <v>1787</v>
      </c>
      <c r="C62" s="59" t="s">
        <v>1807</v>
      </c>
      <c r="D62" s="59" t="s">
        <v>5730</v>
      </c>
      <c r="E62" s="59" t="s">
        <v>5731</v>
      </c>
      <c r="F62" s="59" t="s">
        <v>9</v>
      </c>
      <c r="G62" s="59" t="s">
        <v>2697</v>
      </c>
      <c r="H62" s="21" t="str">
        <f>_xlfn.XLOOKUP(Tabla15[[#This Row],[cedula]],MINC_022025[CATEGORIA_PROPIA],MINC_022025[FECHA_INGRESO_PRIMER_CARGO],_xlfn.XLOOKUP(Tabla15[[#This Row],[COD]],TNOMINA[CODIGO],TNOMINA[nombre]))</f>
        <v>ORLANDO ALBERTO</v>
      </c>
      <c r="I62" s="21" t="str">
        <f>_xlfn.XLOOKUP(Tabla15[[#This Row],[cedula]],MINC_022025[CATEGORIA_PROPIA],MINC_022025[CARGO],_xlfn.XLOOKUP(Tabla15[[#This Row],[COD]],TNOMINA[CODIGO],TNOMINA[cargo]))</f>
        <v>AYUDANTE DE MANTENIMIENTO</v>
      </c>
      <c r="J62" s="21" t="str">
        <f>_xlfn.XLOOKUP(Tabla15[[#This Row],[cedula]],MINC_022025[NUMERO_DOCUMENTO],MINC_022025[LUGAR_FUNCIONES])</f>
        <v>MINISTERIO DE CULTURA</v>
      </c>
      <c r="K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" s="21" t="str">
        <f>_xlfn.XLOOKUP(Tabla15[[#This Row],[CARGO]],TSIMPLIFICADO[CARGO],TSIMPLIFICADO[CATEGORIA DEL SERVIDOR],Tabla15[[#This Row],[TIPO]])</f>
        <v>ESTATUTO SIMPLIFICADO</v>
      </c>
      <c r="M62" s="21" t="str">
        <f>IF(Tabla15[[#This Row],[CTA]]="2.1.1.3.01","TRAMITE DE PENSION",IF(Tabla15[[#This Row],[CAT1]]&lt;&gt;"",Tabla15[[#This Row],[CAT1]],Tabla15[[#This Row],[CAT2]]))</f>
        <v>ESTATUTO SIMPLIFICADO</v>
      </c>
      <c r="N62" s="86" t="str">
        <f>_xlfn.XLOOKUP(Tabla15[[#This Row],[cedula]],TFECHA[cedula],TFECHA[desde],"")</f>
        <v/>
      </c>
      <c r="O62" s="86" t="str">
        <f>_xlfn.XLOOKUP(Tabla15[[#This Row],[cedula]],TFECHA[cedula],TFECHA[hasta],"")</f>
        <v/>
      </c>
      <c r="P62" s="34">
        <f>_xlfn.XLOOKUP(Tabla15[[#This Row],[COD]],TNOMINA[CODIGO],TNOMINA[sbruto])</f>
        <v>22000</v>
      </c>
      <c r="Q62" s="34">
        <f>_xlfn.XLOOKUP(Tabla15[[#This Row],[COD]],TNOMINA[CODIGO],TNOMINA[ISR])</f>
        <v>0</v>
      </c>
      <c r="R62" s="34">
        <f>_xlfn.XLOOKUP(Tabla15[[#This Row],[COD]],TNOMINA[CODIGO],TNOMINA[SFS])</f>
        <v>668.8</v>
      </c>
      <c r="S62" s="34">
        <f>_xlfn.XLOOKUP(Tabla15[[#This Row],[COD]],TNOMINA[CODIGO],TNOMINA[AFP])</f>
        <v>631.4</v>
      </c>
      <c r="T62" s="34">
        <f>_xlfn.XLOOKUP(Tabla15[[#This Row],[COD]],TNOMINA[CODIGO],TNOMINA[Otros Descuentos])</f>
        <v>0</v>
      </c>
      <c r="U62" s="34">
        <f>_xlfn.XLOOKUP(Tabla15[[#This Row],[COD]],TNOMINA[CODIGO],TNOMINA[sneto])</f>
        <v>6622.71</v>
      </c>
      <c r="V62" s="21" t="str" cm="1">
        <f t="array" ref="V62">_xlfn.XLOOKUP(Tabla15[[#This Row],[cedula]],MINC_022025[NUMERO_DOCUMENTO],LEFT(MINC_022025[GENERO],1))</f>
        <v>M</v>
      </c>
      <c r="W62" s="56" t="str">
        <f>_xlfn.XLOOKUP(Tabla15[[#This Row],[DIRECCIÓN O DEPARTAMENTO]],MINC_022025[LUGAR_FUNCIONES],MINC_022025[LUGAR_FUNCIONES_CODIGO])</f>
        <v>01.83</v>
      </c>
      <c r="X62" s="21">
        <f>LEN(Tabla15[[#This Row],[CODIGO LUGAR]])</f>
        <v>5</v>
      </c>
      <c r="Y62" s="21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42" t="str">
        <f>Tabla15[[#This Row],[cedula]]&amp;Tabla15[[#This Row],[CTA]]&amp;Tabla15[[#This Row],[prog]]</f>
        <v>402276235982.1.1.1.0101</v>
      </c>
      <c r="B63" s="21" t="s">
        <v>1787</v>
      </c>
      <c r="C63" s="59" t="s">
        <v>1807</v>
      </c>
      <c r="D63" s="59" t="s">
        <v>5730</v>
      </c>
      <c r="E63" s="59" t="s">
        <v>5731</v>
      </c>
      <c r="F63" s="59" t="s">
        <v>9</v>
      </c>
      <c r="G63" s="59" t="s">
        <v>2864</v>
      </c>
      <c r="H63" s="21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63" s="21" t="str">
        <f>_xlfn.XLOOKUP(Tabla15[[#This Row],[cedula]],MINC_022025[CATEGORIA_PROPIA],MINC_022025[CARGO],_xlfn.XLOOKUP(Tabla15[[#This Row],[COD]],TNOMINA[CODIGO],TNOMINA[cargo]))</f>
        <v>JARDINERO</v>
      </c>
      <c r="J63" s="21" t="str">
        <f>_xlfn.XLOOKUP(Tabla15[[#This Row],[cedula]],MINC_022025[NUMERO_DOCUMENTO],MINC_022025[LUGAR_FUNCIONES])</f>
        <v>MINISTERIO DE CULTURA</v>
      </c>
      <c r="K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3" s="21" t="str">
        <f>_xlfn.XLOOKUP(Tabla15[[#This Row],[CARGO]],TSIMPLIFICADO[CARGO],TSIMPLIFICADO[CATEGORIA DEL SERVIDOR],Tabla15[[#This Row],[TIPO]])</f>
        <v>ESTATUTO SIMPLIFICADO</v>
      </c>
      <c r="M63" s="21" t="str">
        <f>IF(Tabla15[[#This Row],[CTA]]="2.1.1.3.01","TRAMITE DE PENSION",IF(Tabla15[[#This Row],[CAT1]]&lt;&gt;"",Tabla15[[#This Row],[CAT1]],Tabla15[[#This Row],[CAT2]]))</f>
        <v>ESTATUTO SIMPLIFICADO</v>
      </c>
      <c r="N63" s="86" t="str">
        <f>_xlfn.XLOOKUP(Tabla15[[#This Row],[cedula]],TFECHA[cedula],TFECHA[desde],"")</f>
        <v/>
      </c>
      <c r="O63" s="86" t="str">
        <f>_xlfn.XLOOKUP(Tabla15[[#This Row],[cedula]],TFECHA[cedula],TFECHA[hasta],"")</f>
        <v/>
      </c>
      <c r="P63" s="34">
        <f>_xlfn.XLOOKUP(Tabla15[[#This Row],[COD]],TNOMINA[CODIGO],TNOMINA[sbruto])</f>
        <v>22000</v>
      </c>
      <c r="Q63" s="34">
        <f>_xlfn.XLOOKUP(Tabla15[[#This Row],[COD]],TNOMINA[CODIGO],TNOMINA[ISR])</f>
        <v>0</v>
      </c>
      <c r="R63" s="34">
        <f>_xlfn.XLOOKUP(Tabla15[[#This Row],[COD]],TNOMINA[CODIGO],TNOMINA[SFS])</f>
        <v>668.8</v>
      </c>
      <c r="S63" s="34">
        <f>_xlfn.XLOOKUP(Tabla15[[#This Row],[COD]],TNOMINA[CODIGO],TNOMINA[AFP])</f>
        <v>631.4</v>
      </c>
      <c r="T63" s="34">
        <f>_xlfn.XLOOKUP(Tabla15[[#This Row],[COD]],TNOMINA[CODIGO],TNOMINA[Otros Descuentos])</f>
        <v>0</v>
      </c>
      <c r="U63" s="34">
        <f>_xlfn.XLOOKUP(Tabla15[[#This Row],[COD]],TNOMINA[CODIGO],TNOMINA[sneto])</f>
        <v>17108.8</v>
      </c>
      <c r="V63" s="21" t="str" cm="1">
        <f t="array" ref="V63">_xlfn.XLOOKUP(Tabla15[[#This Row],[cedula]],MINC_022025[NUMERO_DOCUMENTO],LEFT(MINC_022025[GENERO],1))</f>
        <v>M</v>
      </c>
      <c r="W63" s="56" t="str">
        <f>_xlfn.XLOOKUP(Tabla15[[#This Row],[DIRECCIÓN O DEPARTAMENTO]],MINC_022025[LUGAR_FUNCIONES],MINC_022025[LUGAR_FUNCIONES_CODIGO])</f>
        <v>01.83</v>
      </c>
      <c r="X63" s="21">
        <f>LEN(Tabla15[[#This Row],[CODIGO LUGAR]])</f>
        <v>5</v>
      </c>
      <c r="Y63" s="21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42" t="str">
        <f>Tabla15[[#This Row],[cedula]]&amp;Tabla15[[#This Row],[CTA]]&amp;Tabla15[[#This Row],[prog]]</f>
        <v>402292365482.1.1.1.0101</v>
      </c>
      <c r="B64" s="21" t="s">
        <v>1787</v>
      </c>
      <c r="C64" s="59" t="s">
        <v>1807</v>
      </c>
      <c r="D64" s="59" t="s">
        <v>5730</v>
      </c>
      <c r="E64" s="59" t="s">
        <v>5731</v>
      </c>
      <c r="F64" s="59" t="s">
        <v>9</v>
      </c>
      <c r="G64" s="59" t="s">
        <v>2865</v>
      </c>
      <c r="H64" s="21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64" s="21" t="str">
        <f>_xlfn.XLOOKUP(Tabla15[[#This Row],[cedula]],MINC_022025[CATEGORIA_PROPIA],MINC_022025[CARGO],_xlfn.XLOOKUP(Tabla15[[#This Row],[COD]],TNOMINA[CODIGO],TNOMINA[cargo]))</f>
        <v>JARDINERO</v>
      </c>
      <c r="J64" s="21" t="str">
        <f>_xlfn.XLOOKUP(Tabla15[[#This Row],[cedula]],MINC_022025[NUMERO_DOCUMENTO],MINC_022025[LUGAR_FUNCIONES])</f>
        <v>MINISTERIO DE CULTURA</v>
      </c>
      <c r="K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" s="21" t="str">
        <f>_xlfn.XLOOKUP(Tabla15[[#This Row],[CARGO]],TSIMPLIFICADO[CARGO],TSIMPLIFICADO[CATEGORIA DEL SERVIDOR],Tabla15[[#This Row],[TIPO]])</f>
        <v>ESTATUTO SIMPLIFICADO</v>
      </c>
      <c r="M64" s="21" t="str">
        <f>IF(Tabla15[[#This Row],[CTA]]="2.1.1.3.01","TRAMITE DE PENSION",IF(Tabla15[[#This Row],[CAT1]]&lt;&gt;"",Tabla15[[#This Row],[CAT1]],Tabla15[[#This Row],[CAT2]]))</f>
        <v>ESTATUTO SIMPLIFICADO</v>
      </c>
      <c r="N64" s="86" t="str">
        <f>_xlfn.XLOOKUP(Tabla15[[#This Row],[cedula]],TFECHA[cedula],TFECHA[desde],"")</f>
        <v/>
      </c>
      <c r="O64" s="86" t="str">
        <f>_xlfn.XLOOKUP(Tabla15[[#This Row],[cedula]],TFECHA[cedula],TFECHA[hasta],"")</f>
        <v/>
      </c>
      <c r="P64" s="34">
        <f>_xlfn.XLOOKUP(Tabla15[[#This Row],[COD]],TNOMINA[CODIGO],TNOMINA[sbruto])</f>
        <v>22000</v>
      </c>
      <c r="Q64" s="34">
        <f>_xlfn.XLOOKUP(Tabla15[[#This Row],[COD]],TNOMINA[CODIGO],TNOMINA[ISR])</f>
        <v>0</v>
      </c>
      <c r="R64" s="34">
        <f>_xlfn.XLOOKUP(Tabla15[[#This Row],[COD]],TNOMINA[CODIGO],TNOMINA[SFS])</f>
        <v>668.8</v>
      </c>
      <c r="S64" s="34">
        <f>_xlfn.XLOOKUP(Tabla15[[#This Row],[COD]],TNOMINA[CODIGO],TNOMINA[AFP])</f>
        <v>631.4</v>
      </c>
      <c r="T64" s="34">
        <f>_xlfn.XLOOKUP(Tabla15[[#This Row],[COD]],TNOMINA[CODIGO],TNOMINA[Otros Descuentos])</f>
        <v>0</v>
      </c>
      <c r="U64" s="34">
        <f>_xlfn.XLOOKUP(Tabla15[[#This Row],[COD]],TNOMINA[CODIGO],TNOMINA[sneto])</f>
        <v>20674.8</v>
      </c>
      <c r="V64" s="21" t="str" cm="1">
        <f t="array" ref="V64">_xlfn.XLOOKUP(Tabla15[[#This Row],[cedula]],MINC_022025[NUMERO_DOCUMENTO],LEFT(MINC_022025[GENERO],1))</f>
        <v>M</v>
      </c>
      <c r="W64" s="56" t="str">
        <f>_xlfn.XLOOKUP(Tabla15[[#This Row],[DIRECCIÓN O DEPARTAMENTO]],MINC_022025[LUGAR_FUNCIONES],MINC_022025[LUGAR_FUNCIONES_CODIGO])</f>
        <v>01.83</v>
      </c>
      <c r="X64" s="21">
        <f>LEN(Tabla15[[#This Row],[CODIGO LUGAR]])</f>
        <v>5</v>
      </c>
      <c r="Y64" s="21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42" t="str">
        <f>Tabla15[[#This Row],[cedula]]&amp;Tabla15[[#This Row],[CTA]]&amp;Tabla15[[#This Row],[prog]]</f>
        <v>010010209552.1.1.1.0101</v>
      </c>
      <c r="B65" s="21" t="s">
        <v>1787</v>
      </c>
      <c r="C65" s="59" t="s">
        <v>1807</v>
      </c>
      <c r="D65" s="59" t="s">
        <v>5730</v>
      </c>
      <c r="E65" s="59" t="s">
        <v>5731</v>
      </c>
      <c r="F65" s="59" t="s">
        <v>9</v>
      </c>
      <c r="G65" s="59" t="s">
        <v>2957</v>
      </c>
      <c r="H65" s="21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65" s="21" t="str">
        <f>_xlfn.XLOOKUP(Tabla15[[#This Row],[cedula]],MINC_022025[CATEGORIA_PROPIA],MINC_022025[CARGO],_xlfn.XLOOKUP(Tabla15[[#This Row],[COD]],TNOMINA[CODIGO],TNOMINA[cargo]))</f>
        <v>CONSERJE</v>
      </c>
      <c r="J65" s="21" t="str">
        <f>_xlfn.XLOOKUP(Tabla15[[#This Row],[cedula]],MINC_022025[NUMERO_DOCUMENTO],MINC_022025[LUGAR_FUNCIONES])</f>
        <v>MINISTERIO DE CULTURA</v>
      </c>
      <c r="K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" s="21" t="str">
        <f>_xlfn.XLOOKUP(Tabla15[[#This Row],[CARGO]],TSIMPLIFICADO[CARGO],TSIMPLIFICADO[CATEGORIA DEL SERVIDOR],Tabla15[[#This Row],[TIPO]])</f>
        <v>ESTATUTO SIMPLIFICADO</v>
      </c>
      <c r="M65" s="21" t="str">
        <f>IF(Tabla15[[#This Row],[CTA]]="2.1.1.3.01","TRAMITE DE PENSION",IF(Tabla15[[#This Row],[CAT1]]&lt;&gt;"",Tabla15[[#This Row],[CAT1]],Tabla15[[#This Row],[CAT2]]))</f>
        <v>ESTATUTO SIMPLIFICADO</v>
      </c>
      <c r="N65" s="86" t="str">
        <f>_xlfn.XLOOKUP(Tabla15[[#This Row],[cedula]],TFECHA[cedula],TFECHA[desde],"")</f>
        <v/>
      </c>
      <c r="O65" s="86" t="str">
        <f>_xlfn.XLOOKUP(Tabla15[[#This Row],[cedula]],TFECHA[cedula],TFECHA[hasta],"")</f>
        <v/>
      </c>
      <c r="P65" s="34">
        <f>_xlfn.XLOOKUP(Tabla15[[#This Row],[COD]],TNOMINA[CODIGO],TNOMINA[sbruto])</f>
        <v>22000</v>
      </c>
      <c r="Q65" s="34">
        <f>_xlfn.XLOOKUP(Tabla15[[#This Row],[COD]],TNOMINA[CODIGO],TNOMINA[ISR])</f>
        <v>0</v>
      </c>
      <c r="R65" s="34">
        <f>_xlfn.XLOOKUP(Tabla15[[#This Row],[COD]],TNOMINA[CODIGO],TNOMINA[SFS])</f>
        <v>668.8</v>
      </c>
      <c r="S65" s="34">
        <f>_xlfn.XLOOKUP(Tabla15[[#This Row],[COD]],TNOMINA[CODIGO],TNOMINA[AFP])</f>
        <v>631.4</v>
      </c>
      <c r="T65" s="34">
        <f>_xlfn.XLOOKUP(Tabla15[[#This Row],[COD]],TNOMINA[CODIGO],TNOMINA[Otros Descuentos])</f>
        <v>0</v>
      </c>
      <c r="U65" s="34">
        <f>_xlfn.XLOOKUP(Tabla15[[#This Row],[COD]],TNOMINA[CODIGO],TNOMINA[sneto])</f>
        <v>20674.8</v>
      </c>
      <c r="V65" s="21" t="str" cm="1">
        <f t="array" ref="V65">_xlfn.XLOOKUP(Tabla15[[#This Row],[cedula]],MINC_022025[NUMERO_DOCUMENTO],LEFT(MINC_022025[GENERO],1))</f>
        <v>F</v>
      </c>
      <c r="W65" s="56" t="str">
        <f>_xlfn.XLOOKUP(Tabla15[[#This Row],[DIRECCIÓN O DEPARTAMENTO]],MINC_022025[LUGAR_FUNCIONES],MINC_022025[LUGAR_FUNCIONES_CODIGO])</f>
        <v>01.83</v>
      </c>
      <c r="X65" s="21">
        <f>LEN(Tabla15[[#This Row],[CODIGO LUGAR]])</f>
        <v>5</v>
      </c>
      <c r="Y65" s="21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42" t="str">
        <f>Tabla15[[#This Row],[cedula]]&amp;Tabla15[[#This Row],[CTA]]&amp;Tabla15[[#This Row],[prog]]</f>
        <v>402268918162.1.1.1.0101</v>
      </c>
      <c r="B66" s="21" t="s">
        <v>1787</v>
      </c>
      <c r="C66" s="59" t="s">
        <v>1807</v>
      </c>
      <c r="D66" s="59" t="s">
        <v>5730</v>
      </c>
      <c r="E66" s="59" t="s">
        <v>5731</v>
      </c>
      <c r="F66" s="59" t="s">
        <v>9</v>
      </c>
      <c r="G66" s="59" t="s">
        <v>2863</v>
      </c>
      <c r="H66" s="21" t="str">
        <f>_xlfn.XLOOKUP(Tabla15[[#This Row],[cedula]],MINC_022025[CATEGORIA_PROPIA],MINC_022025[FECHA_INGRESO_PRIMER_CARGO],_xlfn.XLOOKUP(Tabla15[[#This Row],[COD]],TNOMINA[CODIGO],TNOMINA[nombre]))</f>
        <v>STARLIN BUSI</v>
      </c>
      <c r="I66" s="21" t="str">
        <f>_xlfn.XLOOKUP(Tabla15[[#This Row],[cedula]],MINC_022025[CATEGORIA_PROPIA],MINC_022025[CARGO],_xlfn.XLOOKUP(Tabla15[[#This Row],[COD]],TNOMINA[CODIGO],TNOMINA[cargo]))</f>
        <v>JARDINERO</v>
      </c>
      <c r="J66" s="21" t="str">
        <f>_xlfn.XLOOKUP(Tabla15[[#This Row],[cedula]],MINC_022025[NUMERO_DOCUMENTO],MINC_022025[LUGAR_FUNCIONES])</f>
        <v>MINISTERIO DE CULTURA</v>
      </c>
      <c r="K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" s="21" t="str">
        <f>_xlfn.XLOOKUP(Tabla15[[#This Row],[CARGO]],TSIMPLIFICADO[CARGO],TSIMPLIFICADO[CATEGORIA DEL SERVIDOR],Tabla15[[#This Row],[TIPO]])</f>
        <v>ESTATUTO SIMPLIFICADO</v>
      </c>
      <c r="M66" s="21" t="str">
        <f>IF(Tabla15[[#This Row],[CTA]]="2.1.1.3.01","TRAMITE DE PENSION",IF(Tabla15[[#This Row],[CAT1]]&lt;&gt;"",Tabla15[[#This Row],[CAT1]],Tabla15[[#This Row],[CAT2]]))</f>
        <v>ESTATUTO SIMPLIFICADO</v>
      </c>
      <c r="N66" s="86" t="str">
        <f>_xlfn.XLOOKUP(Tabla15[[#This Row],[cedula]],TFECHA[cedula],TFECHA[desde],"")</f>
        <v/>
      </c>
      <c r="O66" s="86" t="str">
        <f>_xlfn.XLOOKUP(Tabla15[[#This Row],[cedula]],TFECHA[cedula],TFECHA[hasta],"")</f>
        <v/>
      </c>
      <c r="P66" s="34">
        <f>_xlfn.XLOOKUP(Tabla15[[#This Row],[COD]],TNOMINA[CODIGO],TNOMINA[sbruto])</f>
        <v>22000</v>
      </c>
      <c r="Q66" s="34">
        <f>_xlfn.XLOOKUP(Tabla15[[#This Row],[COD]],TNOMINA[CODIGO],TNOMINA[ISR])</f>
        <v>0</v>
      </c>
      <c r="R66" s="34">
        <f>_xlfn.XLOOKUP(Tabla15[[#This Row],[COD]],TNOMINA[CODIGO],TNOMINA[SFS])</f>
        <v>668.8</v>
      </c>
      <c r="S66" s="34">
        <f>_xlfn.XLOOKUP(Tabla15[[#This Row],[COD]],TNOMINA[CODIGO],TNOMINA[AFP])</f>
        <v>631.4</v>
      </c>
      <c r="T66" s="34">
        <f>_xlfn.XLOOKUP(Tabla15[[#This Row],[COD]],TNOMINA[CODIGO],TNOMINA[Otros Descuentos])</f>
        <v>0</v>
      </c>
      <c r="U66" s="34">
        <f>_xlfn.XLOOKUP(Tabla15[[#This Row],[COD]],TNOMINA[CODIGO],TNOMINA[sneto])</f>
        <v>20674.8</v>
      </c>
      <c r="V66" s="21" t="str" cm="1">
        <f t="array" ref="V66">_xlfn.XLOOKUP(Tabla15[[#This Row],[cedula]],MINC_022025[NUMERO_DOCUMENTO],LEFT(MINC_022025[GENERO],1))</f>
        <v>M</v>
      </c>
      <c r="W66" s="56" t="str">
        <f>_xlfn.XLOOKUP(Tabla15[[#This Row],[DIRECCIÓN O DEPARTAMENTO]],MINC_022025[LUGAR_FUNCIONES],MINC_022025[LUGAR_FUNCIONES_CODIGO])</f>
        <v>01.83</v>
      </c>
      <c r="X66" s="21">
        <f>LEN(Tabla15[[#This Row],[CODIGO LUGAR]])</f>
        <v>5</v>
      </c>
      <c r="Y66" s="21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42" t="str">
        <f>Tabla15[[#This Row],[cedula]]&amp;Tabla15[[#This Row],[CTA]]&amp;Tabla15[[#This Row],[prog]]</f>
        <v>402275285652.1.1.1.0101</v>
      </c>
      <c r="B67" s="21" t="s">
        <v>1787</v>
      </c>
      <c r="C67" s="59" t="s">
        <v>1807</v>
      </c>
      <c r="D67" s="59" t="s">
        <v>5730</v>
      </c>
      <c r="E67" s="59" t="s">
        <v>5731</v>
      </c>
      <c r="F67" s="59" t="s">
        <v>9</v>
      </c>
      <c r="G67" s="59" t="s">
        <v>2959</v>
      </c>
      <c r="H67" s="21" t="str">
        <f>_xlfn.XLOOKUP(Tabla15[[#This Row],[cedula]],MINC_022025[CATEGORIA_PROPIA],MINC_022025[FECHA_INGRESO_PRIMER_CARGO],_xlfn.XLOOKUP(Tabla15[[#This Row],[COD]],TNOMINA[CODIGO],TNOMINA[nombre]))</f>
        <v>VICTOR MANUEL FIGUEROA</v>
      </c>
      <c r="I67" s="21" t="str">
        <f>_xlfn.XLOOKUP(Tabla15[[#This Row],[cedula]],MINC_022025[CATEGORIA_PROPIA],MINC_022025[CARGO],_xlfn.XLOOKUP(Tabla15[[#This Row],[COD]],TNOMINA[CODIGO],TNOMINA[cargo]))</f>
        <v>CONSERJE</v>
      </c>
      <c r="J67" s="21" t="str">
        <f>_xlfn.XLOOKUP(Tabla15[[#This Row],[cedula]],MINC_022025[NUMERO_DOCUMENTO],MINC_022025[LUGAR_FUNCIONES])</f>
        <v>MINISTERIO DE CULTURA</v>
      </c>
      <c r="K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7" s="21" t="str">
        <f>_xlfn.XLOOKUP(Tabla15[[#This Row],[CARGO]],TSIMPLIFICADO[CARGO],TSIMPLIFICADO[CATEGORIA DEL SERVIDOR],Tabla15[[#This Row],[TIPO]])</f>
        <v>ESTATUTO SIMPLIFICADO</v>
      </c>
      <c r="M67" s="21" t="str">
        <f>IF(Tabla15[[#This Row],[CTA]]="2.1.1.3.01","TRAMITE DE PENSION",IF(Tabla15[[#This Row],[CAT1]]&lt;&gt;"",Tabla15[[#This Row],[CAT1]],Tabla15[[#This Row],[CAT2]]))</f>
        <v>ESTATUTO SIMPLIFICADO</v>
      </c>
      <c r="N67" s="86" t="str">
        <f>_xlfn.XLOOKUP(Tabla15[[#This Row],[cedula]],TFECHA[cedula],TFECHA[desde],"")</f>
        <v/>
      </c>
      <c r="O67" s="86" t="str">
        <f>_xlfn.XLOOKUP(Tabla15[[#This Row],[cedula]],TFECHA[cedula],TFECHA[hasta],"")</f>
        <v/>
      </c>
      <c r="P67" s="34">
        <f>_xlfn.XLOOKUP(Tabla15[[#This Row],[COD]],TNOMINA[CODIGO],TNOMINA[sbruto])</f>
        <v>22000</v>
      </c>
      <c r="Q67" s="34">
        <f>_xlfn.XLOOKUP(Tabla15[[#This Row],[COD]],TNOMINA[CODIGO],TNOMINA[ISR])</f>
        <v>0</v>
      </c>
      <c r="R67" s="34">
        <f>_xlfn.XLOOKUP(Tabla15[[#This Row],[COD]],TNOMINA[CODIGO],TNOMINA[SFS])</f>
        <v>668.8</v>
      </c>
      <c r="S67" s="34">
        <f>_xlfn.XLOOKUP(Tabla15[[#This Row],[COD]],TNOMINA[CODIGO],TNOMINA[AFP])</f>
        <v>631.4</v>
      </c>
      <c r="T67" s="34">
        <f>_xlfn.XLOOKUP(Tabla15[[#This Row],[COD]],TNOMINA[CODIGO],TNOMINA[Otros Descuentos])</f>
        <v>0</v>
      </c>
      <c r="U67" s="34">
        <f>_xlfn.XLOOKUP(Tabla15[[#This Row],[COD]],TNOMINA[CODIGO],TNOMINA[sneto])</f>
        <v>20674.8</v>
      </c>
      <c r="V67" s="21" t="str" cm="1">
        <f t="array" ref="V67">_xlfn.XLOOKUP(Tabla15[[#This Row],[cedula]],MINC_022025[NUMERO_DOCUMENTO],LEFT(MINC_022025[GENERO],1))</f>
        <v>M</v>
      </c>
      <c r="W67" s="56" t="str">
        <f>_xlfn.XLOOKUP(Tabla15[[#This Row],[DIRECCIÓN O DEPARTAMENTO]],MINC_022025[LUGAR_FUNCIONES],MINC_022025[LUGAR_FUNCIONES_CODIGO])</f>
        <v>01.83</v>
      </c>
      <c r="X67" s="21">
        <f>LEN(Tabla15[[#This Row],[CODIGO LUGAR]])</f>
        <v>5</v>
      </c>
      <c r="Y67" s="21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42" t="str">
        <f>Tabla15[[#This Row],[cedula]]&amp;Tabla15[[#This Row],[CTA]]&amp;Tabla15[[#This Row],[prog]]</f>
        <v>402421982612.1.1.1.0101</v>
      </c>
      <c r="B68" s="21" t="s">
        <v>1787</v>
      </c>
      <c r="C68" s="59" t="s">
        <v>1807</v>
      </c>
      <c r="D68" s="59" t="s">
        <v>5730</v>
      </c>
      <c r="E68" s="59" t="s">
        <v>5731</v>
      </c>
      <c r="F68" s="59" t="s">
        <v>9</v>
      </c>
      <c r="G68" s="59" t="s">
        <v>2760</v>
      </c>
      <c r="H68" s="21" t="str">
        <f>_xlfn.XLOOKUP(Tabla15[[#This Row],[cedula]],MINC_022025[CATEGORIA_PROPIA],MINC_022025[FECHA_INGRESO_PRIMER_CARGO],_xlfn.XLOOKUP(Tabla15[[#This Row],[COD]],TNOMINA[CODIGO],TNOMINA[nombre]))</f>
        <v>YARITZA TAVERAS</v>
      </c>
      <c r="I68" s="21" t="str">
        <f>_xlfn.XLOOKUP(Tabla15[[#This Row],[cedula]],MINC_022025[CATEGORIA_PROPIA],MINC_022025[CARGO],_xlfn.XLOOKUP(Tabla15[[#This Row],[COD]],TNOMINA[CODIGO],TNOMINA[cargo]))</f>
        <v>CONSERJE</v>
      </c>
      <c r="J68" s="21" t="str">
        <f>_xlfn.XLOOKUP(Tabla15[[#This Row],[cedula]],MINC_022025[NUMERO_DOCUMENTO],MINC_022025[LUGAR_FUNCIONES])</f>
        <v>MINISTERIO DE CULTURA</v>
      </c>
      <c r="K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8" s="21" t="str">
        <f>_xlfn.XLOOKUP(Tabla15[[#This Row],[CARGO]],TSIMPLIFICADO[CARGO],TSIMPLIFICADO[CATEGORIA DEL SERVIDOR],Tabla15[[#This Row],[TIPO]])</f>
        <v>ESTATUTO SIMPLIFICADO</v>
      </c>
      <c r="M68" s="21" t="str">
        <f>IF(Tabla15[[#This Row],[CTA]]="2.1.1.3.01","TRAMITE DE PENSION",IF(Tabla15[[#This Row],[CAT1]]&lt;&gt;"",Tabla15[[#This Row],[CAT1]],Tabla15[[#This Row],[CAT2]]))</f>
        <v>ESTATUTO SIMPLIFICADO</v>
      </c>
      <c r="N68" s="86" t="str">
        <f>_xlfn.XLOOKUP(Tabla15[[#This Row],[cedula]],TFECHA[cedula],TFECHA[desde],"")</f>
        <v/>
      </c>
      <c r="O68" s="86" t="str">
        <f>_xlfn.XLOOKUP(Tabla15[[#This Row],[cedula]],TFECHA[cedula],TFECHA[hasta],"")</f>
        <v/>
      </c>
      <c r="P68" s="34">
        <f>_xlfn.XLOOKUP(Tabla15[[#This Row],[COD]],TNOMINA[CODIGO],TNOMINA[sbruto])</f>
        <v>20000</v>
      </c>
      <c r="Q68" s="34">
        <f>_xlfn.XLOOKUP(Tabla15[[#This Row],[COD]],TNOMINA[CODIGO],TNOMINA[ISR])</f>
        <v>0</v>
      </c>
      <c r="R68" s="34">
        <f>_xlfn.XLOOKUP(Tabla15[[#This Row],[COD]],TNOMINA[CODIGO],TNOMINA[SFS])</f>
        <v>608</v>
      </c>
      <c r="S68" s="34">
        <f>_xlfn.XLOOKUP(Tabla15[[#This Row],[COD]],TNOMINA[CODIGO],TNOMINA[AFP])</f>
        <v>574</v>
      </c>
      <c r="T68" s="34">
        <f>_xlfn.XLOOKUP(Tabla15[[#This Row],[COD]],TNOMINA[CODIGO],TNOMINA[Otros Descuentos])</f>
        <v>0</v>
      </c>
      <c r="U68" s="34">
        <f>_xlfn.XLOOKUP(Tabla15[[#This Row],[COD]],TNOMINA[CODIGO],TNOMINA[sneto])</f>
        <v>15057.4</v>
      </c>
      <c r="V68" s="21" t="str" cm="1">
        <f t="array" ref="V68">_xlfn.XLOOKUP(Tabla15[[#This Row],[cedula]],MINC_022025[NUMERO_DOCUMENTO],LEFT(MINC_022025[GENERO],1))</f>
        <v>F</v>
      </c>
      <c r="W68" s="56" t="str">
        <f>_xlfn.XLOOKUP(Tabla15[[#This Row],[DIRECCIÓN O DEPARTAMENTO]],MINC_022025[LUGAR_FUNCIONES],MINC_022025[LUGAR_FUNCIONES_CODIGO])</f>
        <v>01.83</v>
      </c>
      <c r="X68" s="21">
        <f>LEN(Tabla15[[#This Row],[CODIGO LUGAR]])</f>
        <v>5</v>
      </c>
      <c r="Y68" s="21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42" t="str">
        <f>Tabla15[[#This Row],[cedula]]&amp;Tabla15[[#This Row],[CTA]]&amp;Tabla15[[#This Row],[prog]]</f>
        <v>001176899922.1.1.1.0101</v>
      </c>
      <c r="B69" s="21" t="s">
        <v>1787</v>
      </c>
      <c r="C69" s="59" t="s">
        <v>1807</v>
      </c>
      <c r="D69" s="59" t="s">
        <v>5730</v>
      </c>
      <c r="E69" s="59" t="s">
        <v>5731</v>
      </c>
      <c r="F69" s="59" t="s">
        <v>9</v>
      </c>
      <c r="G69" s="59" t="s">
        <v>2718</v>
      </c>
      <c r="H69" s="21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9" s="21" t="str">
        <f>_xlfn.XLOOKUP(Tabla15[[#This Row],[cedula]],MINC_022025[CATEGORIA_PROPIA],MINC_022025[CARGO],_xlfn.XLOOKUP(Tabla15[[#This Row],[COD]],TNOMINA[CODIGO],TNOMINA[cargo]))</f>
        <v>CONSERJE</v>
      </c>
      <c r="J69" s="21" t="str">
        <f>_xlfn.XLOOKUP(Tabla15[[#This Row],[cedula]],MINC_022025[NUMERO_DOCUMENTO],MINC_022025[LUGAR_FUNCIONES])</f>
        <v>MINISTERIO DE CULTURA</v>
      </c>
      <c r="K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" s="21" t="str">
        <f>_xlfn.XLOOKUP(Tabla15[[#This Row],[CARGO]],TSIMPLIFICADO[CARGO],TSIMPLIFICADO[CATEGORIA DEL SERVIDOR],Tabla15[[#This Row],[TIPO]])</f>
        <v>ESTATUTO SIMPLIFICADO</v>
      </c>
      <c r="M69" s="21" t="str">
        <f>IF(Tabla15[[#This Row],[CTA]]="2.1.1.3.01","TRAMITE DE PENSION",IF(Tabla15[[#This Row],[CAT1]]&lt;&gt;"",Tabla15[[#This Row],[CAT1]],Tabla15[[#This Row],[CAT2]]))</f>
        <v>ESTATUTO SIMPLIFICADO</v>
      </c>
      <c r="N69" s="86" t="str">
        <f>_xlfn.XLOOKUP(Tabla15[[#This Row],[cedula]],TFECHA[cedula],TFECHA[desde],"")</f>
        <v/>
      </c>
      <c r="O69" s="86" t="str">
        <f>_xlfn.XLOOKUP(Tabla15[[#This Row],[cedula]],TFECHA[cedula],TFECHA[hasta],"")</f>
        <v/>
      </c>
      <c r="P69" s="34">
        <f>_xlfn.XLOOKUP(Tabla15[[#This Row],[COD]],TNOMINA[CODIGO],TNOMINA[sbruto])</f>
        <v>18000</v>
      </c>
      <c r="Q69" s="34">
        <f>_xlfn.XLOOKUP(Tabla15[[#This Row],[COD]],TNOMINA[CODIGO],TNOMINA[ISR])</f>
        <v>0</v>
      </c>
      <c r="R69" s="34">
        <f>_xlfn.XLOOKUP(Tabla15[[#This Row],[COD]],TNOMINA[CODIGO],TNOMINA[SFS])</f>
        <v>547.20000000000005</v>
      </c>
      <c r="S69" s="34">
        <f>_xlfn.XLOOKUP(Tabla15[[#This Row],[COD]],TNOMINA[CODIGO],TNOMINA[AFP])</f>
        <v>516.6</v>
      </c>
      <c r="T69" s="34">
        <f>_xlfn.XLOOKUP(Tabla15[[#This Row],[COD]],TNOMINA[CODIGO],TNOMINA[Otros Descuentos])</f>
        <v>0</v>
      </c>
      <c r="U69" s="34">
        <f>_xlfn.XLOOKUP(Tabla15[[#This Row],[COD]],TNOMINA[CODIGO],TNOMINA[sneto])</f>
        <v>15356.51</v>
      </c>
      <c r="V69" s="21" t="str" cm="1">
        <f t="array" ref="V69">_xlfn.XLOOKUP(Tabla15[[#This Row],[cedula]],MINC_022025[NUMERO_DOCUMENTO],LEFT(MINC_022025[GENERO],1))</f>
        <v>M</v>
      </c>
      <c r="W69" s="56" t="str">
        <f>_xlfn.XLOOKUP(Tabla15[[#This Row],[DIRECCIÓN O DEPARTAMENTO]],MINC_022025[LUGAR_FUNCIONES],MINC_022025[LUGAR_FUNCIONES_CODIGO])</f>
        <v>01.83</v>
      </c>
      <c r="X69" s="21">
        <f>LEN(Tabla15[[#This Row],[CODIGO LUGAR]])</f>
        <v>5</v>
      </c>
      <c r="Y69" s="21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42" t="str">
        <f>Tabla15[[#This Row],[cedula]]&amp;Tabla15[[#This Row],[CTA]]&amp;Tabla15[[#This Row],[prog]]</f>
        <v>001143883662.1.1.1.0101</v>
      </c>
      <c r="B70" s="21" t="s">
        <v>1787</v>
      </c>
      <c r="C70" s="59" t="s">
        <v>1807</v>
      </c>
      <c r="D70" s="59" t="s">
        <v>5730</v>
      </c>
      <c r="E70" s="59" t="s">
        <v>5731</v>
      </c>
      <c r="F70" s="59" t="s">
        <v>9</v>
      </c>
      <c r="G70" s="59" t="s">
        <v>2722</v>
      </c>
      <c r="H70" s="21" t="str">
        <f>_xlfn.XLOOKUP(Tabla15[[#This Row],[cedula]],MINC_022025[CATEGORIA_PROPIA],MINC_022025[FECHA_INGRESO_PRIMER_CARGO],_xlfn.XLOOKUP(Tabla15[[#This Row],[COD]],TNOMINA[CODIGO],TNOMINA[nombre]))</f>
        <v>GUADALUPE RODRIGUEZ</v>
      </c>
      <c r="I70" s="21" t="str">
        <f>_xlfn.XLOOKUP(Tabla15[[#This Row],[cedula]],MINC_022025[CATEGORIA_PROPIA],MINC_022025[CARGO],_xlfn.XLOOKUP(Tabla15[[#This Row],[COD]],TNOMINA[CODIGO],TNOMINA[cargo]))</f>
        <v>CONSERJE</v>
      </c>
      <c r="J70" s="21" t="str">
        <f>_xlfn.XLOOKUP(Tabla15[[#This Row],[cedula]],MINC_022025[NUMERO_DOCUMENTO],MINC_022025[LUGAR_FUNCIONES])</f>
        <v>MINISTERIO DE CULTURA</v>
      </c>
      <c r="K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" s="21" t="str">
        <f>_xlfn.XLOOKUP(Tabla15[[#This Row],[CARGO]],TSIMPLIFICADO[CARGO],TSIMPLIFICADO[CATEGORIA DEL SERVIDOR],Tabla15[[#This Row],[TIPO]])</f>
        <v>ESTATUTO SIMPLIFICADO</v>
      </c>
      <c r="M70" s="21" t="str">
        <f>IF(Tabla15[[#This Row],[CTA]]="2.1.1.3.01","TRAMITE DE PENSION",IF(Tabla15[[#This Row],[CAT1]]&lt;&gt;"",Tabla15[[#This Row],[CAT1]],Tabla15[[#This Row],[CAT2]]))</f>
        <v>ESTATUTO SIMPLIFICADO</v>
      </c>
      <c r="N70" s="86" t="str">
        <f>_xlfn.XLOOKUP(Tabla15[[#This Row],[cedula]],TFECHA[cedula],TFECHA[desde],"")</f>
        <v/>
      </c>
      <c r="O70" s="86" t="str">
        <f>_xlfn.XLOOKUP(Tabla15[[#This Row],[cedula]],TFECHA[cedula],TFECHA[hasta],"")</f>
        <v/>
      </c>
      <c r="P70" s="34">
        <f>_xlfn.XLOOKUP(Tabla15[[#This Row],[COD]],TNOMINA[CODIGO],TNOMINA[sbruto])</f>
        <v>18000</v>
      </c>
      <c r="Q70" s="34">
        <f>_xlfn.XLOOKUP(Tabla15[[#This Row],[COD]],TNOMINA[CODIGO],TNOMINA[ISR])</f>
        <v>0</v>
      </c>
      <c r="R70" s="34">
        <f>_xlfn.XLOOKUP(Tabla15[[#This Row],[COD]],TNOMINA[CODIGO],TNOMINA[SFS])</f>
        <v>547.20000000000005</v>
      </c>
      <c r="S70" s="34">
        <f>_xlfn.XLOOKUP(Tabla15[[#This Row],[COD]],TNOMINA[CODIGO],TNOMINA[AFP])</f>
        <v>516.6</v>
      </c>
      <c r="T70" s="34">
        <f>_xlfn.XLOOKUP(Tabla15[[#This Row],[COD]],TNOMINA[CODIGO],TNOMINA[Otros Descuentos])</f>
        <v>0</v>
      </c>
      <c r="U70" s="34">
        <f>_xlfn.XLOOKUP(Tabla15[[#This Row],[COD]],TNOMINA[CODIGO],TNOMINA[sneto])</f>
        <v>16392.97</v>
      </c>
      <c r="V70" s="21" t="str" cm="1">
        <f t="array" ref="V70">_xlfn.XLOOKUP(Tabla15[[#This Row],[cedula]],MINC_022025[NUMERO_DOCUMENTO],LEFT(MINC_022025[GENERO],1))</f>
        <v>M</v>
      </c>
      <c r="W70" s="56" t="str">
        <f>_xlfn.XLOOKUP(Tabla15[[#This Row],[DIRECCIÓN O DEPARTAMENTO]],MINC_022025[LUGAR_FUNCIONES],MINC_022025[LUGAR_FUNCIONES_CODIGO])</f>
        <v>01.83</v>
      </c>
      <c r="X70" s="21">
        <f>LEN(Tabla15[[#This Row],[CODIGO LUGAR]])</f>
        <v>5</v>
      </c>
      <c r="Y70" s="21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42" t="str">
        <f>Tabla15[[#This Row],[cedula]]&amp;Tabla15[[#This Row],[CTA]]&amp;Tabla15[[#This Row],[prog]]</f>
        <v>001091224812.1.1.1.0101</v>
      </c>
      <c r="B71" s="21" t="s">
        <v>1787</v>
      </c>
      <c r="C71" s="59" t="s">
        <v>1807</v>
      </c>
      <c r="D71" s="59" t="s">
        <v>5730</v>
      </c>
      <c r="E71" s="59" t="s">
        <v>5731</v>
      </c>
      <c r="F71" s="59" t="s">
        <v>9</v>
      </c>
      <c r="G71" s="59" t="s">
        <v>1390</v>
      </c>
      <c r="H71" s="21" t="str">
        <f>_xlfn.XLOOKUP(Tabla15[[#This Row],[cedula]],MINC_022025[CATEGORIA_PROPIA],MINC_022025[FECHA_INGRESO_PRIMER_CARGO],_xlfn.XLOOKUP(Tabla15[[#This Row],[COD]],TNOMINA[CODIGO],TNOMINA[nombre]))</f>
        <v>RADHAMES ROSARIO</v>
      </c>
      <c r="I71" s="21" t="str">
        <f>_xlfn.XLOOKUP(Tabla15[[#This Row],[cedula]],MINC_022025[CATEGORIA_PROPIA],MINC_022025[CARGO],_xlfn.XLOOKUP(Tabla15[[#This Row],[COD]],TNOMINA[CODIGO],TNOMINA[cargo]))</f>
        <v>JARDINERO (A)</v>
      </c>
      <c r="J71" s="21" t="str">
        <f>_xlfn.XLOOKUP(Tabla15[[#This Row],[cedula]],MINC_022025[NUMERO_DOCUMENTO],MINC_022025[LUGAR_FUNCIONES])</f>
        <v>MINISTERIO DE CULTURA</v>
      </c>
      <c r="K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" s="21" t="str">
        <f>_xlfn.XLOOKUP(Tabla15[[#This Row],[CARGO]],TSIMPLIFICADO[CARGO],TSIMPLIFICADO[CATEGORIA DEL SERVIDOR],Tabla15[[#This Row],[TIPO]])</f>
        <v>ESTATUTO SIMPLIFICADO</v>
      </c>
      <c r="M71" s="21" t="str">
        <f>IF(Tabla15[[#This Row],[CTA]]="2.1.1.3.01","TRAMITE DE PENSION",IF(Tabla15[[#This Row],[CAT1]]&lt;&gt;"",Tabla15[[#This Row],[CAT1]],Tabla15[[#This Row],[CAT2]]))</f>
        <v>ESTATUTO SIMPLIFICADO</v>
      </c>
      <c r="N71" s="86" t="str">
        <f>_xlfn.XLOOKUP(Tabla15[[#This Row],[cedula]],TFECHA[cedula],TFECHA[desde],"")</f>
        <v/>
      </c>
      <c r="O71" s="86" t="str">
        <f>_xlfn.XLOOKUP(Tabla15[[#This Row],[cedula]],TFECHA[cedula],TFECHA[hasta],"")</f>
        <v/>
      </c>
      <c r="P71" s="34">
        <f>_xlfn.XLOOKUP(Tabla15[[#This Row],[COD]],TNOMINA[CODIGO],TNOMINA[sbruto])</f>
        <v>18000</v>
      </c>
      <c r="Q71" s="34">
        <f>_xlfn.XLOOKUP(Tabla15[[#This Row],[COD]],TNOMINA[CODIGO],TNOMINA[ISR])</f>
        <v>0</v>
      </c>
      <c r="R71" s="34">
        <f>_xlfn.XLOOKUP(Tabla15[[#This Row],[COD]],TNOMINA[CODIGO],TNOMINA[SFS])</f>
        <v>547.20000000000005</v>
      </c>
      <c r="S71" s="34">
        <f>_xlfn.XLOOKUP(Tabla15[[#This Row],[COD]],TNOMINA[CODIGO],TNOMINA[AFP])</f>
        <v>516.6</v>
      </c>
      <c r="T71" s="34">
        <f>_xlfn.XLOOKUP(Tabla15[[#This Row],[COD]],TNOMINA[CODIGO],TNOMINA[Otros Descuentos])</f>
        <v>0</v>
      </c>
      <c r="U71" s="34">
        <f>_xlfn.XLOOKUP(Tabla15[[#This Row],[COD]],TNOMINA[CODIGO],TNOMINA[sneto])</f>
        <v>7554.25</v>
      </c>
      <c r="V71" s="21" t="str" cm="1">
        <f t="array" ref="V71">_xlfn.XLOOKUP(Tabla15[[#This Row],[cedula]],MINC_022025[NUMERO_DOCUMENTO],LEFT(MINC_022025[GENERO],1))</f>
        <v>M</v>
      </c>
      <c r="W71" s="56" t="str">
        <f>_xlfn.XLOOKUP(Tabla15[[#This Row],[DIRECCIÓN O DEPARTAMENTO]],MINC_022025[LUGAR_FUNCIONES],MINC_022025[LUGAR_FUNCIONES_CODIGO])</f>
        <v>01.83</v>
      </c>
      <c r="X71" s="21">
        <f>LEN(Tabla15[[#This Row],[CODIGO LUGAR]])</f>
        <v>5</v>
      </c>
      <c r="Y71" s="21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42" t="str">
        <f>Tabla15[[#This Row],[cedula]]&amp;Tabla15[[#This Row],[CTA]]&amp;Tabla15[[#This Row],[prog]]</f>
        <v>001109535692.1.1.1.0101</v>
      </c>
      <c r="B72" s="21" t="s">
        <v>1787</v>
      </c>
      <c r="C72" s="59" t="s">
        <v>1807</v>
      </c>
      <c r="D72" s="59" t="s">
        <v>5730</v>
      </c>
      <c r="E72" s="59" t="s">
        <v>5731</v>
      </c>
      <c r="F72" s="59" t="s">
        <v>9</v>
      </c>
      <c r="G72" s="59" t="s">
        <v>1336</v>
      </c>
      <c r="H72" s="21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72" s="21" t="str">
        <f>_xlfn.XLOOKUP(Tabla15[[#This Row],[cedula]],MINC_022025[CATEGORIA_PROPIA],MINC_022025[CARGO],_xlfn.XLOOKUP(Tabla15[[#This Row],[COD]],TNOMINA[CODIGO],TNOMINA[cargo]))</f>
        <v>MENSAJERO</v>
      </c>
      <c r="J72" s="21" t="str">
        <f>_xlfn.XLOOKUP(Tabla15[[#This Row],[cedula]],MINC_022025[NUMERO_DOCUMENTO],MINC_022025[LUGAR_FUNCIONES])</f>
        <v>MINISTERIO DE CULTURA</v>
      </c>
      <c r="K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" s="21" t="str">
        <f>_xlfn.XLOOKUP(Tabla15[[#This Row],[CARGO]],TSIMPLIFICADO[CARGO],TSIMPLIFICADO[CATEGORIA DEL SERVIDOR],Tabla15[[#This Row],[TIPO]])</f>
        <v>ESTATUTO SIMPLIFICADO</v>
      </c>
      <c r="M72" s="21" t="str">
        <f>IF(Tabla15[[#This Row],[CTA]]="2.1.1.3.01","TRAMITE DE PENSION",IF(Tabla15[[#This Row],[CAT1]]&lt;&gt;"",Tabla15[[#This Row],[CAT1]],Tabla15[[#This Row],[CAT2]]))</f>
        <v>ESTATUTO SIMPLIFICADO</v>
      </c>
      <c r="N72" s="86" t="str">
        <f>_xlfn.XLOOKUP(Tabla15[[#This Row],[cedula]],TFECHA[cedula],TFECHA[desde],"")</f>
        <v/>
      </c>
      <c r="O72" s="86" t="str">
        <f>_xlfn.XLOOKUP(Tabla15[[#This Row],[cedula]],TFECHA[cedula],TFECHA[hasta],"")</f>
        <v/>
      </c>
      <c r="P72" s="34">
        <f>_xlfn.XLOOKUP(Tabla15[[#This Row],[COD]],TNOMINA[CODIGO],TNOMINA[sbruto])</f>
        <v>16500</v>
      </c>
      <c r="Q72" s="34">
        <f>_xlfn.XLOOKUP(Tabla15[[#This Row],[COD]],TNOMINA[CODIGO],TNOMINA[ISR])</f>
        <v>0</v>
      </c>
      <c r="R72" s="34">
        <f>_xlfn.XLOOKUP(Tabla15[[#This Row],[COD]],TNOMINA[CODIGO],TNOMINA[SFS])</f>
        <v>501.6</v>
      </c>
      <c r="S72" s="34">
        <f>_xlfn.XLOOKUP(Tabla15[[#This Row],[COD]],TNOMINA[CODIGO],TNOMINA[AFP])</f>
        <v>473.55</v>
      </c>
      <c r="T72" s="34">
        <f>_xlfn.XLOOKUP(Tabla15[[#This Row],[COD]],TNOMINA[CODIGO],TNOMINA[Otros Descuentos])</f>
        <v>0</v>
      </c>
      <c r="U72" s="34">
        <f>_xlfn.XLOOKUP(Tabla15[[#This Row],[COD]],TNOMINA[CODIGO],TNOMINA[sneto])</f>
        <v>2912.25</v>
      </c>
      <c r="V72" s="21" t="str" cm="1">
        <f t="array" ref="V72">_xlfn.XLOOKUP(Tabla15[[#This Row],[cedula]],MINC_022025[NUMERO_DOCUMENTO],LEFT(MINC_022025[GENERO],1))</f>
        <v>M</v>
      </c>
      <c r="W72" s="56" t="str">
        <f>_xlfn.XLOOKUP(Tabla15[[#This Row],[DIRECCIÓN O DEPARTAMENTO]],MINC_022025[LUGAR_FUNCIONES],MINC_022025[LUGAR_FUNCIONES_CODIGO])</f>
        <v>01.83</v>
      </c>
      <c r="X72" s="21">
        <f>LEN(Tabla15[[#This Row],[CODIGO LUGAR]])</f>
        <v>5</v>
      </c>
      <c r="Y72" s="21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>
      <c r="A73" s="42" t="str">
        <f>Tabla15[[#This Row],[cedula]]&amp;Tabla15[[#This Row],[CTA]]&amp;Tabla15[[#This Row],[prog]]</f>
        <v>001173673262.1.1.1.0101</v>
      </c>
      <c r="B73" s="21" t="s">
        <v>1787</v>
      </c>
      <c r="C73" s="59" t="s">
        <v>1807</v>
      </c>
      <c r="D73" s="59" t="s">
        <v>5730</v>
      </c>
      <c r="E73" s="59" t="s">
        <v>5731</v>
      </c>
      <c r="F73" s="59" t="s">
        <v>9</v>
      </c>
      <c r="G73" s="59" t="s">
        <v>1434</v>
      </c>
      <c r="H73" s="21" t="str">
        <f>_xlfn.XLOOKUP(Tabla15[[#This Row],[cedula]],MINC_022025[CATEGORIA_PROPIA],MINC_022025[FECHA_INGRESO_PRIMER_CARGO],_xlfn.XLOOKUP(Tabla15[[#This Row],[COD]],TNOMINA[CODIGO],TNOMINA[nombre]))</f>
        <v>YAEL ROJAS VENTURA</v>
      </c>
      <c r="I73" s="21" t="str">
        <f>_xlfn.XLOOKUP(Tabla15[[#This Row],[cedula]],MINC_022025[CATEGORIA_PROPIA],MINC_022025[CARGO],_xlfn.XLOOKUP(Tabla15[[#This Row],[COD]],TNOMINA[CODIGO],TNOMINA[cargo]))</f>
        <v>CONSERJE</v>
      </c>
      <c r="J73" s="21" t="str">
        <f>_xlfn.XLOOKUP(Tabla15[[#This Row],[cedula]],MINC_022025[NUMERO_DOCUMENTO],MINC_022025[LUGAR_FUNCIONES])</f>
        <v>MINISTERIO DE CULTURA</v>
      </c>
      <c r="K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" s="21" t="str">
        <f>_xlfn.XLOOKUP(Tabla15[[#This Row],[CARGO]],TSIMPLIFICADO[CARGO],TSIMPLIFICADO[CATEGORIA DEL SERVIDOR],Tabla15[[#This Row],[TIPO]])</f>
        <v>ESTATUTO SIMPLIFICADO</v>
      </c>
      <c r="M73" s="21" t="str">
        <f>IF(Tabla15[[#This Row],[CTA]]="2.1.1.3.01","TRAMITE DE PENSION",IF(Tabla15[[#This Row],[CAT1]]&lt;&gt;"",Tabla15[[#This Row],[CAT1]],Tabla15[[#This Row],[CAT2]]))</f>
        <v>ESTATUTO SIMPLIFICADO</v>
      </c>
      <c r="N73" s="86" t="str">
        <f>_xlfn.XLOOKUP(Tabla15[[#This Row],[cedula]],TFECHA[cedula],TFECHA[desde],"")</f>
        <v/>
      </c>
      <c r="O73" s="86" t="str">
        <f>_xlfn.XLOOKUP(Tabla15[[#This Row],[cedula]],TFECHA[cedula],TFECHA[hasta],"")</f>
        <v/>
      </c>
      <c r="P73" s="34">
        <f>_xlfn.XLOOKUP(Tabla15[[#This Row],[COD]],TNOMINA[CODIGO],TNOMINA[sbruto])</f>
        <v>15000</v>
      </c>
      <c r="Q73" s="34">
        <f>_xlfn.XLOOKUP(Tabla15[[#This Row],[COD]],TNOMINA[CODIGO],TNOMINA[ISR])</f>
        <v>0</v>
      </c>
      <c r="R73" s="34">
        <f>_xlfn.XLOOKUP(Tabla15[[#This Row],[COD]],TNOMINA[CODIGO],TNOMINA[SFS])</f>
        <v>456</v>
      </c>
      <c r="S73" s="34">
        <f>_xlfn.XLOOKUP(Tabla15[[#This Row],[COD]],TNOMINA[CODIGO],TNOMINA[AFP])</f>
        <v>430.5</v>
      </c>
      <c r="T73" s="34">
        <f>_xlfn.XLOOKUP(Tabla15[[#This Row],[COD]],TNOMINA[CODIGO],TNOMINA[Otros Descuentos])</f>
        <v>0</v>
      </c>
      <c r="U73" s="34">
        <f>_xlfn.XLOOKUP(Tabla15[[#This Row],[COD]],TNOMINA[CODIGO],TNOMINA[sneto])</f>
        <v>7019.97</v>
      </c>
      <c r="V73" s="21" t="str" cm="1">
        <f t="array" ref="V73">_xlfn.XLOOKUP(Tabla15[[#This Row],[cedula]],MINC_022025[NUMERO_DOCUMENTO],LEFT(MINC_022025[GENERO],1))</f>
        <v>M</v>
      </c>
      <c r="W73" s="56" t="str">
        <f>_xlfn.XLOOKUP(Tabla15[[#This Row],[DIRECCIÓN O DEPARTAMENTO]],MINC_022025[LUGAR_FUNCIONES],MINC_022025[LUGAR_FUNCIONES_CODIGO])</f>
        <v>01.83</v>
      </c>
      <c r="X73" s="21">
        <f>LEN(Tabla15[[#This Row],[CODIGO LUGAR]])</f>
        <v>5</v>
      </c>
      <c r="Y73" s="21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>
      <c r="A74" s="42" t="str">
        <f>Tabla15[[#This Row],[cedula]]&amp;Tabla15[[#This Row],[CTA]]&amp;Tabla15[[#This Row],[prog]]</f>
        <v>001040001612.1.1.1.0101</v>
      </c>
      <c r="B74" s="21" t="s">
        <v>1787</v>
      </c>
      <c r="C74" s="59" t="s">
        <v>1807</v>
      </c>
      <c r="D74" s="59" t="s">
        <v>5730</v>
      </c>
      <c r="E74" s="59" t="s">
        <v>5731</v>
      </c>
      <c r="F74" s="59" t="s">
        <v>9</v>
      </c>
      <c r="G74" s="59" t="s">
        <v>1251</v>
      </c>
      <c r="H74" s="21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74" s="21" t="str">
        <f>_xlfn.XLOOKUP(Tabla15[[#This Row],[cedula]],MINC_022025[CATEGORIA_PROPIA],MINC_022025[CARGO],_xlfn.XLOOKUP(Tabla15[[#This Row],[COD]],TNOMINA[CODIGO],TNOMINA[cargo]))</f>
        <v>BIBLIOTECARIA</v>
      </c>
      <c r="J74" s="21" t="str">
        <f>_xlfn.XLOOKUP(Tabla15[[#This Row],[cedula]],MINC_022025[NUMERO_DOCUMENTO],MINC_022025[LUGAR_FUNCIONES])</f>
        <v>MINISTERIO DE CULTURA</v>
      </c>
      <c r="K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4" s="21" t="str">
        <f>_xlfn.XLOOKUP(Tabla15[[#This Row],[CARGO]],TSIMPLIFICADO[CARGO],TSIMPLIFICADO[CATEGORIA DEL SERVIDOR],Tabla15[[#This Row],[TIPO]])</f>
        <v>FIJO</v>
      </c>
      <c r="M74" s="21" t="str">
        <f>IF(Tabla15[[#This Row],[CTA]]="2.1.1.3.01","TRAMITE DE PENSION",IF(Tabla15[[#This Row],[CAT1]]&lt;&gt;"",Tabla15[[#This Row],[CAT1]],Tabla15[[#This Row],[CAT2]]))</f>
        <v>FIJO</v>
      </c>
      <c r="N74" s="86" t="str">
        <f>_xlfn.XLOOKUP(Tabla15[[#This Row],[cedula]],TFECHA[cedula],TFECHA[desde],"")</f>
        <v/>
      </c>
      <c r="O74" s="86" t="str">
        <f>_xlfn.XLOOKUP(Tabla15[[#This Row],[cedula]],TFECHA[cedula],TFECHA[hasta],"")</f>
        <v/>
      </c>
      <c r="P74" s="34">
        <f>_xlfn.XLOOKUP(Tabla15[[#This Row],[COD]],TNOMINA[CODIGO],TNOMINA[sbruto])</f>
        <v>11000</v>
      </c>
      <c r="Q74" s="34">
        <f>_xlfn.XLOOKUP(Tabla15[[#This Row],[COD]],TNOMINA[CODIGO],TNOMINA[ISR])</f>
        <v>0</v>
      </c>
      <c r="R74" s="34">
        <f>_xlfn.XLOOKUP(Tabla15[[#This Row],[COD]],TNOMINA[CODIGO],TNOMINA[SFS])</f>
        <v>334.4</v>
      </c>
      <c r="S74" s="34">
        <f>_xlfn.XLOOKUP(Tabla15[[#This Row],[COD]],TNOMINA[CODIGO],TNOMINA[AFP])</f>
        <v>315.7</v>
      </c>
      <c r="T74" s="34">
        <f>_xlfn.XLOOKUP(Tabla15[[#This Row],[COD]],TNOMINA[CODIGO],TNOMINA[Otros Descuentos])</f>
        <v>0</v>
      </c>
      <c r="U74" s="34">
        <f>_xlfn.XLOOKUP(Tabla15[[#This Row],[COD]],TNOMINA[CODIGO],TNOMINA[sneto])</f>
        <v>9924.9</v>
      </c>
      <c r="V74" s="21" t="str" cm="1">
        <f t="array" ref="V74">_xlfn.XLOOKUP(Tabla15[[#This Row],[cedula]],MINC_022025[NUMERO_DOCUMENTO],LEFT(MINC_022025[GENERO],1))</f>
        <v>F</v>
      </c>
      <c r="W74" s="56" t="str">
        <f>_xlfn.XLOOKUP(Tabla15[[#This Row],[DIRECCIÓN O DEPARTAMENTO]],MINC_022025[LUGAR_FUNCIONES],MINC_022025[LUGAR_FUNCIONES_CODIGO])</f>
        <v>01.83</v>
      </c>
      <c r="X74" s="21">
        <f>LEN(Tabla15[[#This Row],[CODIGO LUGAR]])</f>
        <v>5</v>
      </c>
      <c r="Y74" s="21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>
      <c r="A75" s="42" t="str">
        <f>Tabla15[[#This Row],[cedula]]&amp;Tabla15[[#This Row],[CTA]]&amp;Tabla15[[#This Row],[prog]]</f>
        <v>001040980252.1.1.1.0101</v>
      </c>
      <c r="B75" s="21" t="s">
        <v>1787</v>
      </c>
      <c r="C75" s="59" t="s">
        <v>1807</v>
      </c>
      <c r="D75" s="59" t="s">
        <v>5730</v>
      </c>
      <c r="E75" s="59" t="s">
        <v>5731</v>
      </c>
      <c r="F75" s="59" t="s">
        <v>9</v>
      </c>
      <c r="G75" s="59" t="s">
        <v>1306</v>
      </c>
      <c r="H75" s="21" t="str">
        <f>_xlfn.XLOOKUP(Tabla15[[#This Row],[cedula]],MINC_022025[CATEGORIA_PROPIA],MINC_022025[FECHA_INGRESO_PRIMER_CARGO],_xlfn.XLOOKUP(Tabla15[[#This Row],[COD]],TNOMINA[CODIGO],TNOMINA[nombre]))</f>
        <v>GENARA GUZMAN PEREZ</v>
      </c>
      <c r="I75" s="21" t="str">
        <f>_xlfn.XLOOKUP(Tabla15[[#This Row],[cedula]],MINC_022025[CATEGORIA_PROPIA],MINC_022025[CARGO],_xlfn.XLOOKUP(Tabla15[[#This Row],[COD]],TNOMINA[CODIGO],TNOMINA[cargo]))</f>
        <v>CONSERJE</v>
      </c>
      <c r="J75" s="21" t="str">
        <f>_xlfn.XLOOKUP(Tabla15[[#This Row],[cedula]],MINC_022025[NUMERO_DOCUMENTO],MINC_022025[LUGAR_FUNCIONES])</f>
        <v>MINISTERIO DE CULTURA</v>
      </c>
      <c r="K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5" s="21" t="str">
        <f>_xlfn.XLOOKUP(Tabla15[[#This Row],[CARGO]],TSIMPLIFICADO[CARGO],TSIMPLIFICADO[CATEGORIA DEL SERVIDOR],Tabla15[[#This Row],[TIPO]])</f>
        <v>ESTATUTO SIMPLIFICADO</v>
      </c>
      <c r="M75" s="21" t="str">
        <f>IF(Tabla15[[#This Row],[CTA]]="2.1.1.3.01","TRAMITE DE PENSION",IF(Tabla15[[#This Row],[CAT1]]&lt;&gt;"",Tabla15[[#This Row],[CAT1]],Tabla15[[#This Row],[CAT2]]))</f>
        <v>CARRERA ADMINISTRATIVA</v>
      </c>
      <c r="N75" s="86" t="str">
        <f>_xlfn.XLOOKUP(Tabla15[[#This Row],[cedula]],TFECHA[cedula],TFECHA[desde],"")</f>
        <v/>
      </c>
      <c r="O75" s="86" t="str">
        <f>_xlfn.XLOOKUP(Tabla15[[#This Row],[cedula]],TFECHA[cedula],TFECHA[hasta],"")</f>
        <v/>
      </c>
      <c r="P75" s="34">
        <f>_xlfn.XLOOKUP(Tabla15[[#This Row],[COD]],TNOMINA[CODIGO],TNOMINA[sbruto])</f>
        <v>11000</v>
      </c>
      <c r="Q75" s="34">
        <f>_xlfn.XLOOKUP(Tabla15[[#This Row],[COD]],TNOMINA[CODIGO],TNOMINA[ISR])</f>
        <v>0</v>
      </c>
      <c r="R75" s="34">
        <f>_xlfn.XLOOKUP(Tabla15[[#This Row],[COD]],TNOMINA[CODIGO],TNOMINA[SFS])</f>
        <v>334.4</v>
      </c>
      <c r="S75" s="34">
        <f>_xlfn.XLOOKUP(Tabla15[[#This Row],[COD]],TNOMINA[CODIGO],TNOMINA[AFP])</f>
        <v>315.7</v>
      </c>
      <c r="T75" s="34">
        <f>_xlfn.XLOOKUP(Tabla15[[#This Row],[COD]],TNOMINA[CODIGO],TNOMINA[Otros Descuentos])</f>
        <v>0</v>
      </c>
      <c r="U75" s="34">
        <f>_xlfn.XLOOKUP(Tabla15[[#This Row],[COD]],TNOMINA[CODIGO],TNOMINA[sneto])</f>
        <v>9974.9</v>
      </c>
      <c r="V75" s="21" t="str" cm="1">
        <f t="array" ref="V75">_xlfn.XLOOKUP(Tabla15[[#This Row],[cedula]],MINC_022025[NUMERO_DOCUMENTO],LEFT(MINC_022025[GENERO],1))</f>
        <v>F</v>
      </c>
      <c r="W75" s="56" t="str">
        <f>_xlfn.XLOOKUP(Tabla15[[#This Row],[DIRECCIÓN O DEPARTAMENTO]],MINC_022025[LUGAR_FUNCIONES],MINC_022025[LUGAR_FUNCIONES_CODIGO])</f>
        <v>01.83</v>
      </c>
      <c r="X75" s="21">
        <f>LEN(Tabla15[[#This Row],[CODIGO LUGAR]])</f>
        <v>5</v>
      </c>
      <c r="Y75" s="21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>
      <c r="A76" s="42" t="str">
        <f>Tabla15[[#This Row],[cedula]]&amp;Tabla15[[#This Row],[CTA]]&amp;Tabla15[[#This Row],[prog]]</f>
        <v>001056431342.1.1.1.0101</v>
      </c>
      <c r="B76" s="21" t="s">
        <v>1787</v>
      </c>
      <c r="C76" s="59" t="s">
        <v>1807</v>
      </c>
      <c r="D76" s="59" t="s">
        <v>5730</v>
      </c>
      <c r="E76" s="59" t="s">
        <v>5731</v>
      </c>
      <c r="F76" s="59" t="s">
        <v>9</v>
      </c>
      <c r="G76" s="59" t="s">
        <v>1256</v>
      </c>
      <c r="H76" s="21" t="str">
        <f>_xlfn.XLOOKUP(Tabla15[[#This Row],[cedula]],MINC_022025[CATEGORIA_PROPIA],MINC_022025[FECHA_INGRESO_PRIMER_CARGO],_xlfn.XLOOKUP(Tabla15[[#This Row],[COD]],TNOMINA[CODIGO],TNOMINA[nombre]))</f>
        <v>ANULFO BATISTA DIAZ</v>
      </c>
      <c r="I76" s="21" t="str">
        <f>_xlfn.XLOOKUP(Tabla15[[#This Row],[cedula]],MINC_022025[CATEGORIA_PROPIA],MINC_022025[CARGO],_xlfn.XLOOKUP(Tabla15[[#This Row],[COD]],TNOMINA[CODIGO],TNOMINA[cargo]))</f>
        <v>AUXILIAR IV</v>
      </c>
      <c r="J76" s="21" t="str">
        <f>_xlfn.XLOOKUP(Tabla15[[#This Row],[cedula]],MINC_022025[NUMERO_DOCUMENTO],MINC_022025[LUGAR_FUNCIONES])</f>
        <v>MINISTERIO DE CULTURA</v>
      </c>
      <c r="K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" s="21" t="str">
        <f>_xlfn.XLOOKUP(Tabla15[[#This Row],[CARGO]],TSIMPLIFICADO[CARGO],TSIMPLIFICADO[CATEGORIA DEL SERVIDOR],Tabla15[[#This Row],[TIPO]])</f>
        <v>ESTATUTO SIMPLIFICADO</v>
      </c>
      <c r="M76" s="21" t="str">
        <f>IF(Tabla15[[#This Row],[CTA]]="2.1.1.3.01","TRAMITE DE PENSION",IF(Tabla15[[#This Row],[CAT1]]&lt;&gt;"",Tabla15[[#This Row],[CAT1]],Tabla15[[#This Row],[CAT2]]))</f>
        <v>ESTATUTO SIMPLIFICADO</v>
      </c>
      <c r="N76" s="86" t="str">
        <f>_xlfn.XLOOKUP(Tabla15[[#This Row],[cedula]],TFECHA[cedula],TFECHA[desde],"")</f>
        <v/>
      </c>
      <c r="O76" s="86" t="str">
        <f>_xlfn.XLOOKUP(Tabla15[[#This Row],[cedula]],TFECHA[cedula],TFECHA[hasta],"")</f>
        <v/>
      </c>
      <c r="P76" s="34">
        <f>_xlfn.XLOOKUP(Tabla15[[#This Row],[COD]],TNOMINA[CODIGO],TNOMINA[sbruto])</f>
        <v>10000</v>
      </c>
      <c r="Q76" s="34">
        <f>_xlfn.XLOOKUP(Tabla15[[#This Row],[COD]],TNOMINA[CODIGO],TNOMINA[ISR])</f>
        <v>0</v>
      </c>
      <c r="R76" s="34">
        <f>_xlfn.XLOOKUP(Tabla15[[#This Row],[COD]],TNOMINA[CODIGO],TNOMINA[SFS])</f>
        <v>304</v>
      </c>
      <c r="S76" s="34">
        <f>_xlfn.XLOOKUP(Tabla15[[#This Row],[COD]],TNOMINA[CODIGO],TNOMINA[AFP])</f>
        <v>287</v>
      </c>
      <c r="T76" s="34">
        <f>_xlfn.XLOOKUP(Tabla15[[#This Row],[COD]],TNOMINA[CODIGO],TNOMINA[Otros Descuentos])</f>
        <v>0</v>
      </c>
      <c r="U76" s="34">
        <f>_xlfn.XLOOKUP(Tabla15[[#This Row],[COD]],TNOMINA[CODIGO],TNOMINA[sneto])</f>
        <v>9084</v>
      </c>
      <c r="V76" s="21" t="str" cm="1">
        <f t="array" ref="V76">_xlfn.XLOOKUP(Tabla15[[#This Row],[cedula]],MINC_022025[NUMERO_DOCUMENTO],LEFT(MINC_022025[GENERO],1))</f>
        <v>M</v>
      </c>
      <c r="W76" s="56" t="str">
        <f>_xlfn.XLOOKUP(Tabla15[[#This Row],[DIRECCIÓN O DEPARTAMENTO]],MINC_022025[LUGAR_FUNCIONES],MINC_022025[LUGAR_FUNCIONES_CODIGO])</f>
        <v>01.83</v>
      </c>
      <c r="X76" s="21">
        <f>LEN(Tabla15[[#This Row],[CODIGO LUGAR]])</f>
        <v>5</v>
      </c>
      <c r="Y76" s="21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>
      <c r="A77" s="42" t="str">
        <f>Tabla15[[#This Row],[cedula]]&amp;Tabla15[[#This Row],[CTA]]&amp;Tabla15[[#This Row],[prog]]</f>
        <v>001027962082.1.1.1.0101</v>
      </c>
      <c r="B77" s="21" t="s">
        <v>1787</v>
      </c>
      <c r="C77" s="59" t="s">
        <v>1807</v>
      </c>
      <c r="D77" s="59" t="s">
        <v>5730</v>
      </c>
      <c r="E77" s="59" t="s">
        <v>5731</v>
      </c>
      <c r="F77" s="59" t="s">
        <v>9</v>
      </c>
      <c r="G77" s="59" t="s">
        <v>5909</v>
      </c>
      <c r="H77" s="21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77" s="21" t="str">
        <f>_xlfn.XLOOKUP(Tabla15[[#This Row],[cedula]],MINC_022025[CATEGORIA_PROPIA],MINC_022025[CARGO],_xlfn.XLOOKUP(Tabla15[[#This Row],[COD]],TNOMINA[CODIGO],TNOMINA[cargo]))</f>
        <v>VICEMINISTRO (A)</v>
      </c>
      <c r="J77" s="21" t="str">
        <f>_xlfn.XLOOKUP(Tabla15[[#This Row],[cedula]],MINC_022025[NUMERO_DOCUMENTO],MINC_022025[LUGAR_FUNCIONES])</f>
        <v>VICEMINITERIO DE DESARROLLO E INVESTIGACION CULTURAL</v>
      </c>
      <c r="K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77" s="21" t="str">
        <f>_xlfn.XLOOKUP(Tabla15[[#This Row],[CARGO]],TSIMPLIFICADO[CARGO],TSIMPLIFICADO[CATEGORIA DEL SERVIDOR],Tabla15[[#This Row],[TIPO]])</f>
        <v>FIJO</v>
      </c>
      <c r="M77" s="21" t="str">
        <f>IF(Tabla15[[#This Row],[CTA]]="2.1.1.3.01","TRAMITE DE PENSION",IF(Tabla15[[#This Row],[CAT1]]&lt;&gt;"",Tabla15[[#This Row],[CAT1]],Tabla15[[#This Row],[CAT2]]))</f>
        <v>LIBRE NOMBRAMIENTO Y REMOCION</v>
      </c>
      <c r="N77" s="86" t="str">
        <f>_xlfn.XLOOKUP(Tabla15[[#This Row],[cedula]],TFECHA[cedula],TFECHA[desde],"")</f>
        <v/>
      </c>
      <c r="O77" s="86" t="str">
        <f>_xlfn.XLOOKUP(Tabla15[[#This Row],[cedula]],TFECHA[cedula],TFECHA[hasta],"")</f>
        <v/>
      </c>
      <c r="P77" s="34">
        <f>_xlfn.XLOOKUP(Tabla15[[#This Row],[COD]],TNOMINA[CODIGO],TNOMINA[sbruto])</f>
        <v>260000</v>
      </c>
      <c r="Q77" s="34">
        <f>_xlfn.XLOOKUP(Tabla15[[#This Row],[COD]],TNOMINA[CODIGO],TNOMINA[ISR])</f>
        <v>50246.58</v>
      </c>
      <c r="R77" s="34">
        <f>_xlfn.XLOOKUP(Tabla15[[#This Row],[COD]],TNOMINA[CODIGO],TNOMINA[SFS])</f>
        <v>5883.16</v>
      </c>
      <c r="S77" s="34">
        <f>_xlfn.XLOOKUP(Tabla15[[#This Row],[COD]],TNOMINA[CODIGO],TNOMINA[AFP])</f>
        <v>7462</v>
      </c>
      <c r="T77" s="34">
        <f>_xlfn.XLOOKUP(Tabla15[[#This Row],[COD]],TNOMINA[CODIGO],TNOMINA[Otros Descuentos])</f>
        <v>9442.359999999986</v>
      </c>
      <c r="U77" s="34">
        <f>_xlfn.XLOOKUP(Tabla15[[#This Row],[COD]],TNOMINA[CODIGO],TNOMINA[sneto])</f>
        <v>186965.9</v>
      </c>
      <c r="V77" s="21" t="str" cm="1">
        <f t="array" ref="V77">_xlfn.XLOOKUP(Tabla15[[#This Row],[cedula]],MINC_022025[NUMERO_DOCUMENTO],LEFT(MINC_022025[GENERO],1))</f>
        <v>M</v>
      </c>
      <c r="W77" s="56" t="str">
        <f>_xlfn.XLOOKUP(Tabla15[[#This Row],[DIRECCIÓN O DEPARTAMENTO]],MINC_022025[LUGAR_FUNCIONES],MINC_022025[LUGAR_FUNCIONES_CODIGO])</f>
        <v>01.83.01</v>
      </c>
      <c r="X77" s="21">
        <f>LEN(Tabla15[[#This Row],[CODIGO LUGAR]])</f>
        <v>8</v>
      </c>
      <c r="Y77" s="21" cm="1">
        <f t="array" ref="Y77">_xlfn.IFS(Tabla15[[#This Row],[LARGO]]=5,1,Tabla15[[#This Row],[LARGO]]=8,2,Tabla15[[#This Row],[LARGO]]=11,3,Tabla15[[#This Row],[LARGO]]=14,4,Tabla15[[#This Row],[LARGO]]=17,5,Tabla15[[#This Row],[LARGO]]=20,6)</f>
        <v>2</v>
      </c>
    </row>
    <row r="78" spans="1:25">
      <c r="A78" s="42" t="str">
        <f>Tabla15[[#This Row],[cedula]]&amp;Tabla15[[#This Row],[CTA]]&amp;Tabla15[[#This Row],[prog]]</f>
        <v>001113312452.1.1.1.0101</v>
      </c>
      <c r="B78" s="21" t="s">
        <v>1787</v>
      </c>
      <c r="C78" s="59" t="s">
        <v>1807</v>
      </c>
      <c r="D78" s="59" t="s">
        <v>5730</v>
      </c>
      <c r="E78" s="59" t="s">
        <v>5731</v>
      </c>
      <c r="F78" s="59" t="s">
        <v>9</v>
      </c>
      <c r="G78" s="59" t="s">
        <v>6085</v>
      </c>
      <c r="H78" s="21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78" s="21" t="str">
        <f>_xlfn.XLOOKUP(Tabla15[[#This Row],[cedula]],MINC_022025[CATEGORIA_PROPIA],MINC_022025[CARGO],_xlfn.XLOOKUP(Tabla15[[#This Row],[COD]],TNOMINA[CODIGO],TNOMINA[cargo]))</f>
        <v>ASISTENTE</v>
      </c>
      <c r="J78" s="21" t="str">
        <f>_xlfn.XLOOKUP(Tabla15[[#This Row],[cedula]],MINC_022025[NUMERO_DOCUMENTO],MINC_022025[LUGAR_FUNCIONES])</f>
        <v>VICEMINITERIO DE DESARROLLO E INVESTIGACION CULTURAL</v>
      </c>
      <c r="K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78" s="21" t="str">
        <f>_xlfn.XLOOKUP(Tabla15[[#This Row],[CARGO]],TSIMPLIFICADO[CARGO],TSIMPLIFICADO[CATEGORIA DEL SERVIDOR],Tabla15[[#This Row],[TIPO]])</f>
        <v>FIJO</v>
      </c>
      <c r="M78" s="21" t="str">
        <f>IF(Tabla15[[#This Row],[CTA]]="2.1.1.3.01","TRAMITE DE PENSION",IF(Tabla15[[#This Row],[CAT1]]&lt;&gt;"",Tabla15[[#This Row],[CAT1]],Tabla15[[#This Row],[CAT2]]))</f>
        <v>EMPLEADO DE CONFIANZA</v>
      </c>
      <c r="N78" s="86" t="str">
        <f>_xlfn.XLOOKUP(Tabla15[[#This Row],[cedula]],TFECHA[cedula],TFECHA[desde],"")</f>
        <v/>
      </c>
      <c r="O78" s="86" t="str">
        <f>_xlfn.XLOOKUP(Tabla15[[#This Row],[cedula]],TFECHA[cedula],TFECHA[hasta],"")</f>
        <v/>
      </c>
      <c r="P78" s="34">
        <f>_xlfn.XLOOKUP(Tabla15[[#This Row],[COD]],TNOMINA[CODIGO],TNOMINA[sbruto])</f>
        <v>90000</v>
      </c>
      <c r="Q78" s="34">
        <f>_xlfn.XLOOKUP(Tabla15[[#This Row],[COD]],TNOMINA[CODIGO],TNOMINA[ISR])</f>
        <v>9753.1200000000008</v>
      </c>
      <c r="R78" s="34">
        <f>_xlfn.XLOOKUP(Tabla15[[#This Row],[COD]],TNOMINA[CODIGO],TNOMINA[SFS])</f>
        <v>2736</v>
      </c>
      <c r="S78" s="34">
        <f>_xlfn.XLOOKUP(Tabla15[[#This Row],[COD]],TNOMINA[CODIGO],TNOMINA[AFP])</f>
        <v>2583</v>
      </c>
      <c r="T78" s="34">
        <f>_xlfn.XLOOKUP(Tabla15[[#This Row],[COD]],TNOMINA[CODIGO],TNOMINA[Otros Descuentos])</f>
        <v>25</v>
      </c>
      <c r="U78" s="34">
        <f>_xlfn.XLOOKUP(Tabla15[[#This Row],[COD]],TNOMINA[CODIGO],TNOMINA[sneto])</f>
        <v>74902.880000000005</v>
      </c>
      <c r="V78" s="21" t="str" cm="1">
        <f t="array" ref="V78">_xlfn.XLOOKUP(Tabla15[[#This Row],[cedula]],MINC_022025[NUMERO_DOCUMENTO],LEFT(MINC_022025[GENERO],1))</f>
        <v>F</v>
      </c>
      <c r="W78" s="56" t="str">
        <f>_xlfn.XLOOKUP(Tabla15[[#This Row],[DIRECCIÓN O DEPARTAMENTO]],MINC_022025[LUGAR_FUNCIONES],MINC_022025[LUGAR_FUNCIONES_CODIGO])</f>
        <v>01.83.01</v>
      </c>
      <c r="X78" s="21">
        <f>LEN(Tabla15[[#This Row],[CODIGO LUGAR]])</f>
        <v>8</v>
      </c>
      <c r="Y78" s="21" cm="1">
        <f t="array" ref="Y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5">
      <c r="A79" s="42" t="str">
        <f>Tabla15[[#This Row],[cedula]]&amp;Tabla15[[#This Row],[CTA]]&amp;Tabla15[[#This Row],[prog]]</f>
        <v>402144254032.1.1.1.0101</v>
      </c>
      <c r="B79" s="21" t="s">
        <v>1787</v>
      </c>
      <c r="C79" s="59" t="s">
        <v>1807</v>
      </c>
      <c r="D79" s="59" t="s">
        <v>5730</v>
      </c>
      <c r="E79" s="59" t="s">
        <v>5731</v>
      </c>
      <c r="F79" s="59" t="s">
        <v>9</v>
      </c>
      <c r="G79" s="59" t="s">
        <v>6257</v>
      </c>
      <c r="H79" s="21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79" s="21" t="str">
        <f>_xlfn.XLOOKUP(Tabla15[[#This Row],[cedula]],MINC_022025[CATEGORIA_PROPIA],MINC_022025[CARGO],_xlfn.XLOOKUP(Tabla15[[#This Row],[COD]],TNOMINA[CODIGO],TNOMINA[cargo]))</f>
        <v>ASISTENTE</v>
      </c>
      <c r="J79" s="21" t="str">
        <f>_xlfn.XLOOKUP(Tabla15[[#This Row],[cedula]],MINC_022025[NUMERO_DOCUMENTO],MINC_022025[LUGAR_FUNCIONES])</f>
        <v>VICEMINITERIO DE DESARROLLO E INVESTIGACION CULTURAL</v>
      </c>
      <c r="K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79" s="21" t="str">
        <f>_xlfn.XLOOKUP(Tabla15[[#This Row],[CARGO]],TSIMPLIFICADO[CARGO],TSIMPLIFICADO[CATEGORIA DEL SERVIDOR],Tabla15[[#This Row],[TIPO]])</f>
        <v>FIJO</v>
      </c>
      <c r="M79" s="21" t="str">
        <f>IF(Tabla15[[#This Row],[CTA]]="2.1.1.3.01","TRAMITE DE PENSION",IF(Tabla15[[#This Row],[CAT1]]&lt;&gt;"",Tabla15[[#This Row],[CAT1]],Tabla15[[#This Row],[CAT2]]))</f>
        <v>EMPLEADO DE CONFIANZA</v>
      </c>
      <c r="N79" s="86" t="str">
        <f>_xlfn.XLOOKUP(Tabla15[[#This Row],[cedula]],TFECHA[cedula],TFECHA[desde],"")</f>
        <v/>
      </c>
      <c r="O79" s="86" t="str">
        <f>_xlfn.XLOOKUP(Tabla15[[#This Row],[cedula]],TFECHA[cedula],TFECHA[hasta],"")</f>
        <v/>
      </c>
      <c r="P79" s="34">
        <f>_xlfn.XLOOKUP(Tabla15[[#This Row],[COD]],TNOMINA[CODIGO],TNOMINA[sbruto])</f>
        <v>50000</v>
      </c>
      <c r="Q79" s="34">
        <f>_xlfn.XLOOKUP(Tabla15[[#This Row],[COD]],TNOMINA[CODIGO],TNOMINA[ISR])</f>
        <v>1854</v>
      </c>
      <c r="R79" s="34">
        <f>_xlfn.XLOOKUP(Tabla15[[#This Row],[COD]],TNOMINA[CODIGO],TNOMINA[SFS])</f>
        <v>1520</v>
      </c>
      <c r="S79" s="34">
        <f>_xlfn.XLOOKUP(Tabla15[[#This Row],[COD]],TNOMINA[CODIGO],TNOMINA[AFP])</f>
        <v>1435</v>
      </c>
      <c r="T79" s="34">
        <f>_xlfn.XLOOKUP(Tabla15[[#This Row],[COD]],TNOMINA[CODIGO],TNOMINA[Otros Descuentos])</f>
        <v>25</v>
      </c>
      <c r="U79" s="34">
        <f>_xlfn.XLOOKUP(Tabla15[[#This Row],[COD]],TNOMINA[CODIGO],TNOMINA[sneto])</f>
        <v>45166</v>
      </c>
      <c r="V79" s="21" t="str" cm="1">
        <f t="array" ref="V79">_xlfn.XLOOKUP(Tabla15[[#This Row],[cedula]],MINC_022025[NUMERO_DOCUMENTO],LEFT(MINC_022025[GENERO],1))</f>
        <v>F</v>
      </c>
      <c r="W79" s="56" t="str">
        <f>_xlfn.XLOOKUP(Tabla15[[#This Row],[DIRECCIÓN O DEPARTAMENTO]],MINC_022025[LUGAR_FUNCIONES],MINC_022025[LUGAR_FUNCIONES_CODIGO])</f>
        <v>01.83.01</v>
      </c>
      <c r="X79" s="21">
        <f>LEN(Tabla15[[#This Row],[CODIGO LUGAR]])</f>
        <v>8</v>
      </c>
      <c r="Y79" s="21" cm="1">
        <f t="array" ref="Y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5">
      <c r="A80" s="42" t="str">
        <f>Tabla15[[#This Row],[cedula]]&amp;Tabla15[[#This Row],[CTA]]&amp;Tabla15[[#This Row],[prog]]</f>
        <v>402028988432.1.1.1.0101</v>
      </c>
      <c r="B80" s="21" t="s">
        <v>1787</v>
      </c>
      <c r="C80" s="59" t="s">
        <v>1807</v>
      </c>
      <c r="D80" s="59" t="s">
        <v>5730</v>
      </c>
      <c r="E80" s="59" t="s">
        <v>5731</v>
      </c>
      <c r="F80" s="59" t="s">
        <v>9</v>
      </c>
      <c r="G80" s="59" t="s">
        <v>2853</v>
      </c>
      <c r="H80" s="21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80" s="21" t="str">
        <f>_xlfn.XLOOKUP(Tabla15[[#This Row],[cedula]],MINC_022025[CATEGORIA_PROPIA],MINC_022025[CARGO],_xlfn.XLOOKUP(Tabla15[[#This Row],[COD]],TNOMINA[CODIGO],TNOMINA[cargo]))</f>
        <v>ASISTENTE</v>
      </c>
      <c r="J80" s="21" t="str">
        <f>_xlfn.XLOOKUP(Tabla15[[#This Row],[cedula]],MINC_022025[NUMERO_DOCUMENTO],MINC_022025[LUGAR_FUNCIONES])</f>
        <v>VICEMINITERIO DE DESARROLLO E INVESTIGACION CULTURAL</v>
      </c>
      <c r="K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80" s="21" t="str">
        <f>_xlfn.XLOOKUP(Tabla15[[#This Row],[CARGO]],TSIMPLIFICADO[CARGO],TSIMPLIFICADO[CATEGORIA DEL SERVIDOR],Tabla15[[#This Row],[TIPO]])</f>
        <v>FIJO</v>
      </c>
      <c r="M80" s="21" t="str">
        <f>IF(Tabla15[[#This Row],[CTA]]="2.1.1.3.01","TRAMITE DE PENSION",IF(Tabla15[[#This Row],[CAT1]]&lt;&gt;"",Tabla15[[#This Row],[CAT1]],Tabla15[[#This Row],[CAT2]]))</f>
        <v>EMPLEADO DE CONFIANZA</v>
      </c>
      <c r="N80" s="86" t="str">
        <f>_xlfn.XLOOKUP(Tabla15[[#This Row],[cedula]],TFECHA[cedula],TFECHA[desde],"")</f>
        <v/>
      </c>
      <c r="O80" s="86" t="str">
        <f>_xlfn.XLOOKUP(Tabla15[[#This Row],[cedula]],TFECHA[cedula],TFECHA[hasta],"")</f>
        <v/>
      </c>
      <c r="P80" s="34">
        <f>_xlfn.XLOOKUP(Tabla15[[#This Row],[COD]],TNOMINA[CODIGO],TNOMINA[sbruto])</f>
        <v>50000</v>
      </c>
      <c r="Q80" s="34">
        <f>_xlfn.XLOOKUP(Tabla15[[#This Row],[COD]],TNOMINA[CODIGO],TNOMINA[ISR])</f>
        <v>1854</v>
      </c>
      <c r="R80" s="34">
        <f>_xlfn.XLOOKUP(Tabla15[[#This Row],[COD]],TNOMINA[CODIGO],TNOMINA[SFS])</f>
        <v>1520</v>
      </c>
      <c r="S80" s="34">
        <f>_xlfn.XLOOKUP(Tabla15[[#This Row],[COD]],TNOMINA[CODIGO],TNOMINA[AFP])</f>
        <v>1435</v>
      </c>
      <c r="T80" s="34">
        <f>_xlfn.XLOOKUP(Tabla15[[#This Row],[COD]],TNOMINA[CODIGO],TNOMINA[Otros Descuentos])</f>
        <v>10750.379999999997</v>
      </c>
      <c r="U80" s="34">
        <f>_xlfn.XLOOKUP(Tabla15[[#This Row],[COD]],TNOMINA[CODIGO],TNOMINA[sneto])</f>
        <v>34440.620000000003</v>
      </c>
      <c r="V80" s="21" t="str" cm="1">
        <f t="array" ref="V80">_xlfn.XLOOKUP(Tabla15[[#This Row],[cedula]],MINC_022025[NUMERO_DOCUMENTO],LEFT(MINC_022025[GENERO],1))</f>
        <v>F</v>
      </c>
      <c r="W80" s="56" t="str">
        <f>_xlfn.XLOOKUP(Tabla15[[#This Row],[DIRECCIÓN O DEPARTAMENTO]],MINC_022025[LUGAR_FUNCIONES],MINC_022025[LUGAR_FUNCIONES_CODIGO])</f>
        <v>01.83.01</v>
      </c>
      <c r="X80" s="21">
        <f>LEN(Tabla15[[#This Row],[CODIGO LUGAR]])</f>
        <v>8</v>
      </c>
      <c r="Y80" s="21" cm="1">
        <f t="array" ref="Y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5">
      <c r="A81" s="42" t="str">
        <f>Tabla15[[#This Row],[cedula]]&amp;Tabla15[[#This Row],[CTA]]&amp;Tabla15[[#This Row],[prog]]</f>
        <v>001170216832.1.1.1.0101</v>
      </c>
      <c r="B81" s="21" t="s">
        <v>1787</v>
      </c>
      <c r="C81" s="59" t="s">
        <v>1807</v>
      </c>
      <c r="D81" s="59" t="s">
        <v>5730</v>
      </c>
      <c r="E81" s="59" t="s">
        <v>5731</v>
      </c>
      <c r="F81" s="59" t="s">
        <v>9</v>
      </c>
      <c r="G81" s="59" t="s">
        <v>864</v>
      </c>
      <c r="H81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81" s="21" t="str">
        <f>_xlfn.XLOOKUP(Tabla15[[#This Row],[cedula]],MINC_022025[CATEGORIA_PROPIA],MINC_022025[CARGO],_xlfn.XLOOKUP(Tabla15[[#This Row],[COD]],TNOMINA[CODIGO],TNOMINA[cargo]))</f>
        <v>AUXILIAR DE CONTABILIDAD I</v>
      </c>
      <c r="J81" s="21" t="str">
        <f>_xlfn.XLOOKUP(Tabla15[[#This Row],[cedula]],MINC_022025[NUMERO_DOCUMENTO],MINC_022025[LUGAR_FUNCIONES])</f>
        <v>VICEMINITERIO DE DESARROLLO E INVESTIGACION CULTURAL</v>
      </c>
      <c r="K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1" s="21" t="str">
        <f>_xlfn.XLOOKUP(Tabla15[[#This Row],[CARGO]],TSIMPLIFICADO[CARGO],TSIMPLIFICADO[CATEGORIA DEL SERVIDOR],Tabla15[[#This Row],[TIPO]])</f>
        <v>FIJO</v>
      </c>
      <c r="M81" s="21" t="str">
        <f>IF(Tabla15[[#This Row],[CTA]]="2.1.1.3.01","TRAMITE DE PENSION",IF(Tabla15[[#This Row],[CAT1]]&lt;&gt;"",Tabla15[[#This Row],[CAT1]],Tabla15[[#This Row],[CAT2]]))</f>
        <v>CARRERA ADMINISTRATIVA</v>
      </c>
      <c r="N81" s="86">
        <f>_xlfn.XLOOKUP(Tabla15[[#This Row],[cedula]],TFECHA[cedula],TFECHA[desde],"")</f>
        <v>45108</v>
      </c>
      <c r="O81" s="86" t="str">
        <f>_xlfn.XLOOKUP(Tabla15[[#This Row],[cedula]],TFECHA[cedula],TFECHA[hasta],"")</f>
        <v>N/A</v>
      </c>
      <c r="P81" s="34">
        <f>_xlfn.XLOOKUP(Tabla15[[#This Row],[COD]],TNOMINA[CODIGO],TNOMINA[sbruto])</f>
        <v>45000</v>
      </c>
      <c r="Q81" s="34">
        <f>_xlfn.XLOOKUP(Tabla15[[#This Row],[COD]],TNOMINA[CODIGO],TNOMINA[ISR])</f>
        <v>1148.33</v>
      </c>
      <c r="R81" s="34">
        <f>_xlfn.XLOOKUP(Tabla15[[#This Row],[COD]],TNOMINA[CODIGO],TNOMINA[SFS])</f>
        <v>1368</v>
      </c>
      <c r="S81" s="34">
        <f>_xlfn.XLOOKUP(Tabla15[[#This Row],[COD]],TNOMINA[CODIGO],TNOMINA[AFP])</f>
        <v>1291.5</v>
      </c>
      <c r="T81" s="34">
        <f>_xlfn.XLOOKUP(Tabla15[[#This Row],[COD]],TNOMINA[CODIGO],TNOMINA[Otros Descuentos])</f>
        <v>22887.289999999997</v>
      </c>
      <c r="U81" s="34">
        <f>_xlfn.XLOOKUP(Tabla15[[#This Row],[COD]],TNOMINA[CODIGO],TNOMINA[sneto])</f>
        <v>18304.88</v>
      </c>
      <c r="V81" s="21" t="str" cm="1">
        <f t="array" ref="V81">_xlfn.XLOOKUP(Tabla15[[#This Row],[cedula]],MINC_022025[NUMERO_DOCUMENTO],LEFT(MINC_022025[GENERO],1))</f>
        <v>F</v>
      </c>
      <c r="W81" s="56" t="str">
        <f>_xlfn.XLOOKUP(Tabla15[[#This Row],[DIRECCIÓN O DEPARTAMENTO]],MINC_022025[LUGAR_FUNCIONES],MINC_022025[LUGAR_FUNCIONES_CODIGO])</f>
        <v>01.83.01</v>
      </c>
      <c r="X81" s="21">
        <f>LEN(Tabla15[[#This Row],[CODIGO LUGAR]])</f>
        <v>8</v>
      </c>
      <c r="Y81" s="21" cm="1">
        <f t="array" ref="Y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5">
      <c r="A82" s="42" t="str">
        <f>Tabla15[[#This Row],[cedula]]&amp;Tabla15[[#This Row],[CTA]]&amp;Tabla15[[#This Row],[prog]]</f>
        <v>001053068642.1.1.1.0101</v>
      </c>
      <c r="B82" s="21" t="s">
        <v>1787</v>
      </c>
      <c r="C82" s="59" t="s">
        <v>1807</v>
      </c>
      <c r="D82" s="59" t="s">
        <v>5730</v>
      </c>
      <c r="E82" s="59" t="s">
        <v>5731</v>
      </c>
      <c r="F82" s="59" t="s">
        <v>9</v>
      </c>
      <c r="G82" s="59" t="s">
        <v>1553</v>
      </c>
      <c r="H82" s="21" t="str">
        <f>_xlfn.XLOOKUP(Tabla15[[#This Row],[cedula]],MINC_022025[CATEGORIA_PROPIA],MINC_022025[FECHA_INGRESO_PRIMER_CARGO],_xlfn.XLOOKUP(Tabla15[[#This Row],[COD]],TNOMINA[CODIGO],TNOMINA[nombre]))</f>
        <v>FLORA MATOS BAEZ</v>
      </c>
      <c r="I82" s="21" t="str">
        <f>_xlfn.XLOOKUP(Tabla15[[#This Row],[cedula]],MINC_022025[CATEGORIA_PROPIA],MINC_022025[CARGO],_xlfn.XLOOKUP(Tabla15[[#This Row],[COD]],TNOMINA[CODIGO],TNOMINA[cargo]))</f>
        <v>SECRETARIA</v>
      </c>
      <c r="J82" s="21" t="str">
        <f>_xlfn.XLOOKUP(Tabla15[[#This Row],[cedula]],MINC_022025[NUMERO_DOCUMENTO],MINC_022025[LUGAR_FUNCIONES])</f>
        <v>VICEMINITERIO DE DESARROLLO E INVESTIGACION CULTURAL</v>
      </c>
      <c r="K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" s="21" t="str">
        <f>_xlfn.XLOOKUP(Tabla15[[#This Row],[CARGO]],TSIMPLIFICADO[CARGO],TSIMPLIFICADO[CATEGORIA DEL SERVIDOR],Tabla15[[#This Row],[TIPO]])</f>
        <v>ESTATUTO SIMPLIFICADO</v>
      </c>
      <c r="M82" s="21" t="str">
        <f>IF(Tabla15[[#This Row],[CTA]]="2.1.1.3.01","TRAMITE DE PENSION",IF(Tabla15[[#This Row],[CAT1]]&lt;&gt;"",Tabla15[[#This Row],[CAT1]],Tabla15[[#This Row],[CAT2]]))</f>
        <v>ESTATUTO SIMPLIFICADO</v>
      </c>
      <c r="N82" s="86" t="str">
        <f>_xlfn.XLOOKUP(Tabla15[[#This Row],[cedula]],TFECHA[cedula],TFECHA[desde],"")</f>
        <v/>
      </c>
      <c r="O82" s="86" t="str">
        <f>_xlfn.XLOOKUP(Tabla15[[#This Row],[cedula]],TFECHA[cedula],TFECHA[hasta],"")</f>
        <v/>
      </c>
      <c r="P82" s="34">
        <f>_xlfn.XLOOKUP(Tabla15[[#This Row],[COD]],TNOMINA[CODIGO],TNOMINA[sbruto])</f>
        <v>35000</v>
      </c>
      <c r="Q82" s="34">
        <f>_xlfn.XLOOKUP(Tabla15[[#This Row],[COD]],TNOMINA[CODIGO],TNOMINA[ISR])</f>
        <v>0</v>
      </c>
      <c r="R82" s="34">
        <f>_xlfn.XLOOKUP(Tabla15[[#This Row],[COD]],TNOMINA[CODIGO],TNOMINA[SFS])</f>
        <v>1064</v>
      </c>
      <c r="S82" s="34">
        <f>_xlfn.XLOOKUP(Tabla15[[#This Row],[COD]],TNOMINA[CODIGO],TNOMINA[AFP])</f>
        <v>1004.5</v>
      </c>
      <c r="T82" s="34">
        <f>_xlfn.XLOOKUP(Tabla15[[#This Row],[COD]],TNOMINA[CODIGO],TNOMINA[Otros Descuentos])</f>
        <v>0</v>
      </c>
      <c r="U82" s="34">
        <f>_xlfn.XLOOKUP(Tabla15[[#This Row],[COD]],TNOMINA[CODIGO],TNOMINA[sneto])</f>
        <v>23909.040000000001</v>
      </c>
      <c r="V82" s="21" t="str" cm="1">
        <f t="array" ref="V82">_xlfn.XLOOKUP(Tabla15[[#This Row],[cedula]],MINC_022025[NUMERO_DOCUMENTO],LEFT(MINC_022025[GENERO],1))</f>
        <v>F</v>
      </c>
      <c r="W82" s="56" t="str">
        <f>_xlfn.XLOOKUP(Tabla15[[#This Row],[DIRECCIÓN O DEPARTAMENTO]],MINC_022025[LUGAR_FUNCIONES],MINC_022025[LUGAR_FUNCIONES_CODIGO])</f>
        <v>01.83.01</v>
      </c>
      <c r="X82" s="21">
        <f>LEN(Tabla15[[#This Row],[CODIGO LUGAR]])</f>
        <v>8</v>
      </c>
      <c r="Y82" s="21" cm="1">
        <f t="array" ref="Y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5">
      <c r="A83" s="42" t="str">
        <f>Tabla15[[#This Row],[cedula]]&amp;Tabla15[[#This Row],[CTA]]&amp;Tabla15[[#This Row],[prog]]</f>
        <v>001089241762.1.1.1.0101</v>
      </c>
      <c r="B83" s="21" t="s">
        <v>1787</v>
      </c>
      <c r="C83" s="59" t="s">
        <v>1807</v>
      </c>
      <c r="D83" s="59" t="s">
        <v>5730</v>
      </c>
      <c r="E83" s="59" t="s">
        <v>5731</v>
      </c>
      <c r="F83" s="59" t="s">
        <v>9</v>
      </c>
      <c r="G83" s="59" t="s">
        <v>1707</v>
      </c>
      <c r="H83" s="21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83" s="21" t="str">
        <f>_xlfn.XLOOKUP(Tabla15[[#This Row],[cedula]],MINC_022025[CATEGORIA_PROPIA],MINC_022025[CARGO],_xlfn.XLOOKUP(Tabla15[[#This Row],[COD]],TNOMINA[CODIGO],TNOMINA[cargo]))</f>
        <v>AUXILIAR ADMINISTRATIVO (A)</v>
      </c>
      <c r="J83" s="21" t="str">
        <f>_xlfn.XLOOKUP(Tabla15[[#This Row],[cedula]],MINC_022025[NUMERO_DOCUMENTO],MINC_022025[LUGAR_FUNCIONES])</f>
        <v>VICEMINITERIO DE DESARROLLO E INVESTIGACION CULTURAL</v>
      </c>
      <c r="K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" s="21" t="str">
        <f>_xlfn.XLOOKUP(Tabla15[[#This Row],[CARGO]],TSIMPLIFICADO[CARGO],TSIMPLIFICADO[CATEGORIA DEL SERVIDOR],Tabla15[[#This Row],[TIPO]])</f>
        <v>ESTATUTO SIMPLIFICADO</v>
      </c>
      <c r="M83" s="21" t="str">
        <f>IF(Tabla15[[#This Row],[CTA]]="2.1.1.3.01","TRAMITE DE PENSION",IF(Tabla15[[#This Row],[CAT1]]&lt;&gt;"",Tabla15[[#This Row],[CAT1]],Tabla15[[#This Row],[CAT2]]))</f>
        <v>ESTATUTO SIMPLIFICADO</v>
      </c>
      <c r="N83" s="86" t="str">
        <f>_xlfn.XLOOKUP(Tabla15[[#This Row],[cedula]],TFECHA[cedula],TFECHA[desde],"")</f>
        <v/>
      </c>
      <c r="O83" s="86" t="str">
        <f>_xlfn.XLOOKUP(Tabla15[[#This Row],[cedula]],TFECHA[cedula],TFECHA[hasta],"")</f>
        <v/>
      </c>
      <c r="P83" s="34">
        <f>_xlfn.XLOOKUP(Tabla15[[#This Row],[COD]],TNOMINA[CODIGO],TNOMINA[sbruto])</f>
        <v>30000</v>
      </c>
      <c r="Q83" s="34">
        <f>_xlfn.XLOOKUP(Tabla15[[#This Row],[COD]],TNOMINA[CODIGO],TNOMINA[ISR])</f>
        <v>0</v>
      </c>
      <c r="R83" s="34">
        <f>_xlfn.XLOOKUP(Tabla15[[#This Row],[COD]],TNOMINA[CODIGO],TNOMINA[SFS])</f>
        <v>912</v>
      </c>
      <c r="S83" s="34">
        <f>_xlfn.XLOOKUP(Tabla15[[#This Row],[COD]],TNOMINA[CODIGO],TNOMINA[AFP])</f>
        <v>861</v>
      </c>
      <c r="T83" s="34">
        <f>_xlfn.XLOOKUP(Tabla15[[#This Row],[COD]],TNOMINA[CODIGO],TNOMINA[Otros Descuentos])</f>
        <v>0</v>
      </c>
      <c r="U83" s="34">
        <f>_xlfn.XLOOKUP(Tabla15[[#This Row],[COD]],TNOMINA[CODIGO],TNOMINA[sneto])</f>
        <v>14975.81</v>
      </c>
      <c r="V83" s="21" t="str" cm="1">
        <f t="array" ref="V83">_xlfn.XLOOKUP(Tabla15[[#This Row],[cedula]],MINC_022025[NUMERO_DOCUMENTO],LEFT(MINC_022025[GENERO],1))</f>
        <v>F</v>
      </c>
      <c r="W83" s="56" t="str">
        <f>_xlfn.XLOOKUP(Tabla15[[#This Row],[DIRECCIÓN O DEPARTAMENTO]],MINC_022025[LUGAR_FUNCIONES],MINC_022025[LUGAR_FUNCIONES_CODIGO])</f>
        <v>01.83.01</v>
      </c>
      <c r="X83" s="21">
        <f>LEN(Tabla15[[#This Row],[CODIGO LUGAR]])</f>
        <v>8</v>
      </c>
      <c r="Y83" s="21" cm="1">
        <f t="array" ref="Y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5">
      <c r="A84" s="42" t="str">
        <f>Tabla15[[#This Row],[cedula]]&amp;Tabla15[[#This Row],[CTA]]&amp;Tabla15[[#This Row],[prog]]</f>
        <v>001118332162.1.1.1.0101</v>
      </c>
      <c r="B84" s="21" t="s">
        <v>1787</v>
      </c>
      <c r="C84" s="59" t="s">
        <v>1807</v>
      </c>
      <c r="D84" s="59" t="s">
        <v>5730</v>
      </c>
      <c r="E84" s="59" t="s">
        <v>5731</v>
      </c>
      <c r="F84" s="59" t="s">
        <v>9</v>
      </c>
      <c r="G84" s="59" t="s">
        <v>1792</v>
      </c>
      <c r="H84" s="21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84" s="21" t="str">
        <f>_xlfn.XLOOKUP(Tabla15[[#This Row],[cedula]],MINC_022025[CATEGORIA_PROPIA],MINC_022025[CARGO],_xlfn.XLOOKUP(Tabla15[[#This Row],[COD]],TNOMINA[CODIGO],TNOMINA[cargo]))</f>
        <v>CHOFER I</v>
      </c>
      <c r="J84" s="21" t="str">
        <f>_xlfn.XLOOKUP(Tabla15[[#This Row],[cedula]],MINC_022025[NUMERO_DOCUMENTO],MINC_022025[LUGAR_FUNCIONES])</f>
        <v>VICEMINITERIO DE DESARROLLO E INVESTIGACION CULTURAL</v>
      </c>
      <c r="K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" s="21" t="str">
        <f>_xlfn.XLOOKUP(Tabla15[[#This Row],[CARGO]],TSIMPLIFICADO[CARGO],TSIMPLIFICADO[CATEGORIA DEL SERVIDOR],Tabla15[[#This Row],[TIPO]])</f>
        <v>ESTATUTO SIMPLIFICADO</v>
      </c>
      <c r="M84" s="21" t="str">
        <f>IF(Tabla15[[#This Row],[CTA]]="2.1.1.3.01","TRAMITE DE PENSION",IF(Tabla15[[#This Row],[CAT1]]&lt;&gt;"",Tabla15[[#This Row],[CAT1]],Tabla15[[#This Row],[CAT2]]))</f>
        <v>ESTATUTO SIMPLIFICADO</v>
      </c>
      <c r="N84" s="86" t="str">
        <f>_xlfn.XLOOKUP(Tabla15[[#This Row],[cedula]],TFECHA[cedula],TFECHA[desde],"")</f>
        <v/>
      </c>
      <c r="O84" s="86" t="str">
        <f>_xlfn.XLOOKUP(Tabla15[[#This Row],[cedula]],TFECHA[cedula],TFECHA[hasta],"")</f>
        <v/>
      </c>
      <c r="P84" s="34">
        <f>_xlfn.XLOOKUP(Tabla15[[#This Row],[COD]],TNOMINA[CODIGO],TNOMINA[sbruto])</f>
        <v>24000</v>
      </c>
      <c r="Q84" s="34">
        <f>_xlfn.XLOOKUP(Tabla15[[#This Row],[COD]],TNOMINA[CODIGO],TNOMINA[ISR])</f>
        <v>0</v>
      </c>
      <c r="R84" s="34">
        <f>_xlfn.XLOOKUP(Tabla15[[#This Row],[COD]],TNOMINA[CODIGO],TNOMINA[SFS])</f>
        <v>729.6</v>
      </c>
      <c r="S84" s="34">
        <f>_xlfn.XLOOKUP(Tabla15[[#This Row],[COD]],TNOMINA[CODIGO],TNOMINA[AFP])</f>
        <v>688.8</v>
      </c>
      <c r="T84" s="34">
        <f>_xlfn.XLOOKUP(Tabla15[[#This Row],[COD]],TNOMINA[CODIGO],TNOMINA[Otros Descuentos])</f>
        <v>0</v>
      </c>
      <c r="U84" s="34">
        <f>_xlfn.XLOOKUP(Tabla15[[#This Row],[COD]],TNOMINA[CODIGO],TNOMINA[sneto])</f>
        <v>5540.84</v>
      </c>
      <c r="V84" s="21" t="str" cm="1">
        <f t="array" ref="V84">_xlfn.XLOOKUP(Tabla15[[#This Row],[cedula]],MINC_022025[NUMERO_DOCUMENTO],LEFT(MINC_022025[GENERO],1))</f>
        <v>M</v>
      </c>
      <c r="W84" s="56" t="str">
        <f>_xlfn.XLOOKUP(Tabla15[[#This Row],[DIRECCIÓN O DEPARTAMENTO]],MINC_022025[LUGAR_FUNCIONES],MINC_022025[LUGAR_FUNCIONES_CODIGO])</f>
        <v>01.83.01</v>
      </c>
      <c r="X84" s="21">
        <f>LEN(Tabla15[[#This Row],[CODIGO LUGAR]])</f>
        <v>8</v>
      </c>
      <c r="Y84" s="21" cm="1">
        <f t="array" ref="Y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5">
      <c r="A85" s="42" t="str">
        <f>Tabla15[[#This Row],[cedula]]&amp;Tabla15[[#This Row],[CTA]]&amp;Tabla15[[#This Row],[prog]]</f>
        <v>001000827672.1.1.1.0101</v>
      </c>
      <c r="B85" s="21" t="s">
        <v>1787</v>
      </c>
      <c r="C85" s="59" t="s">
        <v>1807</v>
      </c>
      <c r="D85" s="59" t="s">
        <v>5730</v>
      </c>
      <c r="E85" s="59" t="s">
        <v>5731</v>
      </c>
      <c r="F85" s="59" t="s">
        <v>9</v>
      </c>
      <c r="G85" s="59" t="s">
        <v>5917</v>
      </c>
      <c r="H85" s="21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85" s="21" t="str">
        <f>_xlfn.XLOOKUP(Tabla15[[#This Row],[cedula]],MINC_022025[CATEGORIA_PROPIA],MINC_022025[CARGO],_xlfn.XLOOKUP(Tabla15[[#This Row],[COD]],TNOMINA[CODIGO],TNOMINA[cargo]))</f>
        <v>VICEMINISTRO (A)</v>
      </c>
      <c r="J85" s="21" t="str">
        <f>_xlfn.XLOOKUP(Tabla15[[#This Row],[cedula]],MINC_022025[NUMERO_DOCUMENTO],MINC_022025[LUGAR_FUNCIONES])</f>
        <v>VICEMINISTERIO DE CREATIVIDAD Y FORMACION ARTISTICA</v>
      </c>
      <c r="K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85" s="21" t="str">
        <f>_xlfn.XLOOKUP(Tabla15[[#This Row],[CARGO]],TSIMPLIFICADO[CARGO],TSIMPLIFICADO[CATEGORIA DEL SERVIDOR],Tabla15[[#This Row],[TIPO]])</f>
        <v>FIJO</v>
      </c>
      <c r="M85" s="21" t="str">
        <f>IF(Tabla15[[#This Row],[CTA]]="2.1.1.3.01","TRAMITE DE PENSION",IF(Tabla15[[#This Row],[CAT1]]&lt;&gt;"",Tabla15[[#This Row],[CAT1]],Tabla15[[#This Row],[CAT2]]))</f>
        <v>LIBRE NOMBRAMIENTO Y REMOCION</v>
      </c>
      <c r="N85" s="86" t="str">
        <f>_xlfn.XLOOKUP(Tabla15[[#This Row],[cedula]],TFECHA[cedula],TFECHA[desde],"")</f>
        <v/>
      </c>
      <c r="O85" s="86" t="str">
        <f>_xlfn.XLOOKUP(Tabla15[[#This Row],[cedula]],TFECHA[cedula],TFECHA[hasta],"")</f>
        <v/>
      </c>
      <c r="P85" s="34">
        <f>_xlfn.XLOOKUP(Tabla15[[#This Row],[COD]],TNOMINA[CODIGO],TNOMINA[sbruto])</f>
        <v>260000</v>
      </c>
      <c r="Q85" s="34">
        <f>_xlfn.XLOOKUP(Tabla15[[#This Row],[COD]],TNOMINA[CODIGO],TNOMINA[ISR])</f>
        <v>50246.58</v>
      </c>
      <c r="R85" s="34">
        <f>_xlfn.XLOOKUP(Tabla15[[#This Row],[COD]],TNOMINA[CODIGO],TNOMINA[SFS])</f>
        <v>5883.16</v>
      </c>
      <c r="S85" s="34">
        <f>_xlfn.XLOOKUP(Tabla15[[#This Row],[COD]],TNOMINA[CODIGO],TNOMINA[AFP])</f>
        <v>7462</v>
      </c>
      <c r="T85" s="34">
        <f>_xlfn.XLOOKUP(Tabla15[[#This Row],[COD]],TNOMINA[CODIGO],TNOMINA[Otros Descuentos])</f>
        <v>24.999999999970896</v>
      </c>
      <c r="U85" s="34">
        <f>_xlfn.XLOOKUP(Tabla15[[#This Row],[COD]],TNOMINA[CODIGO],TNOMINA[sneto])</f>
        <v>196383.26</v>
      </c>
      <c r="V85" s="21" t="str" cm="1">
        <f t="array" ref="V85">_xlfn.XLOOKUP(Tabla15[[#This Row],[cedula]],MINC_022025[NUMERO_DOCUMENTO],LEFT(MINC_022025[GENERO],1))</f>
        <v>M</v>
      </c>
      <c r="W85" s="56" t="str">
        <f>_xlfn.XLOOKUP(Tabla15[[#This Row],[DIRECCIÓN O DEPARTAMENTO]],MINC_022025[LUGAR_FUNCIONES],MINC_022025[LUGAR_FUNCIONES_CODIGO])</f>
        <v>01.83.02</v>
      </c>
      <c r="X85" s="21">
        <f>LEN(Tabla15[[#This Row],[CODIGO LUGAR]])</f>
        <v>8</v>
      </c>
      <c r="Y85" s="21" cm="1">
        <f t="array" ref="Y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5">
      <c r="A86" s="42" t="str">
        <f>Tabla15[[#This Row],[cedula]]&amp;Tabla15[[#This Row],[CTA]]&amp;Tabla15[[#This Row],[prog]]</f>
        <v>001008293992.1.1.1.0101</v>
      </c>
      <c r="B86" s="21" t="s">
        <v>1787</v>
      </c>
      <c r="C86" s="59" t="s">
        <v>1807</v>
      </c>
      <c r="D86" s="59" t="s">
        <v>5730</v>
      </c>
      <c r="E86" s="59" t="s">
        <v>5731</v>
      </c>
      <c r="F86" s="59" t="s">
        <v>9</v>
      </c>
      <c r="G86" s="59" t="s">
        <v>2269</v>
      </c>
      <c r="H86" s="21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86" s="21" t="str">
        <f>_xlfn.XLOOKUP(Tabla15[[#This Row],[cedula]],MINC_022025[CATEGORIA_PROPIA],MINC_022025[CARGO],_xlfn.XLOOKUP(Tabla15[[#This Row],[COD]],TNOMINA[CODIGO],TNOMINA[cargo]))</f>
        <v>ASESOR</v>
      </c>
      <c r="J86" s="21" t="str">
        <f>_xlfn.XLOOKUP(Tabla15[[#This Row],[cedula]],MINC_022025[NUMERO_DOCUMENTO],MINC_022025[LUGAR_FUNCIONES])</f>
        <v>VICEMINISTERIO DE CREATIVIDAD Y FORMACION ARTISTICA</v>
      </c>
      <c r="K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86" s="21" t="str">
        <f>_xlfn.XLOOKUP(Tabla15[[#This Row],[CARGO]],TSIMPLIFICADO[CARGO],TSIMPLIFICADO[CATEGORIA DEL SERVIDOR],Tabla15[[#This Row],[TIPO]])</f>
        <v>FIJO</v>
      </c>
      <c r="M86" s="21" t="str">
        <f>IF(Tabla15[[#This Row],[CTA]]="2.1.1.3.01","TRAMITE DE PENSION",IF(Tabla15[[#This Row],[CAT1]]&lt;&gt;"",Tabla15[[#This Row],[CAT1]],Tabla15[[#This Row],[CAT2]]))</f>
        <v>EMPLEADO DE CONFIANZA</v>
      </c>
      <c r="N86" s="86" t="str">
        <f>_xlfn.XLOOKUP(Tabla15[[#This Row],[cedula]],TFECHA[cedula],TFECHA[desde],"")</f>
        <v/>
      </c>
      <c r="O86" s="86" t="str">
        <f>_xlfn.XLOOKUP(Tabla15[[#This Row],[cedula]],TFECHA[cedula],TFECHA[hasta],"")</f>
        <v/>
      </c>
      <c r="P86" s="34">
        <f>_xlfn.XLOOKUP(Tabla15[[#This Row],[COD]],TNOMINA[CODIGO],TNOMINA[sbruto])</f>
        <v>220000</v>
      </c>
      <c r="Q86" s="34">
        <f>_xlfn.XLOOKUP(Tabla15[[#This Row],[COD]],TNOMINA[CODIGO],TNOMINA[ISR])</f>
        <v>40533.58</v>
      </c>
      <c r="R86" s="34">
        <f>_xlfn.XLOOKUP(Tabla15[[#This Row],[COD]],TNOMINA[CODIGO],TNOMINA[SFS])</f>
        <v>5883.16</v>
      </c>
      <c r="S86" s="34">
        <f>_xlfn.XLOOKUP(Tabla15[[#This Row],[COD]],TNOMINA[CODIGO],TNOMINA[AFP])</f>
        <v>6314</v>
      </c>
      <c r="T86" s="34">
        <f>_xlfn.XLOOKUP(Tabla15[[#This Row],[COD]],TNOMINA[CODIGO],TNOMINA[Otros Descuentos])</f>
        <v>2024.9999999999709</v>
      </c>
      <c r="U86" s="34">
        <f>_xlfn.XLOOKUP(Tabla15[[#This Row],[COD]],TNOMINA[CODIGO],TNOMINA[sneto])</f>
        <v>165244.26</v>
      </c>
      <c r="V86" s="21" t="str" cm="1">
        <f t="array" ref="V86">_xlfn.XLOOKUP(Tabla15[[#This Row],[cedula]],MINC_022025[NUMERO_DOCUMENTO],LEFT(MINC_022025[GENERO],1))</f>
        <v>M</v>
      </c>
      <c r="W86" s="56" t="str">
        <f>_xlfn.XLOOKUP(Tabla15[[#This Row],[DIRECCIÓN O DEPARTAMENTO]],MINC_022025[LUGAR_FUNCIONES],MINC_022025[LUGAR_FUNCIONES_CODIGO])</f>
        <v>01.83.02</v>
      </c>
      <c r="X86" s="21">
        <f>LEN(Tabla15[[#This Row],[CODIGO LUGAR]])</f>
        <v>8</v>
      </c>
      <c r="Y86" s="21" cm="1">
        <f t="array" ref="Y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5">
      <c r="A87" s="42" t="str">
        <f>Tabla15[[#This Row],[cedula]]&amp;Tabla15[[#This Row],[CTA]]&amp;Tabla15[[#This Row],[prog]]</f>
        <v>001164320552.1.1.1.0101</v>
      </c>
      <c r="B87" s="21" t="s">
        <v>1787</v>
      </c>
      <c r="C87" s="59" t="s">
        <v>1807</v>
      </c>
      <c r="D87" s="59" t="s">
        <v>5730</v>
      </c>
      <c r="E87" s="59" t="s">
        <v>5731</v>
      </c>
      <c r="F87" s="59" t="s">
        <v>9</v>
      </c>
      <c r="G87" s="59" t="s">
        <v>1608</v>
      </c>
      <c r="H87" s="21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87" s="21" t="str">
        <f>_xlfn.XLOOKUP(Tabla15[[#This Row],[cedula]],MINC_022025[CATEGORIA_PROPIA],MINC_022025[CARGO],_xlfn.XLOOKUP(Tabla15[[#This Row],[COD]],TNOMINA[CODIGO],TNOMINA[cargo]))</f>
        <v>ASESOR</v>
      </c>
      <c r="J87" s="21" t="str">
        <f>_xlfn.XLOOKUP(Tabla15[[#This Row],[cedula]],MINC_022025[NUMERO_DOCUMENTO],MINC_022025[LUGAR_FUNCIONES])</f>
        <v>VICEMINISTERIO DE CREATIVIDAD Y FORMACION ARTISTICA</v>
      </c>
      <c r="K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87" s="21" t="str">
        <f>_xlfn.XLOOKUP(Tabla15[[#This Row],[CARGO]],TSIMPLIFICADO[CARGO],TSIMPLIFICADO[CATEGORIA DEL SERVIDOR],Tabla15[[#This Row],[TIPO]])</f>
        <v>FIJO</v>
      </c>
      <c r="M87" s="21" t="str">
        <f>IF(Tabla15[[#This Row],[CTA]]="2.1.1.3.01","TRAMITE DE PENSION",IF(Tabla15[[#This Row],[CAT1]]&lt;&gt;"",Tabla15[[#This Row],[CAT1]],Tabla15[[#This Row],[CAT2]]))</f>
        <v>EMPLEADO DE CONFIANZA</v>
      </c>
      <c r="N87" s="86" t="str">
        <f>_xlfn.XLOOKUP(Tabla15[[#This Row],[cedula]],TFECHA[cedula],TFECHA[desde],"")</f>
        <v/>
      </c>
      <c r="O87" s="86" t="str">
        <f>_xlfn.XLOOKUP(Tabla15[[#This Row],[cedula]],TFECHA[cedula],TFECHA[hasta],"")</f>
        <v/>
      </c>
      <c r="P87" s="34">
        <f>_xlfn.XLOOKUP(Tabla15[[#This Row],[COD]],TNOMINA[CODIGO],TNOMINA[sbruto])</f>
        <v>180000</v>
      </c>
      <c r="Q87" s="34">
        <f>_xlfn.XLOOKUP(Tabla15[[#This Row],[COD]],TNOMINA[CODIGO],TNOMINA[ISR])</f>
        <v>30923.37</v>
      </c>
      <c r="R87" s="34">
        <f>_xlfn.XLOOKUP(Tabla15[[#This Row],[COD]],TNOMINA[CODIGO],TNOMINA[SFS])</f>
        <v>5472</v>
      </c>
      <c r="S87" s="34">
        <f>_xlfn.XLOOKUP(Tabla15[[#This Row],[COD]],TNOMINA[CODIGO],TNOMINA[AFP])</f>
        <v>5166</v>
      </c>
      <c r="T87" s="34">
        <f>_xlfn.XLOOKUP(Tabla15[[#This Row],[COD]],TNOMINA[CODIGO],TNOMINA[Otros Descuentos])</f>
        <v>25</v>
      </c>
      <c r="U87" s="34">
        <f>_xlfn.XLOOKUP(Tabla15[[#This Row],[COD]],TNOMINA[CODIGO],TNOMINA[sneto])</f>
        <v>138413.63</v>
      </c>
      <c r="V87" s="21" t="str" cm="1">
        <f t="array" ref="V87">_xlfn.XLOOKUP(Tabla15[[#This Row],[cedula]],MINC_022025[NUMERO_DOCUMENTO],LEFT(MINC_022025[GENERO],1))</f>
        <v>M</v>
      </c>
      <c r="W87" s="56" t="str">
        <f>_xlfn.XLOOKUP(Tabla15[[#This Row],[DIRECCIÓN O DEPARTAMENTO]],MINC_022025[LUGAR_FUNCIONES],MINC_022025[LUGAR_FUNCIONES_CODIGO])</f>
        <v>01.83.02</v>
      </c>
      <c r="X87" s="21">
        <f>LEN(Tabla15[[#This Row],[CODIGO LUGAR]])</f>
        <v>8</v>
      </c>
      <c r="Y87" s="21" cm="1">
        <f t="array" ref="Y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5">
      <c r="A88" s="42" t="str">
        <f>Tabla15[[#This Row],[cedula]]&amp;Tabla15[[#This Row],[CTA]]&amp;Tabla15[[#This Row],[prog]]</f>
        <v>001094651792.1.1.1.0101</v>
      </c>
      <c r="B88" s="21" t="s">
        <v>1787</v>
      </c>
      <c r="C88" s="59" t="s">
        <v>1807</v>
      </c>
      <c r="D88" s="59" t="s">
        <v>5730</v>
      </c>
      <c r="E88" s="59" t="s">
        <v>5731</v>
      </c>
      <c r="F88" s="59" t="s">
        <v>9</v>
      </c>
      <c r="G88" s="59" t="s">
        <v>874</v>
      </c>
      <c r="H88" s="21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88" s="21" t="str">
        <f>_xlfn.XLOOKUP(Tabla15[[#This Row],[cedula]],MINC_022025[CATEGORIA_PROPIA],MINC_022025[CARGO],_xlfn.XLOOKUP(Tabla15[[#This Row],[COD]],TNOMINA[CODIGO],TNOMINA[cargo]))</f>
        <v>DIRECTORA DOCENTE</v>
      </c>
      <c r="J88" s="21" t="str">
        <f>_xlfn.XLOOKUP(Tabla15[[#This Row],[cedula]],MINC_022025[NUMERO_DOCUMENTO],MINC_022025[LUGAR_FUNCIONES])</f>
        <v>VICEMINISTERIO DE CREATIVIDAD Y FORMACION ARTISTICA</v>
      </c>
      <c r="K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8" s="21" t="str">
        <f>_xlfn.XLOOKUP(Tabla15[[#This Row],[CARGO]],TSIMPLIFICADO[CARGO],TSIMPLIFICADO[CATEGORIA DEL SERVIDOR],Tabla15[[#This Row],[TIPO]])</f>
        <v>FIJO</v>
      </c>
      <c r="M88" s="21" t="str">
        <f>IF(Tabla15[[#This Row],[CTA]]="2.1.1.3.01","TRAMITE DE PENSION",IF(Tabla15[[#This Row],[CAT1]]&lt;&gt;"",Tabla15[[#This Row],[CAT1]],Tabla15[[#This Row],[CAT2]]))</f>
        <v>CARRERA ADMINISTRATIVA</v>
      </c>
      <c r="N88" s="86" t="str">
        <f>_xlfn.XLOOKUP(Tabla15[[#This Row],[cedula]],TFECHA[cedula],TFECHA[desde],"")</f>
        <v/>
      </c>
      <c r="O88" s="86" t="str">
        <f>_xlfn.XLOOKUP(Tabla15[[#This Row],[cedula]],TFECHA[cedula],TFECHA[hasta],"")</f>
        <v/>
      </c>
      <c r="P88" s="34">
        <f>_xlfn.XLOOKUP(Tabla15[[#This Row],[COD]],TNOMINA[CODIGO],TNOMINA[sbruto])</f>
        <v>150000</v>
      </c>
      <c r="Q88" s="34">
        <f>_xlfn.XLOOKUP(Tabla15[[#This Row],[COD]],TNOMINA[CODIGO],TNOMINA[ISR])</f>
        <v>23866.62</v>
      </c>
      <c r="R88" s="34">
        <f>_xlfn.XLOOKUP(Tabla15[[#This Row],[COD]],TNOMINA[CODIGO],TNOMINA[SFS])</f>
        <v>4560</v>
      </c>
      <c r="S88" s="34">
        <f>_xlfn.XLOOKUP(Tabla15[[#This Row],[COD]],TNOMINA[CODIGO],TNOMINA[AFP])</f>
        <v>4305</v>
      </c>
      <c r="T88" s="34">
        <f>_xlfn.XLOOKUP(Tabla15[[#This Row],[COD]],TNOMINA[CODIGO],TNOMINA[Otros Descuentos])</f>
        <v>75</v>
      </c>
      <c r="U88" s="34">
        <f>_xlfn.XLOOKUP(Tabla15[[#This Row],[COD]],TNOMINA[CODIGO],TNOMINA[sneto])</f>
        <v>117193.38</v>
      </c>
      <c r="V88" s="21" t="str" cm="1">
        <f t="array" ref="V88">_xlfn.XLOOKUP(Tabla15[[#This Row],[cedula]],MINC_022025[NUMERO_DOCUMENTO],LEFT(MINC_022025[GENERO],1))</f>
        <v>F</v>
      </c>
      <c r="W88" s="56" t="str">
        <f>_xlfn.XLOOKUP(Tabla15[[#This Row],[DIRECCIÓN O DEPARTAMENTO]],MINC_022025[LUGAR_FUNCIONES],MINC_022025[LUGAR_FUNCIONES_CODIGO])</f>
        <v>01.83.02</v>
      </c>
      <c r="X88" s="21">
        <f>LEN(Tabla15[[#This Row],[CODIGO LUGAR]])</f>
        <v>8</v>
      </c>
      <c r="Y88" s="21" cm="1">
        <f t="array" ref="Y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5">
      <c r="A89" s="42" t="str">
        <f>Tabla15[[#This Row],[cedula]]&amp;Tabla15[[#This Row],[CTA]]&amp;Tabla15[[#This Row],[prog]]</f>
        <v>001094096072.1.1.1.0101</v>
      </c>
      <c r="B89" s="21" t="s">
        <v>1787</v>
      </c>
      <c r="C89" s="59" t="s">
        <v>1807</v>
      </c>
      <c r="D89" s="59" t="s">
        <v>5730</v>
      </c>
      <c r="E89" s="59" t="s">
        <v>5731</v>
      </c>
      <c r="F89" s="59" t="s">
        <v>9</v>
      </c>
      <c r="G89" s="59" t="s">
        <v>1325</v>
      </c>
      <c r="H89" s="21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89" s="21" t="str">
        <f>_xlfn.XLOOKUP(Tabla15[[#This Row],[cedula]],MINC_022025[CATEGORIA_PROPIA],MINC_022025[CARGO],_xlfn.XLOOKUP(Tabla15[[#This Row],[COD]],TNOMINA[CODIGO],TNOMINA[cargo]))</f>
        <v>ASISTENTE</v>
      </c>
      <c r="J89" s="21" t="str">
        <f>_xlfn.XLOOKUP(Tabla15[[#This Row],[cedula]],MINC_022025[NUMERO_DOCUMENTO],MINC_022025[LUGAR_FUNCIONES])</f>
        <v>VICEMINISTERIO DE CREATIVIDAD Y FORMACION ARTISTICA</v>
      </c>
      <c r="K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89" s="21" t="str">
        <f>_xlfn.XLOOKUP(Tabla15[[#This Row],[CARGO]],TSIMPLIFICADO[CARGO],TSIMPLIFICADO[CATEGORIA DEL SERVIDOR],Tabla15[[#This Row],[TIPO]])</f>
        <v>FIJO</v>
      </c>
      <c r="M89" s="21" t="str">
        <f>IF(Tabla15[[#This Row],[CTA]]="2.1.1.3.01","TRAMITE DE PENSION",IF(Tabla15[[#This Row],[CAT1]]&lt;&gt;"",Tabla15[[#This Row],[CAT1]],Tabla15[[#This Row],[CAT2]]))</f>
        <v>EMPLEADO DE CONFIANZA</v>
      </c>
      <c r="N89" s="86" t="str">
        <f>_xlfn.XLOOKUP(Tabla15[[#This Row],[cedula]],TFECHA[cedula],TFECHA[desde],"")</f>
        <v/>
      </c>
      <c r="O89" s="86" t="str">
        <f>_xlfn.XLOOKUP(Tabla15[[#This Row],[cedula]],TFECHA[cedula],TFECHA[hasta],"")</f>
        <v/>
      </c>
      <c r="P89" s="34">
        <f>_xlfn.XLOOKUP(Tabla15[[#This Row],[COD]],TNOMINA[CODIGO],TNOMINA[sbruto])</f>
        <v>100000</v>
      </c>
      <c r="Q89" s="34">
        <f>_xlfn.XLOOKUP(Tabla15[[#This Row],[COD]],TNOMINA[CODIGO],TNOMINA[ISR])</f>
        <v>12105.37</v>
      </c>
      <c r="R89" s="34">
        <f>_xlfn.XLOOKUP(Tabla15[[#This Row],[COD]],TNOMINA[CODIGO],TNOMINA[SFS])</f>
        <v>3040</v>
      </c>
      <c r="S89" s="34">
        <f>_xlfn.XLOOKUP(Tabla15[[#This Row],[COD]],TNOMINA[CODIGO],TNOMINA[AFP])</f>
        <v>2870</v>
      </c>
      <c r="T89" s="34">
        <f>_xlfn.XLOOKUP(Tabla15[[#This Row],[COD]],TNOMINA[CODIGO],TNOMINA[Otros Descuentos])</f>
        <v>1625</v>
      </c>
      <c r="U89" s="34">
        <f>_xlfn.XLOOKUP(Tabla15[[#This Row],[COD]],TNOMINA[CODIGO],TNOMINA[sneto])</f>
        <v>80359.63</v>
      </c>
      <c r="V89" s="21" t="str" cm="1">
        <f t="array" ref="V89">_xlfn.XLOOKUP(Tabla15[[#This Row],[cedula]],MINC_022025[NUMERO_DOCUMENTO],LEFT(MINC_022025[GENERO],1))</f>
        <v>M</v>
      </c>
      <c r="W89" s="56" t="str">
        <f>_xlfn.XLOOKUP(Tabla15[[#This Row],[DIRECCIÓN O DEPARTAMENTO]],MINC_022025[LUGAR_FUNCIONES],MINC_022025[LUGAR_FUNCIONES_CODIGO])</f>
        <v>01.83.02</v>
      </c>
      <c r="X89" s="21">
        <f>LEN(Tabla15[[#This Row],[CODIGO LUGAR]])</f>
        <v>8</v>
      </c>
      <c r="Y89" s="21" cm="1">
        <f t="array" ref="Y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5">
      <c r="A90" s="42" t="str">
        <f>Tabla15[[#This Row],[cedula]]&amp;Tabla15[[#This Row],[CTA]]&amp;Tabla15[[#This Row],[prog]]</f>
        <v>031040831122.1.1.1.0101</v>
      </c>
      <c r="B90" s="21" t="s">
        <v>1787</v>
      </c>
      <c r="C90" s="59" t="s">
        <v>1807</v>
      </c>
      <c r="D90" s="59" t="s">
        <v>5730</v>
      </c>
      <c r="E90" s="59" t="s">
        <v>5731</v>
      </c>
      <c r="F90" s="59" t="s">
        <v>9</v>
      </c>
      <c r="G90" s="59" t="s">
        <v>1379</v>
      </c>
      <c r="H90" s="21" t="str">
        <f>_xlfn.XLOOKUP(Tabla15[[#This Row],[cedula]],MINC_022025[CATEGORIA_PROPIA],MINC_022025[FECHA_INGRESO_PRIMER_CARGO],_xlfn.XLOOKUP(Tabla15[[#This Row],[COD]],TNOMINA[CODIGO],TNOMINA[nombre]))</f>
        <v>PABLO MANUEL PEREZ CRUZ</v>
      </c>
      <c r="I90" s="21" t="str">
        <f>_xlfn.XLOOKUP(Tabla15[[#This Row],[cedula]],MINC_022025[CATEGORIA_PROPIA],MINC_022025[CARGO],_xlfn.XLOOKUP(Tabla15[[#This Row],[COD]],TNOMINA[CODIGO],TNOMINA[cargo]))</f>
        <v>ASISTENTE</v>
      </c>
      <c r="J90" s="21" t="str">
        <f>_xlfn.XLOOKUP(Tabla15[[#This Row],[cedula]],MINC_022025[NUMERO_DOCUMENTO],MINC_022025[LUGAR_FUNCIONES])</f>
        <v>VICEMINISTERIO DE CREATIVIDAD Y FORMACION ARTISTICA</v>
      </c>
      <c r="K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90" s="21" t="str">
        <f>_xlfn.XLOOKUP(Tabla15[[#This Row],[CARGO]],TSIMPLIFICADO[CARGO],TSIMPLIFICADO[CATEGORIA DEL SERVIDOR],Tabla15[[#This Row],[TIPO]])</f>
        <v>FIJO</v>
      </c>
      <c r="M90" s="21" t="str">
        <f>IF(Tabla15[[#This Row],[CTA]]="2.1.1.3.01","TRAMITE DE PENSION",IF(Tabla15[[#This Row],[CAT1]]&lt;&gt;"",Tabla15[[#This Row],[CAT1]],Tabla15[[#This Row],[CAT2]]))</f>
        <v>EMPLEADO DE CONFIANZA</v>
      </c>
      <c r="N90" s="86" t="str">
        <f>_xlfn.XLOOKUP(Tabla15[[#This Row],[cedula]],TFECHA[cedula],TFECHA[desde],"")</f>
        <v/>
      </c>
      <c r="O90" s="86" t="str">
        <f>_xlfn.XLOOKUP(Tabla15[[#This Row],[cedula]],TFECHA[cedula],TFECHA[hasta],"")</f>
        <v/>
      </c>
      <c r="P90" s="34">
        <f>_xlfn.XLOOKUP(Tabla15[[#This Row],[COD]],TNOMINA[CODIGO],TNOMINA[sbruto])</f>
        <v>90000</v>
      </c>
      <c r="Q90" s="34">
        <f>_xlfn.XLOOKUP(Tabla15[[#This Row],[COD]],TNOMINA[CODIGO],TNOMINA[ISR])</f>
        <v>9753.1200000000008</v>
      </c>
      <c r="R90" s="34">
        <f>_xlfn.XLOOKUP(Tabla15[[#This Row],[COD]],TNOMINA[CODIGO],TNOMINA[SFS])</f>
        <v>2736</v>
      </c>
      <c r="S90" s="34">
        <f>_xlfn.XLOOKUP(Tabla15[[#This Row],[COD]],TNOMINA[CODIGO],TNOMINA[AFP])</f>
        <v>2583</v>
      </c>
      <c r="T90" s="34">
        <f>_xlfn.XLOOKUP(Tabla15[[#This Row],[COD]],TNOMINA[CODIGO],TNOMINA[Otros Descuentos])</f>
        <v>25</v>
      </c>
      <c r="U90" s="34">
        <f>_xlfn.XLOOKUP(Tabla15[[#This Row],[COD]],TNOMINA[CODIGO],TNOMINA[sneto])</f>
        <v>74902.880000000005</v>
      </c>
      <c r="V90" s="21" t="str" cm="1">
        <f t="array" ref="V90">_xlfn.XLOOKUP(Tabla15[[#This Row],[cedula]],MINC_022025[NUMERO_DOCUMENTO],LEFT(MINC_022025[GENERO],1))</f>
        <v>M</v>
      </c>
      <c r="W90" s="56" t="str">
        <f>_xlfn.XLOOKUP(Tabla15[[#This Row],[DIRECCIÓN O DEPARTAMENTO]],MINC_022025[LUGAR_FUNCIONES],MINC_022025[LUGAR_FUNCIONES_CODIGO])</f>
        <v>01.83.02</v>
      </c>
      <c r="X90" s="21">
        <f>LEN(Tabla15[[#This Row],[CODIGO LUGAR]])</f>
        <v>8</v>
      </c>
      <c r="Y90" s="21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>
      <c r="A91" s="42" t="str">
        <f>Tabla15[[#This Row],[cedula]]&amp;Tabla15[[#This Row],[CTA]]&amp;Tabla15[[#This Row],[prog]]</f>
        <v>056015650202.1.1.1.0101</v>
      </c>
      <c r="B91" s="21" t="s">
        <v>1787</v>
      </c>
      <c r="C91" s="59" t="s">
        <v>1807</v>
      </c>
      <c r="D91" s="59" t="s">
        <v>5730</v>
      </c>
      <c r="E91" s="59" t="s">
        <v>5731</v>
      </c>
      <c r="F91" s="59" t="s">
        <v>9</v>
      </c>
      <c r="G91" s="59" t="s">
        <v>1378</v>
      </c>
      <c r="H91" s="21" t="str">
        <f>_xlfn.XLOOKUP(Tabla15[[#This Row],[cedula]],MINC_022025[CATEGORIA_PROPIA],MINC_022025[FECHA_INGRESO_PRIMER_CARGO],_xlfn.XLOOKUP(Tabla15[[#This Row],[COD]],TNOMINA[CODIGO],TNOMINA[nombre]))</f>
        <v>ORLANDO EUGENIO PADILLA FAXAS</v>
      </c>
      <c r="I91" s="21" t="str">
        <f>_xlfn.XLOOKUP(Tabla15[[#This Row],[cedula]],MINC_022025[CATEGORIA_PROPIA],MINC_022025[CARGO],_xlfn.XLOOKUP(Tabla15[[#This Row],[COD]],TNOMINA[CODIGO],TNOMINA[cargo]))</f>
        <v>DIRECTOR (A)</v>
      </c>
      <c r="J91" s="21" t="str">
        <f>_xlfn.XLOOKUP(Tabla15[[#This Row],[cedula]],MINC_022025[NUMERO_DOCUMENTO],MINC_022025[LUGAR_FUNCIONES])</f>
        <v>VICEMINISTERIO DE CREATIVIDAD Y FORMACION ARTISTICA</v>
      </c>
      <c r="K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1" s="21" t="str">
        <f>_xlfn.XLOOKUP(Tabla15[[#This Row],[CARGO]],TSIMPLIFICADO[CARGO],TSIMPLIFICADO[CATEGORIA DEL SERVIDOR],Tabla15[[#This Row],[TIPO]])</f>
        <v>FIJO</v>
      </c>
      <c r="M91" s="21" t="str">
        <f>IF(Tabla15[[#This Row],[CTA]]="2.1.1.3.01","TRAMITE DE PENSION",IF(Tabla15[[#This Row],[CAT1]]&lt;&gt;"",Tabla15[[#This Row],[CAT1]],Tabla15[[#This Row],[CAT2]]))</f>
        <v>FIJO</v>
      </c>
      <c r="N91" s="86" t="str">
        <f>_xlfn.XLOOKUP(Tabla15[[#This Row],[cedula]],TFECHA[cedula],TFECHA[desde],"")</f>
        <v/>
      </c>
      <c r="O91" s="86" t="str">
        <f>_xlfn.XLOOKUP(Tabla15[[#This Row],[cedula]],TFECHA[cedula],TFECHA[hasta],"")</f>
        <v/>
      </c>
      <c r="P91" s="34">
        <f>_xlfn.XLOOKUP(Tabla15[[#This Row],[COD]],TNOMINA[CODIGO],TNOMINA[sbruto])</f>
        <v>75000</v>
      </c>
      <c r="Q91" s="34">
        <f>_xlfn.XLOOKUP(Tabla15[[#This Row],[COD]],TNOMINA[CODIGO],TNOMINA[ISR])</f>
        <v>6309.38</v>
      </c>
      <c r="R91" s="34">
        <f>_xlfn.XLOOKUP(Tabla15[[#This Row],[COD]],TNOMINA[CODIGO],TNOMINA[SFS])</f>
        <v>2280</v>
      </c>
      <c r="S91" s="34">
        <f>_xlfn.XLOOKUP(Tabla15[[#This Row],[COD]],TNOMINA[CODIGO],TNOMINA[AFP])</f>
        <v>2152.5</v>
      </c>
      <c r="T91" s="34">
        <f>_xlfn.XLOOKUP(Tabla15[[#This Row],[COD]],TNOMINA[CODIGO],TNOMINA[Otros Descuentos])</f>
        <v>24.999999999992724</v>
      </c>
      <c r="U91" s="34">
        <f>_xlfn.XLOOKUP(Tabla15[[#This Row],[COD]],TNOMINA[CODIGO],TNOMINA[sneto])</f>
        <v>64233.120000000003</v>
      </c>
      <c r="V91" s="21" t="str" cm="1">
        <f t="array" ref="V91">_xlfn.XLOOKUP(Tabla15[[#This Row],[cedula]],MINC_022025[NUMERO_DOCUMENTO],LEFT(MINC_022025[GENERO],1))</f>
        <v>M</v>
      </c>
      <c r="W91" s="56" t="str">
        <f>_xlfn.XLOOKUP(Tabla15[[#This Row],[DIRECCIÓN O DEPARTAMENTO]],MINC_022025[LUGAR_FUNCIONES],MINC_022025[LUGAR_FUNCIONES_CODIGO])</f>
        <v>01.83.02</v>
      </c>
      <c r="X91" s="21">
        <f>LEN(Tabla15[[#This Row],[CODIGO LUGAR]])</f>
        <v>8</v>
      </c>
      <c r="Y91" s="21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>
      <c r="A92" s="42" t="str">
        <f>Tabla15[[#This Row],[cedula]]&amp;Tabla15[[#This Row],[CTA]]&amp;Tabla15[[#This Row],[prog]]</f>
        <v>001087100052.1.1.1.0101</v>
      </c>
      <c r="B92" s="21" t="s">
        <v>1787</v>
      </c>
      <c r="C92" s="59" t="s">
        <v>1807</v>
      </c>
      <c r="D92" s="59" t="s">
        <v>5730</v>
      </c>
      <c r="E92" s="59" t="s">
        <v>5731</v>
      </c>
      <c r="F92" s="59" t="s">
        <v>9</v>
      </c>
      <c r="G92" s="59" t="s">
        <v>1361</v>
      </c>
      <c r="H92" s="21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92" s="21" t="str">
        <f>_xlfn.XLOOKUP(Tabla15[[#This Row],[cedula]],MINC_022025[CATEGORIA_PROPIA],MINC_022025[CARGO],_xlfn.XLOOKUP(Tabla15[[#This Row],[COD]],TNOMINA[CODIGO],TNOMINA[cargo]))</f>
        <v>ASISTENTE</v>
      </c>
      <c r="J92" s="21" t="str">
        <f>_xlfn.XLOOKUP(Tabla15[[#This Row],[cedula]],MINC_022025[NUMERO_DOCUMENTO],MINC_022025[LUGAR_FUNCIONES])</f>
        <v>VICEMINISTERIO DE CREATIVIDAD Y FORMACION ARTISTICA</v>
      </c>
      <c r="K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92" s="21" t="str">
        <f>_xlfn.XLOOKUP(Tabla15[[#This Row],[CARGO]],TSIMPLIFICADO[CARGO],TSIMPLIFICADO[CATEGORIA DEL SERVIDOR],Tabla15[[#This Row],[TIPO]])</f>
        <v>FIJO</v>
      </c>
      <c r="M92" s="21" t="str">
        <f>IF(Tabla15[[#This Row],[CTA]]="2.1.1.3.01","TRAMITE DE PENSION",IF(Tabla15[[#This Row],[CAT1]]&lt;&gt;"",Tabla15[[#This Row],[CAT1]],Tabla15[[#This Row],[CAT2]]))</f>
        <v>EMPLEADO DE CONFIANZA</v>
      </c>
      <c r="N92" s="86" t="str">
        <f>_xlfn.XLOOKUP(Tabla15[[#This Row],[cedula]],TFECHA[cedula],TFECHA[desde],"")</f>
        <v/>
      </c>
      <c r="O92" s="86" t="str">
        <f>_xlfn.XLOOKUP(Tabla15[[#This Row],[cedula]],TFECHA[cedula],TFECHA[hasta],"")</f>
        <v/>
      </c>
      <c r="P92" s="34">
        <f>_xlfn.XLOOKUP(Tabla15[[#This Row],[COD]],TNOMINA[CODIGO],TNOMINA[sbruto])</f>
        <v>70000</v>
      </c>
      <c r="Q92" s="34">
        <f>_xlfn.XLOOKUP(Tabla15[[#This Row],[COD]],TNOMINA[CODIGO],TNOMINA[ISR])</f>
        <v>4682.29</v>
      </c>
      <c r="R92" s="34">
        <f>_xlfn.XLOOKUP(Tabla15[[#This Row],[COD]],TNOMINA[CODIGO],TNOMINA[SFS])</f>
        <v>2128</v>
      </c>
      <c r="S92" s="34">
        <f>_xlfn.XLOOKUP(Tabla15[[#This Row],[COD]],TNOMINA[CODIGO],TNOMINA[AFP])</f>
        <v>2009</v>
      </c>
      <c r="T92" s="34">
        <f>_xlfn.XLOOKUP(Tabla15[[#This Row],[COD]],TNOMINA[CODIGO],TNOMINA[Otros Descuentos])</f>
        <v>27793.260000000002</v>
      </c>
      <c r="U92" s="34">
        <f>_xlfn.XLOOKUP(Tabla15[[#This Row],[COD]],TNOMINA[CODIGO],TNOMINA[sneto])</f>
        <v>33387.449999999997</v>
      </c>
      <c r="V92" s="21" t="str" cm="1">
        <f t="array" ref="V92">_xlfn.XLOOKUP(Tabla15[[#This Row],[cedula]],MINC_022025[NUMERO_DOCUMENTO],LEFT(MINC_022025[GENERO],1))</f>
        <v>F</v>
      </c>
      <c r="W92" s="56" t="str">
        <f>_xlfn.XLOOKUP(Tabla15[[#This Row],[DIRECCIÓN O DEPARTAMENTO]],MINC_022025[LUGAR_FUNCIONES],MINC_022025[LUGAR_FUNCIONES_CODIGO])</f>
        <v>01.83.02</v>
      </c>
      <c r="X92" s="21">
        <f>LEN(Tabla15[[#This Row],[CODIGO LUGAR]])</f>
        <v>8</v>
      </c>
      <c r="Y92" s="21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>
      <c r="A93" s="42" t="str">
        <f>Tabla15[[#This Row],[cedula]]&amp;Tabla15[[#This Row],[CTA]]&amp;Tabla15[[#This Row],[prog]]</f>
        <v>001027605012.1.1.1.0101</v>
      </c>
      <c r="B93" s="21" t="s">
        <v>1787</v>
      </c>
      <c r="C93" s="59" t="s">
        <v>1807</v>
      </c>
      <c r="D93" s="59" t="s">
        <v>5730</v>
      </c>
      <c r="E93" s="59" t="s">
        <v>5731</v>
      </c>
      <c r="F93" s="59" t="s">
        <v>9</v>
      </c>
      <c r="G93" s="59" t="s">
        <v>886</v>
      </c>
      <c r="H93" s="21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93" s="21" t="str">
        <f>_xlfn.XLOOKUP(Tabla15[[#This Row],[cedula]],MINC_022025[CATEGORIA_PROPIA],MINC_022025[CARGO],_xlfn.XLOOKUP(Tabla15[[#This Row],[COD]],TNOMINA[CODIGO],TNOMINA[cargo]))</f>
        <v>ENC. COMPRAS</v>
      </c>
      <c r="J93" s="21" t="str">
        <f>_xlfn.XLOOKUP(Tabla15[[#This Row],[cedula]],MINC_022025[NUMERO_DOCUMENTO],MINC_022025[LUGAR_FUNCIONES])</f>
        <v>VICEMINISTERIO DE CREATIVIDAD Y FORMACION ARTISTICA</v>
      </c>
      <c r="K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3" s="21" t="str">
        <f>_xlfn.XLOOKUP(Tabla15[[#This Row],[CARGO]],TSIMPLIFICADO[CARGO],TSIMPLIFICADO[CATEGORIA DEL SERVIDOR],Tabla15[[#This Row],[TIPO]])</f>
        <v>FIJO</v>
      </c>
      <c r="M93" s="21" t="str">
        <f>IF(Tabla15[[#This Row],[CTA]]="2.1.1.3.01","TRAMITE DE PENSION",IF(Tabla15[[#This Row],[CAT1]]&lt;&gt;"",Tabla15[[#This Row],[CAT1]],Tabla15[[#This Row],[CAT2]]))</f>
        <v>CARRERA ADMINISTRATIVA</v>
      </c>
      <c r="N93" s="86" t="str">
        <f>_xlfn.XLOOKUP(Tabla15[[#This Row],[cedula]],TFECHA[cedula],TFECHA[desde],"")</f>
        <v/>
      </c>
      <c r="O93" s="86" t="str">
        <f>_xlfn.XLOOKUP(Tabla15[[#This Row],[cedula]],TFECHA[cedula],TFECHA[hasta],"")</f>
        <v/>
      </c>
      <c r="P93" s="34">
        <f>_xlfn.XLOOKUP(Tabla15[[#This Row],[COD]],TNOMINA[CODIGO],TNOMINA[sbruto])</f>
        <v>70000</v>
      </c>
      <c r="Q93" s="34">
        <f>_xlfn.XLOOKUP(Tabla15[[#This Row],[COD]],TNOMINA[CODIGO],TNOMINA[ISR])</f>
        <v>4682.29</v>
      </c>
      <c r="R93" s="34">
        <f>_xlfn.XLOOKUP(Tabla15[[#This Row],[COD]],TNOMINA[CODIGO],TNOMINA[SFS])</f>
        <v>2128</v>
      </c>
      <c r="S93" s="34">
        <f>_xlfn.XLOOKUP(Tabla15[[#This Row],[COD]],TNOMINA[CODIGO],TNOMINA[AFP])</f>
        <v>2009</v>
      </c>
      <c r="T93" s="34">
        <f>_xlfn.XLOOKUP(Tabla15[[#This Row],[COD]],TNOMINA[CODIGO],TNOMINA[Otros Descuentos])</f>
        <v>4305.9199999999983</v>
      </c>
      <c r="U93" s="34">
        <f>_xlfn.XLOOKUP(Tabla15[[#This Row],[COD]],TNOMINA[CODIGO],TNOMINA[sneto])</f>
        <v>56874.79</v>
      </c>
      <c r="V93" s="21" t="str" cm="1">
        <f t="array" ref="V93">_xlfn.XLOOKUP(Tabla15[[#This Row],[cedula]],MINC_022025[NUMERO_DOCUMENTO],LEFT(MINC_022025[GENERO],1))</f>
        <v>F</v>
      </c>
      <c r="W93" s="56" t="str">
        <f>_xlfn.XLOOKUP(Tabla15[[#This Row],[DIRECCIÓN O DEPARTAMENTO]],MINC_022025[LUGAR_FUNCIONES],MINC_022025[LUGAR_FUNCIONES_CODIGO])</f>
        <v>01.83.02</v>
      </c>
      <c r="X93" s="21">
        <f>LEN(Tabla15[[#This Row],[CODIGO LUGAR]])</f>
        <v>8</v>
      </c>
      <c r="Y93" s="21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>
      <c r="A94" s="42" t="str">
        <f>Tabla15[[#This Row],[cedula]]&amp;Tabla15[[#This Row],[CTA]]&amp;Tabla15[[#This Row],[prog]]</f>
        <v>001178350332.1.1.1.0101</v>
      </c>
      <c r="B94" s="21" t="s">
        <v>1787</v>
      </c>
      <c r="C94" s="59" t="s">
        <v>1807</v>
      </c>
      <c r="D94" s="59" t="s">
        <v>5730</v>
      </c>
      <c r="E94" s="59" t="s">
        <v>5731</v>
      </c>
      <c r="F94" s="59" t="s">
        <v>9</v>
      </c>
      <c r="G94" s="59" t="s">
        <v>1941</v>
      </c>
      <c r="H94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94" s="21" t="str">
        <f>_xlfn.XLOOKUP(Tabla15[[#This Row],[cedula]],MINC_022025[CATEGORIA_PROPIA],MINC_022025[CARGO],_xlfn.XLOOKUP(Tabla15[[#This Row],[COD]],TNOMINA[CODIGO],TNOMINA[cargo]))</f>
        <v>GESTOR DE PROTOCOLO</v>
      </c>
      <c r="J94" s="21" t="str">
        <f>_xlfn.XLOOKUP(Tabla15[[#This Row],[cedula]],MINC_022025[NUMERO_DOCUMENTO],MINC_022025[LUGAR_FUNCIONES])</f>
        <v>VICEMINISTERIO DE CREATIVIDAD Y FORMACION ARTISTICA</v>
      </c>
      <c r="K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4" s="21" t="str">
        <f>_xlfn.XLOOKUP(Tabla15[[#This Row],[CARGO]],TSIMPLIFICADO[CARGO],TSIMPLIFICADO[CATEGORIA DEL SERVIDOR],Tabla15[[#This Row],[TIPO]])</f>
        <v>ESTATUTO SIMPLIFICADO</v>
      </c>
      <c r="M94" s="21" t="str">
        <f>IF(Tabla15[[#This Row],[CTA]]="2.1.1.3.01","TRAMITE DE PENSION",IF(Tabla15[[#This Row],[CAT1]]&lt;&gt;"",Tabla15[[#This Row],[CAT1]],Tabla15[[#This Row],[CAT2]]))</f>
        <v>CARRERA ADMINISTRATIVA</v>
      </c>
      <c r="N94" s="86">
        <f>_xlfn.XLOOKUP(Tabla15[[#This Row],[cedula]],TFECHA[cedula],TFECHA[desde],"")</f>
        <v>45108</v>
      </c>
      <c r="O94" s="86" t="str">
        <f>_xlfn.XLOOKUP(Tabla15[[#This Row],[cedula]],TFECHA[cedula],TFECHA[hasta],"")</f>
        <v>N/A</v>
      </c>
      <c r="P94" s="34">
        <f>_xlfn.XLOOKUP(Tabla15[[#This Row],[COD]],TNOMINA[CODIGO],TNOMINA[sbruto])</f>
        <v>55000</v>
      </c>
      <c r="Q94" s="34">
        <f>_xlfn.XLOOKUP(Tabla15[[#This Row],[COD]],TNOMINA[CODIGO],TNOMINA[ISR])</f>
        <v>2559.6799999999998</v>
      </c>
      <c r="R94" s="34">
        <f>_xlfn.XLOOKUP(Tabla15[[#This Row],[COD]],TNOMINA[CODIGO],TNOMINA[SFS])</f>
        <v>1672</v>
      </c>
      <c r="S94" s="34">
        <f>_xlfn.XLOOKUP(Tabla15[[#This Row],[COD]],TNOMINA[CODIGO],TNOMINA[AFP])</f>
        <v>1578.5</v>
      </c>
      <c r="T94" s="34">
        <f>_xlfn.XLOOKUP(Tabla15[[#This Row],[COD]],TNOMINA[CODIGO],TNOMINA[Otros Descuentos])</f>
        <v>453.47000000000116</v>
      </c>
      <c r="U94" s="34">
        <f>_xlfn.XLOOKUP(Tabla15[[#This Row],[COD]],TNOMINA[CODIGO],TNOMINA[sneto])</f>
        <v>48736.35</v>
      </c>
      <c r="V94" s="21" t="str" cm="1">
        <f t="array" ref="V94">_xlfn.XLOOKUP(Tabla15[[#This Row],[cedula]],MINC_022025[NUMERO_DOCUMENTO],LEFT(MINC_022025[GENERO],1))</f>
        <v>F</v>
      </c>
      <c r="W94" s="56" t="str">
        <f>_xlfn.XLOOKUP(Tabla15[[#This Row],[DIRECCIÓN O DEPARTAMENTO]],MINC_022025[LUGAR_FUNCIONES],MINC_022025[LUGAR_FUNCIONES_CODIGO])</f>
        <v>01.83.02</v>
      </c>
      <c r="X94" s="21">
        <f>LEN(Tabla15[[#This Row],[CODIGO LUGAR]])</f>
        <v>8</v>
      </c>
      <c r="Y94" s="21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>
      <c r="A95" s="42" t="str">
        <f>Tabla15[[#This Row],[cedula]]&amp;Tabla15[[#This Row],[CTA]]&amp;Tabla15[[#This Row],[prog]]</f>
        <v>402087165852.1.1.1.0101</v>
      </c>
      <c r="B95" s="21" t="s">
        <v>1787</v>
      </c>
      <c r="C95" s="59" t="s">
        <v>1807</v>
      </c>
      <c r="D95" s="59" t="s">
        <v>5730</v>
      </c>
      <c r="E95" s="59" t="s">
        <v>5731</v>
      </c>
      <c r="F95" s="59" t="s">
        <v>9</v>
      </c>
      <c r="G95" s="59" t="s">
        <v>2816</v>
      </c>
      <c r="H95" s="21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95" s="21" t="str">
        <f>_xlfn.XLOOKUP(Tabla15[[#This Row],[cedula]],MINC_022025[CATEGORIA_PROPIA],MINC_022025[CARGO],_xlfn.XLOOKUP(Tabla15[[#This Row],[COD]],TNOMINA[CODIGO],TNOMINA[cargo]))</f>
        <v>DISEÑADOR GRAFICO</v>
      </c>
      <c r="J95" s="21" t="str">
        <f>_xlfn.XLOOKUP(Tabla15[[#This Row],[cedula]],MINC_022025[NUMERO_DOCUMENTO],MINC_022025[LUGAR_FUNCIONES])</f>
        <v>VICEMINISTERIO DE CREATIVIDAD Y FORMACION ARTISTICA</v>
      </c>
      <c r="K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" s="21" t="str">
        <f>_xlfn.XLOOKUP(Tabla15[[#This Row],[CARGO]],TSIMPLIFICADO[CARGO],TSIMPLIFICADO[CATEGORIA DEL SERVIDOR],Tabla15[[#This Row],[TIPO]])</f>
        <v>ESTATUTO SIMPLIFICADO</v>
      </c>
      <c r="M95" s="21" t="str">
        <f>IF(Tabla15[[#This Row],[CTA]]="2.1.1.3.01","TRAMITE DE PENSION",IF(Tabla15[[#This Row],[CAT1]]&lt;&gt;"",Tabla15[[#This Row],[CAT1]],Tabla15[[#This Row],[CAT2]]))</f>
        <v>ESTATUTO SIMPLIFICADO</v>
      </c>
      <c r="N95" s="86" t="str">
        <f>_xlfn.XLOOKUP(Tabla15[[#This Row],[cedula]],TFECHA[cedula],TFECHA[desde],"")</f>
        <v/>
      </c>
      <c r="O95" s="86" t="str">
        <f>_xlfn.XLOOKUP(Tabla15[[#This Row],[cedula]],TFECHA[cedula],TFECHA[hasta],"")</f>
        <v/>
      </c>
      <c r="P95" s="34">
        <f>_xlfn.XLOOKUP(Tabla15[[#This Row],[COD]],TNOMINA[CODIGO],TNOMINA[sbruto])</f>
        <v>45000</v>
      </c>
      <c r="Q95" s="34">
        <f>_xlfn.XLOOKUP(Tabla15[[#This Row],[COD]],TNOMINA[CODIGO],TNOMINA[ISR])</f>
        <v>1148.33</v>
      </c>
      <c r="R95" s="34">
        <f>_xlfn.XLOOKUP(Tabla15[[#This Row],[COD]],TNOMINA[CODIGO],TNOMINA[SFS])</f>
        <v>1368</v>
      </c>
      <c r="S95" s="34">
        <f>_xlfn.XLOOKUP(Tabla15[[#This Row],[COD]],TNOMINA[CODIGO],TNOMINA[AFP])</f>
        <v>1291.5</v>
      </c>
      <c r="T95" s="34">
        <f>_xlfn.XLOOKUP(Tabla15[[#This Row],[COD]],TNOMINA[CODIGO],TNOMINA[Otros Descuentos])</f>
        <v>25</v>
      </c>
      <c r="U95" s="34">
        <f>_xlfn.XLOOKUP(Tabla15[[#This Row],[COD]],TNOMINA[CODIGO],TNOMINA[sneto])</f>
        <v>41167.17</v>
      </c>
      <c r="V95" s="21" t="str" cm="1">
        <f t="array" ref="V95">_xlfn.XLOOKUP(Tabla15[[#This Row],[cedula]],MINC_022025[NUMERO_DOCUMENTO],LEFT(MINC_022025[GENERO],1))</f>
        <v>M</v>
      </c>
      <c r="W95" s="56" t="str">
        <f>_xlfn.XLOOKUP(Tabla15[[#This Row],[DIRECCIÓN O DEPARTAMENTO]],MINC_022025[LUGAR_FUNCIONES],MINC_022025[LUGAR_FUNCIONES_CODIGO])</f>
        <v>01.83.02</v>
      </c>
      <c r="X95" s="21">
        <f>LEN(Tabla15[[#This Row],[CODIGO LUGAR]])</f>
        <v>8</v>
      </c>
      <c r="Y95" s="21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>
      <c r="A96" s="42" t="str">
        <f>Tabla15[[#This Row],[cedula]]&amp;Tabla15[[#This Row],[CTA]]&amp;Tabla15[[#This Row],[prog]]</f>
        <v>001101143292.1.1.1.0101</v>
      </c>
      <c r="B96" s="21" t="s">
        <v>1787</v>
      </c>
      <c r="C96" s="59" t="s">
        <v>1807</v>
      </c>
      <c r="D96" s="59" t="s">
        <v>5730</v>
      </c>
      <c r="E96" s="59" t="s">
        <v>5731</v>
      </c>
      <c r="F96" s="59" t="s">
        <v>9</v>
      </c>
      <c r="G96" s="59" t="s">
        <v>1299</v>
      </c>
      <c r="H96" s="21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96" s="21" t="str">
        <f>_xlfn.XLOOKUP(Tabla15[[#This Row],[cedula]],MINC_022025[CATEGORIA_PROPIA],MINC_022025[CARGO],_xlfn.XLOOKUP(Tabla15[[#This Row],[COD]],TNOMINA[CODIGO],TNOMINA[cargo]))</f>
        <v>CHOFER I</v>
      </c>
      <c r="J96" s="21" t="str">
        <f>_xlfn.XLOOKUP(Tabla15[[#This Row],[cedula]],MINC_022025[NUMERO_DOCUMENTO],MINC_022025[LUGAR_FUNCIONES])</f>
        <v>VICEMINISTERIO DE CREATIVIDAD Y FORMACION ARTISTICA</v>
      </c>
      <c r="K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" s="21" t="str">
        <f>_xlfn.XLOOKUP(Tabla15[[#This Row],[CARGO]],TSIMPLIFICADO[CARGO],TSIMPLIFICADO[CATEGORIA DEL SERVIDOR],Tabla15[[#This Row],[TIPO]])</f>
        <v>ESTATUTO SIMPLIFICADO</v>
      </c>
      <c r="M96" s="21" t="str">
        <f>IF(Tabla15[[#This Row],[CTA]]="2.1.1.3.01","TRAMITE DE PENSION",IF(Tabla15[[#This Row],[CAT1]]&lt;&gt;"",Tabla15[[#This Row],[CAT1]],Tabla15[[#This Row],[CAT2]]))</f>
        <v>ESTATUTO SIMPLIFICADO</v>
      </c>
      <c r="N96" s="86" t="str">
        <f>_xlfn.XLOOKUP(Tabla15[[#This Row],[cedula]],TFECHA[cedula],TFECHA[desde],"")</f>
        <v/>
      </c>
      <c r="O96" s="86" t="str">
        <f>_xlfn.XLOOKUP(Tabla15[[#This Row],[cedula]],TFECHA[cedula],TFECHA[hasta],"")</f>
        <v/>
      </c>
      <c r="P96" s="34">
        <f>_xlfn.XLOOKUP(Tabla15[[#This Row],[COD]],TNOMINA[CODIGO],TNOMINA[sbruto])</f>
        <v>45000</v>
      </c>
      <c r="Q96" s="34">
        <f>_xlfn.XLOOKUP(Tabla15[[#This Row],[COD]],TNOMINA[CODIGO],TNOMINA[ISR])</f>
        <v>1148.33</v>
      </c>
      <c r="R96" s="34">
        <f>_xlfn.XLOOKUP(Tabla15[[#This Row],[COD]],TNOMINA[CODIGO],TNOMINA[SFS])</f>
        <v>1368</v>
      </c>
      <c r="S96" s="34">
        <f>_xlfn.XLOOKUP(Tabla15[[#This Row],[COD]],TNOMINA[CODIGO],TNOMINA[AFP])</f>
        <v>1291.5</v>
      </c>
      <c r="T96" s="34">
        <f>_xlfn.XLOOKUP(Tabla15[[#This Row],[COD]],TNOMINA[CODIGO],TNOMINA[Otros Descuentos])</f>
        <v>25</v>
      </c>
      <c r="U96" s="34">
        <f>_xlfn.XLOOKUP(Tabla15[[#This Row],[COD]],TNOMINA[CODIGO],TNOMINA[sneto])</f>
        <v>41167.17</v>
      </c>
      <c r="V96" s="21" t="str" cm="1">
        <f t="array" ref="V96">_xlfn.XLOOKUP(Tabla15[[#This Row],[cedula]],MINC_022025[NUMERO_DOCUMENTO],LEFT(MINC_022025[GENERO],1))</f>
        <v>M</v>
      </c>
      <c r="W96" s="56" t="str">
        <f>_xlfn.XLOOKUP(Tabla15[[#This Row],[DIRECCIÓN O DEPARTAMENTO]],MINC_022025[LUGAR_FUNCIONES],MINC_022025[LUGAR_FUNCIONES_CODIGO])</f>
        <v>01.83.02</v>
      </c>
      <c r="X96" s="21">
        <f>LEN(Tabla15[[#This Row],[CODIGO LUGAR]])</f>
        <v>8</v>
      </c>
      <c r="Y96" s="21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>
      <c r="A97" s="42" t="str">
        <f>Tabla15[[#This Row],[cedula]]&amp;Tabla15[[#This Row],[CTA]]&amp;Tabla15[[#This Row],[prog]]</f>
        <v>049005635882.1.1.1.0101</v>
      </c>
      <c r="B97" s="21" t="s">
        <v>1787</v>
      </c>
      <c r="C97" s="59" t="s">
        <v>1807</v>
      </c>
      <c r="D97" s="59" t="s">
        <v>5730</v>
      </c>
      <c r="E97" s="59" t="s">
        <v>5731</v>
      </c>
      <c r="F97" s="59" t="s">
        <v>9</v>
      </c>
      <c r="G97" s="59" t="s">
        <v>848</v>
      </c>
      <c r="H97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97" s="21" t="str">
        <f>_xlfn.XLOOKUP(Tabla15[[#This Row],[cedula]],MINC_022025[CATEGORIA_PROPIA],MINC_022025[CARGO],_xlfn.XLOOKUP(Tabla15[[#This Row],[COD]],TNOMINA[CODIGO],TNOMINA[cargo]))</f>
        <v>SECRETARIA</v>
      </c>
      <c r="J97" s="21" t="str">
        <f>_xlfn.XLOOKUP(Tabla15[[#This Row],[cedula]],MINC_022025[NUMERO_DOCUMENTO],MINC_022025[LUGAR_FUNCIONES])</f>
        <v>VICEMINISTERIO DE CREATIVIDAD Y FORMACION ARTISTICA</v>
      </c>
      <c r="K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7" s="21" t="str">
        <f>_xlfn.XLOOKUP(Tabla15[[#This Row],[CARGO]],TSIMPLIFICADO[CARGO],TSIMPLIFICADO[CATEGORIA DEL SERVIDOR],Tabla15[[#This Row],[TIPO]])</f>
        <v>ESTATUTO SIMPLIFICADO</v>
      </c>
      <c r="M97" s="21" t="str">
        <f>IF(Tabla15[[#This Row],[CTA]]="2.1.1.3.01","TRAMITE DE PENSION",IF(Tabla15[[#This Row],[CAT1]]&lt;&gt;"",Tabla15[[#This Row],[CAT1]],Tabla15[[#This Row],[CAT2]]))</f>
        <v>CARRERA ADMINISTRATIVA</v>
      </c>
      <c r="N97" s="86">
        <f>_xlfn.XLOOKUP(Tabla15[[#This Row],[cedula]],TFECHA[cedula],TFECHA[desde],"")</f>
        <v>45170</v>
      </c>
      <c r="O97" s="86" t="str">
        <f>_xlfn.XLOOKUP(Tabla15[[#This Row],[cedula]],TFECHA[cedula],TFECHA[hasta],"")</f>
        <v>N/A</v>
      </c>
      <c r="P97" s="34">
        <f>_xlfn.XLOOKUP(Tabla15[[#This Row],[COD]],TNOMINA[CODIGO],TNOMINA[sbruto])</f>
        <v>45000</v>
      </c>
      <c r="Q97" s="34">
        <f>_xlfn.XLOOKUP(Tabla15[[#This Row],[COD]],TNOMINA[CODIGO],TNOMINA[ISR])</f>
        <v>1148.33</v>
      </c>
      <c r="R97" s="34">
        <f>_xlfn.XLOOKUP(Tabla15[[#This Row],[COD]],TNOMINA[CODIGO],TNOMINA[SFS])</f>
        <v>1368</v>
      </c>
      <c r="S97" s="34">
        <f>_xlfn.XLOOKUP(Tabla15[[#This Row],[COD]],TNOMINA[CODIGO],TNOMINA[AFP])</f>
        <v>1291.5</v>
      </c>
      <c r="T97" s="34">
        <f>_xlfn.XLOOKUP(Tabla15[[#This Row],[COD]],TNOMINA[CODIGO],TNOMINA[Otros Descuentos])</f>
        <v>75</v>
      </c>
      <c r="U97" s="34">
        <f>_xlfn.XLOOKUP(Tabla15[[#This Row],[COD]],TNOMINA[CODIGO],TNOMINA[sneto])</f>
        <v>41117.17</v>
      </c>
      <c r="V97" s="21" t="str" cm="1">
        <f t="array" ref="V97">_xlfn.XLOOKUP(Tabla15[[#This Row],[cedula]],MINC_022025[NUMERO_DOCUMENTO],LEFT(MINC_022025[GENERO],1))</f>
        <v>F</v>
      </c>
      <c r="W97" s="56" t="str">
        <f>_xlfn.XLOOKUP(Tabla15[[#This Row],[DIRECCIÓN O DEPARTAMENTO]],MINC_022025[LUGAR_FUNCIONES],MINC_022025[LUGAR_FUNCIONES_CODIGO])</f>
        <v>01.83.02</v>
      </c>
      <c r="X97" s="21">
        <f>LEN(Tabla15[[#This Row],[CODIGO LUGAR]])</f>
        <v>8</v>
      </c>
      <c r="Y97" s="21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>
      <c r="A98" s="42" t="str">
        <f>Tabla15[[#This Row],[cedula]]&amp;Tabla15[[#This Row],[CTA]]&amp;Tabla15[[#This Row],[prog]]</f>
        <v>223000300732.1.1.1.0101</v>
      </c>
      <c r="B98" s="21" t="s">
        <v>1787</v>
      </c>
      <c r="C98" s="59" t="s">
        <v>1807</v>
      </c>
      <c r="D98" s="59" t="s">
        <v>5730</v>
      </c>
      <c r="E98" s="59" t="s">
        <v>5731</v>
      </c>
      <c r="F98" s="59" t="s">
        <v>9</v>
      </c>
      <c r="G98" s="59" t="s">
        <v>2237</v>
      </c>
      <c r="H98" s="21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98" s="21" t="str">
        <f>_xlfn.XLOOKUP(Tabla15[[#This Row],[cedula]],MINC_022025[CATEGORIA_PROPIA],MINC_022025[CARGO],_xlfn.XLOOKUP(Tabla15[[#This Row],[COD]],TNOMINA[CODIGO],TNOMINA[cargo]))</f>
        <v>SECRETARIA</v>
      </c>
      <c r="J98" s="21" t="str">
        <f>_xlfn.XLOOKUP(Tabla15[[#This Row],[cedula]],MINC_022025[NUMERO_DOCUMENTO],MINC_022025[LUGAR_FUNCIONES])</f>
        <v>VICEMINISTERIO DE CREATIVIDAD Y FORMACION ARTISTICA</v>
      </c>
      <c r="K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8" s="21" t="str">
        <f>_xlfn.XLOOKUP(Tabla15[[#This Row],[CARGO]],TSIMPLIFICADO[CARGO],TSIMPLIFICADO[CATEGORIA DEL SERVIDOR],Tabla15[[#This Row],[TIPO]])</f>
        <v>ESTATUTO SIMPLIFICADO</v>
      </c>
      <c r="M98" s="21" t="str">
        <f>IF(Tabla15[[#This Row],[CTA]]="2.1.1.3.01","TRAMITE DE PENSION",IF(Tabla15[[#This Row],[CAT1]]&lt;&gt;"",Tabla15[[#This Row],[CAT1]],Tabla15[[#This Row],[CAT2]]))</f>
        <v>CARRERA ADMINISTRATIVA</v>
      </c>
      <c r="N98" s="86" t="str">
        <f>_xlfn.XLOOKUP(Tabla15[[#This Row],[cedula]],TFECHA[cedula],TFECHA[desde],"")</f>
        <v/>
      </c>
      <c r="O98" s="86" t="str">
        <f>_xlfn.XLOOKUP(Tabla15[[#This Row],[cedula]],TFECHA[cedula],TFECHA[hasta],"")</f>
        <v/>
      </c>
      <c r="P98" s="34">
        <f>_xlfn.XLOOKUP(Tabla15[[#This Row],[COD]],TNOMINA[CODIGO],TNOMINA[sbruto])</f>
        <v>45000</v>
      </c>
      <c r="Q98" s="34">
        <f>_xlfn.XLOOKUP(Tabla15[[#This Row],[COD]],TNOMINA[CODIGO],TNOMINA[ISR])</f>
        <v>891.01</v>
      </c>
      <c r="R98" s="34">
        <f>_xlfn.XLOOKUP(Tabla15[[#This Row],[COD]],TNOMINA[CODIGO],TNOMINA[SFS])</f>
        <v>1368</v>
      </c>
      <c r="S98" s="34">
        <f>_xlfn.XLOOKUP(Tabla15[[#This Row],[COD]],TNOMINA[CODIGO],TNOMINA[AFP])</f>
        <v>1291.5</v>
      </c>
      <c r="T98" s="34">
        <f>_xlfn.XLOOKUP(Tabla15[[#This Row],[COD]],TNOMINA[CODIGO],TNOMINA[Otros Descuentos])</f>
        <v>23561.8</v>
      </c>
      <c r="U98" s="34">
        <f>_xlfn.XLOOKUP(Tabla15[[#This Row],[COD]],TNOMINA[CODIGO],TNOMINA[sneto])</f>
        <v>17887.689999999999</v>
      </c>
      <c r="V98" s="21" t="str" cm="1">
        <f t="array" ref="V98">_xlfn.XLOOKUP(Tabla15[[#This Row],[cedula]],MINC_022025[NUMERO_DOCUMENTO],LEFT(MINC_022025[GENERO],1))</f>
        <v>F</v>
      </c>
      <c r="W98" s="56" t="str">
        <f>_xlfn.XLOOKUP(Tabla15[[#This Row],[DIRECCIÓN O DEPARTAMENTO]],MINC_022025[LUGAR_FUNCIONES],MINC_022025[LUGAR_FUNCIONES_CODIGO])</f>
        <v>01.83.02</v>
      </c>
      <c r="X98" s="21">
        <f>LEN(Tabla15[[#This Row],[CODIGO LUGAR]])</f>
        <v>8</v>
      </c>
      <c r="Y98" s="21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>
      <c r="A99" s="42" t="str">
        <f>Tabla15[[#This Row],[cedula]]&amp;Tabla15[[#This Row],[CTA]]&amp;Tabla15[[#This Row],[prog]]</f>
        <v>047008900742.1.1.1.0101</v>
      </c>
      <c r="B99" s="21" t="s">
        <v>1787</v>
      </c>
      <c r="C99" s="59" t="s">
        <v>1807</v>
      </c>
      <c r="D99" s="59" t="s">
        <v>5730</v>
      </c>
      <c r="E99" s="59" t="s">
        <v>5731</v>
      </c>
      <c r="F99" s="59" t="s">
        <v>9</v>
      </c>
      <c r="G99" s="59" t="s">
        <v>877</v>
      </c>
      <c r="H99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99" s="21" t="str">
        <f>_xlfn.XLOOKUP(Tabla15[[#This Row],[cedula]],MINC_022025[CATEGORIA_PROPIA],MINC_022025[CARGO],_xlfn.XLOOKUP(Tabla15[[#This Row],[COD]],TNOMINA[CODIGO],TNOMINA[cargo]))</f>
        <v>SECRETARIA</v>
      </c>
      <c r="J99" s="21" t="str">
        <f>_xlfn.XLOOKUP(Tabla15[[#This Row],[cedula]],MINC_022025[NUMERO_DOCUMENTO],MINC_022025[LUGAR_FUNCIONES])</f>
        <v>VICEMINISTERIO DE CREATIVIDAD Y FORMACION ARTISTICA</v>
      </c>
      <c r="K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9" s="21" t="str">
        <f>_xlfn.XLOOKUP(Tabla15[[#This Row],[CARGO]],TSIMPLIFICADO[CARGO],TSIMPLIFICADO[CATEGORIA DEL SERVIDOR],Tabla15[[#This Row],[TIPO]])</f>
        <v>ESTATUTO SIMPLIFICADO</v>
      </c>
      <c r="M99" s="21" t="str">
        <f>IF(Tabla15[[#This Row],[CTA]]="2.1.1.3.01","TRAMITE DE PENSION",IF(Tabla15[[#This Row],[CAT1]]&lt;&gt;"",Tabla15[[#This Row],[CAT1]],Tabla15[[#This Row],[CAT2]]))</f>
        <v>CARRERA ADMINISTRATIVA</v>
      </c>
      <c r="N99" s="86">
        <f>_xlfn.XLOOKUP(Tabla15[[#This Row],[cedula]],TFECHA[cedula],TFECHA[desde],"")</f>
        <v>45413</v>
      </c>
      <c r="O99" s="86" t="str">
        <f>_xlfn.XLOOKUP(Tabla15[[#This Row],[cedula]],TFECHA[cedula],TFECHA[hasta],"")</f>
        <v>N/A</v>
      </c>
      <c r="P99" s="34">
        <f>_xlfn.XLOOKUP(Tabla15[[#This Row],[COD]],TNOMINA[CODIGO],TNOMINA[sbruto])</f>
        <v>45000</v>
      </c>
      <c r="Q99" s="34">
        <f>_xlfn.XLOOKUP(Tabla15[[#This Row],[COD]],TNOMINA[CODIGO],TNOMINA[ISR])</f>
        <v>1148.33</v>
      </c>
      <c r="R99" s="34">
        <f>_xlfn.XLOOKUP(Tabla15[[#This Row],[COD]],TNOMINA[CODIGO],TNOMINA[SFS])</f>
        <v>1368</v>
      </c>
      <c r="S99" s="34">
        <f>_xlfn.XLOOKUP(Tabla15[[#This Row],[COD]],TNOMINA[CODIGO],TNOMINA[AFP])</f>
        <v>1291.5</v>
      </c>
      <c r="T99" s="34">
        <f>_xlfn.XLOOKUP(Tabla15[[#This Row],[COD]],TNOMINA[CODIGO],TNOMINA[Otros Descuentos])</f>
        <v>1275</v>
      </c>
      <c r="U99" s="34">
        <f>_xlfn.XLOOKUP(Tabla15[[#This Row],[COD]],TNOMINA[CODIGO],TNOMINA[sneto])</f>
        <v>39917.17</v>
      </c>
      <c r="V99" s="21" t="str" cm="1">
        <f t="array" ref="V99">_xlfn.XLOOKUP(Tabla15[[#This Row],[cedula]],MINC_022025[NUMERO_DOCUMENTO],LEFT(MINC_022025[GENERO],1))</f>
        <v>F</v>
      </c>
      <c r="W99" s="56" t="str">
        <f>_xlfn.XLOOKUP(Tabla15[[#This Row],[DIRECCIÓN O DEPARTAMENTO]],MINC_022025[LUGAR_FUNCIONES],MINC_022025[LUGAR_FUNCIONES_CODIGO])</f>
        <v>01.83.02</v>
      </c>
      <c r="X99" s="21">
        <f>LEN(Tabla15[[#This Row],[CODIGO LUGAR]])</f>
        <v>8</v>
      </c>
      <c r="Y99" s="21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>
      <c r="A100" s="42" t="str">
        <f>Tabla15[[#This Row],[cedula]]&amp;Tabla15[[#This Row],[CTA]]&amp;Tabla15[[#This Row],[prog]]</f>
        <v>402131948362.1.1.1.0101</v>
      </c>
      <c r="B100" s="21" t="s">
        <v>1787</v>
      </c>
      <c r="C100" s="59" t="s">
        <v>1807</v>
      </c>
      <c r="D100" s="59" t="s">
        <v>5730</v>
      </c>
      <c r="E100" s="59" t="s">
        <v>5731</v>
      </c>
      <c r="F100" s="59" t="s">
        <v>9</v>
      </c>
      <c r="G100" s="59" t="s">
        <v>2413</v>
      </c>
      <c r="H100" s="21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100" s="21" t="str">
        <f>_xlfn.XLOOKUP(Tabla15[[#This Row],[cedula]],MINC_022025[CATEGORIA_PROPIA],MINC_022025[CARGO],_xlfn.XLOOKUP(Tabla15[[#This Row],[COD]],TNOMINA[CODIGO],TNOMINA[cargo]))</f>
        <v>GESTOR DE PROTOCOLO</v>
      </c>
      <c r="J100" s="21" t="str">
        <f>_xlfn.XLOOKUP(Tabla15[[#This Row],[cedula]],MINC_022025[NUMERO_DOCUMENTO],MINC_022025[LUGAR_FUNCIONES])</f>
        <v>VICEMINISTERIO DE CREATIVIDAD Y FORMACION ARTISTICA</v>
      </c>
      <c r="K1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" s="21" t="str">
        <f>_xlfn.XLOOKUP(Tabla15[[#This Row],[CARGO]],TSIMPLIFICADO[CARGO],TSIMPLIFICADO[CATEGORIA DEL SERVIDOR],Tabla15[[#This Row],[TIPO]])</f>
        <v>ESTATUTO SIMPLIFICADO</v>
      </c>
      <c r="M100" s="21" t="str">
        <f>IF(Tabla15[[#This Row],[CTA]]="2.1.1.3.01","TRAMITE DE PENSION",IF(Tabla15[[#This Row],[CAT1]]&lt;&gt;"",Tabla15[[#This Row],[CAT1]],Tabla15[[#This Row],[CAT2]]))</f>
        <v>ESTATUTO SIMPLIFICADO</v>
      </c>
      <c r="N100" s="86" t="str">
        <f>_xlfn.XLOOKUP(Tabla15[[#This Row],[cedula]],TFECHA[cedula],TFECHA[desde],"")</f>
        <v/>
      </c>
      <c r="O100" s="86" t="str">
        <f>_xlfn.XLOOKUP(Tabla15[[#This Row],[cedula]],TFECHA[cedula],TFECHA[hasta],"")</f>
        <v/>
      </c>
      <c r="P100" s="34">
        <f>_xlfn.XLOOKUP(Tabla15[[#This Row],[COD]],TNOMINA[CODIGO],TNOMINA[sbruto])</f>
        <v>42000</v>
      </c>
      <c r="Q100" s="34">
        <f>_xlfn.XLOOKUP(Tabla15[[#This Row],[COD]],TNOMINA[CODIGO],TNOMINA[ISR])</f>
        <v>724.92</v>
      </c>
      <c r="R100" s="34">
        <f>_xlfn.XLOOKUP(Tabla15[[#This Row],[COD]],TNOMINA[CODIGO],TNOMINA[SFS])</f>
        <v>1276.8</v>
      </c>
      <c r="S100" s="34">
        <f>_xlfn.XLOOKUP(Tabla15[[#This Row],[COD]],TNOMINA[CODIGO],TNOMINA[AFP])</f>
        <v>1205.4000000000001</v>
      </c>
      <c r="T100" s="34">
        <f>_xlfn.XLOOKUP(Tabla15[[#This Row],[COD]],TNOMINA[CODIGO],TNOMINA[Otros Descuentos])</f>
        <v>25</v>
      </c>
      <c r="U100" s="34">
        <f>_xlfn.XLOOKUP(Tabla15[[#This Row],[COD]],TNOMINA[CODIGO],TNOMINA[sneto])</f>
        <v>38767.879999999997</v>
      </c>
      <c r="V100" s="21" t="str" cm="1">
        <f t="array" ref="V100">_xlfn.XLOOKUP(Tabla15[[#This Row],[cedula]],MINC_022025[NUMERO_DOCUMENTO],LEFT(MINC_022025[GENERO],1))</f>
        <v>F</v>
      </c>
      <c r="W100" s="56" t="str">
        <f>_xlfn.XLOOKUP(Tabla15[[#This Row],[DIRECCIÓN O DEPARTAMENTO]],MINC_022025[LUGAR_FUNCIONES],MINC_022025[LUGAR_FUNCIONES_CODIGO])</f>
        <v>01.83.02</v>
      </c>
      <c r="X100" s="21">
        <f>LEN(Tabla15[[#This Row],[CODIGO LUGAR]])</f>
        <v>8</v>
      </c>
      <c r="Y100" s="21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>
      <c r="A101" s="42" t="str">
        <f>Tabla15[[#This Row],[cedula]]&amp;Tabla15[[#This Row],[CTA]]&amp;Tabla15[[#This Row],[prog]]</f>
        <v>402301863932.1.1.1.0101</v>
      </c>
      <c r="B101" s="21" t="s">
        <v>1787</v>
      </c>
      <c r="C101" s="59" t="s">
        <v>1807</v>
      </c>
      <c r="D101" s="59" t="s">
        <v>5730</v>
      </c>
      <c r="E101" s="59" t="s">
        <v>5731</v>
      </c>
      <c r="F101" s="59" t="s">
        <v>9</v>
      </c>
      <c r="G101" s="59" t="s">
        <v>1933</v>
      </c>
      <c r="H101" s="21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101" s="21" t="str">
        <f>_xlfn.XLOOKUP(Tabla15[[#This Row],[cedula]],MINC_022025[CATEGORIA_PROPIA],MINC_022025[CARGO],_xlfn.XLOOKUP(Tabla15[[#This Row],[COD]],TNOMINA[CODIGO],TNOMINA[cargo]))</f>
        <v>AUDIOVISUAL OPERADOR DE EQUIPO</v>
      </c>
      <c r="J101" s="21" t="str">
        <f>_xlfn.XLOOKUP(Tabla15[[#This Row],[cedula]],MINC_022025[NUMERO_DOCUMENTO],MINC_022025[LUGAR_FUNCIONES])</f>
        <v>VICEMINISTERIO DE CREATIVIDAD Y FORMACION ARTISTICA</v>
      </c>
      <c r="K1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" s="21" t="str">
        <f>_xlfn.XLOOKUP(Tabla15[[#This Row],[CARGO]],TSIMPLIFICADO[CARGO],TSIMPLIFICADO[CATEGORIA DEL SERVIDOR],Tabla15[[#This Row],[TIPO]])</f>
        <v>FIJO</v>
      </c>
      <c r="M101" s="21" t="str">
        <f>IF(Tabla15[[#This Row],[CTA]]="2.1.1.3.01","TRAMITE DE PENSION",IF(Tabla15[[#This Row],[CAT1]]&lt;&gt;"",Tabla15[[#This Row],[CAT1]],Tabla15[[#This Row],[CAT2]]))</f>
        <v>FIJO</v>
      </c>
      <c r="N101" s="86" t="str">
        <f>_xlfn.XLOOKUP(Tabla15[[#This Row],[cedula]],TFECHA[cedula],TFECHA[desde],"")</f>
        <v/>
      </c>
      <c r="O101" s="86" t="str">
        <f>_xlfn.XLOOKUP(Tabla15[[#This Row],[cedula]],TFECHA[cedula],TFECHA[hasta],"")</f>
        <v/>
      </c>
      <c r="P101" s="34">
        <f>_xlfn.XLOOKUP(Tabla15[[#This Row],[COD]],TNOMINA[CODIGO],TNOMINA[sbruto])</f>
        <v>36000</v>
      </c>
      <c r="Q101" s="34">
        <f>_xlfn.XLOOKUP(Tabla15[[#This Row],[COD]],TNOMINA[CODIGO],TNOMINA[ISR])</f>
        <v>0</v>
      </c>
      <c r="R101" s="34">
        <f>_xlfn.XLOOKUP(Tabla15[[#This Row],[COD]],TNOMINA[CODIGO],TNOMINA[SFS])</f>
        <v>1094.4000000000001</v>
      </c>
      <c r="S101" s="34">
        <f>_xlfn.XLOOKUP(Tabla15[[#This Row],[COD]],TNOMINA[CODIGO],TNOMINA[AFP])</f>
        <v>1033.2</v>
      </c>
      <c r="T101" s="34">
        <f>_xlfn.XLOOKUP(Tabla15[[#This Row],[COD]],TNOMINA[CODIGO],TNOMINA[Otros Descuentos])</f>
        <v>0</v>
      </c>
      <c r="U101" s="34">
        <f>_xlfn.XLOOKUP(Tabla15[[#This Row],[COD]],TNOMINA[CODIGO],TNOMINA[sneto])</f>
        <v>33847.4</v>
      </c>
      <c r="V101" s="21" t="str" cm="1">
        <f t="array" ref="V101">_xlfn.XLOOKUP(Tabla15[[#This Row],[cedula]],MINC_022025[NUMERO_DOCUMENTO],LEFT(MINC_022025[GENERO],1))</f>
        <v>M</v>
      </c>
      <c r="W101" s="56" t="str">
        <f>_xlfn.XLOOKUP(Tabla15[[#This Row],[DIRECCIÓN O DEPARTAMENTO]],MINC_022025[LUGAR_FUNCIONES],MINC_022025[LUGAR_FUNCIONES_CODIGO])</f>
        <v>01.83.02</v>
      </c>
      <c r="X101" s="21">
        <f>LEN(Tabla15[[#This Row],[CODIGO LUGAR]])</f>
        <v>8</v>
      </c>
      <c r="Y101" s="21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>
      <c r="A102" s="42" t="str">
        <f>Tabla15[[#This Row],[cedula]]&amp;Tabla15[[#This Row],[CTA]]&amp;Tabla15[[#This Row],[prog]]</f>
        <v>001141568392.1.1.1.0101</v>
      </c>
      <c r="B102" s="21" t="s">
        <v>1787</v>
      </c>
      <c r="C102" s="59" t="s">
        <v>1807</v>
      </c>
      <c r="D102" s="59" t="s">
        <v>5730</v>
      </c>
      <c r="E102" s="59" t="s">
        <v>5731</v>
      </c>
      <c r="F102" s="59" t="s">
        <v>9</v>
      </c>
      <c r="G102" s="59" t="s">
        <v>2315</v>
      </c>
      <c r="H102" s="2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02" s="21" t="str">
        <f>_xlfn.XLOOKUP(Tabla15[[#This Row],[cedula]],MINC_022025[CATEGORIA_PROPIA],MINC_022025[CARGO],_xlfn.XLOOKUP(Tabla15[[#This Row],[COD]],TNOMINA[CODIGO],TNOMINA[cargo]))</f>
        <v>AUXILIAR ADMINISTRATIVO (A)</v>
      </c>
      <c r="J102" s="21" t="str">
        <f>_xlfn.XLOOKUP(Tabla15[[#This Row],[cedula]],MINC_022025[NUMERO_DOCUMENTO],MINC_022025[LUGAR_FUNCIONES])</f>
        <v>VICEMINISTERIO DE CREATIVIDAD Y FORMACION ARTISTICA</v>
      </c>
      <c r="K1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" s="21" t="str">
        <f>_xlfn.XLOOKUP(Tabla15[[#This Row],[CARGO]],TSIMPLIFICADO[CARGO],TSIMPLIFICADO[CATEGORIA DEL SERVIDOR],Tabla15[[#This Row],[TIPO]])</f>
        <v>ESTATUTO SIMPLIFICADO</v>
      </c>
      <c r="M102" s="21" t="str">
        <f>IF(Tabla15[[#This Row],[CTA]]="2.1.1.3.01","TRAMITE DE PENSION",IF(Tabla15[[#This Row],[CAT1]]&lt;&gt;"",Tabla15[[#This Row],[CAT1]],Tabla15[[#This Row],[CAT2]]))</f>
        <v>ESTATUTO SIMPLIFICADO</v>
      </c>
      <c r="N102" s="86">
        <f>_xlfn.XLOOKUP(Tabla15[[#This Row],[cedula]],TFECHA[cedula],TFECHA[desde],"")</f>
        <v>45505</v>
      </c>
      <c r="O102" s="86" t="str">
        <f>_xlfn.XLOOKUP(Tabla15[[#This Row],[cedula]],TFECHA[cedula],TFECHA[hasta],"")</f>
        <v>N/A</v>
      </c>
      <c r="P102" s="34">
        <f>_xlfn.XLOOKUP(Tabla15[[#This Row],[COD]],TNOMINA[CODIGO],TNOMINA[sbruto])</f>
        <v>35000</v>
      </c>
      <c r="Q102" s="34">
        <f>_xlfn.XLOOKUP(Tabla15[[#This Row],[COD]],TNOMINA[CODIGO],TNOMINA[ISR])</f>
        <v>0</v>
      </c>
      <c r="R102" s="34">
        <f>_xlfn.XLOOKUP(Tabla15[[#This Row],[COD]],TNOMINA[CODIGO],TNOMINA[SFS])</f>
        <v>1064</v>
      </c>
      <c r="S102" s="34">
        <f>_xlfn.XLOOKUP(Tabla15[[#This Row],[COD]],TNOMINA[CODIGO],TNOMINA[AFP])</f>
        <v>1004.5</v>
      </c>
      <c r="T102" s="34">
        <f>_xlfn.XLOOKUP(Tabla15[[#This Row],[COD]],TNOMINA[CODIGO],TNOMINA[Otros Descuentos])</f>
        <v>0</v>
      </c>
      <c r="U102" s="34">
        <f>_xlfn.XLOOKUP(Tabla15[[#This Row],[COD]],TNOMINA[CODIGO],TNOMINA[sneto])</f>
        <v>32906.5</v>
      </c>
      <c r="V102" s="21" t="str" cm="1">
        <f t="array" ref="V102">_xlfn.XLOOKUP(Tabla15[[#This Row],[cedula]],MINC_022025[NUMERO_DOCUMENTO],LEFT(MINC_022025[GENERO],1))</f>
        <v>F</v>
      </c>
      <c r="W102" s="56" t="str">
        <f>_xlfn.XLOOKUP(Tabla15[[#This Row],[DIRECCIÓN O DEPARTAMENTO]],MINC_022025[LUGAR_FUNCIONES],MINC_022025[LUGAR_FUNCIONES_CODIGO])</f>
        <v>01.83.02</v>
      </c>
      <c r="X102" s="21">
        <f>LEN(Tabla15[[#This Row],[CODIGO LUGAR]])</f>
        <v>8</v>
      </c>
      <c r="Y102" s="21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>
      <c r="A103" s="42" t="str">
        <f>Tabla15[[#This Row],[cedula]]&amp;Tabla15[[#This Row],[CTA]]&amp;Tabla15[[#This Row],[prog]]</f>
        <v>402321979192.1.1.1.0101</v>
      </c>
      <c r="B103" s="21" t="s">
        <v>1787</v>
      </c>
      <c r="C103" s="59" t="s">
        <v>1807</v>
      </c>
      <c r="D103" s="59" t="s">
        <v>5730</v>
      </c>
      <c r="E103" s="59" t="s">
        <v>5731</v>
      </c>
      <c r="F103" s="59" t="s">
        <v>9</v>
      </c>
      <c r="G103" s="59" t="s">
        <v>1809</v>
      </c>
      <c r="H103" s="21" t="str">
        <f>_xlfn.XLOOKUP(Tabla15[[#This Row],[cedula]],MINC_022025[CATEGORIA_PROPIA],MINC_022025[FECHA_INGRESO_PRIMER_CARGO],_xlfn.XLOOKUP(Tabla15[[#This Row],[COD]],TNOMINA[CODIGO],TNOMINA[nombre]))</f>
        <v>ANA BETHEL GOMEZ GOMEZ</v>
      </c>
      <c r="I103" s="21" t="str">
        <f>_xlfn.XLOOKUP(Tabla15[[#This Row],[cedula]],MINC_022025[CATEGORIA_PROPIA],MINC_022025[CARGO],_xlfn.XLOOKUP(Tabla15[[#This Row],[COD]],TNOMINA[CODIGO],TNOMINA[cargo]))</f>
        <v>SECRETARIA</v>
      </c>
      <c r="J103" s="21" t="str">
        <f>_xlfn.XLOOKUP(Tabla15[[#This Row],[cedula]],MINC_022025[NUMERO_DOCUMENTO],MINC_022025[LUGAR_FUNCIONES])</f>
        <v>VICEMINISTERIO DE CREATIVIDAD Y FORMACION ARTISTICA</v>
      </c>
      <c r="K1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" s="21" t="str">
        <f>_xlfn.XLOOKUP(Tabla15[[#This Row],[CARGO]],TSIMPLIFICADO[CARGO],TSIMPLIFICADO[CATEGORIA DEL SERVIDOR],Tabla15[[#This Row],[TIPO]])</f>
        <v>ESTATUTO SIMPLIFICADO</v>
      </c>
      <c r="M103" s="21" t="str">
        <f>IF(Tabla15[[#This Row],[CTA]]="2.1.1.3.01","TRAMITE DE PENSION",IF(Tabla15[[#This Row],[CAT1]]&lt;&gt;"",Tabla15[[#This Row],[CAT1]],Tabla15[[#This Row],[CAT2]]))</f>
        <v>ESTATUTO SIMPLIFICADO</v>
      </c>
      <c r="N103" s="86" t="str">
        <f>_xlfn.XLOOKUP(Tabla15[[#This Row],[cedula]],TFECHA[cedula],TFECHA[desde],"")</f>
        <v/>
      </c>
      <c r="O103" s="86" t="str">
        <f>_xlfn.XLOOKUP(Tabla15[[#This Row],[cedula]],TFECHA[cedula],TFECHA[hasta],"")</f>
        <v/>
      </c>
      <c r="P103" s="34">
        <f>_xlfn.XLOOKUP(Tabla15[[#This Row],[COD]],TNOMINA[CODIGO],TNOMINA[sbruto])</f>
        <v>35000</v>
      </c>
      <c r="Q103" s="34">
        <f>_xlfn.XLOOKUP(Tabla15[[#This Row],[COD]],TNOMINA[CODIGO],TNOMINA[ISR])</f>
        <v>0</v>
      </c>
      <c r="R103" s="34">
        <f>_xlfn.XLOOKUP(Tabla15[[#This Row],[COD]],TNOMINA[CODIGO],TNOMINA[SFS])</f>
        <v>1064</v>
      </c>
      <c r="S103" s="34">
        <f>_xlfn.XLOOKUP(Tabla15[[#This Row],[COD]],TNOMINA[CODIGO],TNOMINA[AFP])</f>
        <v>1004.5</v>
      </c>
      <c r="T103" s="34">
        <f>_xlfn.XLOOKUP(Tabla15[[#This Row],[COD]],TNOMINA[CODIGO],TNOMINA[Otros Descuentos])</f>
        <v>0</v>
      </c>
      <c r="U103" s="34">
        <f>_xlfn.XLOOKUP(Tabla15[[#This Row],[COD]],TNOMINA[CODIGO],TNOMINA[sneto])</f>
        <v>31191.040000000001</v>
      </c>
      <c r="V103" s="21" t="str" cm="1">
        <f t="array" ref="V103">_xlfn.XLOOKUP(Tabla15[[#This Row],[cedula]],MINC_022025[NUMERO_DOCUMENTO],LEFT(MINC_022025[GENERO],1))</f>
        <v>F</v>
      </c>
      <c r="W103" s="56" t="str">
        <f>_xlfn.XLOOKUP(Tabla15[[#This Row],[DIRECCIÓN O DEPARTAMENTO]],MINC_022025[LUGAR_FUNCIONES],MINC_022025[LUGAR_FUNCIONES_CODIGO])</f>
        <v>01.83.02</v>
      </c>
      <c r="X103" s="21">
        <f>LEN(Tabla15[[#This Row],[CODIGO LUGAR]])</f>
        <v>8</v>
      </c>
      <c r="Y103" s="21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>
      <c r="A104" s="42" t="str">
        <f>Tabla15[[#This Row],[cedula]]&amp;Tabla15[[#This Row],[CTA]]&amp;Tabla15[[#This Row],[prog]]</f>
        <v>001168710472.1.1.1.0101</v>
      </c>
      <c r="B104" s="21" t="s">
        <v>1787</v>
      </c>
      <c r="C104" s="59" t="s">
        <v>1807</v>
      </c>
      <c r="D104" s="59" t="s">
        <v>5730</v>
      </c>
      <c r="E104" s="59" t="s">
        <v>5731</v>
      </c>
      <c r="F104" s="59" t="s">
        <v>9</v>
      </c>
      <c r="G104" s="59" t="s">
        <v>1310</v>
      </c>
      <c r="H104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104" s="21" t="str">
        <f>_xlfn.XLOOKUP(Tabla15[[#This Row],[cedula]],MINC_022025[CATEGORIA_PROPIA],MINC_022025[CARGO],_xlfn.XLOOKUP(Tabla15[[#This Row],[COD]],TNOMINA[CODIGO],TNOMINA[cargo]))</f>
        <v>AUXILIAR</v>
      </c>
      <c r="J104" s="21" t="str">
        <f>_xlfn.XLOOKUP(Tabla15[[#This Row],[cedula]],MINC_022025[NUMERO_DOCUMENTO],MINC_022025[LUGAR_FUNCIONES])</f>
        <v>VICEMINISTERIO DE CREATIVIDAD Y FORMACION ARTISTICA</v>
      </c>
      <c r="K1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" s="21" t="str">
        <f>_xlfn.XLOOKUP(Tabla15[[#This Row],[CARGO]],TSIMPLIFICADO[CARGO],TSIMPLIFICADO[CATEGORIA DEL SERVIDOR],Tabla15[[#This Row],[TIPO]])</f>
        <v>ESTATUTO SIMPLIFICADO</v>
      </c>
      <c r="M104" s="21" t="str">
        <f>IF(Tabla15[[#This Row],[CTA]]="2.1.1.3.01","TRAMITE DE PENSION",IF(Tabla15[[#This Row],[CAT1]]&lt;&gt;"",Tabla15[[#This Row],[CAT1]],Tabla15[[#This Row],[CAT2]]))</f>
        <v>ESTATUTO SIMPLIFICADO</v>
      </c>
      <c r="N104" s="86">
        <f>_xlfn.XLOOKUP(Tabla15[[#This Row],[cedula]],TFECHA[cedula],TFECHA[desde],"")</f>
        <v>45597</v>
      </c>
      <c r="O104" s="86" t="str">
        <f>_xlfn.XLOOKUP(Tabla15[[#This Row],[cedula]],TFECHA[cedula],TFECHA[hasta],"")</f>
        <v>N/A</v>
      </c>
      <c r="P104" s="34">
        <f>_xlfn.XLOOKUP(Tabla15[[#This Row],[COD]],TNOMINA[CODIGO],TNOMINA[sbruto])</f>
        <v>35000</v>
      </c>
      <c r="Q104" s="34">
        <f>_xlfn.XLOOKUP(Tabla15[[#This Row],[COD]],TNOMINA[CODIGO],TNOMINA[ISR])</f>
        <v>0</v>
      </c>
      <c r="R104" s="34">
        <f>_xlfn.XLOOKUP(Tabla15[[#This Row],[COD]],TNOMINA[CODIGO],TNOMINA[SFS])</f>
        <v>1064</v>
      </c>
      <c r="S104" s="34">
        <f>_xlfn.XLOOKUP(Tabla15[[#This Row],[COD]],TNOMINA[CODIGO],TNOMINA[AFP])</f>
        <v>1004.5</v>
      </c>
      <c r="T104" s="34">
        <f>_xlfn.XLOOKUP(Tabla15[[#This Row],[COD]],TNOMINA[CODIGO],TNOMINA[Otros Descuentos])</f>
        <v>0</v>
      </c>
      <c r="U104" s="34">
        <f>_xlfn.XLOOKUP(Tabla15[[#This Row],[COD]],TNOMINA[CODIGO],TNOMINA[sneto])</f>
        <v>22452.82</v>
      </c>
      <c r="V104" s="21" t="str" cm="1">
        <f t="array" ref="V104">_xlfn.XLOOKUP(Tabla15[[#This Row],[cedula]],MINC_022025[NUMERO_DOCUMENTO],LEFT(MINC_022025[GENERO],1))</f>
        <v>F</v>
      </c>
      <c r="W104" s="56" t="str">
        <f>_xlfn.XLOOKUP(Tabla15[[#This Row],[DIRECCIÓN O DEPARTAMENTO]],MINC_022025[LUGAR_FUNCIONES],MINC_022025[LUGAR_FUNCIONES_CODIGO])</f>
        <v>01.83.02</v>
      </c>
      <c r="X104" s="21">
        <f>LEN(Tabla15[[#This Row],[CODIGO LUGAR]])</f>
        <v>8</v>
      </c>
      <c r="Y104" s="21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>
      <c r="A105" s="42" t="str">
        <f>Tabla15[[#This Row],[cedula]]&amp;Tabla15[[#This Row],[CTA]]&amp;Tabla15[[#This Row],[prog]]</f>
        <v>073001231352.1.1.1.0101</v>
      </c>
      <c r="B105" s="21" t="s">
        <v>1787</v>
      </c>
      <c r="C105" s="59" t="s">
        <v>1807</v>
      </c>
      <c r="D105" s="59" t="s">
        <v>5730</v>
      </c>
      <c r="E105" s="59" t="s">
        <v>5731</v>
      </c>
      <c r="F105" s="59" t="s">
        <v>9</v>
      </c>
      <c r="G105" s="59" t="s">
        <v>1340</v>
      </c>
      <c r="H105" s="21" t="str">
        <f>_xlfn.XLOOKUP(Tabla15[[#This Row],[cedula]],MINC_022025[CATEGORIA_PROPIA],MINC_022025[FECHA_INGRESO_PRIMER_CARGO],_xlfn.XLOOKUP(Tabla15[[#This Row],[COD]],TNOMINA[CODIGO],TNOMINA[nombre]))</f>
        <v>JUAN ELIAS PEÑA VARGAS</v>
      </c>
      <c r="I105" s="21" t="str">
        <f>_xlfn.XLOOKUP(Tabla15[[#This Row],[cedula]],MINC_022025[CATEGORIA_PROPIA],MINC_022025[CARGO],_xlfn.XLOOKUP(Tabla15[[#This Row],[COD]],TNOMINA[CODIGO],TNOMINA[cargo]))</f>
        <v>PROFESOR(A) DE ARTES PLASTICO</v>
      </c>
      <c r="J105" s="21" t="str">
        <f>_xlfn.XLOOKUP(Tabla15[[#This Row],[cedula]],MINC_022025[NUMERO_DOCUMENTO],MINC_022025[LUGAR_FUNCIONES])</f>
        <v>VICEMINISTERIO DE CREATIVIDAD Y FORMACION ARTISTICA</v>
      </c>
      <c r="K1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" s="21" t="str">
        <f>_xlfn.XLOOKUP(Tabla15[[#This Row],[CARGO]],TSIMPLIFICADO[CARGO],TSIMPLIFICADO[CATEGORIA DEL SERVIDOR],Tabla15[[#This Row],[TIPO]])</f>
        <v>FIJO</v>
      </c>
      <c r="M105" s="21" t="str">
        <f>IF(Tabla15[[#This Row],[CTA]]="2.1.1.3.01","TRAMITE DE PENSION",IF(Tabla15[[#This Row],[CAT1]]&lt;&gt;"",Tabla15[[#This Row],[CAT1]],Tabla15[[#This Row],[CAT2]]))</f>
        <v>FIJO</v>
      </c>
      <c r="N105" s="86" t="str">
        <f>_xlfn.XLOOKUP(Tabla15[[#This Row],[cedula]],TFECHA[cedula],TFECHA[desde],"")</f>
        <v/>
      </c>
      <c r="O105" s="86" t="str">
        <f>_xlfn.XLOOKUP(Tabla15[[#This Row],[cedula]],TFECHA[cedula],TFECHA[hasta],"")</f>
        <v/>
      </c>
      <c r="P105" s="34">
        <f>_xlfn.XLOOKUP(Tabla15[[#This Row],[COD]],TNOMINA[CODIGO],TNOMINA[sbruto])</f>
        <v>35000</v>
      </c>
      <c r="Q105" s="34">
        <f>_xlfn.XLOOKUP(Tabla15[[#This Row],[COD]],TNOMINA[CODIGO],TNOMINA[ISR])</f>
        <v>0</v>
      </c>
      <c r="R105" s="34">
        <f>_xlfn.XLOOKUP(Tabla15[[#This Row],[COD]],TNOMINA[CODIGO],TNOMINA[SFS])</f>
        <v>1064</v>
      </c>
      <c r="S105" s="34">
        <f>_xlfn.XLOOKUP(Tabla15[[#This Row],[COD]],TNOMINA[CODIGO],TNOMINA[AFP])</f>
        <v>1004.5</v>
      </c>
      <c r="T105" s="34">
        <f>_xlfn.XLOOKUP(Tabla15[[#This Row],[COD]],TNOMINA[CODIGO],TNOMINA[Otros Descuentos])</f>
        <v>0</v>
      </c>
      <c r="U105" s="34">
        <f>_xlfn.XLOOKUP(Tabla15[[#This Row],[COD]],TNOMINA[CODIGO],TNOMINA[sneto])</f>
        <v>32606.5</v>
      </c>
      <c r="V105" s="21" t="str" cm="1">
        <f t="array" ref="V105">_xlfn.XLOOKUP(Tabla15[[#This Row],[cedula]],MINC_022025[NUMERO_DOCUMENTO],LEFT(MINC_022025[GENERO],1))</f>
        <v>M</v>
      </c>
      <c r="W105" s="56" t="str">
        <f>_xlfn.XLOOKUP(Tabla15[[#This Row],[DIRECCIÓN O DEPARTAMENTO]],MINC_022025[LUGAR_FUNCIONES],MINC_022025[LUGAR_FUNCIONES_CODIGO])</f>
        <v>01.83.02</v>
      </c>
      <c r="X105" s="21">
        <f>LEN(Tabla15[[#This Row],[CODIGO LUGAR]])</f>
        <v>8</v>
      </c>
      <c r="Y105" s="21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>
      <c r="A106" s="42" t="str">
        <f>Tabla15[[#This Row],[cedula]]&amp;Tabla15[[#This Row],[CTA]]&amp;Tabla15[[#This Row],[prog]]</f>
        <v>053003097952.1.1.1.0101</v>
      </c>
      <c r="B106" s="21" t="s">
        <v>1787</v>
      </c>
      <c r="C106" s="59" t="s">
        <v>1807</v>
      </c>
      <c r="D106" s="59" t="s">
        <v>5730</v>
      </c>
      <c r="E106" s="59" t="s">
        <v>5731</v>
      </c>
      <c r="F106" s="59" t="s">
        <v>9</v>
      </c>
      <c r="G106" s="59" t="s">
        <v>2818</v>
      </c>
      <c r="H106" s="21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106" s="21" t="str">
        <f>_xlfn.XLOOKUP(Tabla15[[#This Row],[cedula]],MINC_022025[CATEGORIA_PROPIA],MINC_022025[CARGO],_xlfn.XLOOKUP(Tabla15[[#This Row],[COD]],TNOMINA[CODIGO],TNOMINA[cargo]))</f>
        <v>SECRETARIA</v>
      </c>
      <c r="J106" s="21" t="str">
        <f>_xlfn.XLOOKUP(Tabla15[[#This Row],[cedula]],MINC_022025[NUMERO_DOCUMENTO],MINC_022025[LUGAR_FUNCIONES])</f>
        <v>VICEMINISTERIO DE CREATIVIDAD Y FORMACION ARTISTICA</v>
      </c>
      <c r="K1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" s="21" t="str">
        <f>_xlfn.XLOOKUP(Tabla15[[#This Row],[CARGO]],TSIMPLIFICADO[CARGO],TSIMPLIFICADO[CATEGORIA DEL SERVIDOR],Tabla15[[#This Row],[TIPO]])</f>
        <v>ESTATUTO SIMPLIFICADO</v>
      </c>
      <c r="M106" s="21" t="str">
        <f>IF(Tabla15[[#This Row],[CTA]]="2.1.1.3.01","TRAMITE DE PENSION",IF(Tabla15[[#This Row],[CAT1]]&lt;&gt;"",Tabla15[[#This Row],[CAT1]],Tabla15[[#This Row],[CAT2]]))</f>
        <v>ESTATUTO SIMPLIFICADO</v>
      </c>
      <c r="N106" s="86" t="str">
        <f>_xlfn.XLOOKUP(Tabla15[[#This Row],[cedula]],TFECHA[cedula],TFECHA[desde],"")</f>
        <v/>
      </c>
      <c r="O106" s="86" t="str">
        <f>_xlfn.XLOOKUP(Tabla15[[#This Row],[cedula]],TFECHA[cedula],TFECHA[hasta],"")</f>
        <v/>
      </c>
      <c r="P106" s="34">
        <f>_xlfn.XLOOKUP(Tabla15[[#This Row],[COD]],TNOMINA[CODIGO],TNOMINA[sbruto])</f>
        <v>35000</v>
      </c>
      <c r="Q106" s="34">
        <f>_xlfn.XLOOKUP(Tabla15[[#This Row],[COD]],TNOMINA[CODIGO],TNOMINA[ISR])</f>
        <v>0</v>
      </c>
      <c r="R106" s="34">
        <f>_xlfn.XLOOKUP(Tabla15[[#This Row],[COD]],TNOMINA[CODIGO],TNOMINA[SFS])</f>
        <v>1064</v>
      </c>
      <c r="S106" s="34">
        <f>_xlfn.XLOOKUP(Tabla15[[#This Row],[COD]],TNOMINA[CODIGO],TNOMINA[AFP])</f>
        <v>1004.5</v>
      </c>
      <c r="T106" s="34">
        <f>_xlfn.XLOOKUP(Tabla15[[#This Row],[COD]],TNOMINA[CODIGO],TNOMINA[Otros Descuentos])</f>
        <v>0</v>
      </c>
      <c r="U106" s="34">
        <f>_xlfn.XLOOKUP(Tabla15[[#This Row],[COD]],TNOMINA[CODIGO],TNOMINA[sneto])</f>
        <v>27340.5</v>
      </c>
      <c r="V106" s="21" t="str" cm="1">
        <f t="array" ref="V106">_xlfn.XLOOKUP(Tabla15[[#This Row],[cedula]],MINC_022025[NUMERO_DOCUMENTO],LEFT(MINC_022025[GENERO],1))</f>
        <v>F</v>
      </c>
      <c r="W106" s="56" t="str">
        <f>_xlfn.XLOOKUP(Tabla15[[#This Row],[DIRECCIÓN O DEPARTAMENTO]],MINC_022025[LUGAR_FUNCIONES],MINC_022025[LUGAR_FUNCIONES_CODIGO])</f>
        <v>01.83.02</v>
      </c>
      <c r="X106" s="21">
        <f>LEN(Tabla15[[#This Row],[CODIGO LUGAR]])</f>
        <v>8</v>
      </c>
      <c r="Y106" s="21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>
      <c r="A107" s="42" t="str">
        <f>Tabla15[[#This Row],[cedula]]&amp;Tabla15[[#This Row],[CTA]]&amp;Tabla15[[#This Row],[prog]]</f>
        <v>001184588432.1.1.1.0101</v>
      </c>
      <c r="B107" s="21" t="s">
        <v>1787</v>
      </c>
      <c r="C107" s="59" t="s">
        <v>1807</v>
      </c>
      <c r="D107" s="59" t="s">
        <v>5730</v>
      </c>
      <c r="E107" s="59" t="s">
        <v>5731</v>
      </c>
      <c r="F107" s="59" t="s">
        <v>9</v>
      </c>
      <c r="G107" s="59" t="s">
        <v>2166</v>
      </c>
      <c r="H107" s="21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107" s="21" t="str">
        <f>_xlfn.XLOOKUP(Tabla15[[#This Row],[cedula]],MINC_022025[CATEGORIA_PROPIA],MINC_022025[CARGO],_xlfn.XLOOKUP(Tabla15[[#This Row],[COD]],TNOMINA[CODIGO],TNOMINA[cargo]))</f>
        <v>SECRETARIA</v>
      </c>
      <c r="J107" s="21" t="str">
        <f>_xlfn.XLOOKUP(Tabla15[[#This Row],[cedula]],MINC_022025[NUMERO_DOCUMENTO],MINC_022025[LUGAR_FUNCIONES])</f>
        <v>VICEMINISTERIO DE CREATIVIDAD Y FORMACION ARTISTICA</v>
      </c>
      <c r="K1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" s="21" t="str">
        <f>_xlfn.XLOOKUP(Tabla15[[#This Row],[CARGO]],TSIMPLIFICADO[CARGO],TSIMPLIFICADO[CATEGORIA DEL SERVIDOR],Tabla15[[#This Row],[TIPO]])</f>
        <v>ESTATUTO SIMPLIFICADO</v>
      </c>
      <c r="M107" s="21" t="str">
        <f>IF(Tabla15[[#This Row],[CTA]]="2.1.1.3.01","TRAMITE DE PENSION",IF(Tabla15[[#This Row],[CAT1]]&lt;&gt;"",Tabla15[[#This Row],[CAT1]],Tabla15[[#This Row],[CAT2]]))</f>
        <v>ESTATUTO SIMPLIFICADO</v>
      </c>
      <c r="N107" s="86" t="str">
        <f>_xlfn.XLOOKUP(Tabla15[[#This Row],[cedula]],TFECHA[cedula],TFECHA[desde],"")</f>
        <v/>
      </c>
      <c r="O107" s="86" t="str">
        <f>_xlfn.XLOOKUP(Tabla15[[#This Row],[cedula]],TFECHA[cedula],TFECHA[hasta],"")</f>
        <v/>
      </c>
      <c r="P107" s="34">
        <f>_xlfn.XLOOKUP(Tabla15[[#This Row],[COD]],TNOMINA[CODIGO],TNOMINA[sbruto])</f>
        <v>35000</v>
      </c>
      <c r="Q107" s="34">
        <f>_xlfn.XLOOKUP(Tabla15[[#This Row],[COD]],TNOMINA[CODIGO],TNOMINA[ISR])</f>
        <v>0</v>
      </c>
      <c r="R107" s="34">
        <f>_xlfn.XLOOKUP(Tabla15[[#This Row],[COD]],TNOMINA[CODIGO],TNOMINA[SFS])</f>
        <v>1064</v>
      </c>
      <c r="S107" s="34">
        <f>_xlfn.XLOOKUP(Tabla15[[#This Row],[COD]],TNOMINA[CODIGO],TNOMINA[AFP])</f>
        <v>1004.5</v>
      </c>
      <c r="T107" s="34">
        <f>_xlfn.XLOOKUP(Tabla15[[#This Row],[COD]],TNOMINA[CODIGO],TNOMINA[Otros Descuentos])</f>
        <v>0</v>
      </c>
      <c r="U107" s="34">
        <f>_xlfn.XLOOKUP(Tabla15[[#This Row],[COD]],TNOMINA[CODIGO],TNOMINA[sneto])</f>
        <v>32906.5</v>
      </c>
      <c r="V107" s="21" t="str" cm="1">
        <f t="array" ref="V107">_xlfn.XLOOKUP(Tabla15[[#This Row],[cedula]],MINC_022025[NUMERO_DOCUMENTO],LEFT(MINC_022025[GENERO],1))</f>
        <v>F</v>
      </c>
      <c r="W107" s="56" t="str">
        <f>_xlfn.XLOOKUP(Tabla15[[#This Row],[DIRECCIÓN O DEPARTAMENTO]],MINC_022025[LUGAR_FUNCIONES],MINC_022025[LUGAR_FUNCIONES_CODIGO])</f>
        <v>01.83.02</v>
      </c>
      <c r="X107" s="21">
        <f>LEN(Tabla15[[#This Row],[CODIGO LUGAR]])</f>
        <v>8</v>
      </c>
      <c r="Y107" s="21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>
      <c r="A108" s="42" t="str">
        <f>Tabla15[[#This Row],[cedula]]&amp;Tabla15[[#This Row],[CTA]]&amp;Tabla15[[#This Row],[prog]]</f>
        <v>026007457032.1.1.1.0101</v>
      </c>
      <c r="B108" s="21" t="s">
        <v>1787</v>
      </c>
      <c r="C108" s="59" t="s">
        <v>1807</v>
      </c>
      <c r="D108" s="59" t="s">
        <v>5730</v>
      </c>
      <c r="E108" s="59" t="s">
        <v>5731</v>
      </c>
      <c r="F108" s="59" t="s">
        <v>9</v>
      </c>
      <c r="G108" s="59" t="s">
        <v>1368</v>
      </c>
      <c r="H108" s="21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108" s="21" t="str">
        <f>_xlfn.XLOOKUP(Tabla15[[#This Row],[cedula]],MINC_022025[CATEGORIA_PROPIA],MINC_022025[CARGO],_xlfn.XLOOKUP(Tabla15[[#This Row],[COD]],TNOMINA[CODIGO],TNOMINA[cargo]))</f>
        <v>AUXILIAR ADMINISTRATIVO (A)</v>
      </c>
      <c r="J108" s="21" t="str">
        <f>_xlfn.XLOOKUP(Tabla15[[#This Row],[cedula]],MINC_022025[NUMERO_DOCUMENTO],MINC_022025[LUGAR_FUNCIONES])</f>
        <v>VICEMINISTERIO DE CREATIVIDAD Y FORMACION ARTISTICA</v>
      </c>
      <c r="K1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" s="21" t="str">
        <f>_xlfn.XLOOKUP(Tabla15[[#This Row],[CARGO]],TSIMPLIFICADO[CARGO],TSIMPLIFICADO[CATEGORIA DEL SERVIDOR],Tabla15[[#This Row],[TIPO]])</f>
        <v>ESTATUTO SIMPLIFICADO</v>
      </c>
      <c r="M108" s="21" t="str">
        <f>IF(Tabla15[[#This Row],[CTA]]="2.1.1.3.01","TRAMITE DE PENSION",IF(Tabla15[[#This Row],[CAT1]]&lt;&gt;"",Tabla15[[#This Row],[CAT1]],Tabla15[[#This Row],[CAT2]]))</f>
        <v>ESTATUTO SIMPLIFICADO</v>
      </c>
      <c r="N108" s="86" t="str">
        <f>_xlfn.XLOOKUP(Tabla15[[#This Row],[cedula]],TFECHA[cedula],TFECHA[desde],"")</f>
        <v/>
      </c>
      <c r="O108" s="86" t="str">
        <f>_xlfn.XLOOKUP(Tabla15[[#This Row],[cedula]],TFECHA[cedula],TFECHA[hasta],"")</f>
        <v/>
      </c>
      <c r="P108" s="34">
        <f>_xlfn.XLOOKUP(Tabla15[[#This Row],[COD]],TNOMINA[CODIGO],TNOMINA[sbruto])</f>
        <v>35000</v>
      </c>
      <c r="Q108" s="34">
        <f>_xlfn.XLOOKUP(Tabla15[[#This Row],[COD]],TNOMINA[CODIGO],TNOMINA[ISR])</f>
        <v>0</v>
      </c>
      <c r="R108" s="34">
        <f>_xlfn.XLOOKUP(Tabla15[[#This Row],[COD]],TNOMINA[CODIGO],TNOMINA[SFS])</f>
        <v>1064</v>
      </c>
      <c r="S108" s="34">
        <f>_xlfn.XLOOKUP(Tabla15[[#This Row],[COD]],TNOMINA[CODIGO],TNOMINA[AFP])</f>
        <v>1004.5</v>
      </c>
      <c r="T108" s="34">
        <f>_xlfn.XLOOKUP(Tabla15[[#This Row],[COD]],TNOMINA[CODIGO],TNOMINA[Otros Descuentos])</f>
        <v>0</v>
      </c>
      <c r="U108" s="34">
        <f>_xlfn.XLOOKUP(Tabla15[[#This Row],[COD]],TNOMINA[CODIGO],TNOMINA[sneto])</f>
        <v>32906.5</v>
      </c>
      <c r="V108" s="21" t="str" cm="1">
        <f t="array" ref="V108">_xlfn.XLOOKUP(Tabla15[[#This Row],[cedula]],MINC_022025[NUMERO_DOCUMENTO],LEFT(MINC_022025[GENERO],1))</f>
        <v>F</v>
      </c>
      <c r="W108" s="56" t="str">
        <f>_xlfn.XLOOKUP(Tabla15[[#This Row],[DIRECCIÓN O DEPARTAMENTO]],MINC_022025[LUGAR_FUNCIONES],MINC_022025[LUGAR_FUNCIONES_CODIGO])</f>
        <v>01.83.02</v>
      </c>
      <c r="X108" s="21">
        <f>LEN(Tabla15[[#This Row],[CODIGO LUGAR]])</f>
        <v>8</v>
      </c>
      <c r="Y108" s="21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>
      <c r="A109" s="42" t="str">
        <f>Tabla15[[#This Row],[cedula]]&amp;Tabla15[[#This Row],[CTA]]&amp;Tabla15[[#This Row],[prog]]</f>
        <v>402380541222.1.1.1.0101</v>
      </c>
      <c r="B109" s="21" t="s">
        <v>1787</v>
      </c>
      <c r="C109" s="59" t="s">
        <v>1807</v>
      </c>
      <c r="D109" s="59" t="s">
        <v>5730</v>
      </c>
      <c r="E109" s="59" t="s">
        <v>5731</v>
      </c>
      <c r="F109" s="59" t="s">
        <v>9</v>
      </c>
      <c r="G109" s="59" t="s">
        <v>2272</v>
      </c>
      <c r="H109" s="21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109" s="21" t="str">
        <f>_xlfn.XLOOKUP(Tabla15[[#This Row],[cedula]],MINC_022025[CATEGORIA_PROPIA],MINC_022025[CARGO],_xlfn.XLOOKUP(Tabla15[[#This Row],[COD]],TNOMINA[CODIGO],TNOMINA[cargo]))</f>
        <v>RECEPCIONISTA</v>
      </c>
      <c r="J109" s="21" t="str">
        <f>_xlfn.XLOOKUP(Tabla15[[#This Row],[cedula]],MINC_022025[NUMERO_DOCUMENTO],MINC_022025[LUGAR_FUNCIONES])</f>
        <v>VICEMINISTERIO DE CREATIVIDAD Y FORMACION ARTISTICA</v>
      </c>
      <c r="K1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" s="21" t="str">
        <f>_xlfn.XLOOKUP(Tabla15[[#This Row],[CARGO]],TSIMPLIFICADO[CARGO],TSIMPLIFICADO[CATEGORIA DEL SERVIDOR],Tabla15[[#This Row],[TIPO]])</f>
        <v>ESTATUTO SIMPLIFICADO</v>
      </c>
      <c r="M109" s="21" t="str">
        <f>IF(Tabla15[[#This Row],[CTA]]="2.1.1.3.01","TRAMITE DE PENSION",IF(Tabla15[[#This Row],[CAT1]]&lt;&gt;"",Tabla15[[#This Row],[CAT1]],Tabla15[[#This Row],[CAT2]]))</f>
        <v>ESTATUTO SIMPLIFICADO</v>
      </c>
      <c r="N109" s="86" t="str">
        <f>_xlfn.XLOOKUP(Tabla15[[#This Row],[cedula]],TFECHA[cedula],TFECHA[desde],"")</f>
        <v/>
      </c>
      <c r="O109" s="86" t="str">
        <f>_xlfn.XLOOKUP(Tabla15[[#This Row],[cedula]],TFECHA[cedula],TFECHA[hasta],"")</f>
        <v/>
      </c>
      <c r="P109" s="34">
        <f>_xlfn.XLOOKUP(Tabla15[[#This Row],[COD]],TNOMINA[CODIGO],TNOMINA[sbruto])</f>
        <v>35000</v>
      </c>
      <c r="Q109" s="34">
        <f>_xlfn.XLOOKUP(Tabla15[[#This Row],[COD]],TNOMINA[CODIGO],TNOMINA[ISR])</f>
        <v>0</v>
      </c>
      <c r="R109" s="34">
        <f>_xlfn.XLOOKUP(Tabla15[[#This Row],[COD]],TNOMINA[CODIGO],TNOMINA[SFS])</f>
        <v>1064</v>
      </c>
      <c r="S109" s="34">
        <f>_xlfn.XLOOKUP(Tabla15[[#This Row],[COD]],TNOMINA[CODIGO],TNOMINA[AFP])</f>
        <v>1004.5</v>
      </c>
      <c r="T109" s="34">
        <f>_xlfn.XLOOKUP(Tabla15[[#This Row],[COD]],TNOMINA[CODIGO],TNOMINA[Otros Descuentos])</f>
        <v>0</v>
      </c>
      <c r="U109" s="34">
        <f>_xlfn.XLOOKUP(Tabla15[[#This Row],[COD]],TNOMINA[CODIGO],TNOMINA[sneto])</f>
        <v>21345.5</v>
      </c>
      <c r="V109" s="21" t="str" cm="1">
        <f t="array" ref="V109">_xlfn.XLOOKUP(Tabla15[[#This Row],[cedula]],MINC_022025[NUMERO_DOCUMENTO],LEFT(MINC_022025[GENERO],1))</f>
        <v>F</v>
      </c>
      <c r="W109" s="56" t="str">
        <f>_xlfn.XLOOKUP(Tabla15[[#This Row],[DIRECCIÓN O DEPARTAMENTO]],MINC_022025[LUGAR_FUNCIONES],MINC_022025[LUGAR_FUNCIONES_CODIGO])</f>
        <v>01.83.02</v>
      </c>
      <c r="X109" s="21">
        <f>LEN(Tabla15[[#This Row],[CODIGO LUGAR]])</f>
        <v>8</v>
      </c>
      <c r="Y109" s="21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>
      <c r="A110" s="42" t="str">
        <f>Tabla15[[#This Row],[cedula]]&amp;Tabla15[[#This Row],[CTA]]&amp;Tabla15[[#This Row],[prog]]</f>
        <v>402247717542.1.1.1.0101</v>
      </c>
      <c r="B110" s="21" t="s">
        <v>1787</v>
      </c>
      <c r="C110" s="59" t="s">
        <v>1807</v>
      </c>
      <c r="D110" s="59" t="s">
        <v>5730</v>
      </c>
      <c r="E110" s="59" t="s">
        <v>5731</v>
      </c>
      <c r="F110" s="59" t="s">
        <v>9</v>
      </c>
      <c r="G110" s="59" t="s">
        <v>1381</v>
      </c>
      <c r="H110" s="21" t="str">
        <f>_xlfn.XLOOKUP(Tabla15[[#This Row],[cedula]],MINC_022025[CATEGORIA_PROPIA],MINC_022025[FECHA_INGRESO_PRIMER_CARGO],_xlfn.XLOOKUP(Tabla15[[#This Row],[COD]],TNOMINA[CODIGO],TNOMINA[nombre]))</f>
        <v>PATRICIA BAUTISTA FELIZ</v>
      </c>
      <c r="I110" s="21" t="str">
        <f>_xlfn.XLOOKUP(Tabla15[[#This Row],[cedula]],MINC_022025[CATEGORIA_PROPIA],MINC_022025[CARGO],_xlfn.XLOOKUP(Tabla15[[#This Row],[COD]],TNOMINA[CODIGO],TNOMINA[cargo]))</f>
        <v>RECEPCIONISTA</v>
      </c>
      <c r="J110" s="21" t="str">
        <f>_xlfn.XLOOKUP(Tabla15[[#This Row],[cedula]],MINC_022025[NUMERO_DOCUMENTO],MINC_022025[LUGAR_FUNCIONES])</f>
        <v>VICEMINISTERIO DE CREATIVIDAD Y FORMACION ARTISTICA</v>
      </c>
      <c r="K1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" s="21" t="str">
        <f>_xlfn.XLOOKUP(Tabla15[[#This Row],[CARGO]],TSIMPLIFICADO[CARGO],TSIMPLIFICADO[CATEGORIA DEL SERVIDOR],Tabla15[[#This Row],[TIPO]])</f>
        <v>ESTATUTO SIMPLIFICADO</v>
      </c>
      <c r="M110" s="21" t="str">
        <f>IF(Tabla15[[#This Row],[CTA]]="2.1.1.3.01","TRAMITE DE PENSION",IF(Tabla15[[#This Row],[CAT1]]&lt;&gt;"",Tabla15[[#This Row],[CAT1]],Tabla15[[#This Row],[CAT2]]))</f>
        <v>ESTATUTO SIMPLIFICADO</v>
      </c>
      <c r="N110" s="86" t="str">
        <f>_xlfn.XLOOKUP(Tabla15[[#This Row],[cedula]],TFECHA[cedula],TFECHA[desde],"")</f>
        <v/>
      </c>
      <c r="O110" s="86" t="str">
        <f>_xlfn.XLOOKUP(Tabla15[[#This Row],[cedula]],TFECHA[cedula],TFECHA[hasta],"")</f>
        <v/>
      </c>
      <c r="P110" s="34">
        <f>_xlfn.XLOOKUP(Tabla15[[#This Row],[COD]],TNOMINA[CODIGO],TNOMINA[sbruto])</f>
        <v>35000</v>
      </c>
      <c r="Q110" s="34">
        <f>_xlfn.XLOOKUP(Tabla15[[#This Row],[COD]],TNOMINA[CODIGO],TNOMINA[ISR])</f>
        <v>0</v>
      </c>
      <c r="R110" s="34">
        <f>_xlfn.XLOOKUP(Tabla15[[#This Row],[COD]],TNOMINA[CODIGO],TNOMINA[SFS])</f>
        <v>1064</v>
      </c>
      <c r="S110" s="34">
        <f>_xlfn.XLOOKUP(Tabla15[[#This Row],[COD]],TNOMINA[CODIGO],TNOMINA[AFP])</f>
        <v>1004.5</v>
      </c>
      <c r="T110" s="34">
        <f>_xlfn.XLOOKUP(Tabla15[[#This Row],[COD]],TNOMINA[CODIGO],TNOMINA[Otros Descuentos])</f>
        <v>0</v>
      </c>
      <c r="U110" s="34">
        <f>_xlfn.XLOOKUP(Tabla15[[#This Row],[COD]],TNOMINA[CODIGO],TNOMINA[sneto])</f>
        <v>32906.5</v>
      </c>
      <c r="V110" s="21" t="str" cm="1">
        <f t="array" ref="V110">_xlfn.XLOOKUP(Tabla15[[#This Row],[cedula]],MINC_022025[NUMERO_DOCUMENTO],LEFT(MINC_022025[GENERO],1))</f>
        <v>F</v>
      </c>
      <c r="W110" s="56" t="str">
        <f>_xlfn.XLOOKUP(Tabla15[[#This Row],[DIRECCIÓN O DEPARTAMENTO]],MINC_022025[LUGAR_FUNCIONES],MINC_022025[LUGAR_FUNCIONES_CODIGO])</f>
        <v>01.83.02</v>
      </c>
      <c r="X110" s="21">
        <f>LEN(Tabla15[[#This Row],[CODIGO LUGAR]])</f>
        <v>8</v>
      </c>
      <c r="Y110" s="21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>
      <c r="A111" s="42" t="str">
        <f>Tabla15[[#This Row],[cedula]]&amp;Tabla15[[#This Row],[CTA]]&amp;Tabla15[[#This Row],[prog]]</f>
        <v>016000231452.1.1.1.0101</v>
      </c>
      <c r="B111" s="21" t="s">
        <v>1787</v>
      </c>
      <c r="C111" s="59" t="s">
        <v>1807</v>
      </c>
      <c r="D111" s="59" t="s">
        <v>5730</v>
      </c>
      <c r="E111" s="59" t="s">
        <v>5731</v>
      </c>
      <c r="F111" s="59" t="s">
        <v>9</v>
      </c>
      <c r="G111" s="59" t="s">
        <v>1399</v>
      </c>
      <c r="H111" s="21" t="str">
        <f>_xlfn.XLOOKUP(Tabla15[[#This Row],[cedula]],MINC_022025[CATEGORIA_PROPIA],MINC_022025[FECHA_INGRESO_PRIMER_CARGO],_xlfn.XLOOKUP(Tabla15[[#This Row],[COD]],TNOMINA[CODIGO],TNOMINA[nombre]))</f>
        <v>RAMON HERRERA ROA</v>
      </c>
      <c r="I111" s="21" t="str">
        <f>_xlfn.XLOOKUP(Tabla15[[#This Row],[cedula]],MINC_022025[CATEGORIA_PROPIA],MINC_022025[CARGO],_xlfn.XLOOKUP(Tabla15[[#This Row],[COD]],TNOMINA[CODIGO],TNOMINA[cargo]))</f>
        <v>SUPERVISOR MANTENIMIENTO</v>
      </c>
      <c r="J111" s="21" t="str">
        <f>_xlfn.XLOOKUP(Tabla15[[#This Row],[cedula]],MINC_022025[NUMERO_DOCUMENTO],MINC_022025[LUGAR_FUNCIONES])</f>
        <v>VICEMINISTERIO DE CREATIVIDAD Y FORMACION ARTISTICA</v>
      </c>
      <c r="K1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" s="21" t="str">
        <f>_xlfn.XLOOKUP(Tabla15[[#This Row],[CARGO]],TSIMPLIFICADO[CARGO],TSIMPLIFICADO[CATEGORIA DEL SERVIDOR],Tabla15[[#This Row],[TIPO]])</f>
        <v>ESTATUTO SIMPLIFICADO</v>
      </c>
      <c r="M111" s="21" t="str">
        <f>IF(Tabla15[[#This Row],[CTA]]="2.1.1.3.01","TRAMITE DE PENSION",IF(Tabla15[[#This Row],[CAT1]]&lt;&gt;"",Tabla15[[#This Row],[CAT1]],Tabla15[[#This Row],[CAT2]]))</f>
        <v>ESTATUTO SIMPLIFICADO</v>
      </c>
      <c r="N111" s="86" t="str">
        <f>_xlfn.XLOOKUP(Tabla15[[#This Row],[cedula]],TFECHA[cedula],TFECHA[desde],"")</f>
        <v/>
      </c>
      <c r="O111" s="86" t="str">
        <f>_xlfn.XLOOKUP(Tabla15[[#This Row],[cedula]],TFECHA[cedula],TFECHA[hasta],"")</f>
        <v/>
      </c>
      <c r="P111" s="34">
        <f>_xlfn.XLOOKUP(Tabla15[[#This Row],[COD]],TNOMINA[CODIGO],TNOMINA[sbruto])</f>
        <v>35000</v>
      </c>
      <c r="Q111" s="34">
        <f>_xlfn.XLOOKUP(Tabla15[[#This Row],[COD]],TNOMINA[CODIGO],TNOMINA[ISR])</f>
        <v>0</v>
      </c>
      <c r="R111" s="34">
        <f>_xlfn.XLOOKUP(Tabla15[[#This Row],[COD]],TNOMINA[CODIGO],TNOMINA[SFS])</f>
        <v>1064</v>
      </c>
      <c r="S111" s="34">
        <f>_xlfn.XLOOKUP(Tabla15[[#This Row],[COD]],TNOMINA[CODIGO],TNOMINA[AFP])</f>
        <v>1004.5</v>
      </c>
      <c r="T111" s="34">
        <f>_xlfn.XLOOKUP(Tabla15[[#This Row],[COD]],TNOMINA[CODIGO],TNOMINA[Otros Descuentos])</f>
        <v>0</v>
      </c>
      <c r="U111" s="34">
        <f>_xlfn.XLOOKUP(Tabla15[[#This Row],[COD]],TNOMINA[CODIGO],TNOMINA[sneto])</f>
        <v>32906.5</v>
      </c>
      <c r="V111" s="21" t="str" cm="1">
        <f t="array" ref="V111">_xlfn.XLOOKUP(Tabla15[[#This Row],[cedula]],MINC_022025[NUMERO_DOCUMENTO],LEFT(MINC_022025[GENERO],1))</f>
        <v>M</v>
      </c>
      <c r="W111" s="56" t="str">
        <f>_xlfn.XLOOKUP(Tabla15[[#This Row],[DIRECCIÓN O DEPARTAMENTO]],MINC_022025[LUGAR_FUNCIONES],MINC_022025[LUGAR_FUNCIONES_CODIGO])</f>
        <v>01.83.02</v>
      </c>
      <c r="X111" s="21">
        <f>LEN(Tabla15[[#This Row],[CODIGO LUGAR]])</f>
        <v>8</v>
      </c>
      <c r="Y111" s="21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>
      <c r="A112" s="42" t="str">
        <f>Tabla15[[#This Row],[cedula]]&amp;Tabla15[[#This Row],[CTA]]&amp;Tabla15[[#This Row],[prog]]</f>
        <v>225006843312.1.1.1.0101</v>
      </c>
      <c r="B112" s="21" t="s">
        <v>1787</v>
      </c>
      <c r="C112" s="59" t="s">
        <v>1807</v>
      </c>
      <c r="D112" s="59" t="s">
        <v>5730</v>
      </c>
      <c r="E112" s="59" t="s">
        <v>5731</v>
      </c>
      <c r="F112" s="59" t="s">
        <v>9</v>
      </c>
      <c r="G112" s="59" t="s">
        <v>1407</v>
      </c>
      <c r="H112" s="2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12" s="21" t="str">
        <f>_xlfn.XLOOKUP(Tabla15[[#This Row],[cedula]],MINC_022025[CATEGORIA_PROPIA],MINC_022025[CARGO],_xlfn.XLOOKUP(Tabla15[[#This Row],[COD]],TNOMINA[CODIGO],TNOMINA[cargo]))</f>
        <v>SECRETARIA</v>
      </c>
      <c r="J112" s="21" t="str">
        <f>_xlfn.XLOOKUP(Tabla15[[#This Row],[cedula]],MINC_022025[NUMERO_DOCUMENTO],MINC_022025[LUGAR_FUNCIONES])</f>
        <v>VICEMINISTERIO DE CREATIVIDAD Y FORMACION ARTISTICA</v>
      </c>
      <c r="K1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" s="21" t="str">
        <f>_xlfn.XLOOKUP(Tabla15[[#This Row],[CARGO]],TSIMPLIFICADO[CARGO],TSIMPLIFICADO[CATEGORIA DEL SERVIDOR],Tabla15[[#This Row],[TIPO]])</f>
        <v>ESTATUTO SIMPLIFICADO</v>
      </c>
      <c r="M112" s="21" t="str">
        <f>IF(Tabla15[[#This Row],[CTA]]="2.1.1.3.01","TRAMITE DE PENSION",IF(Tabla15[[#This Row],[CAT1]]&lt;&gt;"",Tabla15[[#This Row],[CAT1]],Tabla15[[#This Row],[CAT2]]))</f>
        <v>ESTATUTO SIMPLIFICADO</v>
      </c>
      <c r="N112" s="86">
        <f>_xlfn.XLOOKUP(Tabla15[[#This Row],[cedula]],TFECHA[cedula],TFECHA[desde],"")</f>
        <v>45505</v>
      </c>
      <c r="O112" s="86" t="str">
        <f>_xlfn.XLOOKUP(Tabla15[[#This Row],[cedula]],TFECHA[cedula],TFECHA[hasta],"")</f>
        <v>N/A</v>
      </c>
      <c r="P112" s="34">
        <f>_xlfn.XLOOKUP(Tabla15[[#This Row],[COD]],TNOMINA[CODIGO],TNOMINA[sbruto])</f>
        <v>35000</v>
      </c>
      <c r="Q112" s="34">
        <f>_xlfn.XLOOKUP(Tabla15[[#This Row],[COD]],TNOMINA[CODIGO],TNOMINA[ISR])</f>
        <v>0</v>
      </c>
      <c r="R112" s="34">
        <f>_xlfn.XLOOKUP(Tabla15[[#This Row],[COD]],TNOMINA[CODIGO],TNOMINA[SFS])</f>
        <v>1064</v>
      </c>
      <c r="S112" s="34">
        <f>_xlfn.XLOOKUP(Tabla15[[#This Row],[COD]],TNOMINA[CODIGO],TNOMINA[AFP])</f>
        <v>1004.5</v>
      </c>
      <c r="T112" s="34">
        <f>_xlfn.XLOOKUP(Tabla15[[#This Row],[COD]],TNOMINA[CODIGO],TNOMINA[Otros Descuentos])</f>
        <v>0</v>
      </c>
      <c r="U112" s="34">
        <f>_xlfn.XLOOKUP(Tabla15[[#This Row],[COD]],TNOMINA[CODIGO],TNOMINA[sneto])</f>
        <v>29840.5</v>
      </c>
      <c r="V112" s="21" t="str" cm="1">
        <f t="array" ref="V112">_xlfn.XLOOKUP(Tabla15[[#This Row],[cedula]],MINC_022025[NUMERO_DOCUMENTO],LEFT(MINC_022025[GENERO],1))</f>
        <v>F</v>
      </c>
      <c r="W112" s="56" t="str">
        <f>_xlfn.XLOOKUP(Tabla15[[#This Row],[DIRECCIÓN O DEPARTAMENTO]],MINC_022025[LUGAR_FUNCIONES],MINC_022025[LUGAR_FUNCIONES_CODIGO])</f>
        <v>01.83.02</v>
      </c>
      <c r="X112" s="21">
        <f>LEN(Tabla15[[#This Row],[CODIGO LUGAR]])</f>
        <v>8</v>
      </c>
      <c r="Y112" s="21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>
      <c r="A113" s="42" t="str">
        <f>Tabla15[[#This Row],[cedula]]&amp;Tabla15[[#This Row],[CTA]]&amp;Tabla15[[#This Row],[prog]]</f>
        <v>223006496092.1.1.1.0101</v>
      </c>
      <c r="B113" s="21" t="s">
        <v>1787</v>
      </c>
      <c r="C113" s="59" t="s">
        <v>1807</v>
      </c>
      <c r="D113" s="59" t="s">
        <v>5730</v>
      </c>
      <c r="E113" s="59" t="s">
        <v>5731</v>
      </c>
      <c r="F113" s="59" t="s">
        <v>9</v>
      </c>
      <c r="G113" s="59" t="s">
        <v>1408</v>
      </c>
      <c r="H113" s="21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113" s="21" t="str">
        <f>_xlfn.XLOOKUP(Tabla15[[#This Row],[cedula]],MINC_022025[CATEGORIA_PROPIA],MINC_022025[CARGO],_xlfn.XLOOKUP(Tabla15[[#This Row],[COD]],TNOMINA[CODIGO],TNOMINA[cargo]))</f>
        <v>RECEPCIONISTA</v>
      </c>
      <c r="J113" s="21" t="str">
        <f>_xlfn.XLOOKUP(Tabla15[[#This Row],[cedula]],MINC_022025[NUMERO_DOCUMENTO],MINC_022025[LUGAR_FUNCIONES])</f>
        <v>VICEMINISTERIO DE CREATIVIDAD Y FORMACION ARTISTICA</v>
      </c>
      <c r="K1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" s="21" t="str">
        <f>_xlfn.XLOOKUP(Tabla15[[#This Row],[CARGO]],TSIMPLIFICADO[CARGO],TSIMPLIFICADO[CATEGORIA DEL SERVIDOR],Tabla15[[#This Row],[TIPO]])</f>
        <v>ESTATUTO SIMPLIFICADO</v>
      </c>
      <c r="M113" s="21" t="str">
        <f>IF(Tabla15[[#This Row],[CTA]]="2.1.1.3.01","TRAMITE DE PENSION",IF(Tabla15[[#This Row],[CAT1]]&lt;&gt;"",Tabla15[[#This Row],[CAT1]],Tabla15[[#This Row],[CAT2]]))</f>
        <v>ESTATUTO SIMPLIFICADO</v>
      </c>
      <c r="N113" s="86" t="str">
        <f>_xlfn.XLOOKUP(Tabla15[[#This Row],[cedula]],TFECHA[cedula],TFECHA[desde],"")</f>
        <v/>
      </c>
      <c r="O113" s="86" t="str">
        <f>_xlfn.XLOOKUP(Tabla15[[#This Row],[cedula]],TFECHA[cedula],TFECHA[hasta],"")</f>
        <v/>
      </c>
      <c r="P113" s="34">
        <f>_xlfn.XLOOKUP(Tabla15[[#This Row],[COD]],TNOMINA[CODIGO],TNOMINA[sbruto])</f>
        <v>35000</v>
      </c>
      <c r="Q113" s="34">
        <f>_xlfn.XLOOKUP(Tabla15[[#This Row],[COD]],TNOMINA[CODIGO],TNOMINA[ISR])</f>
        <v>0</v>
      </c>
      <c r="R113" s="34">
        <f>_xlfn.XLOOKUP(Tabla15[[#This Row],[COD]],TNOMINA[CODIGO],TNOMINA[SFS])</f>
        <v>1064</v>
      </c>
      <c r="S113" s="34">
        <f>_xlfn.XLOOKUP(Tabla15[[#This Row],[COD]],TNOMINA[CODIGO],TNOMINA[AFP])</f>
        <v>1004.5</v>
      </c>
      <c r="T113" s="34">
        <f>_xlfn.XLOOKUP(Tabla15[[#This Row],[COD]],TNOMINA[CODIGO],TNOMINA[Otros Descuentos])</f>
        <v>0</v>
      </c>
      <c r="U113" s="34">
        <f>_xlfn.XLOOKUP(Tabla15[[#This Row],[COD]],TNOMINA[CODIGO],TNOMINA[sneto])</f>
        <v>32906.5</v>
      </c>
      <c r="V113" s="21" t="str" cm="1">
        <f t="array" ref="V113">_xlfn.XLOOKUP(Tabla15[[#This Row],[cedula]],MINC_022025[NUMERO_DOCUMENTO],LEFT(MINC_022025[GENERO],1))</f>
        <v>F</v>
      </c>
      <c r="W113" s="56" t="str">
        <f>_xlfn.XLOOKUP(Tabla15[[#This Row],[DIRECCIÓN O DEPARTAMENTO]],MINC_022025[LUGAR_FUNCIONES],MINC_022025[LUGAR_FUNCIONES_CODIGO])</f>
        <v>01.83.02</v>
      </c>
      <c r="X113" s="21">
        <f>LEN(Tabla15[[#This Row],[CODIGO LUGAR]])</f>
        <v>8</v>
      </c>
      <c r="Y113" s="21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>
      <c r="A114" s="42" t="str">
        <f>Tabla15[[#This Row],[cedula]]&amp;Tabla15[[#This Row],[CTA]]&amp;Tabla15[[#This Row],[prog]]</f>
        <v>001082414152.1.1.1.0101</v>
      </c>
      <c r="B114" s="21" t="s">
        <v>1787</v>
      </c>
      <c r="C114" s="59" t="s">
        <v>1807</v>
      </c>
      <c r="D114" s="59" t="s">
        <v>5730</v>
      </c>
      <c r="E114" s="59" t="s">
        <v>5731</v>
      </c>
      <c r="F114" s="59" t="s">
        <v>9</v>
      </c>
      <c r="G114" s="59" t="s">
        <v>1315</v>
      </c>
      <c r="H114" s="21" t="str">
        <f>_xlfn.XLOOKUP(Tabla15[[#This Row],[cedula]],MINC_022025[CATEGORIA_PROPIA],MINC_022025[FECHA_INGRESO_PRIMER_CARGO],_xlfn.XLOOKUP(Tabla15[[#This Row],[COD]],TNOMINA[CODIGO],TNOMINA[nombre]))</f>
        <v>GUILLERMO ALEXANDRO BELEN NINA</v>
      </c>
      <c r="I114" s="21" t="str">
        <f>_xlfn.XLOOKUP(Tabla15[[#This Row],[cedula]],MINC_022025[CATEGORIA_PROPIA],MINC_022025[CARGO],_xlfn.XLOOKUP(Tabla15[[#This Row],[COD]],TNOMINA[CODIGO],TNOMINA[cargo]))</f>
        <v>AUXILIAR OFICINA</v>
      </c>
      <c r="J114" s="21" t="str">
        <f>_xlfn.XLOOKUP(Tabla15[[#This Row],[cedula]],MINC_022025[NUMERO_DOCUMENTO],MINC_022025[LUGAR_FUNCIONES])</f>
        <v>VICEMINISTERIO DE CREATIVIDAD Y FORMACION ARTISTICA</v>
      </c>
      <c r="K1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" s="21" t="str">
        <f>_xlfn.XLOOKUP(Tabla15[[#This Row],[CARGO]],TSIMPLIFICADO[CARGO],TSIMPLIFICADO[CATEGORIA DEL SERVIDOR],Tabla15[[#This Row],[TIPO]])</f>
        <v>ESTATUTO SIMPLIFICADO</v>
      </c>
      <c r="M114" s="21" t="str">
        <f>IF(Tabla15[[#This Row],[CTA]]="2.1.1.3.01","TRAMITE DE PENSION",IF(Tabla15[[#This Row],[CAT1]]&lt;&gt;"",Tabla15[[#This Row],[CAT1]],Tabla15[[#This Row],[CAT2]]))</f>
        <v>ESTATUTO SIMPLIFICADO</v>
      </c>
      <c r="N114" s="86" t="str">
        <f>_xlfn.XLOOKUP(Tabla15[[#This Row],[cedula]],TFECHA[cedula],TFECHA[desde],"")</f>
        <v/>
      </c>
      <c r="O114" s="86" t="str">
        <f>_xlfn.XLOOKUP(Tabla15[[#This Row],[cedula]],TFECHA[cedula],TFECHA[hasta],"")</f>
        <v/>
      </c>
      <c r="P114" s="34">
        <f>_xlfn.XLOOKUP(Tabla15[[#This Row],[COD]],TNOMINA[CODIGO],TNOMINA[sbruto])</f>
        <v>31500</v>
      </c>
      <c r="Q114" s="34">
        <f>_xlfn.XLOOKUP(Tabla15[[#This Row],[COD]],TNOMINA[CODIGO],TNOMINA[ISR])</f>
        <v>0</v>
      </c>
      <c r="R114" s="34">
        <f>_xlfn.XLOOKUP(Tabla15[[#This Row],[COD]],TNOMINA[CODIGO],TNOMINA[SFS])</f>
        <v>957.6</v>
      </c>
      <c r="S114" s="34">
        <f>_xlfn.XLOOKUP(Tabla15[[#This Row],[COD]],TNOMINA[CODIGO],TNOMINA[AFP])</f>
        <v>904.05</v>
      </c>
      <c r="T114" s="34">
        <f>_xlfn.XLOOKUP(Tabla15[[#This Row],[COD]],TNOMINA[CODIGO],TNOMINA[Otros Descuentos])</f>
        <v>0</v>
      </c>
      <c r="U114" s="34">
        <f>_xlfn.XLOOKUP(Tabla15[[#This Row],[COD]],TNOMINA[CODIGO],TNOMINA[sneto])</f>
        <v>23048</v>
      </c>
      <c r="V114" s="21" t="str" cm="1">
        <f t="array" ref="V114">_xlfn.XLOOKUP(Tabla15[[#This Row],[cedula]],MINC_022025[NUMERO_DOCUMENTO],LEFT(MINC_022025[GENERO],1))</f>
        <v>M</v>
      </c>
      <c r="W114" s="56" t="str">
        <f>_xlfn.XLOOKUP(Tabla15[[#This Row],[DIRECCIÓN O DEPARTAMENTO]],MINC_022025[LUGAR_FUNCIONES],MINC_022025[LUGAR_FUNCIONES_CODIGO])</f>
        <v>01.83.02</v>
      </c>
      <c r="X114" s="21">
        <f>LEN(Tabla15[[#This Row],[CODIGO LUGAR]])</f>
        <v>8</v>
      </c>
      <c r="Y114" s="21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>
      <c r="A115" s="42" t="str">
        <f>Tabla15[[#This Row],[cedula]]&amp;Tabla15[[#This Row],[CTA]]&amp;Tabla15[[#This Row],[prog]]</f>
        <v>402235591502.1.1.1.0101</v>
      </c>
      <c r="B115" s="21" t="s">
        <v>1787</v>
      </c>
      <c r="C115" s="59" t="s">
        <v>1807</v>
      </c>
      <c r="D115" s="59" t="s">
        <v>5730</v>
      </c>
      <c r="E115" s="59" t="s">
        <v>5731</v>
      </c>
      <c r="F115" s="59" t="s">
        <v>9</v>
      </c>
      <c r="G115" s="59" t="s">
        <v>1385</v>
      </c>
      <c r="H115" s="21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115" s="21" t="str">
        <f>_xlfn.XLOOKUP(Tabla15[[#This Row],[cedula]],MINC_022025[CATEGORIA_PROPIA],MINC_022025[CARGO],_xlfn.XLOOKUP(Tabla15[[#This Row],[COD]],TNOMINA[CODIGO],TNOMINA[cargo]))</f>
        <v>DIRECTOR (A)</v>
      </c>
      <c r="J115" s="21" t="str">
        <f>_xlfn.XLOOKUP(Tabla15[[#This Row],[cedula]],MINC_022025[NUMERO_DOCUMENTO],MINC_022025[LUGAR_FUNCIONES])</f>
        <v>VICEMINISTERIO DE CREATIVIDAD Y FORMACION ARTISTICA</v>
      </c>
      <c r="K1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" s="21" t="str">
        <f>_xlfn.XLOOKUP(Tabla15[[#This Row],[CARGO]],TSIMPLIFICADO[CARGO],TSIMPLIFICADO[CATEGORIA DEL SERVIDOR],Tabla15[[#This Row],[TIPO]])</f>
        <v>FIJO</v>
      </c>
      <c r="M115" s="21" t="str">
        <f>IF(Tabla15[[#This Row],[CTA]]="2.1.1.3.01","TRAMITE DE PENSION",IF(Tabla15[[#This Row],[CAT1]]&lt;&gt;"",Tabla15[[#This Row],[CAT1]],Tabla15[[#This Row],[CAT2]]))</f>
        <v>FIJO</v>
      </c>
      <c r="N115" s="86" t="str">
        <f>_xlfn.XLOOKUP(Tabla15[[#This Row],[cedula]],TFECHA[cedula],TFECHA[desde],"")</f>
        <v/>
      </c>
      <c r="O115" s="86" t="str">
        <f>_xlfn.XLOOKUP(Tabla15[[#This Row],[cedula]],TFECHA[cedula],TFECHA[hasta],"")</f>
        <v/>
      </c>
      <c r="P115" s="34">
        <f>_xlfn.XLOOKUP(Tabla15[[#This Row],[COD]],TNOMINA[CODIGO],TNOMINA[sbruto])</f>
        <v>31500</v>
      </c>
      <c r="Q115" s="34">
        <f>_xlfn.XLOOKUP(Tabla15[[#This Row],[COD]],TNOMINA[CODIGO],TNOMINA[ISR])</f>
        <v>0</v>
      </c>
      <c r="R115" s="34">
        <f>_xlfn.XLOOKUP(Tabla15[[#This Row],[COD]],TNOMINA[CODIGO],TNOMINA[SFS])</f>
        <v>957.6</v>
      </c>
      <c r="S115" s="34">
        <f>_xlfn.XLOOKUP(Tabla15[[#This Row],[COD]],TNOMINA[CODIGO],TNOMINA[AFP])</f>
        <v>904.05</v>
      </c>
      <c r="T115" s="34">
        <f>_xlfn.XLOOKUP(Tabla15[[#This Row],[COD]],TNOMINA[CODIGO],TNOMINA[Otros Descuentos])</f>
        <v>0</v>
      </c>
      <c r="U115" s="34">
        <f>_xlfn.XLOOKUP(Tabla15[[#This Row],[COD]],TNOMINA[CODIGO],TNOMINA[sneto])</f>
        <v>29613.35</v>
      </c>
      <c r="V115" s="21" t="str" cm="1">
        <f t="array" ref="V115">_xlfn.XLOOKUP(Tabla15[[#This Row],[cedula]],MINC_022025[NUMERO_DOCUMENTO],LEFT(MINC_022025[GENERO],1))</f>
        <v>M</v>
      </c>
      <c r="W115" s="56" t="str">
        <f>_xlfn.XLOOKUP(Tabla15[[#This Row],[DIRECCIÓN O DEPARTAMENTO]],MINC_022025[LUGAR_FUNCIONES],MINC_022025[LUGAR_FUNCIONES_CODIGO])</f>
        <v>01.83.02</v>
      </c>
      <c r="X115" s="21">
        <f>LEN(Tabla15[[#This Row],[CODIGO LUGAR]])</f>
        <v>8</v>
      </c>
      <c r="Y115" s="21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>
      <c r="A116" s="42" t="str">
        <f>Tabla15[[#This Row],[cedula]]&amp;Tabla15[[#This Row],[CTA]]&amp;Tabla15[[#This Row],[prog]]</f>
        <v>027002608192.1.1.1.0101</v>
      </c>
      <c r="B116" s="21" t="s">
        <v>1787</v>
      </c>
      <c r="C116" s="59" t="s">
        <v>1807</v>
      </c>
      <c r="D116" s="59" t="s">
        <v>5730</v>
      </c>
      <c r="E116" s="59" t="s">
        <v>5731</v>
      </c>
      <c r="F116" s="59" t="s">
        <v>9</v>
      </c>
      <c r="G116" s="59" t="s">
        <v>1338</v>
      </c>
      <c r="H116" s="21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116" s="21" t="str">
        <f>_xlfn.XLOOKUP(Tabla15[[#This Row],[cedula]],MINC_022025[CATEGORIA_PROPIA],MINC_022025[CARGO],_xlfn.XLOOKUP(Tabla15[[#This Row],[COD]],TNOMINA[CODIGO],TNOMINA[cargo]))</f>
        <v>MAESTRO (A)</v>
      </c>
      <c r="J116" s="21" t="str">
        <f>_xlfn.XLOOKUP(Tabla15[[#This Row],[cedula]],MINC_022025[NUMERO_DOCUMENTO],MINC_022025[LUGAR_FUNCIONES])</f>
        <v>VICEMINISTERIO DE CREATIVIDAD Y FORMACION ARTISTICA</v>
      </c>
      <c r="K1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" s="21" t="str">
        <f>_xlfn.XLOOKUP(Tabla15[[#This Row],[CARGO]],TSIMPLIFICADO[CARGO],TSIMPLIFICADO[CATEGORIA DEL SERVIDOR],Tabla15[[#This Row],[TIPO]])</f>
        <v>FIJO</v>
      </c>
      <c r="M116" s="21" t="str">
        <f>IF(Tabla15[[#This Row],[CTA]]="2.1.1.3.01","TRAMITE DE PENSION",IF(Tabla15[[#This Row],[CAT1]]&lt;&gt;"",Tabla15[[#This Row],[CAT1]],Tabla15[[#This Row],[CAT2]]))</f>
        <v>FIJO</v>
      </c>
      <c r="N116" s="86" t="str">
        <f>_xlfn.XLOOKUP(Tabla15[[#This Row],[cedula]],TFECHA[cedula],TFECHA[desde],"")</f>
        <v/>
      </c>
      <c r="O116" s="86" t="str">
        <f>_xlfn.XLOOKUP(Tabla15[[#This Row],[cedula]],TFECHA[cedula],TFECHA[hasta],"")</f>
        <v/>
      </c>
      <c r="P116" s="34">
        <f>_xlfn.XLOOKUP(Tabla15[[#This Row],[COD]],TNOMINA[CODIGO],TNOMINA[sbruto])</f>
        <v>26620</v>
      </c>
      <c r="Q116" s="34">
        <f>_xlfn.XLOOKUP(Tabla15[[#This Row],[COD]],TNOMINA[CODIGO],TNOMINA[ISR])</f>
        <v>0</v>
      </c>
      <c r="R116" s="34">
        <f>_xlfn.XLOOKUP(Tabla15[[#This Row],[COD]],TNOMINA[CODIGO],TNOMINA[SFS])</f>
        <v>809.25</v>
      </c>
      <c r="S116" s="34">
        <f>_xlfn.XLOOKUP(Tabla15[[#This Row],[COD]],TNOMINA[CODIGO],TNOMINA[AFP])</f>
        <v>763.99</v>
      </c>
      <c r="T116" s="34">
        <f>_xlfn.XLOOKUP(Tabla15[[#This Row],[COD]],TNOMINA[CODIGO],TNOMINA[Otros Descuentos])</f>
        <v>0</v>
      </c>
      <c r="U116" s="34">
        <f>_xlfn.XLOOKUP(Tabla15[[#This Row],[COD]],TNOMINA[CODIGO],TNOMINA[sneto])</f>
        <v>25021.759999999998</v>
      </c>
      <c r="V116" s="21" t="str" cm="1">
        <f t="array" ref="V116">_xlfn.XLOOKUP(Tabla15[[#This Row],[cedula]],MINC_022025[NUMERO_DOCUMENTO],LEFT(MINC_022025[GENERO],1))</f>
        <v>M</v>
      </c>
      <c r="W116" s="56" t="str">
        <f>_xlfn.XLOOKUP(Tabla15[[#This Row],[DIRECCIÓN O DEPARTAMENTO]],MINC_022025[LUGAR_FUNCIONES],MINC_022025[LUGAR_FUNCIONES_CODIGO])</f>
        <v>01.83.02</v>
      </c>
      <c r="X116" s="21">
        <f>LEN(Tabla15[[#This Row],[CODIGO LUGAR]])</f>
        <v>8</v>
      </c>
      <c r="Y116" s="21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>
      <c r="A117" s="42" t="str">
        <f>Tabla15[[#This Row],[cedula]]&amp;Tabla15[[#This Row],[CTA]]&amp;Tabla15[[#This Row],[prog]]</f>
        <v>001006399212.1.1.1.0101</v>
      </c>
      <c r="B117" s="21" t="s">
        <v>1787</v>
      </c>
      <c r="C117" s="59" t="s">
        <v>1807</v>
      </c>
      <c r="D117" s="59" t="s">
        <v>5730</v>
      </c>
      <c r="E117" s="59" t="s">
        <v>5731</v>
      </c>
      <c r="F117" s="59" t="s">
        <v>9</v>
      </c>
      <c r="G117" s="59" t="s">
        <v>1428</v>
      </c>
      <c r="H117" s="21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117" s="21" t="str">
        <f>_xlfn.XLOOKUP(Tabla15[[#This Row],[cedula]],MINC_022025[CATEGORIA_PROPIA],MINC_022025[CARGO],_xlfn.XLOOKUP(Tabla15[[#This Row],[COD]],TNOMINA[CODIGO],TNOMINA[cargo]))</f>
        <v>GESTORA CULTURAL EN PRODUCCION</v>
      </c>
      <c r="J117" s="21" t="str">
        <f>_xlfn.XLOOKUP(Tabla15[[#This Row],[cedula]],MINC_022025[NUMERO_DOCUMENTO],MINC_022025[LUGAR_FUNCIONES])</f>
        <v>VICEMINISTERIO DE CREATIVIDAD Y FORMACION ARTISTICA</v>
      </c>
      <c r="K1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" s="21" t="str">
        <f>_xlfn.XLOOKUP(Tabla15[[#This Row],[CARGO]],TSIMPLIFICADO[CARGO],TSIMPLIFICADO[CATEGORIA DEL SERVIDOR],Tabla15[[#This Row],[TIPO]])</f>
        <v>FIJO</v>
      </c>
      <c r="M117" s="21" t="str">
        <f>IF(Tabla15[[#This Row],[CTA]]="2.1.1.3.01","TRAMITE DE PENSION",IF(Tabla15[[#This Row],[CAT1]]&lt;&gt;"",Tabla15[[#This Row],[CAT1]],Tabla15[[#This Row],[CAT2]]))</f>
        <v>FIJO</v>
      </c>
      <c r="N117" s="86" t="str">
        <f>_xlfn.XLOOKUP(Tabla15[[#This Row],[cedula]],TFECHA[cedula],TFECHA[desde],"")</f>
        <v/>
      </c>
      <c r="O117" s="86" t="str">
        <f>_xlfn.XLOOKUP(Tabla15[[#This Row],[cedula]],TFECHA[cedula],TFECHA[hasta],"")</f>
        <v/>
      </c>
      <c r="P117" s="34">
        <f>_xlfn.XLOOKUP(Tabla15[[#This Row],[COD]],TNOMINA[CODIGO],TNOMINA[sbruto])</f>
        <v>26250</v>
      </c>
      <c r="Q117" s="34">
        <f>_xlfn.XLOOKUP(Tabla15[[#This Row],[COD]],TNOMINA[CODIGO],TNOMINA[ISR])</f>
        <v>0</v>
      </c>
      <c r="R117" s="34">
        <f>_xlfn.XLOOKUP(Tabla15[[#This Row],[COD]],TNOMINA[CODIGO],TNOMINA[SFS])</f>
        <v>798</v>
      </c>
      <c r="S117" s="34">
        <f>_xlfn.XLOOKUP(Tabla15[[#This Row],[COD]],TNOMINA[CODIGO],TNOMINA[AFP])</f>
        <v>753.38</v>
      </c>
      <c r="T117" s="34">
        <f>_xlfn.XLOOKUP(Tabla15[[#This Row],[COD]],TNOMINA[CODIGO],TNOMINA[Otros Descuentos])</f>
        <v>0</v>
      </c>
      <c r="U117" s="34">
        <f>_xlfn.XLOOKUP(Tabla15[[#This Row],[COD]],TNOMINA[CODIGO],TNOMINA[sneto])</f>
        <v>24673.62</v>
      </c>
      <c r="V117" s="21" t="str" cm="1">
        <f t="array" ref="V117">_xlfn.XLOOKUP(Tabla15[[#This Row],[cedula]],MINC_022025[NUMERO_DOCUMENTO],LEFT(MINC_022025[GENERO],1))</f>
        <v>F</v>
      </c>
      <c r="W117" s="56" t="str">
        <f>_xlfn.XLOOKUP(Tabla15[[#This Row],[DIRECCIÓN O DEPARTAMENTO]],MINC_022025[LUGAR_FUNCIONES],MINC_022025[LUGAR_FUNCIONES_CODIGO])</f>
        <v>01.83.02</v>
      </c>
      <c r="X117" s="21">
        <f>LEN(Tabla15[[#This Row],[CODIGO LUGAR]])</f>
        <v>8</v>
      </c>
      <c r="Y117" s="21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>
      <c r="A118" s="42" t="str">
        <f>Tabla15[[#This Row],[cedula]]&amp;Tabla15[[#This Row],[CTA]]&amp;Tabla15[[#This Row],[prog]]</f>
        <v>002018557072.1.1.1.0101</v>
      </c>
      <c r="B118" s="21" t="s">
        <v>1787</v>
      </c>
      <c r="C118" s="59" t="s">
        <v>1807</v>
      </c>
      <c r="D118" s="59" t="s">
        <v>5730</v>
      </c>
      <c r="E118" s="59" t="s">
        <v>5731</v>
      </c>
      <c r="F118" s="59" t="s">
        <v>9</v>
      </c>
      <c r="G118" s="59" t="s">
        <v>2417</v>
      </c>
      <c r="H118" s="21" t="str">
        <f>_xlfn.XLOOKUP(Tabla15[[#This Row],[cedula]],MINC_022025[CATEGORIA_PROPIA],MINC_022025[FECHA_INGRESO_PRIMER_CARGO],_xlfn.XLOOKUP(Tabla15[[#This Row],[COD]],TNOMINA[CODIGO],TNOMINA[nombre]))</f>
        <v>DEURI LARA VIZCAINO</v>
      </c>
      <c r="I118" s="21" t="str">
        <f>_xlfn.XLOOKUP(Tabla15[[#This Row],[cedula]],MINC_022025[CATEGORIA_PROPIA],MINC_022025[CARGO],_xlfn.XLOOKUP(Tabla15[[#This Row],[COD]],TNOMINA[CODIGO],TNOMINA[cargo]))</f>
        <v>AUXILIAR ADMINISTRATIVO (A)</v>
      </c>
      <c r="J118" s="21" t="str">
        <f>_xlfn.XLOOKUP(Tabla15[[#This Row],[cedula]],MINC_022025[NUMERO_DOCUMENTO],MINC_022025[LUGAR_FUNCIONES])</f>
        <v>VICEMINISTERIO DE CREATIVIDAD Y FORMACION ARTISTICA</v>
      </c>
      <c r="K1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" s="21" t="str">
        <f>_xlfn.XLOOKUP(Tabla15[[#This Row],[CARGO]],TSIMPLIFICADO[CARGO],TSIMPLIFICADO[CATEGORIA DEL SERVIDOR],Tabla15[[#This Row],[TIPO]])</f>
        <v>ESTATUTO SIMPLIFICADO</v>
      </c>
      <c r="M118" s="21" t="str">
        <f>IF(Tabla15[[#This Row],[CTA]]="2.1.1.3.01","TRAMITE DE PENSION",IF(Tabla15[[#This Row],[CAT1]]&lt;&gt;"",Tabla15[[#This Row],[CAT1]],Tabla15[[#This Row],[CAT2]]))</f>
        <v>ESTATUTO SIMPLIFICADO</v>
      </c>
      <c r="N118" s="86" t="str">
        <f>_xlfn.XLOOKUP(Tabla15[[#This Row],[cedula]],TFECHA[cedula],TFECHA[desde],"")</f>
        <v/>
      </c>
      <c r="O118" s="86" t="str">
        <f>_xlfn.XLOOKUP(Tabla15[[#This Row],[cedula]],TFECHA[cedula],TFECHA[hasta],"")</f>
        <v/>
      </c>
      <c r="P118" s="34">
        <f>_xlfn.XLOOKUP(Tabla15[[#This Row],[COD]],TNOMINA[CODIGO],TNOMINA[sbruto])</f>
        <v>25000</v>
      </c>
      <c r="Q118" s="34">
        <f>_xlfn.XLOOKUP(Tabla15[[#This Row],[COD]],TNOMINA[CODIGO],TNOMINA[ISR])</f>
        <v>0</v>
      </c>
      <c r="R118" s="34">
        <f>_xlfn.XLOOKUP(Tabla15[[#This Row],[COD]],TNOMINA[CODIGO],TNOMINA[SFS])</f>
        <v>760</v>
      </c>
      <c r="S118" s="34">
        <f>_xlfn.XLOOKUP(Tabla15[[#This Row],[COD]],TNOMINA[CODIGO],TNOMINA[AFP])</f>
        <v>717.5</v>
      </c>
      <c r="T118" s="34">
        <f>_xlfn.XLOOKUP(Tabla15[[#This Row],[COD]],TNOMINA[CODIGO],TNOMINA[Otros Descuentos])</f>
        <v>0</v>
      </c>
      <c r="U118" s="34">
        <f>_xlfn.XLOOKUP(Tabla15[[#This Row],[COD]],TNOMINA[CODIGO],TNOMINA[sneto])</f>
        <v>23497.5</v>
      </c>
      <c r="V118" s="21" t="str" cm="1">
        <f t="array" ref="V118">_xlfn.XLOOKUP(Tabla15[[#This Row],[cedula]],MINC_022025[NUMERO_DOCUMENTO],LEFT(MINC_022025[GENERO],1))</f>
        <v>M</v>
      </c>
      <c r="W118" s="56" t="str">
        <f>_xlfn.XLOOKUP(Tabla15[[#This Row],[DIRECCIÓN O DEPARTAMENTO]],MINC_022025[LUGAR_FUNCIONES],MINC_022025[LUGAR_FUNCIONES_CODIGO])</f>
        <v>01.83.02</v>
      </c>
      <c r="X118" s="21">
        <f>LEN(Tabla15[[#This Row],[CODIGO LUGAR]])</f>
        <v>8</v>
      </c>
      <c r="Y118" s="21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>
      <c r="A119" s="42" t="str">
        <f>Tabla15[[#This Row],[cedula]]&amp;Tabla15[[#This Row],[CTA]]&amp;Tabla15[[#This Row],[prog]]</f>
        <v>001098686872.1.1.1.0101</v>
      </c>
      <c r="B119" s="21" t="s">
        <v>1787</v>
      </c>
      <c r="C119" s="59" t="s">
        <v>1807</v>
      </c>
      <c r="D119" s="59" t="s">
        <v>5730</v>
      </c>
      <c r="E119" s="59" t="s">
        <v>5731</v>
      </c>
      <c r="F119" s="59" t="s">
        <v>9</v>
      </c>
      <c r="G119" s="59" t="s">
        <v>1318</v>
      </c>
      <c r="H119" s="21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119" s="21" t="str">
        <f>_xlfn.XLOOKUP(Tabla15[[#This Row],[cedula]],MINC_022025[CATEGORIA_PROPIA],MINC_022025[CARGO],_xlfn.XLOOKUP(Tabla15[[#This Row],[COD]],TNOMINA[CODIGO],TNOMINA[cargo]))</f>
        <v>GESTORA CULTURAL</v>
      </c>
      <c r="J119" s="21" t="str">
        <f>_xlfn.XLOOKUP(Tabla15[[#This Row],[cedula]],MINC_022025[NUMERO_DOCUMENTO],MINC_022025[LUGAR_FUNCIONES])</f>
        <v>VICEMINISTERIO DE CREATIVIDAD Y FORMACION ARTISTICA</v>
      </c>
      <c r="K1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" s="21" t="str">
        <f>_xlfn.XLOOKUP(Tabla15[[#This Row],[CARGO]],TSIMPLIFICADO[CARGO],TSIMPLIFICADO[CATEGORIA DEL SERVIDOR],Tabla15[[#This Row],[TIPO]])</f>
        <v>FIJO</v>
      </c>
      <c r="M119" s="21" t="str">
        <f>IF(Tabla15[[#This Row],[CTA]]="2.1.1.3.01","TRAMITE DE PENSION",IF(Tabla15[[#This Row],[CAT1]]&lt;&gt;"",Tabla15[[#This Row],[CAT1]],Tabla15[[#This Row],[CAT2]]))</f>
        <v>FIJO</v>
      </c>
      <c r="N119" s="86" t="str">
        <f>_xlfn.XLOOKUP(Tabla15[[#This Row],[cedula]],TFECHA[cedula],TFECHA[desde],"")</f>
        <v/>
      </c>
      <c r="O119" s="86" t="str">
        <f>_xlfn.XLOOKUP(Tabla15[[#This Row],[cedula]],TFECHA[cedula],TFECHA[hasta],"")</f>
        <v/>
      </c>
      <c r="P119" s="34">
        <f>_xlfn.XLOOKUP(Tabla15[[#This Row],[COD]],TNOMINA[CODIGO],TNOMINA[sbruto])</f>
        <v>25000</v>
      </c>
      <c r="Q119" s="34">
        <f>_xlfn.XLOOKUP(Tabla15[[#This Row],[COD]],TNOMINA[CODIGO],TNOMINA[ISR])</f>
        <v>0</v>
      </c>
      <c r="R119" s="34">
        <f>_xlfn.XLOOKUP(Tabla15[[#This Row],[COD]],TNOMINA[CODIGO],TNOMINA[SFS])</f>
        <v>760</v>
      </c>
      <c r="S119" s="34">
        <f>_xlfn.XLOOKUP(Tabla15[[#This Row],[COD]],TNOMINA[CODIGO],TNOMINA[AFP])</f>
        <v>717.5</v>
      </c>
      <c r="T119" s="34">
        <f>_xlfn.XLOOKUP(Tabla15[[#This Row],[COD]],TNOMINA[CODIGO],TNOMINA[Otros Descuentos])</f>
        <v>0</v>
      </c>
      <c r="U119" s="34">
        <f>_xlfn.XLOOKUP(Tabla15[[#This Row],[COD]],TNOMINA[CODIGO],TNOMINA[sneto])</f>
        <v>7354.15</v>
      </c>
      <c r="V119" s="21" t="str" cm="1">
        <f t="array" ref="V119">_xlfn.XLOOKUP(Tabla15[[#This Row],[cedula]],MINC_022025[NUMERO_DOCUMENTO],LEFT(MINC_022025[GENERO],1))</f>
        <v>F</v>
      </c>
      <c r="W119" s="56" t="str">
        <f>_xlfn.XLOOKUP(Tabla15[[#This Row],[DIRECCIÓN O DEPARTAMENTO]],MINC_022025[LUGAR_FUNCIONES],MINC_022025[LUGAR_FUNCIONES_CODIGO])</f>
        <v>01.83.02</v>
      </c>
      <c r="X119" s="21">
        <f>LEN(Tabla15[[#This Row],[CODIGO LUGAR]])</f>
        <v>8</v>
      </c>
      <c r="Y119" s="21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>
      <c r="A120" s="42" t="str">
        <f>Tabla15[[#This Row],[cedula]]&amp;Tabla15[[#This Row],[CTA]]&amp;Tabla15[[#This Row],[prog]]</f>
        <v>402216887122.1.1.1.0101</v>
      </c>
      <c r="B120" s="21" t="s">
        <v>1787</v>
      </c>
      <c r="C120" s="59" t="s">
        <v>1807</v>
      </c>
      <c r="D120" s="59" t="s">
        <v>5730</v>
      </c>
      <c r="E120" s="59" t="s">
        <v>5731</v>
      </c>
      <c r="F120" s="59" t="s">
        <v>9</v>
      </c>
      <c r="G120" s="59" t="s">
        <v>2265</v>
      </c>
      <c r="H120" s="21" t="str">
        <f>_xlfn.XLOOKUP(Tabla15[[#This Row],[cedula]],MINC_022025[CATEGORIA_PROPIA],MINC_022025[FECHA_INGRESO_PRIMER_CARGO],_xlfn.XLOOKUP(Tabla15[[#This Row],[COD]],TNOMINA[CODIGO],TNOMINA[nombre]))</f>
        <v>HEYDI SOLANO BELEN</v>
      </c>
      <c r="I120" s="21" t="str">
        <f>_xlfn.XLOOKUP(Tabla15[[#This Row],[cedula]],MINC_022025[CATEGORIA_PROPIA],MINC_022025[CARGO],_xlfn.XLOOKUP(Tabla15[[#This Row],[COD]],TNOMINA[CODIGO],TNOMINA[cargo]))</f>
        <v>SECRETARIA</v>
      </c>
      <c r="J120" s="21" t="str">
        <f>_xlfn.XLOOKUP(Tabla15[[#This Row],[cedula]],MINC_022025[NUMERO_DOCUMENTO],MINC_022025[LUGAR_FUNCIONES])</f>
        <v>VICEMINISTERIO DE CREATIVIDAD Y FORMACION ARTISTICA</v>
      </c>
      <c r="K1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" s="21" t="str">
        <f>_xlfn.XLOOKUP(Tabla15[[#This Row],[CARGO]],TSIMPLIFICADO[CARGO],TSIMPLIFICADO[CATEGORIA DEL SERVIDOR],Tabla15[[#This Row],[TIPO]])</f>
        <v>ESTATUTO SIMPLIFICADO</v>
      </c>
      <c r="M120" s="21" t="str">
        <f>IF(Tabla15[[#This Row],[CTA]]="2.1.1.3.01","TRAMITE DE PENSION",IF(Tabla15[[#This Row],[CAT1]]&lt;&gt;"",Tabla15[[#This Row],[CAT1]],Tabla15[[#This Row],[CAT2]]))</f>
        <v>ESTATUTO SIMPLIFICADO</v>
      </c>
      <c r="N120" s="86" t="str">
        <f>_xlfn.XLOOKUP(Tabla15[[#This Row],[cedula]],TFECHA[cedula],TFECHA[desde],"")</f>
        <v/>
      </c>
      <c r="O120" s="86" t="str">
        <f>_xlfn.XLOOKUP(Tabla15[[#This Row],[cedula]],TFECHA[cedula],TFECHA[hasta],"")</f>
        <v/>
      </c>
      <c r="P120" s="34">
        <f>_xlfn.XLOOKUP(Tabla15[[#This Row],[COD]],TNOMINA[CODIGO],TNOMINA[sbruto])</f>
        <v>25000</v>
      </c>
      <c r="Q120" s="34">
        <f>_xlfn.XLOOKUP(Tabla15[[#This Row],[COD]],TNOMINA[CODIGO],TNOMINA[ISR])</f>
        <v>0</v>
      </c>
      <c r="R120" s="34">
        <f>_xlfn.XLOOKUP(Tabla15[[#This Row],[COD]],TNOMINA[CODIGO],TNOMINA[SFS])</f>
        <v>760</v>
      </c>
      <c r="S120" s="34">
        <f>_xlfn.XLOOKUP(Tabla15[[#This Row],[COD]],TNOMINA[CODIGO],TNOMINA[AFP])</f>
        <v>717.5</v>
      </c>
      <c r="T120" s="34">
        <f>_xlfn.XLOOKUP(Tabla15[[#This Row],[COD]],TNOMINA[CODIGO],TNOMINA[Otros Descuentos])</f>
        <v>0</v>
      </c>
      <c r="U120" s="34">
        <f>_xlfn.XLOOKUP(Tabla15[[#This Row],[COD]],TNOMINA[CODIGO],TNOMINA[sneto])</f>
        <v>23497.5</v>
      </c>
      <c r="V120" s="21" t="str" cm="1">
        <f t="array" ref="V120">_xlfn.XLOOKUP(Tabla15[[#This Row],[cedula]],MINC_022025[NUMERO_DOCUMENTO],LEFT(MINC_022025[GENERO],1))</f>
        <v>F</v>
      </c>
      <c r="W120" s="56" t="str">
        <f>_xlfn.XLOOKUP(Tabla15[[#This Row],[DIRECCIÓN O DEPARTAMENTO]],MINC_022025[LUGAR_FUNCIONES],MINC_022025[LUGAR_FUNCIONES_CODIGO])</f>
        <v>01.83.02</v>
      </c>
      <c r="X120" s="21">
        <f>LEN(Tabla15[[#This Row],[CODIGO LUGAR]])</f>
        <v>8</v>
      </c>
      <c r="Y120" s="21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>
      <c r="A121" s="42" t="str">
        <f>Tabla15[[#This Row],[cedula]]&amp;Tabla15[[#This Row],[CTA]]&amp;Tabla15[[#This Row],[prog]]</f>
        <v>026008602052.1.1.1.0101</v>
      </c>
      <c r="B121" s="21" t="s">
        <v>1787</v>
      </c>
      <c r="C121" s="59" t="s">
        <v>1807</v>
      </c>
      <c r="D121" s="59" t="s">
        <v>5730</v>
      </c>
      <c r="E121" s="59" t="s">
        <v>5731</v>
      </c>
      <c r="F121" s="59" t="s">
        <v>9</v>
      </c>
      <c r="G121" s="59" t="s">
        <v>2323</v>
      </c>
      <c r="H121" s="21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121" s="21" t="str">
        <f>_xlfn.XLOOKUP(Tabla15[[#This Row],[cedula]],MINC_022025[CATEGORIA_PROPIA],MINC_022025[CARGO],_xlfn.XLOOKUP(Tabla15[[#This Row],[COD]],TNOMINA[CODIGO],TNOMINA[cargo]))</f>
        <v>SUPERVISOR MANTENIMIENTO</v>
      </c>
      <c r="J121" s="21" t="str">
        <f>_xlfn.XLOOKUP(Tabla15[[#This Row],[cedula]],MINC_022025[NUMERO_DOCUMENTO],MINC_022025[LUGAR_FUNCIONES])</f>
        <v>VICEMINISTERIO DE CREATIVIDAD Y FORMACION ARTISTICA</v>
      </c>
      <c r="K1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" s="21" t="str">
        <f>_xlfn.XLOOKUP(Tabla15[[#This Row],[CARGO]],TSIMPLIFICADO[CARGO],TSIMPLIFICADO[CATEGORIA DEL SERVIDOR],Tabla15[[#This Row],[TIPO]])</f>
        <v>ESTATUTO SIMPLIFICADO</v>
      </c>
      <c r="M121" s="21" t="str">
        <f>IF(Tabla15[[#This Row],[CTA]]="2.1.1.3.01","TRAMITE DE PENSION",IF(Tabla15[[#This Row],[CAT1]]&lt;&gt;"",Tabla15[[#This Row],[CAT1]],Tabla15[[#This Row],[CAT2]]))</f>
        <v>ESTATUTO SIMPLIFICADO</v>
      </c>
      <c r="N121" s="86" t="str">
        <f>_xlfn.XLOOKUP(Tabla15[[#This Row],[cedula]],TFECHA[cedula],TFECHA[desde],"")</f>
        <v/>
      </c>
      <c r="O121" s="86" t="str">
        <f>_xlfn.XLOOKUP(Tabla15[[#This Row],[cedula]],TFECHA[cedula],TFECHA[hasta],"")</f>
        <v/>
      </c>
      <c r="P121" s="34">
        <f>_xlfn.XLOOKUP(Tabla15[[#This Row],[COD]],TNOMINA[CODIGO],TNOMINA[sbruto])</f>
        <v>25000</v>
      </c>
      <c r="Q121" s="34">
        <f>_xlfn.XLOOKUP(Tabla15[[#This Row],[COD]],TNOMINA[CODIGO],TNOMINA[ISR])</f>
        <v>0</v>
      </c>
      <c r="R121" s="34">
        <f>_xlfn.XLOOKUP(Tabla15[[#This Row],[COD]],TNOMINA[CODIGO],TNOMINA[SFS])</f>
        <v>760</v>
      </c>
      <c r="S121" s="34">
        <f>_xlfn.XLOOKUP(Tabla15[[#This Row],[COD]],TNOMINA[CODIGO],TNOMINA[AFP])</f>
        <v>717.5</v>
      </c>
      <c r="T121" s="34">
        <f>_xlfn.XLOOKUP(Tabla15[[#This Row],[COD]],TNOMINA[CODIGO],TNOMINA[Otros Descuentos])</f>
        <v>0</v>
      </c>
      <c r="U121" s="34">
        <f>_xlfn.XLOOKUP(Tabla15[[#This Row],[COD]],TNOMINA[CODIGO],TNOMINA[sneto])</f>
        <v>23497.5</v>
      </c>
      <c r="V121" s="21" t="str" cm="1">
        <f t="array" ref="V121">_xlfn.XLOOKUP(Tabla15[[#This Row],[cedula]],MINC_022025[NUMERO_DOCUMENTO],LEFT(MINC_022025[GENERO],1))</f>
        <v>M</v>
      </c>
      <c r="W121" s="56" t="str">
        <f>_xlfn.XLOOKUP(Tabla15[[#This Row],[DIRECCIÓN O DEPARTAMENTO]],MINC_022025[LUGAR_FUNCIONES],MINC_022025[LUGAR_FUNCIONES_CODIGO])</f>
        <v>01.83.02</v>
      </c>
      <c r="X121" s="21">
        <f>LEN(Tabla15[[#This Row],[CODIGO LUGAR]])</f>
        <v>8</v>
      </c>
      <c r="Y121" s="21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>
      <c r="A122" s="42" t="str">
        <f>Tabla15[[#This Row],[cedula]]&amp;Tabla15[[#This Row],[CTA]]&amp;Tabla15[[#This Row],[prog]]</f>
        <v>054008735422.1.1.1.0101</v>
      </c>
      <c r="B122" s="21" t="s">
        <v>1787</v>
      </c>
      <c r="C122" s="59" t="s">
        <v>1807</v>
      </c>
      <c r="D122" s="59" t="s">
        <v>5730</v>
      </c>
      <c r="E122" s="59" t="s">
        <v>5731</v>
      </c>
      <c r="F122" s="59" t="s">
        <v>9</v>
      </c>
      <c r="G122" s="59" t="s">
        <v>1354</v>
      </c>
      <c r="H122" s="21" t="str">
        <f>_xlfn.XLOOKUP(Tabla15[[#This Row],[cedula]],MINC_022025[CATEGORIA_PROPIA],MINC_022025[FECHA_INGRESO_PRIMER_CARGO],_xlfn.XLOOKUP(Tabla15[[#This Row],[COD]],TNOMINA[CODIGO],TNOMINA[nombre]))</f>
        <v>LUIS ESTEBAN ARIAS</v>
      </c>
      <c r="I122" s="21" t="str">
        <f>_xlfn.XLOOKUP(Tabla15[[#This Row],[cedula]],MINC_022025[CATEGORIA_PROPIA],MINC_022025[CARGO],_xlfn.XLOOKUP(Tabla15[[#This Row],[COD]],TNOMINA[CODIGO],TNOMINA[cargo]))</f>
        <v>MAESTRO (A)</v>
      </c>
      <c r="J122" s="21" t="str">
        <f>_xlfn.XLOOKUP(Tabla15[[#This Row],[cedula]],MINC_022025[NUMERO_DOCUMENTO],MINC_022025[LUGAR_FUNCIONES])</f>
        <v>VICEMINISTERIO DE CREATIVIDAD Y FORMACION ARTISTICA</v>
      </c>
      <c r="K1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" s="21" t="str">
        <f>_xlfn.XLOOKUP(Tabla15[[#This Row],[CARGO]],TSIMPLIFICADO[CARGO],TSIMPLIFICADO[CATEGORIA DEL SERVIDOR],Tabla15[[#This Row],[TIPO]])</f>
        <v>FIJO</v>
      </c>
      <c r="M122" s="21" t="str">
        <f>IF(Tabla15[[#This Row],[CTA]]="2.1.1.3.01","TRAMITE DE PENSION",IF(Tabla15[[#This Row],[CAT1]]&lt;&gt;"",Tabla15[[#This Row],[CAT1]],Tabla15[[#This Row],[CAT2]]))</f>
        <v>FIJO</v>
      </c>
      <c r="N122" s="86" t="str">
        <f>_xlfn.XLOOKUP(Tabla15[[#This Row],[cedula]],TFECHA[cedula],TFECHA[desde],"")</f>
        <v/>
      </c>
      <c r="O122" s="86" t="str">
        <f>_xlfn.XLOOKUP(Tabla15[[#This Row],[cedula]],TFECHA[cedula],TFECHA[hasta],"")</f>
        <v/>
      </c>
      <c r="P122" s="34">
        <f>_xlfn.XLOOKUP(Tabla15[[#This Row],[COD]],TNOMINA[CODIGO],TNOMINA[sbruto])</f>
        <v>25000</v>
      </c>
      <c r="Q122" s="34">
        <f>_xlfn.XLOOKUP(Tabla15[[#This Row],[COD]],TNOMINA[CODIGO],TNOMINA[ISR])</f>
        <v>0</v>
      </c>
      <c r="R122" s="34">
        <f>_xlfn.XLOOKUP(Tabla15[[#This Row],[COD]],TNOMINA[CODIGO],TNOMINA[SFS])</f>
        <v>760</v>
      </c>
      <c r="S122" s="34">
        <f>_xlfn.XLOOKUP(Tabla15[[#This Row],[COD]],TNOMINA[CODIGO],TNOMINA[AFP])</f>
        <v>717.5</v>
      </c>
      <c r="T122" s="34">
        <f>_xlfn.XLOOKUP(Tabla15[[#This Row],[COD]],TNOMINA[CODIGO],TNOMINA[Otros Descuentos])</f>
        <v>0</v>
      </c>
      <c r="U122" s="34">
        <f>_xlfn.XLOOKUP(Tabla15[[#This Row],[COD]],TNOMINA[CODIGO],TNOMINA[sneto])</f>
        <v>21782.04</v>
      </c>
      <c r="V122" s="21" t="str" cm="1">
        <f t="array" ref="V122">_xlfn.XLOOKUP(Tabla15[[#This Row],[cedula]],MINC_022025[NUMERO_DOCUMENTO],LEFT(MINC_022025[GENERO],1))</f>
        <v>M</v>
      </c>
      <c r="W122" s="56" t="str">
        <f>_xlfn.XLOOKUP(Tabla15[[#This Row],[DIRECCIÓN O DEPARTAMENTO]],MINC_022025[LUGAR_FUNCIONES],MINC_022025[LUGAR_FUNCIONES_CODIGO])</f>
        <v>01.83.02</v>
      </c>
      <c r="X122" s="21">
        <f>LEN(Tabla15[[#This Row],[CODIGO LUGAR]])</f>
        <v>8</v>
      </c>
      <c r="Y122" s="21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>
      <c r="A123" s="42" t="str">
        <f>Tabla15[[#This Row],[cedula]]&amp;Tabla15[[#This Row],[CTA]]&amp;Tabla15[[#This Row],[prog]]</f>
        <v>402125007512.1.1.1.0101</v>
      </c>
      <c r="B123" s="21" t="s">
        <v>1787</v>
      </c>
      <c r="C123" s="59" t="s">
        <v>1807</v>
      </c>
      <c r="D123" s="59" t="s">
        <v>5730</v>
      </c>
      <c r="E123" s="59" t="s">
        <v>5731</v>
      </c>
      <c r="F123" s="59" t="s">
        <v>9</v>
      </c>
      <c r="G123" s="59" t="s">
        <v>1947</v>
      </c>
      <c r="H123" s="21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123" s="21" t="str">
        <f>_xlfn.XLOOKUP(Tabla15[[#This Row],[cedula]],MINC_022025[CATEGORIA_PROPIA],MINC_022025[CARGO],_xlfn.XLOOKUP(Tabla15[[#This Row],[COD]],TNOMINA[CODIGO],TNOMINA[cargo]))</f>
        <v>AUXILIAR ADMINISTRATIVO (A)</v>
      </c>
      <c r="J123" s="21" t="str">
        <f>_xlfn.XLOOKUP(Tabla15[[#This Row],[cedula]],MINC_022025[NUMERO_DOCUMENTO],MINC_022025[LUGAR_FUNCIONES])</f>
        <v>VICEMINISTERIO DE CREATIVIDAD Y FORMACION ARTISTICA</v>
      </c>
      <c r="K1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" s="21" t="str">
        <f>_xlfn.XLOOKUP(Tabla15[[#This Row],[CARGO]],TSIMPLIFICADO[CARGO],TSIMPLIFICADO[CATEGORIA DEL SERVIDOR],Tabla15[[#This Row],[TIPO]])</f>
        <v>ESTATUTO SIMPLIFICADO</v>
      </c>
      <c r="M123" s="21" t="str">
        <f>IF(Tabla15[[#This Row],[CTA]]="2.1.1.3.01","TRAMITE DE PENSION",IF(Tabla15[[#This Row],[CAT1]]&lt;&gt;"",Tabla15[[#This Row],[CAT1]],Tabla15[[#This Row],[CAT2]]))</f>
        <v>ESTATUTO SIMPLIFICADO</v>
      </c>
      <c r="N123" s="86" t="str">
        <f>_xlfn.XLOOKUP(Tabla15[[#This Row],[cedula]],TFECHA[cedula],TFECHA[desde],"")</f>
        <v/>
      </c>
      <c r="O123" s="86" t="str">
        <f>_xlfn.XLOOKUP(Tabla15[[#This Row],[cedula]],TFECHA[cedula],TFECHA[hasta],"")</f>
        <v/>
      </c>
      <c r="P123" s="34">
        <f>_xlfn.XLOOKUP(Tabla15[[#This Row],[COD]],TNOMINA[CODIGO],TNOMINA[sbruto])</f>
        <v>25000</v>
      </c>
      <c r="Q123" s="34">
        <f>_xlfn.XLOOKUP(Tabla15[[#This Row],[COD]],TNOMINA[CODIGO],TNOMINA[ISR])</f>
        <v>0</v>
      </c>
      <c r="R123" s="34">
        <f>_xlfn.XLOOKUP(Tabla15[[#This Row],[COD]],TNOMINA[CODIGO],TNOMINA[SFS])</f>
        <v>760</v>
      </c>
      <c r="S123" s="34">
        <f>_xlfn.XLOOKUP(Tabla15[[#This Row],[COD]],TNOMINA[CODIGO],TNOMINA[AFP])</f>
        <v>717.5</v>
      </c>
      <c r="T123" s="34">
        <f>_xlfn.XLOOKUP(Tabla15[[#This Row],[COD]],TNOMINA[CODIGO],TNOMINA[Otros Descuentos])</f>
        <v>0</v>
      </c>
      <c r="U123" s="34">
        <f>_xlfn.XLOOKUP(Tabla15[[#This Row],[COD]],TNOMINA[CODIGO],TNOMINA[sneto])</f>
        <v>23497.5</v>
      </c>
      <c r="V123" s="21" t="str" cm="1">
        <f t="array" ref="V123">_xlfn.XLOOKUP(Tabla15[[#This Row],[cedula]],MINC_022025[NUMERO_DOCUMENTO],LEFT(MINC_022025[GENERO],1))</f>
        <v>F</v>
      </c>
      <c r="W123" s="56" t="str">
        <f>_xlfn.XLOOKUP(Tabla15[[#This Row],[DIRECCIÓN O DEPARTAMENTO]],MINC_022025[LUGAR_FUNCIONES],MINC_022025[LUGAR_FUNCIONES_CODIGO])</f>
        <v>01.83.02</v>
      </c>
      <c r="X123" s="21">
        <f>LEN(Tabla15[[#This Row],[CODIGO LUGAR]])</f>
        <v>8</v>
      </c>
      <c r="Y123" s="21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>
      <c r="A124" s="42" t="str">
        <f>Tabla15[[#This Row],[cedula]]&amp;Tabla15[[#This Row],[CTA]]&amp;Tabla15[[#This Row],[prog]]</f>
        <v>001105026142.1.1.1.0101</v>
      </c>
      <c r="B124" s="21" t="s">
        <v>1787</v>
      </c>
      <c r="C124" s="59" t="s">
        <v>1807</v>
      </c>
      <c r="D124" s="59" t="s">
        <v>5730</v>
      </c>
      <c r="E124" s="59" t="s">
        <v>5731</v>
      </c>
      <c r="F124" s="59" t="s">
        <v>9</v>
      </c>
      <c r="G124" s="59" t="s">
        <v>1237</v>
      </c>
      <c r="H124" s="21" t="str">
        <f>_xlfn.XLOOKUP(Tabla15[[#This Row],[cedula]],MINC_022025[CATEGORIA_PROPIA],MINC_022025[FECHA_INGRESO_PRIMER_CARGO],_xlfn.XLOOKUP(Tabla15[[#This Row],[COD]],TNOMINA[CODIGO],TNOMINA[nombre]))</f>
        <v>AIDA FELIZ CUELLO</v>
      </c>
      <c r="I124" s="21" t="str">
        <f>_xlfn.XLOOKUP(Tabla15[[#This Row],[cedula]],MINC_022025[CATEGORIA_PROPIA],MINC_022025[CARGO],_xlfn.XLOOKUP(Tabla15[[#This Row],[COD]],TNOMINA[CODIGO],TNOMINA[cargo]))</f>
        <v>CONSERJE</v>
      </c>
      <c r="J124" s="21" t="str">
        <f>_xlfn.XLOOKUP(Tabla15[[#This Row],[cedula]],MINC_022025[NUMERO_DOCUMENTO],MINC_022025[LUGAR_FUNCIONES])</f>
        <v>VICEMINISTERIO DE CREATIVIDAD Y FORMACION ARTISTICA</v>
      </c>
      <c r="K1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4" s="21" t="str">
        <f>_xlfn.XLOOKUP(Tabla15[[#This Row],[CARGO]],TSIMPLIFICADO[CARGO],TSIMPLIFICADO[CATEGORIA DEL SERVIDOR],Tabla15[[#This Row],[TIPO]])</f>
        <v>ESTATUTO SIMPLIFICADO</v>
      </c>
      <c r="M124" s="21" t="str">
        <f>IF(Tabla15[[#This Row],[CTA]]="2.1.1.3.01","TRAMITE DE PENSION",IF(Tabla15[[#This Row],[CAT1]]&lt;&gt;"",Tabla15[[#This Row],[CAT1]],Tabla15[[#This Row],[CAT2]]))</f>
        <v>ESTATUTO SIMPLIFICADO</v>
      </c>
      <c r="N124" s="86" t="str">
        <f>_xlfn.XLOOKUP(Tabla15[[#This Row],[cedula]],TFECHA[cedula],TFECHA[desde],"")</f>
        <v/>
      </c>
      <c r="O124" s="86" t="str">
        <f>_xlfn.XLOOKUP(Tabla15[[#This Row],[cedula]],TFECHA[cedula],TFECHA[hasta],"")</f>
        <v/>
      </c>
      <c r="P124" s="34">
        <f>_xlfn.XLOOKUP(Tabla15[[#This Row],[COD]],TNOMINA[CODIGO],TNOMINA[sbruto])</f>
        <v>24000</v>
      </c>
      <c r="Q124" s="34">
        <f>_xlfn.XLOOKUP(Tabla15[[#This Row],[COD]],TNOMINA[CODIGO],TNOMINA[ISR])</f>
        <v>0</v>
      </c>
      <c r="R124" s="34">
        <f>_xlfn.XLOOKUP(Tabla15[[#This Row],[COD]],TNOMINA[CODIGO],TNOMINA[SFS])</f>
        <v>729.6</v>
      </c>
      <c r="S124" s="34">
        <f>_xlfn.XLOOKUP(Tabla15[[#This Row],[COD]],TNOMINA[CODIGO],TNOMINA[AFP])</f>
        <v>688.8</v>
      </c>
      <c r="T124" s="34">
        <f>_xlfn.XLOOKUP(Tabla15[[#This Row],[COD]],TNOMINA[CODIGO],TNOMINA[Otros Descuentos])</f>
        <v>0</v>
      </c>
      <c r="U124" s="34">
        <f>_xlfn.XLOOKUP(Tabla15[[#This Row],[COD]],TNOMINA[CODIGO],TNOMINA[sneto])</f>
        <v>22556.6</v>
      </c>
      <c r="V124" s="21" t="str" cm="1">
        <f t="array" ref="V124">_xlfn.XLOOKUP(Tabla15[[#This Row],[cedula]],MINC_022025[NUMERO_DOCUMENTO],LEFT(MINC_022025[GENERO],1))</f>
        <v>F</v>
      </c>
      <c r="W124" s="56" t="str">
        <f>_xlfn.XLOOKUP(Tabla15[[#This Row],[DIRECCIÓN O DEPARTAMENTO]],MINC_022025[LUGAR_FUNCIONES],MINC_022025[LUGAR_FUNCIONES_CODIGO])</f>
        <v>01.83.02</v>
      </c>
      <c r="X124" s="21">
        <f>LEN(Tabla15[[#This Row],[CODIGO LUGAR]])</f>
        <v>8</v>
      </c>
      <c r="Y124" s="21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>
      <c r="A125" s="42" t="str">
        <f>Tabla15[[#This Row],[cedula]]&amp;Tabla15[[#This Row],[CTA]]&amp;Tabla15[[#This Row],[prog]]</f>
        <v>018000817522.1.1.1.0101</v>
      </c>
      <c r="B125" s="21" t="s">
        <v>1787</v>
      </c>
      <c r="C125" s="59" t="s">
        <v>1807</v>
      </c>
      <c r="D125" s="59" t="s">
        <v>5730</v>
      </c>
      <c r="E125" s="59" t="s">
        <v>5731</v>
      </c>
      <c r="F125" s="59" t="s">
        <v>9</v>
      </c>
      <c r="G125" s="59" t="s">
        <v>1291</v>
      </c>
      <c r="H125" s="21" t="str">
        <f>_xlfn.XLOOKUP(Tabla15[[#This Row],[cedula]],MINC_022025[CATEGORIA_PROPIA],MINC_022025[FECHA_INGRESO_PRIMER_CARGO],_xlfn.XLOOKUP(Tabla15[[#This Row],[COD]],TNOMINA[CODIGO],TNOMINA[nombre]))</f>
        <v>EVANGELINA CUEVAS</v>
      </c>
      <c r="I125" s="21" t="str">
        <f>_xlfn.XLOOKUP(Tabla15[[#This Row],[cedula]],MINC_022025[CATEGORIA_PROPIA],MINC_022025[CARGO],_xlfn.XLOOKUP(Tabla15[[#This Row],[COD]],TNOMINA[CODIGO],TNOMINA[cargo]))</f>
        <v>CONSERJE</v>
      </c>
      <c r="J125" s="21" t="str">
        <f>_xlfn.XLOOKUP(Tabla15[[#This Row],[cedula]],MINC_022025[NUMERO_DOCUMENTO],MINC_022025[LUGAR_FUNCIONES])</f>
        <v>VICEMINISTERIO DE CREATIVIDAD Y FORMACION ARTISTICA</v>
      </c>
      <c r="K1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" s="21" t="str">
        <f>_xlfn.XLOOKUP(Tabla15[[#This Row],[CARGO]],TSIMPLIFICADO[CARGO],TSIMPLIFICADO[CATEGORIA DEL SERVIDOR],Tabla15[[#This Row],[TIPO]])</f>
        <v>ESTATUTO SIMPLIFICADO</v>
      </c>
      <c r="M125" s="21" t="str">
        <f>IF(Tabla15[[#This Row],[CTA]]="2.1.1.3.01","TRAMITE DE PENSION",IF(Tabla15[[#This Row],[CAT1]]&lt;&gt;"",Tabla15[[#This Row],[CAT1]],Tabla15[[#This Row],[CAT2]]))</f>
        <v>ESTATUTO SIMPLIFICADO</v>
      </c>
      <c r="N125" s="86" t="str">
        <f>_xlfn.XLOOKUP(Tabla15[[#This Row],[cedula]],TFECHA[cedula],TFECHA[desde],"")</f>
        <v/>
      </c>
      <c r="O125" s="86" t="str">
        <f>_xlfn.XLOOKUP(Tabla15[[#This Row],[cedula]],TFECHA[cedula],TFECHA[hasta],"")</f>
        <v/>
      </c>
      <c r="P125" s="34">
        <f>_xlfn.XLOOKUP(Tabla15[[#This Row],[COD]],TNOMINA[CODIGO],TNOMINA[sbruto])</f>
        <v>24000</v>
      </c>
      <c r="Q125" s="34">
        <f>_xlfn.XLOOKUP(Tabla15[[#This Row],[COD]],TNOMINA[CODIGO],TNOMINA[ISR])</f>
        <v>0</v>
      </c>
      <c r="R125" s="34">
        <f>_xlfn.XLOOKUP(Tabla15[[#This Row],[COD]],TNOMINA[CODIGO],TNOMINA[SFS])</f>
        <v>729.6</v>
      </c>
      <c r="S125" s="34">
        <f>_xlfn.XLOOKUP(Tabla15[[#This Row],[COD]],TNOMINA[CODIGO],TNOMINA[AFP])</f>
        <v>688.8</v>
      </c>
      <c r="T125" s="34">
        <f>_xlfn.XLOOKUP(Tabla15[[#This Row],[COD]],TNOMINA[CODIGO],TNOMINA[Otros Descuentos])</f>
        <v>0</v>
      </c>
      <c r="U125" s="34">
        <f>_xlfn.XLOOKUP(Tabla15[[#This Row],[COD]],TNOMINA[CODIGO],TNOMINA[sneto])</f>
        <v>22556.6</v>
      </c>
      <c r="V125" s="21" t="str" cm="1">
        <f t="array" ref="V125">_xlfn.XLOOKUP(Tabla15[[#This Row],[cedula]],MINC_022025[NUMERO_DOCUMENTO],LEFT(MINC_022025[GENERO],1))</f>
        <v>F</v>
      </c>
      <c r="W125" s="56" t="str">
        <f>_xlfn.XLOOKUP(Tabla15[[#This Row],[DIRECCIÓN O DEPARTAMENTO]],MINC_022025[LUGAR_FUNCIONES],MINC_022025[LUGAR_FUNCIONES_CODIGO])</f>
        <v>01.83.02</v>
      </c>
      <c r="X125" s="21">
        <f>LEN(Tabla15[[#This Row],[CODIGO LUGAR]])</f>
        <v>8</v>
      </c>
      <c r="Y125" s="21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>
      <c r="A126" s="42" t="str">
        <f>Tabla15[[#This Row],[cedula]]&amp;Tabla15[[#This Row],[CTA]]&amp;Tabla15[[#This Row],[prog]]</f>
        <v>402102960302.1.1.1.0101</v>
      </c>
      <c r="B126" s="21" t="s">
        <v>1787</v>
      </c>
      <c r="C126" s="59" t="s">
        <v>1807</v>
      </c>
      <c r="D126" s="59" t="s">
        <v>5730</v>
      </c>
      <c r="E126" s="59" t="s">
        <v>5731</v>
      </c>
      <c r="F126" s="59" t="s">
        <v>9</v>
      </c>
      <c r="G126" s="59" t="s">
        <v>2235</v>
      </c>
      <c r="H126" s="21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126" s="21" t="str">
        <f>_xlfn.XLOOKUP(Tabla15[[#This Row],[cedula]],MINC_022025[CATEGORIA_PROPIA],MINC_022025[CARGO],_xlfn.XLOOKUP(Tabla15[[#This Row],[COD]],TNOMINA[CODIGO],TNOMINA[cargo]))</f>
        <v>CONSERJE</v>
      </c>
      <c r="J126" s="21" t="str">
        <f>_xlfn.XLOOKUP(Tabla15[[#This Row],[cedula]],MINC_022025[NUMERO_DOCUMENTO],MINC_022025[LUGAR_FUNCIONES])</f>
        <v>VICEMINISTERIO DE CREATIVIDAD Y FORMACION ARTISTICA</v>
      </c>
      <c r="K1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" s="21" t="str">
        <f>_xlfn.XLOOKUP(Tabla15[[#This Row],[CARGO]],TSIMPLIFICADO[CARGO],TSIMPLIFICADO[CATEGORIA DEL SERVIDOR],Tabla15[[#This Row],[TIPO]])</f>
        <v>ESTATUTO SIMPLIFICADO</v>
      </c>
      <c r="M126" s="21" t="str">
        <f>IF(Tabla15[[#This Row],[CTA]]="2.1.1.3.01","TRAMITE DE PENSION",IF(Tabla15[[#This Row],[CAT1]]&lt;&gt;"",Tabla15[[#This Row],[CAT1]],Tabla15[[#This Row],[CAT2]]))</f>
        <v>ESTATUTO SIMPLIFICADO</v>
      </c>
      <c r="N126" s="86" t="str">
        <f>_xlfn.XLOOKUP(Tabla15[[#This Row],[cedula]],TFECHA[cedula],TFECHA[desde],"")</f>
        <v/>
      </c>
      <c r="O126" s="86" t="str">
        <f>_xlfn.XLOOKUP(Tabla15[[#This Row],[cedula]],TFECHA[cedula],TFECHA[hasta],"")</f>
        <v/>
      </c>
      <c r="P126" s="34">
        <f>_xlfn.XLOOKUP(Tabla15[[#This Row],[COD]],TNOMINA[CODIGO],TNOMINA[sbruto])</f>
        <v>24000</v>
      </c>
      <c r="Q126" s="34">
        <f>_xlfn.XLOOKUP(Tabla15[[#This Row],[COD]],TNOMINA[CODIGO],TNOMINA[ISR])</f>
        <v>0</v>
      </c>
      <c r="R126" s="34">
        <f>_xlfn.XLOOKUP(Tabla15[[#This Row],[COD]],TNOMINA[CODIGO],TNOMINA[SFS])</f>
        <v>729.6</v>
      </c>
      <c r="S126" s="34">
        <f>_xlfn.XLOOKUP(Tabla15[[#This Row],[COD]],TNOMINA[CODIGO],TNOMINA[AFP])</f>
        <v>688.8</v>
      </c>
      <c r="T126" s="34">
        <f>_xlfn.XLOOKUP(Tabla15[[#This Row],[COD]],TNOMINA[CODIGO],TNOMINA[Otros Descuentos])</f>
        <v>0</v>
      </c>
      <c r="U126" s="34">
        <f>_xlfn.XLOOKUP(Tabla15[[#This Row],[COD]],TNOMINA[CODIGO],TNOMINA[sneto])</f>
        <v>22556.6</v>
      </c>
      <c r="V126" s="21" t="str" cm="1">
        <f t="array" ref="V126">_xlfn.XLOOKUP(Tabla15[[#This Row],[cedula]],MINC_022025[NUMERO_DOCUMENTO],LEFT(MINC_022025[GENERO],1))</f>
        <v>F</v>
      </c>
      <c r="W126" s="56" t="str">
        <f>_xlfn.XLOOKUP(Tabla15[[#This Row],[DIRECCIÓN O DEPARTAMENTO]],MINC_022025[LUGAR_FUNCIONES],MINC_022025[LUGAR_FUNCIONES_CODIGO])</f>
        <v>01.83.02</v>
      </c>
      <c r="X126" s="21">
        <f>LEN(Tabla15[[#This Row],[CODIGO LUGAR]])</f>
        <v>8</v>
      </c>
      <c r="Y126" s="21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>
      <c r="A127" s="42" t="str">
        <f>Tabla15[[#This Row],[cedula]]&amp;Tabla15[[#This Row],[CTA]]&amp;Tabla15[[#This Row],[prog]]</f>
        <v>402332925032.1.1.1.0101</v>
      </c>
      <c r="B127" s="21" t="s">
        <v>1787</v>
      </c>
      <c r="C127" s="59" t="s">
        <v>1807</v>
      </c>
      <c r="D127" s="59" t="s">
        <v>5730</v>
      </c>
      <c r="E127" s="59" t="s">
        <v>5731</v>
      </c>
      <c r="F127" s="59" t="s">
        <v>9</v>
      </c>
      <c r="G127" s="59" t="s">
        <v>1898</v>
      </c>
      <c r="H127" s="21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127" s="21" t="str">
        <f>_xlfn.XLOOKUP(Tabla15[[#This Row],[cedula]],MINC_022025[CATEGORIA_PROPIA],MINC_022025[CARGO],_xlfn.XLOOKUP(Tabla15[[#This Row],[COD]],TNOMINA[CODIGO],TNOMINA[cargo]))</f>
        <v>VIGILANTE</v>
      </c>
      <c r="J127" s="21" t="str">
        <f>_xlfn.XLOOKUP(Tabla15[[#This Row],[cedula]],MINC_022025[NUMERO_DOCUMENTO],MINC_022025[LUGAR_FUNCIONES])</f>
        <v>VICEMINISTERIO DE CREATIVIDAD Y FORMACION ARTISTICA</v>
      </c>
      <c r="K1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" s="21" t="str">
        <f>_xlfn.XLOOKUP(Tabla15[[#This Row],[CARGO]],TSIMPLIFICADO[CARGO],TSIMPLIFICADO[CATEGORIA DEL SERVIDOR],Tabla15[[#This Row],[TIPO]])</f>
        <v>ESTATUTO SIMPLIFICADO</v>
      </c>
      <c r="M127" s="21" t="str">
        <f>IF(Tabla15[[#This Row],[CTA]]="2.1.1.3.01","TRAMITE DE PENSION",IF(Tabla15[[#This Row],[CAT1]]&lt;&gt;"",Tabla15[[#This Row],[CAT1]],Tabla15[[#This Row],[CAT2]]))</f>
        <v>ESTATUTO SIMPLIFICADO</v>
      </c>
      <c r="N127" s="86" t="str">
        <f>_xlfn.XLOOKUP(Tabla15[[#This Row],[cedula]],TFECHA[cedula],TFECHA[desde],"")</f>
        <v/>
      </c>
      <c r="O127" s="86" t="str">
        <f>_xlfn.XLOOKUP(Tabla15[[#This Row],[cedula]],TFECHA[cedula],TFECHA[hasta],"")</f>
        <v/>
      </c>
      <c r="P127" s="34">
        <f>_xlfn.XLOOKUP(Tabla15[[#This Row],[COD]],TNOMINA[CODIGO],TNOMINA[sbruto])</f>
        <v>24000</v>
      </c>
      <c r="Q127" s="34">
        <f>_xlfn.XLOOKUP(Tabla15[[#This Row],[COD]],TNOMINA[CODIGO],TNOMINA[ISR])</f>
        <v>0</v>
      </c>
      <c r="R127" s="34">
        <f>_xlfn.XLOOKUP(Tabla15[[#This Row],[COD]],TNOMINA[CODIGO],TNOMINA[SFS])</f>
        <v>729.6</v>
      </c>
      <c r="S127" s="34">
        <f>_xlfn.XLOOKUP(Tabla15[[#This Row],[COD]],TNOMINA[CODIGO],TNOMINA[AFP])</f>
        <v>688.8</v>
      </c>
      <c r="T127" s="34">
        <f>_xlfn.XLOOKUP(Tabla15[[#This Row],[COD]],TNOMINA[CODIGO],TNOMINA[Otros Descuentos])</f>
        <v>0</v>
      </c>
      <c r="U127" s="34">
        <f>_xlfn.XLOOKUP(Tabla15[[#This Row],[COD]],TNOMINA[CODIGO],TNOMINA[sneto])</f>
        <v>20841.14</v>
      </c>
      <c r="V127" s="21" t="str" cm="1">
        <f t="array" ref="V127">_xlfn.XLOOKUP(Tabla15[[#This Row],[cedula]],MINC_022025[NUMERO_DOCUMENTO],LEFT(MINC_022025[GENERO],1))</f>
        <v>M</v>
      </c>
      <c r="W127" s="56" t="str">
        <f>_xlfn.XLOOKUP(Tabla15[[#This Row],[DIRECCIÓN O DEPARTAMENTO]],MINC_022025[LUGAR_FUNCIONES],MINC_022025[LUGAR_FUNCIONES_CODIGO])</f>
        <v>01.83.02</v>
      </c>
      <c r="X127" s="21">
        <f>LEN(Tabla15[[#This Row],[CODIGO LUGAR]])</f>
        <v>8</v>
      </c>
      <c r="Y127" s="21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>
      <c r="A128" s="42" t="str">
        <f>Tabla15[[#This Row],[cedula]]&amp;Tabla15[[#This Row],[CTA]]&amp;Tabla15[[#This Row],[prog]]</f>
        <v>001070683142.1.1.1.0101</v>
      </c>
      <c r="B128" s="21" t="s">
        <v>1787</v>
      </c>
      <c r="C128" s="59" t="s">
        <v>1807</v>
      </c>
      <c r="D128" s="59" t="s">
        <v>5730</v>
      </c>
      <c r="E128" s="59" t="s">
        <v>5731</v>
      </c>
      <c r="F128" s="59" t="s">
        <v>9</v>
      </c>
      <c r="G128" s="59" t="s">
        <v>1791</v>
      </c>
      <c r="H128" s="21" t="str">
        <f>_xlfn.XLOOKUP(Tabla15[[#This Row],[cedula]],MINC_022025[CATEGORIA_PROPIA],MINC_022025[FECHA_INGRESO_PRIMER_CARGO],_xlfn.XLOOKUP(Tabla15[[#This Row],[COD]],TNOMINA[CODIGO],TNOMINA[nombre]))</f>
        <v>NELSON GOMEZ PEREZ</v>
      </c>
      <c r="I128" s="21" t="str">
        <f>_xlfn.XLOOKUP(Tabla15[[#This Row],[cedula]],MINC_022025[CATEGORIA_PROPIA],MINC_022025[CARGO],_xlfn.XLOOKUP(Tabla15[[#This Row],[COD]],TNOMINA[CODIGO],TNOMINA[cargo]))</f>
        <v>MENSAJERO EXTERNO</v>
      </c>
      <c r="J128" s="21" t="str">
        <f>_xlfn.XLOOKUP(Tabla15[[#This Row],[cedula]],MINC_022025[NUMERO_DOCUMENTO],MINC_022025[LUGAR_FUNCIONES])</f>
        <v>VICEMINISTERIO DE CREATIVIDAD Y FORMACION ARTISTICA</v>
      </c>
      <c r="K1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" s="21" t="str">
        <f>_xlfn.XLOOKUP(Tabla15[[#This Row],[CARGO]],TSIMPLIFICADO[CARGO],TSIMPLIFICADO[CATEGORIA DEL SERVIDOR],Tabla15[[#This Row],[TIPO]])</f>
        <v>ESTATUTO SIMPLIFICADO</v>
      </c>
      <c r="M128" s="21" t="str">
        <f>IF(Tabla15[[#This Row],[CTA]]="2.1.1.3.01","TRAMITE DE PENSION",IF(Tabla15[[#This Row],[CAT1]]&lt;&gt;"",Tabla15[[#This Row],[CAT1]],Tabla15[[#This Row],[CAT2]]))</f>
        <v>ESTATUTO SIMPLIFICADO</v>
      </c>
      <c r="N128" s="86" t="str">
        <f>_xlfn.XLOOKUP(Tabla15[[#This Row],[cedula]],TFECHA[cedula],TFECHA[desde],"")</f>
        <v/>
      </c>
      <c r="O128" s="86" t="str">
        <f>_xlfn.XLOOKUP(Tabla15[[#This Row],[cedula]],TFECHA[cedula],TFECHA[hasta],"")</f>
        <v/>
      </c>
      <c r="P128" s="34">
        <f>_xlfn.XLOOKUP(Tabla15[[#This Row],[COD]],TNOMINA[CODIGO],TNOMINA[sbruto])</f>
        <v>24000</v>
      </c>
      <c r="Q128" s="34">
        <f>_xlfn.XLOOKUP(Tabla15[[#This Row],[COD]],TNOMINA[CODIGO],TNOMINA[ISR])</f>
        <v>0</v>
      </c>
      <c r="R128" s="34">
        <f>_xlfn.XLOOKUP(Tabla15[[#This Row],[COD]],TNOMINA[CODIGO],TNOMINA[SFS])</f>
        <v>729.6</v>
      </c>
      <c r="S128" s="34">
        <f>_xlfn.XLOOKUP(Tabla15[[#This Row],[COD]],TNOMINA[CODIGO],TNOMINA[AFP])</f>
        <v>688.8</v>
      </c>
      <c r="T128" s="34">
        <f>_xlfn.XLOOKUP(Tabla15[[#This Row],[COD]],TNOMINA[CODIGO],TNOMINA[Otros Descuentos])</f>
        <v>0</v>
      </c>
      <c r="U128" s="34">
        <f>_xlfn.XLOOKUP(Tabla15[[#This Row],[COD]],TNOMINA[CODIGO],TNOMINA[sneto])</f>
        <v>22556.6</v>
      </c>
      <c r="V128" s="21" t="str" cm="1">
        <f t="array" ref="V128">_xlfn.XLOOKUP(Tabla15[[#This Row],[cedula]],MINC_022025[NUMERO_DOCUMENTO],LEFT(MINC_022025[GENERO],1))</f>
        <v>M</v>
      </c>
      <c r="W128" s="56" t="str">
        <f>_xlfn.XLOOKUP(Tabla15[[#This Row],[DIRECCIÓN O DEPARTAMENTO]],MINC_022025[LUGAR_FUNCIONES],MINC_022025[LUGAR_FUNCIONES_CODIGO])</f>
        <v>01.83.02</v>
      </c>
      <c r="X128" s="21">
        <f>LEN(Tabla15[[#This Row],[CODIGO LUGAR]])</f>
        <v>8</v>
      </c>
      <c r="Y128" s="21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>
      <c r="A129" s="42" t="str">
        <f>Tabla15[[#This Row],[cedula]]&amp;Tabla15[[#This Row],[CTA]]&amp;Tabla15[[#This Row],[prog]]</f>
        <v>018001992652.1.1.1.0101</v>
      </c>
      <c r="B129" s="21" t="s">
        <v>1787</v>
      </c>
      <c r="C129" s="59" t="s">
        <v>1807</v>
      </c>
      <c r="D129" s="59" t="s">
        <v>5730</v>
      </c>
      <c r="E129" s="59" t="s">
        <v>5731</v>
      </c>
      <c r="F129" s="59" t="s">
        <v>9</v>
      </c>
      <c r="G129" s="59" t="s">
        <v>1425</v>
      </c>
      <c r="H129" s="21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129" s="21" t="str">
        <f>_xlfn.XLOOKUP(Tabla15[[#This Row],[cedula]],MINC_022025[CATEGORIA_PROPIA],MINC_022025[CARGO],_xlfn.XLOOKUP(Tabla15[[#This Row],[COD]],TNOMINA[CODIGO],TNOMINA[cargo]))</f>
        <v>VIGILANTE</v>
      </c>
      <c r="J129" s="21" t="str">
        <f>_xlfn.XLOOKUP(Tabla15[[#This Row],[cedula]],MINC_022025[NUMERO_DOCUMENTO],MINC_022025[LUGAR_FUNCIONES])</f>
        <v>VICEMINISTERIO DE CREATIVIDAD Y FORMACION ARTISTICA</v>
      </c>
      <c r="K1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" s="21" t="str">
        <f>_xlfn.XLOOKUP(Tabla15[[#This Row],[CARGO]],TSIMPLIFICADO[CARGO],TSIMPLIFICADO[CATEGORIA DEL SERVIDOR],Tabla15[[#This Row],[TIPO]])</f>
        <v>ESTATUTO SIMPLIFICADO</v>
      </c>
      <c r="M129" s="21" t="str">
        <f>IF(Tabla15[[#This Row],[CTA]]="2.1.1.3.01","TRAMITE DE PENSION",IF(Tabla15[[#This Row],[CAT1]]&lt;&gt;"",Tabla15[[#This Row],[CAT1]],Tabla15[[#This Row],[CAT2]]))</f>
        <v>ESTATUTO SIMPLIFICADO</v>
      </c>
      <c r="N129" s="86" t="str">
        <f>_xlfn.XLOOKUP(Tabla15[[#This Row],[cedula]],TFECHA[cedula],TFECHA[desde],"")</f>
        <v/>
      </c>
      <c r="O129" s="86" t="str">
        <f>_xlfn.XLOOKUP(Tabla15[[#This Row],[cedula]],TFECHA[cedula],TFECHA[hasta],"")</f>
        <v/>
      </c>
      <c r="P129" s="34">
        <f>_xlfn.XLOOKUP(Tabla15[[#This Row],[COD]],TNOMINA[CODIGO],TNOMINA[sbruto])</f>
        <v>24000</v>
      </c>
      <c r="Q129" s="34">
        <f>_xlfn.XLOOKUP(Tabla15[[#This Row],[COD]],TNOMINA[CODIGO],TNOMINA[ISR])</f>
        <v>0</v>
      </c>
      <c r="R129" s="34">
        <f>_xlfn.XLOOKUP(Tabla15[[#This Row],[COD]],TNOMINA[CODIGO],TNOMINA[SFS])</f>
        <v>729.6</v>
      </c>
      <c r="S129" s="34">
        <f>_xlfn.XLOOKUP(Tabla15[[#This Row],[COD]],TNOMINA[CODIGO],TNOMINA[AFP])</f>
        <v>688.8</v>
      </c>
      <c r="T129" s="34">
        <f>_xlfn.XLOOKUP(Tabla15[[#This Row],[COD]],TNOMINA[CODIGO],TNOMINA[Otros Descuentos])</f>
        <v>0</v>
      </c>
      <c r="U129" s="34">
        <f>_xlfn.XLOOKUP(Tabla15[[#This Row],[COD]],TNOMINA[CODIGO],TNOMINA[sneto])</f>
        <v>22556.6</v>
      </c>
      <c r="V129" s="21" t="str" cm="1">
        <f t="array" ref="V129">_xlfn.XLOOKUP(Tabla15[[#This Row],[cedula]],MINC_022025[NUMERO_DOCUMENTO],LEFT(MINC_022025[GENERO],1))</f>
        <v>M</v>
      </c>
      <c r="W129" s="56" t="str">
        <f>_xlfn.XLOOKUP(Tabla15[[#This Row],[DIRECCIÓN O DEPARTAMENTO]],MINC_022025[LUGAR_FUNCIONES],MINC_022025[LUGAR_FUNCIONES_CODIGO])</f>
        <v>01.83.02</v>
      </c>
      <c r="X129" s="21">
        <f>LEN(Tabla15[[#This Row],[CODIGO LUGAR]])</f>
        <v>8</v>
      </c>
      <c r="Y129" s="21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>
      <c r="A130" s="42" t="str">
        <f>Tabla15[[#This Row],[cedula]]&amp;Tabla15[[#This Row],[CTA]]&amp;Tabla15[[#This Row],[prog]]</f>
        <v>023002754982.1.1.1.0101</v>
      </c>
      <c r="B130" s="21" t="s">
        <v>1787</v>
      </c>
      <c r="C130" s="59" t="s">
        <v>1807</v>
      </c>
      <c r="D130" s="59" t="s">
        <v>5730</v>
      </c>
      <c r="E130" s="59" t="s">
        <v>5731</v>
      </c>
      <c r="F130" s="59" t="s">
        <v>9</v>
      </c>
      <c r="G130" s="59" t="s">
        <v>2988</v>
      </c>
      <c r="H130" s="21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130" s="21" t="str">
        <f>_xlfn.XLOOKUP(Tabla15[[#This Row],[cedula]],MINC_022025[CATEGORIA_PROPIA],MINC_022025[CARGO],_xlfn.XLOOKUP(Tabla15[[#This Row],[COD]],TNOMINA[CODIGO],TNOMINA[cargo]))</f>
        <v>CONSERJE</v>
      </c>
      <c r="J130" s="21" t="str">
        <f>_xlfn.XLOOKUP(Tabla15[[#This Row],[cedula]],MINC_022025[NUMERO_DOCUMENTO],MINC_022025[LUGAR_FUNCIONES])</f>
        <v>VICEMINISTERIO DE CREATIVIDAD Y FORMACION ARTISTICA</v>
      </c>
      <c r="K1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" s="21" t="str">
        <f>_xlfn.XLOOKUP(Tabla15[[#This Row],[CARGO]],TSIMPLIFICADO[CARGO],TSIMPLIFICADO[CATEGORIA DEL SERVIDOR],Tabla15[[#This Row],[TIPO]])</f>
        <v>ESTATUTO SIMPLIFICADO</v>
      </c>
      <c r="M130" s="21" t="str">
        <f>IF(Tabla15[[#This Row],[CTA]]="2.1.1.3.01","TRAMITE DE PENSION",IF(Tabla15[[#This Row],[CAT1]]&lt;&gt;"",Tabla15[[#This Row],[CAT1]],Tabla15[[#This Row],[CAT2]]))</f>
        <v>ESTATUTO SIMPLIFICADO</v>
      </c>
      <c r="N130" s="86" t="str">
        <f>_xlfn.XLOOKUP(Tabla15[[#This Row],[cedula]],TFECHA[cedula],TFECHA[desde],"")</f>
        <v/>
      </c>
      <c r="O130" s="86" t="str">
        <f>_xlfn.XLOOKUP(Tabla15[[#This Row],[cedula]],TFECHA[cedula],TFECHA[hasta],"")</f>
        <v/>
      </c>
      <c r="P130" s="34">
        <f>_xlfn.XLOOKUP(Tabla15[[#This Row],[COD]],TNOMINA[CODIGO],TNOMINA[sbruto])</f>
        <v>24000</v>
      </c>
      <c r="Q130" s="34">
        <f>_xlfn.XLOOKUP(Tabla15[[#This Row],[COD]],TNOMINA[CODIGO],TNOMINA[ISR])</f>
        <v>0</v>
      </c>
      <c r="R130" s="34">
        <f>_xlfn.XLOOKUP(Tabla15[[#This Row],[COD]],TNOMINA[CODIGO],TNOMINA[SFS])</f>
        <v>729.6</v>
      </c>
      <c r="S130" s="34">
        <f>_xlfn.XLOOKUP(Tabla15[[#This Row],[COD]],TNOMINA[CODIGO],TNOMINA[AFP])</f>
        <v>688.8</v>
      </c>
      <c r="T130" s="34">
        <f>_xlfn.XLOOKUP(Tabla15[[#This Row],[COD]],TNOMINA[CODIGO],TNOMINA[Otros Descuentos])</f>
        <v>0</v>
      </c>
      <c r="U130" s="34">
        <f>_xlfn.XLOOKUP(Tabla15[[#This Row],[COD]],TNOMINA[CODIGO],TNOMINA[sneto])</f>
        <v>22556.6</v>
      </c>
      <c r="V130" s="21" t="str" cm="1">
        <f t="array" ref="V130">_xlfn.XLOOKUP(Tabla15[[#This Row],[cedula]],MINC_022025[NUMERO_DOCUMENTO],LEFT(MINC_022025[GENERO],1))</f>
        <v>F</v>
      </c>
      <c r="W130" s="56" t="str">
        <f>_xlfn.XLOOKUP(Tabla15[[#This Row],[DIRECCIÓN O DEPARTAMENTO]],MINC_022025[LUGAR_FUNCIONES],MINC_022025[LUGAR_FUNCIONES_CODIGO])</f>
        <v>01.83.02</v>
      </c>
      <c r="X130" s="21">
        <f>LEN(Tabla15[[#This Row],[CODIGO LUGAR]])</f>
        <v>8</v>
      </c>
      <c r="Y130" s="21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>
      <c r="A131" s="42" t="str">
        <f>Tabla15[[#This Row],[cedula]]&amp;Tabla15[[#This Row],[CTA]]&amp;Tabla15[[#This Row],[prog]]</f>
        <v>081000085752.1.1.1.0101</v>
      </c>
      <c r="B131" s="21" t="s">
        <v>1787</v>
      </c>
      <c r="C131" s="59" t="s">
        <v>1807</v>
      </c>
      <c r="D131" s="59" t="s">
        <v>5730</v>
      </c>
      <c r="E131" s="59" t="s">
        <v>5731</v>
      </c>
      <c r="F131" s="59" t="s">
        <v>9</v>
      </c>
      <c r="G131" s="59" t="s">
        <v>1258</v>
      </c>
      <c r="H131" s="21" t="str">
        <f>_xlfn.XLOOKUP(Tabla15[[#This Row],[cedula]],MINC_022025[CATEGORIA_PROPIA],MINC_022025[FECHA_INGRESO_PRIMER_CARGO],_xlfn.XLOOKUP(Tabla15[[#This Row],[COD]],TNOMINA[CODIGO],TNOMINA[nombre]))</f>
        <v>BASILISA MENDEZ GIL</v>
      </c>
      <c r="I131" s="21" t="str">
        <f>_xlfn.XLOOKUP(Tabla15[[#This Row],[cedula]],MINC_022025[CATEGORIA_PROPIA],MINC_022025[CARGO],_xlfn.XLOOKUP(Tabla15[[#This Row],[COD]],TNOMINA[CODIGO],TNOMINA[cargo]))</f>
        <v>CONSERJE</v>
      </c>
      <c r="J131" s="21" t="str">
        <f>_xlfn.XLOOKUP(Tabla15[[#This Row],[cedula]],MINC_022025[NUMERO_DOCUMENTO],MINC_022025[LUGAR_FUNCIONES])</f>
        <v>VICEMINISTERIO DE CREATIVIDAD Y FORMACION ARTISTICA</v>
      </c>
      <c r="K1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" s="21" t="str">
        <f>_xlfn.XLOOKUP(Tabla15[[#This Row],[CARGO]],TSIMPLIFICADO[CARGO],TSIMPLIFICADO[CATEGORIA DEL SERVIDOR],Tabla15[[#This Row],[TIPO]])</f>
        <v>ESTATUTO SIMPLIFICADO</v>
      </c>
      <c r="M131" s="21" t="str">
        <f>IF(Tabla15[[#This Row],[CTA]]="2.1.1.3.01","TRAMITE DE PENSION",IF(Tabla15[[#This Row],[CAT1]]&lt;&gt;"",Tabla15[[#This Row],[CAT1]],Tabla15[[#This Row],[CAT2]]))</f>
        <v>ESTATUTO SIMPLIFICADO</v>
      </c>
      <c r="N131" s="86" t="str">
        <f>_xlfn.XLOOKUP(Tabla15[[#This Row],[cedula]],TFECHA[cedula],TFECHA[desde],"")</f>
        <v/>
      </c>
      <c r="O131" s="86" t="str">
        <f>_xlfn.XLOOKUP(Tabla15[[#This Row],[cedula]],TFECHA[cedula],TFECHA[hasta],"")</f>
        <v/>
      </c>
      <c r="P131" s="34">
        <f>_xlfn.XLOOKUP(Tabla15[[#This Row],[COD]],TNOMINA[CODIGO],TNOMINA[sbruto])</f>
        <v>20000</v>
      </c>
      <c r="Q131" s="34">
        <f>_xlfn.XLOOKUP(Tabla15[[#This Row],[COD]],TNOMINA[CODIGO],TNOMINA[ISR])</f>
        <v>0</v>
      </c>
      <c r="R131" s="34">
        <f>_xlfn.XLOOKUP(Tabla15[[#This Row],[COD]],TNOMINA[CODIGO],TNOMINA[SFS])</f>
        <v>608</v>
      </c>
      <c r="S131" s="34">
        <f>_xlfn.XLOOKUP(Tabla15[[#This Row],[COD]],TNOMINA[CODIGO],TNOMINA[AFP])</f>
        <v>574</v>
      </c>
      <c r="T131" s="34">
        <f>_xlfn.XLOOKUP(Tabla15[[#This Row],[COD]],TNOMINA[CODIGO],TNOMINA[Otros Descuentos])</f>
        <v>0</v>
      </c>
      <c r="U131" s="34">
        <f>_xlfn.XLOOKUP(Tabla15[[#This Row],[COD]],TNOMINA[CODIGO],TNOMINA[sneto])</f>
        <v>18443</v>
      </c>
      <c r="V131" s="21" t="str" cm="1">
        <f t="array" ref="V131">_xlfn.XLOOKUP(Tabla15[[#This Row],[cedula]],MINC_022025[NUMERO_DOCUMENTO],LEFT(MINC_022025[GENERO],1))</f>
        <v>F</v>
      </c>
      <c r="W131" s="56" t="str">
        <f>_xlfn.XLOOKUP(Tabla15[[#This Row],[DIRECCIÓN O DEPARTAMENTO]],MINC_022025[LUGAR_FUNCIONES],MINC_022025[LUGAR_FUNCIONES_CODIGO])</f>
        <v>01.83.02</v>
      </c>
      <c r="X131" s="21">
        <f>LEN(Tabla15[[#This Row],[CODIGO LUGAR]])</f>
        <v>8</v>
      </c>
      <c r="Y131" s="21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>
      <c r="A132" s="42" t="str">
        <f>Tabla15[[#This Row],[cedula]]&amp;Tabla15[[#This Row],[CTA]]&amp;Tabla15[[#This Row],[prog]]</f>
        <v>093002632752.1.1.1.0101</v>
      </c>
      <c r="B132" s="21" t="s">
        <v>1787</v>
      </c>
      <c r="C132" s="59" t="s">
        <v>1807</v>
      </c>
      <c r="D132" s="59" t="s">
        <v>5730</v>
      </c>
      <c r="E132" s="59" t="s">
        <v>5731</v>
      </c>
      <c r="F132" s="59" t="s">
        <v>9</v>
      </c>
      <c r="G132" s="59" t="s">
        <v>1263</v>
      </c>
      <c r="H132" s="21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132" s="21" t="str">
        <f>_xlfn.XLOOKUP(Tabla15[[#This Row],[cedula]],MINC_022025[CATEGORIA_PROPIA],MINC_022025[CARGO],_xlfn.XLOOKUP(Tabla15[[#This Row],[COD]],TNOMINA[CODIGO],TNOMINA[cargo]))</f>
        <v>COORDINADOR (A)</v>
      </c>
      <c r="J132" s="21" t="str">
        <f>_xlfn.XLOOKUP(Tabla15[[#This Row],[cedula]],MINC_022025[NUMERO_DOCUMENTO],MINC_022025[LUGAR_FUNCIONES])</f>
        <v>VICEMINISTERIO DE CREATIVIDAD Y FORMACION ARTISTICA</v>
      </c>
      <c r="K1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" s="21" t="str">
        <f>_xlfn.XLOOKUP(Tabla15[[#This Row],[CARGO]],TSIMPLIFICADO[CARGO],TSIMPLIFICADO[CATEGORIA DEL SERVIDOR],Tabla15[[#This Row],[TIPO]])</f>
        <v>FIJO</v>
      </c>
      <c r="M132" s="21" t="str">
        <f>IF(Tabla15[[#This Row],[CTA]]="2.1.1.3.01","TRAMITE DE PENSION",IF(Tabla15[[#This Row],[CAT1]]&lt;&gt;"",Tabla15[[#This Row],[CAT1]],Tabla15[[#This Row],[CAT2]]))</f>
        <v>FIJO</v>
      </c>
      <c r="N132" s="86" t="str">
        <f>_xlfn.XLOOKUP(Tabla15[[#This Row],[cedula]],TFECHA[cedula],TFECHA[desde],"")</f>
        <v/>
      </c>
      <c r="O132" s="86" t="str">
        <f>_xlfn.XLOOKUP(Tabla15[[#This Row],[cedula]],TFECHA[cedula],TFECHA[hasta],"")</f>
        <v/>
      </c>
      <c r="P132" s="34">
        <f>_xlfn.XLOOKUP(Tabla15[[#This Row],[COD]],TNOMINA[CODIGO],TNOMINA[sbruto])</f>
        <v>20000</v>
      </c>
      <c r="Q132" s="34">
        <f>_xlfn.XLOOKUP(Tabla15[[#This Row],[COD]],TNOMINA[CODIGO],TNOMINA[ISR])</f>
        <v>0</v>
      </c>
      <c r="R132" s="34">
        <f>_xlfn.XLOOKUP(Tabla15[[#This Row],[COD]],TNOMINA[CODIGO],TNOMINA[SFS])</f>
        <v>608</v>
      </c>
      <c r="S132" s="34">
        <f>_xlfn.XLOOKUP(Tabla15[[#This Row],[COD]],TNOMINA[CODIGO],TNOMINA[AFP])</f>
        <v>574</v>
      </c>
      <c r="T132" s="34">
        <f>_xlfn.XLOOKUP(Tabla15[[#This Row],[COD]],TNOMINA[CODIGO],TNOMINA[Otros Descuentos])</f>
        <v>0</v>
      </c>
      <c r="U132" s="34">
        <f>_xlfn.XLOOKUP(Tabla15[[#This Row],[COD]],TNOMINA[CODIGO],TNOMINA[sneto])</f>
        <v>18793</v>
      </c>
      <c r="V132" s="21" t="str" cm="1">
        <f t="array" ref="V132">_xlfn.XLOOKUP(Tabla15[[#This Row],[cedula]],MINC_022025[NUMERO_DOCUMENTO],LEFT(MINC_022025[GENERO],1))</f>
        <v>M</v>
      </c>
      <c r="W132" s="56" t="str">
        <f>_xlfn.XLOOKUP(Tabla15[[#This Row],[DIRECCIÓN O DEPARTAMENTO]],MINC_022025[LUGAR_FUNCIONES],MINC_022025[LUGAR_FUNCIONES_CODIGO])</f>
        <v>01.83.02</v>
      </c>
      <c r="X132" s="21">
        <f>LEN(Tabla15[[#This Row],[CODIGO LUGAR]])</f>
        <v>8</v>
      </c>
      <c r="Y132" s="21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>
      <c r="A133" s="42" t="str">
        <f>Tabla15[[#This Row],[cedula]]&amp;Tabla15[[#This Row],[CTA]]&amp;Tabla15[[#This Row],[prog]]</f>
        <v>033000838092.1.1.1.0101</v>
      </c>
      <c r="B133" s="21" t="s">
        <v>1787</v>
      </c>
      <c r="C133" s="59" t="s">
        <v>1807</v>
      </c>
      <c r="D133" s="59" t="s">
        <v>5730</v>
      </c>
      <c r="E133" s="59" t="s">
        <v>5731</v>
      </c>
      <c r="F133" s="59" t="s">
        <v>9</v>
      </c>
      <c r="G133" s="59" t="s">
        <v>1264</v>
      </c>
      <c r="H133" s="21" t="str">
        <f>_xlfn.XLOOKUP(Tabla15[[#This Row],[cedula]],MINC_022025[CATEGORIA_PROPIA],MINC_022025[FECHA_INGRESO_PRIMER_CARGO],_xlfn.XLOOKUP(Tabla15[[#This Row],[COD]],TNOMINA[CODIGO],TNOMINA[nombre]))</f>
        <v>CARLOS JOEL MAÑON REYES</v>
      </c>
      <c r="I133" s="21" t="str">
        <f>_xlfn.XLOOKUP(Tabla15[[#This Row],[cedula]],MINC_022025[CATEGORIA_PROPIA],MINC_022025[CARGO],_xlfn.XLOOKUP(Tabla15[[#This Row],[COD]],TNOMINA[CODIGO],TNOMINA[cargo]))</f>
        <v>PROFESOR (A)</v>
      </c>
      <c r="J133" s="21" t="str">
        <f>_xlfn.XLOOKUP(Tabla15[[#This Row],[cedula]],MINC_022025[NUMERO_DOCUMENTO],MINC_022025[LUGAR_FUNCIONES])</f>
        <v>VICEMINISTERIO DE CREATIVIDAD Y FORMACION ARTISTICA</v>
      </c>
      <c r="K1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" s="21" t="str">
        <f>_xlfn.XLOOKUP(Tabla15[[#This Row],[CARGO]],TSIMPLIFICADO[CARGO],TSIMPLIFICADO[CATEGORIA DEL SERVIDOR],Tabla15[[#This Row],[TIPO]])</f>
        <v>FIJO</v>
      </c>
      <c r="M133" s="21" t="str">
        <f>IF(Tabla15[[#This Row],[CTA]]="2.1.1.3.01","TRAMITE DE PENSION",IF(Tabla15[[#This Row],[CAT1]]&lt;&gt;"",Tabla15[[#This Row],[CAT1]],Tabla15[[#This Row],[CAT2]]))</f>
        <v>FIJO</v>
      </c>
      <c r="N133" s="86" t="str">
        <f>_xlfn.XLOOKUP(Tabla15[[#This Row],[cedula]],TFECHA[cedula],TFECHA[desde],"")</f>
        <v/>
      </c>
      <c r="O133" s="86" t="str">
        <f>_xlfn.XLOOKUP(Tabla15[[#This Row],[cedula]],TFECHA[cedula],TFECHA[hasta],"")</f>
        <v/>
      </c>
      <c r="P133" s="34">
        <f>_xlfn.XLOOKUP(Tabla15[[#This Row],[COD]],TNOMINA[CODIGO],TNOMINA[sbruto])</f>
        <v>20000</v>
      </c>
      <c r="Q133" s="34">
        <f>_xlfn.XLOOKUP(Tabla15[[#This Row],[COD]],TNOMINA[CODIGO],TNOMINA[ISR])</f>
        <v>0</v>
      </c>
      <c r="R133" s="34">
        <f>_xlfn.XLOOKUP(Tabla15[[#This Row],[COD]],TNOMINA[CODIGO],TNOMINA[SFS])</f>
        <v>608</v>
      </c>
      <c r="S133" s="34">
        <f>_xlfn.XLOOKUP(Tabla15[[#This Row],[COD]],TNOMINA[CODIGO],TNOMINA[AFP])</f>
        <v>574</v>
      </c>
      <c r="T133" s="34">
        <f>_xlfn.XLOOKUP(Tabla15[[#This Row],[COD]],TNOMINA[CODIGO],TNOMINA[Otros Descuentos])</f>
        <v>0</v>
      </c>
      <c r="U133" s="34">
        <f>_xlfn.XLOOKUP(Tabla15[[#This Row],[COD]],TNOMINA[CODIGO],TNOMINA[sneto])</f>
        <v>18793</v>
      </c>
      <c r="V133" s="21" t="str" cm="1">
        <f t="array" ref="V133">_xlfn.XLOOKUP(Tabla15[[#This Row],[cedula]],MINC_022025[NUMERO_DOCUMENTO],LEFT(MINC_022025[GENERO],1))</f>
        <v>M</v>
      </c>
      <c r="W133" s="56" t="str">
        <f>_xlfn.XLOOKUP(Tabla15[[#This Row],[DIRECCIÓN O DEPARTAMENTO]],MINC_022025[LUGAR_FUNCIONES],MINC_022025[LUGAR_FUNCIONES_CODIGO])</f>
        <v>01.83.02</v>
      </c>
      <c r="X133" s="21">
        <f>LEN(Tabla15[[#This Row],[CODIGO LUGAR]])</f>
        <v>8</v>
      </c>
      <c r="Y133" s="21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>
      <c r="A134" s="42" t="str">
        <f>Tabla15[[#This Row],[cedula]]&amp;Tabla15[[#This Row],[CTA]]&amp;Tabla15[[#This Row],[prog]]</f>
        <v>093001231722.1.1.1.0101</v>
      </c>
      <c r="B134" s="21" t="s">
        <v>1787</v>
      </c>
      <c r="C134" s="59" t="s">
        <v>1807</v>
      </c>
      <c r="D134" s="59" t="s">
        <v>5730</v>
      </c>
      <c r="E134" s="59" t="s">
        <v>5731</v>
      </c>
      <c r="F134" s="59" t="s">
        <v>9</v>
      </c>
      <c r="G134" s="59" t="s">
        <v>1275</v>
      </c>
      <c r="H134" s="21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134" s="21" t="str">
        <f>_xlfn.XLOOKUP(Tabla15[[#This Row],[cedula]],MINC_022025[CATEGORIA_PROPIA],MINC_022025[CARGO],_xlfn.XLOOKUP(Tabla15[[#This Row],[COD]],TNOMINA[CODIGO],TNOMINA[cargo]))</f>
        <v>MAESTRO (A)</v>
      </c>
      <c r="J134" s="21" t="str">
        <f>_xlfn.XLOOKUP(Tabla15[[#This Row],[cedula]],MINC_022025[NUMERO_DOCUMENTO],MINC_022025[LUGAR_FUNCIONES])</f>
        <v>VICEMINISTERIO DE CREATIVIDAD Y FORMACION ARTISTICA</v>
      </c>
      <c r="K1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" s="21" t="str">
        <f>_xlfn.XLOOKUP(Tabla15[[#This Row],[CARGO]],TSIMPLIFICADO[CARGO],TSIMPLIFICADO[CATEGORIA DEL SERVIDOR],Tabla15[[#This Row],[TIPO]])</f>
        <v>FIJO</v>
      </c>
      <c r="M134" s="21" t="str">
        <f>IF(Tabla15[[#This Row],[CTA]]="2.1.1.3.01","TRAMITE DE PENSION",IF(Tabla15[[#This Row],[CAT1]]&lt;&gt;"",Tabla15[[#This Row],[CAT1]],Tabla15[[#This Row],[CAT2]]))</f>
        <v>FIJO</v>
      </c>
      <c r="N134" s="86" t="str">
        <f>_xlfn.XLOOKUP(Tabla15[[#This Row],[cedula]],TFECHA[cedula],TFECHA[desde],"")</f>
        <v/>
      </c>
      <c r="O134" s="86" t="str">
        <f>_xlfn.XLOOKUP(Tabla15[[#This Row],[cedula]],TFECHA[cedula],TFECHA[hasta],"")</f>
        <v/>
      </c>
      <c r="P134" s="34">
        <f>_xlfn.XLOOKUP(Tabla15[[#This Row],[COD]],TNOMINA[CODIGO],TNOMINA[sbruto])</f>
        <v>20000</v>
      </c>
      <c r="Q134" s="34">
        <f>_xlfn.XLOOKUP(Tabla15[[#This Row],[COD]],TNOMINA[CODIGO],TNOMINA[ISR])</f>
        <v>0</v>
      </c>
      <c r="R134" s="34">
        <f>_xlfn.XLOOKUP(Tabla15[[#This Row],[COD]],TNOMINA[CODIGO],TNOMINA[SFS])</f>
        <v>608</v>
      </c>
      <c r="S134" s="34">
        <f>_xlfn.XLOOKUP(Tabla15[[#This Row],[COD]],TNOMINA[CODIGO],TNOMINA[AFP])</f>
        <v>574</v>
      </c>
      <c r="T134" s="34">
        <f>_xlfn.XLOOKUP(Tabla15[[#This Row],[COD]],TNOMINA[CODIGO],TNOMINA[Otros Descuentos])</f>
        <v>0</v>
      </c>
      <c r="U134" s="34">
        <f>_xlfn.XLOOKUP(Tabla15[[#This Row],[COD]],TNOMINA[CODIGO],TNOMINA[sneto])</f>
        <v>3777.29</v>
      </c>
      <c r="V134" s="21" t="str" cm="1">
        <f t="array" ref="V134">_xlfn.XLOOKUP(Tabla15[[#This Row],[cedula]],MINC_022025[NUMERO_DOCUMENTO],LEFT(MINC_022025[GENERO],1))</f>
        <v>F</v>
      </c>
      <c r="W134" s="56" t="str">
        <f>_xlfn.XLOOKUP(Tabla15[[#This Row],[DIRECCIÓN O DEPARTAMENTO]],MINC_022025[LUGAR_FUNCIONES],MINC_022025[LUGAR_FUNCIONES_CODIGO])</f>
        <v>01.83.02</v>
      </c>
      <c r="X134" s="21">
        <f>LEN(Tabla15[[#This Row],[CODIGO LUGAR]])</f>
        <v>8</v>
      </c>
      <c r="Y134" s="21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>
      <c r="A135" s="42" t="str">
        <f>Tabla15[[#This Row],[cedula]]&amp;Tabla15[[#This Row],[CTA]]&amp;Tabla15[[#This Row],[prog]]</f>
        <v>034001958262.1.1.1.0101</v>
      </c>
      <c r="B135" s="21" t="s">
        <v>1787</v>
      </c>
      <c r="C135" s="59" t="s">
        <v>1807</v>
      </c>
      <c r="D135" s="59" t="s">
        <v>5730</v>
      </c>
      <c r="E135" s="59" t="s">
        <v>5731</v>
      </c>
      <c r="F135" s="59" t="s">
        <v>9</v>
      </c>
      <c r="G135" s="59" t="s">
        <v>1309</v>
      </c>
      <c r="H135" s="21" t="str">
        <f>_xlfn.XLOOKUP(Tabla15[[#This Row],[cedula]],MINC_022025[CATEGORIA_PROPIA],MINC_022025[FECHA_INGRESO_PRIMER_CARGO],_xlfn.XLOOKUP(Tabla15[[#This Row],[COD]],TNOMINA[CODIGO],TNOMINA[nombre]))</f>
        <v>GERALDO PANIAGUA BRIOSO</v>
      </c>
      <c r="I135" s="21" t="str">
        <f>_xlfn.XLOOKUP(Tabla15[[#This Row],[cedula]],MINC_022025[CATEGORIA_PROPIA],MINC_022025[CARGO],_xlfn.XLOOKUP(Tabla15[[#This Row],[COD]],TNOMINA[CODIGO],TNOMINA[cargo]))</f>
        <v>MAESTRO (A)</v>
      </c>
      <c r="J135" s="21" t="str">
        <f>_xlfn.XLOOKUP(Tabla15[[#This Row],[cedula]],MINC_022025[NUMERO_DOCUMENTO],MINC_022025[LUGAR_FUNCIONES])</f>
        <v>VICEMINISTERIO DE CREATIVIDAD Y FORMACION ARTISTICA</v>
      </c>
      <c r="K1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" s="21" t="str">
        <f>_xlfn.XLOOKUP(Tabla15[[#This Row],[CARGO]],TSIMPLIFICADO[CARGO],TSIMPLIFICADO[CATEGORIA DEL SERVIDOR],Tabla15[[#This Row],[TIPO]])</f>
        <v>FIJO</v>
      </c>
      <c r="M135" s="21" t="str">
        <f>IF(Tabla15[[#This Row],[CTA]]="2.1.1.3.01","TRAMITE DE PENSION",IF(Tabla15[[#This Row],[CAT1]]&lt;&gt;"",Tabla15[[#This Row],[CAT1]],Tabla15[[#This Row],[CAT2]]))</f>
        <v>FIJO</v>
      </c>
      <c r="N135" s="86" t="str">
        <f>_xlfn.XLOOKUP(Tabla15[[#This Row],[cedula]],TFECHA[cedula],TFECHA[desde],"")</f>
        <v/>
      </c>
      <c r="O135" s="86" t="str">
        <f>_xlfn.XLOOKUP(Tabla15[[#This Row],[cedula]],TFECHA[cedula],TFECHA[hasta],"")</f>
        <v/>
      </c>
      <c r="P135" s="34">
        <f>_xlfn.XLOOKUP(Tabla15[[#This Row],[COD]],TNOMINA[CODIGO],TNOMINA[sbruto])</f>
        <v>20000</v>
      </c>
      <c r="Q135" s="34">
        <f>_xlfn.XLOOKUP(Tabla15[[#This Row],[COD]],TNOMINA[CODIGO],TNOMINA[ISR])</f>
        <v>0</v>
      </c>
      <c r="R135" s="34">
        <f>_xlfn.XLOOKUP(Tabla15[[#This Row],[COD]],TNOMINA[CODIGO],TNOMINA[SFS])</f>
        <v>608</v>
      </c>
      <c r="S135" s="34">
        <f>_xlfn.XLOOKUP(Tabla15[[#This Row],[COD]],TNOMINA[CODIGO],TNOMINA[AFP])</f>
        <v>574</v>
      </c>
      <c r="T135" s="34">
        <f>_xlfn.XLOOKUP(Tabla15[[#This Row],[COD]],TNOMINA[CODIGO],TNOMINA[Otros Descuentos])</f>
        <v>0</v>
      </c>
      <c r="U135" s="34">
        <f>_xlfn.XLOOKUP(Tabla15[[#This Row],[COD]],TNOMINA[CODIGO],TNOMINA[sneto])</f>
        <v>18793</v>
      </c>
      <c r="V135" s="21" t="str" cm="1">
        <f t="array" ref="V135">_xlfn.XLOOKUP(Tabla15[[#This Row],[cedula]],MINC_022025[NUMERO_DOCUMENTO],LEFT(MINC_022025[GENERO],1))</f>
        <v>M</v>
      </c>
      <c r="W135" s="56" t="str">
        <f>_xlfn.XLOOKUP(Tabla15[[#This Row],[DIRECCIÓN O DEPARTAMENTO]],MINC_022025[LUGAR_FUNCIONES],MINC_022025[LUGAR_FUNCIONES_CODIGO])</f>
        <v>01.83.02</v>
      </c>
      <c r="X135" s="21">
        <f>LEN(Tabla15[[#This Row],[CODIGO LUGAR]])</f>
        <v>8</v>
      </c>
      <c r="Y135" s="21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>
      <c r="A136" s="42" t="str">
        <f>Tabla15[[#This Row],[cedula]]&amp;Tabla15[[#This Row],[CTA]]&amp;Tabla15[[#This Row],[prog]]</f>
        <v>093006770292.1.1.1.0101</v>
      </c>
      <c r="B136" s="21" t="s">
        <v>1787</v>
      </c>
      <c r="C136" s="59" t="s">
        <v>1807</v>
      </c>
      <c r="D136" s="59" t="s">
        <v>5730</v>
      </c>
      <c r="E136" s="59" t="s">
        <v>5731</v>
      </c>
      <c r="F136" s="59" t="s">
        <v>9</v>
      </c>
      <c r="G136" s="59" t="s">
        <v>1312</v>
      </c>
      <c r="H136" s="21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136" s="21" t="str">
        <f>_xlfn.XLOOKUP(Tabla15[[#This Row],[cedula]],MINC_022025[CATEGORIA_PROPIA],MINC_022025[CARGO],_xlfn.XLOOKUP(Tabla15[[#This Row],[COD]],TNOMINA[CODIGO],TNOMINA[cargo]))</f>
        <v>MAESTRO (A)</v>
      </c>
      <c r="J136" s="21" t="str">
        <f>_xlfn.XLOOKUP(Tabla15[[#This Row],[cedula]],MINC_022025[NUMERO_DOCUMENTO],MINC_022025[LUGAR_FUNCIONES])</f>
        <v>VICEMINISTERIO DE CREATIVIDAD Y FORMACION ARTISTICA</v>
      </c>
      <c r="K1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" s="21" t="str">
        <f>_xlfn.XLOOKUP(Tabla15[[#This Row],[CARGO]],TSIMPLIFICADO[CARGO],TSIMPLIFICADO[CATEGORIA DEL SERVIDOR],Tabla15[[#This Row],[TIPO]])</f>
        <v>FIJO</v>
      </c>
      <c r="M136" s="21" t="str">
        <f>IF(Tabla15[[#This Row],[CTA]]="2.1.1.3.01","TRAMITE DE PENSION",IF(Tabla15[[#This Row],[CAT1]]&lt;&gt;"",Tabla15[[#This Row],[CAT1]],Tabla15[[#This Row],[CAT2]]))</f>
        <v>FIJO</v>
      </c>
      <c r="N136" s="86" t="str">
        <f>_xlfn.XLOOKUP(Tabla15[[#This Row],[cedula]],TFECHA[cedula],TFECHA[desde],"")</f>
        <v/>
      </c>
      <c r="O136" s="86" t="str">
        <f>_xlfn.XLOOKUP(Tabla15[[#This Row],[cedula]],TFECHA[cedula],TFECHA[hasta],"")</f>
        <v/>
      </c>
      <c r="P136" s="34">
        <f>_xlfn.XLOOKUP(Tabla15[[#This Row],[COD]],TNOMINA[CODIGO],TNOMINA[sbruto])</f>
        <v>20000</v>
      </c>
      <c r="Q136" s="34">
        <f>_xlfn.XLOOKUP(Tabla15[[#This Row],[COD]],TNOMINA[CODIGO],TNOMINA[ISR])</f>
        <v>0</v>
      </c>
      <c r="R136" s="34">
        <f>_xlfn.XLOOKUP(Tabla15[[#This Row],[COD]],TNOMINA[CODIGO],TNOMINA[SFS])</f>
        <v>608</v>
      </c>
      <c r="S136" s="34">
        <f>_xlfn.XLOOKUP(Tabla15[[#This Row],[COD]],TNOMINA[CODIGO],TNOMINA[AFP])</f>
        <v>574</v>
      </c>
      <c r="T136" s="34">
        <f>_xlfn.XLOOKUP(Tabla15[[#This Row],[COD]],TNOMINA[CODIGO],TNOMINA[Otros Descuentos])</f>
        <v>0</v>
      </c>
      <c r="U136" s="34">
        <f>_xlfn.XLOOKUP(Tabla15[[#This Row],[COD]],TNOMINA[CODIGO],TNOMINA[sneto])</f>
        <v>18793</v>
      </c>
      <c r="V136" s="21" t="str" cm="1">
        <f t="array" ref="V136">_xlfn.XLOOKUP(Tabla15[[#This Row],[cedula]],MINC_022025[NUMERO_DOCUMENTO],LEFT(MINC_022025[GENERO],1))</f>
        <v>F</v>
      </c>
      <c r="W136" s="56" t="str">
        <f>_xlfn.XLOOKUP(Tabla15[[#This Row],[DIRECCIÓN O DEPARTAMENTO]],MINC_022025[LUGAR_FUNCIONES],MINC_022025[LUGAR_FUNCIONES_CODIGO])</f>
        <v>01.83.02</v>
      </c>
      <c r="X136" s="21">
        <f>LEN(Tabla15[[#This Row],[CODIGO LUGAR]])</f>
        <v>8</v>
      </c>
      <c r="Y136" s="21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>
      <c r="A137" s="42" t="str">
        <f>Tabla15[[#This Row],[cedula]]&amp;Tabla15[[#This Row],[CTA]]&amp;Tabla15[[#This Row],[prog]]</f>
        <v>402210505332.1.1.1.0101</v>
      </c>
      <c r="B137" s="21" t="s">
        <v>1787</v>
      </c>
      <c r="C137" s="59" t="s">
        <v>1807</v>
      </c>
      <c r="D137" s="59" t="s">
        <v>5730</v>
      </c>
      <c r="E137" s="59" t="s">
        <v>5731</v>
      </c>
      <c r="F137" s="59" t="s">
        <v>9</v>
      </c>
      <c r="G137" s="59" t="s">
        <v>1331</v>
      </c>
      <c r="H137" s="21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137" s="21" t="str">
        <f>_xlfn.XLOOKUP(Tabla15[[#This Row],[cedula]],MINC_022025[CATEGORIA_PROPIA],MINC_022025[CARGO],_xlfn.XLOOKUP(Tabla15[[#This Row],[COD]],TNOMINA[CODIGO],TNOMINA[cargo]))</f>
        <v>MAESTRO (A)</v>
      </c>
      <c r="J137" s="21" t="str">
        <f>_xlfn.XLOOKUP(Tabla15[[#This Row],[cedula]],MINC_022025[NUMERO_DOCUMENTO],MINC_022025[LUGAR_FUNCIONES])</f>
        <v>VICEMINISTERIO DE CREATIVIDAD Y FORMACION ARTISTICA</v>
      </c>
      <c r="K1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" s="21" t="str">
        <f>_xlfn.XLOOKUP(Tabla15[[#This Row],[CARGO]],TSIMPLIFICADO[CARGO],TSIMPLIFICADO[CATEGORIA DEL SERVIDOR],Tabla15[[#This Row],[TIPO]])</f>
        <v>FIJO</v>
      </c>
      <c r="M137" s="21" t="str">
        <f>IF(Tabla15[[#This Row],[CTA]]="2.1.1.3.01","TRAMITE DE PENSION",IF(Tabla15[[#This Row],[CAT1]]&lt;&gt;"",Tabla15[[#This Row],[CAT1]],Tabla15[[#This Row],[CAT2]]))</f>
        <v>FIJO</v>
      </c>
      <c r="N137" s="86" t="str">
        <f>_xlfn.XLOOKUP(Tabla15[[#This Row],[cedula]],TFECHA[cedula],TFECHA[desde],"")</f>
        <v/>
      </c>
      <c r="O137" s="86" t="str">
        <f>_xlfn.XLOOKUP(Tabla15[[#This Row],[cedula]],TFECHA[cedula],TFECHA[hasta],"")</f>
        <v/>
      </c>
      <c r="P137" s="34">
        <f>_xlfn.XLOOKUP(Tabla15[[#This Row],[COD]],TNOMINA[CODIGO],TNOMINA[sbruto])</f>
        <v>20000</v>
      </c>
      <c r="Q137" s="34">
        <f>_xlfn.XLOOKUP(Tabla15[[#This Row],[COD]],TNOMINA[CODIGO],TNOMINA[ISR])</f>
        <v>0</v>
      </c>
      <c r="R137" s="34">
        <f>_xlfn.XLOOKUP(Tabla15[[#This Row],[COD]],TNOMINA[CODIGO],TNOMINA[SFS])</f>
        <v>608</v>
      </c>
      <c r="S137" s="34">
        <f>_xlfn.XLOOKUP(Tabla15[[#This Row],[COD]],TNOMINA[CODIGO],TNOMINA[AFP])</f>
        <v>574</v>
      </c>
      <c r="T137" s="34">
        <f>_xlfn.XLOOKUP(Tabla15[[#This Row],[COD]],TNOMINA[CODIGO],TNOMINA[Otros Descuentos])</f>
        <v>0</v>
      </c>
      <c r="U137" s="34">
        <f>_xlfn.XLOOKUP(Tabla15[[#This Row],[COD]],TNOMINA[CODIGO],TNOMINA[sneto])</f>
        <v>18793</v>
      </c>
      <c r="V137" s="21" t="str" cm="1">
        <f t="array" ref="V137">_xlfn.XLOOKUP(Tabla15[[#This Row],[cedula]],MINC_022025[NUMERO_DOCUMENTO],LEFT(MINC_022025[GENERO],1))</f>
        <v>M</v>
      </c>
      <c r="W137" s="56" t="str">
        <f>_xlfn.XLOOKUP(Tabla15[[#This Row],[DIRECCIÓN O DEPARTAMENTO]],MINC_022025[LUGAR_FUNCIONES],MINC_022025[LUGAR_FUNCIONES_CODIGO])</f>
        <v>01.83.02</v>
      </c>
      <c r="X137" s="21">
        <f>LEN(Tabla15[[#This Row],[CODIGO LUGAR]])</f>
        <v>8</v>
      </c>
      <c r="Y137" s="21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>
      <c r="A138" s="42" t="str">
        <f>Tabla15[[#This Row],[cedula]]&amp;Tabla15[[#This Row],[CTA]]&amp;Tabla15[[#This Row],[prog]]</f>
        <v>225001006762.1.1.1.0101</v>
      </c>
      <c r="B138" s="21" t="s">
        <v>1787</v>
      </c>
      <c r="C138" s="59" t="s">
        <v>1807</v>
      </c>
      <c r="D138" s="59" t="s">
        <v>5730</v>
      </c>
      <c r="E138" s="59" t="s">
        <v>5731</v>
      </c>
      <c r="F138" s="59" t="s">
        <v>9</v>
      </c>
      <c r="G138" s="59" t="s">
        <v>1348</v>
      </c>
      <c r="H138" s="21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138" s="21" t="str">
        <f>_xlfn.XLOOKUP(Tabla15[[#This Row],[cedula]],MINC_022025[CATEGORIA_PROPIA],MINC_022025[CARGO],_xlfn.XLOOKUP(Tabla15[[#This Row],[COD]],TNOMINA[CODIGO],TNOMINA[cargo]))</f>
        <v>PROFESOR (A)</v>
      </c>
      <c r="J138" s="21" t="str">
        <f>_xlfn.XLOOKUP(Tabla15[[#This Row],[cedula]],MINC_022025[NUMERO_DOCUMENTO],MINC_022025[LUGAR_FUNCIONES])</f>
        <v>VICEMINISTERIO DE CREATIVIDAD Y FORMACION ARTISTICA</v>
      </c>
      <c r="K1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" s="21" t="str">
        <f>_xlfn.XLOOKUP(Tabla15[[#This Row],[CARGO]],TSIMPLIFICADO[CARGO],TSIMPLIFICADO[CATEGORIA DEL SERVIDOR],Tabla15[[#This Row],[TIPO]])</f>
        <v>FIJO</v>
      </c>
      <c r="M138" s="21" t="str">
        <f>IF(Tabla15[[#This Row],[CTA]]="2.1.1.3.01","TRAMITE DE PENSION",IF(Tabla15[[#This Row],[CAT1]]&lt;&gt;"",Tabla15[[#This Row],[CAT1]],Tabla15[[#This Row],[CAT2]]))</f>
        <v>FIJO</v>
      </c>
      <c r="N138" s="86" t="str">
        <f>_xlfn.XLOOKUP(Tabla15[[#This Row],[cedula]],TFECHA[cedula],TFECHA[desde],"")</f>
        <v/>
      </c>
      <c r="O138" s="86" t="str">
        <f>_xlfn.XLOOKUP(Tabla15[[#This Row],[cedula]],TFECHA[cedula],TFECHA[hasta],"")</f>
        <v/>
      </c>
      <c r="P138" s="34">
        <f>_xlfn.XLOOKUP(Tabla15[[#This Row],[COD]],TNOMINA[CODIGO],TNOMINA[sbruto])</f>
        <v>20000</v>
      </c>
      <c r="Q138" s="34">
        <f>_xlfn.XLOOKUP(Tabla15[[#This Row],[COD]],TNOMINA[CODIGO],TNOMINA[ISR])</f>
        <v>0</v>
      </c>
      <c r="R138" s="34">
        <f>_xlfn.XLOOKUP(Tabla15[[#This Row],[COD]],TNOMINA[CODIGO],TNOMINA[SFS])</f>
        <v>608</v>
      </c>
      <c r="S138" s="34">
        <f>_xlfn.XLOOKUP(Tabla15[[#This Row],[COD]],TNOMINA[CODIGO],TNOMINA[AFP])</f>
        <v>574</v>
      </c>
      <c r="T138" s="34">
        <f>_xlfn.XLOOKUP(Tabla15[[#This Row],[COD]],TNOMINA[CODIGO],TNOMINA[Otros Descuentos])</f>
        <v>0</v>
      </c>
      <c r="U138" s="34">
        <f>_xlfn.XLOOKUP(Tabla15[[#This Row],[COD]],TNOMINA[CODIGO],TNOMINA[sneto])</f>
        <v>18793</v>
      </c>
      <c r="V138" s="21" t="str" cm="1">
        <f t="array" ref="V138">_xlfn.XLOOKUP(Tabla15[[#This Row],[cedula]],MINC_022025[NUMERO_DOCUMENTO],LEFT(MINC_022025[GENERO],1))</f>
        <v>M</v>
      </c>
      <c r="W138" s="56" t="str">
        <f>_xlfn.XLOOKUP(Tabla15[[#This Row],[DIRECCIÓN O DEPARTAMENTO]],MINC_022025[LUGAR_FUNCIONES],MINC_022025[LUGAR_FUNCIONES_CODIGO])</f>
        <v>01.83.02</v>
      </c>
      <c r="X138" s="21">
        <f>LEN(Tabla15[[#This Row],[CODIGO LUGAR]])</f>
        <v>8</v>
      </c>
      <c r="Y138" s="21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>
      <c r="A139" s="42" t="str">
        <f>Tabla15[[#This Row],[cedula]]&amp;Tabla15[[#This Row],[CTA]]&amp;Tabla15[[#This Row],[prog]]</f>
        <v>001150700392.1.1.1.0101</v>
      </c>
      <c r="B139" s="21" t="s">
        <v>1787</v>
      </c>
      <c r="C139" s="59" t="s">
        <v>1807</v>
      </c>
      <c r="D139" s="59" t="s">
        <v>5730</v>
      </c>
      <c r="E139" s="59" t="s">
        <v>5731</v>
      </c>
      <c r="F139" s="59" t="s">
        <v>9</v>
      </c>
      <c r="G139" s="59" t="s">
        <v>2528</v>
      </c>
      <c r="H139" s="21" t="str">
        <f>_xlfn.XLOOKUP(Tabla15[[#This Row],[cedula]],MINC_022025[CATEGORIA_PROPIA],MINC_022025[FECHA_INGRESO_PRIMER_CARGO],_xlfn.XLOOKUP(Tabla15[[#This Row],[COD]],TNOMINA[CODIGO],TNOMINA[nombre]))</f>
        <v>MIREYA FERRERAS FLORIAN</v>
      </c>
      <c r="I139" s="21" t="str">
        <f>_xlfn.XLOOKUP(Tabla15[[#This Row],[cedula]],MINC_022025[CATEGORIA_PROPIA],MINC_022025[CARGO],_xlfn.XLOOKUP(Tabla15[[#This Row],[COD]],TNOMINA[CODIGO],TNOMINA[cargo]))</f>
        <v>CONSERJE</v>
      </c>
      <c r="J139" s="21" t="str">
        <f>_xlfn.XLOOKUP(Tabla15[[#This Row],[cedula]],MINC_022025[NUMERO_DOCUMENTO],MINC_022025[LUGAR_FUNCIONES])</f>
        <v>VICEMINISTERIO DE CREATIVIDAD Y FORMACION ARTISTICA</v>
      </c>
      <c r="K1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" s="21" t="str">
        <f>_xlfn.XLOOKUP(Tabla15[[#This Row],[CARGO]],TSIMPLIFICADO[CARGO],TSIMPLIFICADO[CATEGORIA DEL SERVIDOR],Tabla15[[#This Row],[TIPO]])</f>
        <v>ESTATUTO SIMPLIFICADO</v>
      </c>
      <c r="M139" s="21" t="str">
        <f>IF(Tabla15[[#This Row],[CTA]]="2.1.1.3.01","TRAMITE DE PENSION",IF(Tabla15[[#This Row],[CAT1]]&lt;&gt;"",Tabla15[[#This Row],[CAT1]],Tabla15[[#This Row],[CAT2]]))</f>
        <v>ESTATUTO SIMPLIFICADO</v>
      </c>
      <c r="N139" s="86" t="str">
        <f>_xlfn.XLOOKUP(Tabla15[[#This Row],[cedula]],TFECHA[cedula],TFECHA[desde],"")</f>
        <v/>
      </c>
      <c r="O139" s="86" t="str">
        <f>_xlfn.XLOOKUP(Tabla15[[#This Row],[cedula]],TFECHA[cedula],TFECHA[hasta],"")</f>
        <v/>
      </c>
      <c r="P139" s="34">
        <f>_xlfn.XLOOKUP(Tabla15[[#This Row],[COD]],TNOMINA[CODIGO],TNOMINA[sbruto])</f>
        <v>20000</v>
      </c>
      <c r="Q139" s="34">
        <f>_xlfn.XLOOKUP(Tabla15[[#This Row],[COD]],TNOMINA[CODIGO],TNOMINA[ISR])</f>
        <v>0</v>
      </c>
      <c r="R139" s="34">
        <f>_xlfn.XLOOKUP(Tabla15[[#This Row],[COD]],TNOMINA[CODIGO],TNOMINA[SFS])</f>
        <v>608</v>
      </c>
      <c r="S139" s="34">
        <f>_xlfn.XLOOKUP(Tabla15[[#This Row],[COD]],TNOMINA[CODIGO],TNOMINA[AFP])</f>
        <v>574</v>
      </c>
      <c r="T139" s="34">
        <f>_xlfn.XLOOKUP(Tabla15[[#This Row],[COD]],TNOMINA[CODIGO],TNOMINA[Otros Descuentos])</f>
        <v>0</v>
      </c>
      <c r="U139" s="34">
        <f>_xlfn.XLOOKUP(Tabla15[[#This Row],[COD]],TNOMINA[CODIGO],TNOMINA[sneto])</f>
        <v>18793</v>
      </c>
      <c r="V139" s="21" t="str" cm="1">
        <f t="array" ref="V139">_xlfn.XLOOKUP(Tabla15[[#This Row],[cedula]],MINC_022025[NUMERO_DOCUMENTO],LEFT(MINC_022025[GENERO],1))</f>
        <v>F</v>
      </c>
      <c r="W139" s="56" t="str">
        <f>_xlfn.XLOOKUP(Tabla15[[#This Row],[DIRECCIÓN O DEPARTAMENTO]],MINC_022025[LUGAR_FUNCIONES],MINC_022025[LUGAR_FUNCIONES_CODIGO])</f>
        <v>01.83.02</v>
      </c>
      <c r="X139" s="21">
        <f>LEN(Tabla15[[#This Row],[CODIGO LUGAR]])</f>
        <v>8</v>
      </c>
      <c r="Y139" s="21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>
      <c r="A140" s="42" t="str">
        <f>Tabla15[[#This Row],[cedula]]&amp;Tabla15[[#This Row],[CTA]]&amp;Tabla15[[#This Row],[prog]]</f>
        <v>023007696562.1.1.1.0101</v>
      </c>
      <c r="B140" s="21" t="s">
        <v>1787</v>
      </c>
      <c r="C140" s="59" t="s">
        <v>1807</v>
      </c>
      <c r="D140" s="59" t="s">
        <v>5730</v>
      </c>
      <c r="E140" s="59" t="s">
        <v>5731</v>
      </c>
      <c r="F140" s="59" t="s">
        <v>9</v>
      </c>
      <c r="G140" s="59" t="s">
        <v>1386</v>
      </c>
      <c r="H140" s="21" t="str">
        <f>_xlfn.XLOOKUP(Tabla15[[#This Row],[cedula]],MINC_022025[CATEGORIA_PROPIA],MINC_022025[FECHA_INGRESO_PRIMER_CARGO],_xlfn.XLOOKUP(Tabla15[[#This Row],[COD]],TNOMINA[CODIGO],TNOMINA[nombre]))</f>
        <v>PEDRO LAKE</v>
      </c>
      <c r="I140" s="21" t="str">
        <f>_xlfn.XLOOKUP(Tabla15[[#This Row],[cedula]],MINC_022025[CATEGORIA_PROPIA],MINC_022025[CARGO],_xlfn.XLOOKUP(Tabla15[[#This Row],[COD]],TNOMINA[CODIGO],TNOMINA[cargo]))</f>
        <v>PROFESOR DE MUSICA</v>
      </c>
      <c r="J140" s="21" t="str">
        <f>_xlfn.XLOOKUP(Tabla15[[#This Row],[cedula]],MINC_022025[NUMERO_DOCUMENTO],MINC_022025[LUGAR_FUNCIONES])</f>
        <v>VICEMINISTERIO DE CREATIVIDAD Y FORMACION ARTISTICA</v>
      </c>
      <c r="K1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" s="21" t="str">
        <f>_xlfn.XLOOKUP(Tabla15[[#This Row],[CARGO]],TSIMPLIFICADO[CARGO],TSIMPLIFICADO[CATEGORIA DEL SERVIDOR],Tabla15[[#This Row],[TIPO]])</f>
        <v>FIJO</v>
      </c>
      <c r="M140" s="21" t="str">
        <f>IF(Tabla15[[#This Row],[CTA]]="2.1.1.3.01","TRAMITE DE PENSION",IF(Tabla15[[#This Row],[CAT1]]&lt;&gt;"",Tabla15[[#This Row],[CAT1]],Tabla15[[#This Row],[CAT2]]))</f>
        <v>FIJO</v>
      </c>
      <c r="N140" s="86" t="str">
        <f>_xlfn.XLOOKUP(Tabla15[[#This Row],[cedula]],TFECHA[cedula],TFECHA[desde],"")</f>
        <v/>
      </c>
      <c r="O140" s="86" t="str">
        <f>_xlfn.XLOOKUP(Tabla15[[#This Row],[cedula]],TFECHA[cedula],TFECHA[hasta],"")</f>
        <v/>
      </c>
      <c r="P140" s="34">
        <f>_xlfn.XLOOKUP(Tabla15[[#This Row],[COD]],TNOMINA[CODIGO],TNOMINA[sbruto])</f>
        <v>20000</v>
      </c>
      <c r="Q140" s="34">
        <f>_xlfn.XLOOKUP(Tabla15[[#This Row],[COD]],TNOMINA[CODIGO],TNOMINA[ISR])</f>
        <v>0</v>
      </c>
      <c r="R140" s="34">
        <f>_xlfn.XLOOKUP(Tabla15[[#This Row],[COD]],TNOMINA[CODIGO],TNOMINA[SFS])</f>
        <v>608</v>
      </c>
      <c r="S140" s="34">
        <f>_xlfn.XLOOKUP(Tabla15[[#This Row],[COD]],TNOMINA[CODIGO],TNOMINA[AFP])</f>
        <v>574</v>
      </c>
      <c r="T140" s="34">
        <f>_xlfn.XLOOKUP(Tabla15[[#This Row],[COD]],TNOMINA[CODIGO],TNOMINA[Otros Descuentos])</f>
        <v>0</v>
      </c>
      <c r="U140" s="34">
        <f>_xlfn.XLOOKUP(Tabla15[[#This Row],[COD]],TNOMINA[CODIGO],TNOMINA[sneto])</f>
        <v>18793</v>
      </c>
      <c r="V140" s="21" t="str" cm="1">
        <f t="array" ref="V140">_xlfn.XLOOKUP(Tabla15[[#This Row],[cedula]],MINC_022025[NUMERO_DOCUMENTO],LEFT(MINC_022025[GENERO],1))</f>
        <v>M</v>
      </c>
      <c r="W140" s="56" t="str">
        <f>_xlfn.XLOOKUP(Tabla15[[#This Row],[DIRECCIÓN O DEPARTAMENTO]],MINC_022025[LUGAR_FUNCIONES],MINC_022025[LUGAR_FUNCIONES_CODIGO])</f>
        <v>01.83.02</v>
      </c>
      <c r="X140" s="21">
        <f>LEN(Tabla15[[#This Row],[CODIGO LUGAR]])</f>
        <v>8</v>
      </c>
      <c r="Y140" s="21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>
      <c r="A141" s="42" t="str">
        <f>Tabla15[[#This Row],[cedula]]&amp;Tabla15[[#This Row],[CTA]]&amp;Tabla15[[#This Row],[prog]]</f>
        <v>001068339732.1.1.1.0101</v>
      </c>
      <c r="B141" s="21" t="s">
        <v>1787</v>
      </c>
      <c r="C141" s="59" t="s">
        <v>1807</v>
      </c>
      <c r="D141" s="59" t="s">
        <v>5730</v>
      </c>
      <c r="E141" s="59" t="s">
        <v>5731</v>
      </c>
      <c r="F141" s="59" t="s">
        <v>9</v>
      </c>
      <c r="G141" s="59" t="s">
        <v>1405</v>
      </c>
      <c r="H141" s="21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141" s="21" t="str">
        <f>_xlfn.XLOOKUP(Tabla15[[#This Row],[cedula]],MINC_022025[CATEGORIA_PROPIA],MINC_022025[CARGO],_xlfn.XLOOKUP(Tabla15[[#This Row],[COD]],TNOMINA[CODIGO],TNOMINA[cargo]))</f>
        <v>MAESTRO (A)</v>
      </c>
      <c r="J141" s="21" t="str">
        <f>_xlfn.XLOOKUP(Tabla15[[#This Row],[cedula]],MINC_022025[NUMERO_DOCUMENTO],MINC_022025[LUGAR_FUNCIONES])</f>
        <v>VICEMINISTERIO DE CREATIVIDAD Y FORMACION ARTISTICA</v>
      </c>
      <c r="K1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" s="21" t="str">
        <f>_xlfn.XLOOKUP(Tabla15[[#This Row],[CARGO]],TSIMPLIFICADO[CARGO],TSIMPLIFICADO[CATEGORIA DEL SERVIDOR],Tabla15[[#This Row],[TIPO]])</f>
        <v>FIJO</v>
      </c>
      <c r="M141" s="21" t="str">
        <f>IF(Tabla15[[#This Row],[CTA]]="2.1.1.3.01","TRAMITE DE PENSION",IF(Tabla15[[#This Row],[CAT1]]&lt;&gt;"",Tabla15[[#This Row],[CAT1]],Tabla15[[#This Row],[CAT2]]))</f>
        <v>FIJO</v>
      </c>
      <c r="N141" s="86" t="str">
        <f>_xlfn.XLOOKUP(Tabla15[[#This Row],[cedula]],TFECHA[cedula],TFECHA[desde],"")</f>
        <v/>
      </c>
      <c r="O141" s="86" t="str">
        <f>_xlfn.XLOOKUP(Tabla15[[#This Row],[cedula]],TFECHA[cedula],TFECHA[hasta],"")</f>
        <v/>
      </c>
      <c r="P141" s="34">
        <f>_xlfn.XLOOKUP(Tabla15[[#This Row],[COD]],TNOMINA[CODIGO],TNOMINA[sbruto])</f>
        <v>20000</v>
      </c>
      <c r="Q141" s="34">
        <f>_xlfn.XLOOKUP(Tabla15[[#This Row],[COD]],TNOMINA[CODIGO],TNOMINA[ISR])</f>
        <v>0</v>
      </c>
      <c r="R141" s="34">
        <f>_xlfn.XLOOKUP(Tabla15[[#This Row],[COD]],TNOMINA[CODIGO],TNOMINA[SFS])</f>
        <v>608</v>
      </c>
      <c r="S141" s="34">
        <f>_xlfn.XLOOKUP(Tabla15[[#This Row],[COD]],TNOMINA[CODIGO],TNOMINA[AFP])</f>
        <v>574</v>
      </c>
      <c r="T141" s="34">
        <f>_xlfn.XLOOKUP(Tabla15[[#This Row],[COD]],TNOMINA[CODIGO],TNOMINA[Otros Descuentos])</f>
        <v>0</v>
      </c>
      <c r="U141" s="34">
        <f>_xlfn.XLOOKUP(Tabla15[[#This Row],[COD]],TNOMINA[CODIGO],TNOMINA[sneto])</f>
        <v>18793</v>
      </c>
      <c r="V141" s="21" t="str" cm="1">
        <f t="array" ref="V141">_xlfn.XLOOKUP(Tabla15[[#This Row],[cedula]],MINC_022025[NUMERO_DOCUMENTO],LEFT(MINC_022025[GENERO],1))</f>
        <v>F</v>
      </c>
      <c r="W141" s="56" t="str">
        <f>_xlfn.XLOOKUP(Tabla15[[#This Row],[DIRECCIÓN O DEPARTAMENTO]],MINC_022025[LUGAR_FUNCIONES],MINC_022025[LUGAR_FUNCIONES_CODIGO])</f>
        <v>01.83.02</v>
      </c>
      <c r="X141" s="21">
        <f>LEN(Tabla15[[#This Row],[CODIGO LUGAR]])</f>
        <v>8</v>
      </c>
      <c r="Y141" s="21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>
      <c r="A142" s="42" t="str">
        <f>Tabla15[[#This Row],[cedula]]&amp;Tabla15[[#This Row],[CTA]]&amp;Tabla15[[#This Row],[prog]]</f>
        <v>001155187062.1.1.1.0101</v>
      </c>
      <c r="B142" s="21" t="s">
        <v>1787</v>
      </c>
      <c r="C142" s="59" t="s">
        <v>1807</v>
      </c>
      <c r="D142" s="59" t="s">
        <v>5730</v>
      </c>
      <c r="E142" s="59" t="s">
        <v>5731</v>
      </c>
      <c r="F142" s="59" t="s">
        <v>9</v>
      </c>
      <c r="G142" s="59" t="s">
        <v>1438</v>
      </c>
      <c r="H142" s="21" t="str">
        <f>_xlfn.XLOOKUP(Tabla15[[#This Row],[cedula]],MINC_022025[CATEGORIA_PROPIA],MINC_022025[FECHA_INGRESO_PRIMER_CARGO],_xlfn.XLOOKUP(Tabla15[[#This Row],[COD]],TNOMINA[CODIGO],TNOMINA[nombre]))</f>
        <v>YESSELENNY MARTE PEREZ</v>
      </c>
      <c r="I142" s="21" t="str">
        <f>_xlfn.XLOOKUP(Tabla15[[#This Row],[cedula]],MINC_022025[CATEGORIA_PROPIA],MINC_022025[CARGO],_xlfn.XLOOKUP(Tabla15[[#This Row],[COD]],TNOMINA[CODIGO],TNOMINA[cargo]))</f>
        <v>MAESTRO (A)</v>
      </c>
      <c r="J142" s="21" t="str">
        <f>_xlfn.XLOOKUP(Tabla15[[#This Row],[cedula]],MINC_022025[NUMERO_DOCUMENTO],MINC_022025[LUGAR_FUNCIONES])</f>
        <v>VICEMINISTERIO DE CREATIVIDAD Y FORMACION ARTISTICA</v>
      </c>
      <c r="K1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2" s="21" t="str">
        <f>_xlfn.XLOOKUP(Tabla15[[#This Row],[CARGO]],TSIMPLIFICADO[CARGO],TSIMPLIFICADO[CATEGORIA DEL SERVIDOR],Tabla15[[#This Row],[TIPO]])</f>
        <v>FIJO</v>
      </c>
      <c r="M142" s="21" t="str">
        <f>IF(Tabla15[[#This Row],[CTA]]="2.1.1.3.01","TRAMITE DE PENSION",IF(Tabla15[[#This Row],[CAT1]]&lt;&gt;"",Tabla15[[#This Row],[CAT1]],Tabla15[[#This Row],[CAT2]]))</f>
        <v>FIJO</v>
      </c>
      <c r="N142" s="86" t="str">
        <f>_xlfn.XLOOKUP(Tabla15[[#This Row],[cedula]],TFECHA[cedula],TFECHA[desde],"")</f>
        <v/>
      </c>
      <c r="O142" s="86" t="str">
        <f>_xlfn.XLOOKUP(Tabla15[[#This Row],[cedula]],TFECHA[cedula],TFECHA[hasta],"")</f>
        <v/>
      </c>
      <c r="P142" s="34">
        <f>_xlfn.XLOOKUP(Tabla15[[#This Row],[COD]],TNOMINA[CODIGO],TNOMINA[sbruto])</f>
        <v>20000</v>
      </c>
      <c r="Q142" s="34">
        <f>_xlfn.XLOOKUP(Tabla15[[#This Row],[COD]],TNOMINA[CODIGO],TNOMINA[ISR])</f>
        <v>0</v>
      </c>
      <c r="R142" s="34">
        <f>_xlfn.XLOOKUP(Tabla15[[#This Row],[COD]],TNOMINA[CODIGO],TNOMINA[SFS])</f>
        <v>608</v>
      </c>
      <c r="S142" s="34">
        <f>_xlfn.XLOOKUP(Tabla15[[#This Row],[COD]],TNOMINA[CODIGO],TNOMINA[AFP])</f>
        <v>574</v>
      </c>
      <c r="T142" s="34">
        <f>_xlfn.XLOOKUP(Tabla15[[#This Row],[COD]],TNOMINA[CODIGO],TNOMINA[Otros Descuentos])</f>
        <v>0</v>
      </c>
      <c r="U142" s="34">
        <f>_xlfn.XLOOKUP(Tabla15[[#This Row],[COD]],TNOMINA[CODIGO],TNOMINA[sneto])</f>
        <v>18793</v>
      </c>
      <c r="V142" s="21" t="str" cm="1">
        <f t="array" ref="V142">_xlfn.XLOOKUP(Tabla15[[#This Row],[cedula]],MINC_022025[NUMERO_DOCUMENTO],LEFT(MINC_022025[GENERO],1))</f>
        <v>F</v>
      </c>
      <c r="W142" s="56" t="str">
        <f>_xlfn.XLOOKUP(Tabla15[[#This Row],[DIRECCIÓN O DEPARTAMENTO]],MINC_022025[LUGAR_FUNCIONES],MINC_022025[LUGAR_FUNCIONES_CODIGO])</f>
        <v>01.83.02</v>
      </c>
      <c r="X142" s="21">
        <f>LEN(Tabla15[[#This Row],[CODIGO LUGAR]])</f>
        <v>8</v>
      </c>
      <c r="Y142" s="21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>
      <c r="A143" s="42" t="str">
        <f>Tabla15[[#This Row],[cedula]]&amp;Tabla15[[#This Row],[CTA]]&amp;Tabla15[[#This Row],[prog]]</f>
        <v>001048237862.1.1.1.0101</v>
      </c>
      <c r="B143" s="21" t="s">
        <v>1787</v>
      </c>
      <c r="C143" s="59" t="s">
        <v>1807</v>
      </c>
      <c r="D143" s="59" t="s">
        <v>5730</v>
      </c>
      <c r="E143" s="59" t="s">
        <v>5731</v>
      </c>
      <c r="F143" s="59" t="s">
        <v>9</v>
      </c>
      <c r="G143" s="59" t="s">
        <v>1439</v>
      </c>
      <c r="H143" s="21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143" s="21" t="str">
        <f>_xlfn.XLOOKUP(Tabla15[[#This Row],[cedula]],MINC_022025[CATEGORIA_PROPIA],MINC_022025[CARGO],_xlfn.XLOOKUP(Tabla15[[#This Row],[COD]],TNOMINA[CODIGO],TNOMINA[cargo]))</f>
        <v>MAESTRO (A)</v>
      </c>
      <c r="J143" s="21" t="str">
        <f>_xlfn.XLOOKUP(Tabla15[[#This Row],[cedula]],MINC_022025[NUMERO_DOCUMENTO],MINC_022025[LUGAR_FUNCIONES])</f>
        <v>VICEMINISTERIO DE CREATIVIDAD Y FORMACION ARTISTICA</v>
      </c>
      <c r="K1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3" s="21" t="str">
        <f>_xlfn.XLOOKUP(Tabla15[[#This Row],[CARGO]],TSIMPLIFICADO[CARGO],TSIMPLIFICADO[CATEGORIA DEL SERVIDOR],Tabla15[[#This Row],[TIPO]])</f>
        <v>FIJO</v>
      </c>
      <c r="M143" s="21" t="str">
        <f>IF(Tabla15[[#This Row],[CTA]]="2.1.1.3.01","TRAMITE DE PENSION",IF(Tabla15[[#This Row],[CAT1]]&lt;&gt;"",Tabla15[[#This Row],[CAT1]],Tabla15[[#This Row],[CAT2]]))</f>
        <v>FIJO</v>
      </c>
      <c r="N143" s="86" t="str">
        <f>_xlfn.XLOOKUP(Tabla15[[#This Row],[cedula]],TFECHA[cedula],TFECHA[desde],"")</f>
        <v/>
      </c>
      <c r="O143" s="86" t="str">
        <f>_xlfn.XLOOKUP(Tabla15[[#This Row],[cedula]],TFECHA[cedula],TFECHA[hasta],"")</f>
        <v/>
      </c>
      <c r="P143" s="34">
        <f>_xlfn.XLOOKUP(Tabla15[[#This Row],[COD]],TNOMINA[CODIGO],TNOMINA[sbruto])</f>
        <v>20000</v>
      </c>
      <c r="Q143" s="34">
        <f>_xlfn.XLOOKUP(Tabla15[[#This Row],[COD]],TNOMINA[CODIGO],TNOMINA[ISR])</f>
        <v>0</v>
      </c>
      <c r="R143" s="34">
        <f>_xlfn.XLOOKUP(Tabla15[[#This Row],[COD]],TNOMINA[CODIGO],TNOMINA[SFS])</f>
        <v>608</v>
      </c>
      <c r="S143" s="34">
        <f>_xlfn.XLOOKUP(Tabla15[[#This Row],[COD]],TNOMINA[CODIGO],TNOMINA[AFP])</f>
        <v>574</v>
      </c>
      <c r="T143" s="34">
        <f>_xlfn.XLOOKUP(Tabla15[[#This Row],[COD]],TNOMINA[CODIGO],TNOMINA[Otros Descuentos])</f>
        <v>0</v>
      </c>
      <c r="U143" s="34">
        <f>_xlfn.XLOOKUP(Tabla15[[#This Row],[COD]],TNOMINA[CODIGO],TNOMINA[sneto])</f>
        <v>18793</v>
      </c>
      <c r="V143" s="21" t="str" cm="1">
        <f t="array" ref="V143">_xlfn.XLOOKUP(Tabla15[[#This Row],[cedula]],MINC_022025[NUMERO_DOCUMENTO],LEFT(MINC_022025[GENERO],1))</f>
        <v>F</v>
      </c>
      <c r="W143" s="56" t="str">
        <f>_xlfn.XLOOKUP(Tabla15[[#This Row],[DIRECCIÓN O DEPARTAMENTO]],MINC_022025[LUGAR_FUNCIONES],MINC_022025[LUGAR_FUNCIONES_CODIGO])</f>
        <v>01.83.02</v>
      </c>
      <c r="X143" s="21">
        <f>LEN(Tabla15[[#This Row],[CODIGO LUGAR]])</f>
        <v>8</v>
      </c>
      <c r="Y143" s="21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>
      <c r="A144" s="42" t="str">
        <f>Tabla15[[#This Row],[cedula]]&amp;Tabla15[[#This Row],[CTA]]&amp;Tabla15[[#This Row],[prog]]</f>
        <v>001031943872.1.1.1.0101</v>
      </c>
      <c r="B144" s="21" t="s">
        <v>1787</v>
      </c>
      <c r="C144" s="59" t="s">
        <v>1807</v>
      </c>
      <c r="D144" s="59" t="s">
        <v>5730</v>
      </c>
      <c r="E144" s="59" t="s">
        <v>5731</v>
      </c>
      <c r="F144" s="59" t="s">
        <v>9</v>
      </c>
      <c r="G144" s="59" t="s">
        <v>1415</v>
      </c>
      <c r="H144" s="21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144" s="21" t="str">
        <f>_xlfn.XLOOKUP(Tabla15[[#This Row],[cedula]],MINC_022025[CATEGORIA_PROPIA],MINC_022025[CARGO],_xlfn.XLOOKUP(Tabla15[[#This Row],[COD]],TNOMINA[CODIGO],TNOMINA[cargo]))</f>
        <v>GESTORA CULTURAL</v>
      </c>
      <c r="J144" s="21" t="str">
        <f>_xlfn.XLOOKUP(Tabla15[[#This Row],[cedula]],MINC_022025[NUMERO_DOCUMENTO],MINC_022025[LUGAR_FUNCIONES])</f>
        <v>VICEMINISTERIO DE CREATIVIDAD Y FORMACION ARTISTICA</v>
      </c>
      <c r="K1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4" s="21" t="str">
        <f>_xlfn.XLOOKUP(Tabla15[[#This Row],[CARGO]],TSIMPLIFICADO[CARGO],TSIMPLIFICADO[CATEGORIA DEL SERVIDOR],Tabla15[[#This Row],[TIPO]])</f>
        <v>FIJO</v>
      </c>
      <c r="M144" s="21" t="str">
        <f>IF(Tabla15[[#This Row],[CTA]]="2.1.1.3.01","TRAMITE DE PENSION",IF(Tabla15[[#This Row],[CAT1]]&lt;&gt;"",Tabla15[[#This Row],[CAT1]],Tabla15[[#This Row],[CAT2]]))</f>
        <v>FIJO</v>
      </c>
      <c r="N144" s="86" t="str">
        <f>_xlfn.XLOOKUP(Tabla15[[#This Row],[cedula]],TFECHA[cedula],TFECHA[desde],"")</f>
        <v/>
      </c>
      <c r="O144" s="86" t="str">
        <f>_xlfn.XLOOKUP(Tabla15[[#This Row],[cedula]],TFECHA[cedula],TFECHA[hasta],"")</f>
        <v/>
      </c>
      <c r="P144" s="34">
        <f>_xlfn.XLOOKUP(Tabla15[[#This Row],[COD]],TNOMINA[CODIGO],TNOMINA[sbruto])</f>
        <v>19800</v>
      </c>
      <c r="Q144" s="34">
        <f>_xlfn.XLOOKUP(Tabla15[[#This Row],[COD]],TNOMINA[CODIGO],TNOMINA[ISR])</f>
        <v>0</v>
      </c>
      <c r="R144" s="34">
        <f>_xlfn.XLOOKUP(Tabla15[[#This Row],[COD]],TNOMINA[CODIGO],TNOMINA[SFS])</f>
        <v>601.91999999999996</v>
      </c>
      <c r="S144" s="34">
        <f>_xlfn.XLOOKUP(Tabla15[[#This Row],[COD]],TNOMINA[CODIGO],TNOMINA[AFP])</f>
        <v>568.26</v>
      </c>
      <c r="T144" s="34">
        <f>_xlfn.XLOOKUP(Tabla15[[#This Row],[COD]],TNOMINA[CODIGO],TNOMINA[Otros Descuentos])</f>
        <v>0</v>
      </c>
      <c r="U144" s="34">
        <f>_xlfn.XLOOKUP(Tabla15[[#This Row],[COD]],TNOMINA[CODIGO],TNOMINA[sneto])</f>
        <v>18604.82</v>
      </c>
      <c r="V144" s="21" t="str" cm="1">
        <f t="array" ref="V144">_xlfn.XLOOKUP(Tabla15[[#This Row],[cedula]],MINC_022025[NUMERO_DOCUMENTO],LEFT(MINC_022025[GENERO],1))</f>
        <v>F</v>
      </c>
      <c r="W144" s="56" t="str">
        <f>_xlfn.XLOOKUP(Tabla15[[#This Row],[DIRECCIÓN O DEPARTAMENTO]],MINC_022025[LUGAR_FUNCIONES],MINC_022025[LUGAR_FUNCIONES_CODIGO])</f>
        <v>01.83.02</v>
      </c>
      <c r="X144" s="21">
        <f>LEN(Tabla15[[#This Row],[CODIGO LUGAR]])</f>
        <v>8</v>
      </c>
      <c r="Y144" s="21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>
      <c r="A145" s="42" t="str">
        <f>Tabla15[[#This Row],[cedula]]&amp;Tabla15[[#This Row],[CTA]]&amp;Tabla15[[#This Row],[prog]]</f>
        <v>010010512732.1.1.1.0101</v>
      </c>
      <c r="B145" s="21" t="s">
        <v>1787</v>
      </c>
      <c r="C145" s="59" t="s">
        <v>1807</v>
      </c>
      <c r="D145" s="59" t="s">
        <v>5730</v>
      </c>
      <c r="E145" s="59" t="s">
        <v>5731</v>
      </c>
      <c r="F145" s="59" t="s">
        <v>9</v>
      </c>
      <c r="G145" s="59" t="s">
        <v>1928</v>
      </c>
      <c r="H145" s="21" t="str">
        <f>_xlfn.XLOOKUP(Tabla15[[#This Row],[cedula]],MINC_022025[CATEGORIA_PROPIA],MINC_022025[FECHA_INGRESO_PRIMER_CARGO],_xlfn.XLOOKUP(Tabla15[[#This Row],[COD]],TNOMINA[CODIGO],TNOMINA[nombre]))</f>
        <v>BEISI MARIA MENDEZ BRITO</v>
      </c>
      <c r="I145" s="21" t="str">
        <f>_xlfn.XLOOKUP(Tabla15[[#This Row],[cedula]],MINC_022025[CATEGORIA_PROPIA],MINC_022025[CARGO],_xlfn.XLOOKUP(Tabla15[[#This Row],[COD]],TNOMINA[CODIGO],TNOMINA[cargo]))</f>
        <v>CONSERJE</v>
      </c>
      <c r="J145" s="21" t="str">
        <f>_xlfn.XLOOKUP(Tabla15[[#This Row],[cedula]],MINC_022025[NUMERO_DOCUMENTO],MINC_022025[LUGAR_FUNCIONES])</f>
        <v>VICEMINISTERIO DE CREATIVIDAD Y FORMACION ARTISTICA</v>
      </c>
      <c r="K1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5" s="21" t="str">
        <f>_xlfn.XLOOKUP(Tabla15[[#This Row],[CARGO]],TSIMPLIFICADO[CARGO],TSIMPLIFICADO[CATEGORIA DEL SERVIDOR],Tabla15[[#This Row],[TIPO]])</f>
        <v>ESTATUTO SIMPLIFICADO</v>
      </c>
      <c r="M145" s="21" t="str">
        <f>IF(Tabla15[[#This Row],[CTA]]="2.1.1.3.01","TRAMITE DE PENSION",IF(Tabla15[[#This Row],[CAT1]]&lt;&gt;"",Tabla15[[#This Row],[CAT1]],Tabla15[[#This Row],[CAT2]]))</f>
        <v>ESTATUTO SIMPLIFICADO</v>
      </c>
      <c r="N145" s="86" t="str">
        <f>_xlfn.XLOOKUP(Tabla15[[#This Row],[cedula]],TFECHA[cedula],TFECHA[desde],"")</f>
        <v/>
      </c>
      <c r="O145" s="86" t="str">
        <f>_xlfn.XLOOKUP(Tabla15[[#This Row],[cedula]],TFECHA[cedula],TFECHA[hasta],"")</f>
        <v/>
      </c>
      <c r="P145" s="34">
        <f>_xlfn.XLOOKUP(Tabla15[[#This Row],[COD]],TNOMINA[CODIGO],TNOMINA[sbruto])</f>
        <v>17000</v>
      </c>
      <c r="Q145" s="34">
        <f>_xlfn.XLOOKUP(Tabla15[[#This Row],[COD]],TNOMINA[CODIGO],TNOMINA[ISR])</f>
        <v>0</v>
      </c>
      <c r="R145" s="34">
        <f>_xlfn.XLOOKUP(Tabla15[[#This Row],[COD]],TNOMINA[CODIGO],TNOMINA[SFS])</f>
        <v>516.79999999999995</v>
      </c>
      <c r="S145" s="34">
        <f>_xlfn.XLOOKUP(Tabla15[[#This Row],[COD]],TNOMINA[CODIGO],TNOMINA[AFP])</f>
        <v>487.9</v>
      </c>
      <c r="T145" s="34">
        <f>_xlfn.XLOOKUP(Tabla15[[#This Row],[COD]],TNOMINA[CODIGO],TNOMINA[Otros Descuentos])</f>
        <v>0</v>
      </c>
      <c r="U145" s="34">
        <f>_xlfn.XLOOKUP(Tabla15[[#This Row],[COD]],TNOMINA[CODIGO],TNOMINA[sneto])</f>
        <v>8616.58</v>
      </c>
      <c r="V145" s="21" t="str" cm="1">
        <f t="array" ref="V145">_xlfn.XLOOKUP(Tabla15[[#This Row],[cedula]],MINC_022025[NUMERO_DOCUMENTO],LEFT(MINC_022025[GENERO],1))</f>
        <v>F</v>
      </c>
      <c r="W145" s="56" t="str">
        <f>_xlfn.XLOOKUP(Tabla15[[#This Row],[DIRECCIÓN O DEPARTAMENTO]],MINC_022025[LUGAR_FUNCIONES],MINC_022025[LUGAR_FUNCIONES_CODIGO])</f>
        <v>01.83.02</v>
      </c>
      <c r="X145" s="21">
        <f>LEN(Tabla15[[#This Row],[CODIGO LUGAR]])</f>
        <v>8</v>
      </c>
      <c r="Y145" s="21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>
      <c r="A146" s="42" t="str">
        <f>Tabla15[[#This Row],[cedula]]&amp;Tabla15[[#This Row],[CTA]]&amp;Tabla15[[#This Row],[prog]]</f>
        <v>402371661902.1.1.1.0101</v>
      </c>
      <c r="B146" s="21" t="s">
        <v>1787</v>
      </c>
      <c r="C146" s="59" t="s">
        <v>1807</v>
      </c>
      <c r="D146" s="59" t="s">
        <v>5730</v>
      </c>
      <c r="E146" s="59" t="s">
        <v>5731</v>
      </c>
      <c r="F146" s="59" t="s">
        <v>9</v>
      </c>
      <c r="G146" s="59" t="s">
        <v>2435</v>
      </c>
      <c r="H146" s="21" t="str">
        <f>_xlfn.XLOOKUP(Tabla15[[#This Row],[cedula]],MINC_022025[CATEGORIA_PROPIA],MINC_022025[FECHA_INGRESO_PRIMER_CARGO],_xlfn.XLOOKUP(Tabla15[[#This Row],[COD]],TNOMINA[CODIGO],TNOMINA[nombre]))</f>
        <v>YANELY YAJAIRA CRISTIAN</v>
      </c>
      <c r="I146" s="21" t="str">
        <f>_xlfn.XLOOKUP(Tabla15[[#This Row],[cedula]],MINC_022025[CATEGORIA_PROPIA],MINC_022025[CARGO],_xlfn.XLOOKUP(Tabla15[[#This Row],[COD]],TNOMINA[CODIGO],TNOMINA[cargo]))</f>
        <v>CONSERJE</v>
      </c>
      <c r="J146" s="21" t="str">
        <f>_xlfn.XLOOKUP(Tabla15[[#This Row],[cedula]],MINC_022025[NUMERO_DOCUMENTO],MINC_022025[LUGAR_FUNCIONES])</f>
        <v>VICEMINISTERIO DE CREATIVIDAD Y FORMACION ARTISTICA</v>
      </c>
      <c r="K1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6" s="21" t="str">
        <f>_xlfn.XLOOKUP(Tabla15[[#This Row],[CARGO]],TSIMPLIFICADO[CARGO],TSIMPLIFICADO[CATEGORIA DEL SERVIDOR],Tabla15[[#This Row],[TIPO]])</f>
        <v>ESTATUTO SIMPLIFICADO</v>
      </c>
      <c r="M146" s="21" t="str">
        <f>IF(Tabla15[[#This Row],[CTA]]="2.1.1.3.01","TRAMITE DE PENSION",IF(Tabla15[[#This Row],[CAT1]]&lt;&gt;"",Tabla15[[#This Row],[CAT1]],Tabla15[[#This Row],[CAT2]]))</f>
        <v>ESTATUTO SIMPLIFICADO</v>
      </c>
      <c r="N146" s="86" t="str">
        <f>_xlfn.XLOOKUP(Tabla15[[#This Row],[cedula]],TFECHA[cedula],TFECHA[desde],"")</f>
        <v/>
      </c>
      <c r="O146" s="86" t="str">
        <f>_xlfn.XLOOKUP(Tabla15[[#This Row],[cedula]],TFECHA[cedula],TFECHA[hasta],"")</f>
        <v/>
      </c>
      <c r="P146" s="34">
        <f>_xlfn.XLOOKUP(Tabla15[[#This Row],[COD]],TNOMINA[CODIGO],TNOMINA[sbruto])</f>
        <v>17000</v>
      </c>
      <c r="Q146" s="34">
        <f>_xlfn.XLOOKUP(Tabla15[[#This Row],[COD]],TNOMINA[CODIGO],TNOMINA[ISR])</f>
        <v>0</v>
      </c>
      <c r="R146" s="34">
        <f>_xlfn.XLOOKUP(Tabla15[[#This Row],[COD]],TNOMINA[CODIGO],TNOMINA[SFS])</f>
        <v>516.79999999999995</v>
      </c>
      <c r="S146" s="34">
        <f>_xlfn.XLOOKUP(Tabla15[[#This Row],[COD]],TNOMINA[CODIGO],TNOMINA[AFP])</f>
        <v>487.9</v>
      </c>
      <c r="T146" s="34">
        <f>_xlfn.XLOOKUP(Tabla15[[#This Row],[COD]],TNOMINA[CODIGO],TNOMINA[Otros Descuentos])</f>
        <v>0</v>
      </c>
      <c r="U146" s="34">
        <f>_xlfn.XLOOKUP(Tabla15[[#This Row],[COD]],TNOMINA[CODIGO],TNOMINA[sneto])</f>
        <v>15970.3</v>
      </c>
      <c r="V146" s="21" t="str" cm="1">
        <f t="array" ref="V146">_xlfn.XLOOKUP(Tabla15[[#This Row],[cedula]],MINC_022025[NUMERO_DOCUMENTO],LEFT(MINC_022025[GENERO],1))</f>
        <v>F</v>
      </c>
      <c r="W146" s="56" t="str">
        <f>_xlfn.XLOOKUP(Tabla15[[#This Row],[DIRECCIÓN O DEPARTAMENTO]],MINC_022025[LUGAR_FUNCIONES],MINC_022025[LUGAR_FUNCIONES_CODIGO])</f>
        <v>01.83.02</v>
      </c>
      <c r="X146" s="21">
        <f>LEN(Tabla15[[#This Row],[CODIGO LUGAR]])</f>
        <v>8</v>
      </c>
      <c r="Y146" s="21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>
      <c r="A147" s="42" t="str">
        <f>Tabla15[[#This Row],[cedula]]&amp;Tabla15[[#This Row],[CTA]]&amp;Tabla15[[#This Row],[prog]]</f>
        <v>402249244782.1.1.1.0101</v>
      </c>
      <c r="B147" s="21" t="s">
        <v>1787</v>
      </c>
      <c r="C147" s="59" t="s">
        <v>1807</v>
      </c>
      <c r="D147" s="59" t="s">
        <v>5730</v>
      </c>
      <c r="E147" s="59" t="s">
        <v>5731</v>
      </c>
      <c r="F147" s="59" t="s">
        <v>9</v>
      </c>
      <c r="G147" s="59" t="s">
        <v>1359</v>
      </c>
      <c r="H147" s="21" t="str">
        <f>_xlfn.XLOOKUP(Tabla15[[#This Row],[cedula]],MINC_022025[CATEGORIA_PROPIA],MINC_022025[FECHA_INGRESO_PRIMER_CARGO],_xlfn.XLOOKUP(Tabla15[[#This Row],[COD]],TNOMINA[CODIGO],TNOMINA[nombre]))</f>
        <v>MARCO STEFANO GIPPONI</v>
      </c>
      <c r="I147" s="21" t="str">
        <f>_xlfn.XLOOKUP(Tabla15[[#This Row],[cedula]],MINC_022025[CATEGORIA_PROPIA],MINC_022025[CARGO],_xlfn.XLOOKUP(Tabla15[[#This Row],[COD]],TNOMINA[CODIGO],TNOMINA[cargo]))</f>
        <v>MAESTRO (A)</v>
      </c>
      <c r="J147" s="21" t="str">
        <f>_xlfn.XLOOKUP(Tabla15[[#This Row],[cedula]],MINC_022025[NUMERO_DOCUMENTO],MINC_022025[LUGAR_FUNCIONES])</f>
        <v>VICEMINISTERIO DE CREATIVIDAD Y FORMACION ARTISTICA</v>
      </c>
      <c r="K1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7" s="21" t="str">
        <f>_xlfn.XLOOKUP(Tabla15[[#This Row],[CARGO]],TSIMPLIFICADO[CARGO],TSIMPLIFICADO[CATEGORIA DEL SERVIDOR],Tabla15[[#This Row],[TIPO]])</f>
        <v>FIJO</v>
      </c>
      <c r="M147" s="21" t="str">
        <f>IF(Tabla15[[#This Row],[CTA]]="2.1.1.3.01","TRAMITE DE PENSION",IF(Tabla15[[#This Row],[CAT1]]&lt;&gt;"",Tabla15[[#This Row],[CAT1]],Tabla15[[#This Row],[CAT2]]))</f>
        <v>FIJO</v>
      </c>
      <c r="N147" s="86" t="str">
        <f>_xlfn.XLOOKUP(Tabla15[[#This Row],[cedula]],TFECHA[cedula],TFECHA[desde],"")</f>
        <v/>
      </c>
      <c r="O147" s="86" t="str">
        <f>_xlfn.XLOOKUP(Tabla15[[#This Row],[cedula]],TFECHA[cedula],TFECHA[hasta],"")</f>
        <v/>
      </c>
      <c r="P147" s="34">
        <f>_xlfn.XLOOKUP(Tabla15[[#This Row],[COD]],TNOMINA[CODIGO],TNOMINA[sbruto])</f>
        <v>16500</v>
      </c>
      <c r="Q147" s="34">
        <f>_xlfn.XLOOKUP(Tabla15[[#This Row],[COD]],TNOMINA[CODIGO],TNOMINA[ISR])</f>
        <v>0</v>
      </c>
      <c r="R147" s="34">
        <f>_xlfn.XLOOKUP(Tabla15[[#This Row],[COD]],TNOMINA[CODIGO],TNOMINA[SFS])</f>
        <v>501.6</v>
      </c>
      <c r="S147" s="34">
        <f>_xlfn.XLOOKUP(Tabla15[[#This Row],[COD]],TNOMINA[CODIGO],TNOMINA[AFP])</f>
        <v>473.55</v>
      </c>
      <c r="T147" s="34">
        <f>_xlfn.XLOOKUP(Tabla15[[#This Row],[COD]],TNOMINA[CODIGO],TNOMINA[Otros Descuentos])</f>
        <v>0</v>
      </c>
      <c r="U147" s="34">
        <f>_xlfn.XLOOKUP(Tabla15[[#This Row],[COD]],TNOMINA[CODIGO],TNOMINA[sneto])</f>
        <v>15499.85</v>
      </c>
      <c r="V147" s="21" t="str" cm="1">
        <f t="array" ref="V147">_xlfn.XLOOKUP(Tabla15[[#This Row],[cedula]],MINC_022025[NUMERO_DOCUMENTO],LEFT(MINC_022025[GENERO],1))</f>
        <v>F</v>
      </c>
      <c r="W147" s="56" t="str">
        <f>_xlfn.XLOOKUP(Tabla15[[#This Row],[DIRECCIÓN O DEPARTAMENTO]],MINC_022025[LUGAR_FUNCIONES],MINC_022025[LUGAR_FUNCIONES_CODIGO])</f>
        <v>01.83.02</v>
      </c>
      <c r="X147" s="21">
        <f>LEN(Tabla15[[#This Row],[CODIGO LUGAR]])</f>
        <v>8</v>
      </c>
      <c r="Y147" s="21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>
      <c r="A148" s="42" t="str">
        <f>Tabla15[[#This Row],[cedula]]&amp;Tabla15[[#This Row],[CTA]]&amp;Tabla15[[#This Row],[prog]]</f>
        <v>001126994262.1.1.1.0101</v>
      </c>
      <c r="B148" s="21" t="s">
        <v>1787</v>
      </c>
      <c r="C148" s="59" t="s">
        <v>1807</v>
      </c>
      <c r="D148" s="59" t="s">
        <v>5730</v>
      </c>
      <c r="E148" s="59" t="s">
        <v>5731</v>
      </c>
      <c r="F148" s="59" t="s">
        <v>9</v>
      </c>
      <c r="G148" s="59" t="s">
        <v>1373</v>
      </c>
      <c r="H148" s="21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148" s="21" t="str">
        <f>_xlfn.XLOOKUP(Tabla15[[#This Row],[cedula]],MINC_022025[CATEGORIA_PROPIA],MINC_022025[CARGO],_xlfn.XLOOKUP(Tabla15[[#This Row],[COD]],TNOMINA[CODIGO],TNOMINA[cargo]))</f>
        <v>PROFESOR (A) DE DANZA</v>
      </c>
      <c r="J148" s="21" t="str">
        <f>_xlfn.XLOOKUP(Tabla15[[#This Row],[cedula]],MINC_022025[NUMERO_DOCUMENTO],MINC_022025[LUGAR_FUNCIONES])</f>
        <v>VICEMINISTERIO DE CREATIVIDAD Y FORMACION ARTISTICA</v>
      </c>
      <c r="K1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8" s="21" t="str">
        <f>_xlfn.XLOOKUP(Tabla15[[#This Row],[CARGO]],TSIMPLIFICADO[CARGO],TSIMPLIFICADO[CATEGORIA DEL SERVIDOR],Tabla15[[#This Row],[TIPO]])</f>
        <v>FIJO</v>
      </c>
      <c r="M148" s="21" t="str">
        <f>IF(Tabla15[[#This Row],[CTA]]="2.1.1.3.01","TRAMITE DE PENSION",IF(Tabla15[[#This Row],[CAT1]]&lt;&gt;"",Tabla15[[#This Row],[CAT1]],Tabla15[[#This Row],[CAT2]]))</f>
        <v>FIJO</v>
      </c>
      <c r="N148" s="86" t="str">
        <f>_xlfn.XLOOKUP(Tabla15[[#This Row],[cedula]],TFECHA[cedula],TFECHA[desde],"")</f>
        <v/>
      </c>
      <c r="O148" s="86" t="str">
        <f>_xlfn.XLOOKUP(Tabla15[[#This Row],[cedula]],TFECHA[cedula],TFECHA[hasta],"")</f>
        <v/>
      </c>
      <c r="P148" s="34">
        <f>_xlfn.XLOOKUP(Tabla15[[#This Row],[COD]],TNOMINA[CODIGO],TNOMINA[sbruto])</f>
        <v>16500</v>
      </c>
      <c r="Q148" s="34">
        <f>_xlfn.XLOOKUP(Tabla15[[#This Row],[COD]],TNOMINA[CODIGO],TNOMINA[ISR])</f>
        <v>0</v>
      </c>
      <c r="R148" s="34">
        <f>_xlfn.XLOOKUP(Tabla15[[#This Row],[COD]],TNOMINA[CODIGO],TNOMINA[SFS])</f>
        <v>501.6</v>
      </c>
      <c r="S148" s="34">
        <f>_xlfn.XLOOKUP(Tabla15[[#This Row],[COD]],TNOMINA[CODIGO],TNOMINA[AFP])</f>
        <v>473.55</v>
      </c>
      <c r="T148" s="34">
        <f>_xlfn.XLOOKUP(Tabla15[[#This Row],[COD]],TNOMINA[CODIGO],TNOMINA[Otros Descuentos])</f>
        <v>0</v>
      </c>
      <c r="U148" s="34">
        <f>_xlfn.XLOOKUP(Tabla15[[#This Row],[COD]],TNOMINA[CODIGO],TNOMINA[sneto])</f>
        <v>15499.85</v>
      </c>
      <c r="V148" s="21" t="str" cm="1">
        <f t="array" ref="V148">_xlfn.XLOOKUP(Tabla15[[#This Row],[cedula]],MINC_022025[NUMERO_DOCUMENTO],LEFT(MINC_022025[GENERO],1))</f>
        <v>M</v>
      </c>
      <c r="W148" s="56" t="str">
        <f>_xlfn.XLOOKUP(Tabla15[[#This Row],[DIRECCIÓN O DEPARTAMENTO]],MINC_022025[LUGAR_FUNCIONES],MINC_022025[LUGAR_FUNCIONES_CODIGO])</f>
        <v>01.83.02</v>
      </c>
      <c r="X148" s="21">
        <f>LEN(Tabla15[[#This Row],[CODIGO LUGAR]])</f>
        <v>8</v>
      </c>
      <c r="Y148" s="21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>
      <c r="A149" s="42" t="str">
        <f>Tabla15[[#This Row],[cedula]]&amp;Tabla15[[#This Row],[CTA]]&amp;Tabla15[[#This Row],[prog]]</f>
        <v>081000534152.1.1.1.0101</v>
      </c>
      <c r="B149" s="21" t="s">
        <v>1787</v>
      </c>
      <c r="C149" s="59" t="s">
        <v>1807</v>
      </c>
      <c r="D149" s="59" t="s">
        <v>5730</v>
      </c>
      <c r="E149" s="59" t="s">
        <v>5731</v>
      </c>
      <c r="F149" s="59" t="s">
        <v>9</v>
      </c>
      <c r="G149" s="59" t="s">
        <v>1292</v>
      </c>
      <c r="H149" s="21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149" s="21" t="str">
        <f>_xlfn.XLOOKUP(Tabla15[[#This Row],[cedula]],MINC_022025[CATEGORIA_PROPIA],MINC_022025[CARGO],_xlfn.XLOOKUP(Tabla15[[#This Row],[COD]],TNOMINA[CODIGO],TNOMINA[cargo]))</f>
        <v>PROFESOR (A)</v>
      </c>
      <c r="J149" s="21" t="str">
        <f>_xlfn.XLOOKUP(Tabla15[[#This Row],[cedula]],MINC_022025[NUMERO_DOCUMENTO],MINC_022025[LUGAR_FUNCIONES])</f>
        <v>VICEMINISTERIO DE CREATIVIDAD Y FORMACION ARTISTICA</v>
      </c>
      <c r="K1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9" s="21" t="str">
        <f>_xlfn.XLOOKUP(Tabla15[[#This Row],[CARGO]],TSIMPLIFICADO[CARGO],TSIMPLIFICADO[CATEGORIA DEL SERVIDOR],Tabla15[[#This Row],[TIPO]])</f>
        <v>FIJO</v>
      </c>
      <c r="M149" s="21" t="str">
        <f>IF(Tabla15[[#This Row],[CTA]]="2.1.1.3.01","TRAMITE DE PENSION",IF(Tabla15[[#This Row],[CAT1]]&lt;&gt;"",Tabla15[[#This Row],[CAT1]],Tabla15[[#This Row],[CAT2]]))</f>
        <v>FIJO</v>
      </c>
      <c r="N149" s="86" t="str">
        <f>_xlfn.XLOOKUP(Tabla15[[#This Row],[cedula]],TFECHA[cedula],TFECHA[desde],"")</f>
        <v/>
      </c>
      <c r="O149" s="86" t="str">
        <f>_xlfn.XLOOKUP(Tabla15[[#This Row],[cedula]],TFECHA[cedula],TFECHA[hasta],"")</f>
        <v/>
      </c>
      <c r="P149" s="34">
        <f>_xlfn.XLOOKUP(Tabla15[[#This Row],[COD]],TNOMINA[CODIGO],TNOMINA[sbruto])</f>
        <v>14300</v>
      </c>
      <c r="Q149" s="34">
        <f>_xlfn.XLOOKUP(Tabla15[[#This Row],[COD]],TNOMINA[CODIGO],TNOMINA[ISR])</f>
        <v>0</v>
      </c>
      <c r="R149" s="34">
        <f>_xlfn.XLOOKUP(Tabla15[[#This Row],[COD]],TNOMINA[CODIGO],TNOMINA[SFS])</f>
        <v>434.72</v>
      </c>
      <c r="S149" s="34">
        <f>_xlfn.XLOOKUP(Tabla15[[#This Row],[COD]],TNOMINA[CODIGO],TNOMINA[AFP])</f>
        <v>410.41</v>
      </c>
      <c r="T149" s="34">
        <f>_xlfn.XLOOKUP(Tabla15[[#This Row],[COD]],TNOMINA[CODIGO],TNOMINA[Otros Descuentos])</f>
        <v>0</v>
      </c>
      <c r="U149" s="34">
        <f>_xlfn.XLOOKUP(Tabla15[[#This Row],[COD]],TNOMINA[CODIGO],TNOMINA[sneto])</f>
        <v>13429.87</v>
      </c>
      <c r="V149" s="21" t="str" cm="1">
        <f t="array" ref="V149">_xlfn.XLOOKUP(Tabla15[[#This Row],[cedula]],MINC_022025[NUMERO_DOCUMENTO],LEFT(MINC_022025[GENERO],1))</f>
        <v>M</v>
      </c>
      <c r="W149" s="56" t="str">
        <f>_xlfn.XLOOKUP(Tabla15[[#This Row],[DIRECCIÓN O DEPARTAMENTO]],MINC_022025[LUGAR_FUNCIONES],MINC_022025[LUGAR_FUNCIONES_CODIGO])</f>
        <v>01.83.02</v>
      </c>
      <c r="X149" s="21">
        <f>LEN(Tabla15[[#This Row],[CODIGO LUGAR]])</f>
        <v>8</v>
      </c>
      <c r="Y149" s="21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>
      <c r="A150" s="42" t="str">
        <f>Tabla15[[#This Row],[cedula]]&amp;Tabla15[[#This Row],[CTA]]&amp;Tabla15[[#This Row],[prog]]</f>
        <v>055003438912.1.1.1.0101</v>
      </c>
      <c r="B150" s="21" t="s">
        <v>1787</v>
      </c>
      <c r="C150" s="59" t="s">
        <v>1807</v>
      </c>
      <c r="D150" s="59" t="s">
        <v>5730</v>
      </c>
      <c r="E150" s="59" t="s">
        <v>5731</v>
      </c>
      <c r="F150" s="59" t="s">
        <v>9</v>
      </c>
      <c r="G150" s="59" t="s">
        <v>1320</v>
      </c>
      <c r="H150" s="21" t="str">
        <f>_xlfn.XLOOKUP(Tabla15[[#This Row],[cedula]],MINC_022025[CATEGORIA_PROPIA],MINC_022025[FECHA_INGRESO_PRIMER_CARGO],_xlfn.XLOOKUP(Tabla15[[#This Row],[COD]],TNOMINA[CODIGO],TNOMINA[nombre]))</f>
        <v>ISAAC DE JESUS INOA SANTANA</v>
      </c>
      <c r="I150" s="21" t="str">
        <f>_xlfn.XLOOKUP(Tabla15[[#This Row],[cedula]],MINC_022025[CATEGORIA_PROPIA],MINC_022025[CARGO],_xlfn.XLOOKUP(Tabla15[[#This Row],[COD]],TNOMINA[CODIGO],TNOMINA[cargo]))</f>
        <v>PROFESOR (A)</v>
      </c>
      <c r="J150" s="21" t="str">
        <f>_xlfn.XLOOKUP(Tabla15[[#This Row],[cedula]],MINC_022025[NUMERO_DOCUMENTO],MINC_022025[LUGAR_FUNCIONES])</f>
        <v>VICEMINISTERIO DE CREATIVIDAD Y FORMACION ARTISTICA</v>
      </c>
      <c r="K1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0" s="21" t="str">
        <f>_xlfn.XLOOKUP(Tabla15[[#This Row],[CARGO]],TSIMPLIFICADO[CARGO],TSIMPLIFICADO[CATEGORIA DEL SERVIDOR],Tabla15[[#This Row],[TIPO]])</f>
        <v>FIJO</v>
      </c>
      <c r="M150" s="21" t="str">
        <f>IF(Tabla15[[#This Row],[CTA]]="2.1.1.3.01","TRAMITE DE PENSION",IF(Tabla15[[#This Row],[CAT1]]&lt;&gt;"",Tabla15[[#This Row],[CAT1]],Tabla15[[#This Row],[CAT2]]))</f>
        <v>FIJO</v>
      </c>
      <c r="N150" s="86" t="str">
        <f>_xlfn.XLOOKUP(Tabla15[[#This Row],[cedula]],TFECHA[cedula],TFECHA[desde],"")</f>
        <v/>
      </c>
      <c r="O150" s="86" t="str">
        <f>_xlfn.XLOOKUP(Tabla15[[#This Row],[cedula]],TFECHA[cedula],TFECHA[hasta],"")</f>
        <v/>
      </c>
      <c r="P150" s="34">
        <f>_xlfn.XLOOKUP(Tabla15[[#This Row],[COD]],TNOMINA[CODIGO],TNOMINA[sbruto])</f>
        <v>14300</v>
      </c>
      <c r="Q150" s="34">
        <f>_xlfn.XLOOKUP(Tabla15[[#This Row],[COD]],TNOMINA[CODIGO],TNOMINA[ISR])</f>
        <v>0</v>
      </c>
      <c r="R150" s="34">
        <f>_xlfn.XLOOKUP(Tabla15[[#This Row],[COD]],TNOMINA[CODIGO],TNOMINA[SFS])</f>
        <v>434.72</v>
      </c>
      <c r="S150" s="34">
        <f>_xlfn.XLOOKUP(Tabla15[[#This Row],[COD]],TNOMINA[CODIGO],TNOMINA[AFP])</f>
        <v>410.41</v>
      </c>
      <c r="T150" s="34">
        <f>_xlfn.XLOOKUP(Tabla15[[#This Row],[COD]],TNOMINA[CODIGO],TNOMINA[Otros Descuentos])</f>
        <v>0</v>
      </c>
      <c r="U150" s="34">
        <f>_xlfn.XLOOKUP(Tabla15[[#This Row],[COD]],TNOMINA[CODIGO],TNOMINA[sneto])</f>
        <v>13429.87</v>
      </c>
      <c r="V150" s="21" t="str" cm="1">
        <f t="array" ref="V150">_xlfn.XLOOKUP(Tabla15[[#This Row],[cedula]],MINC_022025[NUMERO_DOCUMENTO],LEFT(MINC_022025[GENERO],1))</f>
        <v>M</v>
      </c>
      <c r="W150" s="56" t="str">
        <f>_xlfn.XLOOKUP(Tabla15[[#This Row],[DIRECCIÓN O DEPARTAMENTO]],MINC_022025[LUGAR_FUNCIONES],MINC_022025[LUGAR_FUNCIONES_CODIGO])</f>
        <v>01.83.02</v>
      </c>
      <c r="X150" s="21">
        <f>LEN(Tabla15[[#This Row],[CODIGO LUGAR]])</f>
        <v>8</v>
      </c>
      <c r="Y150" s="21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>
      <c r="A151" s="42" t="str">
        <f>Tabla15[[#This Row],[cedula]]&amp;Tabla15[[#This Row],[CTA]]&amp;Tabla15[[#This Row],[prog]]</f>
        <v>001028726602.1.1.1.0101</v>
      </c>
      <c r="B151" s="21" t="s">
        <v>1787</v>
      </c>
      <c r="C151" s="59" t="s">
        <v>1807</v>
      </c>
      <c r="D151" s="59" t="s">
        <v>5730</v>
      </c>
      <c r="E151" s="59" t="s">
        <v>5731</v>
      </c>
      <c r="F151" s="59" t="s">
        <v>9</v>
      </c>
      <c r="G151" s="59" t="s">
        <v>1371</v>
      </c>
      <c r="H151" s="21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151" s="21" t="str">
        <f>_xlfn.XLOOKUP(Tabla15[[#This Row],[cedula]],MINC_022025[CATEGORIA_PROPIA],MINC_022025[CARGO],_xlfn.XLOOKUP(Tabla15[[#This Row],[COD]],TNOMINA[CODIGO],TNOMINA[cargo]))</f>
        <v>INSTRUCTOR (A)</v>
      </c>
      <c r="J151" s="21" t="str">
        <f>_xlfn.XLOOKUP(Tabla15[[#This Row],[cedula]],MINC_022025[NUMERO_DOCUMENTO],MINC_022025[LUGAR_FUNCIONES])</f>
        <v>VICEMINISTERIO DE CREATIVIDAD Y FORMACION ARTISTICA</v>
      </c>
      <c r="K1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1" s="21" t="str">
        <f>_xlfn.XLOOKUP(Tabla15[[#This Row],[CARGO]],TSIMPLIFICADO[CARGO],TSIMPLIFICADO[CATEGORIA DEL SERVIDOR],Tabla15[[#This Row],[TIPO]])</f>
        <v>FIJO</v>
      </c>
      <c r="M151" s="21" t="str">
        <f>IF(Tabla15[[#This Row],[CTA]]="2.1.1.3.01","TRAMITE DE PENSION",IF(Tabla15[[#This Row],[CAT1]]&lt;&gt;"",Tabla15[[#This Row],[CAT1]],Tabla15[[#This Row],[CAT2]]))</f>
        <v>FIJO</v>
      </c>
      <c r="N151" s="86" t="str">
        <f>_xlfn.XLOOKUP(Tabla15[[#This Row],[cedula]],TFECHA[cedula],TFECHA[desde],"")</f>
        <v/>
      </c>
      <c r="O151" s="86" t="str">
        <f>_xlfn.XLOOKUP(Tabla15[[#This Row],[cedula]],TFECHA[cedula],TFECHA[hasta],"")</f>
        <v/>
      </c>
      <c r="P151" s="34">
        <f>_xlfn.XLOOKUP(Tabla15[[#This Row],[COD]],TNOMINA[CODIGO],TNOMINA[sbruto])</f>
        <v>11400.33</v>
      </c>
      <c r="Q151" s="34">
        <f>_xlfn.XLOOKUP(Tabla15[[#This Row],[COD]],TNOMINA[CODIGO],TNOMINA[ISR])</f>
        <v>0</v>
      </c>
      <c r="R151" s="34">
        <f>_xlfn.XLOOKUP(Tabla15[[#This Row],[COD]],TNOMINA[CODIGO],TNOMINA[SFS])</f>
        <v>346.57</v>
      </c>
      <c r="S151" s="34">
        <f>_xlfn.XLOOKUP(Tabla15[[#This Row],[COD]],TNOMINA[CODIGO],TNOMINA[AFP])</f>
        <v>327.19</v>
      </c>
      <c r="T151" s="34">
        <f>_xlfn.XLOOKUP(Tabla15[[#This Row],[COD]],TNOMINA[CODIGO],TNOMINA[Otros Descuentos])</f>
        <v>0</v>
      </c>
      <c r="U151" s="34">
        <f>_xlfn.XLOOKUP(Tabla15[[#This Row],[COD]],TNOMINA[CODIGO],TNOMINA[sneto])</f>
        <v>10651.57</v>
      </c>
      <c r="V151" s="21" t="str" cm="1">
        <f t="array" ref="V151">_xlfn.XLOOKUP(Tabla15[[#This Row],[cedula]],MINC_022025[NUMERO_DOCUMENTO],LEFT(MINC_022025[GENERO],1))</f>
        <v>F</v>
      </c>
      <c r="W151" s="56" t="str">
        <f>_xlfn.XLOOKUP(Tabla15[[#This Row],[DIRECCIÓN O DEPARTAMENTO]],MINC_022025[LUGAR_FUNCIONES],MINC_022025[LUGAR_FUNCIONES_CODIGO])</f>
        <v>01.83.02</v>
      </c>
      <c r="X151" s="21">
        <f>LEN(Tabla15[[#This Row],[CODIGO LUGAR]])</f>
        <v>8</v>
      </c>
      <c r="Y151" s="21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>
      <c r="A152" s="42" t="str">
        <f>Tabla15[[#This Row],[cedula]]&amp;Tabla15[[#This Row],[CTA]]&amp;Tabla15[[#This Row],[prog]]</f>
        <v>008002725932.1.1.1.0101</v>
      </c>
      <c r="B152" s="21" t="s">
        <v>1787</v>
      </c>
      <c r="C152" s="59" t="s">
        <v>1807</v>
      </c>
      <c r="D152" s="59" t="s">
        <v>5730</v>
      </c>
      <c r="E152" s="59" t="s">
        <v>5731</v>
      </c>
      <c r="F152" s="59" t="s">
        <v>9</v>
      </c>
      <c r="G152" s="59" t="s">
        <v>1278</v>
      </c>
      <c r="H152" s="21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152" s="21" t="str">
        <f>_xlfn.XLOOKUP(Tabla15[[#This Row],[cedula]],MINC_022025[CATEGORIA_PROPIA],MINC_022025[CARGO],_xlfn.XLOOKUP(Tabla15[[#This Row],[COD]],TNOMINA[CODIGO],TNOMINA[cargo]))</f>
        <v>MAESTRA</v>
      </c>
      <c r="J152" s="21" t="str">
        <f>_xlfn.XLOOKUP(Tabla15[[#This Row],[cedula]],MINC_022025[NUMERO_DOCUMENTO],MINC_022025[LUGAR_FUNCIONES])</f>
        <v>VICEMINISTERIO DE CREATIVIDAD Y FORMACION ARTISTICA</v>
      </c>
      <c r="K1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2" s="21" t="str">
        <f>_xlfn.XLOOKUP(Tabla15[[#This Row],[CARGO]],TSIMPLIFICADO[CARGO],TSIMPLIFICADO[CATEGORIA DEL SERVIDOR],Tabla15[[#This Row],[TIPO]])</f>
        <v>FIJO</v>
      </c>
      <c r="M152" s="21" t="str">
        <f>IF(Tabla15[[#This Row],[CTA]]="2.1.1.3.01","TRAMITE DE PENSION",IF(Tabla15[[#This Row],[CAT1]]&lt;&gt;"",Tabla15[[#This Row],[CAT1]],Tabla15[[#This Row],[CAT2]]))</f>
        <v>FIJO</v>
      </c>
      <c r="N152" s="86" t="str">
        <f>_xlfn.XLOOKUP(Tabla15[[#This Row],[cedula]],TFECHA[cedula],TFECHA[desde],"")</f>
        <v/>
      </c>
      <c r="O152" s="86" t="str">
        <f>_xlfn.XLOOKUP(Tabla15[[#This Row],[cedula]],TFECHA[cedula],TFECHA[hasta],"")</f>
        <v/>
      </c>
      <c r="P152" s="34">
        <f>_xlfn.XLOOKUP(Tabla15[[#This Row],[COD]],TNOMINA[CODIGO],TNOMINA[sbruto])</f>
        <v>10000</v>
      </c>
      <c r="Q152" s="34">
        <f>_xlfn.XLOOKUP(Tabla15[[#This Row],[COD]],TNOMINA[CODIGO],TNOMINA[ISR])</f>
        <v>0</v>
      </c>
      <c r="R152" s="34">
        <f>_xlfn.XLOOKUP(Tabla15[[#This Row],[COD]],TNOMINA[CODIGO],TNOMINA[SFS])</f>
        <v>304</v>
      </c>
      <c r="S152" s="34">
        <f>_xlfn.XLOOKUP(Tabla15[[#This Row],[COD]],TNOMINA[CODIGO],TNOMINA[AFP])</f>
        <v>287</v>
      </c>
      <c r="T152" s="34">
        <f>_xlfn.XLOOKUP(Tabla15[[#This Row],[COD]],TNOMINA[CODIGO],TNOMINA[Otros Descuentos])</f>
        <v>0</v>
      </c>
      <c r="U152" s="34">
        <f>_xlfn.XLOOKUP(Tabla15[[#This Row],[COD]],TNOMINA[CODIGO],TNOMINA[sneto])</f>
        <v>9384</v>
      </c>
      <c r="V152" s="21" t="str" cm="1">
        <f t="array" ref="V152">_xlfn.XLOOKUP(Tabla15[[#This Row],[cedula]],MINC_022025[NUMERO_DOCUMENTO],LEFT(MINC_022025[GENERO],1))</f>
        <v>F</v>
      </c>
      <c r="W152" s="56" t="str">
        <f>_xlfn.XLOOKUP(Tabla15[[#This Row],[DIRECCIÓN O DEPARTAMENTO]],MINC_022025[LUGAR_FUNCIONES],MINC_022025[LUGAR_FUNCIONES_CODIGO])</f>
        <v>01.83.02</v>
      </c>
      <c r="X152" s="21">
        <f>LEN(Tabla15[[#This Row],[CODIGO LUGAR]])</f>
        <v>8</v>
      </c>
      <c r="Y152" s="21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>
      <c r="A153" s="42" t="str">
        <f>Tabla15[[#This Row],[cedula]]&amp;Tabla15[[#This Row],[CTA]]&amp;Tabla15[[#This Row],[prog]]</f>
        <v>001167733182.1.1.1.0101</v>
      </c>
      <c r="B153" s="21" t="s">
        <v>1787</v>
      </c>
      <c r="C153" s="59" t="s">
        <v>1807</v>
      </c>
      <c r="D153" s="59" t="s">
        <v>5730</v>
      </c>
      <c r="E153" s="59" t="s">
        <v>5731</v>
      </c>
      <c r="F153" s="59" t="s">
        <v>9</v>
      </c>
      <c r="G153" s="59" t="s">
        <v>1343</v>
      </c>
      <c r="H153" s="21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153" s="21" t="str">
        <f>_xlfn.XLOOKUP(Tabla15[[#This Row],[cedula]],MINC_022025[CATEGORIA_PROPIA],MINC_022025[CARGO],_xlfn.XLOOKUP(Tabla15[[#This Row],[COD]],TNOMINA[CODIGO],TNOMINA[cargo]))</f>
        <v>MAESTRO (A)</v>
      </c>
      <c r="J153" s="21" t="str">
        <f>_xlfn.XLOOKUP(Tabla15[[#This Row],[cedula]],MINC_022025[NUMERO_DOCUMENTO],MINC_022025[LUGAR_FUNCIONES])</f>
        <v>VICEMINISTERIO DE CREATIVIDAD Y FORMACION ARTISTICA</v>
      </c>
      <c r="K1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3" s="21" t="str">
        <f>_xlfn.XLOOKUP(Tabla15[[#This Row],[CARGO]],TSIMPLIFICADO[CARGO],TSIMPLIFICADO[CATEGORIA DEL SERVIDOR],Tabla15[[#This Row],[TIPO]])</f>
        <v>FIJO</v>
      </c>
      <c r="M153" s="21" t="str">
        <f>IF(Tabla15[[#This Row],[CTA]]="2.1.1.3.01","TRAMITE DE PENSION",IF(Tabla15[[#This Row],[CAT1]]&lt;&gt;"",Tabla15[[#This Row],[CAT1]],Tabla15[[#This Row],[CAT2]]))</f>
        <v>FIJO</v>
      </c>
      <c r="N153" s="86" t="str">
        <f>_xlfn.XLOOKUP(Tabla15[[#This Row],[cedula]],TFECHA[cedula],TFECHA[desde],"")</f>
        <v/>
      </c>
      <c r="O153" s="86" t="str">
        <f>_xlfn.XLOOKUP(Tabla15[[#This Row],[cedula]],TFECHA[cedula],TFECHA[hasta],"")</f>
        <v/>
      </c>
      <c r="P153" s="34">
        <f>_xlfn.XLOOKUP(Tabla15[[#This Row],[COD]],TNOMINA[CODIGO],TNOMINA[sbruto])</f>
        <v>10000</v>
      </c>
      <c r="Q153" s="34">
        <f>_xlfn.XLOOKUP(Tabla15[[#This Row],[COD]],TNOMINA[CODIGO],TNOMINA[ISR])</f>
        <v>0</v>
      </c>
      <c r="R153" s="34">
        <f>_xlfn.XLOOKUP(Tabla15[[#This Row],[COD]],TNOMINA[CODIGO],TNOMINA[SFS])</f>
        <v>304</v>
      </c>
      <c r="S153" s="34">
        <f>_xlfn.XLOOKUP(Tabla15[[#This Row],[COD]],TNOMINA[CODIGO],TNOMINA[AFP])</f>
        <v>287</v>
      </c>
      <c r="T153" s="34">
        <f>_xlfn.XLOOKUP(Tabla15[[#This Row],[COD]],TNOMINA[CODIGO],TNOMINA[Otros Descuentos])</f>
        <v>0</v>
      </c>
      <c r="U153" s="34">
        <f>_xlfn.XLOOKUP(Tabla15[[#This Row],[COD]],TNOMINA[CODIGO],TNOMINA[sneto])</f>
        <v>9384</v>
      </c>
      <c r="V153" s="21" t="str" cm="1">
        <f t="array" ref="V153">_xlfn.XLOOKUP(Tabla15[[#This Row],[cedula]],MINC_022025[NUMERO_DOCUMENTO],LEFT(MINC_022025[GENERO],1))</f>
        <v>F</v>
      </c>
      <c r="W153" s="56" t="str">
        <f>_xlfn.XLOOKUP(Tabla15[[#This Row],[DIRECCIÓN O DEPARTAMENTO]],MINC_022025[LUGAR_FUNCIONES],MINC_022025[LUGAR_FUNCIONES_CODIGO])</f>
        <v>01.83.02</v>
      </c>
      <c r="X153" s="21">
        <f>LEN(Tabla15[[#This Row],[CODIGO LUGAR]])</f>
        <v>8</v>
      </c>
      <c r="Y153" s="21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>
      <c r="A154" s="42" t="str">
        <f>Tabla15[[#This Row],[cedula]]&amp;Tabla15[[#This Row],[CTA]]&amp;Tabla15[[#This Row],[prog]]</f>
        <v>001090991922.1.1.1.0101</v>
      </c>
      <c r="B154" s="21" t="s">
        <v>1787</v>
      </c>
      <c r="C154" s="59" t="s">
        <v>1807</v>
      </c>
      <c r="D154" s="59" t="s">
        <v>5730</v>
      </c>
      <c r="E154" s="59" t="s">
        <v>5731</v>
      </c>
      <c r="F154" s="59" t="s">
        <v>9</v>
      </c>
      <c r="G154" s="59" t="s">
        <v>1369</v>
      </c>
      <c r="H154" s="21" t="str">
        <f>_xlfn.XLOOKUP(Tabla15[[#This Row],[cedula]],MINC_022025[CATEGORIA_PROPIA],MINC_022025[FECHA_INGRESO_PRIMER_CARGO],_xlfn.XLOOKUP(Tabla15[[#This Row],[COD]],TNOMINA[CODIGO],TNOMINA[nombre]))</f>
        <v>MIGUEL ANGEL PADUA</v>
      </c>
      <c r="I154" s="21" t="str">
        <f>_xlfn.XLOOKUP(Tabla15[[#This Row],[cedula]],MINC_022025[CATEGORIA_PROPIA],MINC_022025[CARGO],_xlfn.XLOOKUP(Tabla15[[#This Row],[COD]],TNOMINA[CODIGO],TNOMINA[cargo]))</f>
        <v>MAESTRO (A)</v>
      </c>
      <c r="J154" s="21" t="str">
        <f>_xlfn.XLOOKUP(Tabla15[[#This Row],[cedula]],MINC_022025[NUMERO_DOCUMENTO],MINC_022025[LUGAR_FUNCIONES])</f>
        <v>VICEMINISTERIO DE CREATIVIDAD Y FORMACION ARTISTICA</v>
      </c>
      <c r="K1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4" s="21" t="str">
        <f>_xlfn.XLOOKUP(Tabla15[[#This Row],[CARGO]],TSIMPLIFICADO[CARGO],TSIMPLIFICADO[CATEGORIA DEL SERVIDOR],Tabla15[[#This Row],[TIPO]])</f>
        <v>FIJO</v>
      </c>
      <c r="M154" s="21" t="str">
        <f>IF(Tabla15[[#This Row],[CTA]]="2.1.1.3.01","TRAMITE DE PENSION",IF(Tabla15[[#This Row],[CAT1]]&lt;&gt;"",Tabla15[[#This Row],[CAT1]],Tabla15[[#This Row],[CAT2]]))</f>
        <v>FIJO</v>
      </c>
      <c r="N154" s="86" t="str">
        <f>_xlfn.XLOOKUP(Tabla15[[#This Row],[cedula]],TFECHA[cedula],TFECHA[desde],"")</f>
        <v/>
      </c>
      <c r="O154" s="86" t="str">
        <f>_xlfn.XLOOKUP(Tabla15[[#This Row],[cedula]],TFECHA[cedula],TFECHA[hasta],"")</f>
        <v/>
      </c>
      <c r="P154" s="34">
        <f>_xlfn.XLOOKUP(Tabla15[[#This Row],[COD]],TNOMINA[CODIGO],TNOMINA[sbruto])</f>
        <v>10000</v>
      </c>
      <c r="Q154" s="34">
        <f>_xlfn.XLOOKUP(Tabla15[[#This Row],[COD]],TNOMINA[CODIGO],TNOMINA[ISR])</f>
        <v>1411.35</v>
      </c>
      <c r="R154" s="34">
        <f>_xlfn.XLOOKUP(Tabla15[[#This Row],[COD]],TNOMINA[CODIGO],TNOMINA[SFS])</f>
        <v>304</v>
      </c>
      <c r="S154" s="34">
        <f>_xlfn.XLOOKUP(Tabla15[[#This Row],[COD]],TNOMINA[CODIGO],TNOMINA[AFP])</f>
        <v>287</v>
      </c>
      <c r="T154" s="34">
        <f>_xlfn.XLOOKUP(Tabla15[[#This Row],[COD]],TNOMINA[CODIGO],TNOMINA[Otros Descuentos])</f>
        <v>7897.65</v>
      </c>
      <c r="U154" s="34">
        <f>_xlfn.XLOOKUP(Tabla15[[#This Row],[COD]],TNOMINA[CODIGO],TNOMINA[sneto])</f>
        <v>100</v>
      </c>
      <c r="V154" s="21" t="str" cm="1">
        <f t="array" ref="V154">_xlfn.XLOOKUP(Tabla15[[#This Row],[cedula]],MINC_022025[NUMERO_DOCUMENTO],LEFT(MINC_022025[GENERO],1))</f>
        <v>M</v>
      </c>
      <c r="W154" s="56" t="str">
        <f>_xlfn.XLOOKUP(Tabla15[[#This Row],[DIRECCIÓN O DEPARTAMENTO]],MINC_022025[LUGAR_FUNCIONES],MINC_022025[LUGAR_FUNCIONES_CODIGO])</f>
        <v>01.83.02</v>
      </c>
      <c r="X154" s="21">
        <f>LEN(Tabla15[[#This Row],[CODIGO LUGAR]])</f>
        <v>8</v>
      </c>
      <c r="Y154" s="21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>
      <c r="A155" s="42" t="str">
        <f>Tabla15[[#This Row],[cedula]]&amp;Tabla15[[#This Row],[CTA]]&amp;Tabla15[[#This Row],[prog]]</f>
        <v>093006405062.1.1.1.0101</v>
      </c>
      <c r="B155" s="21" t="s">
        <v>1787</v>
      </c>
      <c r="C155" s="59" t="s">
        <v>1807</v>
      </c>
      <c r="D155" s="59" t="s">
        <v>5730</v>
      </c>
      <c r="E155" s="59" t="s">
        <v>5731</v>
      </c>
      <c r="F155" s="59" t="s">
        <v>9</v>
      </c>
      <c r="G155" s="59" t="s">
        <v>1403</v>
      </c>
      <c r="H155" s="21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155" s="21" t="str">
        <f>_xlfn.XLOOKUP(Tabla15[[#This Row],[cedula]],MINC_022025[CATEGORIA_PROPIA],MINC_022025[CARGO],_xlfn.XLOOKUP(Tabla15[[#This Row],[COD]],TNOMINA[CODIGO],TNOMINA[cargo]))</f>
        <v>PROFESOR (A)</v>
      </c>
      <c r="J155" s="21" t="str">
        <f>_xlfn.XLOOKUP(Tabla15[[#This Row],[cedula]],MINC_022025[NUMERO_DOCUMENTO],MINC_022025[LUGAR_FUNCIONES])</f>
        <v>VICEMINISTERIO DE CREATIVIDAD Y FORMACION ARTISTICA</v>
      </c>
      <c r="K1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5" s="21" t="str">
        <f>_xlfn.XLOOKUP(Tabla15[[#This Row],[CARGO]],TSIMPLIFICADO[CARGO],TSIMPLIFICADO[CATEGORIA DEL SERVIDOR],Tabla15[[#This Row],[TIPO]])</f>
        <v>FIJO</v>
      </c>
      <c r="M155" s="21" t="str">
        <f>IF(Tabla15[[#This Row],[CTA]]="2.1.1.3.01","TRAMITE DE PENSION",IF(Tabla15[[#This Row],[CAT1]]&lt;&gt;"",Tabla15[[#This Row],[CAT1]],Tabla15[[#This Row],[CAT2]]))</f>
        <v>FIJO</v>
      </c>
      <c r="N155" s="86" t="str">
        <f>_xlfn.XLOOKUP(Tabla15[[#This Row],[cedula]],TFECHA[cedula],TFECHA[desde],"")</f>
        <v/>
      </c>
      <c r="O155" s="86" t="str">
        <f>_xlfn.XLOOKUP(Tabla15[[#This Row],[cedula]],TFECHA[cedula],TFECHA[hasta],"")</f>
        <v/>
      </c>
      <c r="P155" s="34">
        <f>_xlfn.XLOOKUP(Tabla15[[#This Row],[COD]],TNOMINA[CODIGO],TNOMINA[sbruto])</f>
        <v>10000</v>
      </c>
      <c r="Q155" s="34">
        <f>_xlfn.XLOOKUP(Tabla15[[#This Row],[COD]],TNOMINA[CODIGO],TNOMINA[ISR])</f>
        <v>0</v>
      </c>
      <c r="R155" s="34">
        <f>_xlfn.XLOOKUP(Tabla15[[#This Row],[COD]],TNOMINA[CODIGO],TNOMINA[SFS])</f>
        <v>304</v>
      </c>
      <c r="S155" s="34">
        <f>_xlfn.XLOOKUP(Tabla15[[#This Row],[COD]],TNOMINA[CODIGO],TNOMINA[AFP])</f>
        <v>287</v>
      </c>
      <c r="T155" s="34">
        <f>_xlfn.XLOOKUP(Tabla15[[#This Row],[COD]],TNOMINA[CODIGO],TNOMINA[Otros Descuentos])</f>
        <v>0</v>
      </c>
      <c r="U155" s="34">
        <f>_xlfn.XLOOKUP(Tabla15[[#This Row],[COD]],TNOMINA[CODIGO],TNOMINA[sneto])</f>
        <v>9384</v>
      </c>
      <c r="V155" s="21" t="str" cm="1">
        <f t="array" ref="V155">_xlfn.XLOOKUP(Tabla15[[#This Row],[cedula]],MINC_022025[NUMERO_DOCUMENTO],LEFT(MINC_022025[GENERO],1))</f>
        <v>M</v>
      </c>
      <c r="W155" s="56" t="str">
        <f>_xlfn.XLOOKUP(Tabla15[[#This Row],[DIRECCIÓN O DEPARTAMENTO]],MINC_022025[LUGAR_FUNCIONES],MINC_022025[LUGAR_FUNCIONES_CODIGO])</f>
        <v>01.83.02</v>
      </c>
      <c r="X155" s="21">
        <f>LEN(Tabla15[[#This Row],[CODIGO LUGAR]])</f>
        <v>8</v>
      </c>
      <c r="Y155" s="21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>
      <c r="A156" s="42" t="str">
        <f>Tabla15[[#This Row],[cedula]]&amp;Tabla15[[#This Row],[CTA]]&amp;Tabla15[[#This Row],[prog]]</f>
        <v>001017156132.1.1.1.0101</v>
      </c>
      <c r="B156" s="21" t="s">
        <v>1787</v>
      </c>
      <c r="C156" s="59" t="s">
        <v>1807</v>
      </c>
      <c r="D156" s="59" t="s">
        <v>5730</v>
      </c>
      <c r="E156" s="59" t="s">
        <v>5731</v>
      </c>
      <c r="F156" s="59" t="s">
        <v>9</v>
      </c>
      <c r="G156" s="59" t="s">
        <v>1435</v>
      </c>
      <c r="H156" s="21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156" s="21" t="str">
        <f>_xlfn.XLOOKUP(Tabla15[[#This Row],[cedula]],MINC_022025[CATEGORIA_PROPIA],MINC_022025[CARGO],_xlfn.XLOOKUP(Tabla15[[#This Row],[COD]],TNOMINA[CODIGO],TNOMINA[cargo]))</f>
        <v>VICEMINISTRO (A)</v>
      </c>
      <c r="J156" s="21" t="str">
        <f>_xlfn.XLOOKUP(Tabla15[[#This Row],[cedula]],MINC_022025[NUMERO_DOCUMENTO],MINC_022025[LUGAR_FUNCIONES])</f>
        <v>VICEMINISTERIO DE PATRIMONIO CULTURAL</v>
      </c>
      <c r="K1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156" s="21" t="str">
        <f>_xlfn.XLOOKUP(Tabla15[[#This Row],[CARGO]],TSIMPLIFICADO[CARGO],TSIMPLIFICADO[CATEGORIA DEL SERVIDOR],Tabla15[[#This Row],[TIPO]])</f>
        <v>FIJO</v>
      </c>
      <c r="M156" s="21" t="str">
        <f>IF(Tabla15[[#This Row],[CTA]]="2.1.1.3.01","TRAMITE DE PENSION",IF(Tabla15[[#This Row],[CAT1]]&lt;&gt;"",Tabla15[[#This Row],[CAT1]],Tabla15[[#This Row],[CAT2]]))</f>
        <v>LIBRE NOMBRAMIENTO Y REMOCION</v>
      </c>
      <c r="N156" s="86" t="str">
        <f>_xlfn.XLOOKUP(Tabla15[[#This Row],[cedula]],TFECHA[cedula],TFECHA[desde],"")</f>
        <v/>
      </c>
      <c r="O156" s="86" t="str">
        <f>_xlfn.XLOOKUP(Tabla15[[#This Row],[cedula]],TFECHA[cedula],TFECHA[hasta],"")</f>
        <v/>
      </c>
      <c r="P156" s="34">
        <f>_xlfn.XLOOKUP(Tabla15[[#This Row],[COD]],TNOMINA[CODIGO],TNOMINA[sbruto])</f>
        <v>260000</v>
      </c>
      <c r="Q156" s="34">
        <f>_xlfn.XLOOKUP(Tabla15[[#This Row],[COD]],TNOMINA[CODIGO],TNOMINA[ISR])</f>
        <v>50246.58</v>
      </c>
      <c r="R156" s="34">
        <f>_xlfn.XLOOKUP(Tabla15[[#This Row],[COD]],TNOMINA[CODIGO],TNOMINA[SFS])</f>
        <v>5883.16</v>
      </c>
      <c r="S156" s="34">
        <f>_xlfn.XLOOKUP(Tabla15[[#This Row],[COD]],TNOMINA[CODIGO],TNOMINA[AFP])</f>
        <v>7462</v>
      </c>
      <c r="T156" s="34">
        <f>_xlfn.XLOOKUP(Tabla15[[#This Row],[COD]],TNOMINA[CODIGO],TNOMINA[Otros Descuentos])</f>
        <v>4024.9999999999709</v>
      </c>
      <c r="U156" s="34">
        <f>_xlfn.XLOOKUP(Tabla15[[#This Row],[COD]],TNOMINA[CODIGO],TNOMINA[sneto])</f>
        <v>192383.26</v>
      </c>
      <c r="V156" s="21" t="str" cm="1">
        <f t="array" ref="V156">_xlfn.XLOOKUP(Tabla15[[#This Row],[cedula]],MINC_022025[NUMERO_DOCUMENTO],LEFT(MINC_022025[GENERO],1))</f>
        <v>M</v>
      </c>
      <c r="W156" s="56" t="str">
        <f>_xlfn.XLOOKUP(Tabla15[[#This Row],[DIRECCIÓN O DEPARTAMENTO]],MINC_022025[LUGAR_FUNCIONES],MINC_022025[LUGAR_FUNCIONES_CODIGO])</f>
        <v>01.83.03</v>
      </c>
      <c r="X156" s="21">
        <f>LEN(Tabla15[[#This Row],[CODIGO LUGAR]])</f>
        <v>8</v>
      </c>
      <c r="Y156" s="21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>
      <c r="A157" s="42" t="str">
        <f>Tabla15[[#This Row],[cedula]]&amp;Tabla15[[#This Row],[CTA]]&amp;Tabla15[[#This Row],[prog]]</f>
        <v>001012438062.1.1.1.0101</v>
      </c>
      <c r="B157" s="21" t="s">
        <v>1787</v>
      </c>
      <c r="C157" s="59" t="s">
        <v>1807</v>
      </c>
      <c r="D157" s="59" t="s">
        <v>5730</v>
      </c>
      <c r="E157" s="59" t="s">
        <v>5731</v>
      </c>
      <c r="F157" s="59" t="s">
        <v>9</v>
      </c>
      <c r="G157" s="59" t="s">
        <v>1365</v>
      </c>
      <c r="H157" s="21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157" s="21" t="str">
        <f>_xlfn.XLOOKUP(Tabla15[[#This Row],[cedula]],MINC_022025[CATEGORIA_PROPIA],MINC_022025[CARGO],_xlfn.XLOOKUP(Tabla15[[#This Row],[COD]],TNOMINA[CODIGO],TNOMINA[cargo]))</f>
        <v>DIR. DE PATRIMONIO SUB-ACUATIC</v>
      </c>
      <c r="J157" s="21" t="str">
        <f>_xlfn.XLOOKUP(Tabla15[[#This Row],[cedula]],MINC_022025[NUMERO_DOCUMENTO],MINC_022025[LUGAR_FUNCIONES])</f>
        <v>VICEMINISTERIO DE PATRIMONIO CULTURAL</v>
      </c>
      <c r="K1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7" s="21" t="str">
        <f>_xlfn.XLOOKUP(Tabla15[[#This Row],[CARGO]],TSIMPLIFICADO[CARGO],TSIMPLIFICADO[CATEGORIA DEL SERVIDOR],Tabla15[[#This Row],[TIPO]])</f>
        <v>FIJO</v>
      </c>
      <c r="M157" s="21" t="str">
        <f>IF(Tabla15[[#This Row],[CTA]]="2.1.1.3.01","TRAMITE DE PENSION",IF(Tabla15[[#This Row],[CAT1]]&lt;&gt;"",Tabla15[[#This Row],[CAT1]],Tabla15[[#This Row],[CAT2]]))</f>
        <v>FIJO</v>
      </c>
      <c r="N157" s="86" t="str">
        <f>_xlfn.XLOOKUP(Tabla15[[#This Row],[cedula]],TFECHA[cedula],TFECHA[desde],"")</f>
        <v/>
      </c>
      <c r="O157" s="86" t="str">
        <f>_xlfn.XLOOKUP(Tabla15[[#This Row],[cedula]],TFECHA[cedula],TFECHA[hasta],"")</f>
        <v/>
      </c>
      <c r="P157" s="34">
        <f>_xlfn.XLOOKUP(Tabla15[[#This Row],[COD]],TNOMINA[CODIGO],TNOMINA[sbruto])</f>
        <v>150000</v>
      </c>
      <c r="Q157" s="34">
        <f>_xlfn.XLOOKUP(Tabla15[[#This Row],[COD]],TNOMINA[CODIGO],TNOMINA[ISR])</f>
        <v>23866.62</v>
      </c>
      <c r="R157" s="34">
        <f>_xlfn.XLOOKUP(Tabla15[[#This Row],[COD]],TNOMINA[CODIGO],TNOMINA[SFS])</f>
        <v>4560</v>
      </c>
      <c r="S157" s="34">
        <f>_xlfn.XLOOKUP(Tabla15[[#This Row],[COD]],TNOMINA[CODIGO],TNOMINA[AFP])</f>
        <v>4305</v>
      </c>
      <c r="T157" s="34">
        <f>_xlfn.XLOOKUP(Tabla15[[#This Row],[COD]],TNOMINA[CODIGO],TNOMINA[Otros Descuentos])</f>
        <v>6141</v>
      </c>
      <c r="U157" s="34">
        <f>_xlfn.XLOOKUP(Tabla15[[#This Row],[COD]],TNOMINA[CODIGO],TNOMINA[sneto])</f>
        <v>111127.38</v>
      </c>
      <c r="V157" s="21" t="str" cm="1">
        <f t="array" ref="V157">_xlfn.XLOOKUP(Tabla15[[#This Row],[cedula]],MINC_022025[NUMERO_DOCUMENTO],LEFT(MINC_022025[GENERO],1))</f>
        <v>F</v>
      </c>
      <c r="W157" s="56" t="str">
        <f>_xlfn.XLOOKUP(Tabla15[[#This Row],[DIRECCIÓN O DEPARTAMENTO]],MINC_022025[LUGAR_FUNCIONES],MINC_022025[LUGAR_FUNCIONES_CODIGO])</f>
        <v>01.83.03</v>
      </c>
      <c r="X157" s="21">
        <f>LEN(Tabla15[[#This Row],[CODIGO LUGAR]])</f>
        <v>8</v>
      </c>
      <c r="Y157" s="21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>
      <c r="A158" s="42" t="str">
        <f>Tabla15[[#This Row],[cedula]]&amp;Tabla15[[#This Row],[CTA]]&amp;Tabla15[[#This Row],[prog]]</f>
        <v>001014978402.1.1.1.0101</v>
      </c>
      <c r="B158" s="21" t="s">
        <v>1787</v>
      </c>
      <c r="C158" s="59" t="s">
        <v>1807</v>
      </c>
      <c r="D158" s="59" t="s">
        <v>5730</v>
      </c>
      <c r="E158" s="59" t="s">
        <v>5731</v>
      </c>
      <c r="F158" s="59" t="s">
        <v>9</v>
      </c>
      <c r="G158" s="59" t="s">
        <v>870</v>
      </c>
      <c r="H158" s="21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158" s="21" t="str">
        <f>_xlfn.XLOOKUP(Tabla15[[#This Row],[cedula]],MINC_022025[CATEGORIA_PROPIA],MINC_022025[CARGO],_xlfn.XLOOKUP(Tabla15[[#This Row],[COD]],TNOMINA[CODIGO],TNOMINA[cargo]))</f>
        <v>DIRECTORA DE PROY.COOP.CULT.</v>
      </c>
      <c r="J158" s="21" t="str">
        <f>_xlfn.XLOOKUP(Tabla15[[#This Row],[cedula]],MINC_022025[NUMERO_DOCUMENTO],MINC_022025[LUGAR_FUNCIONES])</f>
        <v>VICEMINISTERIO DE PATRIMONIO CULTURAL</v>
      </c>
      <c r="K1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58" s="21" t="str">
        <f>_xlfn.XLOOKUP(Tabla15[[#This Row],[CARGO]],TSIMPLIFICADO[CARGO],TSIMPLIFICADO[CATEGORIA DEL SERVIDOR],Tabla15[[#This Row],[TIPO]])</f>
        <v>FIJO</v>
      </c>
      <c r="M158" s="21" t="str">
        <f>IF(Tabla15[[#This Row],[CTA]]="2.1.1.3.01","TRAMITE DE PENSION",IF(Tabla15[[#This Row],[CAT1]]&lt;&gt;"",Tabla15[[#This Row],[CAT1]],Tabla15[[#This Row],[CAT2]]))</f>
        <v>CARRERA ADMINISTRATIVA</v>
      </c>
      <c r="N158" s="86" t="str">
        <f>_xlfn.XLOOKUP(Tabla15[[#This Row],[cedula]],TFECHA[cedula],TFECHA[desde],"")</f>
        <v/>
      </c>
      <c r="O158" s="86" t="str">
        <f>_xlfn.XLOOKUP(Tabla15[[#This Row],[cedula]],TFECHA[cedula],TFECHA[hasta],"")</f>
        <v/>
      </c>
      <c r="P158" s="34">
        <f>_xlfn.XLOOKUP(Tabla15[[#This Row],[COD]],TNOMINA[CODIGO],TNOMINA[sbruto])</f>
        <v>150000</v>
      </c>
      <c r="Q158" s="34">
        <f>_xlfn.XLOOKUP(Tabla15[[#This Row],[COD]],TNOMINA[CODIGO],TNOMINA[ISR])</f>
        <v>23866.62</v>
      </c>
      <c r="R158" s="34">
        <f>_xlfn.XLOOKUP(Tabla15[[#This Row],[COD]],TNOMINA[CODIGO],TNOMINA[SFS])</f>
        <v>4560</v>
      </c>
      <c r="S158" s="34">
        <f>_xlfn.XLOOKUP(Tabla15[[#This Row],[COD]],TNOMINA[CODIGO],TNOMINA[AFP])</f>
        <v>4305</v>
      </c>
      <c r="T158" s="34">
        <f>_xlfn.XLOOKUP(Tabla15[[#This Row],[COD]],TNOMINA[CODIGO],TNOMINA[Otros Descuentos])</f>
        <v>75</v>
      </c>
      <c r="U158" s="34">
        <f>_xlfn.XLOOKUP(Tabla15[[#This Row],[COD]],TNOMINA[CODIGO],TNOMINA[sneto])</f>
        <v>117193.38</v>
      </c>
      <c r="V158" s="21" t="str" cm="1">
        <f t="array" ref="V158">_xlfn.XLOOKUP(Tabla15[[#This Row],[cedula]],MINC_022025[NUMERO_DOCUMENTO],LEFT(MINC_022025[GENERO],1))</f>
        <v>F</v>
      </c>
      <c r="W158" s="56" t="str">
        <f>_xlfn.XLOOKUP(Tabla15[[#This Row],[DIRECCIÓN O DEPARTAMENTO]],MINC_022025[LUGAR_FUNCIONES],MINC_022025[LUGAR_FUNCIONES_CODIGO])</f>
        <v>01.83.03</v>
      </c>
      <c r="X158" s="21">
        <f>LEN(Tabla15[[#This Row],[CODIGO LUGAR]])</f>
        <v>8</v>
      </c>
      <c r="Y158" s="21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>
      <c r="A159" s="42" t="str">
        <f>Tabla15[[#This Row],[cedula]]&amp;Tabla15[[#This Row],[CTA]]&amp;Tabla15[[#This Row],[prog]]</f>
        <v>001017200192.1.1.1.0101</v>
      </c>
      <c r="B159" s="21" t="s">
        <v>1787</v>
      </c>
      <c r="C159" s="59" t="s">
        <v>1807</v>
      </c>
      <c r="D159" s="59" t="s">
        <v>5730</v>
      </c>
      <c r="E159" s="59" t="s">
        <v>5731</v>
      </c>
      <c r="F159" s="59" t="s">
        <v>9</v>
      </c>
      <c r="G159" s="59" t="s">
        <v>1257</v>
      </c>
      <c r="H159" s="21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159" s="21" t="str">
        <f>_xlfn.XLOOKUP(Tabla15[[#This Row],[cedula]],MINC_022025[CATEGORIA_PROPIA],MINC_022025[CARGO],_xlfn.XLOOKUP(Tabla15[[#This Row],[COD]],TNOMINA[CODIGO],TNOMINA[cargo]))</f>
        <v>DIRECTOR (A)</v>
      </c>
      <c r="J159" s="21" t="str">
        <f>_xlfn.XLOOKUP(Tabla15[[#This Row],[cedula]],MINC_022025[NUMERO_DOCUMENTO],MINC_022025[LUGAR_FUNCIONES])</f>
        <v>VICEMINISTERIO DE PATRIMONIO CULTURAL</v>
      </c>
      <c r="K1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59" s="21" t="str">
        <f>_xlfn.XLOOKUP(Tabla15[[#This Row],[CARGO]],TSIMPLIFICADO[CARGO],TSIMPLIFICADO[CATEGORIA DEL SERVIDOR],Tabla15[[#This Row],[TIPO]])</f>
        <v>FIJO</v>
      </c>
      <c r="M159" s="21" t="str">
        <f>IF(Tabla15[[#This Row],[CTA]]="2.1.1.3.01","TRAMITE DE PENSION",IF(Tabla15[[#This Row],[CAT1]]&lt;&gt;"",Tabla15[[#This Row],[CAT1]],Tabla15[[#This Row],[CAT2]]))</f>
        <v>FIJO</v>
      </c>
      <c r="N159" s="86" t="str">
        <f>_xlfn.XLOOKUP(Tabla15[[#This Row],[cedula]],TFECHA[cedula],TFECHA[desde],"")</f>
        <v/>
      </c>
      <c r="O159" s="86" t="str">
        <f>_xlfn.XLOOKUP(Tabla15[[#This Row],[cedula]],TFECHA[cedula],TFECHA[hasta],"")</f>
        <v/>
      </c>
      <c r="P159" s="34">
        <f>_xlfn.XLOOKUP(Tabla15[[#This Row],[COD]],TNOMINA[CODIGO],TNOMINA[sbruto])</f>
        <v>130000</v>
      </c>
      <c r="Q159" s="34">
        <f>_xlfn.XLOOKUP(Tabla15[[#This Row],[COD]],TNOMINA[CODIGO],TNOMINA[ISR])</f>
        <v>19162.12</v>
      </c>
      <c r="R159" s="34">
        <f>_xlfn.XLOOKUP(Tabla15[[#This Row],[COD]],TNOMINA[CODIGO],TNOMINA[SFS])</f>
        <v>3952</v>
      </c>
      <c r="S159" s="34">
        <f>_xlfn.XLOOKUP(Tabla15[[#This Row],[COD]],TNOMINA[CODIGO],TNOMINA[AFP])</f>
        <v>3731</v>
      </c>
      <c r="T159" s="34">
        <f>_xlfn.XLOOKUP(Tabla15[[#This Row],[COD]],TNOMINA[CODIGO],TNOMINA[Otros Descuentos])</f>
        <v>15296.020000000004</v>
      </c>
      <c r="U159" s="34">
        <f>_xlfn.XLOOKUP(Tabla15[[#This Row],[COD]],TNOMINA[CODIGO],TNOMINA[sneto])</f>
        <v>87858.86</v>
      </c>
      <c r="V159" s="21" t="str" cm="1">
        <f t="array" ref="V159">_xlfn.XLOOKUP(Tabla15[[#This Row],[cedula]],MINC_022025[NUMERO_DOCUMENTO],LEFT(MINC_022025[GENERO],1))</f>
        <v>M</v>
      </c>
      <c r="W159" s="56" t="str">
        <f>_xlfn.XLOOKUP(Tabla15[[#This Row],[DIRECCIÓN O DEPARTAMENTO]],MINC_022025[LUGAR_FUNCIONES],MINC_022025[LUGAR_FUNCIONES_CODIGO])</f>
        <v>01.83.03</v>
      </c>
      <c r="X159" s="21">
        <f>LEN(Tabla15[[#This Row],[CODIGO LUGAR]])</f>
        <v>8</v>
      </c>
      <c r="Y159" s="21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>
      <c r="A160" s="42" t="str">
        <f>Tabla15[[#This Row],[cedula]]&amp;Tabla15[[#This Row],[CTA]]&amp;Tabla15[[#This Row],[prog]]</f>
        <v>001008918602.1.1.1.0101</v>
      </c>
      <c r="B160" s="21" t="s">
        <v>1787</v>
      </c>
      <c r="C160" s="59" t="s">
        <v>1807</v>
      </c>
      <c r="D160" s="59" t="s">
        <v>5730</v>
      </c>
      <c r="E160" s="59" t="s">
        <v>5731</v>
      </c>
      <c r="F160" s="59" t="s">
        <v>9</v>
      </c>
      <c r="G160" s="59" t="s">
        <v>1375</v>
      </c>
      <c r="H160" s="21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160" s="21" t="str">
        <f>_xlfn.XLOOKUP(Tabla15[[#This Row],[cedula]],MINC_022025[CATEGORIA_PROPIA],MINC_022025[CARGO],_xlfn.XLOOKUP(Tabla15[[#This Row],[COD]],TNOMINA[CODIGO],TNOMINA[cargo]))</f>
        <v>DIRECTOR CENTRO NAC. C. REST.</v>
      </c>
      <c r="J160" s="21" t="str">
        <f>_xlfn.XLOOKUP(Tabla15[[#This Row],[cedula]],MINC_022025[NUMERO_DOCUMENTO],MINC_022025[LUGAR_FUNCIONES])</f>
        <v>VICEMINISTERIO DE PATRIMONIO CULTURAL</v>
      </c>
      <c r="K1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60" s="21" t="str">
        <f>_xlfn.XLOOKUP(Tabla15[[#This Row],[CARGO]],TSIMPLIFICADO[CARGO],TSIMPLIFICADO[CATEGORIA DEL SERVIDOR],Tabla15[[#This Row],[TIPO]])</f>
        <v>FIJO</v>
      </c>
      <c r="M160" s="21" t="str">
        <f>IF(Tabla15[[#This Row],[CTA]]="2.1.1.3.01","TRAMITE DE PENSION",IF(Tabla15[[#This Row],[CAT1]]&lt;&gt;"",Tabla15[[#This Row],[CAT1]],Tabla15[[#This Row],[CAT2]]))</f>
        <v>FIJO</v>
      </c>
      <c r="N160" s="86" t="str">
        <f>_xlfn.XLOOKUP(Tabla15[[#This Row],[cedula]],TFECHA[cedula],TFECHA[desde],"")</f>
        <v/>
      </c>
      <c r="O160" s="86" t="str">
        <f>_xlfn.XLOOKUP(Tabla15[[#This Row],[cedula]],TFECHA[cedula],TFECHA[hasta],"")</f>
        <v/>
      </c>
      <c r="P160" s="34">
        <f>_xlfn.XLOOKUP(Tabla15[[#This Row],[COD]],TNOMINA[CODIGO],TNOMINA[sbruto])</f>
        <v>100000</v>
      </c>
      <c r="Q160" s="34">
        <f>_xlfn.XLOOKUP(Tabla15[[#This Row],[COD]],TNOMINA[CODIGO],TNOMINA[ISR])</f>
        <v>12105.37</v>
      </c>
      <c r="R160" s="34">
        <f>_xlfn.XLOOKUP(Tabla15[[#This Row],[COD]],TNOMINA[CODIGO],TNOMINA[SFS])</f>
        <v>3040</v>
      </c>
      <c r="S160" s="34">
        <f>_xlfn.XLOOKUP(Tabla15[[#This Row],[COD]],TNOMINA[CODIGO],TNOMINA[AFP])</f>
        <v>2870</v>
      </c>
      <c r="T160" s="34">
        <f>_xlfn.XLOOKUP(Tabla15[[#This Row],[COD]],TNOMINA[CODIGO],TNOMINA[Otros Descuentos])</f>
        <v>125</v>
      </c>
      <c r="U160" s="34">
        <f>_xlfn.XLOOKUP(Tabla15[[#This Row],[COD]],TNOMINA[CODIGO],TNOMINA[sneto])</f>
        <v>81859.63</v>
      </c>
      <c r="V160" s="21" t="str" cm="1">
        <f t="array" ref="V160">_xlfn.XLOOKUP(Tabla15[[#This Row],[cedula]],MINC_022025[NUMERO_DOCUMENTO],LEFT(MINC_022025[GENERO],1))</f>
        <v>F</v>
      </c>
      <c r="W160" s="56" t="str">
        <f>_xlfn.XLOOKUP(Tabla15[[#This Row],[DIRECCIÓN O DEPARTAMENTO]],MINC_022025[LUGAR_FUNCIONES],MINC_022025[LUGAR_FUNCIONES_CODIGO])</f>
        <v>01.83.03</v>
      </c>
      <c r="X160" s="21">
        <f>LEN(Tabla15[[#This Row],[CODIGO LUGAR]])</f>
        <v>8</v>
      </c>
      <c r="Y160" s="21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>
      <c r="A161" s="42" t="str">
        <f>Tabla15[[#This Row],[cedula]]&amp;Tabla15[[#This Row],[CTA]]&amp;Tabla15[[#This Row],[prog]]</f>
        <v>001054582362.1.1.1.0101</v>
      </c>
      <c r="B161" s="21" t="s">
        <v>1787</v>
      </c>
      <c r="C161" s="59" t="s">
        <v>1807</v>
      </c>
      <c r="D161" s="59" t="s">
        <v>5730</v>
      </c>
      <c r="E161" s="59" t="s">
        <v>5731</v>
      </c>
      <c r="F161" s="59" t="s">
        <v>9</v>
      </c>
      <c r="G161" s="59" t="s">
        <v>885</v>
      </c>
      <c r="H161" s="21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161" s="21" t="str">
        <f>_xlfn.XLOOKUP(Tabla15[[#This Row],[cedula]],MINC_022025[CATEGORIA_PROPIA],MINC_022025[CARGO],_xlfn.XLOOKUP(Tabla15[[#This Row],[COD]],TNOMINA[CODIGO],TNOMINA[cargo]))</f>
        <v>ASISTENTE</v>
      </c>
      <c r="J161" s="21" t="str">
        <f>_xlfn.XLOOKUP(Tabla15[[#This Row],[cedula]],MINC_022025[NUMERO_DOCUMENTO],MINC_022025[LUGAR_FUNCIONES])</f>
        <v>VICEMINISTERIO DE PATRIMONIO CULTURAL</v>
      </c>
      <c r="K1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61" s="21" t="str">
        <f>_xlfn.XLOOKUP(Tabla15[[#This Row],[CARGO]],TSIMPLIFICADO[CARGO],TSIMPLIFICADO[CATEGORIA DEL SERVIDOR],Tabla15[[#This Row],[TIPO]])</f>
        <v>FIJO</v>
      </c>
      <c r="M161" s="21" t="str">
        <f>IF(Tabla15[[#This Row],[CTA]]="2.1.1.3.01","TRAMITE DE PENSION",IF(Tabla15[[#This Row],[CAT1]]&lt;&gt;"",Tabla15[[#This Row],[CAT1]],Tabla15[[#This Row],[CAT2]]))</f>
        <v>CARRERA ADMINISTRATIVA</v>
      </c>
      <c r="N161" s="86" t="str">
        <f>_xlfn.XLOOKUP(Tabla15[[#This Row],[cedula]],TFECHA[cedula],TFECHA[desde],"")</f>
        <v/>
      </c>
      <c r="O161" s="86" t="str">
        <f>_xlfn.XLOOKUP(Tabla15[[#This Row],[cedula]],TFECHA[cedula],TFECHA[hasta],"")</f>
        <v/>
      </c>
      <c r="P161" s="34">
        <f>_xlfn.XLOOKUP(Tabla15[[#This Row],[COD]],TNOMINA[CODIGO],TNOMINA[sbruto])</f>
        <v>90000</v>
      </c>
      <c r="Q161" s="34">
        <f>_xlfn.XLOOKUP(Tabla15[[#This Row],[COD]],TNOMINA[CODIGO],TNOMINA[ISR])</f>
        <v>9324.25</v>
      </c>
      <c r="R161" s="34">
        <f>_xlfn.XLOOKUP(Tabla15[[#This Row],[COD]],TNOMINA[CODIGO],TNOMINA[SFS])</f>
        <v>2736</v>
      </c>
      <c r="S161" s="34">
        <f>_xlfn.XLOOKUP(Tabla15[[#This Row],[COD]],TNOMINA[CODIGO],TNOMINA[AFP])</f>
        <v>2583</v>
      </c>
      <c r="T161" s="34">
        <f>_xlfn.XLOOKUP(Tabla15[[#This Row],[COD]],TNOMINA[CODIGO],TNOMINA[Otros Descuentos])</f>
        <v>43749.42</v>
      </c>
      <c r="U161" s="34">
        <f>_xlfn.XLOOKUP(Tabla15[[#This Row],[COD]],TNOMINA[CODIGO],TNOMINA[sneto])</f>
        <v>31607.33</v>
      </c>
      <c r="V161" s="21" t="str" cm="1">
        <f t="array" ref="V161">_xlfn.XLOOKUP(Tabla15[[#This Row],[cedula]],MINC_022025[NUMERO_DOCUMENTO],LEFT(MINC_022025[GENERO],1))</f>
        <v>F</v>
      </c>
      <c r="W161" s="56" t="str">
        <f>_xlfn.XLOOKUP(Tabla15[[#This Row],[DIRECCIÓN O DEPARTAMENTO]],MINC_022025[LUGAR_FUNCIONES],MINC_022025[LUGAR_FUNCIONES_CODIGO])</f>
        <v>01.83.03</v>
      </c>
      <c r="X161" s="21">
        <f>LEN(Tabla15[[#This Row],[CODIGO LUGAR]])</f>
        <v>8</v>
      </c>
      <c r="Y161" s="21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>
      <c r="A162" s="42" t="str">
        <f>Tabla15[[#This Row],[cedula]]&amp;Tabla15[[#This Row],[CTA]]&amp;Tabla15[[#This Row],[prog]]</f>
        <v>001012922902.1.1.1.0101</v>
      </c>
      <c r="B162" s="21" t="s">
        <v>1787</v>
      </c>
      <c r="C162" s="59" t="s">
        <v>1807</v>
      </c>
      <c r="D162" s="59" t="s">
        <v>5730</v>
      </c>
      <c r="E162" s="59" t="s">
        <v>5731</v>
      </c>
      <c r="F162" s="59" t="s">
        <v>9</v>
      </c>
      <c r="G162" s="59" t="s">
        <v>830</v>
      </c>
      <c r="H162" s="21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162" s="21" t="str">
        <f>_xlfn.XLOOKUP(Tabla15[[#This Row],[cedula]],MINC_022025[CATEGORIA_PROPIA],MINC_022025[CARGO],_xlfn.XLOOKUP(Tabla15[[#This Row],[COD]],TNOMINA[CODIGO],TNOMINA[cargo]))</f>
        <v>COORDINADOR (A) DE PLANIFICACI</v>
      </c>
      <c r="J162" s="21" t="str">
        <f>_xlfn.XLOOKUP(Tabla15[[#This Row],[cedula]],MINC_022025[NUMERO_DOCUMENTO],MINC_022025[LUGAR_FUNCIONES])</f>
        <v>VICEMINISTERIO DE PATRIMONIO CULTURAL</v>
      </c>
      <c r="K1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62" s="21" t="str">
        <f>_xlfn.XLOOKUP(Tabla15[[#This Row],[CARGO]],TSIMPLIFICADO[CARGO],TSIMPLIFICADO[CATEGORIA DEL SERVIDOR],Tabla15[[#This Row],[TIPO]])</f>
        <v>FIJO</v>
      </c>
      <c r="M162" s="21" t="str">
        <f>IF(Tabla15[[#This Row],[CTA]]="2.1.1.3.01","TRAMITE DE PENSION",IF(Tabla15[[#This Row],[CAT1]]&lt;&gt;"",Tabla15[[#This Row],[CAT1]],Tabla15[[#This Row],[CAT2]]))</f>
        <v>CARRERA ADMINISTRATIVA</v>
      </c>
      <c r="N162" s="86" t="str">
        <f>_xlfn.XLOOKUP(Tabla15[[#This Row],[cedula]],TFECHA[cedula],TFECHA[desde],"")</f>
        <v/>
      </c>
      <c r="O162" s="86" t="str">
        <f>_xlfn.XLOOKUP(Tabla15[[#This Row],[cedula]],TFECHA[cedula],TFECHA[hasta],"")</f>
        <v/>
      </c>
      <c r="P162" s="34">
        <f>_xlfn.XLOOKUP(Tabla15[[#This Row],[COD]],TNOMINA[CODIGO],TNOMINA[sbruto])</f>
        <v>70000</v>
      </c>
      <c r="Q162" s="34">
        <f>_xlfn.XLOOKUP(Tabla15[[#This Row],[COD]],TNOMINA[CODIGO],TNOMINA[ISR])</f>
        <v>5368.48</v>
      </c>
      <c r="R162" s="34">
        <f>_xlfn.XLOOKUP(Tabla15[[#This Row],[COD]],TNOMINA[CODIGO],TNOMINA[SFS])</f>
        <v>2128</v>
      </c>
      <c r="S162" s="34">
        <f>_xlfn.XLOOKUP(Tabla15[[#This Row],[COD]],TNOMINA[CODIGO],TNOMINA[AFP])</f>
        <v>2009</v>
      </c>
      <c r="T162" s="34">
        <f>_xlfn.XLOOKUP(Tabla15[[#This Row],[COD]],TNOMINA[CODIGO],TNOMINA[Otros Descuentos])</f>
        <v>23514.760000000002</v>
      </c>
      <c r="U162" s="34">
        <f>_xlfn.XLOOKUP(Tabla15[[#This Row],[COD]],TNOMINA[CODIGO],TNOMINA[sneto])</f>
        <v>36979.760000000002</v>
      </c>
      <c r="V162" s="21" t="str" cm="1">
        <f t="array" ref="V162">_xlfn.XLOOKUP(Tabla15[[#This Row],[cedula]],MINC_022025[NUMERO_DOCUMENTO],LEFT(MINC_022025[GENERO],1))</f>
        <v>F</v>
      </c>
      <c r="W162" s="56" t="str">
        <f>_xlfn.XLOOKUP(Tabla15[[#This Row],[DIRECCIÓN O DEPARTAMENTO]],MINC_022025[LUGAR_FUNCIONES],MINC_022025[LUGAR_FUNCIONES_CODIGO])</f>
        <v>01.83.03</v>
      </c>
      <c r="X162" s="21">
        <f>LEN(Tabla15[[#This Row],[CODIGO LUGAR]])</f>
        <v>8</v>
      </c>
      <c r="Y162" s="21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>
      <c r="A163" s="42" t="str">
        <f>Tabla15[[#This Row],[cedula]]&amp;Tabla15[[#This Row],[CTA]]&amp;Tabla15[[#This Row],[prog]]</f>
        <v>001040330482.1.1.1.0101</v>
      </c>
      <c r="B163" s="21" t="s">
        <v>1787</v>
      </c>
      <c r="C163" s="59" t="s">
        <v>1807</v>
      </c>
      <c r="D163" s="59" t="s">
        <v>5730</v>
      </c>
      <c r="E163" s="59" t="s">
        <v>5731</v>
      </c>
      <c r="F163" s="59" t="s">
        <v>9</v>
      </c>
      <c r="G163" s="59" t="s">
        <v>876</v>
      </c>
      <c r="H163" s="21" t="str">
        <f>_xlfn.XLOOKUP(Tabla15[[#This Row],[cedula]],MINC_022025[CATEGORIA_PROPIA],MINC_022025[FECHA_INGRESO_PRIMER_CARGO],_xlfn.XLOOKUP(Tabla15[[#This Row],[COD]],TNOMINA[CODIGO],TNOMINA[nombre]))</f>
        <v>ROSA MARGARITA VALERIO</v>
      </c>
      <c r="I163" s="21" t="str">
        <f>_xlfn.XLOOKUP(Tabla15[[#This Row],[cedula]],MINC_022025[CATEGORIA_PROPIA],MINC_022025[CARGO],_xlfn.XLOOKUP(Tabla15[[#This Row],[COD]],TNOMINA[CODIGO],TNOMINA[cargo]))</f>
        <v>ENC. DPTO. DE CONTABILIDAD</v>
      </c>
      <c r="J163" s="21" t="str">
        <f>_xlfn.XLOOKUP(Tabla15[[#This Row],[cedula]],MINC_022025[NUMERO_DOCUMENTO],MINC_022025[LUGAR_FUNCIONES])</f>
        <v>VICEMINISTERIO DE PATRIMONIO CULTURAL</v>
      </c>
      <c r="K1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63" s="21" t="str">
        <f>_xlfn.XLOOKUP(Tabla15[[#This Row],[CARGO]],TSIMPLIFICADO[CARGO],TSIMPLIFICADO[CATEGORIA DEL SERVIDOR],Tabla15[[#This Row],[TIPO]])</f>
        <v>FIJO</v>
      </c>
      <c r="M163" s="21" t="str">
        <f>IF(Tabla15[[#This Row],[CTA]]="2.1.1.3.01","TRAMITE DE PENSION",IF(Tabla15[[#This Row],[CAT1]]&lt;&gt;"",Tabla15[[#This Row],[CAT1]],Tabla15[[#This Row],[CAT2]]))</f>
        <v>CARRERA ADMINISTRATIVA</v>
      </c>
      <c r="N163" s="86" t="str">
        <f>_xlfn.XLOOKUP(Tabla15[[#This Row],[cedula]],TFECHA[cedula],TFECHA[desde],"")</f>
        <v/>
      </c>
      <c r="O163" s="86" t="str">
        <f>_xlfn.XLOOKUP(Tabla15[[#This Row],[cedula]],TFECHA[cedula],TFECHA[hasta],"")</f>
        <v/>
      </c>
      <c r="P163" s="34">
        <f>_xlfn.XLOOKUP(Tabla15[[#This Row],[COD]],TNOMINA[CODIGO],TNOMINA[sbruto])</f>
        <v>70000</v>
      </c>
      <c r="Q163" s="34">
        <f>_xlfn.XLOOKUP(Tabla15[[#This Row],[COD]],TNOMINA[CODIGO],TNOMINA[ISR])</f>
        <v>5368.48</v>
      </c>
      <c r="R163" s="34">
        <f>_xlfn.XLOOKUP(Tabla15[[#This Row],[COD]],TNOMINA[CODIGO],TNOMINA[SFS])</f>
        <v>2128</v>
      </c>
      <c r="S163" s="34">
        <f>_xlfn.XLOOKUP(Tabla15[[#This Row],[COD]],TNOMINA[CODIGO],TNOMINA[AFP])</f>
        <v>2009</v>
      </c>
      <c r="T163" s="34">
        <f>_xlfn.XLOOKUP(Tabla15[[#This Row],[COD]],TNOMINA[CODIGO],TNOMINA[Otros Descuentos])</f>
        <v>37053.39</v>
      </c>
      <c r="U163" s="34">
        <f>_xlfn.XLOOKUP(Tabla15[[#This Row],[COD]],TNOMINA[CODIGO],TNOMINA[sneto])</f>
        <v>23441.13</v>
      </c>
      <c r="V163" s="21" t="str" cm="1">
        <f t="array" ref="V163">_xlfn.XLOOKUP(Tabla15[[#This Row],[cedula]],MINC_022025[NUMERO_DOCUMENTO],LEFT(MINC_022025[GENERO],1))</f>
        <v>F</v>
      </c>
      <c r="W163" s="56" t="str">
        <f>_xlfn.XLOOKUP(Tabla15[[#This Row],[DIRECCIÓN O DEPARTAMENTO]],MINC_022025[LUGAR_FUNCIONES],MINC_022025[LUGAR_FUNCIONES_CODIGO])</f>
        <v>01.83.03</v>
      </c>
      <c r="X163" s="21">
        <f>LEN(Tabla15[[#This Row],[CODIGO LUGAR]])</f>
        <v>8</v>
      </c>
      <c r="Y163" s="21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>
      <c r="A164" s="42" t="str">
        <f>Tabla15[[#This Row],[cedula]]&amp;Tabla15[[#This Row],[CTA]]&amp;Tabla15[[#This Row],[prog]]</f>
        <v>001048747892.1.1.1.0101</v>
      </c>
      <c r="B164" s="21" t="s">
        <v>1787</v>
      </c>
      <c r="C164" s="59" t="s">
        <v>1807</v>
      </c>
      <c r="D164" s="59" t="s">
        <v>5730</v>
      </c>
      <c r="E164" s="59" t="s">
        <v>5731</v>
      </c>
      <c r="F164" s="59" t="s">
        <v>9</v>
      </c>
      <c r="G164" s="59" t="s">
        <v>912</v>
      </c>
      <c r="H164" s="21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164" s="21" t="str">
        <f>_xlfn.XLOOKUP(Tabla15[[#This Row],[cedula]],MINC_022025[CATEGORIA_PROPIA],MINC_022025[CARGO],_xlfn.XLOOKUP(Tabla15[[#This Row],[COD]],TNOMINA[CODIGO],TNOMINA[cargo]))</f>
        <v>ENC. SECC. PERSONAL</v>
      </c>
      <c r="J164" s="21" t="str">
        <f>_xlfn.XLOOKUP(Tabla15[[#This Row],[cedula]],MINC_022025[NUMERO_DOCUMENTO],MINC_022025[LUGAR_FUNCIONES])</f>
        <v>VICEMINISTERIO DE PATRIMONIO CULTURAL</v>
      </c>
      <c r="K1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64" s="21" t="str">
        <f>_xlfn.XLOOKUP(Tabla15[[#This Row],[CARGO]],TSIMPLIFICADO[CARGO],TSIMPLIFICADO[CATEGORIA DEL SERVIDOR],Tabla15[[#This Row],[TIPO]])</f>
        <v>FIJO</v>
      </c>
      <c r="M164" s="21" t="str">
        <f>IF(Tabla15[[#This Row],[CTA]]="2.1.1.3.01","TRAMITE DE PENSION",IF(Tabla15[[#This Row],[CAT1]]&lt;&gt;"",Tabla15[[#This Row],[CAT1]],Tabla15[[#This Row],[CAT2]]))</f>
        <v>CARRERA ADMINISTRATIVA</v>
      </c>
      <c r="N164" s="86" t="str">
        <f>_xlfn.XLOOKUP(Tabla15[[#This Row],[cedula]],TFECHA[cedula],TFECHA[desde],"")</f>
        <v/>
      </c>
      <c r="O164" s="86" t="str">
        <f>_xlfn.XLOOKUP(Tabla15[[#This Row],[cedula]],TFECHA[cedula],TFECHA[hasta],"")</f>
        <v/>
      </c>
      <c r="P164" s="34">
        <f>_xlfn.XLOOKUP(Tabla15[[#This Row],[COD]],TNOMINA[CODIGO],TNOMINA[sbruto])</f>
        <v>70000</v>
      </c>
      <c r="Q164" s="34">
        <f>_xlfn.XLOOKUP(Tabla15[[#This Row],[COD]],TNOMINA[CODIGO],TNOMINA[ISR])</f>
        <v>5368.48</v>
      </c>
      <c r="R164" s="34">
        <f>_xlfn.XLOOKUP(Tabla15[[#This Row],[COD]],TNOMINA[CODIGO],TNOMINA[SFS])</f>
        <v>2128</v>
      </c>
      <c r="S164" s="34">
        <f>_xlfn.XLOOKUP(Tabla15[[#This Row],[COD]],TNOMINA[CODIGO],TNOMINA[AFP])</f>
        <v>2009</v>
      </c>
      <c r="T164" s="34">
        <f>_xlfn.XLOOKUP(Tabla15[[#This Row],[COD]],TNOMINA[CODIGO],TNOMINA[Otros Descuentos])</f>
        <v>2291.0000000000073</v>
      </c>
      <c r="U164" s="34">
        <f>_xlfn.XLOOKUP(Tabla15[[#This Row],[COD]],TNOMINA[CODIGO],TNOMINA[sneto])</f>
        <v>58203.519999999997</v>
      </c>
      <c r="V164" s="21" t="str" cm="1">
        <f t="array" ref="V164">_xlfn.XLOOKUP(Tabla15[[#This Row],[cedula]],MINC_022025[NUMERO_DOCUMENTO],LEFT(MINC_022025[GENERO],1))</f>
        <v>F</v>
      </c>
      <c r="W164" s="56" t="str">
        <f>_xlfn.XLOOKUP(Tabla15[[#This Row],[DIRECCIÓN O DEPARTAMENTO]],MINC_022025[LUGAR_FUNCIONES],MINC_022025[LUGAR_FUNCIONES_CODIGO])</f>
        <v>01.83.03</v>
      </c>
      <c r="X164" s="21">
        <f>LEN(Tabla15[[#This Row],[CODIGO LUGAR]])</f>
        <v>8</v>
      </c>
      <c r="Y164" s="21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>
      <c r="A165" s="42" t="str">
        <f>Tabla15[[#This Row],[cedula]]&amp;Tabla15[[#This Row],[CTA]]&amp;Tabla15[[#This Row],[prog]]</f>
        <v>001004974602.1.1.1.0101</v>
      </c>
      <c r="B165" s="21" t="s">
        <v>1787</v>
      </c>
      <c r="C165" s="59" t="s">
        <v>1807</v>
      </c>
      <c r="D165" s="59" t="s">
        <v>5730</v>
      </c>
      <c r="E165" s="59" t="s">
        <v>5731</v>
      </c>
      <c r="F165" s="59" t="s">
        <v>9</v>
      </c>
      <c r="G165" s="59" t="s">
        <v>1311</v>
      </c>
      <c r="H165" s="21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165" s="21" t="str">
        <f>_xlfn.XLOOKUP(Tabla15[[#This Row],[cedula]],MINC_022025[CATEGORIA_PROPIA],MINC_022025[CARGO],_xlfn.XLOOKUP(Tabla15[[#This Row],[COD]],TNOMINA[CODIGO],TNOMINA[cargo]))</f>
        <v>ENCARGADO TECNICO</v>
      </c>
      <c r="J165" s="21" t="str">
        <f>_xlfn.XLOOKUP(Tabla15[[#This Row],[cedula]],MINC_022025[NUMERO_DOCUMENTO],MINC_022025[LUGAR_FUNCIONES])</f>
        <v>VICEMINISTERIO DE PATRIMONIO CULTURAL</v>
      </c>
      <c r="K1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65" s="21" t="str">
        <f>_xlfn.XLOOKUP(Tabla15[[#This Row],[CARGO]],TSIMPLIFICADO[CARGO],TSIMPLIFICADO[CATEGORIA DEL SERVIDOR],Tabla15[[#This Row],[TIPO]])</f>
        <v>FIJO</v>
      </c>
      <c r="M165" s="21" t="str">
        <f>IF(Tabla15[[#This Row],[CTA]]="2.1.1.3.01","TRAMITE DE PENSION",IF(Tabla15[[#This Row],[CAT1]]&lt;&gt;"",Tabla15[[#This Row],[CAT1]],Tabla15[[#This Row],[CAT2]]))</f>
        <v>FIJO</v>
      </c>
      <c r="N165" s="86" t="str">
        <f>_xlfn.XLOOKUP(Tabla15[[#This Row],[cedula]],TFECHA[cedula],TFECHA[desde],"")</f>
        <v/>
      </c>
      <c r="O165" s="86" t="str">
        <f>_xlfn.XLOOKUP(Tabla15[[#This Row],[cedula]],TFECHA[cedula],TFECHA[hasta],"")</f>
        <v/>
      </c>
      <c r="P165" s="34">
        <f>_xlfn.XLOOKUP(Tabla15[[#This Row],[COD]],TNOMINA[CODIGO],TNOMINA[sbruto])</f>
        <v>60000</v>
      </c>
      <c r="Q165" s="34">
        <f>_xlfn.XLOOKUP(Tabla15[[#This Row],[COD]],TNOMINA[CODIGO],TNOMINA[ISR])</f>
        <v>3486.68</v>
      </c>
      <c r="R165" s="34">
        <f>_xlfn.XLOOKUP(Tabla15[[#This Row],[COD]],TNOMINA[CODIGO],TNOMINA[SFS])</f>
        <v>1824</v>
      </c>
      <c r="S165" s="34">
        <f>_xlfn.XLOOKUP(Tabla15[[#This Row],[COD]],TNOMINA[CODIGO],TNOMINA[AFP])</f>
        <v>1722</v>
      </c>
      <c r="T165" s="34">
        <f>_xlfn.XLOOKUP(Tabla15[[#This Row],[COD]],TNOMINA[CODIGO],TNOMINA[Otros Descuentos])</f>
        <v>11448.25</v>
      </c>
      <c r="U165" s="34">
        <f>_xlfn.XLOOKUP(Tabla15[[#This Row],[COD]],TNOMINA[CODIGO],TNOMINA[sneto])</f>
        <v>41519.07</v>
      </c>
      <c r="V165" s="21" t="str" cm="1">
        <f t="array" ref="V165">_xlfn.XLOOKUP(Tabla15[[#This Row],[cedula]],MINC_022025[NUMERO_DOCUMENTO],LEFT(MINC_022025[GENERO],1))</f>
        <v>F</v>
      </c>
      <c r="W165" s="56" t="str">
        <f>_xlfn.XLOOKUP(Tabla15[[#This Row],[DIRECCIÓN O DEPARTAMENTO]],MINC_022025[LUGAR_FUNCIONES],MINC_022025[LUGAR_FUNCIONES_CODIGO])</f>
        <v>01.83.03</v>
      </c>
      <c r="X165" s="21">
        <f>LEN(Tabla15[[#This Row],[CODIGO LUGAR]])</f>
        <v>8</v>
      </c>
      <c r="Y165" s="21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>
      <c r="A166" s="42" t="str">
        <f>Tabla15[[#This Row],[cedula]]&amp;Tabla15[[#This Row],[CTA]]&amp;Tabla15[[#This Row],[prog]]</f>
        <v>402005830412.1.1.1.0101</v>
      </c>
      <c r="B166" s="21" t="s">
        <v>1787</v>
      </c>
      <c r="C166" s="59" t="s">
        <v>1807</v>
      </c>
      <c r="D166" s="59" t="s">
        <v>5730</v>
      </c>
      <c r="E166" s="59" t="s">
        <v>5731</v>
      </c>
      <c r="F166" s="59" t="s">
        <v>9</v>
      </c>
      <c r="G166" s="59" t="s">
        <v>2107</v>
      </c>
      <c r="H166" s="21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166" s="21" t="str">
        <f>_xlfn.XLOOKUP(Tabla15[[#This Row],[cedula]],MINC_022025[CATEGORIA_PROPIA],MINC_022025[CARGO],_xlfn.XLOOKUP(Tabla15[[#This Row],[COD]],TNOMINA[CODIGO],TNOMINA[cargo]))</f>
        <v>ASISTENTE</v>
      </c>
      <c r="J166" s="21" t="str">
        <f>_xlfn.XLOOKUP(Tabla15[[#This Row],[cedula]],MINC_022025[NUMERO_DOCUMENTO],MINC_022025[LUGAR_FUNCIONES])</f>
        <v>VICEMINISTERIO DE PATRIMONIO CULTURAL</v>
      </c>
      <c r="K1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66" s="21" t="str">
        <f>_xlfn.XLOOKUP(Tabla15[[#This Row],[CARGO]],TSIMPLIFICADO[CARGO],TSIMPLIFICADO[CATEGORIA DEL SERVIDOR],Tabla15[[#This Row],[TIPO]])</f>
        <v>FIJO</v>
      </c>
      <c r="M166" s="21" t="str">
        <f>IF(Tabla15[[#This Row],[CTA]]="2.1.1.3.01","TRAMITE DE PENSION",IF(Tabla15[[#This Row],[CAT1]]&lt;&gt;"",Tabla15[[#This Row],[CAT1]],Tabla15[[#This Row],[CAT2]]))</f>
        <v>EMPLEADO DE CONFIANZA</v>
      </c>
      <c r="N166" s="86" t="str">
        <f>_xlfn.XLOOKUP(Tabla15[[#This Row],[cedula]],TFECHA[cedula],TFECHA[desde],"")</f>
        <v/>
      </c>
      <c r="O166" s="86" t="str">
        <f>_xlfn.XLOOKUP(Tabla15[[#This Row],[cedula]],TFECHA[cedula],TFECHA[hasta],"")</f>
        <v/>
      </c>
      <c r="P166" s="34">
        <f>_xlfn.XLOOKUP(Tabla15[[#This Row],[COD]],TNOMINA[CODIGO],TNOMINA[sbruto])</f>
        <v>60000</v>
      </c>
      <c r="Q166" s="34">
        <f>_xlfn.XLOOKUP(Tabla15[[#This Row],[COD]],TNOMINA[CODIGO],TNOMINA[ISR])</f>
        <v>3486.68</v>
      </c>
      <c r="R166" s="34">
        <f>_xlfn.XLOOKUP(Tabla15[[#This Row],[COD]],TNOMINA[CODIGO],TNOMINA[SFS])</f>
        <v>1824</v>
      </c>
      <c r="S166" s="34">
        <f>_xlfn.XLOOKUP(Tabla15[[#This Row],[COD]],TNOMINA[CODIGO],TNOMINA[AFP])</f>
        <v>1722</v>
      </c>
      <c r="T166" s="34">
        <f>_xlfn.XLOOKUP(Tabla15[[#This Row],[COD]],TNOMINA[CODIGO],TNOMINA[Otros Descuentos])</f>
        <v>25</v>
      </c>
      <c r="U166" s="34">
        <f>_xlfn.XLOOKUP(Tabla15[[#This Row],[COD]],TNOMINA[CODIGO],TNOMINA[sneto])</f>
        <v>52942.32</v>
      </c>
      <c r="V166" s="21" t="str" cm="1">
        <f t="array" ref="V166">_xlfn.XLOOKUP(Tabla15[[#This Row],[cedula]],MINC_022025[NUMERO_DOCUMENTO],LEFT(MINC_022025[GENERO],1))</f>
        <v>F</v>
      </c>
      <c r="W166" s="56" t="str">
        <f>_xlfn.XLOOKUP(Tabla15[[#This Row],[DIRECCIÓN O DEPARTAMENTO]],MINC_022025[LUGAR_FUNCIONES],MINC_022025[LUGAR_FUNCIONES_CODIGO])</f>
        <v>01.83.03</v>
      </c>
      <c r="X166" s="21">
        <f>LEN(Tabla15[[#This Row],[CODIGO LUGAR]])</f>
        <v>8</v>
      </c>
      <c r="Y166" s="21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>
      <c r="A167" s="42" t="str">
        <f>Tabla15[[#This Row],[cedula]]&amp;Tabla15[[#This Row],[CTA]]&amp;Tabla15[[#This Row],[prog]]</f>
        <v>001141756312.1.1.1.0101</v>
      </c>
      <c r="B167" s="21" t="s">
        <v>1787</v>
      </c>
      <c r="C167" s="59" t="s">
        <v>1807</v>
      </c>
      <c r="D167" s="59" t="s">
        <v>5730</v>
      </c>
      <c r="E167" s="59" t="s">
        <v>5731</v>
      </c>
      <c r="F167" s="59" t="s">
        <v>9</v>
      </c>
      <c r="G167" s="59" t="s">
        <v>837</v>
      </c>
      <c r="H167" s="21" t="str">
        <f>_xlfn.XLOOKUP(Tabla15[[#This Row],[cedula]],MINC_022025[CATEGORIA_PROPIA],MINC_022025[FECHA_INGRESO_PRIMER_CARGO],_xlfn.XLOOKUP(Tabla15[[#This Row],[COD]],TNOMINA[CODIGO],TNOMINA[nombre]))</f>
        <v>GEISON DARIO TINEO MATA</v>
      </c>
      <c r="I167" s="21" t="str">
        <f>_xlfn.XLOOKUP(Tabla15[[#This Row],[cedula]],MINC_022025[CATEGORIA_PROPIA],MINC_022025[CARGO],_xlfn.XLOOKUP(Tabla15[[#This Row],[COD]],TNOMINA[CODIGO],TNOMINA[cargo]))</f>
        <v>SOPORTE TECNICO</v>
      </c>
      <c r="J167" s="21" t="str">
        <f>_xlfn.XLOOKUP(Tabla15[[#This Row],[cedula]],MINC_022025[NUMERO_DOCUMENTO],MINC_022025[LUGAR_FUNCIONES])</f>
        <v>VICEMINISTERIO DE PATRIMONIO CULTURAL</v>
      </c>
      <c r="K1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67" s="21" t="str">
        <f>_xlfn.XLOOKUP(Tabla15[[#This Row],[CARGO]],TSIMPLIFICADO[CARGO],TSIMPLIFICADO[CATEGORIA DEL SERVIDOR],Tabla15[[#This Row],[TIPO]])</f>
        <v>FIJO</v>
      </c>
      <c r="M167" s="21" t="str">
        <f>IF(Tabla15[[#This Row],[CTA]]="2.1.1.3.01","TRAMITE DE PENSION",IF(Tabla15[[#This Row],[CAT1]]&lt;&gt;"",Tabla15[[#This Row],[CAT1]],Tabla15[[#This Row],[CAT2]]))</f>
        <v>CARRERA ADMINISTRATIVA</v>
      </c>
      <c r="N167" s="86" t="str">
        <f>_xlfn.XLOOKUP(Tabla15[[#This Row],[cedula]],TFECHA[cedula],TFECHA[desde],"")</f>
        <v/>
      </c>
      <c r="O167" s="86" t="str">
        <f>_xlfn.XLOOKUP(Tabla15[[#This Row],[cedula]],TFECHA[cedula],TFECHA[hasta],"")</f>
        <v/>
      </c>
      <c r="P167" s="34">
        <f>_xlfn.XLOOKUP(Tabla15[[#This Row],[COD]],TNOMINA[CODIGO],TNOMINA[sbruto])</f>
        <v>50000</v>
      </c>
      <c r="Q167" s="34">
        <f>_xlfn.XLOOKUP(Tabla15[[#This Row],[COD]],TNOMINA[CODIGO],TNOMINA[ISR])</f>
        <v>1854</v>
      </c>
      <c r="R167" s="34">
        <f>_xlfn.XLOOKUP(Tabla15[[#This Row],[COD]],TNOMINA[CODIGO],TNOMINA[SFS])</f>
        <v>1520</v>
      </c>
      <c r="S167" s="34">
        <f>_xlfn.XLOOKUP(Tabla15[[#This Row],[COD]],TNOMINA[CODIGO],TNOMINA[AFP])</f>
        <v>1435</v>
      </c>
      <c r="T167" s="34">
        <f>_xlfn.XLOOKUP(Tabla15[[#This Row],[COD]],TNOMINA[CODIGO],TNOMINA[Otros Descuentos])</f>
        <v>29637.72</v>
      </c>
      <c r="U167" s="34">
        <f>_xlfn.XLOOKUP(Tabla15[[#This Row],[COD]],TNOMINA[CODIGO],TNOMINA[sneto])</f>
        <v>15553.28</v>
      </c>
      <c r="V167" s="21" t="str" cm="1">
        <f t="array" ref="V167">_xlfn.XLOOKUP(Tabla15[[#This Row],[cedula]],MINC_022025[NUMERO_DOCUMENTO],LEFT(MINC_022025[GENERO],1))</f>
        <v>M</v>
      </c>
      <c r="W167" s="56" t="str">
        <f>_xlfn.XLOOKUP(Tabla15[[#This Row],[DIRECCIÓN O DEPARTAMENTO]],MINC_022025[LUGAR_FUNCIONES],MINC_022025[LUGAR_FUNCIONES_CODIGO])</f>
        <v>01.83.03</v>
      </c>
      <c r="X167" s="21">
        <f>LEN(Tabla15[[#This Row],[CODIGO LUGAR]])</f>
        <v>8</v>
      </c>
      <c r="Y167" s="21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>
      <c r="A168" s="42" t="str">
        <f>Tabla15[[#This Row],[cedula]]&amp;Tabla15[[#This Row],[CTA]]&amp;Tabla15[[#This Row],[prog]]</f>
        <v>001005618852.1.1.1.0101</v>
      </c>
      <c r="B168" s="21" t="s">
        <v>1787</v>
      </c>
      <c r="C168" s="59" t="s">
        <v>1807</v>
      </c>
      <c r="D168" s="59" t="s">
        <v>5730</v>
      </c>
      <c r="E168" s="59" t="s">
        <v>5731</v>
      </c>
      <c r="F168" s="59" t="s">
        <v>9</v>
      </c>
      <c r="G168" s="59" t="s">
        <v>816</v>
      </c>
      <c r="H168" s="21" t="str">
        <f>_xlfn.XLOOKUP(Tabla15[[#This Row],[cedula]],MINC_022025[CATEGORIA_PROPIA],MINC_022025[FECHA_INGRESO_PRIMER_CARGO],_xlfn.XLOOKUP(Tabla15[[#This Row],[COD]],TNOMINA[CODIGO],TNOMINA[nombre]))</f>
        <v>ADOLFO RINCON JAVIER</v>
      </c>
      <c r="I168" s="21" t="str">
        <f>_xlfn.XLOOKUP(Tabla15[[#This Row],[cedula]],MINC_022025[CATEGORIA_PROPIA],MINC_022025[CARGO],_xlfn.XLOOKUP(Tabla15[[#This Row],[COD]],TNOMINA[CODIGO],TNOMINA[cargo]))</f>
        <v>ENC.DE CONSERVACION Y RESTAURO</v>
      </c>
      <c r="J168" s="21" t="str">
        <f>_xlfn.XLOOKUP(Tabla15[[#This Row],[cedula]],MINC_022025[NUMERO_DOCUMENTO],MINC_022025[LUGAR_FUNCIONES])</f>
        <v>VICEMINISTERIO DE PATRIMONIO CULTURAL</v>
      </c>
      <c r="K1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68" s="21" t="str">
        <f>_xlfn.XLOOKUP(Tabla15[[#This Row],[CARGO]],TSIMPLIFICADO[CARGO],TSIMPLIFICADO[CATEGORIA DEL SERVIDOR],Tabla15[[#This Row],[TIPO]])</f>
        <v>FIJO</v>
      </c>
      <c r="M168" s="21" t="str">
        <f>IF(Tabla15[[#This Row],[CTA]]="2.1.1.3.01","TRAMITE DE PENSION",IF(Tabla15[[#This Row],[CAT1]]&lt;&gt;"",Tabla15[[#This Row],[CAT1]],Tabla15[[#This Row],[CAT2]]))</f>
        <v>CARRERA ADMINISTRATIVA</v>
      </c>
      <c r="N168" s="86" t="str">
        <f>_xlfn.XLOOKUP(Tabla15[[#This Row],[cedula]],TFECHA[cedula],TFECHA[desde],"")</f>
        <v/>
      </c>
      <c r="O168" s="86" t="str">
        <f>_xlfn.XLOOKUP(Tabla15[[#This Row],[cedula]],TFECHA[cedula],TFECHA[hasta],"")</f>
        <v/>
      </c>
      <c r="P168" s="34">
        <f>_xlfn.XLOOKUP(Tabla15[[#This Row],[COD]],TNOMINA[CODIGO],TNOMINA[sbruto])</f>
        <v>45000</v>
      </c>
      <c r="Q168" s="34">
        <f>_xlfn.XLOOKUP(Tabla15[[#This Row],[COD]],TNOMINA[CODIGO],TNOMINA[ISR])</f>
        <v>4898</v>
      </c>
      <c r="R168" s="34">
        <f>_xlfn.XLOOKUP(Tabla15[[#This Row],[COD]],TNOMINA[CODIGO],TNOMINA[SFS])</f>
        <v>1368</v>
      </c>
      <c r="S168" s="34">
        <f>_xlfn.XLOOKUP(Tabla15[[#This Row],[COD]],TNOMINA[CODIGO],TNOMINA[AFP])</f>
        <v>1291.5</v>
      </c>
      <c r="T168" s="34">
        <f>_xlfn.XLOOKUP(Tabla15[[#This Row],[COD]],TNOMINA[CODIGO],TNOMINA[Otros Descuentos])</f>
        <v>1625</v>
      </c>
      <c r="U168" s="34">
        <f>_xlfn.XLOOKUP(Tabla15[[#This Row],[COD]],TNOMINA[CODIGO],TNOMINA[sneto])</f>
        <v>35817.5</v>
      </c>
      <c r="V168" s="21" t="str" cm="1">
        <f t="array" ref="V168">_xlfn.XLOOKUP(Tabla15[[#This Row],[cedula]],MINC_022025[NUMERO_DOCUMENTO],LEFT(MINC_022025[GENERO],1))</f>
        <v>M</v>
      </c>
      <c r="W168" s="56" t="str">
        <f>_xlfn.XLOOKUP(Tabla15[[#This Row],[DIRECCIÓN O DEPARTAMENTO]],MINC_022025[LUGAR_FUNCIONES],MINC_022025[LUGAR_FUNCIONES_CODIGO])</f>
        <v>01.83.03</v>
      </c>
      <c r="X168" s="21">
        <f>LEN(Tabla15[[#This Row],[CODIGO LUGAR]])</f>
        <v>8</v>
      </c>
      <c r="Y168" s="21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>
      <c r="A169" s="42" t="str">
        <f>Tabla15[[#This Row],[cedula]]&amp;Tabla15[[#This Row],[CTA]]&amp;Tabla15[[#This Row],[prog]]</f>
        <v>001033283652.1.1.1.0101</v>
      </c>
      <c r="B169" s="21" t="s">
        <v>1787</v>
      </c>
      <c r="C169" s="59" t="s">
        <v>1807</v>
      </c>
      <c r="D169" s="59" t="s">
        <v>5730</v>
      </c>
      <c r="E169" s="59" t="s">
        <v>5731</v>
      </c>
      <c r="F169" s="59" t="s">
        <v>9</v>
      </c>
      <c r="G169" s="59" t="s">
        <v>817</v>
      </c>
      <c r="H169" s="21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169" s="21" t="str">
        <f>_xlfn.XLOOKUP(Tabla15[[#This Row],[cedula]],MINC_022025[CATEGORIA_PROPIA],MINC_022025[CARGO],_xlfn.XLOOKUP(Tabla15[[#This Row],[COD]],TNOMINA[CODIGO],TNOMINA[cargo]))</f>
        <v>TECNICO DE RESTAURACION</v>
      </c>
      <c r="J169" s="21" t="str">
        <f>_xlfn.XLOOKUP(Tabla15[[#This Row],[cedula]],MINC_022025[NUMERO_DOCUMENTO],MINC_022025[LUGAR_FUNCIONES])</f>
        <v>VICEMINISTERIO DE PATRIMONIO CULTURAL</v>
      </c>
      <c r="K1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69" s="21" t="str">
        <f>_xlfn.XLOOKUP(Tabla15[[#This Row],[CARGO]],TSIMPLIFICADO[CARGO],TSIMPLIFICADO[CATEGORIA DEL SERVIDOR],Tabla15[[#This Row],[TIPO]])</f>
        <v>FIJO</v>
      </c>
      <c r="M169" s="21" t="str">
        <f>IF(Tabla15[[#This Row],[CTA]]="2.1.1.3.01","TRAMITE DE PENSION",IF(Tabla15[[#This Row],[CAT1]]&lt;&gt;"",Tabla15[[#This Row],[CAT1]],Tabla15[[#This Row],[CAT2]]))</f>
        <v>CARRERA ADMINISTRATIVA</v>
      </c>
      <c r="N169" s="86" t="str">
        <f>_xlfn.XLOOKUP(Tabla15[[#This Row],[cedula]],TFECHA[cedula],TFECHA[desde],"")</f>
        <v/>
      </c>
      <c r="O169" s="86" t="str">
        <f>_xlfn.XLOOKUP(Tabla15[[#This Row],[cedula]],TFECHA[cedula],TFECHA[hasta],"")</f>
        <v/>
      </c>
      <c r="P169" s="34">
        <f>_xlfn.XLOOKUP(Tabla15[[#This Row],[COD]],TNOMINA[CODIGO],TNOMINA[sbruto])</f>
        <v>45000</v>
      </c>
      <c r="Q169" s="34">
        <f>_xlfn.XLOOKUP(Tabla15[[#This Row],[COD]],TNOMINA[CODIGO],TNOMINA[ISR])</f>
        <v>1148.33</v>
      </c>
      <c r="R169" s="34">
        <f>_xlfn.XLOOKUP(Tabla15[[#This Row],[COD]],TNOMINA[CODIGO],TNOMINA[SFS])</f>
        <v>1368</v>
      </c>
      <c r="S169" s="34">
        <f>_xlfn.XLOOKUP(Tabla15[[#This Row],[COD]],TNOMINA[CODIGO],TNOMINA[AFP])</f>
        <v>1291.5</v>
      </c>
      <c r="T169" s="34">
        <f>_xlfn.XLOOKUP(Tabla15[[#This Row],[COD]],TNOMINA[CODIGO],TNOMINA[Otros Descuentos])</f>
        <v>14945.629999999997</v>
      </c>
      <c r="U169" s="34">
        <f>_xlfn.XLOOKUP(Tabla15[[#This Row],[COD]],TNOMINA[CODIGO],TNOMINA[sneto])</f>
        <v>26246.54</v>
      </c>
      <c r="V169" s="21" t="str" cm="1">
        <f t="array" ref="V169">_xlfn.XLOOKUP(Tabla15[[#This Row],[cedula]],MINC_022025[NUMERO_DOCUMENTO],LEFT(MINC_022025[GENERO],1))</f>
        <v>F</v>
      </c>
      <c r="W169" s="56" t="str">
        <f>_xlfn.XLOOKUP(Tabla15[[#This Row],[DIRECCIÓN O DEPARTAMENTO]],MINC_022025[LUGAR_FUNCIONES],MINC_022025[LUGAR_FUNCIONES_CODIGO])</f>
        <v>01.83.03</v>
      </c>
      <c r="X169" s="21">
        <f>LEN(Tabla15[[#This Row],[CODIGO LUGAR]])</f>
        <v>8</v>
      </c>
      <c r="Y169" s="21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>
      <c r="A170" s="42" t="str">
        <f>Tabla15[[#This Row],[cedula]]&amp;Tabla15[[#This Row],[CTA]]&amp;Tabla15[[#This Row],[prog]]</f>
        <v>001100115252.1.1.1.0101</v>
      </c>
      <c r="B170" s="21" t="s">
        <v>1787</v>
      </c>
      <c r="C170" s="59" t="s">
        <v>1807</v>
      </c>
      <c r="D170" s="59" t="s">
        <v>5730</v>
      </c>
      <c r="E170" s="59" t="s">
        <v>5731</v>
      </c>
      <c r="F170" s="59" t="s">
        <v>9</v>
      </c>
      <c r="G170" s="59" t="s">
        <v>820</v>
      </c>
      <c r="H170" s="21" t="str">
        <f>_xlfn.XLOOKUP(Tabla15[[#This Row],[cedula]],MINC_022025[CATEGORIA_PROPIA],MINC_022025[FECHA_INGRESO_PRIMER_CARGO],_xlfn.XLOOKUP(Tabla15[[#This Row],[COD]],TNOMINA[CODIGO],TNOMINA[nombre]))</f>
        <v>ANA MARIA BELLO QUEZADA</v>
      </c>
      <c r="I170" s="21" t="str">
        <f>_xlfn.XLOOKUP(Tabla15[[#This Row],[cedula]],MINC_022025[CATEGORIA_PROPIA],MINC_022025[CARGO],_xlfn.XLOOKUP(Tabla15[[#This Row],[COD]],TNOMINA[CODIGO],TNOMINA[cargo]))</f>
        <v>TECNICO DE RESTAURACION</v>
      </c>
      <c r="J170" s="21" t="str">
        <f>_xlfn.XLOOKUP(Tabla15[[#This Row],[cedula]],MINC_022025[NUMERO_DOCUMENTO],MINC_022025[LUGAR_FUNCIONES])</f>
        <v>VICEMINISTERIO DE PATRIMONIO CULTURAL</v>
      </c>
      <c r="K1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70" s="21" t="str">
        <f>_xlfn.XLOOKUP(Tabla15[[#This Row],[CARGO]],TSIMPLIFICADO[CARGO],TSIMPLIFICADO[CATEGORIA DEL SERVIDOR],Tabla15[[#This Row],[TIPO]])</f>
        <v>FIJO</v>
      </c>
      <c r="M170" s="21" t="str">
        <f>IF(Tabla15[[#This Row],[CTA]]="2.1.1.3.01","TRAMITE DE PENSION",IF(Tabla15[[#This Row],[CAT1]]&lt;&gt;"",Tabla15[[#This Row],[CAT1]],Tabla15[[#This Row],[CAT2]]))</f>
        <v>CARRERA ADMINISTRATIVA</v>
      </c>
      <c r="N170" s="86" t="str">
        <f>_xlfn.XLOOKUP(Tabla15[[#This Row],[cedula]],TFECHA[cedula],TFECHA[desde],"")</f>
        <v/>
      </c>
      <c r="O170" s="86" t="str">
        <f>_xlfn.XLOOKUP(Tabla15[[#This Row],[cedula]],TFECHA[cedula],TFECHA[hasta],"")</f>
        <v/>
      </c>
      <c r="P170" s="34">
        <f>_xlfn.XLOOKUP(Tabla15[[#This Row],[COD]],TNOMINA[CODIGO],TNOMINA[sbruto])</f>
        <v>45000</v>
      </c>
      <c r="Q170" s="34">
        <f>_xlfn.XLOOKUP(Tabla15[[#This Row],[COD]],TNOMINA[CODIGO],TNOMINA[ISR])</f>
        <v>1148.33</v>
      </c>
      <c r="R170" s="34">
        <f>_xlfn.XLOOKUP(Tabla15[[#This Row],[COD]],TNOMINA[CODIGO],TNOMINA[SFS])</f>
        <v>1368</v>
      </c>
      <c r="S170" s="34">
        <f>_xlfn.XLOOKUP(Tabla15[[#This Row],[COD]],TNOMINA[CODIGO],TNOMINA[AFP])</f>
        <v>1291.5</v>
      </c>
      <c r="T170" s="34">
        <f>_xlfn.XLOOKUP(Tabla15[[#This Row],[COD]],TNOMINA[CODIGO],TNOMINA[Otros Descuentos])</f>
        <v>4541</v>
      </c>
      <c r="U170" s="34">
        <f>_xlfn.XLOOKUP(Tabla15[[#This Row],[COD]],TNOMINA[CODIGO],TNOMINA[sneto])</f>
        <v>36651.17</v>
      </c>
      <c r="V170" s="21" t="str" cm="1">
        <f t="array" ref="V170">_xlfn.XLOOKUP(Tabla15[[#This Row],[cedula]],MINC_022025[NUMERO_DOCUMENTO],LEFT(MINC_022025[GENERO],1))</f>
        <v>F</v>
      </c>
      <c r="W170" s="56" t="str">
        <f>_xlfn.XLOOKUP(Tabla15[[#This Row],[DIRECCIÓN O DEPARTAMENTO]],MINC_022025[LUGAR_FUNCIONES],MINC_022025[LUGAR_FUNCIONES_CODIGO])</f>
        <v>01.83.03</v>
      </c>
      <c r="X170" s="21">
        <f>LEN(Tabla15[[#This Row],[CODIGO LUGAR]])</f>
        <v>8</v>
      </c>
      <c r="Y170" s="21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>
      <c r="A171" s="42" t="str">
        <f>Tabla15[[#This Row],[cedula]]&amp;Tabla15[[#This Row],[CTA]]&amp;Tabla15[[#This Row],[prog]]</f>
        <v>001187606772.1.1.1.0101</v>
      </c>
      <c r="B171" s="21" t="s">
        <v>1787</v>
      </c>
      <c r="C171" s="59" t="s">
        <v>1807</v>
      </c>
      <c r="D171" s="59" t="s">
        <v>5730</v>
      </c>
      <c r="E171" s="59" t="s">
        <v>5731</v>
      </c>
      <c r="F171" s="59" t="s">
        <v>9</v>
      </c>
      <c r="G171" s="59" t="s">
        <v>1302</v>
      </c>
      <c r="H171" s="21" t="str">
        <f>_xlfn.XLOOKUP(Tabla15[[#This Row],[cedula]],MINC_022025[CATEGORIA_PROPIA],MINC_022025[FECHA_INGRESO_PRIMER_CARGO],_xlfn.XLOOKUP(Tabla15[[#This Row],[COD]],TNOMINA[CODIGO],TNOMINA[nombre]))</f>
        <v>FRANKLIN ALBERTO SANCHEZ</v>
      </c>
      <c r="I171" s="21" t="str">
        <f>_xlfn.XLOOKUP(Tabla15[[#This Row],[cedula]],MINC_022025[CATEGORIA_PROPIA],MINC_022025[CARGO],_xlfn.XLOOKUP(Tabla15[[#This Row],[COD]],TNOMINA[CODIGO],TNOMINA[cargo]))</f>
        <v>RESTAURADOR</v>
      </c>
      <c r="J171" s="21" t="str">
        <f>_xlfn.XLOOKUP(Tabla15[[#This Row],[cedula]],MINC_022025[NUMERO_DOCUMENTO],MINC_022025[LUGAR_FUNCIONES])</f>
        <v>VICEMINISTERIO DE PATRIMONIO CULTURAL</v>
      </c>
      <c r="K1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71" s="21" t="str">
        <f>_xlfn.XLOOKUP(Tabla15[[#This Row],[CARGO]],TSIMPLIFICADO[CARGO],TSIMPLIFICADO[CATEGORIA DEL SERVIDOR],Tabla15[[#This Row],[TIPO]])</f>
        <v>FIJO</v>
      </c>
      <c r="M171" s="21" t="str">
        <f>IF(Tabla15[[#This Row],[CTA]]="2.1.1.3.01","TRAMITE DE PENSION",IF(Tabla15[[#This Row],[CAT1]]&lt;&gt;"",Tabla15[[#This Row],[CAT1]],Tabla15[[#This Row],[CAT2]]))</f>
        <v>FIJO</v>
      </c>
      <c r="N171" s="86" t="str">
        <f>_xlfn.XLOOKUP(Tabla15[[#This Row],[cedula]],TFECHA[cedula],TFECHA[desde],"")</f>
        <v/>
      </c>
      <c r="O171" s="86" t="str">
        <f>_xlfn.XLOOKUP(Tabla15[[#This Row],[cedula]],TFECHA[cedula],TFECHA[hasta],"")</f>
        <v/>
      </c>
      <c r="P171" s="34">
        <f>_xlfn.XLOOKUP(Tabla15[[#This Row],[COD]],TNOMINA[CODIGO],TNOMINA[sbruto])</f>
        <v>45000</v>
      </c>
      <c r="Q171" s="34">
        <f>_xlfn.XLOOKUP(Tabla15[[#This Row],[COD]],TNOMINA[CODIGO],TNOMINA[ISR])</f>
        <v>1148.33</v>
      </c>
      <c r="R171" s="34">
        <f>_xlfn.XLOOKUP(Tabla15[[#This Row],[COD]],TNOMINA[CODIGO],TNOMINA[SFS])</f>
        <v>1368</v>
      </c>
      <c r="S171" s="34">
        <f>_xlfn.XLOOKUP(Tabla15[[#This Row],[COD]],TNOMINA[CODIGO],TNOMINA[AFP])</f>
        <v>1291.5</v>
      </c>
      <c r="T171" s="34">
        <f>_xlfn.XLOOKUP(Tabla15[[#This Row],[COD]],TNOMINA[CODIGO],TNOMINA[Otros Descuentos])</f>
        <v>11585.82</v>
      </c>
      <c r="U171" s="34">
        <f>_xlfn.XLOOKUP(Tabla15[[#This Row],[COD]],TNOMINA[CODIGO],TNOMINA[sneto])</f>
        <v>29606.35</v>
      </c>
      <c r="V171" s="21" t="str" cm="1">
        <f t="array" ref="V171">_xlfn.XLOOKUP(Tabla15[[#This Row],[cedula]],MINC_022025[NUMERO_DOCUMENTO],LEFT(MINC_022025[GENERO],1))</f>
        <v>F</v>
      </c>
      <c r="W171" s="56" t="str">
        <f>_xlfn.XLOOKUP(Tabla15[[#This Row],[DIRECCIÓN O DEPARTAMENTO]],MINC_022025[LUGAR_FUNCIONES],MINC_022025[LUGAR_FUNCIONES_CODIGO])</f>
        <v>01.83.03</v>
      </c>
      <c r="X171" s="21">
        <f>LEN(Tabla15[[#This Row],[CODIGO LUGAR]])</f>
        <v>8</v>
      </c>
      <c r="Y171" s="21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>
      <c r="A172" s="42" t="str">
        <f>Tabla15[[#This Row],[cedula]]&amp;Tabla15[[#This Row],[CTA]]&amp;Tabla15[[#This Row],[prog]]</f>
        <v>001136493702.1.1.1.0101</v>
      </c>
      <c r="B172" s="21" t="s">
        <v>1787</v>
      </c>
      <c r="C172" s="59" t="s">
        <v>1807</v>
      </c>
      <c r="D172" s="59" t="s">
        <v>5730</v>
      </c>
      <c r="E172" s="59" t="s">
        <v>5731</v>
      </c>
      <c r="F172" s="59" t="s">
        <v>9</v>
      </c>
      <c r="G172" s="59" t="s">
        <v>842</v>
      </c>
      <c r="H172" s="21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172" s="21" t="str">
        <f>_xlfn.XLOOKUP(Tabla15[[#This Row],[cedula]],MINC_022025[CATEGORIA_PROPIA],MINC_022025[CARGO],_xlfn.XLOOKUP(Tabla15[[#This Row],[COD]],TNOMINA[CODIGO],TNOMINA[cargo]))</f>
        <v>ENCUADERNADOR</v>
      </c>
      <c r="J172" s="21" t="str">
        <f>_xlfn.XLOOKUP(Tabla15[[#This Row],[cedula]],MINC_022025[NUMERO_DOCUMENTO],MINC_022025[LUGAR_FUNCIONES])</f>
        <v>VICEMINISTERIO DE PATRIMONIO CULTURAL</v>
      </c>
      <c r="K1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72" s="21" t="str">
        <f>_xlfn.XLOOKUP(Tabla15[[#This Row],[CARGO]],TSIMPLIFICADO[CARGO],TSIMPLIFICADO[CATEGORIA DEL SERVIDOR],Tabla15[[#This Row],[TIPO]])</f>
        <v>FIJO</v>
      </c>
      <c r="M172" s="21" t="str">
        <f>IF(Tabla15[[#This Row],[CTA]]="2.1.1.3.01","TRAMITE DE PENSION",IF(Tabla15[[#This Row],[CAT1]]&lt;&gt;"",Tabla15[[#This Row],[CAT1]],Tabla15[[#This Row],[CAT2]]))</f>
        <v>CARRERA ADMINISTRATIVA</v>
      </c>
      <c r="N172" s="86" t="str">
        <f>_xlfn.XLOOKUP(Tabla15[[#This Row],[cedula]],TFECHA[cedula],TFECHA[desde],"")</f>
        <v/>
      </c>
      <c r="O172" s="86" t="str">
        <f>_xlfn.XLOOKUP(Tabla15[[#This Row],[cedula]],TFECHA[cedula],TFECHA[hasta],"")</f>
        <v/>
      </c>
      <c r="P172" s="34">
        <f>_xlfn.XLOOKUP(Tabla15[[#This Row],[COD]],TNOMINA[CODIGO],TNOMINA[sbruto])</f>
        <v>45000</v>
      </c>
      <c r="Q172" s="34">
        <f>_xlfn.XLOOKUP(Tabla15[[#This Row],[COD]],TNOMINA[CODIGO],TNOMINA[ISR])</f>
        <v>1148.33</v>
      </c>
      <c r="R172" s="34">
        <f>_xlfn.XLOOKUP(Tabla15[[#This Row],[COD]],TNOMINA[CODIGO],TNOMINA[SFS])</f>
        <v>1368</v>
      </c>
      <c r="S172" s="34">
        <f>_xlfn.XLOOKUP(Tabla15[[#This Row],[COD]],TNOMINA[CODIGO],TNOMINA[AFP])</f>
        <v>1291.5</v>
      </c>
      <c r="T172" s="34">
        <f>_xlfn.XLOOKUP(Tabla15[[#This Row],[COD]],TNOMINA[CODIGO],TNOMINA[Otros Descuentos])</f>
        <v>30764.769999999997</v>
      </c>
      <c r="U172" s="34">
        <f>_xlfn.XLOOKUP(Tabla15[[#This Row],[COD]],TNOMINA[CODIGO],TNOMINA[sneto])</f>
        <v>10427.4</v>
      </c>
      <c r="V172" s="21" t="str" cm="1">
        <f t="array" ref="V172">_xlfn.XLOOKUP(Tabla15[[#This Row],[cedula]],MINC_022025[NUMERO_DOCUMENTO],LEFT(MINC_022025[GENERO],1))</f>
        <v>M</v>
      </c>
      <c r="W172" s="56" t="str">
        <f>_xlfn.XLOOKUP(Tabla15[[#This Row],[DIRECCIÓN O DEPARTAMENTO]],MINC_022025[LUGAR_FUNCIONES],MINC_022025[LUGAR_FUNCIONES_CODIGO])</f>
        <v>01.83.03</v>
      </c>
      <c r="X172" s="21">
        <f>LEN(Tabla15[[#This Row],[CODIGO LUGAR]])</f>
        <v>8</v>
      </c>
      <c r="Y172" s="21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>
      <c r="A173" s="42" t="str">
        <f>Tabla15[[#This Row],[cedula]]&amp;Tabla15[[#This Row],[CTA]]&amp;Tabla15[[#This Row],[prog]]</f>
        <v>001036030152.1.1.1.0101</v>
      </c>
      <c r="B173" s="21" t="s">
        <v>1787</v>
      </c>
      <c r="C173" s="59" t="s">
        <v>1807</v>
      </c>
      <c r="D173" s="59" t="s">
        <v>5730</v>
      </c>
      <c r="E173" s="59" t="s">
        <v>5731</v>
      </c>
      <c r="F173" s="59" t="s">
        <v>9</v>
      </c>
      <c r="G173" s="59" t="s">
        <v>1360</v>
      </c>
      <c r="H173" s="21" t="str">
        <f>_xlfn.XLOOKUP(Tabla15[[#This Row],[cedula]],MINC_022025[CATEGORIA_PROPIA],MINC_022025[FECHA_INGRESO_PRIMER_CARGO],_xlfn.XLOOKUP(Tabla15[[#This Row],[COD]],TNOMINA[CODIGO],TNOMINA[nombre]))</f>
        <v>MARCOS HENRIQUEZ HEREDIA</v>
      </c>
      <c r="I173" s="21" t="str">
        <f>_xlfn.XLOOKUP(Tabla15[[#This Row],[cedula]],MINC_022025[CATEGORIA_PROPIA],MINC_022025[CARGO],_xlfn.XLOOKUP(Tabla15[[#This Row],[COD]],TNOMINA[CODIGO],TNOMINA[cargo]))</f>
        <v>RESTAURADOR</v>
      </c>
      <c r="J173" s="21" t="str">
        <f>_xlfn.XLOOKUP(Tabla15[[#This Row],[cedula]],MINC_022025[NUMERO_DOCUMENTO],MINC_022025[LUGAR_FUNCIONES])</f>
        <v>VICEMINISTERIO DE PATRIMONIO CULTURAL</v>
      </c>
      <c r="K1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73" s="21" t="str">
        <f>_xlfn.XLOOKUP(Tabla15[[#This Row],[CARGO]],TSIMPLIFICADO[CARGO],TSIMPLIFICADO[CATEGORIA DEL SERVIDOR],Tabla15[[#This Row],[TIPO]])</f>
        <v>FIJO</v>
      </c>
      <c r="M173" s="21" t="str">
        <f>IF(Tabla15[[#This Row],[CTA]]="2.1.1.3.01","TRAMITE DE PENSION",IF(Tabla15[[#This Row],[CAT1]]&lt;&gt;"",Tabla15[[#This Row],[CAT1]],Tabla15[[#This Row],[CAT2]]))</f>
        <v>FIJO</v>
      </c>
      <c r="N173" s="86" t="str">
        <f>_xlfn.XLOOKUP(Tabla15[[#This Row],[cedula]],TFECHA[cedula],TFECHA[desde],"")</f>
        <v/>
      </c>
      <c r="O173" s="86" t="str">
        <f>_xlfn.XLOOKUP(Tabla15[[#This Row],[cedula]],TFECHA[cedula],TFECHA[hasta],"")</f>
        <v/>
      </c>
      <c r="P173" s="34">
        <f>_xlfn.XLOOKUP(Tabla15[[#This Row],[COD]],TNOMINA[CODIGO],TNOMINA[sbruto])</f>
        <v>45000</v>
      </c>
      <c r="Q173" s="34">
        <f>_xlfn.XLOOKUP(Tabla15[[#This Row],[COD]],TNOMINA[CODIGO],TNOMINA[ISR])</f>
        <v>1148.33</v>
      </c>
      <c r="R173" s="34">
        <f>_xlfn.XLOOKUP(Tabla15[[#This Row],[COD]],TNOMINA[CODIGO],TNOMINA[SFS])</f>
        <v>1368</v>
      </c>
      <c r="S173" s="34">
        <f>_xlfn.XLOOKUP(Tabla15[[#This Row],[COD]],TNOMINA[CODIGO],TNOMINA[AFP])</f>
        <v>1291.5</v>
      </c>
      <c r="T173" s="34">
        <f>_xlfn.XLOOKUP(Tabla15[[#This Row],[COD]],TNOMINA[CODIGO],TNOMINA[Otros Descuentos])</f>
        <v>2861</v>
      </c>
      <c r="U173" s="34">
        <f>_xlfn.XLOOKUP(Tabla15[[#This Row],[COD]],TNOMINA[CODIGO],TNOMINA[sneto])</f>
        <v>38331.17</v>
      </c>
      <c r="V173" s="21" t="str" cm="1">
        <f t="array" ref="V173">_xlfn.XLOOKUP(Tabla15[[#This Row],[cedula]],MINC_022025[NUMERO_DOCUMENTO],LEFT(MINC_022025[GENERO],1))</f>
        <v>M</v>
      </c>
      <c r="W173" s="56" t="str">
        <f>_xlfn.XLOOKUP(Tabla15[[#This Row],[DIRECCIÓN O DEPARTAMENTO]],MINC_022025[LUGAR_FUNCIONES],MINC_022025[LUGAR_FUNCIONES_CODIGO])</f>
        <v>01.83.03</v>
      </c>
      <c r="X173" s="21">
        <f>LEN(Tabla15[[#This Row],[CODIGO LUGAR]])</f>
        <v>8</v>
      </c>
      <c r="Y173" s="21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>
      <c r="A174" s="42" t="str">
        <f>Tabla15[[#This Row],[cedula]]&amp;Tabla15[[#This Row],[CTA]]&amp;Tabla15[[#This Row],[prog]]</f>
        <v>001007875482.1.1.1.0101</v>
      </c>
      <c r="B174" s="21" t="s">
        <v>1787</v>
      </c>
      <c r="C174" s="59" t="s">
        <v>1807</v>
      </c>
      <c r="D174" s="59" t="s">
        <v>5730</v>
      </c>
      <c r="E174" s="59" t="s">
        <v>5731</v>
      </c>
      <c r="F174" s="59" t="s">
        <v>9</v>
      </c>
      <c r="G174" s="59" t="s">
        <v>857</v>
      </c>
      <c r="H174" s="21" t="str">
        <f>_xlfn.XLOOKUP(Tabla15[[#This Row],[cedula]],MINC_022025[CATEGORIA_PROPIA],MINC_022025[FECHA_INGRESO_PRIMER_CARGO],_xlfn.XLOOKUP(Tabla15[[#This Row],[COD]],TNOMINA[CODIGO],TNOMINA[nombre]))</f>
        <v>MARGARITA ROSARIO</v>
      </c>
      <c r="I174" s="21" t="str">
        <f>_xlfn.XLOOKUP(Tabla15[[#This Row],[cedula]],MINC_022025[CATEGORIA_PROPIA],MINC_022025[CARGO],_xlfn.XLOOKUP(Tabla15[[#This Row],[COD]],TNOMINA[CODIGO],TNOMINA[cargo]))</f>
        <v>TECNICO DE RESTAURACION</v>
      </c>
      <c r="J174" s="21" t="str">
        <f>_xlfn.XLOOKUP(Tabla15[[#This Row],[cedula]],MINC_022025[NUMERO_DOCUMENTO],MINC_022025[LUGAR_FUNCIONES])</f>
        <v>VICEMINISTERIO DE PATRIMONIO CULTURAL</v>
      </c>
      <c r="K1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74" s="21" t="str">
        <f>_xlfn.XLOOKUP(Tabla15[[#This Row],[CARGO]],TSIMPLIFICADO[CARGO],TSIMPLIFICADO[CATEGORIA DEL SERVIDOR],Tabla15[[#This Row],[TIPO]])</f>
        <v>FIJO</v>
      </c>
      <c r="M174" s="21" t="str">
        <f>IF(Tabla15[[#This Row],[CTA]]="2.1.1.3.01","TRAMITE DE PENSION",IF(Tabla15[[#This Row],[CAT1]]&lt;&gt;"",Tabla15[[#This Row],[CAT1]],Tabla15[[#This Row],[CAT2]]))</f>
        <v>CARRERA ADMINISTRATIVA</v>
      </c>
      <c r="N174" s="86" t="str">
        <f>_xlfn.XLOOKUP(Tabla15[[#This Row],[cedula]],TFECHA[cedula],TFECHA[desde],"")</f>
        <v/>
      </c>
      <c r="O174" s="86" t="str">
        <f>_xlfn.XLOOKUP(Tabla15[[#This Row],[cedula]],TFECHA[cedula],TFECHA[hasta],"")</f>
        <v/>
      </c>
      <c r="P174" s="34">
        <f>_xlfn.XLOOKUP(Tabla15[[#This Row],[COD]],TNOMINA[CODIGO],TNOMINA[sbruto])</f>
        <v>45000</v>
      </c>
      <c r="Q174" s="34">
        <f>_xlfn.XLOOKUP(Tabla15[[#This Row],[COD]],TNOMINA[CODIGO],TNOMINA[ISR])</f>
        <v>1148.33</v>
      </c>
      <c r="R174" s="34">
        <f>_xlfn.XLOOKUP(Tabla15[[#This Row],[COD]],TNOMINA[CODIGO],TNOMINA[SFS])</f>
        <v>1368</v>
      </c>
      <c r="S174" s="34">
        <f>_xlfn.XLOOKUP(Tabla15[[#This Row],[COD]],TNOMINA[CODIGO],TNOMINA[AFP])</f>
        <v>1291.5</v>
      </c>
      <c r="T174" s="34">
        <f>_xlfn.XLOOKUP(Tabla15[[#This Row],[COD]],TNOMINA[CODIGO],TNOMINA[Otros Descuentos])</f>
        <v>25430.379999999997</v>
      </c>
      <c r="U174" s="34">
        <f>_xlfn.XLOOKUP(Tabla15[[#This Row],[COD]],TNOMINA[CODIGO],TNOMINA[sneto])</f>
        <v>15761.79</v>
      </c>
      <c r="V174" s="21" t="str" cm="1">
        <f t="array" ref="V174">_xlfn.XLOOKUP(Tabla15[[#This Row],[cedula]],MINC_022025[NUMERO_DOCUMENTO],LEFT(MINC_022025[GENERO],1))</f>
        <v>F</v>
      </c>
      <c r="W174" s="56" t="str">
        <f>_xlfn.XLOOKUP(Tabla15[[#This Row],[DIRECCIÓN O DEPARTAMENTO]],MINC_022025[LUGAR_FUNCIONES],MINC_022025[LUGAR_FUNCIONES_CODIGO])</f>
        <v>01.83.03</v>
      </c>
      <c r="X174" s="21">
        <f>LEN(Tabla15[[#This Row],[CODIGO LUGAR]])</f>
        <v>8</v>
      </c>
      <c r="Y174" s="21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>
      <c r="A175" s="42" t="str">
        <f>Tabla15[[#This Row],[cedula]]&amp;Tabla15[[#This Row],[CTA]]&amp;Tabla15[[#This Row],[prog]]</f>
        <v>001129464392.1.1.1.0101</v>
      </c>
      <c r="B175" s="21" t="s">
        <v>1787</v>
      </c>
      <c r="C175" s="59" t="s">
        <v>1807</v>
      </c>
      <c r="D175" s="59" t="s">
        <v>5730</v>
      </c>
      <c r="E175" s="59" t="s">
        <v>5731</v>
      </c>
      <c r="F175" s="59" t="s">
        <v>9</v>
      </c>
      <c r="G175" s="59" t="s">
        <v>868</v>
      </c>
      <c r="H175" s="21" t="str">
        <f>_xlfn.XLOOKUP(Tabla15[[#This Row],[cedula]],MINC_022025[CATEGORIA_PROPIA],MINC_022025[FECHA_INGRESO_PRIMER_CARGO],_xlfn.XLOOKUP(Tabla15[[#This Row],[COD]],TNOMINA[CODIGO],TNOMINA[nombre]))</f>
        <v>MONICA VASQUEZ GONZALEZ</v>
      </c>
      <c r="I175" s="21" t="str">
        <f>_xlfn.XLOOKUP(Tabla15[[#This Row],[cedula]],MINC_022025[CATEGORIA_PROPIA],MINC_022025[CARGO],_xlfn.XLOOKUP(Tabla15[[#This Row],[COD]],TNOMINA[CODIGO],TNOMINA[cargo]))</f>
        <v>ENCARGADA DE DIGITACION</v>
      </c>
      <c r="J175" s="21" t="str">
        <f>_xlfn.XLOOKUP(Tabla15[[#This Row],[cedula]],MINC_022025[NUMERO_DOCUMENTO],MINC_022025[LUGAR_FUNCIONES])</f>
        <v>VICEMINISTERIO DE PATRIMONIO CULTURAL</v>
      </c>
      <c r="K1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75" s="21" t="str">
        <f>_xlfn.XLOOKUP(Tabla15[[#This Row],[CARGO]],TSIMPLIFICADO[CARGO],TSIMPLIFICADO[CATEGORIA DEL SERVIDOR],Tabla15[[#This Row],[TIPO]])</f>
        <v>FIJO</v>
      </c>
      <c r="M175" s="21" t="str">
        <f>IF(Tabla15[[#This Row],[CTA]]="2.1.1.3.01","TRAMITE DE PENSION",IF(Tabla15[[#This Row],[CAT1]]&lt;&gt;"",Tabla15[[#This Row],[CAT1]],Tabla15[[#This Row],[CAT2]]))</f>
        <v>CARRERA ADMINISTRATIVA</v>
      </c>
      <c r="N175" s="86" t="str">
        <f>_xlfn.XLOOKUP(Tabla15[[#This Row],[cedula]],TFECHA[cedula],TFECHA[desde],"")</f>
        <v/>
      </c>
      <c r="O175" s="86" t="str">
        <f>_xlfn.XLOOKUP(Tabla15[[#This Row],[cedula]],TFECHA[cedula],TFECHA[hasta],"")</f>
        <v/>
      </c>
      <c r="P175" s="34">
        <f>_xlfn.XLOOKUP(Tabla15[[#This Row],[COD]],TNOMINA[CODIGO],TNOMINA[sbruto])</f>
        <v>45000</v>
      </c>
      <c r="Q175" s="34">
        <f>_xlfn.XLOOKUP(Tabla15[[#This Row],[COD]],TNOMINA[CODIGO],TNOMINA[ISR])</f>
        <v>1148.33</v>
      </c>
      <c r="R175" s="34">
        <f>_xlfn.XLOOKUP(Tabla15[[#This Row],[COD]],TNOMINA[CODIGO],TNOMINA[SFS])</f>
        <v>1368</v>
      </c>
      <c r="S175" s="34">
        <f>_xlfn.XLOOKUP(Tabla15[[#This Row],[COD]],TNOMINA[CODIGO],TNOMINA[AFP])</f>
        <v>1291.5</v>
      </c>
      <c r="T175" s="34">
        <f>_xlfn.XLOOKUP(Tabla15[[#This Row],[COD]],TNOMINA[CODIGO],TNOMINA[Otros Descuentos])</f>
        <v>25995.479999999996</v>
      </c>
      <c r="U175" s="34">
        <f>_xlfn.XLOOKUP(Tabla15[[#This Row],[COD]],TNOMINA[CODIGO],TNOMINA[sneto])</f>
        <v>15196.69</v>
      </c>
      <c r="V175" s="21" t="str" cm="1">
        <f t="array" ref="V175">_xlfn.XLOOKUP(Tabla15[[#This Row],[cedula]],MINC_022025[NUMERO_DOCUMENTO],LEFT(MINC_022025[GENERO],1))</f>
        <v>F</v>
      </c>
      <c r="W175" s="56" t="str">
        <f>_xlfn.XLOOKUP(Tabla15[[#This Row],[DIRECCIÓN O DEPARTAMENTO]],MINC_022025[LUGAR_FUNCIONES],MINC_022025[LUGAR_FUNCIONES_CODIGO])</f>
        <v>01.83.03</v>
      </c>
      <c r="X175" s="21">
        <f>LEN(Tabla15[[#This Row],[CODIGO LUGAR]])</f>
        <v>8</v>
      </c>
      <c r="Y175" s="21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>
      <c r="A176" s="42" t="str">
        <f>Tabla15[[#This Row],[cedula]]&amp;Tabla15[[#This Row],[CTA]]&amp;Tabla15[[#This Row],[prog]]</f>
        <v>402374505292.1.1.1.0101</v>
      </c>
      <c r="B176" s="21" t="s">
        <v>1787</v>
      </c>
      <c r="C176" s="59" t="s">
        <v>1807</v>
      </c>
      <c r="D176" s="59" t="s">
        <v>5730</v>
      </c>
      <c r="E176" s="59" t="s">
        <v>5731</v>
      </c>
      <c r="F176" s="59" t="s">
        <v>9</v>
      </c>
      <c r="G176" s="59" t="s">
        <v>1419</v>
      </c>
      <c r="H176" s="21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176" s="21" t="str">
        <f>_xlfn.XLOOKUP(Tabla15[[#This Row],[cedula]],MINC_022025[CATEGORIA_PROPIA],MINC_022025[CARGO],_xlfn.XLOOKUP(Tabla15[[#This Row],[COD]],TNOMINA[CODIGO],TNOMINA[cargo]))</f>
        <v>ASISTENTE</v>
      </c>
      <c r="J176" s="21" t="str">
        <f>_xlfn.XLOOKUP(Tabla15[[#This Row],[cedula]],MINC_022025[NUMERO_DOCUMENTO],MINC_022025[LUGAR_FUNCIONES])</f>
        <v>VICEMINISTERIO DE PATRIMONIO CULTURAL</v>
      </c>
      <c r="K1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76" s="21" t="str">
        <f>_xlfn.XLOOKUP(Tabla15[[#This Row],[CARGO]],TSIMPLIFICADO[CARGO],TSIMPLIFICADO[CATEGORIA DEL SERVIDOR],Tabla15[[#This Row],[TIPO]])</f>
        <v>FIJO</v>
      </c>
      <c r="M176" s="21" t="str">
        <f>IF(Tabla15[[#This Row],[CTA]]="2.1.1.3.01","TRAMITE DE PENSION",IF(Tabla15[[#This Row],[CAT1]]&lt;&gt;"",Tabla15[[#This Row],[CAT1]],Tabla15[[#This Row],[CAT2]]))</f>
        <v>EMPLEADO DE CONFIANZA</v>
      </c>
      <c r="N176" s="86" t="str">
        <f>_xlfn.XLOOKUP(Tabla15[[#This Row],[cedula]],TFECHA[cedula],TFECHA[desde],"")</f>
        <v/>
      </c>
      <c r="O176" s="86" t="str">
        <f>_xlfn.XLOOKUP(Tabla15[[#This Row],[cedula]],TFECHA[cedula],TFECHA[hasta],"")</f>
        <v/>
      </c>
      <c r="P176" s="34">
        <f>_xlfn.XLOOKUP(Tabla15[[#This Row],[COD]],TNOMINA[CODIGO],TNOMINA[sbruto])</f>
        <v>45000</v>
      </c>
      <c r="Q176" s="34">
        <f>_xlfn.XLOOKUP(Tabla15[[#This Row],[COD]],TNOMINA[CODIGO],TNOMINA[ISR])</f>
        <v>1148.33</v>
      </c>
      <c r="R176" s="34">
        <f>_xlfn.XLOOKUP(Tabla15[[#This Row],[COD]],TNOMINA[CODIGO],TNOMINA[SFS])</f>
        <v>1368</v>
      </c>
      <c r="S176" s="34">
        <f>_xlfn.XLOOKUP(Tabla15[[#This Row],[COD]],TNOMINA[CODIGO],TNOMINA[AFP])</f>
        <v>1291.5</v>
      </c>
      <c r="T176" s="34">
        <f>_xlfn.XLOOKUP(Tabla15[[#This Row],[COD]],TNOMINA[CODIGO],TNOMINA[Otros Descuentos])</f>
        <v>25</v>
      </c>
      <c r="U176" s="34">
        <f>_xlfn.XLOOKUP(Tabla15[[#This Row],[COD]],TNOMINA[CODIGO],TNOMINA[sneto])</f>
        <v>41167.17</v>
      </c>
      <c r="V176" s="21" t="str" cm="1">
        <f t="array" ref="V176">_xlfn.XLOOKUP(Tabla15[[#This Row],[cedula]],MINC_022025[NUMERO_DOCUMENTO],LEFT(MINC_022025[GENERO],1))</f>
        <v>F</v>
      </c>
      <c r="W176" s="56" t="str">
        <f>_xlfn.XLOOKUP(Tabla15[[#This Row],[DIRECCIÓN O DEPARTAMENTO]],MINC_022025[LUGAR_FUNCIONES],MINC_022025[LUGAR_FUNCIONES_CODIGO])</f>
        <v>01.83.03</v>
      </c>
      <c r="X176" s="21">
        <f>LEN(Tabla15[[#This Row],[CODIGO LUGAR]])</f>
        <v>8</v>
      </c>
      <c r="Y176" s="21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>
      <c r="A177" s="42" t="str">
        <f>Tabla15[[#This Row],[cedula]]&amp;Tabla15[[#This Row],[CTA]]&amp;Tabla15[[#This Row],[prog]]</f>
        <v>001171798532.1.1.1.0101</v>
      </c>
      <c r="B177" s="21" t="s">
        <v>1787</v>
      </c>
      <c r="C177" s="59" t="s">
        <v>1807</v>
      </c>
      <c r="D177" s="59" t="s">
        <v>5730</v>
      </c>
      <c r="E177" s="59" t="s">
        <v>5731</v>
      </c>
      <c r="F177" s="59" t="s">
        <v>9</v>
      </c>
      <c r="G177" s="59" t="s">
        <v>887</v>
      </c>
      <c r="H177" s="21" t="str">
        <f>_xlfn.XLOOKUP(Tabla15[[#This Row],[cedula]],MINC_022025[CATEGORIA_PROPIA],MINC_022025[FECHA_INGRESO_PRIMER_CARGO],_xlfn.XLOOKUP(Tabla15[[#This Row],[COD]],TNOMINA[CODIGO],TNOMINA[nombre]))</f>
        <v>YISSEL MONTERO</v>
      </c>
      <c r="I177" s="21" t="str">
        <f>_xlfn.XLOOKUP(Tabla15[[#This Row],[cedula]],MINC_022025[CATEGORIA_PROPIA],MINC_022025[CARGO],_xlfn.XLOOKUP(Tabla15[[#This Row],[COD]],TNOMINA[CODIGO],TNOMINA[cargo]))</f>
        <v>DIGITADOR</v>
      </c>
      <c r="J177" s="21" t="str">
        <f>_xlfn.XLOOKUP(Tabla15[[#This Row],[cedula]],MINC_022025[NUMERO_DOCUMENTO],MINC_022025[LUGAR_FUNCIONES])</f>
        <v>VICEMINISTERIO DE PATRIMONIO CULTURAL</v>
      </c>
      <c r="K1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77" s="21" t="str">
        <f>_xlfn.XLOOKUP(Tabla15[[#This Row],[CARGO]],TSIMPLIFICADO[CARGO],TSIMPLIFICADO[CATEGORIA DEL SERVIDOR],Tabla15[[#This Row],[TIPO]])</f>
        <v>FIJO</v>
      </c>
      <c r="M177" s="21" t="str">
        <f>IF(Tabla15[[#This Row],[CTA]]="2.1.1.3.01","TRAMITE DE PENSION",IF(Tabla15[[#This Row],[CAT1]]&lt;&gt;"",Tabla15[[#This Row],[CAT1]],Tabla15[[#This Row],[CAT2]]))</f>
        <v>CARRERA ADMINISTRATIVA</v>
      </c>
      <c r="N177" s="86" t="str">
        <f>_xlfn.XLOOKUP(Tabla15[[#This Row],[cedula]],TFECHA[cedula],TFECHA[desde],"")</f>
        <v/>
      </c>
      <c r="O177" s="86" t="str">
        <f>_xlfn.XLOOKUP(Tabla15[[#This Row],[cedula]],TFECHA[cedula],TFECHA[hasta],"")</f>
        <v/>
      </c>
      <c r="P177" s="34">
        <f>_xlfn.XLOOKUP(Tabla15[[#This Row],[COD]],TNOMINA[CODIGO],TNOMINA[sbruto])</f>
        <v>45000</v>
      </c>
      <c r="Q177" s="34">
        <f>_xlfn.XLOOKUP(Tabla15[[#This Row],[COD]],TNOMINA[CODIGO],TNOMINA[ISR])</f>
        <v>1148.33</v>
      </c>
      <c r="R177" s="34">
        <f>_xlfn.XLOOKUP(Tabla15[[#This Row],[COD]],TNOMINA[CODIGO],TNOMINA[SFS])</f>
        <v>1368</v>
      </c>
      <c r="S177" s="34">
        <f>_xlfn.XLOOKUP(Tabla15[[#This Row],[COD]],TNOMINA[CODIGO],TNOMINA[AFP])</f>
        <v>1291.5</v>
      </c>
      <c r="T177" s="34">
        <f>_xlfn.XLOOKUP(Tabla15[[#This Row],[COD]],TNOMINA[CODIGO],TNOMINA[Otros Descuentos])</f>
        <v>21442.129999999997</v>
      </c>
      <c r="U177" s="34">
        <f>_xlfn.XLOOKUP(Tabla15[[#This Row],[COD]],TNOMINA[CODIGO],TNOMINA[sneto])</f>
        <v>19750.04</v>
      </c>
      <c r="V177" s="21" t="str" cm="1">
        <f t="array" ref="V177">_xlfn.XLOOKUP(Tabla15[[#This Row],[cedula]],MINC_022025[NUMERO_DOCUMENTO],LEFT(MINC_022025[GENERO],1))</f>
        <v>F</v>
      </c>
      <c r="W177" s="56" t="str">
        <f>_xlfn.XLOOKUP(Tabla15[[#This Row],[DIRECCIÓN O DEPARTAMENTO]],MINC_022025[LUGAR_FUNCIONES],MINC_022025[LUGAR_FUNCIONES_CODIGO])</f>
        <v>01.83.03</v>
      </c>
      <c r="X177" s="21">
        <f>LEN(Tabla15[[#This Row],[CODIGO LUGAR]])</f>
        <v>8</v>
      </c>
      <c r="Y177" s="21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>
      <c r="A178" s="42" t="str">
        <f>Tabla15[[#This Row],[cedula]]&amp;Tabla15[[#This Row],[CTA]]&amp;Tabla15[[#This Row],[prog]]</f>
        <v>001041583242.1.1.1.0101</v>
      </c>
      <c r="B178" s="21" t="s">
        <v>1787</v>
      </c>
      <c r="C178" s="59" t="s">
        <v>1807</v>
      </c>
      <c r="D178" s="59" t="s">
        <v>5730</v>
      </c>
      <c r="E178" s="59" t="s">
        <v>5731</v>
      </c>
      <c r="F178" s="59" t="s">
        <v>9</v>
      </c>
      <c r="G178" s="59" t="s">
        <v>910</v>
      </c>
      <c r="H178" s="21" t="str">
        <f>_xlfn.XLOOKUP(Tabla15[[#This Row],[cedula]],MINC_022025[CATEGORIA_PROPIA],MINC_022025[FECHA_INGRESO_PRIMER_CARGO],_xlfn.XLOOKUP(Tabla15[[#This Row],[COD]],TNOMINA[CODIGO],TNOMINA[nombre]))</f>
        <v>RAMONA SANCHEZ PEREZ</v>
      </c>
      <c r="I178" s="21" t="str">
        <f>_xlfn.XLOOKUP(Tabla15[[#This Row],[cedula]],MINC_022025[CATEGORIA_PROPIA],MINC_022025[CARGO],_xlfn.XLOOKUP(Tabla15[[#This Row],[COD]],TNOMINA[CODIGO],TNOMINA[cargo]))</f>
        <v>ENC. DPTO. DE CONTABILIDAD</v>
      </c>
      <c r="J178" s="21" t="str">
        <f>_xlfn.XLOOKUP(Tabla15[[#This Row],[cedula]],MINC_022025[NUMERO_DOCUMENTO],MINC_022025[LUGAR_FUNCIONES])</f>
        <v>VICEMINISTERIO DE PATRIMONIO CULTURAL</v>
      </c>
      <c r="K1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78" s="21" t="str">
        <f>_xlfn.XLOOKUP(Tabla15[[#This Row],[CARGO]],TSIMPLIFICADO[CARGO],TSIMPLIFICADO[CATEGORIA DEL SERVIDOR],Tabla15[[#This Row],[TIPO]])</f>
        <v>FIJO</v>
      </c>
      <c r="M178" s="21" t="str">
        <f>IF(Tabla15[[#This Row],[CTA]]="2.1.1.3.01","TRAMITE DE PENSION",IF(Tabla15[[#This Row],[CAT1]]&lt;&gt;"",Tabla15[[#This Row],[CAT1]],Tabla15[[#This Row],[CAT2]]))</f>
        <v>CARRERA ADMINISTRATIVA</v>
      </c>
      <c r="N178" s="86" t="str">
        <f>_xlfn.XLOOKUP(Tabla15[[#This Row],[cedula]],TFECHA[cedula],TFECHA[desde],"")</f>
        <v/>
      </c>
      <c r="O178" s="86" t="str">
        <f>_xlfn.XLOOKUP(Tabla15[[#This Row],[cedula]],TFECHA[cedula],TFECHA[hasta],"")</f>
        <v/>
      </c>
      <c r="P178" s="34">
        <f>_xlfn.XLOOKUP(Tabla15[[#This Row],[COD]],TNOMINA[CODIGO],TNOMINA[sbruto])</f>
        <v>40000</v>
      </c>
      <c r="Q178" s="34">
        <f>_xlfn.XLOOKUP(Tabla15[[#This Row],[COD]],TNOMINA[CODIGO],TNOMINA[ISR])</f>
        <v>442.65</v>
      </c>
      <c r="R178" s="34">
        <f>_xlfn.XLOOKUP(Tabla15[[#This Row],[COD]],TNOMINA[CODIGO],TNOMINA[SFS])</f>
        <v>1216</v>
      </c>
      <c r="S178" s="34">
        <f>_xlfn.XLOOKUP(Tabla15[[#This Row],[COD]],TNOMINA[CODIGO],TNOMINA[AFP])</f>
        <v>1148</v>
      </c>
      <c r="T178" s="34">
        <f>_xlfn.XLOOKUP(Tabla15[[#This Row],[COD]],TNOMINA[CODIGO],TNOMINA[Otros Descuentos])</f>
        <v>25</v>
      </c>
      <c r="U178" s="34">
        <f>_xlfn.XLOOKUP(Tabla15[[#This Row],[COD]],TNOMINA[CODIGO],TNOMINA[sneto])</f>
        <v>37168.35</v>
      </c>
      <c r="V178" s="21" t="str" cm="1">
        <f t="array" ref="V178">_xlfn.XLOOKUP(Tabla15[[#This Row],[cedula]],MINC_022025[NUMERO_DOCUMENTO],LEFT(MINC_022025[GENERO],1))</f>
        <v>F</v>
      </c>
      <c r="W178" s="56" t="str">
        <f>_xlfn.XLOOKUP(Tabla15[[#This Row],[DIRECCIÓN O DEPARTAMENTO]],MINC_022025[LUGAR_FUNCIONES],MINC_022025[LUGAR_FUNCIONES_CODIGO])</f>
        <v>01.83.03</v>
      </c>
      <c r="X178" s="21">
        <f>LEN(Tabla15[[#This Row],[CODIGO LUGAR]])</f>
        <v>8</v>
      </c>
      <c r="Y178" s="21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>
      <c r="A179" s="42" t="str">
        <f>Tabla15[[#This Row],[cedula]]&amp;Tabla15[[#This Row],[CTA]]&amp;Tabla15[[#This Row],[prog]]</f>
        <v>001190808102.1.1.1.0101</v>
      </c>
      <c r="B179" s="21" t="s">
        <v>1787</v>
      </c>
      <c r="C179" s="59" t="s">
        <v>1807</v>
      </c>
      <c r="D179" s="59" t="s">
        <v>5730</v>
      </c>
      <c r="E179" s="59" t="s">
        <v>5731</v>
      </c>
      <c r="F179" s="59" t="s">
        <v>9</v>
      </c>
      <c r="G179" s="59" t="s">
        <v>1235</v>
      </c>
      <c r="H179" s="21" t="str">
        <f>_xlfn.XLOOKUP(Tabla15[[#This Row],[cedula]],MINC_022025[CATEGORIA_PROPIA],MINC_022025[FECHA_INGRESO_PRIMER_CARGO],_xlfn.XLOOKUP(Tabla15[[#This Row],[COD]],TNOMINA[CODIGO],TNOMINA[nombre]))</f>
        <v>AGAR GISEL PEÑA</v>
      </c>
      <c r="I179" s="21" t="str">
        <f>_xlfn.XLOOKUP(Tabla15[[#This Row],[cedula]],MINC_022025[CATEGORIA_PROPIA],MINC_022025[CARGO],_xlfn.XLOOKUP(Tabla15[[#This Row],[COD]],TNOMINA[CODIGO],TNOMINA[cargo]))</f>
        <v>RECEPCIONISTA</v>
      </c>
      <c r="J179" s="21" t="str">
        <f>_xlfn.XLOOKUP(Tabla15[[#This Row],[cedula]],MINC_022025[NUMERO_DOCUMENTO],MINC_022025[LUGAR_FUNCIONES])</f>
        <v>VICEMINISTERIO DE PATRIMONIO CULTURAL</v>
      </c>
      <c r="K1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79" s="21" t="str">
        <f>_xlfn.XLOOKUP(Tabla15[[#This Row],[CARGO]],TSIMPLIFICADO[CARGO],TSIMPLIFICADO[CATEGORIA DEL SERVIDOR],Tabla15[[#This Row],[TIPO]])</f>
        <v>ESTATUTO SIMPLIFICADO</v>
      </c>
      <c r="M179" s="21" t="str">
        <f>IF(Tabla15[[#This Row],[CTA]]="2.1.1.3.01","TRAMITE DE PENSION",IF(Tabla15[[#This Row],[CAT1]]&lt;&gt;"",Tabla15[[#This Row],[CAT1]],Tabla15[[#This Row],[CAT2]]))</f>
        <v>ESTATUTO SIMPLIFICADO</v>
      </c>
      <c r="N179" s="86" t="str">
        <f>_xlfn.XLOOKUP(Tabla15[[#This Row],[cedula]],TFECHA[cedula],TFECHA[desde],"")</f>
        <v/>
      </c>
      <c r="O179" s="86" t="str">
        <f>_xlfn.XLOOKUP(Tabla15[[#This Row],[cedula]],TFECHA[cedula],TFECHA[hasta],"")</f>
        <v/>
      </c>
      <c r="P179" s="34">
        <f>_xlfn.XLOOKUP(Tabla15[[#This Row],[COD]],TNOMINA[CODIGO],TNOMINA[sbruto])</f>
        <v>35000</v>
      </c>
      <c r="Q179" s="34">
        <f>_xlfn.XLOOKUP(Tabla15[[#This Row],[COD]],TNOMINA[CODIGO],TNOMINA[ISR])</f>
        <v>0</v>
      </c>
      <c r="R179" s="34">
        <f>_xlfn.XLOOKUP(Tabla15[[#This Row],[COD]],TNOMINA[CODIGO],TNOMINA[SFS])</f>
        <v>1064</v>
      </c>
      <c r="S179" s="34">
        <f>_xlfn.XLOOKUP(Tabla15[[#This Row],[COD]],TNOMINA[CODIGO],TNOMINA[AFP])</f>
        <v>1004.5</v>
      </c>
      <c r="T179" s="34">
        <f>_xlfn.XLOOKUP(Tabla15[[#This Row],[COD]],TNOMINA[CODIGO],TNOMINA[Otros Descuentos])</f>
        <v>0</v>
      </c>
      <c r="U179" s="34">
        <f>_xlfn.XLOOKUP(Tabla15[[#This Row],[COD]],TNOMINA[CODIGO],TNOMINA[sneto])</f>
        <v>32906.5</v>
      </c>
      <c r="V179" s="21" t="str" cm="1">
        <f t="array" ref="V179">_xlfn.XLOOKUP(Tabla15[[#This Row],[cedula]],MINC_022025[NUMERO_DOCUMENTO],LEFT(MINC_022025[GENERO],1))</f>
        <v>F</v>
      </c>
      <c r="W179" s="56" t="str">
        <f>_xlfn.XLOOKUP(Tabla15[[#This Row],[DIRECCIÓN O DEPARTAMENTO]],MINC_022025[LUGAR_FUNCIONES],MINC_022025[LUGAR_FUNCIONES_CODIGO])</f>
        <v>01.83.03</v>
      </c>
      <c r="X179" s="21">
        <f>LEN(Tabla15[[#This Row],[CODIGO LUGAR]])</f>
        <v>8</v>
      </c>
      <c r="Y179" s="21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>
      <c r="A180" s="42" t="str">
        <f>Tabla15[[#This Row],[cedula]]&amp;Tabla15[[#This Row],[CTA]]&amp;Tabla15[[#This Row],[prog]]</f>
        <v>402474335722.1.1.1.0101</v>
      </c>
      <c r="B180" s="21" t="s">
        <v>1787</v>
      </c>
      <c r="C180" s="59" t="s">
        <v>1807</v>
      </c>
      <c r="D180" s="59" t="s">
        <v>5730</v>
      </c>
      <c r="E180" s="59" t="s">
        <v>5731</v>
      </c>
      <c r="F180" s="59" t="s">
        <v>9</v>
      </c>
      <c r="G180" s="59" t="s">
        <v>2586</v>
      </c>
      <c r="H180" s="21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180" s="21" t="str">
        <f>_xlfn.XLOOKUP(Tabla15[[#This Row],[cedula]],MINC_022025[CATEGORIA_PROPIA],MINC_022025[CARGO],_xlfn.XLOOKUP(Tabla15[[#This Row],[COD]],TNOMINA[CODIGO],TNOMINA[cargo]))</f>
        <v>AUXILIAR ADMINISTRATIVO (A)</v>
      </c>
      <c r="J180" s="21" t="str">
        <f>_xlfn.XLOOKUP(Tabla15[[#This Row],[cedula]],MINC_022025[NUMERO_DOCUMENTO],MINC_022025[LUGAR_FUNCIONES])</f>
        <v>VICEMINISTERIO DE PATRIMONIO CULTURAL</v>
      </c>
      <c r="K1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0" s="21" t="str">
        <f>_xlfn.XLOOKUP(Tabla15[[#This Row],[CARGO]],TSIMPLIFICADO[CARGO],TSIMPLIFICADO[CATEGORIA DEL SERVIDOR],Tabla15[[#This Row],[TIPO]])</f>
        <v>ESTATUTO SIMPLIFICADO</v>
      </c>
      <c r="M180" s="21" t="str">
        <f>IF(Tabla15[[#This Row],[CTA]]="2.1.1.3.01","TRAMITE DE PENSION",IF(Tabla15[[#This Row],[CAT1]]&lt;&gt;"",Tabla15[[#This Row],[CAT1]],Tabla15[[#This Row],[CAT2]]))</f>
        <v>ESTATUTO SIMPLIFICADO</v>
      </c>
      <c r="N180" s="86" t="str">
        <f>_xlfn.XLOOKUP(Tabla15[[#This Row],[cedula]],TFECHA[cedula],TFECHA[desde],"")</f>
        <v/>
      </c>
      <c r="O180" s="86" t="str">
        <f>_xlfn.XLOOKUP(Tabla15[[#This Row],[cedula]],TFECHA[cedula],TFECHA[hasta],"")</f>
        <v/>
      </c>
      <c r="P180" s="34">
        <f>_xlfn.XLOOKUP(Tabla15[[#This Row],[COD]],TNOMINA[CODIGO],TNOMINA[sbruto])</f>
        <v>35000</v>
      </c>
      <c r="Q180" s="34">
        <f>_xlfn.XLOOKUP(Tabla15[[#This Row],[COD]],TNOMINA[CODIGO],TNOMINA[ISR])</f>
        <v>0</v>
      </c>
      <c r="R180" s="34">
        <f>_xlfn.XLOOKUP(Tabla15[[#This Row],[COD]],TNOMINA[CODIGO],TNOMINA[SFS])</f>
        <v>1064</v>
      </c>
      <c r="S180" s="34">
        <f>_xlfn.XLOOKUP(Tabla15[[#This Row],[COD]],TNOMINA[CODIGO],TNOMINA[AFP])</f>
        <v>1004.5</v>
      </c>
      <c r="T180" s="34">
        <f>_xlfn.XLOOKUP(Tabla15[[#This Row],[COD]],TNOMINA[CODIGO],TNOMINA[Otros Descuentos])</f>
        <v>0</v>
      </c>
      <c r="U180" s="34">
        <f>_xlfn.XLOOKUP(Tabla15[[#This Row],[COD]],TNOMINA[CODIGO],TNOMINA[sneto])</f>
        <v>28540.5</v>
      </c>
      <c r="V180" s="21" t="str" cm="1">
        <f t="array" ref="V180">_xlfn.XLOOKUP(Tabla15[[#This Row],[cedula]],MINC_022025[NUMERO_DOCUMENTO],LEFT(MINC_022025[GENERO],1))</f>
        <v>M</v>
      </c>
      <c r="W180" s="56" t="str">
        <f>_xlfn.XLOOKUP(Tabla15[[#This Row],[DIRECCIÓN O DEPARTAMENTO]],MINC_022025[LUGAR_FUNCIONES],MINC_022025[LUGAR_FUNCIONES_CODIGO])</f>
        <v>01.83.03</v>
      </c>
      <c r="X180" s="21">
        <f>LEN(Tabla15[[#This Row],[CODIGO LUGAR]])</f>
        <v>8</v>
      </c>
      <c r="Y180" s="21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>
      <c r="A181" s="42" t="str">
        <f>Tabla15[[#This Row],[cedula]]&amp;Tabla15[[#This Row],[CTA]]&amp;Tabla15[[#This Row],[prog]]</f>
        <v>001055229652.1.1.1.0101</v>
      </c>
      <c r="B181" s="21" t="s">
        <v>1787</v>
      </c>
      <c r="C181" s="59" t="s">
        <v>1807</v>
      </c>
      <c r="D181" s="59" t="s">
        <v>5730</v>
      </c>
      <c r="E181" s="59" t="s">
        <v>5731</v>
      </c>
      <c r="F181" s="59" t="s">
        <v>9</v>
      </c>
      <c r="G181" s="59" t="s">
        <v>890</v>
      </c>
      <c r="H181" s="21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181" s="21" t="str">
        <f>_xlfn.XLOOKUP(Tabla15[[#This Row],[cedula]],MINC_022025[CATEGORIA_PROPIA],MINC_022025[CARGO],_xlfn.XLOOKUP(Tabla15[[#This Row],[COD]],TNOMINA[CODIGO],TNOMINA[cargo]))</f>
        <v>SECRETARIA ADMINISTRATIVA</v>
      </c>
      <c r="J181" s="21" t="str">
        <f>_xlfn.XLOOKUP(Tabla15[[#This Row],[cedula]],MINC_022025[NUMERO_DOCUMENTO],MINC_022025[LUGAR_FUNCIONES])</f>
        <v>VICEMINISTERIO DE PATRIMONIO CULTURAL</v>
      </c>
      <c r="K1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81" s="21" t="str">
        <f>_xlfn.XLOOKUP(Tabla15[[#This Row],[CARGO]],TSIMPLIFICADO[CARGO],TSIMPLIFICADO[CATEGORIA DEL SERVIDOR],Tabla15[[#This Row],[TIPO]])</f>
        <v>ESTATUTO SIMPLIFICADO</v>
      </c>
      <c r="M181" s="21" t="str">
        <f>IF(Tabla15[[#This Row],[CTA]]="2.1.1.3.01","TRAMITE DE PENSION",IF(Tabla15[[#This Row],[CAT1]]&lt;&gt;"",Tabla15[[#This Row],[CAT1]],Tabla15[[#This Row],[CAT2]]))</f>
        <v>CARRERA ADMINISTRATIVA</v>
      </c>
      <c r="N181" s="86" t="str">
        <f>_xlfn.XLOOKUP(Tabla15[[#This Row],[cedula]],TFECHA[cedula],TFECHA[desde],"")</f>
        <v/>
      </c>
      <c r="O181" s="86" t="str">
        <f>_xlfn.XLOOKUP(Tabla15[[#This Row],[cedula]],TFECHA[cedula],TFECHA[hasta],"")</f>
        <v/>
      </c>
      <c r="P181" s="34">
        <f>_xlfn.XLOOKUP(Tabla15[[#This Row],[COD]],TNOMINA[CODIGO],TNOMINA[sbruto])</f>
        <v>35000</v>
      </c>
      <c r="Q181" s="34">
        <f>_xlfn.XLOOKUP(Tabla15[[#This Row],[COD]],TNOMINA[CODIGO],TNOMINA[ISR])</f>
        <v>0</v>
      </c>
      <c r="R181" s="34">
        <f>_xlfn.XLOOKUP(Tabla15[[#This Row],[COD]],TNOMINA[CODIGO],TNOMINA[SFS])</f>
        <v>1064</v>
      </c>
      <c r="S181" s="34">
        <f>_xlfn.XLOOKUP(Tabla15[[#This Row],[COD]],TNOMINA[CODIGO],TNOMINA[AFP])</f>
        <v>1004.5</v>
      </c>
      <c r="T181" s="34">
        <f>_xlfn.XLOOKUP(Tabla15[[#This Row],[COD]],TNOMINA[CODIGO],TNOMINA[Otros Descuentos])</f>
        <v>0</v>
      </c>
      <c r="U181" s="34">
        <f>_xlfn.XLOOKUP(Tabla15[[#This Row],[COD]],TNOMINA[CODIGO],TNOMINA[sneto])</f>
        <v>28087.66</v>
      </c>
      <c r="V181" s="21" t="str" cm="1">
        <f t="array" ref="V181">_xlfn.XLOOKUP(Tabla15[[#This Row],[cedula]],MINC_022025[NUMERO_DOCUMENTO],LEFT(MINC_022025[GENERO],1))</f>
        <v>F</v>
      </c>
      <c r="W181" s="56" t="str">
        <f>_xlfn.XLOOKUP(Tabla15[[#This Row],[DIRECCIÓN O DEPARTAMENTO]],MINC_022025[LUGAR_FUNCIONES],MINC_022025[LUGAR_FUNCIONES_CODIGO])</f>
        <v>01.83.03</v>
      </c>
      <c r="X181" s="21">
        <f>LEN(Tabla15[[#This Row],[CODIGO LUGAR]])</f>
        <v>8</v>
      </c>
      <c r="Y181" s="21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>
      <c r="A182" s="42" t="str">
        <f>Tabla15[[#This Row],[cedula]]&amp;Tabla15[[#This Row],[CTA]]&amp;Tabla15[[#This Row],[prog]]</f>
        <v>402006444882.1.1.1.0101</v>
      </c>
      <c r="B182" s="21" t="s">
        <v>1787</v>
      </c>
      <c r="C182" s="59" t="s">
        <v>1807</v>
      </c>
      <c r="D182" s="59" t="s">
        <v>5730</v>
      </c>
      <c r="E182" s="59" t="s">
        <v>5731</v>
      </c>
      <c r="F182" s="59" t="s">
        <v>9</v>
      </c>
      <c r="G182" s="59" t="s">
        <v>2415</v>
      </c>
      <c r="H182" s="21" t="str">
        <f>_xlfn.XLOOKUP(Tabla15[[#This Row],[cedula]],MINC_022025[CATEGORIA_PROPIA],MINC_022025[FECHA_INGRESO_PRIMER_CARGO],_xlfn.XLOOKUP(Tabla15[[#This Row],[COD]],TNOMINA[CODIGO],TNOMINA[nombre]))</f>
        <v>DANIEL ABREU GERONIMO</v>
      </c>
      <c r="I182" s="21" t="str">
        <f>_xlfn.XLOOKUP(Tabla15[[#This Row],[cedula]],MINC_022025[CATEGORIA_PROPIA],MINC_022025[CARGO],_xlfn.XLOOKUP(Tabla15[[#This Row],[COD]],TNOMINA[CODIGO],TNOMINA[cargo]))</f>
        <v>AUXILIAR ADMINISTRATIVO (A)</v>
      </c>
      <c r="J182" s="21" t="str">
        <f>_xlfn.XLOOKUP(Tabla15[[#This Row],[cedula]],MINC_022025[NUMERO_DOCUMENTO],MINC_022025[LUGAR_FUNCIONES])</f>
        <v>VICEMINISTERIO DE PATRIMONIO CULTURAL</v>
      </c>
      <c r="K1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2" s="21" t="str">
        <f>_xlfn.XLOOKUP(Tabla15[[#This Row],[CARGO]],TSIMPLIFICADO[CARGO],TSIMPLIFICADO[CATEGORIA DEL SERVIDOR],Tabla15[[#This Row],[TIPO]])</f>
        <v>ESTATUTO SIMPLIFICADO</v>
      </c>
      <c r="M182" s="21" t="str">
        <f>IF(Tabla15[[#This Row],[CTA]]="2.1.1.3.01","TRAMITE DE PENSION",IF(Tabla15[[#This Row],[CAT1]]&lt;&gt;"",Tabla15[[#This Row],[CAT1]],Tabla15[[#This Row],[CAT2]]))</f>
        <v>ESTATUTO SIMPLIFICADO</v>
      </c>
      <c r="N182" s="86" t="str">
        <f>_xlfn.XLOOKUP(Tabla15[[#This Row],[cedula]],TFECHA[cedula],TFECHA[desde],"")</f>
        <v/>
      </c>
      <c r="O182" s="86" t="str">
        <f>_xlfn.XLOOKUP(Tabla15[[#This Row],[cedula]],TFECHA[cedula],TFECHA[hasta],"")</f>
        <v/>
      </c>
      <c r="P182" s="34">
        <f>_xlfn.XLOOKUP(Tabla15[[#This Row],[COD]],TNOMINA[CODIGO],TNOMINA[sbruto])</f>
        <v>35000</v>
      </c>
      <c r="Q182" s="34">
        <f>_xlfn.XLOOKUP(Tabla15[[#This Row],[COD]],TNOMINA[CODIGO],TNOMINA[ISR])</f>
        <v>0</v>
      </c>
      <c r="R182" s="34">
        <f>_xlfn.XLOOKUP(Tabla15[[#This Row],[COD]],TNOMINA[CODIGO],TNOMINA[SFS])</f>
        <v>1064</v>
      </c>
      <c r="S182" s="34">
        <f>_xlfn.XLOOKUP(Tabla15[[#This Row],[COD]],TNOMINA[CODIGO],TNOMINA[AFP])</f>
        <v>1004.5</v>
      </c>
      <c r="T182" s="34">
        <f>_xlfn.XLOOKUP(Tabla15[[#This Row],[COD]],TNOMINA[CODIGO],TNOMINA[Otros Descuentos])</f>
        <v>0</v>
      </c>
      <c r="U182" s="34">
        <f>_xlfn.XLOOKUP(Tabla15[[#This Row],[COD]],TNOMINA[CODIGO],TNOMINA[sneto])</f>
        <v>27240.73</v>
      </c>
      <c r="V182" s="21" t="str" cm="1">
        <f t="array" ref="V182">_xlfn.XLOOKUP(Tabla15[[#This Row],[cedula]],MINC_022025[NUMERO_DOCUMENTO],LEFT(MINC_022025[GENERO],1))</f>
        <v>M</v>
      </c>
      <c r="W182" s="56" t="str">
        <f>_xlfn.XLOOKUP(Tabla15[[#This Row],[DIRECCIÓN O DEPARTAMENTO]],MINC_022025[LUGAR_FUNCIONES],MINC_022025[LUGAR_FUNCIONES_CODIGO])</f>
        <v>01.83.03</v>
      </c>
      <c r="X182" s="21">
        <f>LEN(Tabla15[[#This Row],[CODIGO LUGAR]])</f>
        <v>8</v>
      </c>
      <c r="Y182" s="21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>
      <c r="A183" s="42" t="str">
        <f>Tabla15[[#This Row],[cedula]]&amp;Tabla15[[#This Row],[CTA]]&amp;Tabla15[[#This Row],[prog]]</f>
        <v>402219457322.1.1.1.0101</v>
      </c>
      <c r="B183" s="21" t="s">
        <v>1787</v>
      </c>
      <c r="C183" s="59" t="s">
        <v>1807</v>
      </c>
      <c r="D183" s="59" t="s">
        <v>5730</v>
      </c>
      <c r="E183" s="59" t="s">
        <v>5731</v>
      </c>
      <c r="F183" s="59" t="s">
        <v>9</v>
      </c>
      <c r="G183" s="59" t="s">
        <v>2885</v>
      </c>
      <c r="H183" s="21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183" s="21" t="str">
        <f>_xlfn.XLOOKUP(Tabla15[[#This Row],[cedula]],MINC_022025[CATEGORIA_PROPIA],MINC_022025[CARGO],_xlfn.XLOOKUP(Tabla15[[#This Row],[COD]],TNOMINA[CODIGO],TNOMINA[cargo]))</f>
        <v>SECRETARIA</v>
      </c>
      <c r="J183" s="21" t="str">
        <f>_xlfn.XLOOKUP(Tabla15[[#This Row],[cedula]],MINC_022025[NUMERO_DOCUMENTO],MINC_022025[LUGAR_FUNCIONES])</f>
        <v>VICEMINISTERIO DE PATRIMONIO CULTURAL</v>
      </c>
      <c r="K1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3" s="21" t="str">
        <f>_xlfn.XLOOKUP(Tabla15[[#This Row],[CARGO]],TSIMPLIFICADO[CARGO],TSIMPLIFICADO[CATEGORIA DEL SERVIDOR],Tabla15[[#This Row],[TIPO]])</f>
        <v>ESTATUTO SIMPLIFICADO</v>
      </c>
      <c r="M183" s="21" t="str">
        <f>IF(Tabla15[[#This Row],[CTA]]="2.1.1.3.01","TRAMITE DE PENSION",IF(Tabla15[[#This Row],[CAT1]]&lt;&gt;"",Tabla15[[#This Row],[CAT1]],Tabla15[[#This Row],[CAT2]]))</f>
        <v>ESTATUTO SIMPLIFICADO</v>
      </c>
      <c r="N183" s="86" t="str">
        <f>_xlfn.XLOOKUP(Tabla15[[#This Row],[cedula]],TFECHA[cedula],TFECHA[desde],"")</f>
        <v/>
      </c>
      <c r="O183" s="86" t="str">
        <f>_xlfn.XLOOKUP(Tabla15[[#This Row],[cedula]],TFECHA[cedula],TFECHA[hasta],"")</f>
        <v/>
      </c>
      <c r="P183" s="34">
        <f>_xlfn.XLOOKUP(Tabla15[[#This Row],[COD]],TNOMINA[CODIGO],TNOMINA[sbruto])</f>
        <v>35000</v>
      </c>
      <c r="Q183" s="34">
        <f>_xlfn.XLOOKUP(Tabla15[[#This Row],[COD]],TNOMINA[CODIGO],TNOMINA[ISR])</f>
        <v>0</v>
      </c>
      <c r="R183" s="34">
        <f>_xlfn.XLOOKUP(Tabla15[[#This Row],[COD]],TNOMINA[CODIGO],TNOMINA[SFS])</f>
        <v>1064</v>
      </c>
      <c r="S183" s="34">
        <f>_xlfn.XLOOKUP(Tabla15[[#This Row],[COD]],TNOMINA[CODIGO],TNOMINA[AFP])</f>
        <v>1004.5</v>
      </c>
      <c r="T183" s="34">
        <f>_xlfn.XLOOKUP(Tabla15[[#This Row],[COD]],TNOMINA[CODIGO],TNOMINA[Otros Descuentos])</f>
        <v>0</v>
      </c>
      <c r="U183" s="34">
        <f>_xlfn.XLOOKUP(Tabla15[[#This Row],[COD]],TNOMINA[CODIGO],TNOMINA[sneto])</f>
        <v>22170.06</v>
      </c>
      <c r="V183" s="21" t="str" cm="1">
        <f t="array" ref="V183">_xlfn.XLOOKUP(Tabla15[[#This Row],[cedula]],MINC_022025[NUMERO_DOCUMENTO],LEFT(MINC_022025[GENERO],1))</f>
        <v>F</v>
      </c>
      <c r="W183" s="56" t="str">
        <f>_xlfn.XLOOKUP(Tabla15[[#This Row],[DIRECCIÓN O DEPARTAMENTO]],MINC_022025[LUGAR_FUNCIONES],MINC_022025[LUGAR_FUNCIONES_CODIGO])</f>
        <v>01.83.03</v>
      </c>
      <c r="X183" s="21">
        <f>LEN(Tabla15[[#This Row],[CODIGO LUGAR]])</f>
        <v>8</v>
      </c>
      <c r="Y183" s="21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>
      <c r="A184" s="42" t="str">
        <f>Tabla15[[#This Row],[cedula]]&amp;Tabla15[[#This Row],[CTA]]&amp;Tabla15[[#This Row],[prog]]</f>
        <v>001111277422.1.1.1.0101</v>
      </c>
      <c r="B184" s="21" t="s">
        <v>1787</v>
      </c>
      <c r="C184" s="59" t="s">
        <v>1807</v>
      </c>
      <c r="D184" s="59" t="s">
        <v>5730</v>
      </c>
      <c r="E184" s="59" t="s">
        <v>5731</v>
      </c>
      <c r="F184" s="59" t="s">
        <v>9</v>
      </c>
      <c r="G184" s="59" t="s">
        <v>2420</v>
      </c>
      <c r="H184" s="21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184" s="21" t="str">
        <f>_xlfn.XLOOKUP(Tabla15[[#This Row],[cedula]],MINC_022025[CATEGORIA_PROPIA],MINC_022025[CARGO],_xlfn.XLOOKUP(Tabla15[[#This Row],[COD]],TNOMINA[CODIGO],TNOMINA[cargo]))</f>
        <v>AUXILIAR ADMINISTRATIVO (A)</v>
      </c>
      <c r="J184" s="21" t="str">
        <f>_xlfn.XLOOKUP(Tabla15[[#This Row],[cedula]],MINC_022025[NUMERO_DOCUMENTO],MINC_022025[LUGAR_FUNCIONES])</f>
        <v>VICEMINISTERIO DE PATRIMONIO CULTURAL</v>
      </c>
      <c r="K1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4" s="21" t="str">
        <f>_xlfn.XLOOKUP(Tabla15[[#This Row],[CARGO]],TSIMPLIFICADO[CARGO],TSIMPLIFICADO[CATEGORIA DEL SERVIDOR],Tabla15[[#This Row],[TIPO]])</f>
        <v>ESTATUTO SIMPLIFICADO</v>
      </c>
      <c r="M184" s="21" t="str">
        <f>IF(Tabla15[[#This Row],[CTA]]="2.1.1.3.01","TRAMITE DE PENSION",IF(Tabla15[[#This Row],[CAT1]]&lt;&gt;"",Tabla15[[#This Row],[CAT1]],Tabla15[[#This Row],[CAT2]]))</f>
        <v>ESTATUTO SIMPLIFICADO</v>
      </c>
      <c r="N184" s="86" t="str">
        <f>_xlfn.XLOOKUP(Tabla15[[#This Row],[cedula]],TFECHA[cedula],TFECHA[desde],"")</f>
        <v/>
      </c>
      <c r="O184" s="86" t="str">
        <f>_xlfn.XLOOKUP(Tabla15[[#This Row],[cedula]],TFECHA[cedula],TFECHA[hasta],"")</f>
        <v/>
      </c>
      <c r="P184" s="34">
        <f>_xlfn.XLOOKUP(Tabla15[[#This Row],[COD]],TNOMINA[CODIGO],TNOMINA[sbruto])</f>
        <v>35000</v>
      </c>
      <c r="Q184" s="34">
        <f>_xlfn.XLOOKUP(Tabla15[[#This Row],[COD]],TNOMINA[CODIGO],TNOMINA[ISR])</f>
        <v>0</v>
      </c>
      <c r="R184" s="34">
        <f>_xlfn.XLOOKUP(Tabla15[[#This Row],[COD]],TNOMINA[CODIGO],TNOMINA[SFS])</f>
        <v>1064</v>
      </c>
      <c r="S184" s="34">
        <f>_xlfn.XLOOKUP(Tabla15[[#This Row],[COD]],TNOMINA[CODIGO],TNOMINA[AFP])</f>
        <v>1004.5</v>
      </c>
      <c r="T184" s="34">
        <f>_xlfn.XLOOKUP(Tabla15[[#This Row],[COD]],TNOMINA[CODIGO],TNOMINA[Otros Descuentos])</f>
        <v>0</v>
      </c>
      <c r="U184" s="34">
        <f>_xlfn.XLOOKUP(Tabla15[[#This Row],[COD]],TNOMINA[CODIGO],TNOMINA[sneto])</f>
        <v>26240.5</v>
      </c>
      <c r="V184" s="21" t="str" cm="1">
        <f t="array" ref="V184">_xlfn.XLOOKUP(Tabla15[[#This Row],[cedula]],MINC_022025[NUMERO_DOCUMENTO],LEFT(MINC_022025[GENERO],1))</f>
        <v>M</v>
      </c>
      <c r="W184" s="56" t="str">
        <f>_xlfn.XLOOKUP(Tabla15[[#This Row],[DIRECCIÓN O DEPARTAMENTO]],MINC_022025[LUGAR_FUNCIONES],MINC_022025[LUGAR_FUNCIONES_CODIGO])</f>
        <v>01.83.03</v>
      </c>
      <c r="X184" s="21">
        <f>LEN(Tabla15[[#This Row],[CODIGO LUGAR]])</f>
        <v>8</v>
      </c>
      <c r="Y184" s="21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>
      <c r="A185" s="42" t="str">
        <f>Tabla15[[#This Row],[cedula]]&amp;Tabla15[[#This Row],[CTA]]&amp;Tabla15[[#This Row],[prog]]</f>
        <v>001109755622.1.1.1.0101</v>
      </c>
      <c r="B185" s="21" t="s">
        <v>1787</v>
      </c>
      <c r="C185" s="59" t="s">
        <v>1807</v>
      </c>
      <c r="D185" s="59" t="s">
        <v>5730</v>
      </c>
      <c r="E185" s="59" t="s">
        <v>5731</v>
      </c>
      <c r="F185" s="59" t="s">
        <v>9</v>
      </c>
      <c r="G185" s="59" t="s">
        <v>2367</v>
      </c>
      <c r="H185" s="21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185" s="21" t="str">
        <f>_xlfn.XLOOKUP(Tabla15[[#This Row],[cedula]],MINC_022025[CATEGORIA_PROPIA],MINC_022025[CARGO],_xlfn.XLOOKUP(Tabla15[[#This Row],[COD]],TNOMINA[CODIGO],TNOMINA[cargo]))</f>
        <v>AUXILIAR DE TRANSPORTACION</v>
      </c>
      <c r="J185" s="21" t="str">
        <f>_xlfn.XLOOKUP(Tabla15[[#This Row],[cedula]],MINC_022025[NUMERO_DOCUMENTO],MINC_022025[LUGAR_FUNCIONES])</f>
        <v>VICEMINISTERIO DE PATRIMONIO CULTURAL</v>
      </c>
      <c r="K1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5" s="21" t="str">
        <f>_xlfn.XLOOKUP(Tabla15[[#This Row],[CARGO]],TSIMPLIFICADO[CARGO],TSIMPLIFICADO[CATEGORIA DEL SERVIDOR],Tabla15[[#This Row],[TIPO]])</f>
        <v>ESTATUTO SIMPLIFICADO</v>
      </c>
      <c r="M185" s="21" t="str">
        <f>IF(Tabla15[[#This Row],[CTA]]="2.1.1.3.01","TRAMITE DE PENSION",IF(Tabla15[[#This Row],[CAT1]]&lt;&gt;"",Tabla15[[#This Row],[CAT1]],Tabla15[[#This Row],[CAT2]]))</f>
        <v>ESTATUTO SIMPLIFICADO</v>
      </c>
      <c r="N185" s="86" t="str">
        <f>_xlfn.XLOOKUP(Tabla15[[#This Row],[cedula]],TFECHA[cedula],TFECHA[desde],"")</f>
        <v/>
      </c>
      <c r="O185" s="86" t="str">
        <f>_xlfn.XLOOKUP(Tabla15[[#This Row],[cedula]],TFECHA[cedula],TFECHA[hasta],"")</f>
        <v/>
      </c>
      <c r="P185" s="34">
        <f>_xlfn.XLOOKUP(Tabla15[[#This Row],[COD]],TNOMINA[CODIGO],TNOMINA[sbruto])</f>
        <v>35000</v>
      </c>
      <c r="Q185" s="34">
        <f>_xlfn.XLOOKUP(Tabla15[[#This Row],[COD]],TNOMINA[CODIGO],TNOMINA[ISR])</f>
        <v>0</v>
      </c>
      <c r="R185" s="34">
        <f>_xlfn.XLOOKUP(Tabla15[[#This Row],[COD]],TNOMINA[CODIGO],TNOMINA[SFS])</f>
        <v>1064</v>
      </c>
      <c r="S185" s="34">
        <f>_xlfn.XLOOKUP(Tabla15[[#This Row],[COD]],TNOMINA[CODIGO],TNOMINA[AFP])</f>
        <v>1004.5</v>
      </c>
      <c r="T185" s="34">
        <f>_xlfn.XLOOKUP(Tabla15[[#This Row],[COD]],TNOMINA[CODIGO],TNOMINA[Otros Descuentos])</f>
        <v>0</v>
      </c>
      <c r="U185" s="34">
        <f>_xlfn.XLOOKUP(Tabla15[[#This Row],[COD]],TNOMINA[CODIGO],TNOMINA[sneto])</f>
        <v>31191.040000000001</v>
      </c>
      <c r="V185" s="21" t="str" cm="1">
        <f t="array" ref="V185">_xlfn.XLOOKUP(Tabla15[[#This Row],[cedula]],MINC_022025[NUMERO_DOCUMENTO],LEFT(MINC_022025[GENERO],1))</f>
        <v>M</v>
      </c>
      <c r="W185" s="56" t="str">
        <f>_xlfn.XLOOKUP(Tabla15[[#This Row],[DIRECCIÓN O DEPARTAMENTO]],MINC_022025[LUGAR_FUNCIONES],MINC_022025[LUGAR_FUNCIONES_CODIGO])</f>
        <v>01.83.03</v>
      </c>
      <c r="X185" s="21">
        <f>LEN(Tabla15[[#This Row],[CODIGO LUGAR]])</f>
        <v>8</v>
      </c>
      <c r="Y185" s="21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>
      <c r="A186" s="42" t="str">
        <f>Tabla15[[#This Row],[cedula]]&amp;Tabla15[[#This Row],[CTA]]&amp;Tabla15[[#This Row],[prog]]</f>
        <v>225000168152.1.1.1.0101</v>
      </c>
      <c r="B186" s="21" t="s">
        <v>1787</v>
      </c>
      <c r="C186" s="59" t="s">
        <v>1807</v>
      </c>
      <c r="D186" s="59" t="s">
        <v>5730</v>
      </c>
      <c r="E186" s="59" t="s">
        <v>5731</v>
      </c>
      <c r="F186" s="59" t="s">
        <v>9</v>
      </c>
      <c r="G186" s="59" t="s">
        <v>2984</v>
      </c>
      <c r="H186" s="21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186" s="21" t="str">
        <f>_xlfn.XLOOKUP(Tabla15[[#This Row],[cedula]],MINC_022025[CATEGORIA_PROPIA],MINC_022025[CARGO],_xlfn.XLOOKUP(Tabla15[[#This Row],[COD]],TNOMINA[CODIGO],TNOMINA[cargo]))</f>
        <v>AUXILIAR ADMINISTRATIVO (A)</v>
      </c>
      <c r="J186" s="21" t="str">
        <f>_xlfn.XLOOKUP(Tabla15[[#This Row],[cedula]],MINC_022025[NUMERO_DOCUMENTO],MINC_022025[LUGAR_FUNCIONES])</f>
        <v>VICEMINISTERIO DE PATRIMONIO CULTURAL</v>
      </c>
      <c r="K1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6" s="21" t="str">
        <f>_xlfn.XLOOKUP(Tabla15[[#This Row],[CARGO]],TSIMPLIFICADO[CARGO],TSIMPLIFICADO[CATEGORIA DEL SERVIDOR],Tabla15[[#This Row],[TIPO]])</f>
        <v>ESTATUTO SIMPLIFICADO</v>
      </c>
      <c r="M186" s="21" t="str">
        <f>IF(Tabla15[[#This Row],[CTA]]="2.1.1.3.01","TRAMITE DE PENSION",IF(Tabla15[[#This Row],[CAT1]]&lt;&gt;"",Tabla15[[#This Row],[CAT1]],Tabla15[[#This Row],[CAT2]]))</f>
        <v>ESTATUTO SIMPLIFICADO</v>
      </c>
      <c r="N186" s="86" t="str">
        <f>_xlfn.XLOOKUP(Tabla15[[#This Row],[cedula]],TFECHA[cedula],TFECHA[desde],"")</f>
        <v/>
      </c>
      <c r="O186" s="86" t="str">
        <f>_xlfn.XLOOKUP(Tabla15[[#This Row],[cedula]],TFECHA[cedula],TFECHA[hasta],"")</f>
        <v/>
      </c>
      <c r="P186" s="34">
        <f>_xlfn.XLOOKUP(Tabla15[[#This Row],[COD]],TNOMINA[CODIGO],TNOMINA[sbruto])</f>
        <v>35000</v>
      </c>
      <c r="Q186" s="34">
        <f>_xlfn.XLOOKUP(Tabla15[[#This Row],[COD]],TNOMINA[CODIGO],TNOMINA[ISR])</f>
        <v>0</v>
      </c>
      <c r="R186" s="34">
        <f>_xlfn.XLOOKUP(Tabla15[[#This Row],[COD]],TNOMINA[CODIGO],TNOMINA[SFS])</f>
        <v>1064</v>
      </c>
      <c r="S186" s="34">
        <f>_xlfn.XLOOKUP(Tabla15[[#This Row],[COD]],TNOMINA[CODIGO],TNOMINA[AFP])</f>
        <v>1004.5</v>
      </c>
      <c r="T186" s="34">
        <f>_xlfn.XLOOKUP(Tabla15[[#This Row],[COD]],TNOMINA[CODIGO],TNOMINA[Otros Descuentos])</f>
        <v>0</v>
      </c>
      <c r="U186" s="34">
        <f>_xlfn.XLOOKUP(Tabla15[[#This Row],[COD]],TNOMINA[CODIGO],TNOMINA[sneto])</f>
        <v>26940.5</v>
      </c>
      <c r="V186" s="21" t="str" cm="1">
        <f t="array" ref="V186">_xlfn.XLOOKUP(Tabla15[[#This Row],[cedula]],MINC_022025[NUMERO_DOCUMENTO],LEFT(MINC_022025[GENERO],1))</f>
        <v>M</v>
      </c>
      <c r="W186" s="56" t="str">
        <f>_xlfn.XLOOKUP(Tabla15[[#This Row],[DIRECCIÓN O DEPARTAMENTO]],MINC_022025[LUGAR_FUNCIONES],MINC_022025[LUGAR_FUNCIONES_CODIGO])</f>
        <v>01.83.03</v>
      </c>
      <c r="X186" s="21">
        <f>LEN(Tabla15[[#This Row],[CODIGO LUGAR]])</f>
        <v>8</v>
      </c>
      <c r="Y186" s="21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>
      <c r="A187" s="42" t="str">
        <f>Tabla15[[#This Row],[cedula]]&amp;Tabla15[[#This Row],[CTA]]&amp;Tabla15[[#This Row],[prog]]</f>
        <v>001151969582.1.1.1.0101</v>
      </c>
      <c r="B187" s="21" t="s">
        <v>1787</v>
      </c>
      <c r="C187" s="59" t="s">
        <v>1807</v>
      </c>
      <c r="D187" s="59" t="s">
        <v>5730</v>
      </c>
      <c r="E187" s="59" t="s">
        <v>5731</v>
      </c>
      <c r="F187" s="59" t="s">
        <v>9</v>
      </c>
      <c r="G187" s="59" t="s">
        <v>2527</v>
      </c>
      <c r="H187" s="21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187" s="21" t="str">
        <f>_xlfn.XLOOKUP(Tabla15[[#This Row],[cedula]],MINC_022025[CATEGORIA_PROPIA],MINC_022025[CARGO],_xlfn.XLOOKUP(Tabla15[[#This Row],[COD]],TNOMINA[CODIGO],TNOMINA[cargo]))</f>
        <v>AUXILIAR ADMINISTRATIVO (A)</v>
      </c>
      <c r="J187" s="21" t="str">
        <f>_xlfn.XLOOKUP(Tabla15[[#This Row],[cedula]],MINC_022025[NUMERO_DOCUMENTO],MINC_022025[LUGAR_FUNCIONES])</f>
        <v>VICEMINISTERIO DE PATRIMONIO CULTURAL</v>
      </c>
      <c r="K1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7" s="21" t="str">
        <f>_xlfn.XLOOKUP(Tabla15[[#This Row],[CARGO]],TSIMPLIFICADO[CARGO],TSIMPLIFICADO[CATEGORIA DEL SERVIDOR],Tabla15[[#This Row],[TIPO]])</f>
        <v>ESTATUTO SIMPLIFICADO</v>
      </c>
      <c r="M187" s="21" t="str">
        <f>IF(Tabla15[[#This Row],[CTA]]="2.1.1.3.01","TRAMITE DE PENSION",IF(Tabla15[[#This Row],[CAT1]]&lt;&gt;"",Tabla15[[#This Row],[CAT1]],Tabla15[[#This Row],[CAT2]]))</f>
        <v>ESTATUTO SIMPLIFICADO</v>
      </c>
      <c r="N187" s="86" t="str">
        <f>_xlfn.XLOOKUP(Tabla15[[#This Row],[cedula]],TFECHA[cedula],TFECHA[desde],"")</f>
        <v/>
      </c>
      <c r="O187" s="86" t="str">
        <f>_xlfn.XLOOKUP(Tabla15[[#This Row],[cedula]],TFECHA[cedula],TFECHA[hasta],"")</f>
        <v/>
      </c>
      <c r="P187" s="34">
        <f>_xlfn.XLOOKUP(Tabla15[[#This Row],[COD]],TNOMINA[CODIGO],TNOMINA[sbruto])</f>
        <v>35000</v>
      </c>
      <c r="Q187" s="34">
        <f>_xlfn.XLOOKUP(Tabla15[[#This Row],[COD]],TNOMINA[CODIGO],TNOMINA[ISR])</f>
        <v>0</v>
      </c>
      <c r="R187" s="34">
        <f>_xlfn.XLOOKUP(Tabla15[[#This Row],[COD]],TNOMINA[CODIGO],TNOMINA[SFS])</f>
        <v>1064</v>
      </c>
      <c r="S187" s="34">
        <f>_xlfn.XLOOKUP(Tabla15[[#This Row],[COD]],TNOMINA[CODIGO],TNOMINA[AFP])</f>
        <v>1004.5</v>
      </c>
      <c r="T187" s="34">
        <f>_xlfn.XLOOKUP(Tabla15[[#This Row],[COD]],TNOMINA[CODIGO],TNOMINA[Otros Descuentos])</f>
        <v>0</v>
      </c>
      <c r="U187" s="34">
        <f>_xlfn.XLOOKUP(Tabla15[[#This Row],[COD]],TNOMINA[CODIGO],TNOMINA[sneto])</f>
        <v>32906.5</v>
      </c>
      <c r="V187" s="21" t="str" cm="1">
        <f t="array" ref="V187">_xlfn.XLOOKUP(Tabla15[[#This Row],[cedula]],MINC_022025[NUMERO_DOCUMENTO],LEFT(MINC_022025[GENERO],1))</f>
        <v>M</v>
      </c>
      <c r="W187" s="56" t="str">
        <f>_xlfn.XLOOKUP(Tabla15[[#This Row],[DIRECCIÓN O DEPARTAMENTO]],MINC_022025[LUGAR_FUNCIONES],MINC_022025[LUGAR_FUNCIONES_CODIGO])</f>
        <v>01.83.03</v>
      </c>
      <c r="X187" s="21">
        <f>LEN(Tabla15[[#This Row],[CODIGO LUGAR]])</f>
        <v>8</v>
      </c>
      <c r="Y187" s="21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>
      <c r="A188" s="42" t="str">
        <f>Tabla15[[#This Row],[cedula]]&amp;Tabla15[[#This Row],[CTA]]&amp;Tabla15[[#This Row],[prog]]</f>
        <v>402299676622.1.1.1.0101</v>
      </c>
      <c r="B188" s="21" t="s">
        <v>1787</v>
      </c>
      <c r="C188" s="59" t="s">
        <v>1807</v>
      </c>
      <c r="D188" s="59" t="s">
        <v>5730</v>
      </c>
      <c r="E188" s="59" t="s">
        <v>5731</v>
      </c>
      <c r="F188" s="59" t="s">
        <v>9</v>
      </c>
      <c r="G188" s="59" t="s">
        <v>2882</v>
      </c>
      <c r="H188" s="21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188" s="21" t="str">
        <f>_xlfn.XLOOKUP(Tabla15[[#This Row],[cedula]],MINC_022025[CATEGORIA_PROPIA],MINC_022025[CARGO],_xlfn.XLOOKUP(Tabla15[[#This Row],[COD]],TNOMINA[CODIGO],TNOMINA[cargo]))</f>
        <v>AUXILIAR ADMINISTRATIVO (A)</v>
      </c>
      <c r="J188" s="21" t="str">
        <f>_xlfn.XLOOKUP(Tabla15[[#This Row],[cedula]],MINC_022025[NUMERO_DOCUMENTO],MINC_022025[LUGAR_FUNCIONES])</f>
        <v>VICEMINISTERIO DE PATRIMONIO CULTURAL</v>
      </c>
      <c r="K1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8" s="21" t="str">
        <f>_xlfn.XLOOKUP(Tabla15[[#This Row],[CARGO]],TSIMPLIFICADO[CARGO],TSIMPLIFICADO[CATEGORIA DEL SERVIDOR],Tabla15[[#This Row],[TIPO]])</f>
        <v>ESTATUTO SIMPLIFICADO</v>
      </c>
      <c r="M188" s="21" t="str">
        <f>IF(Tabla15[[#This Row],[CTA]]="2.1.1.3.01","TRAMITE DE PENSION",IF(Tabla15[[#This Row],[CAT1]]&lt;&gt;"",Tabla15[[#This Row],[CAT1]],Tabla15[[#This Row],[CAT2]]))</f>
        <v>ESTATUTO SIMPLIFICADO</v>
      </c>
      <c r="N188" s="86" t="str">
        <f>_xlfn.XLOOKUP(Tabla15[[#This Row],[cedula]],TFECHA[cedula],TFECHA[desde],"")</f>
        <v/>
      </c>
      <c r="O188" s="86" t="str">
        <f>_xlfn.XLOOKUP(Tabla15[[#This Row],[cedula]],TFECHA[cedula],TFECHA[hasta],"")</f>
        <v/>
      </c>
      <c r="P188" s="34">
        <f>_xlfn.XLOOKUP(Tabla15[[#This Row],[COD]],TNOMINA[CODIGO],TNOMINA[sbruto])</f>
        <v>35000</v>
      </c>
      <c r="Q188" s="34">
        <f>_xlfn.XLOOKUP(Tabla15[[#This Row],[COD]],TNOMINA[CODIGO],TNOMINA[ISR])</f>
        <v>0</v>
      </c>
      <c r="R188" s="34">
        <f>_xlfn.XLOOKUP(Tabla15[[#This Row],[COD]],TNOMINA[CODIGO],TNOMINA[SFS])</f>
        <v>1064</v>
      </c>
      <c r="S188" s="34">
        <f>_xlfn.XLOOKUP(Tabla15[[#This Row],[COD]],TNOMINA[CODIGO],TNOMINA[AFP])</f>
        <v>1004.5</v>
      </c>
      <c r="T188" s="34">
        <f>_xlfn.XLOOKUP(Tabla15[[#This Row],[COD]],TNOMINA[CODIGO],TNOMINA[Otros Descuentos])</f>
        <v>0</v>
      </c>
      <c r="U188" s="34">
        <f>_xlfn.XLOOKUP(Tabla15[[#This Row],[COD]],TNOMINA[CODIGO],TNOMINA[sneto])</f>
        <v>32906.5</v>
      </c>
      <c r="V188" s="21" t="str" cm="1">
        <f t="array" ref="V188">_xlfn.XLOOKUP(Tabla15[[#This Row],[cedula]],MINC_022025[NUMERO_DOCUMENTO],LEFT(MINC_022025[GENERO],1))</f>
        <v>F</v>
      </c>
      <c r="W188" s="56" t="str">
        <f>_xlfn.XLOOKUP(Tabla15[[#This Row],[DIRECCIÓN O DEPARTAMENTO]],MINC_022025[LUGAR_FUNCIONES],MINC_022025[LUGAR_FUNCIONES_CODIGO])</f>
        <v>01.83.03</v>
      </c>
      <c r="X188" s="21">
        <f>LEN(Tabla15[[#This Row],[CODIGO LUGAR]])</f>
        <v>8</v>
      </c>
      <c r="Y188" s="21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>
      <c r="A189" s="42" t="str">
        <f>Tabla15[[#This Row],[cedula]]&amp;Tabla15[[#This Row],[CTA]]&amp;Tabla15[[#This Row],[prog]]</f>
        <v>001003458182.1.1.1.0101</v>
      </c>
      <c r="B189" s="21" t="s">
        <v>1787</v>
      </c>
      <c r="C189" s="59" t="s">
        <v>1807</v>
      </c>
      <c r="D189" s="59" t="s">
        <v>5730</v>
      </c>
      <c r="E189" s="59" t="s">
        <v>5731</v>
      </c>
      <c r="F189" s="59" t="s">
        <v>9</v>
      </c>
      <c r="G189" s="59" t="s">
        <v>2530</v>
      </c>
      <c r="H189" s="21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189" s="21" t="str">
        <f>_xlfn.XLOOKUP(Tabla15[[#This Row],[cedula]],MINC_022025[CATEGORIA_PROPIA],MINC_022025[CARGO],_xlfn.XLOOKUP(Tabla15[[#This Row],[COD]],TNOMINA[CODIGO],TNOMINA[cargo]))</f>
        <v>AUXILIAR ADMINISTRATIVO (A)</v>
      </c>
      <c r="J189" s="21" t="str">
        <f>_xlfn.XLOOKUP(Tabla15[[#This Row],[cedula]],MINC_022025[NUMERO_DOCUMENTO],MINC_022025[LUGAR_FUNCIONES])</f>
        <v>VICEMINISTERIO DE PATRIMONIO CULTURAL</v>
      </c>
      <c r="K1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89" s="21" t="str">
        <f>_xlfn.XLOOKUP(Tabla15[[#This Row],[CARGO]],TSIMPLIFICADO[CARGO],TSIMPLIFICADO[CATEGORIA DEL SERVIDOR],Tabla15[[#This Row],[TIPO]])</f>
        <v>ESTATUTO SIMPLIFICADO</v>
      </c>
      <c r="M189" s="21" t="str">
        <f>IF(Tabla15[[#This Row],[CTA]]="2.1.1.3.01","TRAMITE DE PENSION",IF(Tabla15[[#This Row],[CAT1]]&lt;&gt;"",Tabla15[[#This Row],[CAT1]],Tabla15[[#This Row],[CAT2]]))</f>
        <v>ESTATUTO SIMPLIFICADO</v>
      </c>
      <c r="N189" s="86" t="str">
        <f>_xlfn.XLOOKUP(Tabla15[[#This Row],[cedula]],TFECHA[cedula],TFECHA[desde],"")</f>
        <v/>
      </c>
      <c r="O189" s="86" t="str">
        <f>_xlfn.XLOOKUP(Tabla15[[#This Row],[cedula]],TFECHA[cedula],TFECHA[hasta],"")</f>
        <v/>
      </c>
      <c r="P189" s="34">
        <f>_xlfn.XLOOKUP(Tabla15[[#This Row],[COD]],TNOMINA[CODIGO],TNOMINA[sbruto])</f>
        <v>35000</v>
      </c>
      <c r="Q189" s="34">
        <f>_xlfn.XLOOKUP(Tabla15[[#This Row],[COD]],TNOMINA[CODIGO],TNOMINA[ISR])</f>
        <v>0</v>
      </c>
      <c r="R189" s="34">
        <f>_xlfn.XLOOKUP(Tabla15[[#This Row],[COD]],TNOMINA[CODIGO],TNOMINA[SFS])</f>
        <v>1064</v>
      </c>
      <c r="S189" s="34">
        <f>_xlfn.XLOOKUP(Tabla15[[#This Row],[COD]],TNOMINA[CODIGO],TNOMINA[AFP])</f>
        <v>1004.5</v>
      </c>
      <c r="T189" s="34">
        <f>_xlfn.XLOOKUP(Tabla15[[#This Row],[COD]],TNOMINA[CODIGO],TNOMINA[Otros Descuentos])</f>
        <v>0</v>
      </c>
      <c r="U189" s="34">
        <f>_xlfn.XLOOKUP(Tabla15[[#This Row],[COD]],TNOMINA[CODIGO],TNOMINA[sneto])</f>
        <v>26801.56</v>
      </c>
      <c r="V189" s="21" t="str" cm="1">
        <f t="array" ref="V189">_xlfn.XLOOKUP(Tabla15[[#This Row],[cedula]],MINC_022025[NUMERO_DOCUMENTO],LEFT(MINC_022025[GENERO],1))</f>
        <v>F</v>
      </c>
      <c r="W189" s="56" t="str">
        <f>_xlfn.XLOOKUP(Tabla15[[#This Row],[DIRECCIÓN O DEPARTAMENTO]],MINC_022025[LUGAR_FUNCIONES],MINC_022025[LUGAR_FUNCIONES_CODIGO])</f>
        <v>01.83.03</v>
      </c>
      <c r="X189" s="21">
        <f>LEN(Tabla15[[#This Row],[CODIGO LUGAR]])</f>
        <v>8</v>
      </c>
      <c r="Y189" s="21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>
      <c r="A190" s="42" t="str">
        <f>Tabla15[[#This Row],[cedula]]&amp;Tabla15[[#This Row],[CTA]]&amp;Tabla15[[#This Row],[prog]]</f>
        <v>402004865832.1.1.1.0101</v>
      </c>
      <c r="B190" s="21" t="s">
        <v>1787</v>
      </c>
      <c r="C190" s="59" t="s">
        <v>1807</v>
      </c>
      <c r="D190" s="59" t="s">
        <v>5730</v>
      </c>
      <c r="E190" s="59" t="s">
        <v>5731</v>
      </c>
      <c r="F190" s="59" t="s">
        <v>9</v>
      </c>
      <c r="G190" s="59" t="s">
        <v>2820</v>
      </c>
      <c r="H190" s="21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190" s="21" t="str">
        <f>_xlfn.XLOOKUP(Tabla15[[#This Row],[cedula]],MINC_022025[CATEGORIA_PROPIA],MINC_022025[CARGO],_xlfn.XLOOKUP(Tabla15[[#This Row],[COD]],TNOMINA[CODIGO],TNOMINA[cargo]))</f>
        <v>AUXILIAR ADMINISTRATIVO (A)</v>
      </c>
      <c r="J190" s="21" t="str">
        <f>_xlfn.XLOOKUP(Tabla15[[#This Row],[cedula]],MINC_022025[NUMERO_DOCUMENTO],MINC_022025[LUGAR_FUNCIONES])</f>
        <v>VICEMINISTERIO DE PATRIMONIO CULTURAL</v>
      </c>
      <c r="K1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90" s="21" t="str">
        <f>_xlfn.XLOOKUP(Tabla15[[#This Row],[CARGO]],TSIMPLIFICADO[CARGO],TSIMPLIFICADO[CATEGORIA DEL SERVIDOR],Tabla15[[#This Row],[TIPO]])</f>
        <v>ESTATUTO SIMPLIFICADO</v>
      </c>
      <c r="M190" s="21" t="str">
        <f>IF(Tabla15[[#This Row],[CTA]]="2.1.1.3.01","TRAMITE DE PENSION",IF(Tabla15[[#This Row],[CAT1]]&lt;&gt;"",Tabla15[[#This Row],[CAT1]],Tabla15[[#This Row],[CAT2]]))</f>
        <v>ESTATUTO SIMPLIFICADO</v>
      </c>
      <c r="N190" s="86" t="str">
        <f>_xlfn.XLOOKUP(Tabla15[[#This Row],[cedula]],TFECHA[cedula],TFECHA[desde],"")</f>
        <v/>
      </c>
      <c r="O190" s="86" t="str">
        <f>_xlfn.XLOOKUP(Tabla15[[#This Row],[cedula]],TFECHA[cedula],TFECHA[hasta],"")</f>
        <v/>
      </c>
      <c r="P190" s="34">
        <f>_xlfn.XLOOKUP(Tabla15[[#This Row],[COD]],TNOMINA[CODIGO],TNOMINA[sbruto])</f>
        <v>35000</v>
      </c>
      <c r="Q190" s="34">
        <f>_xlfn.XLOOKUP(Tabla15[[#This Row],[COD]],TNOMINA[CODIGO],TNOMINA[ISR])</f>
        <v>0</v>
      </c>
      <c r="R190" s="34">
        <f>_xlfn.XLOOKUP(Tabla15[[#This Row],[COD]],TNOMINA[CODIGO],TNOMINA[SFS])</f>
        <v>1064</v>
      </c>
      <c r="S190" s="34">
        <f>_xlfn.XLOOKUP(Tabla15[[#This Row],[COD]],TNOMINA[CODIGO],TNOMINA[AFP])</f>
        <v>1004.5</v>
      </c>
      <c r="T190" s="34">
        <f>_xlfn.XLOOKUP(Tabla15[[#This Row],[COD]],TNOMINA[CODIGO],TNOMINA[Otros Descuentos])</f>
        <v>0</v>
      </c>
      <c r="U190" s="34">
        <f>_xlfn.XLOOKUP(Tabla15[[#This Row],[COD]],TNOMINA[CODIGO],TNOMINA[sneto])</f>
        <v>32906.5</v>
      </c>
      <c r="V190" s="21" t="str" cm="1">
        <f t="array" ref="V190">_xlfn.XLOOKUP(Tabla15[[#This Row],[cedula]],MINC_022025[NUMERO_DOCUMENTO],LEFT(MINC_022025[GENERO],1))</f>
        <v>F</v>
      </c>
      <c r="W190" s="56" t="str">
        <f>_xlfn.XLOOKUP(Tabla15[[#This Row],[DIRECCIÓN O DEPARTAMENTO]],MINC_022025[LUGAR_FUNCIONES],MINC_022025[LUGAR_FUNCIONES_CODIGO])</f>
        <v>01.83.03</v>
      </c>
      <c r="X190" s="21">
        <f>LEN(Tabla15[[#This Row],[CODIGO LUGAR]])</f>
        <v>8</v>
      </c>
      <c r="Y190" s="21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>
      <c r="A191" s="42" t="str">
        <f>Tabla15[[#This Row],[cedula]]&amp;Tabla15[[#This Row],[CTA]]&amp;Tabla15[[#This Row],[prog]]</f>
        <v>003006207882.1.1.1.0101</v>
      </c>
      <c r="B191" s="21" t="s">
        <v>1787</v>
      </c>
      <c r="C191" s="59" t="s">
        <v>1807</v>
      </c>
      <c r="D191" s="59" t="s">
        <v>5730</v>
      </c>
      <c r="E191" s="59" t="s">
        <v>5731</v>
      </c>
      <c r="F191" s="59" t="s">
        <v>9</v>
      </c>
      <c r="G191" s="59" t="s">
        <v>1339</v>
      </c>
      <c r="H191" s="21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191" s="21" t="str">
        <f>_xlfn.XLOOKUP(Tabla15[[#This Row],[cedula]],MINC_022025[CATEGORIA_PROPIA],MINC_022025[CARGO],_xlfn.XLOOKUP(Tabla15[[#This Row],[COD]],TNOMINA[CODIGO],TNOMINA[cargo]))</f>
        <v>CHOFER</v>
      </c>
      <c r="J191" s="21" t="str">
        <f>_xlfn.XLOOKUP(Tabla15[[#This Row],[cedula]],MINC_022025[NUMERO_DOCUMENTO],MINC_022025[LUGAR_FUNCIONES])</f>
        <v>VICEMINISTERIO DE PATRIMONIO CULTURAL</v>
      </c>
      <c r="K1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91" s="21" t="str">
        <f>_xlfn.XLOOKUP(Tabla15[[#This Row],[CARGO]],TSIMPLIFICADO[CARGO],TSIMPLIFICADO[CATEGORIA DEL SERVIDOR],Tabla15[[#This Row],[TIPO]])</f>
        <v>ESTATUTO SIMPLIFICADO</v>
      </c>
      <c r="M191" s="21" t="str">
        <f>IF(Tabla15[[#This Row],[CTA]]="2.1.1.3.01","TRAMITE DE PENSION",IF(Tabla15[[#This Row],[CAT1]]&lt;&gt;"",Tabla15[[#This Row],[CAT1]],Tabla15[[#This Row],[CAT2]]))</f>
        <v>ESTATUTO SIMPLIFICADO</v>
      </c>
      <c r="N191" s="86" t="str">
        <f>_xlfn.XLOOKUP(Tabla15[[#This Row],[cedula]],TFECHA[cedula],TFECHA[desde],"")</f>
        <v/>
      </c>
      <c r="O191" s="86" t="str">
        <f>_xlfn.XLOOKUP(Tabla15[[#This Row],[cedula]],TFECHA[cedula],TFECHA[hasta],"")</f>
        <v/>
      </c>
      <c r="P191" s="34">
        <f>_xlfn.XLOOKUP(Tabla15[[#This Row],[COD]],TNOMINA[CODIGO],TNOMINA[sbruto])</f>
        <v>30000</v>
      </c>
      <c r="Q191" s="34">
        <f>_xlfn.XLOOKUP(Tabla15[[#This Row],[COD]],TNOMINA[CODIGO],TNOMINA[ISR])</f>
        <v>0</v>
      </c>
      <c r="R191" s="34">
        <f>_xlfn.XLOOKUP(Tabla15[[#This Row],[COD]],TNOMINA[CODIGO],TNOMINA[SFS])</f>
        <v>912</v>
      </c>
      <c r="S191" s="34">
        <f>_xlfn.XLOOKUP(Tabla15[[#This Row],[COD]],TNOMINA[CODIGO],TNOMINA[AFP])</f>
        <v>861</v>
      </c>
      <c r="T191" s="34">
        <f>_xlfn.XLOOKUP(Tabla15[[#This Row],[COD]],TNOMINA[CODIGO],TNOMINA[Otros Descuentos])</f>
        <v>0</v>
      </c>
      <c r="U191" s="34">
        <f>_xlfn.XLOOKUP(Tabla15[[#This Row],[COD]],TNOMINA[CODIGO],TNOMINA[sneto])</f>
        <v>28202</v>
      </c>
      <c r="V191" s="21" t="str" cm="1">
        <f t="array" ref="V191">_xlfn.XLOOKUP(Tabla15[[#This Row],[cedula]],MINC_022025[NUMERO_DOCUMENTO],LEFT(MINC_022025[GENERO],1))</f>
        <v>M</v>
      </c>
      <c r="W191" s="56" t="str">
        <f>_xlfn.XLOOKUP(Tabla15[[#This Row],[DIRECCIÓN O DEPARTAMENTO]],MINC_022025[LUGAR_FUNCIONES],MINC_022025[LUGAR_FUNCIONES_CODIGO])</f>
        <v>01.83.03</v>
      </c>
      <c r="X191" s="21">
        <f>LEN(Tabla15[[#This Row],[CODIGO LUGAR]])</f>
        <v>8</v>
      </c>
      <c r="Y191" s="21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>
      <c r="A192" s="42" t="str">
        <f>Tabla15[[#This Row],[cedula]]&amp;Tabla15[[#This Row],[CTA]]&amp;Tabla15[[#This Row],[prog]]</f>
        <v>223014569702.1.1.1.0101</v>
      </c>
      <c r="B192" s="21" t="s">
        <v>1787</v>
      </c>
      <c r="C192" s="59" t="s">
        <v>1807</v>
      </c>
      <c r="D192" s="59" t="s">
        <v>5730</v>
      </c>
      <c r="E192" s="59" t="s">
        <v>5731</v>
      </c>
      <c r="F192" s="59" t="s">
        <v>9</v>
      </c>
      <c r="G192" s="59" t="s">
        <v>1442</v>
      </c>
      <c r="H192" s="21" t="str">
        <f>_xlfn.XLOOKUP(Tabla15[[#This Row],[cedula]],MINC_022025[CATEGORIA_PROPIA],MINC_022025[FECHA_INGRESO_PRIMER_CARGO],_xlfn.XLOOKUP(Tabla15[[#This Row],[COD]],TNOMINA[CODIGO],TNOMINA[nombre]))</f>
        <v>ALMELIA RIVAS</v>
      </c>
      <c r="I192" s="21" t="str">
        <f>_xlfn.XLOOKUP(Tabla15[[#This Row],[cedula]],MINC_022025[CATEGORIA_PROPIA],MINC_022025[CARGO],_xlfn.XLOOKUP(Tabla15[[#This Row],[COD]],TNOMINA[CODIGO],TNOMINA[cargo]))</f>
        <v>CONSERJE</v>
      </c>
      <c r="J192" s="21" t="str">
        <f>_xlfn.XLOOKUP(Tabla15[[#This Row],[cedula]],MINC_022025[NUMERO_DOCUMENTO],MINC_022025[LUGAR_FUNCIONES])</f>
        <v>VICEMINISTERIO DE PATRIMONIO CULTURAL</v>
      </c>
      <c r="K1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92" s="21" t="str">
        <f>_xlfn.XLOOKUP(Tabla15[[#This Row],[CARGO]],TSIMPLIFICADO[CARGO],TSIMPLIFICADO[CATEGORIA DEL SERVIDOR],Tabla15[[#This Row],[TIPO]])</f>
        <v>ESTATUTO SIMPLIFICADO</v>
      </c>
      <c r="M192" s="21" t="str">
        <f>IF(Tabla15[[#This Row],[CTA]]="2.1.1.3.01","TRAMITE DE PENSION",IF(Tabla15[[#This Row],[CAT1]]&lt;&gt;"",Tabla15[[#This Row],[CAT1]],Tabla15[[#This Row],[CAT2]]))</f>
        <v>ESTATUTO SIMPLIFICADO</v>
      </c>
      <c r="N192" s="86" t="str">
        <f>_xlfn.XLOOKUP(Tabla15[[#This Row],[cedula]],TFECHA[cedula],TFECHA[desde],"")</f>
        <v/>
      </c>
      <c r="O192" s="86" t="str">
        <f>_xlfn.XLOOKUP(Tabla15[[#This Row],[cedula]],TFECHA[cedula],TFECHA[hasta],"")</f>
        <v/>
      </c>
      <c r="P192" s="34">
        <f>_xlfn.XLOOKUP(Tabla15[[#This Row],[COD]],TNOMINA[CODIGO],TNOMINA[sbruto])</f>
        <v>20000</v>
      </c>
      <c r="Q192" s="34">
        <f>_xlfn.XLOOKUP(Tabla15[[#This Row],[COD]],TNOMINA[CODIGO],TNOMINA[ISR])</f>
        <v>0</v>
      </c>
      <c r="R192" s="34">
        <f>_xlfn.XLOOKUP(Tabla15[[#This Row],[COD]],TNOMINA[CODIGO],TNOMINA[SFS])</f>
        <v>608</v>
      </c>
      <c r="S192" s="34">
        <f>_xlfn.XLOOKUP(Tabla15[[#This Row],[COD]],TNOMINA[CODIGO],TNOMINA[AFP])</f>
        <v>574</v>
      </c>
      <c r="T192" s="34">
        <f>_xlfn.XLOOKUP(Tabla15[[#This Row],[COD]],TNOMINA[CODIGO],TNOMINA[Otros Descuentos])</f>
        <v>0</v>
      </c>
      <c r="U192" s="34">
        <f>_xlfn.XLOOKUP(Tabla15[[#This Row],[COD]],TNOMINA[CODIGO],TNOMINA[sneto])</f>
        <v>12637.62</v>
      </c>
      <c r="V192" s="21" t="str" cm="1">
        <f t="array" ref="V192">_xlfn.XLOOKUP(Tabla15[[#This Row],[cedula]],MINC_022025[NUMERO_DOCUMENTO],LEFT(MINC_022025[GENERO],1))</f>
        <v>F</v>
      </c>
      <c r="W192" s="56" t="str">
        <f>_xlfn.XLOOKUP(Tabla15[[#This Row],[DIRECCIÓN O DEPARTAMENTO]],MINC_022025[LUGAR_FUNCIONES],MINC_022025[LUGAR_FUNCIONES_CODIGO])</f>
        <v>01.83.03</v>
      </c>
      <c r="X192" s="21">
        <f>LEN(Tabla15[[#This Row],[CODIGO LUGAR]])</f>
        <v>8</v>
      </c>
      <c r="Y192" s="21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>
      <c r="A193" s="42" t="str">
        <f>Tabla15[[#This Row],[cedula]]&amp;Tabla15[[#This Row],[CTA]]&amp;Tabla15[[#This Row],[prog]]</f>
        <v>058002408392.1.1.1.0101</v>
      </c>
      <c r="B193" s="21" t="s">
        <v>1787</v>
      </c>
      <c r="C193" s="59" t="s">
        <v>1807</v>
      </c>
      <c r="D193" s="59" t="s">
        <v>5730</v>
      </c>
      <c r="E193" s="59" t="s">
        <v>5731</v>
      </c>
      <c r="F193" s="59" t="s">
        <v>9</v>
      </c>
      <c r="G193" s="59" t="s">
        <v>1411</v>
      </c>
      <c r="H193" s="21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193" s="21" t="str">
        <f>_xlfn.XLOOKUP(Tabla15[[#This Row],[cedula]],MINC_022025[CATEGORIA_PROPIA],MINC_022025[CARGO],_xlfn.XLOOKUP(Tabla15[[#This Row],[COD]],TNOMINA[CODIGO],TNOMINA[cargo]))</f>
        <v>OBRERO (A)</v>
      </c>
      <c r="J193" s="21" t="str">
        <f>_xlfn.XLOOKUP(Tabla15[[#This Row],[cedula]],MINC_022025[NUMERO_DOCUMENTO],MINC_022025[LUGAR_FUNCIONES])</f>
        <v>VICEMINISTERIO DE PATRIMONIO CULTURAL</v>
      </c>
      <c r="K1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93" s="21" t="str">
        <f>_xlfn.XLOOKUP(Tabla15[[#This Row],[CARGO]],TSIMPLIFICADO[CARGO],TSIMPLIFICADO[CATEGORIA DEL SERVIDOR],Tabla15[[#This Row],[TIPO]])</f>
        <v>FIJO</v>
      </c>
      <c r="M193" s="21" t="str">
        <f>IF(Tabla15[[#This Row],[CTA]]="2.1.1.3.01","TRAMITE DE PENSION",IF(Tabla15[[#This Row],[CAT1]]&lt;&gt;"",Tabla15[[#This Row],[CAT1]],Tabla15[[#This Row],[CAT2]]))</f>
        <v>FIJO</v>
      </c>
      <c r="N193" s="86" t="str">
        <f>_xlfn.XLOOKUP(Tabla15[[#This Row],[cedula]],TFECHA[cedula],TFECHA[desde],"")</f>
        <v/>
      </c>
      <c r="O193" s="86" t="str">
        <f>_xlfn.XLOOKUP(Tabla15[[#This Row],[cedula]],TFECHA[cedula],TFECHA[hasta],"")</f>
        <v/>
      </c>
      <c r="P193" s="34">
        <f>_xlfn.XLOOKUP(Tabla15[[#This Row],[COD]],TNOMINA[CODIGO],TNOMINA[sbruto])</f>
        <v>20000</v>
      </c>
      <c r="Q193" s="34">
        <f>_xlfn.XLOOKUP(Tabla15[[#This Row],[COD]],TNOMINA[CODIGO],TNOMINA[ISR])</f>
        <v>0</v>
      </c>
      <c r="R193" s="34">
        <f>_xlfn.XLOOKUP(Tabla15[[#This Row],[COD]],TNOMINA[CODIGO],TNOMINA[SFS])</f>
        <v>608</v>
      </c>
      <c r="S193" s="34">
        <f>_xlfn.XLOOKUP(Tabla15[[#This Row],[COD]],TNOMINA[CODIGO],TNOMINA[AFP])</f>
        <v>574</v>
      </c>
      <c r="T193" s="34">
        <f>_xlfn.XLOOKUP(Tabla15[[#This Row],[COD]],TNOMINA[CODIGO],TNOMINA[Otros Descuentos])</f>
        <v>0</v>
      </c>
      <c r="U193" s="34">
        <f>_xlfn.XLOOKUP(Tabla15[[#This Row],[COD]],TNOMINA[CODIGO],TNOMINA[sneto])</f>
        <v>17893</v>
      </c>
      <c r="V193" s="21" t="str" cm="1">
        <f t="array" ref="V193">_xlfn.XLOOKUP(Tabla15[[#This Row],[cedula]],MINC_022025[NUMERO_DOCUMENTO],LEFT(MINC_022025[GENERO],1))</f>
        <v>M</v>
      </c>
      <c r="W193" s="56" t="str">
        <f>_xlfn.XLOOKUP(Tabla15[[#This Row],[DIRECCIÓN O DEPARTAMENTO]],MINC_022025[LUGAR_FUNCIONES],MINC_022025[LUGAR_FUNCIONES_CODIGO])</f>
        <v>01.83.03</v>
      </c>
      <c r="X193" s="21">
        <f>LEN(Tabla15[[#This Row],[CODIGO LUGAR]])</f>
        <v>8</v>
      </c>
      <c r="Y193" s="21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>
      <c r="A194" s="42" t="str">
        <f>Tabla15[[#This Row],[cedula]]&amp;Tabla15[[#This Row],[CTA]]&amp;Tabla15[[#This Row],[prog]]</f>
        <v>047014016242.1.1.1.0101</v>
      </c>
      <c r="B194" s="21" t="s">
        <v>1787</v>
      </c>
      <c r="C194" s="59" t="s">
        <v>1807</v>
      </c>
      <c r="D194" s="59" t="s">
        <v>5730</v>
      </c>
      <c r="E194" s="59" t="s">
        <v>5731</v>
      </c>
      <c r="F194" s="59" t="s">
        <v>9</v>
      </c>
      <c r="G194" s="59" t="s">
        <v>1400</v>
      </c>
      <c r="H194" s="21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194" s="21" t="str">
        <f>_xlfn.XLOOKUP(Tabla15[[#This Row],[cedula]],MINC_022025[CATEGORIA_PROPIA],MINC_022025[CARGO],_xlfn.XLOOKUP(Tabla15[[#This Row],[COD]],TNOMINA[CODIGO],TNOMINA[cargo]))</f>
        <v>VICEMINISTRO (A)</v>
      </c>
      <c r="J194" s="21" t="str">
        <f>_xlfn.XLOOKUP(Tabla15[[#This Row],[cedula]],MINC_022025[NUMERO_DOCUMENTO],MINC_022025[LUGAR_FUNCIONES])</f>
        <v>VICEMINISTERIO DE IDENTIDAD CULTURAL Y CIUDADANA</v>
      </c>
      <c r="K1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194" s="21" t="str">
        <f>_xlfn.XLOOKUP(Tabla15[[#This Row],[CARGO]],TSIMPLIFICADO[CARGO],TSIMPLIFICADO[CATEGORIA DEL SERVIDOR],Tabla15[[#This Row],[TIPO]])</f>
        <v>FIJO</v>
      </c>
      <c r="M194" s="21" t="str">
        <f>IF(Tabla15[[#This Row],[CTA]]="2.1.1.3.01","TRAMITE DE PENSION",IF(Tabla15[[#This Row],[CAT1]]&lt;&gt;"",Tabla15[[#This Row],[CAT1]],Tabla15[[#This Row],[CAT2]]))</f>
        <v>LIBRE NOMBRAMIENTO Y REMOCION</v>
      </c>
      <c r="N194" s="86" t="str">
        <f>_xlfn.XLOOKUP(Tabla15[[#This Row],[cedula]],TFECHA[cedula],TFECHA[desde],"")</f>
        <v/>
      </c>
      <c r="O194" s="86" t="str">
        <f>_xlfn.XLOOKUP(Tabla15[[#This Row],[cedula]],TFECHA[cedula],TFECHA[hasta],"")</f>
        <v/>
      </c>
      <c r="P194" s="34">
        <f>_xlfn.XLOOKUP(Tabla15[[#This Row],[COD]],TNOMINA[CODIGO],TNOMINA[sbruto])</f>
        <v>260000</v>
      </c>
      <c r="Q194" s="34">
        <f>_xlfn.XLOOKUP(Tabla15[[#This Row],[COD]],TNOMINA[CODIGO],TNOMINA[ISR])</f>
        <v>50246.58</v>
      </c>
      <c r="R194" s="34">
        <f>_xlfn.XLOOKUP(Tabla15[[#This Row],[COD]],TNOMINA[CODIGO],TNOMINA[SFS])</f>
        <v>5883.16</v>
      </c>
      <c r="S194" s="34">
        <f>_xlfn.XLOOKUP(Tabla15[[#This Row],[COD]],TNOMINA[CODIGO],TNOMINA[AFP])</f>
        <v>7462</v>
      </c>
      <c r="T194" s="34">
        <f>_xlfn.XLOOKUP(Tabla15[[#This Row],[COD]],TNOMINA[CODIGO],TNOMINA[Otros Descuentos])</f>
        <v>24.999999999970896</v>
      </c>
      <c r="U194" s="34">
        <f>_xlfn.XLOOKUP(Tabla15[[#This Row],[COD]],TNOMINA[CODIGO],TNOMINA[sneto])</f>
        <v>196383.26</v>
      </c>
      <c r="V194" s="21" t="str" cm="1">
        <f t="array" ref="V194">_xlfn.XLOOKUP(Tabla15[[#This Row],[cedula]],MINC_022025[NUMERO_DOCUMENTO],LEFT(MINC_022025[GENERO],1))</f>
        <v>M</v>
      </c>
      <c r="W194" s="56" t="str">
        <f>_xlfn.XLOOKUP(Tabla15[[#This Row],[DIRECCIÓN O DEPARTAMENTO]],MINC_022025[LUGAR_FUNCIONES],MINC_022025[LUGAR_FUNCIONES_CODIGO])</f>
        <v>01.83.04</v>
      </c>
      <c r="X194" s="21">
        <f>LEN(Tabla15[[#This Row],[CODIGO LUGAR]])</f>
        <v>8</v>
      </c>
      <c r="Y194" s="21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>
      <c r="A195" s="42" t="str">
        <f>Tabla15[[#This Row],[cedula]]&amp;Tabla15[[#This Row],[CTA]]&amp;Tabla15[[#This Row],[prog]]</f>
        <v>001097741252.1.1.1.0101</v>
      </c>
      <c r="B195" s="21" t="s">
        <v>1787</v>
      </c>
      <c r="C195" s="59" t="s">
        <v>1807</v>
      </c>
      <c r="D195" s="59" t="s">
        <v>5730</v>
      </c>
      <c r="E195" s="59" t="s">
        <v>5731</v>
      </c>
      <c r="F195" s="59" t="s">
        <v>9</v>
      </c>
      <c r="G195" s="59" t="s">
        <v>1856</v>
      </c>
      <c r="H195" s="21" t="str">
        <f>_xlfn.XLOOKUP(Tabla15[[#This Row],[cedula]],MINC_022025[CATEGORIA_PROPIA],MINC_022025[FECHA_INGRESO_PRIMER_CARGO],_xlfn.XLOOKUP(Tabla15[[#This Row],[COD]],TNOMINA[CODIGO],TNOMINA[nombre]))</f>
        <v>FLORINDA MARIA MATRILLE LAJARA</v>
      </c>
      <c r="I195" s="21" t="str">
        <f>_xlfn.XLOOKUP(Tabla15[[#This Row],[cedula]],MINC_022025[CATEGORIA_PROPIA],MINC_022025[CARGO],_xlfn.XLOOKUP(Tabla15[[#This Row],[COD]],TNOMINA[CODIGO],TNOMINA[cargo]))</f>
        <v>ASESOR (A)</v>
      </c>
      <c r="J195" s="21" t="str">
        <f>_xlfn.XLOOKUP(Tabla15[[#This Row],[cedula]],MINC_022025[NUMERO_DOCUMENTO],MINC_022025[LUGAR_FUNCIONES])</f>
        <v>VICEMINISTERIO DE IDENTIDAD CULTURAL Y CIUDADANA</v>
      </c>
      <c r="K1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95" s="21" t="str">
        <f>_xlfn.XLOOKUP(Tabla15[[#This Row],[CARGO]],TSIMPLIFICADO[CARGO],TSIMPLIFICADO[CATEGORIA DEL SERVIDOR],Tabla15[[#This Row],[TIPO]])</f>
        <v>FIJO</v>
      </c>
      <c r="M195" s="21" t="str">
        <f>IF(Tabla15[[#This Row],[CTA]]="2.1.1.3.01","TRAMITE DE PENSION",IF(Tabla15[[#This Row],[CAT1]]&lt;&gt;"",Tabla15[[#This Row],[CAT1]],Tabla15[[#This Row],[CAT2]]))</f>
        <v>EMPLEADO DE CONFIANZA</v>
      </c>
      <c r="N195" s="86" t="str">
        <f>_xlfn.XLOOKUP(Tabla15[[#This Row],[cedula]],TFECHA[cedula],TFECHA[desde],"")</f>
        <v/>
      </c>
      <c r="O195" s="86" t="str">
        <f>_xlfn.XLOOKUP(Tabla15[[#This Row],[cedula]],TFECHA[cedula],TFECHA[hasta],"")</f>
        <v/>
      </c>
      <c r="P195" s="34">
        <f>_xlfn.XLOOKUP(Tabla15[[#This Row],[COD]],TNOMINA[CODIGO],TNOMINA[sbruto])</f>
        <v>185000</v>
      </c>
      <c r="Q195" s="34">
        <f>_xlfn.XLOOKUP(Tabla15[[#This Row],[COD]],TNOMINA[CODIGO],TNOMINA[ISR])</f>
        <v>32099.49</v>
      </c>
      <c r="R195" s="34">
        <f>_xlfn.XLOOKUP(Tabla15[[#This Row],[COD]],TNOMINA[CODIGO],TNOMINA[SFS])</f>
        <v>5624</v>
      </c>
      <c r="S195" s="34">
        <f>_xlfn.XLOOKUP(Tabla15[[#This Row],[COD]],TNOMINA[CODIGO],TNOMINA[AFP])</f>
        <v>5309.5</v>
      </c>
      <c r="T195" s="34">
        <f>_xlfn.XLOOKUP(Tabla15[[#This Row],[COD]],TNOMINA[CODIGO],TNOMINA[Otros Descuentos])</f>
        <v>1549</v>
      </c>
      <c r="U195" s="34">
        <f>_xlfn.XLOOKUP(Tabla15[[#This Row],[COD]],TNOMINA[CODIGO],TNOMINA[sneto])</f>
        <v>140418.01</v>
      </c>
      <c r="V195" s="21" t="str" cm="1">
        <f t="array" ref="V195">_xlfn.XLOOKUP(Tabla15[[#This Row],[cedula]],MINC_022025[NUMERO_DOCUMENTO],LEFT(MINC_022025[GENERO],1))</f>
        <v>F</v>
      </c>
      <c r="W195" s="56" t="str">
        <f>_xlfn.XLOOKUP(Tabla15[[#This Row],[DIRECCIÓN O DEPARTAMENTO]],MINC_022025[LUGAR_FUNCIONES],MINC_022025[LUGAR_FUNCIONES_CODIGO])</f>
        <v>01.83.04</v>
      </c>
      <c r="X195" s="21">
        <f>LEN(Tabla15[[#This Row],[CODIGO LUGAR]])</f>
        <v>8</v>
      </c>
      <c r="Y195" s="21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>
      <c r="A196" s="42" t="str">
        <f>Tabla15[[#This Row],[cedula]]&amp;Tabla15[[#This Row],[CTA]]&amp;Tabla15[[#This Row],[prog]]</f>
        <v>001145295892.1.1.1.0101</v>
      </c>
      <c r="B196" s="21" t="s">
        <v>1787</v>
      </c>
      <c r="C196" s="59" t="s">
        <v>1807</v>
      </c>
      <c r="D196" s="59" t="s">
        <v>5730</v>
      </c>
      <c r="E196" s="59" t="s">
        <v>5731</v>
      </c>
      <c r="F196" s="59" t="s">
        <v>9</v>
      </c>
      <c r="G196" s="59" t="s">
        <v>1529</v>
      </c>
      <c r="H196" s="21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196" s="21" t="str">
        <f>_xlfn.XLOOKUP(Tabla15[[#This Row],[cedula]],MINC_022025[CATEGORIA_PROPIA],MINC_022025[CARGO],_xlfn.XLOOKUP(Tabla15[[#This Row],[COD]],TNOMINA[CODIGO],TNOMINA[cargo]))</f>
        <v>CORRECTOR (A) DE ESTILO</v>
      </c>
      <c r="J196" s="21" t="str">
        <f>_xlfn.XLOOKUP(Tabla15[[#This Row],[cedula]],MINC_022025[NUMERO_DOCUMENTO],MINC_022025[LUGAR_FUNCIONES])</f>
        <v>VICEMINISTERIO DE IDENTIDAD CULTURAL Y CIUDADANA</v>
      </c>
      <c r="K1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96" s="21" t="str">
        <f>_xlfn.XLOOKUP(Tabla15[[#This Row],[CARGO]],TSIMPLIFICADO[CARGO],TSIMPLIFICADO[CATEGORIA DEL SERVIDOR],Tabla15[[#This Row],[TIPO]])</f>
        <v>FIJO</v>
      </c>
      <c r="M196" s="21" t="str">
        <f>IF(Tabla15[[#This Row],[CTA]]="2.1.1.3.01","TRAMITE DE PENSION",IF(Tabla15[[#This Row],[CAT1]]&lt;&gt;"",Tabla15[[#This Row],[CAT1]],Tabla15[[#This Row],[CAT2]]))</f>
        <v>FIJO</v>
      </c>
      <c r="N196" s="86" t="str">
        <f>_xlfn.XLOOKUP(Tabla15[[#This Row],[cedula]],TFECHA[cedula],TFECHA[desde],"")</f>
        <v/>
      </c>
      <c r="O196" s="86" t="str">
        <f>_xlfn.XLOOKUP(Tabla15[[#This Row],[cedula]],TFECHA[cedula],TFECHA[hasta],"")</f>
        <v/>
      </c>
      <c r="P196" s="34">
        <f>_xlfn.XLOOKUP(Tabla15[[#This Row],[COD]],TNOMINA[CODIGO],TNOMINA[sbruto])</f>
        <v>115000</v>
      </c>
      <c r="Q196" s="34">
        <f>_xlfn.XLOOKUP(Tabla15[[#This Row],[COD]],TNOMINA[CODIGO],TNOMINA[ISR])</f>
        <v>15633.74</v>
      </c>
      <c r="R196" s="34">
        <f>_xlfn.XLOOKUP(Tabla15[[#This Row],[COD]],TNOMINA[CODIGO],TNOMINA[SFS])</f>
        <v>3496</v>
      </c>
      <c r="S196" s="34">
        <f>_xlfn.XLOOKUP(Tabla15[[#This Row],[COD]],TNOMINA[CODIGO],TNOMINA[AFP])</f>
        <v>3300.5</v>
      </c>
      <c r="T196" s="34">
        <f>_xlfn.XLOOKUP(Tabla15[[#This Row],[COD]],TNOMINA[CODIGO],TNOMINA[Otros Descuentos])</f>
        <v>25</v>
      </c>
      <c r="U196" s="34">
        <f>_xlfn.XLOOKUP(Tabla15[[#This Row],[COD]],TNOMINA[CODIGO],TNOMINA[sneto])</f>
        <v>92544.76</v>
      </c>
      <c r="V196" s="21" t="str" cm="1">
        <f t="array" ref="V196">_xlfn.XLOOKUP(Tabla15[[#This Row],[cedula]],MINC_022025[NUMERO_DOCUMENTO],LEFT(MINC_022025[GENERO],1))</f>
        <v>F</v>
      </c>
      <c r="W196" s="56" t="str">
        <f>_xlfn.XLOOKUP(Tabla15[[#This Row],[DIRECCIÓN O DEPARTAMENTO]],MINC_022025[LUGAR_FUNCIONES],MINC_022025[LUGAR_FUNCIONES_CODIGO])</f>
        <v>01.83.04</v>
      </c>
      <c r="X196" s="21">
        <f>LEN(Tabla15[[#This Row],[CODIGO LUGAR]])</f>
        <v>8</v>
      </c>
      <c r="Y196" s="21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>
      <c r="A197" s="42" t="str">
        <f>Tabla15[[#This Row],[cedula]]&amp;Tabla15[[#This Row],[CTA]]&amp;Tabla15[[#This Row],[prog]]</f>
        <v>224003102272.1.1.1.0101</v>
      </c>
      <c r="B197" s="21" t="s">
        <v>1787</v>
      </c>
      <c r="C197" s="59" t="s">
        <v>1807</v>
      </c>
      <c r="D197" s="59" t="s">
        <v>5730</v>
      </c>
      <c r="E197" s="59" t="s">
        <v>5731</v>
      </c>
      <c r="F197" s="59" t="s">
        <v>9</v>
      </c>
      <c r="G197" s="59" t="s">
        <v>826</v>
      </c>
      <c r="H197" s="21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197" s="21" t="str">
        <f>_xlfn.XLOOKUP(Tabla15[[#This Row],[cedula]],MINC_022025[CATEGORIA_PROPIA],MINC_022025[CARGO],_xlfn.XLOOKUP(Tabla15[[#This Row],[COD]],TNOMINA[CODIGO],TNOMINA[cargo]))</f>
        <v>ASISTENTE</v>
      </c>
      <c r="J197" s="21" t="str">
        <f>_xlfn.XLOOKUP(Tabla15[[#This Row],[cedula]],MINC_022025[NUMERO_DOCUMENTO],MINC_022025[LUGAR_FUNCIONES])</f>
        <v>VICEMINISTERIO DE IDENTIDAD CULTURAL Y CIUDADANA</v>
      </c>
      <c r="K1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97" s="21" t="str">
        <f>_xlfn.XLOOKUP(Tabla15[[#This Row],[CARGO]],TSIMPLIFICADO[CARGO],TSIMPLIFICADO[CATEGORIA DEL SERVIDOR],Tabla15[[#This Row],[TIPO]])</f>
        <v>FIJO</v>
      </c>
      <c r="M197" s="21" t="str">
        <f>IF(Tabla15[[#This Row],[CTA]]="2.1.1.3.01","TRAMITE DE PENSION",IF(Tabla15[[#This Row],[CAT1]]&lt;&gt;"",Tabla15[[#This Row],[CAT1]],Tabla15[[#This Row],[CAT2]]))</f>
        <v>CARRERA ADMINISTRATIVA</v>
      </c>
      <c r="N197" s="86" t="str">
        <f>_xlfn.XLOOKUP(Tabla15[[#This Row],[cedula]],TFECHA[cedula],TFECHA[desde],"")</f>
        <v/>
      </c>
      <c r="O197" s="86" t="str">
        <f>_xlfn.XLOOKUP(Tabla15[[#This Row],[cedula]],TFECHA[cedula],TFECHA[hasta],"")</f>
        <v/>
      </c>
      <c r="P197" s="34">
        <f>_xlfn.XLOOKUP(Tabla15[[#This Row],[COD]],TNOMINA[CODIGO],TNOMINA[sbruto])</f>
        <v>115000</v>
      </c>
      <c r="Q197" s="34">
        <f>_xlfn.XLOOKUP(Tabla15[[#This Row],[COD]],TNOMINA[CODIGO],TNOMINA[ISR])</f>
        <v>15633.74</v>
      </c>
      <c r="R197" s="34">
        <f>_xlfn.XLOOKUP(Tabla15[[#This Row],[COD]],TNOMINA[CODIGO],TNOMINA[SFS])</f>
        <v>3496</v>
      </c>
      <c r="S197" s="34">
        <f>_xlfn.XLOOKUP(Tabla15[[#This Row],[COD]],TNOMINA[CODIGO],TNOMINA[AFP])</f>
        <v>3300.5</v>
      </c>
      <c r="T197" s="34">
        <f>_xlfn.XLOOKUP(Tabla15[[#This Row],[COD]],TNOMINA[CODIGO],TNOMINA[Otros Descuentos])</f>
        <v>25</v>
      </c>
      <c r="U197" s="34">
        <f>_xlfn.XLOOKUP(Tabla15[[#This Row],[COD]],TNOMINA[CODIGO],TNOMINA[sneto])</f>
        <v>92544.76</v>
      </c>
      <c r="V197" s="21" t="str" cm="1">
        <f t="array" ref="V197">_xlfn.XLOOKUP(Tabla15[[#This Row],[cedula]],MINC_022025[NUMERO_DOCUMENTO],LEFT(MINC_022025[GENERO],1))</f>
        <v>F</v>
      </c>
      <c r="W197" s="56" t="str">
        <f>_xlfn.XLOOKUP(Tabla15[[#This Row],[DIRECCIÓN O DEPARTAMENTO]],MINC_022025[LUGAR_FUNCIONES],MINC_022025[LUGAR_FUNCIONES_CODIGO])</f>
        <v>01.83.04</v>
      </c>
      <c r="X197" s="21">
        <f>LEN(Tabla15[[#This Row],[CODIGO LUGAR]])</f>
        <v>8</v>
      </c>
      <c r="Y197" s="21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>
      <c r="A198" s="42" t="str">
        <f>Tabla15[[#This Row],[cedula]]&amp;Tabla15[[#This Row],[CTA]]&amp;Tabla15[[#This Row],[prog]]</f>
        <v>402234400962.1.1.1.0101</v>
      </c>
      <c r="B198" s="21" t="s">
        <v>1787</v>
      </c>
      <c r="C198" s="59" t="s">
        <v>1807</v>
      </c>
      <c r="D198" s="59" t="s">
        <v>5730</v>
      </c>
      <c r="E198" s="59" t="s">
        <v>5731</v>
      </c>
      <c r="F198" s="59" t="s">
        <v>9</v>
      </c>
      <c r="G198" s="59" t="s">
        <v>6268</v>
      </c>
      <c r="H198" s="21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198" s="21" t="str">
        <f>_xlfn.XLOOKUP(Tabla15[[#This Row],[cedula]],MINC_022025[CATEGORIA_PROPIA],MINC_022025[CARGO],_xlfn.XLOOKUP(Tabla15[[#This Row],[COD]],TNOMINA[CODIGO],TNOMINA[cargo]))</f>
        <v>ASISTENTE</v>
      </c>
      <c r="J198" s="21" t="str">
        <f>_xlfn.XLOOKUP(Tabla15[[#This Row],[cedula]],MINC_022025[NUMERO_DOCUMENTO],MINC_022025[LUGAR_FUNCIONES])</f>
        <v>VICEMINISTERIO DE IDENTIDAD CULTURAL Y CIUDADANA</v>
      </c>
      <c r="K1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98" s="21" t="str">
        <f>_xlfn.XLOOKUP(Tabla15[[#This Row],[CARGO]],TSIMPLIFICADO[CARGO],TSIMPLIFICADO[CATEGORIA DEL SERVIDOR],Tabla15[[#This Row],[TIPO]])</f>
        <v>FIJO</v>
      </c>
      <c r="M198" s="21" t="str">
        <f>IF(Tabla15[[#This Row],[CTA]]="2.1.1.3.01","TRAMITE DE PENSION",IF(Tabla15[[#This Row],[CAT1]]&lt;&gt;"",Tabla15[[#This Row],[CAT1]],Tabla15[[#This Row],[CAT2]]))</f>
        <v>EMPLEADO DE CONFIANZA</v>
      </c>
      <c r="N198" s="86" t="str">
        <f>_xlfn.XLOOKUP(Tabla15[[#This Row],[cedula]],TFECHA[cedula],TFECHA[desde],"")</f>
        <v/>
      </c>
      <c r="O198" s="86" t="str">
        <f>_xlfn.XLOOKUP(Tabla15[[#This Row],[cedula]],TFECHA[cedula],TFECHA[hasta],"")</f>
        <v/>
      </c>
      <c r="P198" s="34">
        <f>_xlfn.XLOOKUP(Tabla15[[#This Row],[COD]],TNOMINA[CODIGO],TNOMINA[sbruto])</f>
        <v>110000</v>
      </c>
      <c r="Q198" s="34">
        <f>_xlfn.XLOOKUP(Tabla15[[#This Row],[COD]],TNOMINA[CODIGO],TNOMINA[ISR])</f>
        <v>14457.62</v>
      </c>
      <c r="R198" s="34">
        <f>_xlfn.XLOOKUP(Tabla15[[#This Row],[COD]],TNOMINA[CODIGO],TNOMINA[SFS])</f>
        <v>3344</v>
      </c>
      <c r="S198" s="34">
        <f>_xlfn.XLOOKUP(Tabla15[[#This Row],[COD]],TNOMINA[CODIGO],TNOMINA[AFP])</f>
        <v>3157</v>
      </c>
      <c r="T198" s="34">
        <f>_xlfn.XLOOKUP(Tabla15[[#This Row],[COD]],TNOMINA[CODIGO],TNOMINA[Otros Descuentos])</f>
        <v>25</v>
      </c>
      <c r="U198" s="34">
        <f>_xlfn.XLOOKUP(Tabla15[[#This Row],[COD]],TNOMINA[CODIGO],TNOMINA[sneto])</f>
        <v>89016.38</v>
      </c>
      <c r="V198" s="21" t="str" cm="1">
        <f t="array" ref="V198">_xlfn.XLOOKUP(Tabla15[[#This Row],[cedula]],MINC_022025[NUMERO_DOCUMENTO],LEFT(MINC_022025[GENERO],1))</f>
        <v>F</v>
      </c>
      <c r="W198" s="56" t="str">
        <f>_xlfn.XLOOKUP(Tabla15[[#This Row],[DIRECCIÓN O DEPARTAMENTO]],MINC_022025[LUGAR_FUNCIONES],MINC_022025[LUGAR_FUNCIONES_CODIGO])</f>
        <v>01.83.04</v>
      </c>
      <c r="X198" s="21">
        <f>LEN(Tabla15[[#This Row],[CODIGO LUGAR]])</f>
        <v>8</v>
      </c>
      <c r="Y198" s="21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>
      <c r="A199" s="42" t="str">
        <f>Tabla15[[#This Row],[cedula]]&amp;Tabla15[[#This Row],[CTA]]&amp;Tabla15[[#This Row],[prog]]</f>
        <v>001193175272.1.1.1.0101</v>
      </c>
      <c r="B199" s="21" t="s">
        <v>1787</v>
      </c>
      <c r="C199" s="59" t="s">
        <v>1807</v>
      </c>
      <c r="D199" s="59" t="s">
        <v>5730</v>
      </c>
      <c r="E199" s="59" t="s">
        <v>5731</v>
      </c>
      <c r="F199" s="59" t="s">
        <v>9</v>
      </c>
      <c r="G199" s="59" t="s">
        <v>1537</v>
      </c>
      <c r="H199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199" s="21" t="str">
        <f>_xlfn.XLOOKUP(Tabla15[[#This Row],[cedula]],MINC_022025[CATEGORIA_PROPIA],MINC_022025[CARGO],_xlfn.XLOOKUP(Tabla15[[#This Row],[COD]],TNOMINA[CODIGO],TNOMINA[cargo]))</f>
        <v>DISEÑADOR GRAFICO</v>
      </c>
      <c r="J199" s="21" t="str">
        <f>_xlfn.XLOOKUP(Tabla15[[#This Row],[cedula]],MINC_022025[NUMERO_DOCUMENTO],MINC_022025[LUGAR_FUNCIONES])</f>
        <v>VICEMINISTERIO DE IDENTIDAD CULTURAL Y CIUDADANA</v>
      </c>
      <c r="K1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99" s="21" t="str">
        <f>_xlfn.XLOOKUP(Tabla15[[#This Row],[CARGO]],TSIMPLIFICADO[CARGO],TSIMPLIFICADO[CATEGORIA DEL SERVIDOR],Tabla15[[#This Row],[TIPO]])</f>
        <v>ESTATUTO SIMPLIFICADO</v>
      </c>
      <c r="M199" s="21" t="str">
        <f>IF(Tabla15[[#This Row],[CTA]]="2.1.1.3.01","TRAMITE DE PENSION",IF(Tabla15[[#This Row],[CAT1]]&lt;&gt;"",Tabla15[[#This Row],[CAT1]],Tabla15[[#This Row],[CAT2]]))</f>
        <v>ESTATUTO SIMPLIFICADO</v>
      </c>
      <c r="N199" s="86">
        <f>_xlfn.XLOOKUP(Tabla15[[#This Row],[cedula]],TFECHA[cedula],TFECHA[desde],"")</f>
        <v>45200</v>
      </c>
      <c r="O199" s="86" t="str">
        <f>_xlfn.XLOOKUP(Tabla15[[#This Row],[cedula]],TFECHA[cedula],TFECHA[hasta],"")</f>
        <v>N/A</v>
      </c>
      <c r="P199" s="34">
        <f>_xlfn.XLOOKUP(Tabla15[[#This Row],[COD]],TNOMINA[CODIGO],TNOMINA[sbruto])</f>
        <v>36000</v>
      </c>
      <c r="Q199" s="34">
        <f>_xlfn.XLOOKUP(Tabla15[[#This Row],[COD]],TNOMINA[CODIGO],TNOMINA[ISR])</f>
        <v>0</v>
      </c>
      <c r="R199" s="34">
        <f>_xlfn.XLOOKUP(Tabla15[[#This Row],[COD]],TNOMINA[CODIGO],TNOMINA[SFS])</f>
        <v>1094.4000000000001</v>
      </c>
      <c r="S199" s="34">
        <f>_xlfn.XLOOKUP(Tabla15[[#This Row],[COD]],TNOMINA[CODIGO],TNOMINA[AFP])</f>
        <v>1033.2</v>
      </c>
      <c r="T199" s="34">
        <f>_xlfn.XLOOKUP(Tabla15[[#This Row],[COD]],TNOMINA[CODIGO],TNOMINA[Otros Descuentos])</f>
        <v>0</v>
      </c>
      <c r="U199" s="34">
        <f>_xlfn.XLOOKUP(Tabla15[[#This Row],[COD]],TNOMINA[CODIGO],TNOMINA[sneto])</f>
        <v>33847.4</v>
      </c>
      <c r="V199" s="21" t="str" cm="1">
        <f t="array" ref="V199">_xlfn.XLOOKUP(Tabla15[[#This Row],[cedula]],MINC_022025[NUMERO_DOCUMENTO],LEFT(MINC_022025[GENERO],1))</f>
        <v>F</v>
      </c>
      <c r="W199" s="56" t="str">
        <f>_xlfn.XLOOKUP(Tabla15[[#This Row],[DIRECCIÓN O DEPARTAMENTO]],MINC_022025[LUGAR_FUNCIONES],MINC_022025[LUGAR_FUNCIONES_CODIGO])</f>
        <v>01.83.04</v>
      </c>
      <c r="X199" s="21">
        <f>LEN(Tabla15[[#This Row],[CODIGO LUGAR]])</f>
        <v>8</v>
      </c>
      <c r="Y199" s="21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>
      <c r="A200" s="42" t="str">
        <f>Tabla15[[#This Row],[cedula]]&amp;Tabla15[[#This Row],[CTA]]&amp;Tabla15[[#This Row],[prog]]</f>
        <v>031009762692.1.1.1.0101</v>
      </c>
      <c r="B200" s="21" t="s">
        <v>1787</v>
      </c>
      <c r="C200" s="59" t="s">
        <v>1807</v>
      </c>
      <c r="D200" s="59" t="s">
        <v>5730</v>
      </c>
      <c r="E200" s="59" t="s">
        <v>5731</v>
      </c>
      <c r="F200" s="59" t="s">
        <v>9</v>
      </c>
      <c r="G200" s="59" t="s">
        <v>1254</v>
      </c>
      <c r="H200" s="21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200" s="21" t="str">
        <f>_xlfn.XLOOKUP(Tabla15[[#This Row],[cedula]],MINC_022025[CATEGORIA_PROPIA],MINC_022025[CARGO],_xlfn.XLOOKUP(Tabla15[[#This Row],[COD]],TNOMINA[CODIGO],TNOMINA[cargo]))</f>
        <v>GESTOR CULTURAL</v>
      </c>
      <c r="J200" s="21" t="str">
        <f>_xlfn.XLOOKUP(Tabla15[[#This Row],[cedula]],MINC_022025[NUMERO_DOCUMENTO],MINC_022025[LUGAR_FUNCIONES])</f>
        <v>VICEMINISTERIO DE IDENTIDAD CULTURAL Y CIUDADANA</v>
      </c>
      <c r="K2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00" s="21" t="str">
        <f>_xlfn.XLOOKUP(Tabla15[[#This Row],[CARGO]],TSIMPLIFICADO[CARGO],TSIMPLIFICADO[CATEGORIA DEL SERVIDOR],Tabla15[[#This Row],[TIPO]])</f>
        <v>FIJO</v>
      </c>
      <c r="M200" s="21" t="str">
        <f>IF(Tabla15[[#This Row],[CTA]]="2.1.1.3.01","TRAMITE DE PENSION",IF(Tabla15[[#This Row],[CAT1]]&lt;&gt;"",Tabla15[[#This Row],[CAT1]],Tabla15[[#This Row],[CAT2]]))</f>
        <v>FIJO</v>
      </c>
      <c r="N200" s="86" t="str">
        <f>_xlfn.XLOOKUP(Tabla15[[#This Row],[cedula]],TFECHA[cedula],TFECHA[desde],"")</f>
        <v/>
      </c>
      <c r="O200" s="86" t="str">
        <f>_xlfn.XLOOKUP(Tabla15[[#This Row],[cedula]],TFECHA[cedula],TFECHA[hasta],"")</f>
        <v/>
      </c>
      <c r="P200" s="34">
        <f>_xlfn.XLOOKUP(Tabla15[[#This Row],[COD]],TNOMINA[CODIGO],TNOMINA[sbruto])</f>
        <v>35000</v>
      </c>
      <c r="Q200" s="34">
        <f>_xlfn.XLOOKUP(Tabla15[[#This Row],[COD]],TNOMINA[CODIGO],TNOMINA[ISR])</f>
        <v>0</v>
      </c>
      <c r="R200" s="34">
        <f>_xlfn.XLOOKUP(Tabla15[[#This Row],[COD]],TNOMINA[CODIGO],TNOMINA[SFS])</f>
        <v>1064</v>
      </c>
      <c r="S200" s="34">
        <f>_xlfn.XLOOKUP(Tabla15[[#This Row],[COD]],TNOMINA[CODIGO],TNOMINA[AFP])</f>
        <v>1004.5</v>
      </c>
      <c r="T200" s="34">
        <f>_xlfn.XLOOKUP(Tabla15[[#This Row],[COD]],TNOMINA[CODIGO],TNOMINA[Otros Descuentos])</f>
        <v>0</v>
      </c>
      <c r="U200" s="34">
        <f>_xlfn.XLOOKUP(Tabla15[[#This Row],[COD]],TNOMINA[CODIGO],TNOMINA[sneto])</f>
        <v>32906.5</v>
      </c>
      <c r="V200" s="21" t="str" cm="1">
        <f t="array" ref="V200">_xlfn.XLOOKUP(Tabla15[[#This Row],[cedula]],MINC_022025[NUMERO_DOCUMENTO],LEFT(MINC_022025[GENERO],1))</f>
        <v>F</v>
      </c>
      <c r="W200" s="56" t="str">
        <f>_xlfn.XLOOKUP(Tabla15[[#This Row],[DIRECCIÓN O DEPARTAMENTO]],MINC_022025[LUGAR_FUNCIONES],MINC_022025[LUGAR_FUNCIONES_CODIGO])</f>
        <v>01.83.04</v>
      </c>
      <c r="X200" s="21">
        <f>LEN(Tabla15[[#This Row],[CODIGO LUGAR]])</f>
        <v>8</v>
      </c>
      <c r="Y200" s="21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>
      <c r="A201" s="42" t="str">
        <f>Tabla15[[#This Row],[cedula]]&amp;Tabla15[[#This Row],[CTA]]&amp;Tabla15[[#This Row],[prog]]</f>
        <v>031010844102.1.1.1.0101</v>
      </c>
      <c r="B201" s="21" t="s">
        <v>1787</v>
      </c>
      <c r="C201" s="59" t="s">
        <v>1807</v>
      </c>
      <c r="D201" s="59" t="s">
        <v>5730</v>
      </c>
      <c r="E201" s="59" t="s">
        <v>5731</v>
      </c>
      <c r="F201" s="59" t="s">
        <v>9</v>
      </c>
      <c r="G201" s="59" t="s">
        <v>2422</v>
      </c>
      <c r="H201" s="21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201" s="21" t="str">
        <f>_xlfn.XLOOKUP(Tabla15[[#This Row],[cedula]],MINC_022025[CATEGORIA_PROPIA],MINC_022025[CARGO],_xlfn.XLOOKUP(Tabla15[[#This Row],[COD]],TNOMINA[CODIGO],TNOMINA[cargo]))</f>
        <v>AUXILIAR ADMINISTRATIVO (A)</v>
      </c>
      <c r="J201" s="21" t="str">
        <f>_xlfn.XLOOKUP(Tabla15[[#This Row],[cedula]],MINC_022025[NUMERO_DOCUMENTO],MINC_022025[LUGAR_FUNCIONES])</f>
        <v>VICEMINISTERIO DE IDENTIDAD CULTURAL Y CIUDADANA</v>
      </c>
      <c r="K2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01" s="21" t="str">
        <f>_xlfn.XLOOKUP(Tabla15[[#This Row],[CARGO]],TSIMPLIFICADO[CARGO],TSIMPLIFICADO[CATEGORIA DEL SERVIDOR],Tabla15[[#This Row],[TIPO]])</f>
        <v>ESTATUTO SIMPLIFICADO</v>
      </c>
      <c r="M201" s="21" t="str">
        <f>IF(Tabla15[[#This Row],[CTA]]="2.1.1.3.01","TRAMITE DE PENSION",IF(Tabla15[[#This Row],[CAT1]]&lt;&gt;"",Tabla15[[#This Row],[CAT1]],Tabla15[[#This Row],[CAT2]]))</f>
        <v>ESTATUTO SIMPLIFICADO</v>
      </c>
      <c r="N201" s="86" t="str">
        <f>_xlfn.XLOOKUP(Tabla15[[#This Row],[cedula]],TFECHA[cedula],TFECHA[desde],"")</f>
        <v/>
      </c>
      <c r="O201" s="86" t="str">
        <f>_xlfn.XLOOKUP(Tabla15[[#This Row],[cedula]],TFECHA[cedula],TFECHA[hasta],"")</f>
        <v/>
      </c>
      <c r="P201" s="34">
        <f>_xlfn.XLOOKUP(Tabla15[[#This Row],[COD]],TNOMINA[CODIGO],TNOMINA[sbruto])</f>
        <v>35000</v>
      </c>
      <c r="Q201" s="34">
        <f>_xlfn.XLOOKUP(Tabla15[[#This Row],[COD]],TNOMINA[CODIGO],TNOMINA[ISR])</f>
        <v>0</v>
      </c>
      <c r="R201" s="34">
        <f>_xlfn.XLOOKUP(Tabla15[[#This Row],[COD]],TNOMINA[CODIGO],TNOMINA[SFS])</f>
        <v>1064</v>
      </c>
      <c r="S201" s="34">
        <f>_xlfn.XLOOKUP(Tabla15[[#This Row],[COD]],TNOMINA[CODIGO],TNOMINA[AFP])</f>
        <v>1004.5</v>
      </c>
      <c r="T201" s="34">
        <f>_xlfn.XLOOKUP(Tabla15[[#This Row],[COD]],TNOMINA[CODIGO],TNOMINA[Otros Descuentos])</f>
        <v>0</v>
      </c>
      <c r="U201" s="34">
        <f>_xlfn.XLOOKUP(Tabla15[[#This Row],[COD]],TNOMINA[CODIGO],TNOMINA[sneto])</f>
        <v>32906.5</v>
      </c>
      <c r="V201" s="21" t="str" cm="1">
        <f t="array" ref="V201">_xlfn.XLOOKUP(Tabla15[[#This Row],[cedula]],MINC_022025[NUMERO_DOCUMENTO],LEFT(MINC_022025[GENERO],1))</f>
        <v>F</v>
      </c>
      <c r="W201" s="56" t="str">
        <f>_xlfn.XLOOKUP(Tabla15[[#This Row],[DIRECCIÓN O DEPARTAMENTO]],MINC_022025[LUGAR_FUNCIONES],MINC_022025[LUGAR_FUNCIONES_CODIGO])</f>
        <v>01.83.04</v>
      </c>
      <c r="X201" s="21">
        <f>LEN(Tabla15[[#This Row],[CODIGO LUGAR]])</f>
        <v>8</v>
      </c>
      <c r="Y201" s="21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>
      <c r="A202" s="42" t="str">
        <f>Tabla15[[#This Row],[cedula]]&amp;Tabla15[[#This Row],[CTA]]&amp;Tabla15[[#This Row],[prog]]</f>
        <v>001118887232.1.1.1.0101</v>
      </c>
      <c r="B202" s="21" t="s">
        <v>1787</v>
      </c>
      <c r="C202" s="59" t="s">
        <v>1807</v>
      </c>
      <c r="D202" s="59" t="s">
        <v>5730</v>
      </c>
      <c r="E202" s="59" t="s">
        <v>5731</v>
      </c>
      <c r="F202" s="59" t="s">
        <v>9</v>
      </c>
      <c r="G202" s="59" t="s">
        <v>838</v>
      </c>
      <c r="H202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202" s="21" t="str">
        <f>_xlfn.XLOOKUP(Tabla15[[#This Row],[cedula]],MINC_022025[CATEGORIA_PROPIA],MINC_022025[CARGO],_xlfn.XLOOKUP(Tabla15[[#This Row],[COD]],TNOMINA[CODIGO],TNOMINA[cargo]))</f>
        <v>AUXILIAR ADMINISTRATIVO (A)</v>
      </c>
      <c r="J202" s="21" t="str">
        <f>_xlfn.XLOOKUP(Tabla15[[#This Row],[cedula]],MINC_022025[NUMERO_DOCUMENTO],MINC_022025[LUGAR_FUNCIONES])</f>
        <v>VICEMINISTERIO DE IDENTIDAD CULTURAL Y CIUDADANA</v>
      </c>
      <c r="K2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02" s="21" t="str">
        <f>_xlfn.XLOOKUP(Tabla15[[#This Row],[CARGO]],TSIMPLIFICADO[CARGO],TSIMPLIFICADO[CATEGORIA DEL SERVIDOR],Tabla15[[#This Row],[TIPO]])</f>
        <v>ESTATUTO SIMPLIFICADO</v>
      </c>
      <c r="M202" s="21" t="str">
        <f>IF(Tabla15[[#This Row],[CTA]]="2.1.1.3.01","TRAMITE DE PENSION",IF(Tabla15[[#This Row],[CAT1]]&lt;&gt;"",Tabla15[[#This Row],[CAT1]],Tabla15[[#This Row],[CAT2]]))</f>
        <v>CARRERA ADMINISTRATIVA</v>
      </c>
      <c r="N202" s="86" t="str">
        <f>_xlfn.XLOOKUP(Tabla15[[#This Row],[cedula]],TFECHA[cedula],TFECHA[desde],"")</f>
        <v/>
      </c>
      <c r="O202" s="86" t="str">
        <f>_xlfn.XLOOKUP(Tabla15[[#This Row],[cedula]],TFECHA[cedula],TFECHA[hasta],"")</f>
        <v/>
      </c>
      <c r="P202" s="34">
        <f>_xlfn.XLOOKUP(Tabla15[[#This Row],[COD]],TNOMINA[CODIGO],TNOMINA[sbruto])</f>
        <v>35000</v>
      </c>
      <c r="Q202" s="34">
        <f>_xlfn.XLOOKUP(Tabla15[[#This Row],[COD]],TNOMINA[CODIGO],TNOMINA[ISR])</f>
        <v>0</v>
      </c>
      <c r="R202" s="34">
        <f>_xlfn.XLOOKUP(Tabla15[[#This Row],[COD]],TNOMINA[CODIGO],TNOMINA[SFS])</f>
        <v>1064</v>
      </c>
      <c r="S202" s="34">
        <f>_xlfn.XLOOKUP(Tabla15[[#This Row],[COD]],TNOMINA[CODIGO],TNOMINA[AFP])</f>
        <v>1004.5</v>
      </c>
      <c r="T202" s="34">
        <f>_xlfn.XLOOKUP(Tabla15[[#This Row],[COD]],TNOMINA[CODIGO],TNOMINA[Otros Descuentos])</f>
        <v>0</v>
      </c>
      <c r="U202" s="34">
        <f>_xlfn.XLOOKUP(Tabla15[[#This Row],[COD]],TNOMINA[CODIGO],TNOMINA[sneto])</f>
        <v>6226.31</v>
      </c>
      <c r="V202" s="21" t="str" cm="1">
        <f t="array" ref="V202">_xlfn.XLOOKUP(Tabla15[[#This Row],[cedula]],MINC_022025[NUMERO_DOCUMENTO],LEFT(MINC_022025[GENERO],1))</f>
        <v>M</v>
      </c>
      <c r="W202" s="56" t="str">
        <f>_xlfn.XLOOKUP(Tabla15[[#This Row],[DIRECCIÓN O DEPARTAMENTO]],MINC_022025[LUGAR_FUNCIONES],MINC_022025[LUGAR_FUNCIONES_CODIGO])</f>
        <v>01.83.04</v>
      </c>
      <c r="X202" s="21">
        <f>LEN(Tabla15[[#This Row],[CODIGO LUGAR]])</f>
        <v>8</v>
      </c>
      <c r="Y202" s="21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>
      <c r="A203" s="42" t="str">
        <f>Tabla15[[#This Row],[cedula]]&amp;Tabla15[[#This Row],[CTA]]&amp;Tabla15[[#This Row],[prog]]</f>
        <v>402213752862.1.1.1.0101</v>
      </c>
      <c r="B203" s="21" t="s">
        <v>1787</v>
      </c>
      <c r="C203" s="59" t="s">
        <v>1807</v>
      </c>
      <c r="D203" s="59" t="s">
        <v>5730</v>
      </c>
      <c r="E203" s="59" t="s">
        <v>5731</v>
      </c>
      <c r="F203" s="59" t="s">
        <v>9</v>
      </c>
      <c r="G203" s="59" t="s">
        <v>5825</v>
      </c>
      <c r="H203" s="21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203" s="21" t="str">
        <f>_xlfn.XLOOKUP(Tabla15[[#This Row],[cedula]],MINC_022025[CATEGORIA_PROPIA],MINC_022025[CARGO],_xlfn.XLOOKUP(Tabla15[[#This Row],[COD]],TNOMINA[CODIGO],TNOMINA[cargo]))</f>
        <v>AUXILIAR ADMINISTRATIVO (A)</v>
      </c>
      <c r="J203" s="21" t="str">
        <f>_xlfn.XLOOKUP(Tabla15[[#This Row],[cedula]],MINC_022025[NUMERO_DOCUMENTO],MINC_022025[LUGAR_FUNCIONES])</f>
        <v>VICEMINISTERIO DE IDENTIDAD CULTURAL Y CIUDADANA</v>
      </c>
      <c r="K2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03" s="21" t="str">
        <f>_xlfn.XLOOKUP(Tabla15[[#This Row],[CARGO]],TSIMPLIFICADO[CARGO],TSIMPLIFICADO[CATEGORIA DEL SERVIDOR],Tabla15[[#This Row],[TIPO]])</f>
        <v>ESTATUTO SIMPLIFICADO</v>
      </c>
      <c r="M203" s="21" t="str">
        <f>IF(Tabla15[[#This Row],[CTA]]="2.1.1.3.01","TRAMITE DE PENSION",IF(Tabla15[[#This Row],[CAT1]]&lt;&gt;"",Tabla15[[#This Row],[CAT1]],Tabla15[[#This Row],[CAT2]]))</f>
        <v>ESTATUTO SIMPLIFICADO</v>
      </c>
      <c r="N203" s="86" t="str">
        <f>_xlfn.XLOOKUP(Tabla15[[#This Row],[cedula]],TFECHA[cedula],TFECHA[desde],"")</f>
        <v/>
      </c>
      <c r="O203" s="86" t="str">
        <f>_xlfn.XLOOKUP(Tabla15[[#This Row],[cedula]],TFECHA[cedula],TFECHA[hasta],"")</f>
        <v/>
      </c>
      <c r="P203" s="34">
        <f>_xlfn.XLOOKUP(Tabla15[[#This Row],[COD]],TNOMINA[CODIGO],TNOMINA[sbruto])</f>
        <v>35000</v>
      </c>
      <c r="Q203" s="34">
        <f>_xlfn.XLOOKUP(Tabla15[[#This Row],[COD]],TNOMINA[CODIGO],TNOMINA[ISR])</f>
        <v>0</v>
      </c>
      <c r="R203" s="34">
        <f>_xlfn.XLOOKUP(Tabla15[[#This Row],[COD]],TNOMINA[CODIGO],TNOMINA[SFS])</f>
        <v>1064</v>
      </c>
      <c r="S203" s="34">
        <f>_xlfn.XLOOKUP(Tabla15[[#This Row],[COD]],TNOMINA[CODIGO],TNOMINA[AFP])</f>
        <v>1004.5</v>
      </c>
      <c r="T203" s="34">
        <f>_xlfn.XLOOKUP(Tabla15[[#This Row],[COD]],TNOMINA[CODIGO],TNOMINA[Otros Descuentos])</f>
        <v>0</v>
      </c>
      <c r="U203" s="34">
        <f>_xlfn.XLOOKUP(Tabla15[[#This Row],[COD]],TNOMINA[CODIGO],TNOMINA[sneto])</f>
        <v>32906.5</v>
      </c>
      <c r="V203" s="21" t="str" cm="1">
        <f t="array" ref="V203">_xlfn.XLOOKUP(Tabla15[[#This Row],[cedula]],MINC_022025[NUMERO_DOCUMENTO],LEFT(MINC_022025[GENERO],1))</f>
        <v>F</v>
      </c>
      <c r="W203" s="56" t="str">
        <f>_xlfn.XLOOKUP(Tabla15[[#This Row],[DIRECCIÓN O DEPARTAMENTO]],MINC_022025[LUGAR_FUNCIONES],MINC_022025[LUGAR_FUNCIONES_CODIGO])</f>
        <v>01.83.04</v>
      </c>
      <c r="X203" s="21">
        <f>LEN(Tabla15[[#This Row],[CODIGO LUGAR]])</f>
        <v>8</v>
      </c>
      <c r="Y203" s="21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>
      <c r="A204" s="42" t="str">
        <f>Tabla15[[#This Row],[cedula]]&amp;Tabla15[[#This Row],[CTA]]&amp;Tabla15[[#This Row],[prog]]</f>
        <v>054011459322.1.1.1.0101</v>
      </c>
      <c r="B204" s="21" t="s">
        <v>1787</v>
      </c>
      <c r="C204" s="59" t="s">
        <v>1807</v>
      </c>
      <c r="D204" s="59" t="s">
        <v>5730</v>
      </c>
      <c r="E204" s="59" t="s">
        <v>5731</v>
      </c>
      <c r="F204" s="59" t="s">
        <v>9</v>
      </c>
      <c r="G204" s="59" t="s">
        <v>1328</v>
      </c>
      <c r="H204" s="21" t="str">
        <f>_xlfn.XLOOKUP(Tabla15[[#This Row],[cedula]],MINC_022025[CATEGORIA_PROPIA],MINC_022025[FECHA_INGRESO_PRIMER_CARGO],_xlfn.XLOOKUP(Tabla15[[#This Row],[COD]],TNOMINA[CODIGO],TNOMINA[nombre]))</f>
        <v>JOSE ANTONIO TAVERAS GUZMAN</v>
      </c>
      <c r="I204" s="21" t="str">
        <f>_xlfn.XLOOKUP(Tabla15[[#This Row],[cedula]],MINC_022025[CATEGORIA_PROPIA],MINC_022025[CARGO],_xlfn.XLOOKUP(Tabla15[[#This Row],[COD]],TNOMINA[CODIGO],TNOMINA[cargo]))</f>
        <v>AUXILIAR ADMINISTRATIVO (A)</v>
      </c>
      <c r="J204" s="21" t="str">
        <f>_xlfn.XLOOKUP(Tabla15[[#This Row],[cedula]],MINC_022025[NUMERO_DOCUMENTO],MINC_022025[LUGAR_FUNCIONES])</f>
        <v>VICEMINISTERIO DE IDENTIDAD CULTURAL Y CIUDADANA</v>
      </c>
      <c r="K2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04" s="21" t="str">
        <f>_xlfn.XLOOKUP(Tabla15[[#This Row],[CARGO]],TSIMPLIFICADO[CARGO],TSIMPLIFICADO[CATEGORIA DEL SERVIDOR],Tabla15[[#This Row],[TIPO]])</f>
        <v>ESTATUTO SIMPLIFICADO</v>
      </c>
      <c r="M204" s="21" t="str">
        <f>IF(Tabla15[[#This Row],[CTA]]="2.1.1.3.01","TRAMITE DE PENSION",IF(Tabla15[[#This Row],[CAT1]]&lt;&gt;"",Tabla15[[#This Row],[CAT1]],Tabla15[[#This Row],[CAT2]]))</f>
        <v>ESTATUTO SIMPLIFICADO</v>
      </c>
      <c r="N204" s="86" t="str">
        <f>_xlfn.XLOOKUP(Tabla15[[#This Row],[cedula]],TFECHA[cedula],TFECHA[desde],"")</f>
        <v/>
      </c>
      <c r="O204" s="86" t="str">
        <f>_xlfn.XLOOKUP(Tabla15[[#This Row],[cedula]],TFECHA[cedula],TFECHA[hasta],"")</f>
        <v/>
      </c>
      <c r="P204" s="34">
        <f>_xlfn.XLOOKUP(Tabla15[[#This Row],[COD]],TNOMINA[CODIGO],TNOMINA[sbruto])</f>
        <v>35000</v>
      </c>
      <c r="Q204" s="34">
        <f>_xlfn.XLOOKUP(Tabla15[[#This Row],[COD]],TNOMINA[CODIGO],TNOMINA[ISR])</f>
        <v>0</v>
      </c>
      <c r="R204" s="34">
        <f>_xlfn.XLOOKUP(Tabla15[[#This Row],[COD]],TNOMINA[CODIGO],TNOMINA[SFS])</f>
        <v>1064</v>
      </c>
      <c r="S204" s="34">
        <f>_xlfn.XLOOKUP(Tabla15[[#This Row],[COD]],TNOMINA[CODIGO],TNOMINA[AFP])</f>
        <v>1004.5</v>
      </c>
      <c r="T204" s="34">
        <f>_xlfn.XLOOKUP(Tabla15[[#This Row],[COD]],TNOMINA[CODIGO],TNOMINA[Otros Descuentos])</f>
        <v>0</v>
      </c>
      <c r="U204" s="34">
        <f>_xlfn.XLOOKUP(Tabla15[[#This Row],[COD]],TNOMINA[CODIGO],TNOMINA[sneto])</f>
        <v>32906.5</v>
      </c>
      <c r="V204" s="21" t="str" cm="1">
        <f t="array" ref="V204">_xlfn.XLOOKUP(Tabla15[[#This Row],[cedula]],MINC_022025[NUMERO_DOCUMENTO],LEFT(MINC_022025[GENERO],1))</f>
        <v>M</v>
      </c>
      <c r="W204" s="56" t="str">
        <f>_xlfn.XLOOKUP(Tabla15[[#This Row],[DIRECCIÓN O DEPARTAMENTO]],MINC_022025[LUGAR_FUNCIONES],MINC_022025[LUGAR_FUNCIONES_CODIGO])</f>
        <v>01.83.04</v>
      </c>
      <c r="X204" s="21">
        <f>LEN(Tabla15[[#This Row],[CODIGO LUGAR]])</f>
        <v>8</v>
      </c>
      <c r="Y204" s="21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>
      <c r="A205" s="42" t="str">
        <f>Tabla15[[#This Row],[cedula]]&amp;Tabla15[[#This Row],[CTA]]&amp;Tabla15[[#This Row],[prog]]</f>
        <v>402102185622.1.1.1.0101</v>
      </c>
      <c r="B205" s="21" t="s">
        <v>1787</v>
      </c>
      <c r="C205" s="59" t="s">
        <v>1807</v>
      </c>
      <c r="D205" s="59" t="s">
        <v>5730</v>
      </c>
      <c r="E205" s="59" t="s">
        <v>5731</v>
      </c>
      <c r="F205" s="59" t="s">
        <v>9</v>
      </c>
      <c r="G205" s="59" t="s">
        <v>1483</v>
      </c>
      <c r="H205" s="21" t="str">
        <f>_xlfn.XLOOKUP(Tabla15[[#This Row],[cedula]],MINC_022025[CATEGORIA_PROPIA],MINC_022025[FECHA_INGRESO_PRIMER_CARGO],_xlfn.XLOOKUP(Tabla15[[#This Row],[COD]],TNOMINA[CODIGO],TNOMINA[nombre]))</f>
        <v>RISSELYS DURAN PADILLA</v>
      </c>
      <c r="I205" s="21" t="str">
        <f>_xlfn.XLOOKUP(Tabla15[[#This Row],[cedula]],MINC_022025[CATEGORIA_PROPIA],MINC_022025[CARGO],_xlfn.XLOOKUP(Tabla15[[#This Row],[COD]],TNOMINA[CODIGO],TNOMINA[cargo]))</f>
        <v>SECRETARIA</v>
      </c>
      <c r="J205" s="21" t="str">
        <f>_xlfn.XLOOKUP(Tabla15[[#This Row],[cedula]],MINC_022025[NUMERO_DOCUMENTO],MINC_022025[LUGAR_FUNCIONES])</f>
        <v>VICEMINISTERIO DE IDENTIDAD CULTURAL Y CIUDADANA</v>
      </c>
      <c r="K2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05" s="21" t="str">
        <f>_xlfn.XLOOKUP(Tabla15[[#This Row],[CARGO]],TSIMPLIFICADO[CARGO],TSIMPLIFICADO[CATEGORIA DEL SERVIDOR],Tabla15[[#This Row],[TIPO]])</f>
        <v>ESTATUTO SIMPLIFICADO</v>
      </c>
      <c r="M205" s="21" t="str">
        <f>IF(Tabla15[[#This Row],[CTA]]="2.1.1.3.01","TRAMITE DE PENSION",IF(Tabla15[[#This Row],[CAT1]]&lt;&gt;"",Tabla15[[#This Row],[CAT1]],Tabla15[[#This Row],[CAT2]]))</f>
        <v>ESTATUTO SIMPLIFICADO</v>
      </c>
      <c r="N205" s="86" t="str">
        <f>_xlfn.XLOOKUP(Tabla15[[#This Row],[cedula]],TFECHA[cedula],TFECHA[desde],"")</f>
        <v/>
      </c>
      <c r="O205" s="86" t="str">
        <f>_xlfn.XLOOKUP(Tabla15[[#This Row],[cedula]],TFECHA[cedula],TFECHA[hasta],"")</f>
        <v/>
      </c>
      <c r="P205" s="34">
        <f>_xlfn.XLOOKUP(Tabla15[[#This Row],[COD]],TNOMINA[CODIGO],TNOMINA[sbruto])</f>
        <v>35000</v>
      </c>
      <c r="Q205" s="34">
        <f>_xlfn.XLOOKUP(Tabla15[[#This Row],[COD]],TNOMINA[CODIGO],TNOMINA[ISR])</f>
        <v>0</v>
      </c>
      <c r="R205" s="34">
        <f>_xlfn.XLOOKUP(Tabla15[[#This Row],[COD]],TNOMINA[CODIGO],TNOMINA[SFS])</f>
        <v>1064</v>
      </c>
      <c r="S205" s="34">
        <f>_xlfn.XLOOKUP(Tabla15[[#This Row],[COD]],TNOMINA[CODIGO],TNOMINA[AFP])</f>
        <v>1004.5</v>
      </c>
      <c r="T205" s="34">
        <f>_xlfn.XLOOKUP(Tabla15[[#This Row],[COD]],TNOMINA[CODIGO],TNOMINA[Otros Descuentos])</f>
        <v>0</v>
      </c>
      <c r="U205" s="34">
        <f>_xlfn.XLOOKUP(Tabla15[[#This Row],[COD]],TNOMINA[CODIGO],TNOMINA[sneto])</f>
        <v>19468.689999999999</v>
      </c>
      <c r="V205" s="21" t="str" cm="1">
        <f t="array" ref="V205">_xlfn.XLOOKUP(Tabla15[[#This Row],[cedula]],MINC_022025[NUMERO_DOCUMENTO],LEFT(MINC_022025[GENERO],1))</f>
        <v>F</v>
      </c>
      <c r="W205" s="56" t="str">
        <f>_xlfn.XLOOKUP(Tabla15[[#This Row],[DIRECCIÓN O DEPARTAMENTO]],MINC_022025[LUGAR_FUNCIONES],MINC_022025[LUGAR_FUNCIONES_CODIGO])</f>
        <v>01.83.04</v>
      </c>
      <c r="X205" s="21">
        <f>LEN(Tabla15[[#This Row],[CODIGO LUGAR]])</f>
        <v>8</v>
      </c>
      <c r="Y205" s="21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>
      <c r="A206" s="42" t="str">
        <f>Tabla15[[#This Row],[cedula]]&amp;Tabla15[[#This Row],[CTA]]&amp;Tabla15[[#This Row],[prog]]</f>
        <v>001019223752.1.1.1.0101</v>
      </c>
      <c r="B206" s="21" t="s">
        <v>1787</v>
      </c>
      <c r="C206" s="59" t="s">
        <v>1807</v>
      </c>
      <c r="D206" s="59" t="s">
        <v>5730</v>
      </c>
      <c r="E206" s="59" t="s">
        <v>5731</v>
      </c>
      <c r="F206" s="59" t="s">
        <v>9</v>
      </c>
      <c r="G206" s="59" t="s">
        <v>1393</v>
      </c>
      <c r="H206" s="21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206" s="21" t="str">
        <f>_xlfn.XLOOKUP(Tabla15[[#This Row],[cedula]],MINC_022025[CATEGORIA_PROPIA],MINC_022025[CARGO],_xlfn.XLOOKUP(Tabla15[[#This Row],[COD]],TNOMINA[CODIGO],TNOMINA[cargo]))</f>
        <v>AUXILIAR DE TRANSPORTACION</v>
      </c>
      <c r="J206" s="21" t="str">
        <f>_xlfn.XLOOKUP(Tabla15[[#This Row],[cedula]],MINC_022025[NUMERO_DOCUMENTO],MINC_022025[LUGAR_FUNCIONES])</f>
        <v>VICEMINISTERIO DE IDENTIDAD CULTURAL Y CIUDADANA</v>
      </c>
      <c r="K2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06" s="21" t="str">
        <f>_xlfn.XLOOKUP(Tabla15[[#This Row],[CARGO]],TSIMPLIFICADO[CARGO],TSIMPLIFICADO[CATEGORIA DEL SERVIDOR],Tabla15[[#This Row],[TIPO]])</f>
        <v>ESTATUTO SIMPLIFICADO</v>
      </c>
      <c r="M206" s="21" t="str">
        <f>IF(Tabla15[[#This Row],[CTA]]="2.1.1.3.01","TRAMITE DE PENSION",IF(Tabla15[[#This Row],[CAT1]]&lt;&gt;"",Tabla15[[#This Row],[CAT1]],Tabla15[[#This Row],[CAT2]]))</f>
        <v>ESTATUTO SIMPLIFICADO</v>
      </c>
      <c r="N206" s="86" t="str">
        <f>_xlfn.XLOOKUP(Tabla15[[#This Row],[cedula]],TFECHA[cedula],TFECHA[desde],"")</f>
        <v/>
      </c>
      <c r="O206" s="86" t="str">
        <f>_xlfn.XLOOKUP(Tabla15[[#This Row],[cedula]],TFECHA[cedula],TFECHA[hasta],"")</f>
        <v/>
      </c>
      <c r="P206" s="34">
        <f>_xlfn.XLOOKUP(Tabla15[[#This Row],[COD]],TNOMINA[CODIGO],TNOMINA[sbruto])</f>
        <v>30000</v>
      </c>
      <c r="Q206" s="34">
        <f>_xlfn.XLOOKUP(Tabla15[[#This Row],[COD]],TNOMINA[CODIGO],TNOMINA[ISR])</f>
        <v>0</v>
      </c>
      <c r="R206" s="34">
        <f>_xlfn.XLOOKUP(Tabla15[[#This Row],[COD]],TNOMINA[CODIGO],TNOMINA[SFS])</f>
        <v>912</v>
      </c>
      <c r="S206" s="34">
        <f>_xlfn.XLOOKUP(Tabla15[[#This Row],[COD]],TNOMINA[CODIGO],TNOMINA[AFP])</f>
        <v>861</v>
      </c>
      <c r="T206" s="34">
        <f>_xlfn.XLOOKUP(Tabla15[[#This Row],[COD]],TNOMINA[CODIGO],TNOMINA[Otros Descuentos])</f>
        <v>0</v>
      </c>
      <c r="U206" s="34">
        <f>_xlfn.XLOOKUP(Tabla15[[#This Row],[COD]],TNOMINA[CODIGO],TNOMINA[sneto])</f>
        <v>28202</v>
      </c>
      <c r="V206" s="21" t="str" cm="1">
        <f t="array" ref="V206">_xlfn.XLOOKUP(Tabla15[[#This Row],[cedula]],MINC_022025[NUMERO_DOCUMENTO],LEFT(MINC_022025[GENERO],1))</f>
        <v>M</v>
      </c>
      <c r="W206" s="56" t="str">
        <f>_xlfn.XLOOKUP(Tabla15[[#This Row],[DIRECCIÓN O DEPARTAMENTO]],MINC_022025[LUGAR_FUNCIONES],MINC_022025[LUGAR_FUNCIONES_CODIGO])</f>
        <v>01.83.04</v>
      </c>
      <c r="X206" s="21">
        <f>LEN(Tabla15[[#This Row],[CODIGO LUGAR]])</f>
        <v>8</v>
      </c>
      <c r="Y206" s="21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>
      <c r="A207" s="42" t="str">
        <f>Tabla15[[#This Row],[cedula]]&amp;Tabla15[[#This Row],[CTA]]&amp;Tabla15[[#This Row],[prog]]</f>
        <v>001062458222.1.1.1.0101</v>
      </c>
      <c r="B207" s="21" t="s">
        <v>1787</v>
      </c>
      <c r="C207" s="59" t="s">
        <v>1807</v>
      </c>
      <c r="D207" s="59" t="s">
        <v>5730</v>
      </c>
      <c r="E207" s="59" t="s">
        <v>5731</v>
      </c>
      <c r="F207" s="59" t="s">
        <v>9</v>
      </c>
      <c r="G207" s="59" t="s">
        <v>883</v>
      </c>
      <c r="H207" s="21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207" s="21" t="str">
        <f>_xlfn.XLOOKUP(Tabla15[[#This Row],[cedula]],MINC_022025[CATEGORIA_PROPIA],MINC_022025[CARGO],_xlfn.XLOOKUP(Tabla15[[#This Row],[COD]],TNOMINA[CODIGO],TNOMINA[cargo]))</f>
        <v>CONSERJE</v>
      </c>
      <c r="J207" s="21" t="str">
        <f>_xlfn.XLOOKUP(Tabla15[[#This Row],[cedula]],MINC_022025[NUMERO_DOCUMENTO],MINC_022025[LUGAR_FUNCIONES])</f>
        <v>VICEMINISTERIO DE IDENTIDAD CULTURAL Y CIUDADANA</v>
      </c>
      <c r="K2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07" s="21" t="str">
        <f>_xlfn.XLOOKUP(Tabla15[[#This Row],[CARGO]],TSIMPLIFICADO[CARGO],TSIMPLIFICADO[CATEGORIA DEL SERVIDOR],Tabla15[[#This Row],[TIPO]])</f>
        <v>ESTATUTO SIMPLIFICADO</v>
      </c>
      <c r="M207" s="21" t="str">
        <f>IF(Tabla15[[#This Row],[CTA]]="2.1.1.3.01","TRAMITE DE PENSION",IF(Tabla15[[#This Row],[CAT1]]&lt;&gt;"",Tabla15[[#This Row],[CAT1]],Tabla15[[#This Row],[CAT2]]))</f>
        <v>CARRERA ADMINISTRATIVA</v>
      </c>
      <c r="N207" s="86" t="str">
        <f>_xlfn.XLOOKUP(Tabla15[[#This Row],[cedula]],TFECHA[cedula],TFECHA[desde],"")</f>
        <v/>
      </c>
      <c r="O207" s="86" t="str">
        <f>_xlfn.XLOOKUP(Tabla15[[#This Row],[cedula]],TFECHA[cedula],TFECHA[hasta],"")</f>
        <v/>
      </c>
      <c r="P207" s="34">
        <f>_xlfn.XLOOKUP(Tabla15[[#This Row],[COD]],TNOMINA[CODIGO],TNOMINA[sbruto])</f>
        <v>24000</v>
      </c>
      <c r="Q207" s="34">
        <f>_xlfn.XLOOKUP(Tabla15[[#This Row],[COD]],TNOMINA[CODIGO],TNOMINA[ISR])</f>
        <v>0</v>
      </c>
      <c r="R207" s="34">
        <f>_xlfn.XLOOKUP(Tabla15[[#This Row],[COD]],TNOMINA[CODIGO],TNOMINA[SFS])</f>
        <v>729.6</v>
      </c>
      <c r="S207" s="34">
        <f>_xlfn.XLOOKUP(Tabla15[[#This Row],[COD]],TNOMINA[CODIGO],TNOMINA[AFP])</f>
        <v>688.8</v>
      </c>
      <c r="T207" s="34">
        <f>_xlfn.XLOOKUP(Tabla15[[#This Row],[COD]],TNOMINA[CODIGO],TNOMINA[Otros Descuentos])</f>
        <v>0</v>
      </c>
      <c r="U207" s="34">
        <f>_xlfn.XLOOKUP(Tabla15[[#This Row],[COD]],TNOMINA[CODIGO],TNOMINA[sneto])</f>
        <v>10026.709999999999</v>
      </c>
      <c r="V207" s="21" t="str" cm="1">
        <f t="array" ref="V207">_xlfn.XLOOKUP(Tabla15[[#This Row],[cedula]],MINC_022025[NUMERO_DOCUMENTO],LEFT(MINC_022025[GENERO],1))</f>
        <v>F</v>
      </c>
      <c r="W207" s="56" t="str">
        <f>_xlfn.XLOOKUP(Tabla15[[#This Row],[DIRECCIÓN O DEPARTAMENTO]],MINC_022025[LUGAR_FUNCIONES],MINC_022025[LUGAR_FUNCIONES_CODIGO])</f>
        <v>01.83.04</v>
      </c>
      <c r="X207" s="21">
        <f>LEN(Tabla15[[#This Row],[CODIGO LUGAR]])</f>
        <v>8</v>
      </c>
      <c r="Y207" s="21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>
      <c r="A208" s="42" t="str">
        <f>Tabla15[[#This Row],[cedula]]&amp;Tabla15[[#This Row],[CTA]]&amp;Tabla15[[#This Row],[prog]]</f>
        <v>001014573562.1.1.1.0101</v>
      </c>
      <c r="B208" s="21" t="s">
        <v>1787</v>
      </c>
      <c r="C208" s="59" t="s">
        <v>1807</v>
      </c>
      <c r="D208" s="59" t="s">
        <v>5730</v>
      </c>
      <c r="E208" s="59" t="s">
        <v>5731</v>
      </c>
      <c r="F208" s="59" t="s">
        <v>9</v>
      </c>
      <c r="G208" s="59" t="s">
        <v>5941</v>
      </c>
      <c r="H208" s="21" t="str">
        <f>_xlfn.XLOOKUP(Tabla15[[#This Row],[cedula]],MINC_022025[CATEGORIA_PROPIA],MINC_022025[FECHA_INGRESO_PRIMER_CARGO],_xlfn.XLOOKUP(Tabla15[[#This Row],[COD]],TNOMINA[CODIGO],TNOMINA[nombre]))</f>
        <v>ALICE BARONI BETHANCOURT</v>
      </c>
      <c r="I208" s="21" t="str">
        <f>_xlfn.XLOOKUP(Tabla15[[#This Row],[cedula]],MINC_022025[CATEGORIA_PROPIA],MINC_022025[CARGO],_xlfn.XLOOKUP(Tabla15[[#This Row],[COD]],TNOMINA[CODIGO],TNOMINA[cargo]))</f>
        <v>VICEMINISTRO (A)</v>
      </c>
      <c r="J208" s="21" t="str">
        <f>_xlfn.XLOOKUP(Tabla15[[#This Row],[cedula]],MINC_022025[NUMERO_DOCUMENTO],MINC_022025[LUGAR_FUNCIONES])</f>
        <v>VICEMINISTERIO DE INDUSTRIAS CULTURALES</v>
      </c>
      <c r="K2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208" s="21" t="str">
        <f>_xlfn.XLOOKUP(Tabla15[[#This Row],[CARGO]],TSIMPLIFICADO[CARGO],TSIMPLIFICADO[CATEGORIA DEL SERVIDOR],Tabla15[[#This Row],[TIPO]])</f>
        <v>FIJO</v>
      </c>
      <c r="M208" s="21" t="str">
        <f>IF(Tabla15[[#This Row],[CTA]]="2.1.1.3.01","TRAMITE DE PENSION",IF(Tabla15[[#This Row],[CAT1]]&lt;&gt;"",Tabla15[[#This Row],[CAT1]],Tabla15[[#This Row],[CAT2]]))</f>
        <v>LIBRE NOMBRAMIENTO Y REMOCION</v>
      </c>
      <c r="N208" s="86" t="str">
        <f>_xlfn.XLOOKUP(Tabla15[[#This Row],[cedula]],TFECHA[cedula],TFECHA[desde],"")</f>
        <v/>
      </c>
      <c r="O208" s="86" t="str">
        <f>_xlfn.XLOOKUP(Tabla15[[#This Row],[cedula]],TFECHA[cedula],TFECHA[hasta],"")</f>
        <v/>
      </c>
      <c r="P208" s="34">
        <f>_xlfn.XLOOKUP(Tabla15[[#This Row],[COD]],TNOMINA[CODIGO],TNOMINA[sbruto])</f>
        <v>260000</v>
      </c>
      <c r="Q208" s="34">
        <f>_xlfn.XLOOKUP(Tabla15[[#This Row],[COD]],TNOMINA[CODIGO],TNOMINA[ISR])</f>
        <v>49817.71</v>
      </c>
      <c r="R208" s="34">
        <f>_xlfn.XLOOKUP(Tabla15[[#This Row],[COD]],TNOMINA[CODIGO],TNOMINA[SFS])</f>
        <v>5883.16</v>
      </c>
      <c r="S208" s="34">
        <f>_xlfn.XLOOKUP(Tabla15[[#This Row],[COD]],TNOMINA[CODIGO],TNOMINA[AFP])</f>
        <v>7462</v>
      </c>
      <c r="T208" s="34">
        <f>_xlfn.XLOOKUP(Tabla15[[#This Row],[COD]],TNOMINA[CODIGO],TNOMINA[Otros Descuentos])</f>
        <v>1740.4599999999919</v>
      </c>
      <c r="U208" s="34">
        <f>_xlfn.XLOOKUP(Tabla15[[#This Row],[COD]],TNOMINA[CODIGO],TNOMINA[sneto])</f>
        <v>195096.67</v>
      </c>
      <c r="V208" s="21" t="str" cm="1">
        <f t="array" ref="V208">_xlfn.XLOOKUP(Tabla15[[#This Row],[cedula]],MINC_022025[NUMERO_DOCUMENTO],LEFT(MINC_022025[GENERO],1))</f>
        <v>F</v>
      </c>
      <c r="W208" s="56" t="str">
        <f>_xlfn.XLOOKUP(Tabla15[[#This Row],[DIRECCIÓN O DEPARTAMENTO]],MINC_022025[LUGAR_FUNCIONES],MINC_022025[LUGAR_FUNCIONES_CODIGO])</f>
        <v>01.83.05</v>
      </c>
      <c r="X208" s="21">
        <f>LEN(Tabla15[[#This Row],[CODIGO LUGAR]])</f>
        <v>8</v>
      </c>
      <c r="Y208" s="21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>
      <c r="A209" s="42" t="str">
        <f>Tabla15[[#This Row],[cedula]]&amp;Tabla15[[#This Row],[CTA]]&amp;Tabla15[[#This Row],[prog]]</f>
        <v>001177020272.1.1.1.0101</v>
      </c>
      <c r="B209" s="21" t="s">
        <v>1787</v>
      </c>
      <c r="C209" s="59" t="s">
        <v>1807</v>
      </c>
      <c r="D209" s="59" t="s">
        <v>5730</v>
      </c>
      <c r="E209" s="59" t="s">
        <v>5731</v>
      </c>
      <c r="F209" s="59" t="s">
        <v>9</v>
      </c>
      <c r="G209" s="59" t="s">
        <v>6107</v>
      </c>
      <c r="H209" s="21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209" s="21" t="str">
        <f>_xlfn.XLOOKUP(Tabla15[[#This Row],[cedula]],MINC_022025[CATEGORIA_PROPIA],MINC_022025[CARGO],_xlfn.XLOOKUP(Tabla15[[#This Row],[COD]],TNOMINA[CODIGO],TNOMINA[cargo]))</f>
        <v>ASISTENTE</v>
      </c>
      <c r="J209" s="21" t="str">
        <f>_xlfn.XLOOKUP(Tabla15[[#This Row],[cedula]],MINC_022025[NUMERO_DOCUMENTO],MINC_022025[LUGAR_FUNCIONES])</f>
        <v>VICEMINISTERIO DE INDUSTRIAS CULTURALES</v>
      </c>
      <c r="K2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209" s="21" t="str">
        <f>_xlfn.XLOOKUP(Tabla15[[#This Row],[CARGO]],TSIMPLIFICADO[CARGO],TSIMPLIFICADO[CATEGORIA DEL SERVIDOR],Tabla15[[#This Row],[TIPO]])</f>
        <v>FIJO</v>
      </c>
      <c r="M209" s="21" t="str">
        <f>IF(Tabla15[[#This Row],[CTA]]="2.1.1.3.01","TRAMITE DE PENSION",IF(Tabla15[[#This Row],[CAT1]]&lt;&gt;"",Tabla15[[#This Row],[CAT1]],Tabla15[[#This Row],[CAT2]]))</f>
        <v>EMPLEADO DE CONFIANZA</v>
      </c>
      <c r="N209" s="86" t="str">
        <f>_xlfn.XLOOKUP(Tabla15[[#This Row],[cedula]],TFECHA[cedula],TFECHA[desde],"")</f>
        <v/>
      </c>
      <c r="O209" s="86" t="str">
        <f>_xlfn.XLOOKUP(Tabla15[[#This Row],[cedula]],TFECHA[cedula],TFECHA[hasta],"")</f>
        <v/>
      </c>
      <c r="P209" s="34">
        <f>_xlfn.XLOOKUP(Tabla15[[#This Row],[COD]],TNOMINA[CODIGO],TNOMINA[sbruto])</f>
        <v>90000</v>
      </c>
      <c r="Q209" s="34">
        <f>_xlfn.XLOOKUP(Tabla15[[#This Row],[COD]],TNOMINA[CODIGO],TNOMINA[ISR])</f>
        <v>9753.1200000000008</v>
      </c>
      <c r="R209" s="34">
        <f>_xlfn.XLOOKUP(Tabla15[[#This Row],[COD]],TNOMINA[CODIGO],TNOMINA[SFS])</f>
        <v>2736</v>
      </c>
      <c r="S209" s="34">
        <f>_xlfn.XLOOKUP(Tabla15[[#This Row],[COD]],TNOMINA[CODIGO],TNOMINA[AFP])</f>
        <v>2583</v>
      </c>
      <c r="T209" s="34">
        <f>_xlfn.XLOOKUP(Tabla15[[#This Row],[COD]],TNOMINA[CODIGO],TNOMINA[Otros Descuentos])</f>
        <v>25</v>
      </c>
      <c r="U209" s="34">
        <f>_xlfn.XLOOKUP(Tabla15[[#This Row],[COD]],TNOMINA[CODIGO],TNOMINA[sneto])</f>
        <v>74902.880000000005</v>
      </c>
      <c r="V209" s="21" t="str" cm="1">
        <f t="array" ref="V209">_xlfn.XLOOKUP(Tabla15[[#This Row],[cedula]],MINC_022025[NUMERO_DOCUMENTO],LEFT(MINC_022025[GENERO],1))</f>
        <v>F</v>
      </c>
      <c r="W209" s="56" t="str">
        <f>_xlfn.XLOOKUP(Tabla15[[#This Row],[DIRECCIÓN O DEPARTAMENTO]],MINC_022025[LUGAR_FUNCIONES],MINC_022025[LUGAR_FUNCIONES_CODIGO])</f>
        <v>01.83.05</v>
      </c>
      <c r="X209" s="21">
        <f>LEN(Tabla15[[#This Row],[CODIGO LUGAR]])</f>
        <v>8</v>
      </c>
      <c r="Y209" s="21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>
      <c r="A210" s="42" t="str">
        <f>Tabla15[[#This Row],[cedula]]&amp;Tabla15[[#This Row],[CTA]]&amp;Tabla15[[#This Row],[prog]]</f>
        <v>402233143902.1.1.1.0101</v>
      </c>
      <c r="B210" s="21" t="s">
        <v>1787</v>
      </c>
      <c r="C210" s="59" t="s">
        <v>1807</v>
      </c>
      <c r="D210" s="59" t="s">
        <v>5730</v>
      </c>
      <c r="E210" s="59" t="s">
        <v>5731</v>
      </c>
      <c r="F210" s="59" t="s">
        <v>9</v>
      </c>
      <c r="G210" s="59" t="s">
        <v>2834</v>
      </c>
      <c r="H210" s="21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210" s="21" t="str">
        <f>_xlfn.XLOOKUP(Tabla15[[#This Row],[cedula]],MINC_022025[CATEGORIA_PROPIA],MINC_022025[CARGO],_xlfn.XLOOKUP(Tabla15[[#This Row],[COD]],TNOMINA[CODIGO],TNOMINA[cargo]))</f>
        <v>ANALISTA DE PLANIFICACION</v>
      </c>
      <c r="J210" s="21" t="str">
        <f>_xlfn.XLOOKUP(Tabla15[[#This Row],[cedula]],MINC_022025[NUMERO_DOCUMENTO],MINC_022025[LUGAR_FUNCIONES])</f>
        <v>VICEMINISTERIO DE INDUSTRIAS CULTURALES</v>
      </c>
      <c r="K2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10" s="21" t="str">
        <f>_xlfn.XLOOKUP(Tabla15[[#This Row],[CARGO]],TSIMPLIFICADO[CARGO],TSIMPLIFICADO[CATEGORIA DEL SERVIDOR],Tabla15[[#This Row],[TIPO]])</f>
        <v>FIJO</v>
      </c>
      <c r="M210" s="21" t="str">
        <f>IF(Tabla15[[#This Row],[CTA]]="2.1.1.3.01","TRAMITE DE PENSION",IF(Tabla15[[#This Row],[CAT1]]&lt;&gt;"",Tabla15[[#This Row],[CAT1]],Tabla15[[#This Row],[CAT2]]))</f>
        <v>FIJO</v>
      </c>
      <c r="N210" s="86" t="str">
        <f>_xlfn.XLOOKUP(Tabla15[[#This Row],[cedula]],TFECHA[cedula],TFECHA[desde],"")</f>
        <v/>
      </c>
      <c r="O210" s="86" t="str">
        <f>_xlfn.XLOOKUP(Tabla15[[#This Row],[cedula]],TFECHA[cedula],TFECHA[hasta],"")</f>
        <v/>
      </c>
      <c r="P210" s="34">
        <f>_xlfn.XLOOKUP(Tabla15[[#This Row],[COD]],TNOMINA[CODIGO],TNOMINA[sbruto])</f>
        <v>70000</v>
      </c>
      <c r="Q210" s="34">
        <f>_xlfn.XLOOKUP(Tabla15[[#This Row],[COD]],TNOMINA[CODIGO],TNOMINA[ISR])</f>
        <v>5368.48</v>
      </c>
      <c r="R210" s="34">
        <f>_xlfn.XLOOKUP(Tabla15[[#This Row],[COD]],TNOMINA[CODIGO],TNOMINA[SFS])</f>
        <v>2128</v>
      </c>
      <c r="S210" s="34">
        <f>_xlfn.XLOOKUP(Tabla15[[#This Row],[COD]],TNOMINA[CODIGO],TNOMINA[AFP])</f>
        <v>2009</v>
      </c>
      <c r="T210" s="34">
        <f>_xlfn.XLOOKUP(Tabla15[[#This Row],[COD]],TNOMINA[CODIGO],TNOMINA[Otros Descuentos])</f>
        <v>25.000000000007276</v>
      </c>
      <c r="U210" s="34">
        <f>_xlfn.XLOOKUP(Tabla15[[#This Row],[COD]],TNOMINA[CODIGO],TNOMINA[sneto])</f>
        <v>60469.52</v>
      </c>
      <c r="V210" s="21" t="str" cm="1">
        <f t="array" ref="V210">_xlfn.XLOOKUP(Tabla15[[#This Row],[cedula]],MINC_022025[NUMERO_DOCUMENTO],LEFT(MINC_022025[GENERO],1))</f>
        <v>M</v>
      </c>
      <c r="W210" s="56" t="str">
        <f>_xlfn.XLOOKUP(Tabla15[[#This Row],[DIRECCIÓN O DEPARTAMENTO]],MINC_022025[LUGAR_FUNCIONES],MINC_022025[LUGAR_FUNCIONES_CODIGO])</f>
        <v>01.83.05</v>
      </c>
      <c r="X210" s="21">
        <f>LEN(Tabla15[[#This Row],[CODIGO LUGAR]])</f>
        <v>8</v>
      </c>
      <c r="Y210" s="21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>
      <c r="A211" s="42" t="str">
        <f>Tabla15[[#This Row],[cedula]]&amp;Tabla15[[#This Row],[CTA]]&amp;Tabla15[[#This Row],[prog]]</f>
        <v>049003478182.1.1.1.0101</v>
      </c>
      <c r="B211" s="21" t="s">
        <v>1787</v>
      </c>
      <c r="C211" s="59" t="s">
        <v>1807</v>
      </c>
      <c r="D211" s="59" t="s">
        <v>5730</v>
      </c>
      <c r="E211" s="59" t="s">
        <v>5731</v>
      </c>
      <c r="F211" s="59" t="s">
        <v>9</v>
      </c>
      <c r="G211" s="59" t="s">
        <v>905</v>
      </c>
      <c r="H211" s="21" t="str">
        <f>_xlfn.XLOOKUP(Tabla15[[#This Row],[cedula]],MINC_022025[CATEGORIA_PROPIA],MINC_022025[FECHA_INGRESO_PRIMER_CARGO],_xlfn.XLOOKUP(Tabla15[[#This Row],[COD]],TNOMINA[CODIGO],TNOMINA[nombre]))</f>
        <v>LUISA JOSEFINA YOKASTA CASTILLO</v>
      </c>
      <c r="I211" s="21" t="str">
        <f>_xlfn.XLOOKUP(Tabla15[[#This Row],[cedula]],MINC_022025[CATEGORIA_PROPIA],MINC_022025[CARGO],_xlfn.XLOOKUP(Tabla15[[#This Row],[COD]],TNOMINA[CODIGO],TNOMINA[cargo]))</f>
        <v>ENC. DE FERIAS ARTESANALES</v>
      </c>
      <c r="J211" s="21" t="str">
        <f>_xlfn.XLOOKUP(Tabla15[[#This Row],[cedula]],MINC_022025[NUMERO_DOCUMENTO],MINC_022025[LUGAR_FUNCIONES])</f>
        <v>VICEMINISTERIO DE INDUSTRIAS CULTURALES</v>
      </c>
      <c r="K2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11" s="21" t="str">
        <f>_xlfn.XLOOKUP(Tabla15[[#This Row],[CARGO]],TSIMPLIFICADO[CARGO],TSIMPLIFICADO[CATEGORIA DEL SERVIDOR],Tabla15[[#This Row],[TIPO]])</f>
        <v>FIJO</v>
      </c>
      <c r="M211" s="21" t="str">
        <f>IF(Tabla15[[#This Row],[CTA]]="2.1.1.3.01","TRAMITE DE PENSION",IF(Tabla15[[#This Row],[CAT1]]&lt;&gt;"",Tabla15[[#This Row],[CAT1]],Tabla15[[#This Row],[CAT2]]))</f>
        <v>CARRERA ADMINISTRATIVA</v>
      </c>
      <c r="N211" s="86" t="str">
        <f>_xlfn.XLOOKUP(Tabla15[[#This Row],[cedula]],TFECHA[cedula],TFECHA[desde],"")</f>
        <v/>
      </c>
      <c r="O211" s="86" t="str">
        <f>_xlfn.XLOOKUP(Tabla15[[#This Row],[cedula]],TFECHA[cedula],TFECHA[hasta],"")</f>
        <v/>
      </c>
      <c r="P211" s="34">
        <f>_xlfn.XLOOKUP(Tabla15[[#This Row],[COD]],TNOMINA[CODIGO],TNOMINA[sbruto])</f>
        <v>50000</v>
      </c>
      <c r="Q211" s="34">
        <f>_xlfn.XLOOKUP(Tabla15[[#This Row],[COD]],TNOMINA[CODIGO],TNOMINA[ISR])</f>
        <v>1854</v>
      </c>
      <c r="R211" s="34">
        <f>_xlfn.XLOOKUP(Tabla15[[#This Row],[COD]],TNOMINA[CODIGO],TNOMINA[SFS])</f>
        <v>1520</v>
      </c>
      <c r="S211" s="34">
        <f>_xlfn.XLOOKUP(Tabla15[[#This Row],[COD]],TNOMINA[CODIGO],TNOMINA[AFP])</f>
        <v>1435</v>
      </c>
      <c r="T211" s="34">
        <f>_xlfn.XLOOKUP(Tabla15[[#This Row],[COD]],TNOMINA[CODIGO],TNOMINA[Otros Descuentos])</f>
        <v>375</v>
      </c>
      <c r="U211" s="34">
        <f>_xlfn.XLOOKUP(Tabla15[[#This Row],[COD]],TNOMINA[CODIGO],TNOMINA[sneto])</f>
        <v>44816</v>
      </c>
      <c r="V211" s="21" t="str" cm="1">
        <f t="array" ref="V211">_xlfn.XLOOKUP(Tabla15[[#This Row],[cedula]],MINC_022025[NUMERO_DOCUMENTO],LEFT(MINC_022025[GENERO],1))</f>
        <v>F</v>
      </c>
      <c r="W211" s="56" t="str">
        <f>_xlfn.XLOOKUP(Tabla15[[#This Row],[DIRECCIÓN O DEPARTAMENTO]],MINC_022025[LUGAR_FUNCIONES],MINC_022025[LUGAR_FUNCIONES_CODIGO])</f>
        <v>01.83.05</v>
      </c>
      <c r="X211" s="21">
        <f>LEN(Tabla15[[#This Row],[CODIGO LUGAR]])</f>
        <v>8</v>
      </c>
      <c r="Y211" s="21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>
      <c r="A212" s="42" t="str">
        <f>Tabla15[[#This Row],[cedula]]&amp;Tabla15[[#This Row],[CTA]]&amp;Tabla15[[#This Row],[prog]]</f>
        <v>056015026922.1.1.1.0101</v>
      </c>
      <c r="B212" s="21" t="s">
        <v>1787</v>
      </c>
      <c r="C212" s="59" t="s">
        <v>1807</v>
      </c>
      <c r="D212" s="59" t="s">
        <v>5730</v>
      </c>
      <c r="E212" s="59" t="s">
        <v>5731</v>
      </c>
      <c r="F212" s="59" t="s">
        <v>9</v>
      </c>
      <c r="G212" s="59" t="s">
        <v>1401</v>
      </c>
      <c r="H212" s="21" t="str">
        <f>_xlfn.XLOOKUP(Tabla15[[#This Row],[cedula]],MINC_022025[CATEGORIA_PROPIA],MINC_022025[FECHA_INGRESO_PRIMER_CARGO],_xlfn.XLOOKUP(Tabla15[[#This Row],[COD]],TNOMINA[CODIGO],TNOMINA[nombre]))</f>
        <v>RAMONA ROSARIO ROJAS</v>
      </c>
      <c r="I212" s="21" t="str">
        <f>_xlfn.XLOOKUP(Tabla15[[#This Row],[cedula]],MINC_022025[CATEGORIA_PROPIA],MINC_022025[CARGO],_xlfn.XLOOKUP(Tabla15[[#This Row],[COD]],TNOMINA[CODIGO],TNOMINA[cargo]))</f>
        <v>CONSERJE</v>
      </c>
      <c r="J212" s="21" t="str">
        <f>_xlfn.XLOOKUP(Tabla15[[#This Row],[cedula]],MINC_022025[NUMERO_DOCUMENTO],MINC_022025[LUGAR_FUNCIONES])</f>
        <v>VICEMINISTERIO DE INDUSTRIAS CULTURALES</v>
      </c>
      <c r="K2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12" s="21" t="str">
        <f>_xlfn.XLOOKUP(Tabla15[[#This Row],[CARGO]],TSIMPLIFICADO[CARGO],TSIMPLIFICADO[CATEGORIA DEL SERVIDOR],Tabla15[[#This Row],[TIPO]])</f>
        <v>ESTATUTO SIMPLIFICADO</v>
      </c>
      <c r="M212" s="21" t="str">
        <f>IF(Tabla15[[#This Row],[CTA]]="2.1.1.3.01","TRAMITE DE PENSION",IF(Tabla15[[#This Row],[CAT1]]&lt;&gt;"",Tabla15[[#This Row],[CAT1]],Tabla15[[#This Row],[CAT2]]))</f>
        <v>ESTATUTO SIMPLIFICADO</v>
      </c>
      <c r="N212" s="86" t="str">
        <f>_xlfn.XLOOKUP(Tabla15[[#This Row],[cedula]],TFECHA[cedula],TFECHA[desde],"")</f>
        <v/>
      </c>
      <c r="O212" s="86" t="str">
        <f>_xlfn.XLOOKUP(Tabla15[[#This Row],[cedula]],TFECHA[cedula],TFECHA[hasta],"")</f>
        <v/>
      </c>
      <c r="P212" s="34">
        <f>_xlfn.XLOOKUP(Tabla15[[#This Row],[COD]],TNOMINA[CODIGO],TNOMINA[sbruto])</f>
        <v>30000</v>
      </c>
      <c r="Q212" s="34">
        <f>_xlfn.XLOOKUP(Tabla15[[#This Row],[COD]],TNOMINA[CODIGO],TNOMINA[ISR])</f>
        <v>0</v>
      </c>
      <c r="R212" s="34">
        <f>_xlfn.XLOOKUP(Tabla15[[#This Row],[COD]],TNOMINA[CODIGO],TNOMINA[SFS])</f>
        <v>912</v>
      </c>
      <c r="S212" s="34">
        <f>_xlfn.XLOOKUP(Tabla15[[#This Row],[COD]],TNOMINA[CODIGO],TNOMINA[AFP])</f>
        <v>861</v>
      </c>
      <c r="T212" s="34">
        <f>_xlfn.XLOOKUP(Tabla15[[#This Row],[COD]],TNOMINA[CODIGO],TNOMINA[Otros Descuentos])</f>
        <v>0</v>
      </c>
      <c r="U212" s="34">
        <f>_xlfn.XLOOKUP(Tabla15[[#This Row],[COD]],TNOMINA[CODIGO],TNOMINA[sneto])</f>
        <v>6891.87</v>
      </c>
      <c r="V212" s="21" t="str" cm="1">
        <f t="array" ref="V212">_xlfn.XLOOKUP(Tabla15[[#This Row],[cedula]],MINC_022025[NUMERO_DOCUMENTO],LEFT(MINC_022025[GENERO],1))</f>
        <v>F</v>
      </c>
      <c r="W212" s="56" t="str">
        <f>_xlfn.XLOOKUP(Tabla15[[#This Row],[DIRECCIÓN O DEPARTAMENTO]],MINC_022025[LUGAR_FUNCIONES],MINC_022025[LUGAR_FUNCIONES_CODIGO])</f>
        <v>01.83.05</v>
      </c>
      <c r="X212" s="21">
        <f>LEN(Tabla15[[#This Row],[CODIGO LUGAR]])</f>
        <v>8</v>
      </c>
      <c r="Y212" s="21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>
      <c r="A213" s="42" t="str">
        <f>Tabla15[[#This Row],[cedula]]&amp;Tabla15[[#This Row],[CTA]]&amp;Tabla15[[#This Row],[prog]]</f>
        <v>001097399462.1.1.1.0101</v>
      </c>
      <c r="B213" s="21" t="s">
        <v>1787</v>
      </c>
      <c r="C213" s="59" t="s">
        <v>1807</v>
      </c>
      <c r="D213" s="59" t="s">
        <v>5730</v>
      </c>
      <c r="E213" s="59" t="s">
        <v>5731</v>
      </c>
      <c r="F213" s="59" t="s">
        <v>9</v>
      </c>
      <c r="G213" s="59" t="s">
        <v>6020</v>
      </c>
      <c r="H213" s="21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213" s="21" t="str">
        <f>_xlfn.XLOOKUP(Tabla15[[#This Row],[cedula]],MINC_022025[CATEGORIA_PROPIA],MINC_022025[CARGO],_xlfn.XLOOKUP(Tabla15[[#This Row],[COD]],TNOMINA[CODIGO],TNOMINA[cargo]))</f>
        <v>VICEMINISTRO (A)</v>
      </c>
      <c r="J213" s="21" t="str">
        <f>_xlfn.XLOOKUP(Tabla15[[#This Row],[cedula]],MINC_022025[NUMERO_DOCUMENTO],MINC_022025[LUGAR_FUNCIONES])</f>
        <v>VICEMINISTERIO PARA LA DESCENTRALIZACION Y COORDINACION TERRITORIAL</v>
      </c>
      <c r="K2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213" s="21" t="str">
        <f>_xlfn.XLOOKUP(Tabla15[[#This Row],[CARGO]],TSIMPLIFICADO[CARGO],TSIMPLIFICADO[CATEGORIA DEL SERVIDOR],Tabla15[[#This Row],[TIPO]])</f>
        <v>FIJO</v>
      </c>
      <c r="M213" s="21" t="str">
        <f>IF(Tabla15[[#This Row],[CTA]]="2.1.1.3.01","TRAMITE DE PENSION",IF(Tabla15[[#This Row],[CAT1]]&lt;&gt;"",Tabla15[[#This Row],[CAT1]],Tabla15[[#This Row],[CAT2]]))</f>
        <v>LIBRE NOMBRAMIENTO Y REMOCION</v>
      </c>
      <c r="N213" s="86" t="str">
        <f>_xlfn.XLOOKUP(Tabla15[[#This Row],[cedula]],TFECHA[cedula],TFECHA[desde],"")</f>
        <v/>
      </c>
      <c r="O213" s="86" t="str">
        <f>_xlfn.XLOOKUP(Tabla15[[#This Row],[cedula]],TFECHA[cedula],TFECHA[hasta],"")</f>
        <v/>
      </c>
      <c r="P213" s="34">
        <f>_xlfn.XLOOKUP(Tabla15[[#This Row],[COD]],TNOMINA[CODIGO],TNOMINA[sbruto])</f>
        <v>260000</v>
      </c>
      <c r="Q213" s="34">
        <f>_xlfn.XLOOKUP(Tabla15[[#This Row],[COD]],TNOMINA[CODIGO],TNOMINA[ISR])</f>
        <v>49817.71</v>
      </c>
      <c r="R213" s="34">
        <f>_xlfn.XLOOKUP(Tabla15[[#This Row],[COD]],TNOMINA[CODIGO],TNOMINA[SFS])</f>
        <v>5883.16</v>
      </c>
      <c r="S213" s="34">
        <f>_xlfn.XLOOKUP(Tabla15[[#This Row],[COD]],TNOMINA[CODIGO],TNOMINA[AFP])</f>
        <v>7462</v>
      </c>
      <c r="T213" s="34">
        <f>_xlfn.XLOOKUP(Tabla15[[#This Row],[COD]],TNOMINA[CODIGO],TNOMINA[Otros Descuentos])</f>
        <v>8018.7000000000116</v>
      </c>
      <c r="U213" s="34">
        <f>_xlfn.XLOOKUP(Tabla15[[#This Row],[COD]],TNOMINA[CODIGO],TNOMINA[sneto])</f>
        <v>188818.43</v>
      </c>
      <c r="V213" s="21" t="str" cm="1">
        <f t="array" ref="V213">_xlfn.XLOOKUP(Tabla15[[#This Row],[cedula]],MINC_022025[NUMERO_DOCUMENTO],LEFT(MINC_022025[GENERO],1))</f>
        <v>F</v>
      </c>
      <c r="W213" s="56" t="str">
        <f>_xlfn.XLOOKUP(Tabla15[[#This Row],[DIRECCIÓN O DEPARTAMENTO]],MINC_022025[LUGAR_FUNCIONES],MINC_022025[LUGAR_FUNCIONES_CODIGO])</f>
        <v>01.83.06</v>
      </c>
      <c r="X213" s="21">
        <f>LEN(Tabla15[[#This Row],[CODIGO LUGAR]])</f>
        <v>8</v>
      </c>
      <c r="Y213" s="21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>
      <c r="A214" s="42" t="str">
        <f>Tabla15[[#This Row],[cedula]]&amp;Tabla15[[#This Row],[CTA]]&amp;Tabla15[[#This Row],[prog]]</f>
        <v>001128106012.1.1.1.0101</v>
      </c>
      <c r="B214" s="21" t="s">
        <v>1787</v>
      </c>
      <c r="C214" s="59" t="s">
        <v>1807</v>
      </c>
      <c r="D214" s="59" t="s">
        <v>5730</v>
      </c>
      <c r="E214" s="59" t="s">
        <v>5731</v>
      </c>
      <c r="F214" s="59" t="s">
        <v>9</v>
      </c>
      <c r="G214" s="59" t="s">
        <v>6201</v>
      </c>
      <c r="H214" s="21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214" s="21" t="str">
        <f>_xlfn.XLOOKUP(Tabla15[[#This Row],[cedula]],MINC_022025[CATEGORIA_PROPIA],MINC_022025[CARGO],_xlfn.XLOOKUP(Tabla15[[#This Row],[COD]],TNOMINA[CODIGO],TNOMINA[cargo]))</f>
        <v>ASISTENTE</v>
      </c>
      <c r="J214" s="21" t="str">
        <f>_xlfn.XLOOKUP(Tabla15[[#This Row],[cedula]],MINC_022025[NUMERO_DOCUMENTO],MINC_022025[LUGAR_FUNCIONES])</f>
        <v>VICEMINISTERIO PARA LA DESCENTRALIZACION Y COORDINACION TERRITORIAL</v>
      </c>
      <c r="K2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214" s="21" t="str">
        <f>_xlfn.XLOOKUP(Tabla15[[#This Row],[CARGO]],TSIMPLIFICADO[CARGO],TSIMPLIFICADO[CATEGORIA DEL SERVIDOR],Tabla15[[#This Row],[TIPO]])</f>
        <v>FIJO</v>
      </c>
      <c r="M214" s="21" t="str">
        <f>IF(Tabla15[[#This Row],[CTA]]="2.1.1.3.01","TRAMITE DE PENSION",IF(Tabla15[[#This Row],[CAT1]]&lt;&gt;"",Tabla15[[#This Row],[CAT1]],Tabla15[[#This Row],[CAT2]]))</f>
        <v>EMPLEADO DE CONFIANZA</v>
      </c>
      <c r="N214" s="86" t="str">
        <f>_xlfn.XLOOKUP(Tabla15[[#This Row],[cedula]],TFECHA[cedula],TFECHA[desde],"")</f>
        <v/>
      </c>
      <c r="O214" s="86" t="str">
        <f>_xlfn.XLOOKUP(Tabla15[[#This Row],[cedula]],TFECHA[cedula],TFECHA[hasta],"")</f>
        <v/>
      </c>
      <c r="P214" s="34">
        <f>_xlfn.XLOOKUP(Tabla15[[#This Row],[COD]],TNOMINA[CODIGO],TNOMINA[sbruto])</f>
        <v>110000</v>
      </c>
      <c r="Q214" s="34">
        <f>_xlfn.XLOOKUP(Tabla15[[#This Row],[COD]],TNOMINA[CODIGO],TNOMINA[ISR])</f>
        <v>14457.62</v>
      </c>
      <c r="R214" s="34">
        <f>_xlfn.XLOOKUP(Tabla15[[#This Row],[COD]],TNOMINA[CODIGO],TNOMINA[SFS])</f>
        <v>3344</v>
      </c>
      <c r="S214" s="34">
        <f>_xlfn.XLOOKUP(Tabla15[[#This Row],[COD]],TNOMINA[CODIGO],TNOMINA[AFP])</f>
        <v>3157</v>
      </c>
      <c r="T214" s="34">
        <f>_xlfn.XLOOKUP(Tabla15[[#This Row],[COD]],TNOMINA[CODIGO],TNOMINA[Otros Descuentos])</f>
        <v>25</v>
      </c>
      <c r="U214" s="34">
        <f>_xlfn.XLOOKUP(Tabla15[[#This Row],[COD]],TNOMINA[CODIGO],TNOMINA[sneto])</f>
        <v>89016.38</v>
      </c>
      <c r="V214" s="21" t="str" cm="1">
        <f t="array" ref="V214">_xlfn.XLOOKUP(Tabla15[[#This Row],[cedula]],MINC_022025[NUMERO_DOCUMENTO],LEFT(MINC_022025[GENERO],1))</f>
        <v>F</v>
      </c>
      <c r="W214" s="56" t="str">
        <f>_xlfn.XLOOKUP(Tabla15[[#This Row],[DIRECCIÓN O DEPARTAMENTO]],MINC_022025[LUGAR_FUNCIONES],MINC_022025[LUGAR_FUNCIONES_CODIGO])</f>
        <v>01.83.06</v>
      </c>
      <c r="X214" s="21">
        <f>LEN(Tabla15[[#This Row],[CODIGO LUGAR]])</f>
        <v>8</v>
      </c>
      <c r="Y214" s="21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>
      <c r="A215" s="42" t="str">
        <f>Tabla15[[#This Row],[cedula]]&amp;Tabla15[[#This Row],[CTA]]&amp;Tabla15[[#This Row],[prog]]</f>
        <v>001187947592.1.1.1.0101</v>
      </c>
      <c r="B215" s="21" t="s">
        <v>1787</v>
      </c>
      <c r="C215" s="59" t="s">
        <v>1807</v>
      </c>
      <c r="D215" s="59" t="s">
        <v>5730</v>
      </c>
      <c r="E215" s="59" t="s">
        <v>5731</v>
      </c>
      <c r="F215" s="59" t="s">
        <v>9</v>
      </c>
      <c r="G215" s="59" t="s">
        <v>1688</v>
      </c>
      <c r="H215" s="21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215" s="21" t="str">
        <f>_xlfn.XLOOKUP(Tabla15[[#This Row],[cedula]],MINC_022025[CATEGORIA_PROPIA],MINC_022025[CARGO],_xlfn.XLOOKUP(Tabla15[[#This Row],[COD]],TNOMINA[CODIGO],TNOMINA[cargo]))</f>
        <v>ASISTENTE</v>
      </c>
      <c r="J215" s="21" t="str">
        <f>_xlfn.XLOOKUP(Tabla15[[#This Row],[cedula]],MINC_022025[NUMERO_DOCUMENTO],MINC_022025[LUGAR_FUNCIONES])</f>
        <v>VICEMINISTERIO PARA LA DESCENTRALIZACION Y COORDINACION TERRITORIAL</v>
      </c>
      <c r="K2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215" s="21" t="str">
        <f>_xlfn.XLOOKUP(Tabla15[[#This Row],[CARGO]],TSIMPLIFICADO[CARGO],TSIMPLIFICADO[CATEGORIA DEL SERVIDOR],Tabla15[[#This Row],[TIPO]])</f>
        <v>FIJO</v>
      </c>
      <c r="M215" s="21" t="str">
        <f>IF(Tabla15[[#This Row],[CTA]]="2.1.1.3.01","TRAMITE DE PENSION",IF(Tabla15[[#This Row],[CAT1]]&lt;&gt;"",Tabla15[[#This Row],[CAT1]],Tabla15[[#This Row],[CAT2]]))</f>
        <v>EMPLEADO DE CONFIANZA</v>
      </c>
      <c r="N215" s="86" t="str">
        <f>_xlfn.XLOOKUP(Tabla15[[#This Row],[cedula]],TFECHA[cedula],TFECHA[desde],"")</f>
        <v/>
      </c>
      <c r="O215" s="86" t="str">
        <f>_xlfn.XLOOKUP(Tabla15[[#This Row],[cedula]],TFECHA[cedula],TFECHA[hasta],"")</f>
        <v/>
      </c>
      <c r="P215" s="34">
        <f>_xlfn.XLOOKUP(Tabla15[[#This Row],[COD]],TNOMINA[CODIGO],TNOMINA[sbruto])</f>
        <v>90000</v>
      </c>
      <c r="Q215" s="34">
        <f>_xlfn.XLOOKUP(Tabla15[[#This Row],[COD]],TNOMINA[CODIGO],TNOMINA[ISR])</f>
        <v>9753.1200000000008</v>
      </c>
      <c r="R215" s="34">
        <f>_xlfn.XLOOKUP(Tabla15[[#This Row],[COD]],TNOMINA[CODIGO],TNOMINA[SFS])</f>
        <v>2736</v>
      </c>
      <c r="S215" s="34">
        <f>_xlfn.XLOOKUP(Tabla15[[#This Row],[COD]],TNOMINA[CODIGO],TNOMINA[AFP])</f>
        <v>2583</v>
      </c>
      <c r="T215" s="34">
        <f>_xlfn.XLOOKUP(Tabla15[[#This Row],[COD]],TNOMINA[CODIGO],TNOMINA[Otros Descuentos])</f>
        <v>325</v>
      </c>
      <c r="U215" s="34">
        <f>_xlfn.XLOOKUP(Tabla15[[#This Row],[COD]],TNOMINA[CODIGO],TNOMINA[sneto])</f>
        <v>74602.880000000005</v>
      </c>
      <c r="V215" s="21" t="str" cm="1">
        <f t="array" ref="V215">_xlfn.XLOOKUP(Tabla15[[#This Row],[cedula]],MINC_022025[NUMERO_DOCUMENTO],LEFT(MINC_022025[GENERO],1))</f>
        <v>M</v>
      </c>
      <c r="W215" s="56" t="str">
        <f>_xlfn.XLOOKUP(Tabla15[[#This Row],[DIRECCIÓN O DEPARTAMENTO]],MINC_022025[LUGAR_FUNCIONES],MINC_022025[LUGAR_FUNCIONES_CODIGO])</f>
        <v>01.83.06</v>
      </c>
      <c r="X215" s="21">
        <f>LEN(Tabla15[[#This Row],[CODIGO LUGAR]])</f>
        <v>8</v>
      </c>
      <c r="Y215" s="21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>
      <c r="A216" s="42" t="str">
        <f>Tabla15[[#This Row],[cedula]]&amp;Tabla15[[#This Row],[CTA]]&amp;Tabla15[[#This Row],[prog]]</f>
        <v>001111388552.1.1.1.0101</v>
      </c>
      <c r="B216" s="21" t="s">
        <v>1787</v>
      </c>
      <c r="C216" s="59" t="s">
        <v>1807</v>
      </c>
      <c r="D216" s="59" t="s">
        <v>5730</v>
      </c>
      <c r="E216" s="59" t="s">
        <v>5731</v>
      </c>
      <c r="F216" s="59" t="s">
        <v>9</v>
      </c>
      <c r="G216" s="59" t="s">
        <v>6162</v>
      </c>
      <c r="H216" s="21" t="str">
        <f>_xlfn.XLOOKUP(Tabla15[[#This Row],[cedula]],MINC_022025[CATEGORIA_PROPIA],MINC_022025[FECHA_INGRESO_PRIMER_CARGO],_xlfn.XLOOKUP(Tabla15[[#This Row],[COD]],TNOMINA[CODIGO],TNOMINA[nombre]))</f>
        <v>YESSENIA SALAZAR</v>
      </c>
      <c r="I216" s="21" t="str">
        <f>_xlfn.XLOOKUP(Tabla15[[#This Row],[cedula]],MINC_022025[CATEGORIA_PROPIA],MINC_022025[CARGO],_xlfn.XLOOKUP(Tabla15[[#This Row],[COD]],TNOMINA[CODIGO],TNOMINA[cargo]))</f>
        <v>ASISTENTE</v>
      </c>
      <c r="J216" s="21" t="str">
        <f>_xlfn.XLOOKUP(Tabla15[[#This Row],[cedula]],MINC_022025[NUMERO_DOCUMENTO],MINC_022025[LUGAR_FUNCIONES])</f>
        <v>VICEMINISTERIO PARA LA DESCENTRALIZACION Y COORDINACION TERRITORIAL</v>
      </c>
      <c r="K2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216" s="21" t="str">
        <f>_xlfn.XLOOKUP(Tabla15[[#This Row],[CARGO]],TSIMPLIFICADO[CARGO],TSIMPLIFICADO[CATEGORIA DEL SERVIDOR],Tabla15[[#This Row],[TIPO]])</f>
        <v>FIJO</v>
      </c>
      <c r="M216" s="21" t="str">
        <f>IF(Tabla15[[#This Row],[CTA]]="2.1.1.3.01","TRAMITE DE PENSION",IF(Tabla15[[#This Row],[CAT1]]&lt;&gt;"",Tabla15[[#This Row],[CAT1]],Tabla15[[#This Row],[CAT2]]))</f>
        <v>EMPLEADO DE CONFIANZA</v>
      </c>
      <c r="N216" s="86" t="str">
        <f>_xlfn.XLOOKUP(Tabla15[[#This Row],[cedula]],TFECHA[cedula],TFECHA[desde],"")</f>
        <v/>
      </c>
      <c r="O216" s="86" t="str">
        <f>_xlfn.XLOOKUP(Tabla15[[#This Row],[cedula]],TFECHA[cedula],TFECHA[hasta],"")</f>
        <v/>
      </c>
      <c r="P216" s="34">
        <f>_xlfn.XLOOKUP(Tabla15[[#This Row],[COD]],TNOMINA[CODIGO],TNOMINA[sbruto])</f>
        <v>90000</v>
      </c>
      <c r="Q216" s="34">
        <f>_xlfn.XLOOKUP(Tabla15[[#This Row],[COD]],TNOMINA[CODIGO],TNOMINA[ISR])</f>
        <v>9753.1200000000008</v>
      </c>
      <c r="R216" s="34">
        <f>_xlfn.XLOOKUP(Tabla15[[#This Row],[COD]],TNOMINA[CODIGO],TNOMINA[SFS])</f>
        <v>2736</v>
      </c>
      <c r="S216" s="34">
        <f>_xlfn.XLOOKUP(Tabla15[[#This Row],[COD]],TNOMINA[CODIGO],TNOMINA[AFP])</f>
        <v>2583</v>
      </c>
      <c r="T216" s="34">
        <f>_xlfn.XLOOKUP(Tabla15[[#This Row],[COD]],TNOMINA[CODIGO],TNOMINA[Otros Descuentos])</f>
        <v>25</v>
      </c>
      <c r="U216" s="34">
        <f>_xlfn.XLOOKUP(Tabla15[[#This Row],[COD]],TNOMINA[CODIGO],TNOMINA[sneto])</f>
        <v>74902.880000000005</v>
      </c>
      <c r="V216" s="21" t="str" cm="1">
        <f t="array" ref="V216">_xlfn.XLOOKUP(Tabla15[[#This Row],[cedula]],MINC_022025[NUMERO_DOCUMENTO],LEFT(MINC_022025[GENERO],1))</f>
        <v>F</v>
      </c>
      <c r="W216" s="56" t="str">
        <f>_xlfn.XLOOKUP(Tabla15[[#This Row],[DIRECCIÓN O DEPARTAMENTO]],MINC_022025[LUGAR_FUNCIONES],MINC_022025[LUGAR_FUNCIONES_CODIGO])</f>
        <v>01.83.06</v>
      </c>
      <c r="X216" s="21">
        <f>LEN(Tabla15[[#This Row],[CODIGO LUGAR]])</f>
        <v>8</v>
      </c>
      <c r="Y216" s="21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>
      <c r="A217" s="42" t="str">
        <f>Tabla15[[#This Row],[cedula]]&amp;Tabla15[[#This Row],[CTA]]&amp;Tabla15[[#This Row],[prog]]</f>
        <v>402147334002.1.1.1.0101</v>
      </c>
      <c r="B217" s="21" t="s">
        <v>1787</v>
      </c>
      <c r="C217" s="59" t="s">
        <v>1807</v>
      </c>
      <c r="D217" s="59" t="s">
        <v>5730</v>
      </c>
      <c r="E217" s="59" t="s">
        <v>5731</v>
      </c>
      <c r="F217" s="59" t="s">
        <v>9</v>
      </c>
      <c r="G217" s="59" t="s">
        <v>1417</v>
      </c>
      <c r="H217" s="21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217" s="21" t="str">
        <f>_xlfn.XLOOKUP(Tabla15[[#This Row],[cedula]],MINC_022025[CATEGORIA_PROPIA],MINC_022025[CARGO],_xlfn.XLOOKUP(Tabla15[[#This Row],[COD]],TNOMINA[CODIGO],TNOMINA[cargo]))</f>
        <v>SECRETARIA</v>
      </c>
      <c r="J217" s="21" t="str">
        <f>_xlfn.XLOOKUP(Tabla15[[#This Row],[cedula]],MINC_022025[NUMERO_DOCUMENTO],MINC_022025[LUGAR_FUNCIONES])</f>
        <v>VICEMINISTERIO PARA LA DESCENTRALIZACION Y COORDINACION TERRITORIAL</v>
      </c>
      <c r="K2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17" s="21" t="str">
        <f>_xlfn.XLOOKUP(Tabla15[[#This Row],[CARGO]],TSIMPLIFICADO[CARGO],TSIMPLIFICADO[CATEGORIA DEL SERVIDOR],Tabla15[[#This Row],[TIPO]])</f>
        <v>ESTATUTO SIMPLIFICADO</v>
      </c>
      <c r="M217" s="21" t="str">
        <f>IF(Tabla15[[#This Row],[CTA]]="2.1.1.3.01","TRAMITE DE PENSION",IF(Tabla15[[#This Row],[CAT1]]&lt;&gt;"",Tabla15[[#This Row],[CAT1]],Tabla15[[#This Row],[CAT2]]))</f>
        <v>ESTATUTO SIMPLIFICADO</v>
      </c>
      <c r="N217" s="86" t="str">
        <f>_xlfn.XLOOKUP(Tabla15[[#This Row],[cedula]],TFECHA[cedula],TFECHA[desde],"")</f>
        <v/>
      </c>
      <c r="O217" s="86" t="str">
        <f>_xlfn.XLOOKUP(Tabla15[[#This Row],[cedula]],TFECHA[cedula],TFECHA[hasta],"")</f>
        <v/>
      </c>
      <c r="P217" s="34">
        <f>_xlfn.XLOOKUP(Tabla15[[#This Row],[COD]],TNOMINA[CODIGO],TNOMINA[sbruto])</f>
        <v>65000</v>
      </c>
      <c r="Q217" s="34">
        <f>_xlfn.XLOOKUP(Tabla15[[#This Row],[COD]],TNOMINA[CODIGO],TNOMINA[ISR])</f>
        <v>4427.58</v>
      </c>
      <c r="R217" s="34">
        <f>_xlfn.XLOOKUP(Tabla15[[#This Row],[COD]],TNOMINA[CODIGO],TNOMINA[SFS])</f>
        <v>1976</v>
      </c>
      <c r="S217" s="34">
        <f>_xlfn.XLOOKUP(Tabla15[[#This Row],[COD]],TNOMINA[CODIGO],TNOMINA[AFP])</f>
        <v>1865.5</v>
      </c>
      <c r="T217" s="34">
        <f>_xlfn.XLOOKUP(Tabla15[[#This Row],[COD]],TNOMINA[CODIGO],TNOMINA[Otros Descuentos])</f>
        <v>7113.3600000000006</v>
      </c>
      <c r="U217" s="34">
        <f>_xlfn.XLOOKUP(Tabla15[[#This Row],[COD]],TNOMINA[CODIGO],TNOMINA[sneto])</f>
        <v>49617.56</v>
      </c>
      <c r="V217" s="21" t="str" cm="1">
        <f t="array" ref="V217">_xlfn.XLOOKUP(Tabla15[[#This Row],[cedula]],MINC_022025[NUMERO_DOCUMENTO],LEFT(MINC_022025[GENERO],1))</f>
        <v>F</v>
      </c>
      <c r="W217" s="56" t="str">
        <f>_xlfn.XLOOKUP(Tabla15[[#This Row],[DIRECCIÓN O DEPARTAMENTO]],MINC_022025[LUGAR_FUNCIONES],MINC_022025[LUGAR_FUNCIONES_CODIGO])</f>
        <v>01.83.06</v>
      </c>
      <c r="X217" s="21">
        <f>LEN(Tabla15[[#This Row],[CODIGO LUGAR]])</f>
        <v>8</v>
      </c>
      <c r="Y217" s="21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>
      <c r="A218" s="42" t="str">
        <f>Tabla15[[#This Row],[cedula]]&amp;Tabla15[[#This Row],[CTA]]&amp;Tabla15[[#This Row],[prog]]</f>
        <v>402218945592.1.1.1.0101</v>
      </c>
      <c r="B218" s="21" t="s">
        <v>1787</v>
      </c>
      <c r="C218" s="59" t="s">
        <v>1807</v>
      </c>
      <c r="D218" s="59" t="s">
        <v>5730</v>
      </c>
      <c r="E218" s="59" t="s">
        <v>5731</v>
      </c>
      <c r="F218" s="59" t="s">
        <v>9</v>
      </c>
      <c r="G218" s="59" t="s">
        <v>2267</v>
      </c>
      <c r="H218" s="2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218" s="21" t="str">
        <f>_xlfn.XLOOKUP(Tabla15[[#This Row],[cedula]],MINC_022025[CATEGORIA_PROPIA],MINC_022025[CARGO],_xlfn.XLOOKUP(Tabla15[[#This Row],[COD]],TNOMINA[CODIGO],TNOMINA[cargo]))</f>
        <v>SECRETARIA</v>
      </c>
      <c r="J218" s="21" t="str">
        <f>_xlfn.XLOOKUP(Tabla15[[#This Row],[cedula]],MINC_022025[NUMERO_DOCUMENTO],MINC_022025[LUGAR_FUNCIONES])</f>
        <v>VICEMINISTERIO PARA LA DESCENTRALIZACION Y COORDINACION TERRITORIAL</v>
      </c>
      <c r="K2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18" s="21" t="str">
        <f>_xlfn.XLOOKUP(Tabla15[[#This Row],[CARGO]],TSIMPLIFICADO[CARGO],TSIMPLIFICADO[CATEGORIA DEL SERVIDOR],Tabla15[[#This Row],[TIPO]])</f>
        <v>ESTATUTO SIMPLIFICADO</v>
      </c>
      <c r="M218" s="21" t="str">
        <f>IF(Tabla15[[#This Row],[CTA]]="2.1.1.3.01","TRAMITE DE PENSION",IF(Tabla15[[#This Row],[CAT1]]&lt;&gt;"",Tabla15[[#This Row],[CAT1]],Tabla15[[#This Row],[CAT2]]))</f>
        <v>ESTATUTO SIMPLIFICADO</v>
      </c>
      <c r="N218" s="86">
        <f>_xlfn.XLOOKUP(Tabla15[[#This Row],[cedula]],TFECHA[cedula],TFECHA[desde],"")</f>
        <v>45597</v>
      </c>
      <c r="O218" s="86" t="str">
        <f>_xlfn.XLOOKUP(Tabla15[[#This Row],[cedula]],TFECHA[cedula],TFECHA[hasta],"")</f>
        <v>N/A</v>
      </c>
      <c r="P218" s="34">
        <f>_xlfn.XLOOKUP(Tabla15[[#This Row],[COD]],TNOMINA[CODIGO],TNOMINA[sbruto])</f>
        <v>35000</v>
      </c>
      <c r="Q218" s="34">
        <f>_xlfn.XLOOKUP(Tabla15[[#This Row],[COD]],TNOMINA[CODIGO],TNOMINA[ISR])</f>
        <v>0</v>
      </c>
      <c r="R218" s="34">
        <f>_xlfn.XLOOKUP(Tabla15[[#This Row],[COD]],TNOMINA[CODIGO],TNOMINA[SFS])</f>
        <v>1064</v>
      </c>
      <c r="S218" s="34">
        <f>_xlfn.XLOOKUP(Tabla15[[#This Row],[COD]],TNOMINA[CODIGO],TNOMINA[AFP])</f>
        <v>1004.5</v>
      </c>
      <c r="T218" s="34">
        <f>_xlfn.XLOOKUP(Tabla15[[#This Row],[COD]],TNOMINA[CODIGO],TNOMINA[Otros Descuentos])</f>
        <v>0</v>
      </c>
      <c r="U218" s="34">
        <f>_xlfn.XLOOKUP(Tabla15[[#This Row],[COD]],TNOMINA[CODIGO],TNOMINA[sneto])</f>
        <v>29690.5</v>
      </c>
      <c r="V218" s="21" t="str" cm="1">
        <f t="array" ref="V218">_xlfn.XLOOKUP(Tabla15[[#This Row],[cedula]],MINC_022025[NUMERO_DOCUMENTO],LEFT(MINC_022025[GENERO],1))</f>
        <v>F</v>
      </c>
      <c r="W218" s="56" t="str">
        <f>_xlfn.XLOOKUP(Tabla15[[#This Row],[DIRECCIÓN O DEPARTAMENTO]],MINC_022025[LUGAR_FUNCIONES],MINC_022025[LUGAR_FUNCIONES_CODIGO])</f>
        <v>01.83.06</v>
      </c>
      <c r="X218" s="21">
        <f>LEN(Tabla15[[#This Row],[CODIGO LUGAR]])</f>
        <v>8</v>
      </c>
      <c r="Y218" s="21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>
      <c r="A219" s="42" t="str">
        <f>Tabla15[[#This Row],[cedula]]&amp;Tabla15[[#This Row],[CTA]]&amp;Tabla15[[#This Row],[prog]]</f>
        <v>226000854052.1.1.1.0101</v>
      </c>
      <c r="B219" s="21" t="s">
        <v>1787</v>
      </c>
      <c r="C219" s="59" t="s">
        <v>1807</v>
      </c>
      <c r="D219" s="59" t="s">
        <v>5730</v>
      </c>
      <c r="E219" s="59" t="s">
        <v>5731</v>
      </c>
      <c r="F219" s="59" t="s">
        <v>9</v>
      </c>
      <c r="G219" s="59" t="s">
        <v>1410</v>
      </c>
      <c r="H219" s="21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219" s="21" t="str">
        <f>_xlfn.XLOOKUP(Tabla15[[#This Row],[cedula]],MINC_022025[CATEGORIA_PROPIA],MINC_022025[CARGO],_xlfn.XLOOKUP(Tabla15[[#This Row],[COD]],TNOMINA[CODIGO],TNOMINA[cargo]))</f>
        <v>AUXILIAR ADMINISTRATIVO (A)</v>
      </c>
      <c r="J219" s="21" t="str">
        <f>_xlfn.XLOOKUP(Tabla15[[#This Row],[cedula]],MINC_022025[NUMERO_DOCUMENTO],MINC_022025[LUGAR_FUNCIONES])</f>
        <v>VICEMINISTERIO PARA LA DESCENTRALIZACION Y COORDINACION TERRITORIAL</v>
      </c>
      <c r="K2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19" s="21" t="str">
        <f>_xlfn.XLOOKUP(Tabla15[[#This Row],[CARGO]],TSIMPLIFICADO[CARGO],TSIMPLIFICADO[CATEGORIA DEL SERVIDOR],Tabla15[[#This Row],[TIPO]])</f>
        <v>ESTATUTO SIMPLIFICADO</v>
      </c>
      <c r="M219" s="21" t="str">
        <f>IF(Tabla15[[#This Row],[CTA]]="2.1.1.3.01","TRAMITE DE PENSION",IF(Tabla15[[#This Row],[CAT1]]&lt;&gt;"",Tabla15[[#This Row],[CAT1]],Tabla15[[#This Row],[CAT2]]))</f>
        <v>ESTATUTO SIMPLIFICADO</v>
      </c>
      <c r="N219" s="86" t="str">
        <f>_xlfn.XLOOKUP(Tabla15[[#This Row],[cedula]],TFECHA[cedula],TFECHA[desde],"")</f>
        <v/>
      </c>
      <c r="O219" s="86" t="str">
        <f>_xlfn.XLOOKUP(Tabla15[[#This Row],[cedula]],TFECHA[cedula],TFECHA[hasta],"")</f>
        <v/>
      </c>
      <c r="P219" s="34">
        <f>_xlfn.XLOOKUP(Tabla15[[#This Row],[COD]],TNOMINA[CODIGO],TNOMINA[sbruto])</f>
        <v>35000</v>
      </c>
      <c r="Q219" s="34">
        <f>_xlfn.XLOOKUP(Tabla15[[#This Row],[COD]],TNOMINA[CODIGO],TNOMINA[ISR])</f>
        <v>0</v>
      </c>
      <c r="R219" s="34">
        <f>_xlfn.XLOOKUP(Tabla15[[#This Row],[COD]],TNOMINA[CODIGO],TNOMINA[SFS])</f>
        <v>1064</v>
      </c>
      <c r="S219" s="34">
        <f>_xlfn.XLOOKUP(Tabla15[[#This Row],[COD]],TNOMINA[CODIGO],TNOMINA[AFP])</f>
        <v>1004.5</v>
      </c>
      <c r="T219" s="34">
        <f>_xlfn.XLOOKUP(Tabla15[[#This Row],[COD]],TNOMINA[CODIGO],TNOMINA[Otros Descuentos])</f>
        <v>0</v>
      </c>
      <c r="U219" s="34">
        <f>_xlfn.XLOOKUP(Tabla15[[#This Row],[COD]],TNOMINA[CODIGO],TNOMINA[sneto])</f>
        <v>32906.5</v>
      </c>
      <c r="V219" s="21" t="str" cm="1">
        <f t="array" ref="V219">_xlfn.XLOOKUP(Tabla15[[#This Row],[cedula]],MINC_022025[NUMERO_DOCUMENTO],LEFT(MINC_022025[GENERO],1))</f>
        <v>M</v>
      </c>
      <c r="W219" s="56" t="str">
        <f>_xlfn.XLOOKUP(Tabla15[[#This Row],[DIRECCIÓN O DEPARTAMENTO]],MINC_022025[LUGAR_FUNCIONES],MINC_022025[LUGAR_FUNCIONES_CODIGO])</f>
        <v>01.83.06</v>
      </c>
      <c r="X219" s="21">
        <f>LEN(Tabla15[[#This Row],[CODIGO LUGAR]])</f>
        <v>8</v>
      </c>
      <c r="Y219" s="21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>
      <c r="A220" s="42" t="str">
        <f>Tabla15[[#This Row],[cedula]]&amp;Tabla15[[#This Row],[CTA]]&amp;Tabla15[[#This Row],[prog]]</f>
        <v>001000491882.1.1.1.0101</v>
      </c>
      <c r="B220" s="21" t="s">
        <v>1787</v>
      </c>
      <c r="C220" s="59" t="s">
        <v>1807</v>
      </c>
      <c r="D220" s="59" t="s">
        <v>5730</v>
      </c>
      <c r="E220" s="59" t="s">
        <v>5731</v>
      </c>
      <c r="F220" s="59" t="s">
        <v>9</v>
      </c>
      <c r="G220" s="59" t="s">
        <v>1277</v>
      </c>
      <c r="H220" s="21" t="str">
        <f>_xlfn.XLOOKUP(Tabla15[[#This Row],[cedula]],MINC_022025[CATEGORIA_PROPIA],MINC_022025[FECHA_INGRESO_PRIMER_CARGO],_xlfn.XLOOKUP(Tabla15[[#This Row],[COD]],TNOMINA[CODIGO],TNOMINA[nombre]))</f>
        <v>DANILO FRIAS FRIAS</v>
      </c>
      <c r="I220" s="21" t="str">
        <f>_xlfn.XLOOKUP(Tabla15[[#This Row],[cedula]],MINC_022025[CATEGORIA_PROPIA],MINC_022025[CARGO],_xlfn.XLOOKUP(Tabla15[[#This Row],[COD]],TNOMINA[CODIGO],TNOMINA[cargo]))</f>
        <v>AUXILIAR ADMINISTRATIVO (A)</v>
      </c>
      <c r="J220" s="21" t="str">
        <f>_xlfn.XLOOKUP(Tabla15[[#This Row],[cedula]],MINC_022025[NUMERO_DOCUMENTO],MINC_022025[LUGAR_FUNCIONES])</f>
        <v>VICEMINISTERIO PARA LA DESCENTRALIZACION Y COORDINACION TERRITORIAL</v>
      </c>
      <c r="K2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20" s="21" t="str">
        <f>_xlfn.XLOOKUP(Tabla15[[#This Row],[CARGO]],TSIMPLIFICADO[CARGO],TSIMPLIFICADO[CATEGORIA DEL SERVIDOR],Tabla15[[#This Row],[TIPO]])</f>
        <v>ESTATUTO SIMPLIFICADO</v>
      </c>
      <c r="M220" s="21" t="str">
        <f>IF(Tabla15[[#This Row],[CTA]]="2.1.1.3.01","TRAMITE DE PENSION",IF(Tabla15[[#This Row],[CAT1]]&lt;&gt;"",Tabla15[[#This Row],[CAT1]],Tabla15[[#This Row],[CAT2]]))</f>
        <v>ESTATUTO SIMPLIFICADO</v>
      </c>
      <c r="N220" s="86" t="str">
        <f>_xlfn.XLOOKUP(Tabla15[[#This Row],[cedula]],TFECHA[cedula],TFECHA[desde],"")</f>
        <v/>
      </c>
      <c r="O220" s="86" t="str">
        <f>_xlfn.XLOOKUP(Tabla15[[#This Row],[cedula]],TFECHA[cedula],TFECHA[hasta],"")</f>
        <v/>
      </c>
      <c r="P220" s="34">
        <f>_xlfn.XLOOKUP(Tabla15[[#This Row],[COD]],TNOMINA[CODIGO],TNOMINA[sbruto])</f>
        <v>10000</v>
      </c>
      <c r="Q220" s="34">
        <f>_xlfn.XLOOKUP(Tabla15[[#This Row],[COD]],TNOMINA[CODIGO],TNOMINA[ISR])</f>
        <v>0</v>
      </c>
      <c r="R220" s="34">
        <f>_xlfn.XLOOKUP(Tabla15[[#This Row],[COD]],TNOMINA[CODIGO],TNOMINA[SFS])</f>
        <v>304</v>
      </c>
      <c r="S220" s="34">
        <f>_xlfn.XLOOKUP(Tabla15[[#This Row],[COD]],TNOMINA[CODIGO],TNOMINA[AFP])</f>
        <v>287</v>
      </c>
      <c r="T220" s="34">
        <f>_xlfn.XLOOKUP(Tabla15[[#This Row],[COD]],TNOMINA[CODIGO],TNOMINA[Otros Descuentos])</f>
        <v>0</v>
      </c>
      <c r="U220" s="34">
        <f>_xlfn.XLOOKUP(Tabla15[[#This Row],[COD]],TNOMINA[CODIGO],TNOMINA[sneto])</f>
        <v>9384</v>
      </c>
      <c r="V220" s="21" t="str" cm="1">
        <f t="array" ref="V220">_xlfn.XLOOKUP(Tabla15[[#This Row],[cedula]],MINC_022025[NUMERO_DOCUMENTO],LEFT(MINC_022025[GENERO],1))</f>
        <v>M</v>
      </c>
      <c r="W220" s="56" t="str">
        <f>_xlfn.XLOOKUP(Tabla15[[#This Row],[DIRECCIÓN O DEPARTAMENTO]],MINC_022025[LUGAR_FUNCIONES],MINC_022025[LUGAR_FUNCIONES_CODIGO])</f>
        <v>01.83.06</v>
      </c>
      <c r="X220" s="21">
        <f>LEN(Tabla15[[#This Row],[CODIGO LUGAR]])</f>
        <v>8</v>
      </c>
      <c r="Y220" s="21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>
      <c r="A221" s="42" t="str">
        <f>Tabla15[[#This Row],[cedula]]&amp;Tabla15[[#This Row],[CTA]]&amp;Tabla15[[#This Row],[prog]]</f>
        <v>001104723882.1.1.1.0101</v>
      </c>
      <c r="B221" s="21" t="s">
        <v>1787</v>
      </c>
      <c r="C221" s="59" t="s">
        <v>1807</v>
      </c>
      <c r="D221" s="59" t="s">
        <v>5730</v>
      </c>
      <c r="E221" s="59" t="s">
        <v>5731</v>
      </c>
      <c r="F221" s="59" t="s">
        <v>9</v>
      </c>
      <c r="G221" s="59" t="s">
        <v>2705</v>
      </c>
      <c r="H221" s="21" t="str">
        <f>_xlfn.XLOOKUP(Tabla15[[#This Row],[cedula]],MINC_022025[CATEGORIA_PROPIA],MINC_022025[FECHA_INGRESO_PRIMER_CARGO],_xlfn.XLOOKUP(Tabla15[[#This Row],[COD]],TNOMINA[CODIGO],TNOMINA[nombre]))</f>
        <v>BIENVENIDO GRACIANO SELMO</v>
      </c>
      <c r="I221" s="21" t="str">
        <f>_xlfn.XLOOKUP(Tabla15[[#This Row],[cedula]],MINC_022025[CATEGORIA_PROPIA],MINC_022025[CARGO],_xlfn.XLOOKUP(Tabla15[[#This Row],[COD]],TNOMINA[CODIGO],TNOMINA[cargo]))</f>
        <v>ANALISTA LEGAL</v>
      </c>
      <c r="J221" s="21" t="str">
        <f>_xlfn.XLOOKUP(Tabla15[[#This Row],[cedula]],MINC_022025[NUMERO_DOCUMENTO],MINC_022025[LUGAR_FUNCIONES])</f>
        <v>DIRECCION JURIDICA</v>
      </c>
      <c r="K2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21" s="21" t="str">
        <f>_xlfn.XLOOKUP(Tabla15[[#This Row],[CARGO]],TSIMPLIFICADO[CARGO],TSIMPLIFICADO[CATEGORIA DEL SERVIDOR],Tabla15[[#This Row],[TIPO]])</f>
        <v>FIJO</v>
      </c>
      <c r="M221" s="21" t="str">
        <f>IF(Tabla15[[#This Row],[CTA]]="2.1.1.3.01","TRAMITE DE PENSION",IF(Tabla15[[#This Row],[CAT1]]&lt;&gt;"",Tabla15[[#This Row],[CAT1]],Tabla15[[#This Row],[CAT2]]))</f>
        <v>CARRERA ADMINISTRATIVA</v>
      </c>
      <c r="N221" s="86" t="str">
        <f>_xlfn.XLOOKUP(Tabla15[[#This Row],[cedula]],TFECHA[cedula],TFECHA[desde],"")</f>
        <v/>
      </c>
      <c r="O221" s="86" t="str">
        <f>_xlfn.XLOOKUP(Tabla15[[#This Row],[cedula]],TFECHA[cedula],TFECHA[hasta],"")</f>
        <v/>
      </c>
      <c r="P221" s="34">
        <f>_xlfn.XLOOKUP(Tabla15[[#This Row],[COD]],TNOMINA[CODIGO],TNOMINA[sbruto])</f>
        <v>70000</v>
      </c>
      <c r="Q221" s="34">
        <f>_xlfn.XLOOKUP(Tabla15[[#This Row],[COD]],TNOMINA[CODIGO],TNOMINA[ISR])</f>
        <v>5368.48</v>
      </c>
      <c r="R221" s="34">
        <f>_xlfn.XLOOKUP(Tabla15[[#This Row],[COD]],TNOMINA[CODIGO],TNOMINA[SFS])</f>
        <v>2128</v>
      </c>
      <c r="S221" s="34">
        <f>_xlfn.XLOOKUP(Tabla15[[#This Row],[COD]],TNOMINA[CODIGO],TNOMINA[AFP])</f>
        <v>2009</v>
      </c>
      <c r="T221" s="34">
        <f>_xlfn.XLOOKUP(Tabla15[[#This Row],[COD]],TNOMINA[CODIGO],TNOMINA[Otros Descuentos])</f>
        <v>25.000000000007276</v>
      </c>
      <c r="U221" s="34">
        <f>_xlfn.XLOOKUP(Tabla15[[#This Row],[COD]],TNOMINA[CODIGO],TNOMINA[sneto])</f>
        <v>60469.52</v>
      </c>
      <c r="V221" s="21" t="str" cm="1">
        <f t="array" ref="V221">_xlfn.XLOOKUP(Tabla15[[#This Row],[cedula]],MINC_022025[NUMERO_DOCUMENTO],LEFT(MINC_022025[GENERO],1))</f>
        <v>M</v>
      </c>
      <c r="W221" s="56" t="str">
        <f>_xlfn.XLOOKUP(Tabla15[[#This Row],[DIRECCIÓN O DEPARTAMENTO]],MINC_022025[LUGAR_FUNCIONES],MINC_022025[LUGAR_FUNCIONES_CODIGO])</f>
        <v>01.83.00.08</v>
      </c>
      <c r="X221" s="21">
        <f>LEN(Tabla15[[#This Row],[CODIGO LUGAR]])</f>
        <v>11</v>
      </c>
      <c r="Y221" s="21" cm="1">
        <f t="array" ref="Y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5">
      <c r="A222" s="42" t="str">
        <f>Tabla15[[#This Row],[cedula]]&amp;Tabla15[[#This Row],[CTA]]&amp;Tabla15[[#This Row],[prog]]</f>
        <v>001166937302.1.1.1.0101</v>
      </c>
      <c r="B222" s="21" t="s">
        <v>1787</v>
      </c>
      <c r="C222" s="59" t="s">
        <v>1807</v>
      </c>
      <c r="D222" s="59" t="s">
        <v>5730</v>
      </c>
      <c r="E222" s="59" t="s">
        <v>5731</v>
      </c>
      <c r="F222" s="59" t="s">
        <v>9</v>
      </c>
      <c r="G222" s="59" t="s">
        <v>824</v>
      </c>
      <c r="H222" s="21" t="str">
        <f>_xlfn.XLOOKUP(Tabla15[[#This Row],[cedula]],MINC_022025[CATEGORIA_PROPIA],MINC_022025[FECHA_INGRESO_PRIMER_CARGO],_xlfn.XLOOKUP(Tabla15[[#This Row],[COD]],TNOMINA[CODIGO],TNOMINA[nombre]))</f>
        <v>CARLOS ALBERTO REYES TEJADA</v>
      </c>
      <c r="I222" s="21" t="str">
        <f>_xlfn.XLOOKUP(Tabla15[[#This Row],[cedula]],MINC_022025[CATEGORIA_PROPIA],MINC_022025[CARGO],_xlfn.XLOOKUP(Tabla15[[#This Row],[COD]],TNOMINA[CODIGO],TNOMINA[cargo]))</f>
        <v>ABOGADO (A)</v>
      </c>
      <c r="J222" s="21" t="str">
        <f>_xlfn.XLOOKUP(Tabla15[[#This Row],[cedula]],MINC_022025[NUMERO_DOCUMENTO],MINC_022025[LUGAR_FUNCIONES])</f>
        <v>DIRECCION JURIDICA</v>
      </c>
      <c r="K2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22" s="21" t="str">
        <f>_xlfn.XLOOKUP(Tabla15[[#This Row],[CARGO]],TSIMPLIFICADO[CARGO],TSIMPLIFICADO[CATEGORIA DEL SERVIDOR],Tabla15[[#This Row],[TIPO]])</f>
        <v>FIJO</v>
      </c>
      <c r="M222" s="21" t="str">
        <f>IF(Tabla15[[#This Row],[CTA]]="2.1.1.3.01","TRAMITE DE PENSION",IF(Tabla15[[#This Row],[CAT1]]&lt;&gt;"",Tabla15[[#This Row],[CAT1]],Tabla15[[#This Row],[CAT2]]))</f>
        <v>CARRERA ADMINISTRATIVA</v>
      </c>
      <c r="N222" s="86" t="str">
        <f>_xlfn.XLOOKUP(Tabla15[[#This Row],[cedula]],TFECHA[cedula],TFECHA[desde],"")</f>
        <v/>
      </c>
      <c r="O222" s="86" t="str">
        <f>_xlfn.XLOOKUP(Tabla15[[#This Row],[cedula]],TFECHA[cedula],TFECHA[hasta],"")</f>
        <v/>
      </c>
      <c r="P222" s="34">
        <f>_xlfn.XLOOKUP(Tabla15[[#This Row],[COD]],TNOMINA[CODIGO],TNOMINA[sbruto])</f>
        <v>70000</v>
      </c>
      <c r="Q222" s="34">
        <f>_xlfn.XLOOKUP(Tabla15[[#This Row],[COD]],TNOMINA[CODIGO],TNOMINA[ISR])</f>
        <v>4682.29</v>
      </c>
      <c r="R222" s="34">
        <f>_xlfn.XLOOKUP(Tabla15[[#This Row],[COD]],TNOMINA[CODIGO],TNOMINA[SFS])</f>
        <v>2128</v>
      </c>
      <c r="S222" s="34">
        <f>_xlfn.XLOOKUP(Tabla15[[#This Row],[COD]],TNOMINA[CODIGO],TNOMINA[AFP])</f>
        <v>2009</v>
      </c>
      <c r="T222" s="34">
        <f>_xlfn.XLOOKUP(Tabla15[[#This Row],[COD]],TNOMINA[CODIGO],TNOMINA[Otros Descuentos])</f>
        <v>43363.360000000001</v>
      </c>
      <c r="U222" s="34">
        <f>_xlfn.XLOOKUP(Tabla15[[#This Row],[COD]],TNOMINA[CODIGO],TNOMINA[sneto])</f>
        <v>17817.349999999999</v>
      </c>
      <c r="V222" s="21" t="str" cm="1">
        <f t="array" ref="V222">_xlfn.XLOOKUP(Tabla15[[#This Row],[cedula]],MINC_022025[NUMERO_DOCUMENTO],LEFT(MINC_022025[GENERO],1))</f>
        <v>M</v>
      </c>
      <c r="W222" s="56" t="str">
        <f>_xlfn.XLOOKUP(Tabla15[[#This Row],[DIRECCIÓN O DEPARTAMENTO]],MINC_022025[LUGAR_FUNCIONES],MINC_022025[LUGAR_FUNCIONES_CODIGO])</f>
        <v>01.83.00.08</v>
      </c>
      <c r="X222" s="21">
        <f>LEN(Tabla15[[#This Row],[CODIGO LUGAR]])</f>
        <v>11</v>
      </c>
      <c r="Y222" s="21" cm="1">
        <f t="array" ref="Y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5">
      <c r="A223" s="42" t="str">
        <f>Tabla15[[#This Row],[cedula]]&amp;Tabla15[[#This Row],[CTA]]&amp;Tabla15[[#This Row],[prog]]</f>
        <v>001054677082.1.1.1.0101</v>
      </c>
      <c r="B223" s="21" t="s">
        <v>1787</v>
      </c>
      <c r="C223" s="59" t="s">
        <v>1807</v>
      </c>
      <c r="D223" s="59" t="s">
        <v>5730</v>
      </c>
      <c r="E223" s="59" t="s">
        <v>5731</v>
      </c>
      <c r="F223" s="59" t="s">
        <v>9</v>
      </c>
      <c r="G223" s="59" t="s">
        <v>873</v>
      </c>
      <c r="H223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23" s="21" t="str">
        <f>_xlfn.XLOOKUP(Tabla15[[#This Row],[cedula]],MINC_022025[CATEGORIA_PROPIA],MINC_022025[CARGO],_xlfn.XLOOKUP(Tabla15[[#This Row],[COD]],TNOMINA[CODIGO],TNOMINA[cargo]))</f>
        <v>ABOGADO (A)</v>
      </c>
      <c r="J223" s="21" t="str">
        <f>_xlfn.XLOOKUP(Tabla15[[#This Row],[cedula]],MINC_022025[NUMERO_DOCUMENTO],MINC_022025[LUGAR_FUNCIONES])</f>
        <v>DIRECCION JURIDICA</v>
      </c>
      <c r="K2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23" s="21" t="str">
        <f>_xlfn.XLOOKUP(Tabla15[[#This Row],[CARGO]],TSIMPLIFICADO[CARGO],TSIMPLIFICADO[CATEGORIA DEL SERVIDOR],Tabla15[[#This Row],[TIPO]])</f>
        <v>FIJO</v>
      </c>
      <c r="M223" s="21" t="str">
        <f>IF(Tabla15[[#This Row],[CTA]]="2.1.1.3.01","TRAMITE DE PENSION",IF(Tabla15[[#This Row],[CAT1]]&lt;&gt;"",Tabla15[[#This Row],[CAT1]],Tabla15[[#This Row],[CAT2]]))</f>
        <v>CARRERA ADMINISTRATIVA</v>
      </c>
      <c r="N223" s="86">
        <f>_xlfn.XLOOKUP(Tabla15[[#This Row],[cedula]],TFECHA[cedula],TFECHA[desde],"")</f>
        <v>45597</v>
      </c>
      <c r="O223" s="86" t="str">
        <f>_xlfn.XLOOKUP(Tabla15[[#This Row],[cedula]],TFECHA[cedula],TFECHA[hasta],"")</f>
        <v>N/A</v>
      </c>
      <c r="P223" s="34">
        <f>_xlfn.XLOOKUP(Tabla15[[#This Row],[COD]],TNOMINA[CODIGO],TNOMINA[sbruto])</f>
        <v>50000</v>
      </c>
      <c r="Q223" s="34">
        <f>_xlfn.XLOOKUP(Tabla15[[#This Row],[COD]],TNOMINA[CODIGO],TNOMINA[ISR])</f>
        <v>1854</v>
      </c>
      <c r="R223" s="34">
        <f>_xlfn.XLOOKUP(Tabla15[[#This Row],[COD]],TNOMINA[CODIGO],TNOMINA[SFS])</f>
        <v>1520</v>
      </c>
      <c r="S223" s="34">
        <f>_xlfn.XLOOKUP(Tabla15[[#This Row],[COD]],TNOMINA[CODIGO],TNOMINA[AFP])</f>
        <v>1435</v>
      </c>
      <c r="T223" s="34">
        <f>_xlfn.XLOOKUP(Tabla15[[#This Row],[COD]],TNOMINA[CODIGO],TNOMINA[Otros Descuentos])</f>
        <v>4516.010000000002</v>
      </c>
      <c r="U223" s="34">
        <f>_xlfn.XLOOKUP(Tabla15[[#This Row],[COD]],TNOMINA[CODIGO],TNOMINA[sneto])</f>
        <v>40674.99</v>
      </c>
      <c r="V223" s="21" t="str" cm="1">
        <f t="array" ref="V223">_xlfn.XLOOKUP(Tabla15[[#This Row],[cedula]],MINC_022025[NUMERO_DOCUMENTO],LEFT(MINC_022025[GENERO],1))</f>
        <v>M</v>
      </c>
      <c r="W223" s="56" t="str">
        <f>_xlfn.XLOOKUP(Tabla15[[#This Row],[DIRECCIÓN O DEPARTAMENTO]],MINC_022025[LUGAR_FUNCIONES],MINC_022025[LUGAR_FUNCIONES_CODIGO])</f>
        <v>01.83.00.08</v>
      </c>
      <c r="X223" s="21">
        <f>LEN(Tabla15[[#This Row],[CODIGO LUGAR]])</f>
        <v>11</v>
      </c>
      <c r="Y223" s="21" cm="1">
        <f t="array" ref="Y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5">
      <c r="A224" s="42" t="str">
        <f>Tabla15[[#This Row],[cedula]]&amp;Tabla15[[#This Row],[CTA]]&amp;Tabla15[[#This Row],[prog]]</f>
        <v>001128746722.1.1.1.0101</v>
      </c>
      <c r="B224" s="21" t="s">
        <v>1787</v>
      </c>
      <c r="C224" s="59" t="s">
        <v>1807</v>
      </c>
      <c r="D224" s="59" t="s">
        <v>5730</v>
      </c>
      <c r="E224" s="59" t="s">
        <v>5731</v>
      </c>
      <c r="F224" s="59" t="s">
        <v>9</v>
      </c>
      <c r="G224" s="59" t="s">
        <v>1413</v>
      </c>
      <c r="H224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224" s="21" t="str">
        <f>_xlfn.XLOOKUP(Tabla15[[#This Row],[cedula]],MINC_022025[CATEGORIA_PROPIA],MINC_022025[CARGO],_xlfn.XLOOKUP(Tabla15[[#This Row],[COD]],TNOMINA[CODIGO],TNOMINA[cargo]))</f>
        <v>SOPORTE</v>
      </c>
      <c r="J224" s="21" t="str">
        <f>_xlfn.XLOOKUP(Tabla15[[#This Row],[cedula]],MINC_022025[NUMERO_DOCUMENTO],MINC_022025[LUGAR_FUNCIONES])</f>
        <v>DIRECCION JURIDICA</v>
      </c>
      <c r="K2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24" s="21" t="str">
        <f>_xlfn.XLOOKUP(Tabla15[[#This Row],[CARGO]],TSIMPLIFICADO[CARGO],TSIMPLIFICADO[CATEGORIA DEL SERVIDOR],Tabla15[[#This Row],[TIPO]])</f>
        <v>FIJO</v>
      </c>
      <c r="M224" s="21" t="str">
        <f>IF(Tabla15[[#This Row],[CTA]]="2.1.1.3.01","TRAMITE DE PENSION",IF(Tabla15[[#This Row],[CAT1]]&lt;&gt;"",Tabla15[[#This Row],[CAT1]],Tabla15[[#This Row],[CAT2]]))</f>
        <v>FIJO</v>
      </c>
      <c r="N224" s="86">
        <f>_xlfn.XLOOKUP(Tabla15[[#This Row],[cedula]],TFECHA[cedula],TFECHA[desde],"")</f>
        <v>45597</v>
      </c>
      <c r="O224" s="86" t="str">
        <f>_xlfn.XLOOKUP(Tabla15[[#This Row],[cedula]],TFECHA[cedula],TFECHA[hasta],"")</f>
        <v>N/A</v>
      </c>
      <c r="P224" s="34">
        <f>_xlfn.XLOOKUP(Tabla15[[#This Row],[COD]],TNOMINA[CODIGO],TNOMINA[sbruto])</f>
        <v>40000</v>
      </c>
      <c r="Q224" s="34">
        <f>_xlfn.XLOOKUP(Tabla15[[#This Row],[COD]],TNOMINA[CODIGO],TNOMINA[ISR])</f>
        <v>442.65</v>
      </c>
      <c r="R224" s="34">
        <f>_xlfn.XLOOKUP(Tabla15[[#This Row],[COD]],TNOMINA[CODIGO],TNOMINA[SFS])</f>
        <v>1216</v>
      </c>
      <c r="S224" s="34">
        <f>_xlfn.XLOOKUP(Tabla15[[#This Row],[COD]],TNOMINA[CODIGO],TNOMINA[AFP])</f>
        <v>1148</v>
      </c>
      <c r="T224" s="34">
        <f>_xlfn.XLOOKUP(Tabla15[[#This Row],[COD]],TNOMINA[CODIGO],TNOMINA[Otros Descuentos])</f>
        <v>1291</v>
      </c>
      <c r="U224" s="34">
        <f>_xlfn.XLOOKUP(Tabla15[[#This Row],[COD]],TNOMINA[CODIGO],TNOMINA[sneto])</f>
        <v>35902.35</v>
      </c>
      <c r="V224" s="21" t="str" cm="1">
        <f t="array" ref="V224">_xlfn.XLOOKUP(Tabla15[[#This Row],[cedula]],MINC_022025[NUMERO_DOCUMENTO],LEFT(MINC_022025[GENERO],1))</f>
        <v>M</v>
      </c>
      <c r="W224" s="56" t="str">
        <f>_xlfn.XLOOKUP(Tabla15[[#This Row],[DIRECCIÓN O DEPARTAMENTO]],MINC_022025[LUGAR_FUNCIONES],MINC_022025[LUGAR_FUNCIONES_CODIGO])</f>
        <v>01.83.00.08</v>
      </c>
      <c r="X224" s="21">
        <f>LEN(Tabla15[[#This Row],[CODIGO LUGAR]])</f>
        <v>11</v>
      </c>
      <c r="Y224" s="21" cm="1">
        <f t="array" ref="Y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5">
      <c r="A225" s="42" t="str">
        <f>Tabla15[[#This Row],[cedula]]&amp;Tabla15[[#This Row],[CTA]]&amp;Tabla15[[#This Row],[prog]]</f>
        <v>402136942802.1.1.1.0101</v>
      </c>
      <c r="B225" s="21" t="s">
        <v>1787</v>
      </c>
      <c r="C225" s="59" t="s">
        <v>1807</v>
      </c>
      <c r="D225" s="59" t="s">
        <v>5730</v>
      </c>
      <c r="E225" s="59" t="s">
        <v>5731</v>
      </c>
      <c r="F225" s="59" t="s">
        <v>9</v>
      </c>
      <c r="G225" s="59" t="s">
        <v>1383</v>
      </c>
      <c r="H225" s="21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25" s="21" t="str">
        <f>_xlfn.XLOOKUP(Tabla15[[#This Row],[cedula]],MINC_022025[CATEGORIA_PROPIA],MINC_022025[CARGO],_xlfn.XLOOKUP(Tabla15[[#This Row],[COD]],TNOMINA[CODIGO],TNOMINA[cargo]))</f>
        <v>SECRETARIA</v>
      </c>
      <c r="J225" s="21" t="str">
        <f>_xlfn.XLOOKUP(Tabla15[[#This Row],[cedula]],MINC_022025[NUMERO_DOCUMENTO],MINC_022025[LUGAR_FUNCIONES])</f>
        <v>DIRECCION JURIDICA</v>
      </c>
      <c r="K2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25" s="21" t="str">
        <f>_xlfn.XLOOKUP(Tabla15[[#This Row],[CARGO]],TSIMPLIFICADO[CARGO],TSIMPLIFICADO[CATEGORIA DEL SERVIDOR],Tabla15[[#This Row],[TIPO]])</f>
        <v>ESTATUTO SIMPLIFICADO</v>
      </c>
      <c r="M225" s="21" t="str">
        <f>IF(Tabla15[[#This Row],[CTA]]="2.1.1.3.01","TRAMITE DE PENSION",IF(Tabla15[[#This Row],[CAT1]]&lt;&gt;"",Tabla15[[#This Row],[CAT1]],Tabla15[[#This Row],[CAT2]]))</f>
        <v>ESTATUTO SIMPLIFICADO</v>
      </c>
      <c r="N225" s="86" t="str">
        <f>_xlfn.XLOOKUP(Tabla15[[#This Row],[cedula]],TFECHA[cedula],TFECHA[desde],"")</f>
        <v/>
      </c>
      <c r="O225" s="86" t="str">
        <f>_xlfn.XLOOKUP(Tabla15[[#This Row],[cedula]],TFECHA[cedula],TFECHA[hasta],"")</f>
        <v/>
      </c>
      <c r="P225" s="34">
        <f>_xlfn.XLOOKUP(Tabla15[[#This Row],[COD]],TNOMINA[CODIGO],TNOMINA[sbruto])</f>
        <v>35000</v>
      </c>
      <c r="Q225" s="34">
        <f>_xlfn.XLOOKUP(Tabla15[[#This Row],[COD]],TNOMINA[CODIGO],TNOMINA[ISR])</f>
        <v>0</v>
      </c>
      <c r="R225" s="34">
        <f>_xlfn.XLOOKUP(Tabla15[[#This Row],[COD]],TNOMINA[CODIGO],TNOMINA[SFS])</f>
        <v>1064</v>
      </c>
      <c r="S225" s="34">
        <f>_xlfn.XLOOKUP(Tabla15[[#This Row],[COD]],TNOMINA[CODIGO],TNOMINA[AFP])</f>
        <v>1004.5</v>
      </c>
      <c r="T225" s="34">
        <f>_xlfn.XLOOKUP(Tabla15[[#This Row],[COD]],TNOMINA[CODIGO],TNOMINA[Otros Descuentos])</f>
        <v>0</v>
      </c>
      <c r="U225" s="34">
        <f>_xlfn.XLOOKUP(Tabla15[[#This Row],[COD]],TNOMINA[CODIGO],TNOMINA[sneto])</f>
        <v>32906.5</v>
      </c>
      <c r="V225" s="21" t="str" cm="1">
        <f t="array" ref="V225">_xlfn.XLOOKUP(Tabla15[[#This Row],[cedula]],MINC_022025[NUMERO_DOCUMENTO],LEFT(MINC_022025[GENERO],1))</f>
        <v>F</v>
      </c>
      <c r="W225" s="56" t="str">
        <f>_xlfn.XLOOKUP(Tabla15[[#This Row],[DIRECCIÓN O DEPARTAMENTO]],MINC_022025[LUGAR_FUNCIONES],MINC_022025[LUGAR_FUNCIONES_CODIGO])</f>
        <v>01.83.00.08</v>
      </c>
      <c r="X225" s="21">
        <f>LEN(Tabla15[[#This Row],[CODIGO LUGAR]])</f>
        <v>11</v>
      </c>
      <c r="Y225" s="21" cm="1">
        <f t="array" ref="Y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5">
      <c r="A226" s="42" t="str">
        <f>Tabla15[[#This Row],[cedula]]&amp;Tabla15[[#This Row],[CTA]]&amp;Tabla15[[#This Row],[prog]]</f>
        <v>402215510192.1.1.1.0101</v>
      </c>
      <c r="B226" s="21" t="s">
        <v>1787</v>
      </c>
      <c r="C226" s="59" t="s">
        <v>1807</v>
      </c>
      <c r="D226" s="59" t="s">
        <v>5730</v>
      </c>
      <c r="E226" s="59" t="s">
        <v>5731</v>
      </c>
      <c r="F226" s="59" t="s">
        <v>9</v>
      </c>
      <c r="G226" s="59" t="s">
        <v>2639</v>
      </c>
      <c r="H226" s="21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26" s="21" t="str">
        <f>_xlfn.XLOOKUP(Tabla15[[#This Row],[cedula]],MINC_022025[CATEGORIA_PROPIA],MINC_022025[CARGO],_xlfn.XLOOKUP(Tabla15[[#This Row],[COD]],TNOMINA[CODIGO],TNOMINA[cargo]))</f>
        <v>SECRETARIA</v>
      </c>
      <c r="J226" s="21" t="str">
        <f>_xlfn.XLOOKUP(Tabla15[[#This Row],[cedula]],MINC_022025[NUMERO_DOCUMENTO],MINC_022025[LUGAR_FUNCIONES])</f>
        <v>DIRECCION JURIDICA</v>
      </c>
      <c r="K2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26" s="21" t="str">
        <f>_xlfn.XLOOKUP(Tabla15[[#This Row],[CARGO]],TSIMPLIFICADO[CARGO],TSIMPLIFICADO[CATEGORIA DEL SERVIDOR],Tabla15[[#This Row],[TIPO]])</f>
        <v>ESTATUTO SIMPLIFICADO</v>
      </c>
      <c r="M226" s="21" t="str">
        <f>IF(Tabla15[[#This Row],[CTA]]="2.1.1.3.01","TRAMITE DE PENSION",IF(Tabla15[[#This Row],[CAT1]]&lt;&gt;"",Tabla15[[#This Row],[CAT1]],Tabla15[[#This Row],[CAT2]]))</f>
        <v>ESTATUTO SIMPLIFICADO</v>
      </c>
      <c r="N226" s="86" t="str">
        <f>_xlfn.XLOOKUP(Tabla15[[#This Row],[cedula]],TFECHA[cedula],TFECHA[desde],"")</f>
        <v/>
      </c>
      <c r="O226" s="86" t="str">
        <f>_xlfn.XLOOKUP(Tabla15[[#This Row],[cedula]],TFECHA[cedula],TFECHA[hasta],"")</f>
        <v/>
      </c>
      <c r="P226" s="34">
        <f>_xlfn.XLOOKUP(Tabla15[[#This Row],[COD]],TNOMINA[CODIGO],TNOMINA[sbruto])</f>
        <v>30000</v>
      </c>
      <c r="Q226" s="34">
        <f>_xlfn.XLOOKUP(Tabla15[[#This Row],[COD]],TNOMINA[CODIGO],TNOMINA[ISR])</f>
        <v>0</v>
      </c>
      <c r="R226" s="34">
        <f>_xlfn.XLOOKUP(Tabla15[[#This Row],[COD]],TNOMINA[CODIGO],TNOMINA[SFS])</f>
        <v>912</v>
      </c>
      <c r="S226" s="34">
        <f>_xlfn.XLOOKUP(Tabla15[[#This Row],[COD]],TNOMINA[CODIGO],TNOMINA[AFP])</f>
        <v>861</v>
      </c>
      <c r="T226" s="34">
        <f>_xlfn.XLOOKUP(Tabla15[[#This Row],[COD]],TNOMINA[CODIGO],TNOMINA[Otros Descuentos])</f>
        <v>0</v>
      </c>
      <c r="U226" s="34">
        <f>_xlfn.XLOOKUP(Tabla15[[#This Row],[COD]],TNOMINA[CODIGO],TNOMINA[sneto])</f>
        <v>28202</v>
      </c>
      <c r="V226" s="21" t="str" cm="1">
        <f t="array" ref="V226">_xlfn.XLOOKUP(Tabla15[[#This Row],[cedula]],MINC_022025[NUMERO_DOCUMENTO],LEFT(MINC_022025[GENERO],1))</f>
        <v>F</v>
      </c>
      <c r="W226" s="56" t="str">
        <f>_xlfn.XLOOKUP(Tabla15[[#This Row],[DIRECCIÓN O DEPARTAMENTO]],MINC_022025[LUGAR_FUNCIONES],MINC_022025[LUGAR_FUNCIONES_CODIGO])</f>
        <v>01.83.00.08</v>
      </c>
      <c r="X226" s="21">
        <f>LEN(Tabla15[[#This Row],[CODIGO LUGAR]])</f>
        <v>11</v>
      </c>
      <c r="Y226" s="21" cm="1">
        <f t="array" ref="Y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5">
      <c r="A227" s="42" t="str">
        <f>Tabla15[[#This Row],[cedula]]&amp;Tabla15[[#This Row],[CTA]]&amp;Tabla15[[#This Row],[prog]]</f>
        <v>402203727892.1.1.1.0101</v>
      </c>
      <c r="B227" s="21" t="s">
        <v>1787</v>
      </c>
      <c r="C227" s="59" t="s">
        <v>1807</v>
      </c>
      <c r="D227" s="59" t="s">
        <v>5730</v>
      </c>
      <c r="E227" s="59" t="s">
        <v>5731</v>
      </c>
      <c r="F227" s="59" t="s">
        <v>9</v>
      </c>
      <c r="G227" s="59" t="s">
        <v>1409</v>
      </c>
      <c r="H227" s="21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27" s="21" t="str">
        <f>_xlfn.XLOOKUP(Tabla15[[#This Row],[cedula]],MINC_022025[CATEGORIA_PROPIA],MINC_022025[CARGO],_xlfn.XLOOKUP(Tabla15[[#This Row],[COD]],TNOMINA[CODIGO],TNOMINA[cargo]))</f>
        <v>ASESOR CULTURAL</v>
      </c>
      <c r="J227" s="21" t="str">
        <f>_xlfn.XLOOKUP(Tabla15[[#This Row],[cedula]],MINC_022025[NUMERO_DOCUMENTO],MINC_022025[LUGAR_FUNCIONES])</f>
        <v>DIRECCION DE COMUNICACIONES</v>
      </c>
      <c r="K2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227" s="21" t="str">
        <f>_xlfn.XLOOKUP(Tabla15[[#This Row],[CARGO]],TSIMPLIFICADO[CARGO],TSIMPLIFICADO[CATEGORIA DEL SERVIDOR],Tabla15[[#This Row],[TIPO]])</f>
        <v>FIJO</v>
      </c>
      <c r="M227" s="21" t="str">
        <f>IF(Tabla15[[#This Row],[CTA]]="2.1.1.3.01","TRAMITE DE PENSION",IF(Tabla15[[#This Row],[CAT1]]&lt;&gt;"",Tabla15[[#This Row],[CAT1]],Tabla15[[#This Row],[CAT2]]))</f>
        <v>EMPLEADO DE CONFIANZA</v>
      </c>
      <c r="N227" s="86" t="str">
        <f>_xlfn.XLOOKUP(Tabla15[[#This Row],[cedula]],TFECHA[cedula],TFECHA[desde],"")</f>
        <v/>
      </c>
      <c r="O227" s="86" t="str">
        <f>_xlfn.XLOOKUP(Tabla15[[#This Row],[cedula]],TFECHA[cedula],TFECHA[hasta],"")</f>
        <v/>
      </c>
      <c r="P227" s="34">
        <f>_xlfn.XLOOKUP(Tabla15[[#This Row],[COD]],TNOMINA[CODIGO],TNOMINA[sbruto])</f>
        <v>145000</v>
      </c>
      <c r="Q227" s="34">
        <f>_xlfn.XLOOKUP(Tabla15[[#This Row],[COD]],TNOMINA[CODIGO],TNOMINA[ISR])</f>
        <v>22690.49</v>
      </c>
      <c r="R227" s="34">
        <f>_xlfn.XLOOKUP(Tabla15[[#This Row],[COD]],TNOMINA[CODIGO],TNOMINA[SFS])</f>
        <v>4408</v>
      </c>
      <c r="S227" s="34">
        <f>_xlfn.XLOOKUP(Tabla15[[#This Row],[COD]],TNOMINA[CODIGO],TNOMINA[AFP])</f>
        <v>4161.5</v>
      </c>
      <c r="T227" s="34">
        <f>_xlfn.XLOOKUP(Tabla15[[#This Row],[COD]],TNOMINA[CODIGO],TNOMINA[Otros Descuentos])</f>
        <v>25</v>
      </c>
      <c r="U227" s="34">
        <f>_xlfn.XLOOKUP(Tabla15[[#This Row],[COD]],TNOMINA[CODIGO],TNOMINA[sneto])</f>
        <v>113715.01</v>
      </c>
      <c r="V227" s="21" t="str" cm="1">
        <f t="array" ref="V227">_xlfn.XLOOKUP(Tabla15[[#This Row],[cedula]],MINC_022025[NUMERO_DOCUMENTO],LEFT(MINC_022025[GENERO],1))</f>
        <v>M</v>
      </c>
      <c r="W227" s="56" t="str">
        <f>_xlfn.XLOOKUP(Tabla15[[#This Row],[DIRECCIÓN O DEPARTAMENTO]],MINC_022025[LUGAR_FUNCIONES],MINC_022025[LUGAR_FUNCIONES_CODIGO])</f>
        <v>01.83.00.09</v>
      </c>
      <c r="X227" s="21">
        <f>LEN(Tabla15[[#This Row],[CODIGO LUGAR]])</f>
        <v>11</v>
      </c>
      <c r="Y227" s="21" cm="1">
        <f t="array" ref="Y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5">
      <c r="A228" s="42" t="str">
        <f>Tabla15[[#This Row],[cedula]]&amp;Tabla15[[#This Row],[CTA]]&amp;Tabla15[[#This Row],[prog]]</f>
        <v>001092906842.1.1.1.0101</v>
      </c>
      <c r="B228" s="21" t="s">
        <v>1787</v>
      </c>
      <c r="C228" s="59" t="s">
        <v>1807</v>
      </c>
      <c r="D228" s="59" t="s">
        <v>5730</v>
      </c>
      <c r="E228" s="59" t="s">
        <v>5731</v>
      </c>
      <c r="F228" s="59" t="s">
        <v>9</v>
      </c>
      <c r="G228" s="59" t="s">
        <v>1382</v>
      </c>
      <c r="H228" s="21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28" s="21" t="str">
        <f>_xlfn.XLOOKUP(Tabla15[[#This Row],[cedula]],MINC_022025[CATEGORIA_PROPIA],MINC_022025[CARGO],_xlfn.XLOOKUP(Tabla15[[#This Row],[COD]],TNOMINA[CODIGO],TNOMINA[cargo]))</f>
        <v>ASISTENTE</v>
      </c>
      <c r="J228" s="21" t="str">
        <f>_xlfn.XLOOKUP(Tabla15[[#This Row],[cedula]],MINC_022025[NUMERO_DOCUMENTO],MINC_022025[LUGAR_FUNCIONES])</f>
        <v>DIRECCION DE COMUNICACIONES</v>
      </c>
      <c r="K2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228" s="21" t="str">
        <f>_xlfn.XLOOKUP(Tabla15[[#This Row],[CARGO]],TSIMPLIFICADO[CARGO],TSIMPLIFICADO[CATEGORIA DEL SERVIDOR],Tabla15[[#This Row],[TIPO]])</f>
        <v>FIJO</v>
      </c>
      <c r="M228" s="21" t="str">
        <f>IF(Tabla15[[#This Row],[CTA]]="2.1.1.3.01","TRAMITE DE PENSION",IF(Tabla15[[#This Row],[CAT1]]&lt;&gt;"",Tabla15[[#This Row],[CAT1]],Tabla15[[#This Row],[CAT2]]))</f>
        <v>EMPLEADO DE CONFIANZA</v>
      </c>
      <c r="N228" s="86" t="str">
        <f>_xlfn.XLOOKUP(Tabla15[[#This Row],[cedula]],TFECHA[cedula],TFECHA[desde],"")</f>
        <v/>
      </c>
      <c r="O228" s="86" t="str">
        <f>_xlfn.XLOOKUP(Tabla15[[#This Row],[cedula]],TFECHA[cedula],TFECHA[hasta],"")</f>
        <v/>
      </c>
      <c r="P228" s="34">
        <f>_xlfn.XLOOKUP(Tabla15[[#This Row],[COD]],TNOMINA[CODIGO],TNOMINA[sbruto])</f>
        <v>70000</v>
      </c>
      <c r="Q228" s="34">
        <f>_xlfn.XLOOKUP(Tabla15[[#This Row],[COD]],TNOMINA[CODIGO],TNOMINA[ISR])</f>
        <v>5368.48</v>
      </c>
      <c r="R228" s="34">
        <f>_xlfn.XLOOKUP(Tabla15[[#This Row],[COD]],TNOMINA[CODIGO],TNOMINA[SFS])</f>
        <v>2128</v>
      </c>
      <c r="S228" s="34">
        <f>_xlfn.XLOOKUP(Tabla15[[#This Row],[COD]],TNOMINA[CODIGO],TNOMINA[AFP])</f>
        <v>2009</v>
      </c>
      <c r="T228" s="34">
        <f>_xlfn.XLOOKUP(Tabla15[[#This Row],[COD]],TNOMINA[CODIGO],TNOMINA[Otros Descuentos])</f>
        <v>25.000000000007276</v>
      </c>
      <c r="U228" s="34">
        <f>_xlfn.XLOOKUP(Tabla15[[#This Row],[COD]],TNOMINA[CODIGO],TNOMINA[sneto])</f>
        <v>60469.52</v>
      </c>
      <c r="V228" s="21" t="str" cm="1">
        <f t="array" ref="V228">_xlfn.XLOOKUP(Tabla15[[#This Row],[cedula]],MINC_022025[NUMERO_DOCUMENTO],LEFT(MINC_022025[GENERO],1))</f>
        <v>F</v>
      </c>
      <c r="W228" s="56" t="str">
        <f>_xlfn.XLOOKUP(Tabla15[[#This Row],[DIRECCIÓN O DEPARTAMENTO]],MINC_022025[LUGAR_FUNCIONES],MINC_022025[LUGAR_FUNCIONES_CODIGO])</f>
        <v>01.83.00.09</v>
      </c>
      <c r="X228" s="21">
        <f>LEN(Tabla15[[#This Row],[CODIGO LUGAR]])</f>
        <v>11</v>
      </c>
      <c r="Y228" s="21" cm="1">
        <f t="array" ref="Y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5">
      <c r="A229" s="42" t="str">
        <f>Tabla15[[#This Row],[cedula]]&amp;Tabla15[[#This Row],[CTA]]&amp;Tabla15[[#This Row],[prog]]</f>
        <v>012000627662.1.1.1.0101</v>
      </c>
      <c r="B229" s="21" t="s">
        <v>1787</v>
      </c>
      <c r="C229" s="59" t="s">
        <v>1807</v>
      </c>
      <c r="D229" s="59" t="s">
        <v>5730</v>
      </c>
      <c r="E229" s="59" t="s">
        <v>5731</v>
      </c>
      <c r="F229" s="59" t="s">
        <v>9</v>
      </c>
      <c r="G229" s="59" t="s">
        <v>827</v>
      </c>
      <c r="H229" s="21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29" s="21" t="str">
        <f>_xlfn.XLOOKUP(Tabla15[[#This Row],[cedula]],MINC_022025[CATEGORIA_PROPIA],MINC_022025[CARGO],_xlfn.XLOOKUP(Tabla15[[#This Row],[COD]],TNOMINA[CODIGO],TNOMINA[cargo]))</f>
        <v>DISEÑADOR GRAFICO</v>
      </c>
      <c r="J229" s="21" t="str">
        <f>_xlfn.XLOOKUP(Tabla15[[#This Row],[cedula]],MINC_022025[NUMERO_DOCUMENTO],MINC_022025[LUGAR_FUNCIONES])</f>
        <v>DIRECCION DE COMUNICACIONES</v>
      </c>
      <c r="K2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29" s="21" t="str">
        <f>_xlfn.XLOOKUP(Tabla15[[#This Row],[CARGO]],TSIMPLIFICADO[CARGO],TSIMPLIFICADO[CATEGORIA DEL SERVIDOR],Tabla15[[#This Row],[TIPO]])</f>
        <v>ESTATUTO SIMPLIFICADO</v>
      </c>
      <c r="M229" s="21" t="str">
        <f>IF(Tabla15[[#This Row],[CTA]]="2.1.1.3.01","TRAMITE DE PENSION",IF(Tabla15[[#This Row],[CAT1]]&lt;&gt;"",Tabla15[[#This Row],[CAT1]],Tabla15[[#This Row],[CAT2]]))</f>
        <v>CARRERA ADMINISTRATIVA</v>
      </c>
      <c r="N229" s="86" t="str">
        <f>_xlfn.XLOOKUP(Tabla15[[#This Row],[cedula]],TFECHA[cedula],TFECHA[desde],"")</f>
        <v/>
      </c>
      <c r="O229" s="86" t="str">
        <f>_xlfn.XLOOKUP(Tabla15[[#This Row],[cedula]],TFECHA[cedula],TFECHA[hasta],"")</f>
        <v/>
      </c>
      <c r="P229" s="34">
        <f>_xlfn.XLOOKUP(Tabla15[[#This Row],[COD]],TNOMINA[CODIGO],TNOMINA[sbruto])</f>
        <v>65000</v>
      </c>
      <c r="Q229" s="34">
        <f>_xlfn.XLOOKUP(Tabla15[[#This Row],[COD]],TNOMINA[CODIGO],TNOMINA[ISR])</f>
        <v>4427.58</v>
      </c>
      <c r="R229" s="34">
        <f>_xlfn.XLOOKUP(Tabla15[[#This Row],[COD]],TNOMINA[CODIGO],TNOMINA[SFS])</f>
        <v>1976</v>
      </c>
      <c r="S229" s="34">
        <f>_xlfn.XLOOKUP(Tabla15[[#This Row],[COD]],TNOMINA[CODIGO],TNOMINA[AFP])</f>
        <v>1865.5</v>
      </c>
      <c r="T229" s="34">
        <f>_xlfn.XLOOKUP(Tabla15[[#This Row],[COD]],TNOMINA[CODIGO],TNOMINA[Otros Descuentos])</f>
        <v>12687.299999999996</v>
      </c>
      <c r="U229" s="34">
        <f>_xlfn.XLOOKUP(Tabla15[[#This Row],[COD]],TNOMINA[CODIGO],TNOMINA[sneto])</f>
        <v>44043.62</v>
      </c>
      <c r="V229" s="21" t="str" cm="1">
        <f t="array" ref="V229">_xlfn.XLOOKUP(Tabla15[[#This Row],[cedula]],MINC_022025[NUMERO_DOCUMENTO],LEFT(MINC_022025[GENERO],1))</f>
        <v>M</v>
      </c>
      <c r="W229" s="56" t="str">
        <f>_xlfn.XLOOKUP(Tabla15[[#This Row],[DIRECCIÓN O DEPARTAMENTO]],MINC_022025[LUGAR_FUNCIONES],MINC_022025[LUGAR_FUNCIONES_CODIGO])</f>
        <v>01.83.00.09</v>
      </c>
      <c r="X229" s="21">
        <f>LEN(Tabla15[[#This Row],[CODIGO LUGAR]])</f>
        <v>11</v>
      </c>
      <c r="Y229" s="21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42" t="str">
        <f>Tabla15[[#This Row],[cedula]]&amp;Tabla15[[#This Row],[CTA]]&amp;Tabla15[[#This Row],[prog]]</f>
        <v>001003162312.1.1.1.0101</v>
      </c>
      <c r="B230" s="21" t="s">
        <v>1787</v>
      </c>
      <c r="C230" s="59" t="s">
        <v>1807</v>
      </c>
      <c r="D230" s="59" t="s">
        <v>5730</v>
      </c>
      <c r="E230" s="59" t="s">
        <v>5731</v>
      </c>
      <c r="F230" s="59" t="s">
        <v>9</v>
      </c>
      <c r="G230" s="59" t="s">
        <v>832</v>
      </c>
      <c r="H230" s="21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30" s="21" t="str">
        <f>_xlfn.XLOOKUP(Tabla15[[#This Row],[cedula]],MINC_022025[CATEGORIA_PROPIA],MINC_022025[CARGO],_xlfn.XLOOKUP(Tabla15[[#This Row],[COD]],TNOMINA[CODIGO],TNOMINA[cargo]))</f>
        <v>DISEÑADOR GRAFICO</v>
      </c>
      <c r="J230" s="21" t="str">
        <f>_xlfn.XLOOKUP(Tabla15[[#This Row],[cedula]],MINC_022025[NUMERO_DOCUMENTO],MINC_022025[LUGAR_FUNCIONES])</f>
        <v>DIRECCION DE COMUNICACIONES</v>
      </c>
      <c r="K2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30" s="21" t="str">
        <f>_xlfn.XLOOKUP(Tabla15[[#This Row],[CARGO]],TSIMPLIFICADO[CARGO],TSIMPLIFICADO[CATEGORIA DEL SERVIDOR],Tabla15[[#This Row],[TIPO]])</f>
        <v>ESTATUTO SIMPLIFICADO</v>
      </c>
      <c r="M230" s="21" t="str">
        <f>IF(Tabla15[[#This Row],[CTA]]="2.1.1.3.01","TRAMITE DE PENSION",IF(Tabla15[[#This Row],[CAT1]]&lt;&gt;"",Tabla15[[#This Row],[CAT1]],Tabla15[[#This Row],[CAT2]]))</f>
        <v>CARRERA ADMINISTRATIVA</v>
      </c>
      <c r="N230" s="86" t="str">
        <f>_xlfn.XLOOKUP(Tabla15[[#This Row],[cedula]],TFECHA[cedula],TFECHA[desde],"")</f>
        <v/>
      </c>
      <c r="O230" s="86" t="str">
        <f>_xlfn.XLOOKUP(Tabla15[[#This Row],[cedula]],TFECHA[cedula],TFECHA[hasta],"")</f>
        <v/>
      </c>
      <c r="P230" s="34">
        <f>_xlfn.XLOOKUP(Tabla15[[#This Row],[COD]],TNOMINA[CODIGO],TNOMINA[sbruto])</f>
        <v>65000</v>
      </c>
      <c r="Q230" s="34">
        <f>_xlfn.XLOOKUP(Tabla15[[#This Row],[COD]],TNOMINA[CODIGO],TNOMINA[ISR])</f>
        <v>4427.58</v>
      </c>
      <c r="R230" s="34">
        <f>_xlfn.XLOOKUP(Tabla15[[#This Row],[COD]],TNOMINA[CODIGO],TNOMINA[SFS])</f>
        <v>1976</v>
      </c>
      <c r="S230" s="34">
        <f>_xlfn.XLOOKUP(Tabla15[[#This Row],[COD]],TNOMINA[CODIGO],TNOMINA[AFP])</f>
        <v>1865.5</v>
      </c>
      <c r="T230" s="34">
        <f>_xlfn.XLOOKUP(Tabla15[[#This Row],[COD]],TNOMINA[CODIGO],TNOMINA[Otros Descuentos])</f>
        <v>45318.77</v>
      </c>
      <c r="U230" s="34">
        <f>_xlfn.XLOOKUP(Tabla15[[#This Row],[COD]],TNOMINA[CODIGO],TNOMINA[sneto])</f>
        <v>11412.15</v>
      </c>
      <c r="V230" s="21" t="str" cm="1">
        <f t="array" ref="V230">_xlfn.XLOOKUP(Tabla15[[#This Row],[cedula]],MINC_022025[NUMERO_DOCUMENTO],LEFT(MINC_022025[GENERO],1))</f>
        <v>M</v>
      </c>
      <c r="W230" s="56" t="str">
        <f>_xlfn.XLOOKUP(Tabla15[[#This Row],[DIRECCIÓN O DEPARTAMENTO]],MINC_022025[LUGAR_FUNCIONES],MINC_022025[LUGAR_FUNCIONES_CODIGO])</f>
        <v>01.83.00.09</v>
      </c>
      <c r="X230" s="21">
        <f>LEN(Tabla15[[#This Row],[CODIGO LUGAR]])</f>
        <v>11</v>
      </c>
      <c r="Y230" s="21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42" t="str">
        <f>Tabla15[[#This Row],[cedula]]&amp;Tabla15[[#This Row],[CTA]]&amp;Tabla15[[#This Row],[prog]]</f>
        <v>001030221252.1.1.1.0101</v>
      </c>
      <c r="B231" s="21" t="s">
        <v>1787</v>
      </c>
      <c r="C231" s="59" t="s">
        <v>1807</v>
      </c>
      <c r="D231" s="59" t="s">
        <v>5730</v>
      </c>
      <c r="E231" s="59" t="s">
        <v>5731</v>
      </c>
      <c r="F231" s="59" t="s">
        <v>9</v>
      </c>
      <c r="G231" s="59" t="s">
        <v>834</v>
      </c>
      <c r="H231" s="21" t="str">
        <f>_xlfn.XLOOKUP(Tabla15[[#This Row],[cedula]],MINC_022025[CATEGORIA_PROPIA],MINC_022025[FECHA_INGRESO_PRIMER_CARGO],_xlfn.XLOOKUP(Tabla15[[#This Row],[COD]],TNOMINA[CODIGO],TNOMINA[nombre]))</f>
        <v>EUSEBIO MARTE SORIANO</v>
      </c>
      <c r="I231" s="21" t="str">
        <f>_xlfn.XLOOKUP(Tabla15[[#This Row],[cedula]],MINC_022025[CATEGORIA_PROPIA],MINC_022025[CARGO],_xlfn.XLOOKUP(Tabla15[[#This Row],[COD]],TNOMINA[CODIGO],TNOMINA[cargo]))</f>
        <v>PERIODISTA</v>
      </c>
      <c r="J231" s="21" t="str">
        <f>_xlfn.XLOOKUP(Tabla15[[#This Row],[cedula]],MINC_022025[NUMERO_DOCUMENTO],MINC_022025[LUGAR_FUNCIONES])</f>
        <v>DIRECCION DE COMUNICACIONES</v>
      </c>
      <c r="K2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31" s="21" t="str">
        <f>_xlfn.XLOOKUP(Tabla15[[#This Row],[CARGO]],TSIMPLIFICADO[CARGO],TSIMPLIFICADO[CATEGORIA DEL SERVIDOR],Tabla15[[#This Row],[TIPO]])</f>
        <v>FIJO</v>
      </c>
      <c r="M231" s="21" t="str">
        <f>IF(Tabla15[[#This Row],[CTA]]="2.1.1.3.01","TRAMITE DE PENSION",IF(Tabla15[[#This Row],[CAT1]]&lt;&gt;"",Tabla15[[#This Row],[CAT1]],Tabla15[[#This Row],[CAT2]]))</f>
        <v>CARRERA ADMINISTRATIVA</v>
      </c>
      <c r="N231" s="86" t="str">
        <f>_xlfn.XLOOKUP(Tabla15[[#This Row],[cedula]],TFECHA[cedula],TFECHA[desde],"")</f>
        <v/>
      </c>
      <c r="O231" s="86" t="str">
        <f>_xlfn.XLOOKUP(Tabla15[[#This Row],[cedula]],TFECHA[cedula],TFECHA[hasta],"")</f>
        <v/>
      </c>
      <c r="P231" s="34">
        <f>_xlfn.XLOOKUP(Tabla15[[#This Row],[COD]],TNOMINA[CODIGO],TNOMINA[sbruto])</f>
        <v>60000</v>
      </c>
      <c r="Q231" s="34">
        <f>_xlfn.XLOOKUP(Tabla15[[#This Row],[COD]],TNOMINA[CODIGO],TNOMINA[ISR])</f>
        <v>3486.68</v>
      </c>
      <c r="R231" s="34">
        <f>_xlfn.XLOOKUP(Tabla15[[#This Row],[COD]],TNOMINA[CODIGO],TNOMINA[SFS])</f>
        <v>1824</v>
      </c>
      <c r="S231" s="34">
        <f>_xlfn.XLOOKUP(Tabla15[[#This Row],[COD]],TNOMINA[CODIGO],TNOMINA[AFP])</f>
        <v>1722</v>
      </c>
      <c r="T231" s="34">
        <f>_xlfn.XLOOKUP(Tabla15[[#This Row],[COD]],TNOMINA[CODIGO],TNOMINA[Otros Descuentos])</f>
        <v>7141</v>
      </c>
      <c r="U231" s="34">
        <f>_xlfn.XLOOKUP(Tabla15[[#This Row],[COD]],TNOMINA[CODIGO],TNOMINA[sneto])</f>
        <v>45826.32</v>
      </c>
      <c r="V231" s="21" t="str" cm="1">
        <f t="array" ref="V231">_xlfn.XLOOKUP(Tabla15[[#This Row],[cedula]],MINC_022025[NUMERO_DOCUMENTO],LEFT(MINC_022025[GENERO],1))</f>
        <v>M</v>
      </c>
      <c r="W231" s="56" t="str">
        <f>_xlfn.XLOOKUP(Tabla15[[#This Row],[DIRECCIÓN O DEPARTAMENTO]],MINC_022025[LUGAR_FUNCIONES],MINC_022025[LUGAR_FUNCIONES_CODIGO])</f>
        <v>01.83.00.09</v>
      </c>
      <c r="X231" s="21">
        <f>LEN(Tabla15[[#This Row],[CODIGO LUGAR]])</f>
        <v>11</v>
      </c>
      <c r="Y231" s="21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42" t="str">
        <f>Tabla15[[#This Row],[cedula]]&amp;Tabla15[[#This Row],[CTA]]&amp;Tabla15[[#This Row],[prog]]</f>
        <v>001169023542.1.1.1.0101</v>
      </c>
      <c r="B232" s="21" t="s">
        <v>1787</v>
      </c>
      <c r="C232" s="59" t="s">
        <v>1807</v>
      </c>
      <c r="D232" s="59" t="s">
        <v>5730</v>
      </c>
      <c r="E232" s="59" t="s">
        <v>5731</v>
      </c>
      <c r="F232" s="59" t="s">
        <v>9</v>
      </c>
      <c r="G232" s="59" t="s">
        <v>865</v>
      </c>
      <c r="H232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232" s="21" t="str">
        <f>_xlfn.XLOOKUP(Tabla15[[#This Row],[cedula]],MINC_022025[CATEGORIA_PROPIA],MINC_022025[CARGO],_xlfn.XLOOKUP(Tabla15[[#This Row],[COD]],TNOMINA[CODIGO],TNOMINA[cargo]))</f>
        <v>COORDINADOR (A)</v>
      </c>
      <c r="J232" s="21" t="str">
        <f>_xlfn.XLOOKUP(Tabla15[[#This Row],[cedula]],MINC_022025[NUMERO_DOCUMENTO],MINC_022025[LUGAR_FUNCIONES])</f>
        <v>DIRECCION DE COMUNICACIONES</v>
      </c>
      <c r="K2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32" s="21" t="str">
        <f>_xlfn.XLOOKUP(Tabla15[[#This Row],[CARGO]],TSIMPLIFICADO[CARGO],TSIMPLIFICADO[CATEGORIA DEL SERVIDOR],Tabla15[[#This Row],[TIPO]])</f>
        <v>FIJO</v>
      </c>
      <c r="M232" s="21" t="str">
        <f>IF(Tabla15[[#This Row],[CTA]]="2.1.1.3.01","TRAMITE DE PENSION",IF(Tabla15[[#This Row],[CAT1]]&lt;&gt;"",Tabla15[[#This Row],[CAT1]],Tabla15[[#This Row],[CAT2]]))</f>
        <v>CARRERA ADMINISTRATIVA</v>
      </c>
      <c r="N232" s="86">
        <f>_xlfn.XLOOKUP(Tabla15[[#This Row],[cedula]],TFECHA[cedula],TFECHA[desde],"")</f>
        <v>45352</v>
      </c>
      <c r="O232" s="86" t="str">
        <f>_xlfn.XLOOKUP(Tabla15[[#This Row],[cedula]],TFECHA[cedula],TFECHA[hasta],"")</f>
        <v>N/A</v>
      </c>
      <c r="P232" s="34">
        <f>_xlfn.XLOOKUP(Tabla15[[#This Row],[COD]],TNOMINA[CODIGO],TNOMINA[sbruto])</f>
        <v>60000</v>
      </c>
      <c r="Q232" s="34">
        <f>_xlfn.XLOOKUP(Tabla15[[#This Row],[COD]],TNOMINA[CODIGO],TNOMINA[ISR])</f>
        <v>3486.68</v>
      </c>
      <c r="R232" s="34">
        <f>_xlfn.XLOOKUP(Tabla15[[#This Row],[COD]],TNOMINA[CODIGO],TNOMINA[SFS])</f>
        <v>1824</v>
      </c>
      <c r="S232" s="34">
        <f>_xlfn.XLOOKUP(Tabla15[[#This Row],[COD]],TNOMINA[CODIGO],TNOMINA[AFP])</f>
        <v>1722</v>
      </c>
      <c r="T232" s="34">
        <f>_xlfn.XLOOKUP(Tabla15[[#This Row],[COD]],TNOMINA[CODIGO],TNOMINA[Otros Descuentos])</f>
        <v>906.66999999999825</v>
      </c>
      <c r="U232" s="34">
        <f>_xlfn.XLOOKUP(Tabla15[[#This Row],[COD]],TNOMINA[CODIGO],TNOMINA[sneto])</f>
        <v>52060.65</v>
      </c>
      <c r="V232" s="21" t="str" cm="1">
        <f t="array" ref="V232">_xlfn.XLOOKUP(Tabla15[[#This Row],[cedula]],MINC_022025[NUMERO_DOCUMENTO],LEFT(MINC_022025[GENERO],1))</f>
        <v>F</v>
      </c>
      <c r="W232" s="56" t="str">
        <f>_xlfn.XLOOKUP(Tabla15[[#This Row],[DIRECCIÓN O DEPARTAMENTO]],MINC_022025[LUGAR_FUNCIONES],MINC_022025[LUGAR_FUNCIONES_CODIGO])</f>
        <v>01.83.00.09</v>
      </c>
      <c r="X232" s="21">
        <f>LEN(Tabla15[[#This Row],[CODIGO LUGAR]])</f>
        <v>11</v>
      </c>
      <c r="Y232" s="21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42" t="str">
        <f>Tabla15[[#This Row],[cedula]]&amp;Tabla15[[#This Row],[CTA]]&amp;Tabla15[[#This Row],[prog]]</f>
        <v>402250536652.1.1.1.0101</v>
      </c>
      <c r="B233" s="21" t="s">
        <v>1787</v>
      </c>
      <c r="C233" s="59" t="s">
        <v>1807</v>
      </c>
      <c r="D233" s="59" t="s">
        <v>5730</v>
      </c>
      <c r="E233" s="59" t="s">
        <v>5731</v>
      </c>
      <c r="F233" s="59" t="s">
        <v>9</v>
      </c>
      <c r="G233" s="59" t="s">
        <v>1661</v>
      </c>
      <c r="H233" s="21" t="str">
        <f>_xlfn.XLOOKUP(Tabla15[[#This Row],[cedula]],MINC_022025[CATEGORIA_PROPIA],MINC_022025[FECHA_INGRESO_PRIMER_CARGO],_xlfn.XLOOKUP(Tabla15[[#This Row],[COD]],TNOMINA[CODIGO],TNOMINA[nombre]))</f>
        <v>ALXIS JAVIER GONZALEZ</v>
      </c>
      <c r="I233" s="21" t="str">
        <f>_xlfn.XLOOKUP(Tabla15[[#This Row],[cedula]],MINC_022025[CATEGORIA_PROPIA],MINC_022025[CARGO],_xlfn.XLOOKUP(Tabla15[[#This Row],[COD]],TNOMINA[CODIGO],TNOMINA[cargo]))</f>
        <v>GESTOR DE REDES SOCIALES</v>
      </c>
      <c r="J233" s="21" t="str">
        <f>_xlfn.XLOOKUP(Tabla15[[#This Row],[cedula]],MINC_022025[NUMERO_DOCUMENTO],MINC_022025[LUGAR_FUNCIONES])</f>
        <v>DIRECCION DE COMUNICACIONES</v>
      </c>
      <c r="K2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3" s="21" t="str">
        <f>_xlfn.XLOOKUP(Tabla15[[#This Row],[CARGO]],TSIMPLIFICADO[CARGO],TSIMPLIFICADO[CATEGORIA DEL SERVIDOR],Tabla15[[#This Row],[TIPO]])</f>
        <v>FIJO</v>
      </c>
      <c r="M233" s="21" t="str">
        <f>IF(Tabla15[[#This Row],[CTA]]="2.1.1.3.01","TRAMITE DE PENSION",IF(Tabla15[[#This Row],[CAT1]]&lt;&gt;"",Tabla15[[#This Row],[CAT1]],Tabla15[[#This Row],[CAT2]]))</f>
        <v>FIJO</v>
      </c>
      <c r="N233" s="86" t="str">
        <f>_xlfn.XLOOKUP(Tabla15[[#This Row],[cedula]],TFECHA[cedula],TFECHA[desde],"")</f>
        <v/>
      </c>
      <c r="O233" s="86" t="str">
        <f>_xlfn.XLOOKUP(Tabla15[[#This Row],[cedula]],TFECHA[cedula],TFECHA[hasta],"")</f>
        <v/>
      </c>
      <c r="P233" s="34">
        <f>_xlfn.XLOOKUP(Tabla15[[#This Row],[COD]],TNOMINA[CODIGO],TNOMINA[sbruto])</f>
        <v>55000</v>
      </c>
      <c r="Q233" s="34">
        <f>_xlfn.XLOOKUP(Tabla15[[#This Row],[COD]],TNOMINA[CODIGO],TNOMINA[ISR])</f>
        <v>2559.6799999999998</v>
      </c>
      <c r="R233" s="34">
        <f>_xlfn.XLOOKUP(Tabla15[[#This Row],[COD]],TNOMINA[CODIGO],TNOMINA[SFS])</f>
        <v>1672</v>
      </c>
      <c r="S233" s="34">
        <f>_xlfn.XLOOKUP(Tabla15[[#This Row],[COD]],TNOMINA[CODIGO],TNOMINA[AFP])</f>
        <v>1578.5</v>
      </c>
      <c r="T233" s="34">
        <f>_xlfn.XLOOKUP(Tabla15[[#This Row],[COD]],TNOMINA[CODIGO],TNOMINA[Otros Descuentos])</f>
        <v>25</v>
      </c>
      <c r="U233" s="34">
        <f>_xlfn.XLOOKUP(Tabla15[[#This Row],[COD]],TNOMINA[CODIGO],TNOMINA[sneto])</f>
        <v>49164.82</v>
      </c>
      <c r="V233" s="21" t="str" cm="1">
        <f t="array" ref="V233">_xlfn.XLOOKUP(Tabla15[[#This Row],[cedula]],MINC_022025[NUMERO_DOCUMENTO],LEFT(MINC_022025[GENERO],1))</f>
        <v>M</v>
      </c>
      <c r="W233" s="56" t="str">
        <f>_xlfn.XLOOKUP(Tabla15[[#This Row],[DIRECCIÓN O DEPARTAMENTO]],MINC_022025[LUGAR_FUNCIONES],MINC_022025[LUGAR_FUNCIONES_CODIGO])</f>
        <v>01.83.00.09</v>
      </c>
      <c r="X233" s="21">
        <f>LEN(Tabla15[[#This Row],[CODIGO LUGAR]])</f>
        <v>11</v>
      </c>
      <c r="Y233" s="21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42" t="str">
        <f>Tabla15[[#This Row],[cedula]]&amp;Tabla15[[#This Row],[CTA]]&amp;Tabla15[[#This Row],[prog]]</f>
        <v>402241575582.1.1.1.0101</v>
      </c>
      <c r="B234" s="21" t="s">
        <v>1787</v>
      </c>
      <c r="C234" s="59" t="s">
        <v>1807</v>
      </c>
      <c r="D234" s="59" t="s">
        <v>5730</v>
      </c>
      <c r="E234" s="59" t="s">
        <v>5731</v>
      </c>
      <c r="F234" s="59" t="s">
        <v>9</v>
      </c>
      <c r="G234" s="59" t="s">
        <v>1659</v>
      </c>
      <c r="H234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234" s="21" t="str">
        <f>_xlfn.XLOOKUP(Tabla15[[#This Row],[cedula]],MINC_022025[CATEGORIA_PROPIA],MINC_022025[CARGO],_xlfn.XLOOKUP(Tabla15[[#This Row],[COD]],TNOMINA[CODIGO],TNOMINA[cargo]))</f>
        <v>GESTOR DE REDES SOCIALES</v>
      </c>
      <c r="J234" s="21" t="str">
        <f>_xlfn.XLOOKUP(Tabla15[[#This Row],[cedula]],MINC_022025[NUMERO_DOCUMENTO],MINC_022025[LUGAR_FUNCIONES])</f>
        <v>DIRECCION DE COMUNICACIONES</v>
      </c>
      <c r="K2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4" s="21" t="str">
        <f>_xlfn.XLOOKUP(Tabla15[[#This Row],[CARGO]],TSIMPLIFICADO[CARGO],TSIMPLIFICADO[CATEGORIA DEL SERVIDOR],Tabla15[[#This Row],[TIPO]])</f>
        <v>FIJO</v>
      </c>
      <c r="M234" s="21" t="str">
        <f>IF(Tabla15[[#This Row],[CTA]]="2.1.1.3.01","TRAMITE DE PENSION",IF(Tabla15[[#This Row],[CAT1]]&lt;&gt;"",Tabla15[[#This Row],[CAT1]],Tabla15[[#This Row],[CAT2]]))</f>
        <v>FIJO</v>
      </c>
      <c r="N234" s="86">
        <f>_xlfn.XLOOKUP(Tabla15[[#This Row],[cedula]],TFECHA[cedula],TFECHA[desde],"")</f>
        <v>45627</v>
      </c>
      <c r="O234" s="86" t="str">
        <f>_xlfn.XLOOKUP(Tabla15[[#This Row],[cedula]],TFECHA[cedula],TFECHA[hasta],"")</f>
        <v>N/A</v>
      </c>
      <c r="P234" s="34">
        <f>_xlfn.XLOOKUP(Tabla15[[#This Row],[COD]],TNOMINA[CODIGO],TNOMINA[sbruto])</f>
        <v>50000</v>
      </c>
      <c r="Q234" s="34">
        <f>_xlfn.XLOOKUP(Tabla15[[#This Row],[COD]],TNOMINA[CODIGO],TNOMINA[ISR])</f>
        <v>1854</v>
      </c>
      <c r="R234" s="34">
        <f>_xlfn.XLOOKUP(Tabla15[[#This Row],[COD]],TNOMINA[CODIGO],TNOMINA[SFS])</f>
        <v>1520</v>
      </c>
      <c r="S234" s="34">
        <f>_xlfn.XLOOKUP(Tabla15[[#This Row],[COD]],TNOMINA[CODIGO],TNOMINA[AFP])</f>
        <v>1435</v>
      </c>
      <c r="T234" s="34">
        <f>_xlfn.XLOOKUP(Tabla15[[#This Row],[COD]],TNOMINA[CODIGO],TNOMINA[Otros Descuentos])</f>
        <v>25</v>
      </c>
      <c r="U234" s="34">
        <f>_xlfn.XLOOKUP(Tabla15[[#This Row],[COD]],TNOMINA[CODIGO],TNOMINA[sneto])</f>
        <v>45166</v>
      </c>
      <c r="V234" s="21" t="str" cm="1">
        <f t="array" ref="V234">_xlfn.XLOOKUP(Tabla15[[#This Row],[cedula]],MINC_022025[NUMERO_DOCUMENTO],LEFT(MINC_022025[GENERO],1))</f>
        <v>F</v>
      </c>
      <c r="W234" s="56" t="str">
        <f>_xlfn.XLOOKUP(Tabla15[[#This Row],[DIRECCIÓN O DEPARTAMENTO]],MINC_022025[LUGAR_FUNCIONES],MINC_022025[LUGAR_FUNCIONES_CODIGO])</f>
        <v>01.83.00.09</v>
      </c>
      <c r="X234" s="21">
        <f>LEN(Tabla15[[#This Row],[CODIGO LUGAR]])</f>
        <v>11</v>
      </c>
      <c r="Y234" s="21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42" t="str">
        <f>Tabla15[[#This Row],[cedula]]&amp;Tabla15[[#This Row],[CTA]]&amp;Tabla15[[#This Row],[prog]]</f>
        <v>001028934762.1.1.1.0101</v>
      </c>
      <c r="B235" s="21" t="s">
        <v>1787</v>
      </c>
      <c r="C235" s="59" t="s">
        <v>1807</v>
      </c>
      <c r="D235" s="59" t="s">
        <v>5730</v>
      </c>
      <c r="E235" s="59" t="s">
        <v>5731</v>
      </c>
      <c r="F235" s="59" t="s">
        <v>9</v>
      </c>
      <c r="G235" s="59" t="s">
        <v>1297</v>
      </c>
      <c r="H235" s="21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35" s="21" t="str">
        <f>_xlfn.XLOOKUP(Tabla15[[#This Row],[cedula]],MINC_022025[CATEGORIA_PROPIA],MINC_022025[CARGO],_xlfn.XLOOKUP(Tabla15[[#This Row],[COD]],TNOMINA[CODIGO],TNOMINA[cargo]))</f>
        <v>COORDINADOR (A)</v>
      </c>
      <c r="J235" s="21" t="str">
        <f>_xlfn.XLOOKUP(Tabla15[[#This Row],[cedula]],MINC_022025[NUMERO_DOCUMENTO],MINC_022025[LUGAR_FUNCIONES])</f>
        <v>DIRECCION DE COMUNICACIONES</v>
      </c>
      <c r="K2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5" s="21" t="str">
        <f>_xlfn.XLOOKUP(Tabla15[[#This Row],[CARGO]],TSIMPLIFICADO[CARGO],TSIMPLIFICADO[CATEGORIA DEL SERVIDOR],Tabla15[[#This Row],[TIPO]])</f>
        <v>FIJO</v>
      </c>
      <c r="M235" s="21" t="str">
        <f>IF(Tabla15[[#This Row],[CTA]]="2.1.1.3.01","TRAMITE DE PENSION",IF(Tabla15[[#This Row],[CAT1]]&lt;&gt;"",Tabla15[[#This Row],[CAT1]],Tabla15[[#This Row],[CAT2]]))</f>
        <v>FIJO</v>
      </c>
      <c r="N235" s="86" t="str">
        <f>_xlfn.XLOOKUP(Tabla15[[#This Row],[cedula]],TFECHA[cedula],TFECHA[desde],"")</f>
        <v/>
      </c>
      <c r="O235" s="86" t="str">
        <f>_xlfn.XLOOKUP(Tabla15[[#This Row],[cedula]],TFECHA[cedula],TFECHA[hasta],"")</f>
        <v/>
      </c>
      <c r="P235" s="34">
        <f>_xlfn.XLOOKUP(Tabla15[[#This Row],[COD]],TNOMINA[CODIGO],TNOMINA[sbruto])</f>
        <v>50000</v>
      </c>
      <c r="Q235" s="34">
        <f>_xlfn.XLOOKUP(Tabla15[[#This Row],[COD]],TNOMINA[CODIGO],TNOMINA[ISR])</f>
        <v>1854</v>
      </c>
      <c r="R235" s="34">
        <f>_xlfn.XLOOKUP(Tabla15[[#This Row],[COD]],TNOMINA[CODIGO],TNOMINA[SFS])</f>
        <v>1520</v>
      </c>
      <c r="S235" s="34">
        <f>_xlfn.XLOOKUP(Tabla15[[#This Row],[COD]],TNOMINA[CODIGO],TNOMINA[AFP])</f>
        <v>1435</v>
      </c>
      <c r="T235" s="34">
        <f>_xlfn.XLOOKUP(Tabla15[[#This Row],[COD]],TNOMINA[CODIGO],TNOMINA[Otros Descuentos])</f>
        <v>25</v>
      </c>
      <c r="U235" s="34">
        <f>_xlfn.XLOOKUP(Tabla15[[#This Row],[COD]],TNOMINA[CODIGO],TNOMINA[sneto])</f>
        <v>45166</v>
      </c>
      <c r="V235" s="21" t="str" cm="1">
        <f t="array" ref="V235">_xlfn.XLOOKUP(Tabla15[[#This Row],[cedula]],MINC_022025[NUMERO_DOCUMENTO],LEFT(MINC_022025[GENERO],1))</f>
        <v>M</v>
      </c>
      <c r="W235" s="56" t="str">
        <f>_xlfn.XLOOKUP(Tabla15[[#This Row],[DIRECCIÓN O DEPARTAMENTO]],MINC_022025[LUGAR_FUNCIONES],MINC_022025[LUGAR_FUNCIONES_CODIGO])</f>
        <v>01.83.00.09</v>
      </c>
      <c r="X235" s="21">
        <f>LEN(Tabla15[[#This Row],[CODIGO LUGAR]])</f>
        <v>11</v>
      </c>
      <c r="Y235" s="21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42" t="str">
        <f>Tabla15[[#This Row],[cedula]]&amp;Tabla15[[#This Row],[CTA]]&amp;Tabla15[[#This Row],[prog]]</f>
        <v>001039100302.1.1.1.0101</v>
      </c>
      <c r="B236" s="21" t="s">
        <v>1787</v>
      </c>
      <c r="C236" s="59" t="s">
        <v>1807</v>
      </c>
      <c r="D236" s="59" t="s">
        <v>5730</v>
      </c>
      <c r="E236" s="59" t="s">
        <v>5731</v>
      </c>
      <c r="F236" s="59" t="s">
        <v>9</v>
      </c>
      <c r="G236" s="59" t="s">
        <v>1280</v>
      </c>
      <c r="H236" s="21" t="str">
        <f>_xlfn.XLOOKUP(Tabla15[[#This Row],[cedula]],MINC_022025[CATEGORIA_PROPIA],MINC_022025[FECHA_INGRESO_PRIMER_CARGO],_xlfn.XLOOKUP(Tabla15[[#This Row],[COD]],TNOMINA[CODIGO],TNOMINA[nombre]))</f>
        <v>DIEGO FELIX VILLA FAÑA</v>
      </c>
      <c r="I236" s="21" t="str">
        <f>_xlfn.XLOOKUP(Tabla15[[#This Row],[cedula]],MINC_022025[CATEGORIA_PROPIA],MINC_022025[CARGO],_xlfn.XLOOKUP(Tabla15[[#This Row],[COD]],TNOMINA[CODIGO],TNOMINA[cargo]))</f>
        <v>FOTOGRAFO (A)</v>
      </c>
      <c r="J236" s="21" t="str">
        <f>_xlfn.XLOOKUP(Tabla15[[#This Row],[cedula]],MINC_022025[NUMERO_DOCUMENTO],MINC_022025[LUGAR_FUNCIONES])</f>
        <v>DIRECCION DE COMUNICACIONES</v>
      </c>
      <c r="K2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6" s="21" t="str">
        <f>_xlfn.XLOOKUP(Tabla15[[#This Row],[CARGO]],TSIMPLIFICADO[CARGO],TSIMPLIFICADO[CATEGORIA DEL SERVIDOR],Tabla15[[#This Row],[TIPO]])</f>
        <v>ESTATUTO SIMPLIFICADO</v>
      </c>
      <c r="M236" s="21" t="str">
        <f>IF(Tabla15[[#This Row],[CTA]]="2.1.1.3.01","TRAMITE DE PENSION",IF(Tabla15[[#This Row],[CAT1]]&lt;&gt;"",Tabla15[[#This Row],[CAT1]],Tabla15[[#This Row],[CAT2]]))</f>
        <v>ESTATUTO SIMPLIFICADO</v>
      </c>
      <c r="N236" s="86" t="str">
        <f>_xlfn.XLOOKUP(Tabla15[[#This Row],[cedula]],TFECHA[cedula],TFECHA[desde],"")</f>
        <v/>
      </c>
      <c r="O236" s="86" t="str">
        <f>_xlfn.XLOOKUP(Tabla15[[#This Row],[cedula]],TFECHA[cedula],TFECHA[hasta],"")</f>
        <v/>
      </c>
      <c r="P236" s="34">
        <f>_xlfn.XLOOKUP(Tabla15[[#This Row],[COD]],TNOMINA[CODIGO],TNOMINA[sbruto])</f>
        <v>48000</v>
      </c>
      <c r="Q236" s="34">
        <f>_xlfn.XLOOKUP(Tabla15[[#This Row],[COD]],TNOMINA[CODIGO],TNOMINA[ISR])</f>
        <v>1571.73</v>
      </c>
      <c r="R236" s="34">
        <f>_xlfn.XLOOKUP(Tabla15[[#This Row],[COD]],TNOMINA[CODIGO],TNOMINA[SFS])</f>
        <v>1459.2</v>
      </c>
      <c r="S236" s="34">
        <f>_xlfn.XLOOKUP(Tabla15[[#This Row],[COD]],TNOMINA[CODIGO],TNOMINA[AFP])</f>
        <v>1377.6</v>
      </c>
      <c r="T236" s="34">
        <f>_xlfn.XLOOKUP(Tabla15[[#This Row],[COD]],TNOMINA[CODIGO],TNOMINA[Otros Descuentos])</f>
        <v>75</v>
      </c>
      <c r="U236" s="34">
        <f>_xlfn.XLOOKUP(Tabla15[[#This Row],[COD]],TNOMINA[CODIGO],TNOMINA[sneto])</f>
        <v>43516.47</v>
      </c>
      <c r="V236" s="21" t="str" cm="1">
        <f t="array" ref="V236">_xlfn.XLOOKUP(Tabla15[[#This Row],[cedula]],MINC_022025[NUMERO_DOCUMENTO],LEFT(MINC_022025[GENERO],1))</f>
        <v>M</v>
      </c>
      <c r="W236" s="56" t="str">
        <f>_xlfn.XLOOKUP(Tabla15[[#This Row],[DIRECCIÓN O DEPARTAMENTO]],MINC_022025[LUGAR_FUNCIONES],MINC_022025[LUGAR_FUNCIONES_CODIGO])</f>
        <v>01.83.00.09</v>
      </c>
      <c r="X236" s="21">
        <f>LEN(Tabla15[[#This Row],[CODIGO LUGAR]])</f>
        <v>11</v>
      </c>
      <c r="Y236" s="21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42" t="str">
        <f>Tabla15[[#This Row],[cedula]]&amp;Tabla15[[#This Row],[CTA]]&amp;Tabla15[[#This Row],[prog]]</f>
        <v>402244890682.1.1.1.0101</v>
      </c>
      <c r="B237" s="21" t="s">
        <v>1787</v>
      </c>
      <c r="C237" s="59" t="s">
        <v>1807</v>
      </c>
      <c r="D237" s="59" t="s">
        <v>5730</v>
      </c>
      <c r="E237" s="59" t="s">
        <v>5731</v>
      </c>
      <c r="F237" s="59" t="s">
        <v>9</v>
      </c>
      <c r="G237" s="59" t="s">
        <v>1353</v>
      </c>
      <c r="H237" s="21" t="str">
        <f>_xlfn.XLOOKUP(Tabla15[[#This Row],[cedula]],MINC_022025[CATEGORIA_PROPIA],MINC_022025[FECHA_INGRESO_PRIMER_CARGO],_xlfn.XLOOKUP(Tabla15[[#This Row],[COD]],TNOMINA[CODIGO],TNOMINA[nombre]))</f>
        <v>LUIS ADOLFO PEÑA FLORENTINO</v>
      </c>
      <c r="I237" s="21" t="str">
        <f>_xlfn.XLOOKUP(Tabla15[[#This Row],[cedula]],MINC_022025[CATEGORIA_PROPIA],MINC_022025[CARGO],_xlfn.XLOOKUP(Tabla15[[#This Row],[COD]],TNOMINA[CODIGO],TNOMINA[cargo]))</f>
        <v>FOTOGRAFO (A)</v>
      </c>
      <c r="J237" s="21" t="str">
        <f>_xlfn.XLOOKUP(Tabla15[[#This Row],[cedula]],MINC_022025[NUMERO_DOCUMENTO],MINC_022025[LUGAR_FUNCIONES])</f>
        <v>DIRECCION DE COMUNICACIONES</v>
      </c>
      <c r="K2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7" s="21" t="str">
        <f>_xlfn.XLOOKUP(Tabla15[[#This Row],[CARGO]],TSIMPLIFICADO[CARGO],TSIMPLIFICADO[CATEGORIA DEL SERVIDOR],Tabla15[[#This Row],[TIPO]])</f>
        <v>ESTATUTO SIMPLIFICADO</v>
      </c>
      <c r="M237" s="21" t="str">
        <f>IF(Tabla15[[#This Row],[CTA]]="2.1.1.3.01","TRAMITE DE PENSION",IF(Tabla15[[#This Row],[CAT1]]&lt;&gt;"",Tabla15[[#This Row],[CAT1]],Tabla15[[#This Row],[CAT2]]))</f>
        <v>ESTATUTO SIMPLIFICADO</v>
      </c>
      <c r="N237" s="86" t="str">
        <f>_xlfn.XLOOKUP(Tabla15[[#This Row],[cedula]],TFECHA[cedula],TFECHA[desde],"")</f>
        <v/>
      </c>
      <c r="O237" s="86" t="str">
        <f>_xlfn.XLOOKUP(Tabla15[[#This Row],[cedula]],TFECHA[cedula],TFECHA[hasta],"")</f>
        <v/>
      </c>
      <c r="P237" s="34">
        <f>_xlfn.XLOOKUP(Tabla15[[#This Row],[COD]],TNOMINA[CODIGO],TNOMINA[sbruto])</f>
        <v>48000</v>
      </c>
      <c r="Q237" s="34">
        <f>_xlfn.XLOOKUP(Tabla15[[#This Row],[COD]],TNOMINA[CODIGO],TNOMINA[ISR])</f>
        <v>1571.73</v>
      </c>
      <c r="R237" s="34">
        <f>_xlfn.XLOOKUP(Tabla15[[#This Row],[COD]],TNOMINA[CODIGO],TNOMINA[SFS])</f>
        <v>1459.2</v>
      </c>
      <c r="S237" s="34">
        <f>_xlfn.XLOOKUP(Tabla15[[#This Row],[COD]],TNOMINA[CODIGO],TNOMINA[AFP])</f>
        <v>1377.6</v>
      </c>
      <c r="T237" s="34">
        <f>_xlfn.XLOOKUP(Tabla15[[#This Row],[COD]],TNOMINA[CODIGO],TNOMINA[Otros Descuentos])</f>
        <v>25</v>
      </c>
      <c r="U237" s="34">
        <f>_xlfn.XLOOKUP(Tabla15[[#This Row],[COD]],TNOMINA[CODIGO],TNOMINA[sneto])</f>
        <v>43566.47</v>
      </c>
      <c r="V237" s="21" t="str" cm="1">
        <f t="array" ref="V237">_xlfn.XLOOKUP(Tabla15[[#This Row],[cedula]],MINC_022025[NUMERO_DOCUMENTO],LEFT(MINC_022025[GENERO],1))</f>
        <v>M</v>
      </c>
      <c r="W237" s="56" t="str">
        <f>_xlfn.XLOOKUP(Tabla15[[#This Row],[DIRECCIÓN O DEPARTAMENTO]],MINC_022025[LUGAR_FUNCIONES],MINC_022025[LUGAR_FUNCIONES_CODIGO])</f>
        <v>01.83.00.09</v>
      </c>
      <c r="X237" s="21">
        <f>LEN(Tabla15[[#This Row],[CODIGO LUGAR]])</f>
        <v>11</v>
      </c>
      <c r="Y237" s="21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42" t="str">
        <f>Tabla15[[#This Row],[cedula]]&amp;Tabla15[[#This Row],[CTA]]&amp;Tabla15[[#This Row],[prog]]</f>
        <v>001001031182.1.1.1.0101</v>
      </c>
      <c r="B238" s="21" t="s">
        <v>1787</v>
      </c>
      <c r="C238" s="59" t="s">
        <v>1807</v>
      </c>
      <c r="D238" s="59" t="s">
        <v>5730</v>
      </c>
      <c r="E238" s="59" t="s">
        <v>5731</v>
      </c>
      <c r="F238" s="59" t="s">
        <v>9</v>
      </c>
      <c r="G238" s="59" t="s">
        <v>1269</v>
      </c>
      <c r="H238" s="21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38" s="21" t="str">
        <f>_xlfn.XLOOKUP(Tabla15[[#This Row],[cedula]],MINC_022025[CATEGORIA_PROPIA],MINC_022025[CARGO],_xlfn.XLOOKUP(Tabla15[[#This Row],[COD]],TNOMINA[CODIGO],TNOMINA[cargo]))</f>
        <v>FOTOGRAFO (A)</v>
      </c>
      <c r="J238" s="21" t="str">
        <f>_xlfn.XLOOKUP(Tabla15[[#This Row],[cedula]],MINC_022025[NUMERO_DOCUMENTO],MINC_022025[LUGAR_FUNCIONES])</f>
        <v>DIRECCION DE COMUNICACIONES</v>
      </c>
      <c r="K2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8" s="21" t="str">
        <f>_xlfn.XLOOKUP(Tabla15[[#This Row],[CARGO]],TSIMPLIFICADO[CARGO],TSIMPLIFICADO[CATEGORIA DEL SERVIDOR],Tabla15[[#This Row],[TIPO]])</f>
        <v>ESTATUTO SIMPLIFICADO</v>
      </c>
      <c r="M238" s="21" t="str">
        <f>IF(Tabla15[[#This Row],[CTA]]="2.1.1.3.01","TRAMITE DE PENSION",IF(Tabla15[[#This Row],[CAT1]]&lt;&gt;"",Tabla15[[#This Row],[CAT1]],Tabla15[[#This Row],[CAT2]]))</f>
        <v>ESTATUTO SIMPLIFICADO</v>
      </c>
      <c r="N238" s="86" t="str">
        <f>_xlfn.XLOOKUP(Tabla15[[#This Row],[cedula]],TFECHA[cedula],TFECHA[desde],"")</f>
        <v/>
      </c>
      <c r="O238" s="86" t="str">
        <f>_xlfn.XLOOKUP(Tabla15[[#This Row],[cedula]],TFECHA[cedula],TFECHA[hasta],"")</f>
        <v/>
      </c>
      <c r="P238" s="34">
        <f>_xlfn.XLOOKUP(Tabla15[[#This Row],[COD]],TNOMINA[CODIGO],TNOMINA[sbruto])</f>
        <v>45000</v>
      </c>
      <c r="Q238" s="34">
        <f>_xlfn.XLOOKUP(Tabla15[[#This Row],[COD]],TNOMINA[CODIGO],TNOMINA[ISR])</f>
        <v>1148.33</v>
      </c>
      <c r="R238" s="34">
        <f>_xlfn.XLOOKUP(Tabla15[[#This Row],[COD]],TNOMINA[CODIGO],TNOMINA[SFS])</f>
        <v>1368</v>
      </c>
      <c r="S238" s="34">
        <f>_xlfn.XLOOKUP(Tabla15[[#This Row],[COD]],TNOMINA[CODIGO],TNOMINA[AFP])</f>
        <v>1291.5</v>
      </c>
      <c r="T238" s="34">
        <f>_xlfn.XLOOKUP(Tabla15[[#This Row],[COD]],TNOMINA[CODIGO],TNOMINA[Otros Descuentos])</f>
        <v>6590.0299999999988</v>
      </c>
      <c r="U238" s="34">
        <f>_xlfn.XLOOKUP(Tabla15[[#This Row],[COD]],TNOMINA[CODIGO],TNOMINA[sneto])</f>
        <v>34602.14</v>
      </c>
      <c r="V238" s="21" t="str" cm="1">
        <f t="array" ref="V238">_xlfn.XLOOKUP(Tabla15[[#This Row],[cedula]],MINC_022025[NUMERO_DOCUMENTO],LEFT(MINC_022025[GENERO],1))</f>
        <v>M</v>
      </c>
      <c r="W238" s="56" t="str">
        <f>_xlfn.XLOOKUP(Tabla15[[#This Row],[DIRECCIÓN O DEPARTAMENTO]],MINC_022025[LUGAR_FUNCIONES],MINC_022025[LUGAR_FUNCIONES_CODIGO])</f>
        <v>01.83.00.09</v>
      </c>
      <c r="X238" s="21">
        <f>LEN(Tabla15[[#This Row],[CODIGO LUGAR]])</f>
        <v>11</v>
      </c>
      <c r="Y238" s="21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42" t="str">
        <f>Tabla15[[#This Row],[cedula]]&amp;Tabla15[[#This Row],[CTA]]&amp;Tabla15[[#This Row],[prog]]</f>
        <v>402234125332.1.1.1.0101</v>
      </c>
      <c r="B239" s="21" t="s">
        <v>1787</v>
      </c>
      <c r="C239" s="59" t="s">
        <v>1807</v>
      </c>
      <c r="D239" s="59" t="s">
        <v>5730</v>
      </c>
      <c r="E239" s="59" t="s">
        <v>5731</v>
      </c>
      <c r="F239" s="59" t="s">
        <v>9</v>
      </c>
      <c r="G239" s="59" t="s">
        <v>2591</v>
      </c>
      <c r="H239" s="21" t="str">
        <f>_xlfn.XLOOKUP(Tabla15[[#This Row],[cedula]],MINC_022025[CATEGORIA_PROPIA],MINC_022025[FECHA_INGRESO_PRIMER_CARGO],_xlfn.XLOOKUP(Tabla15[[#This Row],[COD]],TNOMINA[CODIGO],TNOMINA[nombre]))</f>
        <v>ELVIS NELSON BALDERA FLORIMON</v>
      </c>
      <c r="I239" s="21" t="str">
        <f>_xlfn.XLOOKUP(Tabla15[[#This Row],[cedula]],MINC_022025[CATEGORIA_PROPIA],MINC_022025[CARGO],_xlfn.XLOOKUP(Tabla15[[#This Row],[COD]],TNOMINA[CODIGO],TNOMINA[cargo]))</f>
        <v>DISEÑADOR GRAFICO</v>
      </c>
      <c r="J239" s="21" t="str">
        <f>_xlfn.XLOOKUP(Tabla15[[#This Row],[cedula]],MINC_022025[NUMERO_DOCUMENTO],MINC_022025[LUGAR_FUNCIONES])</f>
        <v>DIRECCION DE COMUNICACIONES</v>
      </c>
      <c r="K2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39" s="21" t="str">
        <f>_xlfn.XLOOKUP(Tabla15[[#This Row],[CARGO]],TSIMPLIFICADO[CARGO],TSIMPLIFICADO[CATEGORIA DEL SERVIDOR],Tabla15[[#This Row],[TIPO]])</f>
        <v>ESTATUTO SIMPLIFICADO</v>
      </c>
      <c r="M239" s="21" t="str">
        <f>IF(Tabla15[[#This Row],[CTA]]="2.1.1.3.01","TRAMITE DE PENSION",IF(Tabla15[[#This Row],[CAT1]]&lt;&gt;"",Tabla15[[#This Row],[CAT1]],Tabla15[[#This Row],[CAT2]]))</f>
        <v>ESTATUTO SIMPLIFICADO</v>
      </c>
      <c r="N239" s="86" t="str">
        <f>_xlfn.XLOOKUP(Tabla15[[#This Row],[cedula]],TFECHA[cedula],TFECHA[desde],"")</f>
        <v/>
      </c>
      <c r="O239" s="86" t="str">
        <f>_xlfn.XLOOKUP(Tabla15[[#This Row],[cedula]],TFECHA[cedula],TFECHA[hasta],"")</f>
        <v/>
      </c>
      <c r="P239" s="34">
        <f>_xlfn.XLOOKUP(Tabla15[[#This Row],[COD]],TNOMINA[CODIGO],TNOMINA[sbruto])</f>
        <v>45000</v>
      </c>
      <c r="Q239" s="34">
        <f>_xlfn.XLOOKUP(Tabla15[[#This Row],[COD]],TNOMINA[CODIGO],TNOMINA[ISR])</f>
        <v>1148.33</v>
      </c>
      <c r="R239" s="34">
        <f>_xlfn.XLOOKUP(Tabla15[[#This Row],[COD]],TNOMINA[CODIGO],TNOMINA[SFS])</f>
        <v>1368</v>
      </c>
      <c r="S239" s="34">
        <f>_xlfn.XLOOKUP(Tabla15[[#This Row],[COD]],TNOMINA[CODIGO],TNOMINA[AFP])</f>
        <v>1291.5</v>
      </c>
      <c r="T239" s="34">
        <f>_xlfn.XLOOKUP(Tabla15[[#This Row],[COD]],TNOMINA[CODIGO],TNOMINA[Otros Descuentos])</f>
        <v>25</v>
      </c>
      <c r="U239" s="34">
        <f>_xlfn.XLOOKUP(Tabla15[[#This Row],[COD]],TNOMINA[CODIGO],TNOMINA[sneto])</f>
        <v>41167.17</v>
      </c>
      <c r="V239" s="21" t="str" cm="1">
        <f t="array" ref="V239">_xlfn.XLOOKUP(Tabla15[[#This Row],[cedula]],MINC_022025[NUMERO_DOCUMENTO],LEFT(MINC_022025[GENERO],1))</f>
        <v>M</v>
      </c>
      <c r="W239" s="56" t="str">
        <f>_xlfn.XLOOKUP(Tabla15[[#This Row],[DIRECCIÓN O DEPARTAMENTO]],MINC_022025[LUGAR_FUNCIONES],MINC_022025[LUGAR_FUNCIONES_CODIGO])</f>
        <v>01.83.00.09</v>
      </c>
      <c r="X239" s="21">
        <f>LEN(Tabla15[[#This Row],[CODIGO LUGAR]])</f>
        <v>11</v>
      </c>
      <c r="Y239" s="21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42" t="str">
        <f>Tabla15[[#This Row],[cedula]]&amp;Tabla15[[#This Row],[CTA]]&amp;Tabla15[[#This Row],[prog]]</f>
        <v>047018875412.1.1.1.0101</v>
      </c>
      <c r="B240" s="21" t="s">
        <v>1787</v>
      </c>
      <c r="C240" s="59" t="s">
        <v>1807</v>
      </c>
      <c r="D240" s="59" t="s">
        <v>5730</v>
      </c>
      <c r="E240" s="59" t="s">
        <v>5731</v>
      </c>
      <c r="F240" s="59" t="s">
        <v>9</v>
      </c>
      <c r="G240" s="59" t="s">
        <v>1305</v>
      </c>
      <c r="H240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240" s="21" t="str">
        <f>_xlfn.XLOOKUP(Tabla15[[#This Row],[cedula]],MINC_022025[CATEGORIA_PROPIA],MINC_022025[CARGO],_xlfn.XLOOKUP(Tabla15[[#This Row],[COD]],TNOMINA[CODIGO],TNOMINA[cargo]))</f>
        <v>EDITOR (A)</v>
      </c>
      <c r="J240" s="21" t="str">
        <f>_xlfn.XLOOKUP(Tabla15[[#This Row],[cedula]],MINC_022025[NUMERO_DOCUMENTO],MINC_022025[LUGAR_FUNCIONES])</f>
        <v>DIRECCION DE COMUNICACIONES</v>
      </c>
      <c r="K2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0" s="21" t="str">
        <f>_xlfn.XLOOKUP(Tabla15[[#This Row],[CARGO]],TSIMPLIFICADO[CARGO],TSIMPLIFICADO[CATEGORIA DEL SERVIDOR],Tabla15[[#This Row],[TIPO]])</f>
        <v>FIJO</v>
      </c>
      <c r="M240" s="21" t="str">
        <f>IF(Tabla15[[#This Row],[CTA]]="2.1.1.3.01","TRAMITE DE PENSION",IF(Tabla15[[#This Row],[CAT1]]&lt;&gt;"",Tabla15[[#This Row],[CAT1]],Tabla15[[#This Row],[CAT2]]))</f>
        <v>FIJO</v>
      </c>
      <c r="N240" s="86">
        <f>_xlfn.XLOOKUP(Tabla15[[#This Row],[cedula]],TFECHA[cedula],TFECHA[desde],"")</f>
        <v>45566</v>
      </c>
      <c r="O240" s="86" t="str">
        <f>_xlfn.XLOOKUP(Tabla15[[#This Row],[cedula]],TFECHA[cedula],TFECHA[hasta],"")</f>
        <v>N/A</v>
      </c>
      <c r="P240" s="34">
        <f>_xlfn.XLOOKUP(Tabla15[[#This Row],[COD]],TNOMINA[CODIGO],TNOMINA[sbruto])</f>
        <v>45000</v>
      </c>
      <c r="Q240" s="34">
        <f>_xlfn.XLOOKUP(Tabla15[[#This Row],[COD]],TNOMINA[CODIGO],TNOMINA[ISR])</f>
        <v>1148.33</v>
      </c>
      <c r="R240" s="34">
        <f>_xlfn.XLOOKUP(Tabla15[[#This Row],[COD]],TNOMINA[CODIGO],TNOMINA[SFS])</f>
        <v>1368</v>
      </c>
      <c r="S240" s="34">
        <f>_xlfn.XLOOKUP(Tabla15[[#This Row],[COD]],TNOMINA[CODIGO],TNOMINA[AFP])</f>
        <v>1291.5</v>
      </c>
      <c r="T240" s="34">
        <f>_xlfn.XLOOKUP(Tabla15[[#This Row],[COD]],TNOMINA[CODIGO],TNOMINA[Otros Descuentos])</f>
        <v>25</v>
      </c>
      <c r="U240" s="34">
        <f>_xlfn.XLOOKUP(Tabla15[[#This Row],[COD]],TNOMINA[CODIGO],TNOMINA[sneto])</f>
        <v>41167.17</v>
      </c>
      <c r="V240" s="21" t="str" cm="1">
        <f t="array" ref="V240">_xlfn.XLOOKUP(Tabla15[[#This Row],[cedula]],MINC_022025[NUMERO_DOCUMENTO],LEFT(MINC_022025[GENERO],1))</f>
        <v>M</v>
      </c>
      <c r="W240" s="56" t="str">
        <f>_xlfn.XLOOKUP(Tabla15[[#This Row],[DIRECCIÓN O DEPARTAMENTO]],MINC_022025[LUGAR_FUNCIONES],MINC_022025[LUGAR_FUNCIONES_CODIGO])</f>
        <v>01.83.00.09</v>
      </c>
      <c r="X240" s="21">
        <f>LEN(Tabla15[[#This Row],[CODIGO LUGAR]])</f>
        <v>11</v>
      </c>
      <c r="Y240" s="21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42" t="str">
        <f>Tabla15[[#This Row],[cedula]]&amp;Tabla15[[#This Row],[CTA]]&amp;Tabla15[[#This Row],[prog]]</f>
        <v>402192423242.1.1.1.0101</v>
      </c>
      <c r="B241" s="21" t="s">
        <v>1787</v>
      </c>
      <c r="C241" s="59" t="s">
        <v>1807</v>
      </c>
      <c r="D241" s="59" t="s">
        <v>5730</v>
      </c>
      <c r="E241" s="59" t="s">
        <v>5731</v>
      </c>
      <c r="F241" s="59" t="s">
        <v>9</v>
      </c>
      <c r="G241" s="59" t="s">
        <v>6225</v>
      </c>
      <c r="H241" s="21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41" s="21" t="str">
        <f>_xlfn.XLOOKUP(Tabla15[[#This Row],[cedula]],MINC_022025[CATEGORIA_PROPIA],MINC_022025[CARGO],_xlfn.XLOOKUP(Tabla15[[#This Row],[COD]],TNOMINA[CODIGO],TNOMINA[cargo]))</f>
        <v>FOTOGRAFO (A)</v>
      </c>
      <c r="J241" s="21" t="str">
        <f>_xlfn.XLOOKUP(Tabla15[[#This Row],[cedula]],MINC_022025[NUMERO_DOCUMENTO],MINC_022025[LUGAR_FUNCIONES])</f>
        <v>DIRECCION DE COMUNICACIONES</v>
      </c>
      <c r="K2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1" s="21" t="str">
        <f>_xlfn.XLOOKUP(Tabla15[[#This Row],[CARGO]],TSIMPLIFICADO[CARGO],TSIMPLIFICADO[CATEGORIA DEL SERVIDOR],Tabla15[[#This Row],[TIPO]])</f>
        <v>ESTATUTO SIMPLIFICADO</v>
      </c>
      <c r="M241" s="21" t="str">
        <f>IF(Tabla15[[#This Row],[CTA]]="2.1.1.3.01","TRAMITE DE PENSION",IF(Tabla15[[#This Row],[CAT1]]&lt;&gt;"",Tabla15[[#This Row],[CAT1]],Tabla15[[#This Row],[CAT2]]))</f>
        <v>ESTATUTO SIMPLIFICADO</v>
      </c>
      <c r="N241" s="86" t="str">
        <f>_xlfn.XLOOKUP(Tabla15[[#This Row],[cedula]],TFECHA[cedula],TFECHA[desde],"")</f>
        <v/>
      </c>
      <c r="O241" s="86" t="str">
        <f>_xlfn.XLOOKUP(Tabla15[[#This Row],[cedula]],TFECHA[cedula],TFECHA[hasta],"")</f>
        <v/>
      </c>
      <c r="P241" s="34">
        <f>_xlfn.XLOOKUP(Tabla15[[#This Row],[COD]],TNOMINA[CODIGO],TNOMINA[sbruto])</f>
        <v>45000</v>
      </c>
      <c r="Q241" s="34">
        <f>_xlfn.XLOOKUP(Tabla15[[#This Row],[COD]],TNOMINA[CODIGO],TNOMINA[ISR])</f>
        <v>1148.33</v>
      </c>
      <c r="R241" s="34">
        <f>_xlfn.XLOOKUP(Tabla15[[#This Row],[COD]],TNOMINA[CODIGO],TNOMINA[SFS])</f>
        <v>1368</v>
      </c>
      <c r="S241" s="34">
        <f>_xlfn.XLOOKUP(Tabla15[[#This Row],[COD]],TNOMINA[CODIGO],TNOMINA[AFP])</f>
        <v>1291.5</v>
      </c>
      <c r="T241" s="34">
        <f>_xlfn.XLOOKUP(Tabla15[[#This Row],[COD]],TNOMINA[CODIGO],TNOMINA[Otros Descuentos])</f>
        <v>25</v>
      </c>
      <c r="U241" s="34">
        <f>_xlfn.XLOOKUP(Tabla15[[#This Row],[COD]],TNOMINA[CODIGO],TNOMINA[sneto])</f>
        <v>41167.17</v>
      </c>
      <c r="V241" s="21" t="str" cm="1">
        <f t="array" ref="V241">_xlfn.XLOOKUP(Tabla15[[#This Row],[cedula]],MINC_022025[NUMERO_DOCUMENTO],LEFT(MINC_022025[GENERO],1))</f>
        <v>M</v>
      </c>
      <c r="W241" s="56" t="str">
        <f>_xlfn.XLOOKUP(Tabla15[[#This Row],[DIRECCIÓN O DEPARTAMENTO]],MINC_022025[LUGAR_FUNCIONES],MINC_022025[LUGAR_FUNCIONES_CODIGO])</f>
        <v>01.83.00.09</v>
      </c>
      <c r="X241" s="21">
        <f>LEN(Tabla15[[#This Row],[CODIGO LUGAR]])</f>
        <v>11</v>
      </c>
      <c r="Y241" s="21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42" t="str">
        <f>Tabla15[[#This Row],[cedula]]&amp;Tabla15[[#This Row],[CTA]]&amp;Tabla15[[#This Row],[prog]]</f>
        <v>402201665382.1.1.1.0101</v>
      </c>
      <c r="B242" s="21" t="s">
        <v>1787</v>
      </c>
      <c r="C242" s="59" t="s">
        <v>1807</v>
      </c>
      <c r="D242" s="59" t="s">
        <v>5730</v>
      </c>
      <c r="E242" s="59" t="s">
        <v>5731</v>
      </c>
      <c r="F242" s="59" t="s">
        <v>9</v>
      </c>
      <c r="G242" s="59" t="s">
        <v>1319</v>
      </c>
      <c r="H242" s="21" t="str">
        <f>_xlfn.XLOOKUP(Tabla15[[#This Row],[cedula]],MINC_022025[CATEGORIA_PROPIA],MINC_022025[FECHA_INGRESO_PRIMER_CARGO],_xlfn.XLOOKUP(Tabla15[[#This Row],[COD]],TNOMINA[CODIGO],TNOMINA[nombre]))</f>
        <v>IGHOR ESPINAL SANTOS</v>
      </c>
      <c r="I242" s="21" t="str">
        <f>_xlfn.XLOOKUP(Tabla15[[#This Row],[cedula]],MINC_022025[CATEGORIA_PROPIA],MINC_022025[CARGO],_xlfn.XLOOKUP(Tabla15[[#This Row],[COD]],TNOMINA[CODIGO],TNOMINA[cargo]))</f>
        <v>DISEÑADOR GRAFICO</v>
      </c>
      <c r="J242" s="21" t="str">
        <f>_xlfn.XLOOKUP(Tabla15[[#This Row],[cedula]],MINC_022025[NUMERO_DOCUMENTO],MINC_022025[LUGAR_FUNCIONES])</f>
        <v>DIRECCION DE COMUNICACIONES</v>
      </c>
      <c r="K2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2" s="21" t="str">
        <f>_xlfn.XLOOKUP(Tabla15[[#This Row],[CARGO]],TSIMPLIFICADO[CARGO],TSIMPLIFICADO[CATEGORIA DEL SERVIDOR],Tabla15[[#This Row],[TIPO]])</f>
        <v>ESTATUTO SIMPLIFICADO</v>
      </c>
      <c r="M242" s="21" t="str">
        <f>IF(Tabla15[[#This Row],[CTA]]="2.1.1.3.01","TRAMITE DE PENSION",IF(Tabla15[[#This Row],[CAT1]]&lt;&gt;"",Tabla15[[#This Row],[CAT1]],Tabla15[[#This Row],[CAT2]]))</f>
        <v>ESTATUTO SIMPLIFICADO</v>
      </c>
      <c r="N242" s="86">
        <f>_xlfn.XLOOKUP(Tabla15[[#This Row],[cedula]],TFECHA[cedula],TFECHA[desde],"")</f>
        <v>45627</v>
      </c>
      <c r="O242" s="86" t="str">
        <f>_xlfn.XLOOKUP(Tabla15[[#This Row],[cedula]],TFECHA[cedula],TFECHA[hasta],"")</f>
        <v>N/A</v>
      </c>
      <c r="P242" s="34">
        <f>_xlfn.XLOOKUP(Tabla15[[#This Row],[COD]],TNOMINA[CODIGO],TNOMINA[sbruto])</f>
        <v>45000</v>
      </c>
      <c r="Q242" s="34">
        <f>_xlfn.XLOOKUP(Tabla15[[#This Row],[COD]],TNOMINA[CODIGO],TNOMINA[ISR])</f>
        <v>1148.33</v>
      </c>
      <c r="R242" s="34">
        <f>_xlfn.XLOOKUP(Tabla15[[#This Row],[COD]],TNOMINA[CODIGO],TNOMINA[SFS])</f>
        <v>1368</v>
      </c>
      <c r="S242" s="34">
        <f>_xlfn.XLOOKUP(Tabla15[[#This Row],[COD]],TNOMINA[CODIGO],TNOMINA[AFP])</f>
        <v>1291.5</v>
      </c>
      <c r="T242" s="34">
        <f>_xlfn.XLOOKUP(Tabla15[[#This Row],[COD]],TNOMINA[CODIGO],TNOMINA[Otros Descuentos])</f>
        <v>25</v>
      </c>
      <c r="U242" s="34">
        <f>_xlfn.XLOOKUP(Tabla15[[#This Row],[COD]],TNOMINA[CODIGO],TNOMINA[sneto])</f>
        <v>41167.17</v>
      </c>
      <c r="V242" s="21" t="str" cm="1">
        <f t="array" ref="V242">_xlfn.XLOOKUP(Tabla15[[#This Row],[cedula]],MINC_022025[NUMERO_DOCUMENTO],LEFT(MINC_022025[GENERO],1))</f>
        <v>M</v>
      </c>
      <c r="W242" s="56" t="str">
        <f>_xlfn.XLOOKUP(Tabla15[[#This Row],[DIRECCIÓN O DEPARTAMENTO]],MINC_022025[LUGAR_FUNCIONES],MINC_022025[LUGAR_FUNCIONES_CODIGO])</f>
        <v>01.83.00.09</v>
      </c>
      <c r="X242" s="21">
        <f>LEN(Tabla15[[#This Row],[CODIGO LUGAR]])</f>
        <v>11</v>
      </c>
      <c r="Y242" s="21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42" t="str">
        <f>Tabla15[[#This Row],[cedula]]&amp;Tabla15[[#This Row],[CTA]]&amp;Tabla15[[#This Row],[prog]]</f>
        <v>001177879522.1.1.1.0101</v>
      </c>
      <c r="B243" s="21" t="s">
        <v>1787</v>
      </c>
      <c r="C243" s="59" t="s">
        <v>1807</v>
      </c>
      <c r="D243" s="59" t="s">
        <v>5730</v>
      </c>
      <c r="E243" s="59" t="s">
        <v>5731</v>
      </c>
      <c r="F243" s="59" t="s">
        <v>9</v>
      </c>
      <c r="G243" s="59" t="s">
        <v>2164</v>
      </c>
      <c r="H243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243" s="21" t="str">
        <f>_xlfn.XLOOKUP(Tabla15[[#This Row],[cedula]],MINC_022025[CATEGORIA_PROPIA],MINC_022025[CARGO],_xlfn.XLOOKUP(Tabla15[[#This Row],[COD]],TNOMINA[CODIGO],TNOMINA[cargo]))</f>
        <v>GESTOR DE REDES SOCIALES</v>
      </c>
      <c r="J243" s="21" t="str">
        <f>_xlfn.XLOOKUP(Tabla15[[#This Row],[cedula]],MINC_022025[NUMERO_DOCUMENTO],MINC_022025[LUGAR_FUNCIONES])</f>
        <v>DIRECCION DE COMUNICACIONES</v>
      </c>
      <c r="K2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3" s="21" t="str">
        <f>_xlfn.XLOOKUP(Tabla15[[#This Row],[CARGO]],TSIMPLIFICADO[CARGO],TSIMPLIFICADO[CATEGORIA DEL SERVIDOR],Tabla15[[#This Row],[TIPO]])</f>
        <v>FIJO</v>
      </c>
      <c r="M243" s="21" t="str">
        <f>IF(Tabla15[[#This Row],[CTA]]="2.1.1.3.01","TRAMITE DE PENSION",IF(Tabla15[[#This Row],[CAT1]]&lt;&gt;"",Tabla15[[#This Row],[CAT1]],Tabla15[[#This Row],[CAT2]]))</f>
        <v>FIJO</v>
      </c>
      <c r="N243" s="86">
        <f>_xlfn.XLOOKUP(Tabla15[[#This Row],[cedula]],TFECHA[cedula],TFECHA[desde],"")</f>
        <v>45536</v>
      </c>
      <c r="O243" s="86" t="str">
        <f>_xlfn.XLOOKUP(Tabla15[[#This Row],[cedula]],TFECHA[cedula],TFECHA[hasta],"")</f>
        <v>N/A</v>
      </c>
      <c r="P243" s="34">
        <f>_xlfn.XLOOKUP(Tabla15[[#This Row],[COD]],TNOMINA[CODIGO],TNOMINA[sbruto])</f>
        <v>45000</v>
      </c>
      <c r="Q243" s="34">
        <f>_xlfn.XLOOKUP(Tabla15[[#This Row],[COD]],TNOMINA[CODIGO],TNOMINA[ISR])</f>
        <v>1148.33</v>
      </c>
      <c r="R243" s="34">
        <f>_xlfn.XLOOKUP(Tabla15[[#This Row],[COD]],TNOMINA[CODIGO],TNOMINA[SFS])</f>
        <v>1368</v>
      </c>
      <c r="S243" s="34">
        <f>_xlfn.XLOOKUP(Tabla15[[#This Row],[COD]],TNOMINA[CODIGO],TNOMINA[AFP])</f>
        <v>1291.5</v>
      </c>
      <c r="T243" s="34">
        <f>_xlfn.XLOOKUP(Tabla15[[#This Row],[COD]],TNOMINA[CODIGO],TNOMINA[Otros Descuentos])</f>
        <v>453.47000000000116</v>
      </c>
      <c r="U243" s="34">
        <f>_xlfn.XLOOKUP(Tabla15[[#This Row],[COD]],TNOMINA[CODIGO],TNOMINA[sneto])</f>
        <v>40738.699999999997</v>
      </c>
      <c r="V243" s="21" t="str" cm="1">
        <f t="array" ref="V243">_xlfn.XLOOKUP(Tabla15[[#This Row],[cedula]],MINC_022025[NUMERO_DOCUMENTO],LEFT(MINC_022025[GENERO],1))</f>
        <v>F</v>
      </c>
      <c r="W243" s="56" t="str">
        <f>_xlfn.XLOOKUP(Tabla15[[#This Row],[DIRECCIÓN O DEPARTAMENTO]],MINC_022025[LUGAR_FUNCIONES],MINC_022025[LUGAR_FUNCIONES_CODIGO])</f>
        <v>01.83.00.09</v>
      </c>
      <c r="X243" s="21">
        <f>LEN(Tabla15[[#This Row],[CODIGO LUGAR]])</f>
        <v>11</v>
      </c>
      <c r="Y243" s="21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42" t="str">
        <f>Tabla15[[#This Row],[cedula]]&amp;Tabla15[[#This Row],[CTA]]&amp;Tabla15[[#This Row],[prog]]</f>
        <v>034006359462.1.1.1.0101</v>
      </c>
      <c r="B244" s="21" t="s">
        <v>1787</v>
      </c>
      <c r="C244" s="59" t="s">
        <v>1807</v>
      </c>
      <c r="D244" s="59" t="s">
        <v>5730</v>
      </c>
      <c r="E244" s="59" t="s">
        <v>5731</v>
      </c>
      <c r="F244" s="59" t="s">
        <v>9</v>
      </c>
      <c r="G244" s="59" t="s">
        <v>1273</v>
      </c>
      <c r="H244" s="21" t="str">
        <f>_xlfn.XLOOKUP(Tabla15[[#This Row],[cedula]],MINC_022025[CATEGORIA_PROPIA],MINC_022025[FECHA_INGRESO_PRIMER_CARGO],_xlfn.XLOOKUP(Tabla15[[#This Row],[COD]],TNOMINA[CODIGO],TNOMINA[nombre]))</f>
        <v>CORAL PIMENTEL PEÑA</v>
      </c>
      <c r="I244" s="21" t="str">
        <f>_xlfn.XLOOKUP(Tabla15[[#This Row],[cedula]],MINC_022025[CATEGORIA_PROPIA],MINC_022025[CARGO],_xlfn.XLOOKUP(Tabla15[[#This Row],[COD]],TNOMINA[CODIGO],TNOMINA[cargo]))</f>
        <v>DISEÑADOR GRAFICO</v>
      </c>
      <c r="J244" s="21" t="str">
        <f>_xlfn.XLOOKUP(Tabla15[[#This Row],[cedula]],MINC_022025[NUMERO_DOCUMENTO],MINC_022025[LUGAR_FUNCIONES])</f>
        <v>DIRECCION DE COMUNICACIONES</v>
      </c>
      <c r="K2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4" s="21" t="str">
        <f>_xlfn.XLOOKUP(Tabla15[[#This Row],[CARGO]],TSIMPLIFICADO[CARGO],TSIMPLIFICADO[CATEGORIA DEL SERVIDOR],Tabla15[[#This Row],[TIPO]])</f>
        <v>ESTATUTO SIMPLIFICADO</v>
      </c>
      <c r="M244" s="21" t="str">
        <f>IF(Tabla15[[#This Row],[CTA]]="2.1.1.3.01","TRAMITE DE PENSION",IF(Tabla15[[#This Row],[CAT1]]&lt;&gt;"",Tabla15[[#This Row],[CAT1]],Tabla15[[#This Row],[CAT2]]))</f>
        <v>ESTATUTO SIMPLIFICADO</v>
      </c>
      <c r="N244" s="86" t="str">
        <f>_xlfn.XLOOKUP(Tabla15[[#This Row],[cedula]],TFECHA[cedula],TFECHA[desde],"")</f>
        <v/>
      </c>
      <c r="O244" s="86" t="str">
        <f>_xlfn.XLOOKUP(Tabla15[[#This Row],[cedula]],TFECHA[cedula],TFECHA[hasta],"")</f>
        <v/>
      </c>
      <c r="P244" s="34">
        <f>_xlfn.XLOOKUP(Tabla15[[#This Row],[COD]],TNOMINA[CODIGO],TNOMINA[sbruto])</f>
        <v>30000</v>
      </c>
      <c r="Q244" s="34">
        <f>_xlfn.XLOOKUP(Tabla15[[#This Row],[COD]],TNOMINA[CODIGO],TNOMINA[ISR])</f>
        <v>0</v>
      </c>
      <c r="R244" s="34">
        <f>_xlfn.XLOOKUP(Tabla15[[#This Row],[COD]],TNOMINA[CODIGO],TNOMINA[SFS])</f>
        <v>912</v>
      </c>
      <c r="S244" s="34">
        <f>_xlfn.XLOOKUP(Tabla15[[#This Row],[COD]],TNOMINA[CODIGO],TNOMINA[AFP])</f>
        <v>861</v>
      </c>
      <c r="T244" s="34">
        <f>_xlfn.XLOOKUP(Tabla15[[#This Row],[COD]],TNOMINA[CODIGO],TNOMINA[Otros Descuentos])</f>
        <v>0</v>
      </c>
      <c r="U244" s="34">
        <f>_xlfn.XLOOKUP(Tabla15[[#This Row],[COD]],TNOMINA[CODIGO],TNOMINA[sneto])</f>
        <v>28202</v>
      </c>
      <c r="V244" s="21" t="str" cm="1">
        <f t="array" ref="V244">_xlfn.XLOOKUP(Tabla15[[#This Row],[cedula]],MINC_022025[NUMERO_DOCUMENTO],LEFT(MINC_022025[GENERO],1))</f>
        <v>F</v>
      </c>
      <c r="W244" s="56" t="str">
        <f>_xlfn.XLOOKUP(Tabla15[[#This Row],[DIRECCIÓN O DEPARTAMENTO]],MINC_022025[LUGAR_FUNCIONES],MINC_022025[LUGAR_FUNCIONES_CODIGO])</f>
        <v>01.83.00.09</v>
      </c>
      <c r="X244" s="21">
        <f>LEN(Tabla15[[#This Row],[CODIGO LUGAR]])</f>
        <v>11</v>
      </c>
      <c r="Y244" s="21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42" t="str">
        <f>Tabla15[[#This Row],[cedula]]&amp;Tabla15[[#This Row],[CTA]]&amp;Tabla15[[#This Row],[prog]]</f>
        <v>402153761182.1.1.1.0101</v>
      </c>
      <c r="B245" s="21" t="s">
        <v>1787</v>
      </c>
      <c r="C245" s="59" t="s">
        <v>1807</v>
      </c>
      <c r="D245" s="59" t="s">
        <v>5730</v>
      </c>
      <c r="E245" s="59" t="s">
        <v>5731</v>
      </c>
      <c r="F245" s="59" t="s">
        <v>9</v>
      </c>
      <c r="G245" s="59" t="s">
        <v>1323</v>
      </c>
      <c r="H245" s="21" t="str">
        <f>_xlfn.XLOOKUP(Tabla15[[#This Row],[cedula]],MINC_022025[CATEGORIA_PROPIA],MINC_022025[FECHA_INGRESO_PRIMER_CARGO],_xlfn.XLOOKUP(Tabla15[[#This Row],[COD]],TNOMINA[CODIGO],TNOMINA[nombre]))</f>
        <v>JHON COMPRES BRITO</v>
      </c>
      <c r="I245" s="21" t="str">
        <f>_xlfn.XLOOKUP(Tabla15[[#This Row],[cedula]],MINC_022025[CATEGORIA_PROPIA],MINC_022025[CARGO],_xlfn.XLOOKUP(Tabla15[[#This Row],[COD]],TNOMINA[CODIGO],TNOMINA[cargo]))</f>
        <v>FOTOGRAFO (A)</v>
      </c>
      <c r="J245" s="21" t="str">
        <f>_xlfn.XLOOKUP(Tabla15[[#This Row],[cedula]],MINC_022025[NUMERO_DOCUMENTO],MINC_022025[LUGAR_FUNCIONES])</f>
        <v>DIRECCION DE COMUNICACIONES</v>
      </c>
      <c r="K2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5" s="21" t="str">
        <f>_xlfn.XLOOKUP(Tabla15[[#This Row],[CARGO]],TSIMPLIFICADO[CARGO],TSIMPLIFICADO[CATEGORIA DEL SERVIDOR],Tabla15[[#This Row],[TIPO]])</f>
        <v>ESTATUTO SIMPLIFICADO</v>
      </c>
      <c r="M245" s="21" t="str">
        <f>IF(Tabla15[[#This Row],[CTA]]="2.1.1.3.01","TRAMITE DE PENSION",IF(Tabla15[[#This Row],[CAT1]]&lt;&gt;"",Tabla15[[#This Row],[CAT1]],Tabla15[[#This Row],[CAT2]]))</f>
        <v>ESTATUTO SIMPLIFICADO</v>
      </c>
      <c r="N245" s="86" t="str">
        <f>_xlfn.XLOOKUP(Tabla15[[#This Row],[cedula]],TFECHA[cedula],TFECHA[desde],"")</f>
        <v/>
      </c>
      <c r="O245" s="86" t="str">
        <f>_xlfn.XLOOKUP(Tabla15[[#This Row],[cedula]],TFECHA[cedula],TFECHA[hasta],"")</f>
        <v/>
      </c>
      <c r="P245" s="34">
        <f>_xlfn.XLOOKUP(Tabla15[[#This Row],[COD]],TNOMINA[CODIGO],TNOMINA[sbruto])</f>
        <v>16000</v>
      </c>
      <c r="Q245" s="34">
        <f>_xlfn.XLOOKUP(Tabla15[[#This Row],[COD]],TNOMINA[CODIGO],TNOMINA[ISR])</f>
        <v>0</v>
      </c>
      <c r="R245" s="34">
        <f>_xlfn.XLOOKUP(Tabla15[[#This Row],[COD]],TNOMINA[CODIGO],TNOMINA[SFS])</f>
        <v>486.4</v>
      </c>
      <c r="S245" s="34">
        <f>_xlfn.XLOOKUP(Tabla15[[#This Row],[COD]],TNOMINA[CODIGO],TNOMINA[AFP])</f>
        <v>459.2</v>
      </c>
      <c r="T245" s="34">
        <f>_xlfn.XLOOKUP(Tabla15[[#This Row],[COD]],TNOMINA[CODIGO],TNOMINA[Otros Descuentos])</f>
        <v>0</v>
      </c>
      <c r="U245" s="34">
        <f>_xlfn.XLOOKUP(Tabla15[[#This Row],[COD]],TNOMINA[CODIGO],TNOMINA[sneto])</f>
        <v>15029.4</v>
      </c>
      <c r="V245" s="21" t="str" cm="1">
        <f t="array" ref="V245">_xlfn.XLOOKUP(Tabla15[[#This Row],[cedula]],MINC_022025[NUMERO_DOCUMENTO],LEFT(MINC_022025[GENERO],1))</f>
        <v>M</v>
      </c>
      <c r="W245" s="56" t="str">
        <f>_xlfn.XLOOKUP(Tabla15[[#This Row],[DIRECCIÓN O DEPARTAMENTO]],MINC_022025[LUGAR_FUNCIONES],MINC_022025[LUGAR_FUNCIONES_CODIGO])</f>
        <v>01.83.00.09</v>
      </c>
      <c r="X245" s="21">
        <f>LEN(Tabla15[[#This Row],[CODIGO LUGAR]])</f>
        <v>11</v>
      </c>
      <c r="Y245" s="21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42" t="str">
        <f>Tabla15[[#This Row],[cedula]]&amp;Tabla15[[#This Row],[CTA]]&amp;Tabla15[[#This Row],[prog]]</f>
        <v>402141765842.1.1.1.0101</v>
      </c>
      <c r="B246" s="21" t="s">
        <v>1787</v>
      </c>
      <c r="C246" s="59" t="s">
        <v>1807</v>
      </c>
      <c r="D246" s="59" t="s">
        <v>5730</v>
      </c>
      <c r="E246" s="59" t="s">
        <v>5731</v>
      </c>
      <c r="F246" s="59" t="s">
        <v>9</v>
      </c>
      <c r="G246" s="59" t="s">
        <v>2426</v>
      </c>
      <c r="H246" s="21" t="str">
        <f>_xlfn.XLOOKUP(Tabla15[[#This Row],[cedula]],MINC_022025[CATEGORIA_PROPIA],MINC_022025[FECHA_INGRESO_PRIMER_CARGO],_xlfn.XLOOKUP(Tabla15[[#This Row],[COD]],TNOMINA[CODIGO],TNOMINA[nombre]))</f>
        <v>JOAN NICOLAS PEÑA MARTINEZ</v>
      </c>
      <c r="I246" s="21" t="str">
        <f>_xlfn.XLOOKUP(Tabla15[[#This Row],[cedula]],MINC_022025[CATEGORIA_PROPIA],MINC_022025[CARGO],_xlfn.XLOOKUP(Tabla15[[#This Row],[COD]],TNOMINA[CODIGO],TNOMINA[cargo]))</f>
        <v>CAMAROGRAFO</v>
      </c>
      <c r="J246" s="21" t="str">
        <f>_xlfn.XLOOKUP(Tabla15[[#This Row],[cedula]],MINC_022025[NUMERO_DOCUMENTO],MINC_022025[LUGAR_FUNCIONES])</f>
        <v>DIRECCION DE COMUNICACIONES</v>
      </c>
      <c r="K2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6" s="21" t="str">
        <f>_xlfn.XLOOKUP(Tabla15[[#This Row],[CARGO]],TSIMPLIFICADO[CARGO],TSIMPLIFICADO[CATEGORIA DEL SERVIDOR],Tabla15[[#This Row],[TIPO]])</f>
        <v>FIJO</v>
      </c>
      <c r="M246" s="21" t="str">
        <f>IF(Tabla15[[#This Row],[CTA]]="2.1.1.3.01","TRAMITE DE PENSION",IF(Tabla15[[#This Row],[CAT1]]&lt;&gt;"",Tabla15[[#This Row],[CAT1]],Tabla15[[#This Row],[CAT2]]))</f>
        <v>FIJO</v>
      </c>
      <c r="N246" s="86" t="str">
        <f>_xlfn.XLOOKUP(Tabla15[[#This Row],[cedula]],TFECHA[cedula],TFECHA[desde],"")</f>
        <v/>
      </c>
      <c r="O246" s="86" t="str">
        <f>_xlfn.XLOOKUP(Tabla15[[#This Row],[cedula]],TFECHA[cedula],TFECHA[hasta],"")</f>
        <v/>
      </c>
      <c r="P246" s="34">
        <f>_xlfn.XLOOKUP(Tabla15[[#This Row],[COD]],TNOMINA[CODIGO],TNOMINA[sbruto])</f>
        <v>16000</v>
      </c>
      <c r="Q246" s="34">
        <f>_xlfn.XLOOKUP(Tabla15[[#This Row],[COD]],TNOMINA[CODIGO],TNOMINA[ISR])</f>
        <v>0</v>
      </c>
      <c r="R246" s="34">
        <f>_xlfn.XLOOKUP(Tabla15[[#This Row],[COD]],TNOMINA[CODIGO],TNOMINA[SFS])</f>
        <v>486.4</v>
      </c>
      <c r="S246" s="34">
        <f>_xlfn.XLOOKUP(Tabla15[[#This Row],[COD]],TNOMINA[CODIGO],TNOMINA[AFP])</f>
        <v>459.2</v>
      </c>
      <c r="T246" s="34">
        <f>_xlfn.XLOOKUP(Tabla15[[#This Row],[COD]],TNOMINA[CODIGO],TNOMINA[Otros Descuentos])</f>
        <v>0</v>
      </c>
      <c r="U246" s="34">
        <f>_xlfn.XLOOKUP(Tabla15[[#This Row],[COD]],TNOMINA[CODIGO],TNOMINA[sneto])</f>
        <v>15029.4</v>
      </c>
      <c r="V246" s="21" t="str" cm="1">
        <f t="array" ref="V246">_xlfn.XLOOKUP(Tabla15[[#This Row],[cedula]],MINC_022025[NUMERO_DOCUMENTO],LEFT(MINC_022025[GENERO],1))</f>
        <v>M</v>
      </c>
      <c r="W246" s="56" t="str">
        <f>_xlfn.XLOOKUP(Tabla15[[#This Row],[DIRECCIÓN O DEPARTAMENTO]],MINC_022025[LUGAR_FUNCIONES],MINC_022025[LUGAR_FUNCIONES_CODIGO])</f>
        <v>01.83.00.09</v>
      </c>
      <c r="X246" s="21">
        <f>LEN(Tabla15[[#This Row],[CODIGO LUGAR]])</f>
        <v>11</v>
      </c>
      <c r="Y246" s="21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42" t="str">
        <f>Tabla15[[#This Row],[cedula]]&amp;Tabla15[[#This Row],[CTA]]&amp;Tabla15[[#This Row],[prog]]</f>
        <v>402207804292.1.1.1.0101</v>
      </c>
      <c r="B247" s="21" t="s">
        <v>1787</v>
      </c>
      <c r="C247" s="59" t="s">
        <v>1807</v>
      </c>
      <c r="D247" s="59" t="s">
        <v>5730</v>
      </c>
      <c r="E247" s="59" t="s">
        <v>5731</v>
      </c>
      <c r="F247" s="59" t="s">
        <v>9</v>
      </c>
      <c r="G247" s="59" t="s">
        <v>1451</v>
      </c>
      <c r="H247" s="21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47" s="21" t="str">
        <f>_xlfn.XLOOKUP(Tabla15[[#This Row],[cedula]],MINC_022025[CATEGORIA_PROPIA],MINC_022025[CARGO],_xlfn.XLOOKUP(Tabla15[[#This Row],[COD]],TNOMINA[CODIGO],TNOMINA[cargo]))</f>
        <v>ANALISTA DE PLANIFICACION</v>
      </c>
      <c r="J247" s="21" t="str">
        <f>_xlfn.XLOOKUP(Tabla15[[#This Row],[cedula]],MINC_022025[NUMERO_DOCUMENTO],MINC_022025[LUGAR_FUNCIONES])</f>
        <v>DIRECCION DE PLANIFICACION Y DESARROLLO</v>
      </c>
      <c r="K2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47" s="21" t="str">
        <f>_xlfn.XLOOKUP(Tabla15[[#This Row],[CARGO]],TSIMPLIFICADO[CARGO],TSIMPLIFICADO[CATEGORIA DEL SERVIDOR],Tabla15[[#This Row],[TIPO]])</f>
        <v>FIJO</v>
      </c>
      <c r="M247" s="21" t="str">
        <f>IF(Tabla15[[#This Row],[CTA]]="2.1.1.3.01","TRAMITE DE PENSION",IF(Tabla15[[#This Row],[CAT1]]&lt;&gt;"",Tabla15[[#This Row],[CAT1]],Tabla15[[#This Row],[CAT2]]))</f>
        <v>CARRERA ADMINISTRATIVA</v>
      </c>
      <c r="N247" s="86" t="str">
        <f>_xlfn.XLOOKUP(Tabla15[[#This Row],[cedula]],TFECHA[cedula],TFECHA[desde],"")</f>
        <v/>
      </c>
      <c r="O247" s="86" t="str">
        <f>_xlfn.XLOOKUP(Tabla15[[#This Row],[cedula]],TFECHA[cedula],TFECHA[hasta],"")</f>
        <v/>
      </c>
      <c r="P247" s="34">
        <f>_xlfn.XLOOKUP(Tabla15[[#This Row],[COD]],TNOMINA[CODIGO],TNOMINA[sbruto])</f>
        <v>70000</v>
      </c>
      <c r="Q247" s="34">
        <f>_xlfn.XLOOKUP(Tabla15[[#This Row],[COD]],TNOMINA[CODIGO],TNOMINA[ISR])</f>
        <v>5025.38</v>
      </c>
      <c r="R247" s="34">
        <f>_xlfn.XLOOKUP(Tabla15[[#This Row],[COD]],TNOMINA[CODIGO],TNOMINA[SFS])</f>
        <v>2128</v>
      </c>
      <c r="S247" s="34">
        <f>_xlfn.XLOOKUP(Tabla15[[#This Row],[COD]],TNOMINA[CODIGO],TNOMINA[AFP])</f>
        <v>2009</v>
      </c>
      <c r="T247" s="34">
        <f>_xlfn.XLOOKUP(Tabla15[[#This Row],[COD]],TNOMINA[CODIGO],TNOMINA[Otros Descuentos])</f>
        <v>1740.4599999999991</v>
      </c>
      <c r="U247" s="34">
        <f>_xlfn.XLOOKUP(Tabla15[[#This Row],[COD]],TNOMINA[CODIGO],TNOMINA[sneto])</f>
        <v>59097.16</v>
      </c>
      <c r="V247" s="21" t="str" cm="1">
        <f t="array" ref="V247">_xlfn.XLOOKUP(Tabla15[[#This Row],[cedula]],MINC_022025[NUMERO_DOCUMENTO],LEFT(MINC_022025[GENERO],1))</f>
        <v>M</v>
      </c>
      <c r="W247" s="56" t="str">
        <f>_xlfn.XLOOKUP(Tabla15[[#This Row],[DIRECCIÓN O DEPARTAMENTO]],MINC_022025[LUGAR_FUNCIONES],MINC_022025[LUGAR_FUNCIONES_CODIGO])</f>
        <v>01.83.00.10</v>
      </c>
      <c r="X247" s="21">
        <f>LEN(Tabla15[[#This Row],[CODIGO LUGAR]])</f>
        <v>11</v>
      </c>
      <c r="Y247" s="21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42" t="str">
        <f>Tabla15[[#This Row],[cedula]]&amp;Tabla15[[#This Row],[CTA]]&amp;Tabla15[[#This Row],[prog]]</f>
        <v>228000117892.1.1.1.0101</v>
      </c>
      <c r="B248" s="21" t="s">
        <v>1787</v>
      </c>
      <c r="C248" s="59" t="s">
        <v>1807</v>
      </c>
      <c r="D248" s="59" t="s">
        <v>5730</v>
      </c>
      <c r="E248" s="59" t="s">
        <v>5731</v>
      </c>
      <c r="F248" s="59" t="s">
        <v>9</v>
      </c>
      <c r="G248" s="59" t="s">
        <v>1314</v>
      </c>
      <c r="H248" s="21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48" s="21" t="str">
        <f>_xlfn.XLOOKUP(Tabla15[[#This Row],[cedula]],MINC_022025[CATEGORIA_PROPIA],MINC_022025[CARGO],_xlfn.XLOOKUP(Tabla15[[#This Row],[COD]],TNOMINA[CODIGO],TNOMINA[cargo]))</f>
        <v>ANALISTA</v>
      </c>
      <c r="J248" s="21" t="str">
        <f>_xlfn.XLOOKUP(Tabla15[[#This Row],[cedula]],MINC_022025[NUMERO_DOCUMENTO],MINC_022025[LUGAR_FUNCIONES])</f>
        <v>DIRECCION DE PLANIFICACION Y DESARROLLO</v>
      </c>
      <c r="K2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8" s="21" t="str">
        <f>_xlfn.XLOOKUP(Tabla15[[#This Row],[CARGO]],TSIMPLIFICADO[CARGO],TSIMPLIFICADO[CATEGORIA DEL SERVIDOR],Tabla15[[#This Row],[TIPO]])</f>
        <v>FIJO</v>
      </c>
      <c r="M248" s="21" t="str">
        <f>IF(Tabla15[[#This Row],[CTA]]="2.1.1.3.01","TRAMITE DE PENSION",IF(Tabla15[[#This Row],[CAT1]]&lt;&gt;"",Tabla15[[#This Row],[CAT1]],Tabla15[[#This Row],[CAT2]]))</f>
        <v>FIJO</v>
      </c>
      <c r="N248" s="86" t="str">
        <f>_xlfn.XLOOKUP(Tabla15[[#This Row],[cedula]],TFECHA[cedula],TFECHA[desde],"")</f>
        <v/>
      </c>
      <c r="O248" s="86" t="str">
        <f>_xlfn.XLOOKUP(Tabla15[[#This Row],[cedula]],TFECHA[cedula],TFECHA[hasta],"")</f>
        <v/>
      </c>
      <c r="P248" s="34">
        <f>_xlfn.XLOOKUP(Tabla15[[#This Row],[COD]],TNOMINA[CODIGO],TNOMINA[sbruto])</f>
        <v>70000</v>
      </c>
      <c r="Q248" s="34">
        <f>_xlfn.XLOOKUP(Tabla15[[#This Row],[COD]],TNOMINA[CODIGO],TNOMINA[ISR])</f>
        <v>5368.48</v>
      </c>
      <c r="R248" s="34">
        <f>_xlfn.XLOOKUP(Tabla15[[#This Row],[COD]],TNOMINA[CODIGO],TNOMINA[SFS])</f>
        <v>2128</v>
      </c>
      <c r="S248" s="34">
        <f>_xlfn.XLOOKUP(Tabla15[[#This Row],[COD]],TNOMINA[CODIGO],TNOMINA[AFP])</f>
        <v>2009</v>
      </c>
      <c r="T248" s="34">
        <f>_xlfn.XLOOKUP(Tabla15[[#This Row],[COD]],TNOMINA[CODIGO],TNOMINA[Otros Descuentos])</f>
        <v>25.000000000007276</v>
      </c>
      <c r="U248" s="34">
        <f>_xlfn.XLOOKUP(Tabla15[[#This Row],[COD]],TNOMINA[CODIGO],TNOMINA[sneto])</f>
        <v>60469.52</v>
      </c>
      <c r="V248" s="21" t="str" cm="1">
        <f t="array" ref="V248">_xlfn.XLOOKUP(Tabla15[[#This Row],[cedula]],MINC_022025[NUMERO_DOCUMENTO],LEFT(MINC_022025[GENERO],1))</f>
        <v>F</v>
      </c>
      <c r="W248" s="56" t="str">
        <f>_xlfn.XLOOKUP(Tabla15[[#This Row],[DIRECCIÓN O DEPARTAMENTO]],MINC_022025[LUGAR_FUNCIONES],MINC_022025[LUGAR_FUNCIONES_CODIGO])</f>
        <v>01.83.00.10</v>
      </c>
      <c r="X248" s="21">
        <f>LEN(Tabla15[[#This Row],[CODIGO LUGAR]])</f>
        <v>11</v>
      </c>
      <c r="Y248" s="21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2" t="str">
        <f>Tabla15[[#This Row],[cedula]]&amp;Tabla15[[#This Row],[CTA]]&amp;Tabla15[[#This Row],[prog]]</f>
        <v>001019940022.1.1.1.0101</v>
      </c>
      <c r="B249" s="21" t="s">
        <v>1787</v>
      </c>
      <c r="C249" s="59" t="s">
        <v>1807</v>
      </c>
      <c r="D249" s="59" t="s">
        <v>5730</v>
      </c>
      <c r="E249" s="59" t="s">
        <v>5731</v>
      </c>
      <c r="F249" s="59" t="s">
        <v>9</v>
      </c>
      <c r="G249" s="59" t="s">
        <v>1246</v>
      </c>
      <c r="H249" s="21" t="str">
        <f>_xlfn.XLOOKUP(Tabla15[[#This Row],[cedula]],MINC_022025[CATEGORIA_PROPIA],MINC_022025[FECHA_INGRESO_PRIMER_CARGO],_xlfn.XLOOKUP(Tabla15[[#This Row],[COD]],TNOMINA[CODIGO],TNOMINA[nombre]))</f>
        <v>ALTAGRACIA MILQUEYA SOTO SUAZO</v>
      </c>
      <c r="I249" s="21" t="str">
        <f>_xlfn.XLOOKUP(Tabla15[[#This Row],[cedula]],MINC_022025[CATEGORIA_PROPIA],MINC_022025[CARGO],_xlfn.XLOOKUP(Tabla15[[#This Row],[COD]],TNOMINA[CODIGO],TNOMINA[cargo]))</f>
        <v>COORDINADOR (A)</v>
      </c>
      <c r="J249" s="21" t="str">
        <f>_xlfn.XLOOKUP(Tabla15[[#This Row],[cedula]],MINC_022025[NUMERO_DOCUMENTO],MINC_022025[LUGAR_FUNCIONES])</f>
        <v>DIRECCION DE RELACIONES INTERNACIONALES</v>
      </c>
      <c r="K2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49" s="21" t="str">
        <f>_xlfn.XLOOKUP(Tabla15[[#This Row],[CARGO]],TSIMPLIFICADO[CARGO],TSIMPLIFICADO[CATEGORIA DEL SERVIDOR],Tabla15[[#This Row],[TIPO]])</f>
        <v>FIJO</v>
      </c>
      <c r="M249" s="21" t="str">
        <f>IF(Tabla15[[#This Row],[CTA]]="2.1.1.3.01","TRAMITE DE PENSION",IF(Tabla15[[#This Row],[CAT1]]&lt;&gt;"",Tabla15[[#This Row],[CAT1]],Tabla15[[#This Row],[CAT2]]))</f>
        <v>FIJO</v>
      </c>
      <c r="N249" s="86" t="str">
        <f>_xlfn.XLOOKUP(Tabla15[[#This Row],[cedula]],TFECHA[cedula],TFECHA[desde],"")</f>
        <v/>
      </c>
      <c r="O249" s="86" t="str">
        <f>_xlfn.XLOOKUP(Tabla15[[#This Row],[cedula]],TFECHA[cedula],TFECHA[hasta],"")</f>
        <v/>
      </c>
      <c r="P249" s="34">
        <f>_xlfn.XLOOKUP(Tabla15[[#This Row],[COD]],TNOMINA[CODIGO],TNOMINA[sbruto])</f>
        <v>7000</v>
      </c>
      <c r="Q249" s="34">
        <f>_xlfn.XLOOKUP(Tabla15[[#This Row],[COD]],TNOMINA[CODIGO],TNOMINA[ISR])</f>
        <v>0</v>
      </c>
      <c r="R249" s="34">
        <f>_xlfn.XLOOKUP(Tabla15[[#This Row],[COD]],TNOMINA[CODIGO],TNOMINA[SFS])</f>
        <v>212.8</v>
      </c>
      <c r="S249" s="34">
        <f>_xlfn.XLOOKUP(Tabla15[[#This Row],[COD]],TNOMINA[CODIGO],TNOMINA[AFP])</f>
        <v>200.9</v>
      </c>
      <c r="T249" s="34">
        <f>_xlfn.XLOOKUP(Tabla15[[#This Row],[COD]],TNOMINA[CODIGO],TNOMINA[Otros Descuentos])</f>
        <v>0</v>
      </c>
      <c r="U249" s="34">
        <f>_xlfn.XLOOKUP(Tabla15[[#This Row],[COD]],TNOMINA[CODIGO],TNOMINA[sneto])</f>
        <v>3245.84</v>
      </c>
      <c r="V249" s="21" t="str" cm="1">
        <f t="array" ref="V249">_xlfn.XLOOKUP(Tabla15[[#This Row],[cedula]],MINC_022025[NUMERO_DOCUMENTO],LEFT(MINC_022025[GENERO],1))</f>
        <v>F</v>
      </c>
      <c r="W249" s="56" t="str">
        <f>_xlfn.XLOOKUP(Tabla15[[#This Row],[DIRECCIÓN O DEPARTAMENTO]],MINC_022025[LUGAR_FUNCIONES],MINC_022025[LUGAR_FUNCIONES_CODIGO])</f>
        <v>01.83.00.13</v>
      </c>
      <c r="X249" s="21">
        <f>LEN(Tabla15[[#This Row],[CODIGO LUGAR]])</f>
        <v>11</v>
      </c>
      <c r="Y249" s="21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2" t="str">
        <f>Tabla15[[#This Row],[cedula]]&amp;Tabla15[[#This Row],[CTA]]&amp;Tabla15[[#This Row],[prog]]</f>
        <v>001004333742.1.1.1.0101</v>
      </c>
      <c r="B250" s="21" t="s">
        <v>1787</v>
      </c>
      <c r="C250" s="59" t="s">
        <v>1807</v>
      </c>
      <c r="D250" s="59" t="s">
        <v>5730</v>
      </c>
      <c r="E250" s="59" t="s">
        <v>5731</v>
      </c>
      <c r="F250" s="59" t="s">
        <v>9</v>
      </c>
      <c r="G250" s="59" t="s">
        <v>1313</v>
      </c>
      <c r="H250" s="21" t="str">
        <f>_xlfn.XLOOKUP(Tabla15[[#This Row],[cedula]],MINC_022025[CATEGORIA_PROPIA],MINC_022025[FECHA_INGRESO_PRIMER_CARGO],_xlfn.XLOOKUP(Tabla15[[#This Row],[COD]],TNOMINA[CODIGO],TNOMINA[nombre]))</f>
        <v>GRACITA FRANCISCO</v>
      </c>
      <c r="I250" s="21" t="str">
        <f>_xlfn.XLOOKUP(Tabla15[[#This Row],[cedula]],MINC_022025[CATEGORIA_PROPIA],MINC_022025[CARGO],_xlfn.XLOOKUP(Tabla15[[#This Row],[COD]],TNOMINA[CODIGO],TNOMINA[cargo]))</f>
        <v>DIRECTOR (A)</v>
      </c>
      <c r="J250" s="21" t="str">
        <f>_xlfn.XLOOKUP(Tabla15[[#This Row],[cedula]],MINC_022025[NUMERO_DOCUMENTO],MINC_022025[LUGAR_FUNCIONES])</f>
        <v>DIRECCION DE RECURSOS HUMANOS</v>
      </c>
      <c r="K2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50" s="21" t="str">
        <f>_xlfn.XLOOKUP(Tabla15[[#This Row],[CARGO]],TSIMPLIFICADO[CARGO],TSIMPLIFICADO[CATEGORIA DEL SERVIDOR],Tabla15[[#This Row],[TIPO]])</f>
        <v>FIJO</v>
      </c>
      <c r="M250" s="21" t="str">
        <f>IF(Tabla15[[#This Row],[CTA]]="2.1.1.3.01","TRAMITE DE PENSION",IF(Tabla15[[#This Row],[CAT1]]&lt;&gt;"",Tabla15[[#This Row],[CAT1]],Tabla15[[#This Row],[CAT2]]))</f>
        <v>FIJO</v>
      </c>
      <c r="N250" s="86" t="str">
        <f>_xlfn.XLOOKUP(Tabla15[[#This Row],[cedula]],TFECHA[cedula],TFECHA[desde],"")</f>
        <v/>
      </c>
      <c r="O250" s="86" t="str">
        <f>_xlfn.XLOOKUP(Tabla15[[#This Row],[cedula]],TFECHA[cedula],TFECHA[hasta],"")</f>
        <v/>
      </c>
      <c r="P250" s="34">
        <f>_xlfn.XLOOKUP(Tabla15[[#This Row],[COD]],TNOMINA[CODIGO],TNOMINA[sbruto])</f>
        <v>180000</v>
      </c>
      <c r="Q250" s="34">
        <f>_xlfn.XLOOKUP(Tabla15[[#This Row],[COD]],TNOMINA[CODIGO],TNOMINA[ISR])</f>
        <v>30923.37</v>
      </c>
      <c r="R250" s="34">
        <f>_xlfn.XLOOKUP(Tabla15[[#This Row],[COD]],TNOMINA[CODIGO],TNOMINA[SFS])</f>
        <v>5472</v>
      </c>
      <c r="S250" s="34">
        <f>_xlfn.XLOOKUP(Tabla15[[#This Row],[COD]],TNOMINA[CODIGO],TNOMINA[AFP])</f>
        <v>5166</v>
      </c>
      <c r="T250" s="34">
        <f>_xlfn.XLOOKUP(Tabla15[[#This Row],[COD]],TNOMINA[CODIGO],TNOMINA[Otros Descuentos])</f>
        <v>2025</v>
      </c>
      <c r="U250" s="34">
        <f>_xlfn.XLOOKUP(Tabla15[[#This Row],[COD]],TNOMINA[CODIGO],TNOMINA[sneto])</f>
        <v>136413.63</v>
      </c>
      <c r="V250" s="21" t="str" cm="1">
        <f t="array" ref="V250">_xlfn.XLOOKUP(Tabla15[[#This Row],[cedula]],MINC_022025[NUMERO_DOCUMENTO],LEFT(MINC_022025[GENERO],1))</f>
        <v>F</v>
      </c>
      <c r="W250" s="56" t="str">
        <f>_xlfn.XLOOKUP(Tabla15[[#This Row],[DIRECCIÓN O DEPARTAMENTO]],MINC_022025[LUGAR_FUNCIONES],MINC_022025[LUGAR_FUNCIONES_CODIGO])</f>
        <v>01.83.00.14</v>
      </c>
      <c r="X250" s="21">
        <f>LEN(Tabla15[[#This Row],[CODIGO LUGAR]])</f>
        <v>11</v>
      </c>
      <c r="Y250" s="21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2" t="str">
        <f>Tabla15[[#This Row],[cedula]]&amp;Tabla15[[#This Row],[CTA]]&amp;Tabla15[[#This Row],[prog]]</f>
        <v>001187588042.1.1.1.0101</v>
      </c>
      <c r="B251" s="21" t="s">
        <v>1787</v>
      </c>
      <c r="C251" s="59" t="s">
        <v>1807</v>
      </c>
      <c r="D251" s="59" t="s">
        <v>5730</v>
      </c>
      <c r="E251" s="59" t="s">
        <v>5731</v>
      </c>
      <c r="F251" s="59" t="s">
        <v>9</v>
      </c>
      <c r="G251" s="59" t="s">
        <v>2951</v>
      </c>
      <c r="H251" s="21" t="str">
        <f>_xlfn.XLOOKUP(Tabla15[[#This Row],[cedula]],MINC_022025[CATEGORIA_PROPIA],MINC_022025[FECHA_INGRESO_PRIMER_CARGO],_xlfn.XLOOKUP(Tabla15[[#This Row],[COD]],TNOMINA[CODIGO],TNOMINA[nombre]))</f>
        <v>EDUARDO ALFONSO PEREZ</v>
      </c>
      <c r="I251" s="21" t="str">
        <f>_xlfn.XLOOKUP(Tabla15[[#This Row],[cedula]],MINC_022025[CATEGORIA_PROPIA],MINC_022025[CARGO],_xlfn.XLOOKUP(Tabla15[[#This Row],[COD]],TNOMINA[CODIGO],TNOMINA[cargo]))</f>
        <v>AUXILIAR ADMINISTRATIVO (A)</v>
      </c>
      <c r="J251" s="21" t="str">
        <f>_xlfn.XLOOKUP(Tabla15[[#This Row],[cedula]],MINC_022025[NUMERO_DOCUMENTO],MINC_022025[LUGAR_FUNCIONES])</f>
        <v>DIRECCION DE RECURSOS HUMANOS</v>
      </c>
      <c r="K2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51" s="21" t="str">
        <f>_xlfn.XLOOKUP(Tabla15[[#This Row],[CARGO]],TSIMPLIFICADO[CARGO],TSIMPLIFICADO[CATEGORIA DEL SERVIDOR],Tabla15[[#This Row],[TIPO]])</f>
        <v>ESTATUTO SIMPLIFICADO</v>
      </c>
      <c r="M251" s="21" t="str">
        <f>IF(Tabla15[[#This Row],[CTA]]="2.1.1.3.01","TRAMITE DE PENSION",IF(Tabla15[[#This Row],[CAT1]]&lt;&gt;"",Tabla15[[#This Row],[CAT1]],Tabla15[[#This Row],[CAT2]]))</f>
        <v>ESTATUTO SIMPLIFICADO</v>
      </c>
      <c r="N251" s="86" t="str">
        <f>_xlfn.XLOOKUP(Tabla15[[#This Row],[cedula]],TFECHA[cedula],TFECHA[desde],"")</f>
        <v/>
      </c>
      <c r="O251" s="86" t="str">
        <f>_xlfn.XLOOKUP(Tabla15[[#This Row],[cedula]],TFECHA[cedula],TFECHA[hasta],"")</f>
        <v/>
      </c>
      <c r="P251" s="34">
        <f>_xlfn.XLOOKUP(Tabla15[[#This Row],[COD]],TNOMINA[CODIGO],TNOMINA[sbruto])</f>
        <v>35000</v>
      </c>
      <c r="Q251" s="34">
        <f>_xlfn.XLOOKUP(Tabla15[[#This Row],[COD]],TNOMINA[CODIGO],TNOMINA[ISR])</f>
        <v>0</v>
      </c>
      <c r="R251" s="34">
        <f>_xlfn.XLOOKUP(Tabla15[[#This Row],[COD]],TNOMINA[CODIGO],TNOMINA[SFS])</f>
        <v>1064</v>
      </c>
      <c r="S251" s="34">
        <f>_xlfn.XLOOKUP(Tabla15[[#This Row],[COD]],TNOMINA[CODIGO],TNOMINA[AFP])</f>
        <v>1004.5</v>
      </c>
      <c r="T251" s="34">
        <f>_xlfn.XLOOKUP(Tabla15[[#This Row],[COD]],TNOMINA[CODIGO],TNOMINA[Otros Descuentos])</f>
        <v>0</v>
      </c>
      <c r="U251" s="34">
        <f>_xlfn.XLOOKUP(Tabla15[[#This Row],[COD]],TNOMINA[CODIGO],TNOMINA[sneto])</f>
        <v>32906.5</v>
      </c>
      <c r="V251" s="21" t="str" cm="1">
        <f t="array" ref="V251">_xlfn.XLOOKUP(Tabla15[[#This Row],[cedula]],MINC_022025[NUMERO_DOCUMENTO],LEFT(MINC_022025[GENERO],1))</f>
        <v>M</v>
      </c>
      <c r="W251" s="56" t="str">
        <f>_xlfn.XLOOKUP(Tabla15[[#This Row],[DIRECCIÓN O DEPARTAMENTO]],MINC_022025[LUGAR_FUNCIONES],MINC_022025[LUGAR_FUNCIONES_CODIGO])</f>
        <v>01.83.00.14</v>
      </c>
      <c r="X251" s="21">
        <f>LEN(Tabla15[[#This Row],[CODIGO LUGAR]])</f>
        <v>11</v>
      </c>
      <c r="Y251" s="21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42" t="str">
        <f>Tabla15[[#This Row],[cedula]]&amp;Tabla15[[#This Row],[CTA]]&amp;Tabla15[[#This Row],[prog]]</f>
        <v>001029014022.1.1.1.0101</v>
      </c>
      <c r="B252" s="21" t="s">
        <v>1787</v>
      </c>
      <c r="C252" s="59" t="s">
        <v>1807</v>
      </c>
      <c r="D252" s="59" t="s">
        <v>5730</v>
      </c>
      <c r="E252" s="59" t="s">
        <v>5731</v>
      </c>
      <c r="F252" s="59" t="s">
        <v>9</v>
      </c>
      <c r="G252" s="59" t="s">
        <v>1470</v>
      </c>
      <c r="H252" s="21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52" s="21" t="str">
        <f>_xlfn.XLOOKUP(Tabla15[[#This Row],[cedula]],MINC_022025[CATEGORIA_PROPIA],MINC_022025[CARGO],_xlfn.XLOOKUP(Tabla15[[#This Row],[COD]],TNOMINA[CODIGO],TNOMINA[cargo]))</f>
        <v>RECEPCIONISTA</v>
      </c>
      <c r="J252" s="21" t="str">
        <f>_xlfn.XLOOKUP(Tabla15[[#This Row],[cedula]],MINC_022025[NUMERO_DOCUMENTO],MINC_022025[LUGAR_FUNCIONES])</f>
        <v>DIRECCION DE RECURSOS HUMANOS</v>
      </c>
      <c r="K2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52" s="21" t="str">
        <f>_xlfn.XLOOKUP(Tabla15[[#This Row],[CARGO]],TSIMPLIFICADO[CARGO],TSIMPLIFICADO[CATEGORIA DEL SERVIDOR],Tabla15[[#This Row],[TIPO]])</f>
        <v>ESTATUTO SIMPLIFICADO</v>
      </c>
      <c r="M252" s="21" t="str">
        <f>IF(Tabla15[[#This Row],[CTA]]="2.1.1.3.01","TRAMITE DE PENSION",IF(Tabla15[[#This Row],[CAT1]]&lt;&gt;"",Tabla15[[#This Row],[CAT1]],Tabla15[[#This Row],[CAT2]]))</f>
        <v>ESTATUTO SIMPLIFICADO</v>
      </c>
      <c r="N252" s="86" t="str">
        <f>_xlfn.XLOOKUP(Tabla15[[#This Row],[cedula]],TFECHA[cedula],TFECHA[desde],"")</f>
        <v/>
      </c>
      <c r="O252" s="86" t="str">
        <f>_xlfn.XLOOKUP(Tabla15[[#This Row],[cedula]],TFECHA[cedula],TFECHA[hasta],"")</f>
        <v/>
      </c>
      <c r="P252" s="34">
        <f>_xlfn.XLOOKUP(Tabla15[[#This Row],[COD]],TNOMINA[CODIGO],TNOMINA[sbruto])</f>
        <v>35000</v>
      </c>
      <c r="Q252" s="34">
        <f>_xlfn.XLOOKUP(Tabla15[[#This Row],[COD]],TNOMINA[CODIGO],TNOMINA[ISR])</f>
        <v>0</v>
      </c>
      <c r="R252" s="34">
        <f>_xlfn.XLOOKUP(Tabla15[[#This Row],[COD]],TNOMINA[CODIGO],TNOMINA[SFS])</f>
        <v>1064</v>
      </c>
      <c r="S252" s="34">
        <f>_xlfn.XLOOKUP(Tabla15[[#This Row],[COD]],TNOMINA[CODIGO],TNOMINA[AFP])</f>
        <v>1004.5</v>
      </c>
      <c r="T252" s="34">
        <f>_xlfn.XLOOKUP(Tabla15[[#This Row],[COD]],TNOMINA[CODIGO],TNOMINA[Otros Descuentos])</f>
        <v>0</v>
      </c>
      <c r="U252" s="34">
        <f>_xlfn.XLOOKUP(Tabla15[[#This Row],[COD]],TNOMINA[CODIGO],TNOMINA[sneto])</f>
        <v>20120.96</v>
      </c>
      <c r="V252" s="21" t="str" cm="1">
        <f t="array" ref="V252">_xlfn.XLOOKUP(Tabla15[[#This Row],[cedula]],MINC_022025[NUMERO_DOCUMENTO],LEFT(MINC_022025[GENERO],1))</f>
        <v>F</v>
      </c>
      <c r="W252" s="56" t="str">
        <f>_xlfn.XLOOKUP(Tabla15[[#This Row],[DIRECCIÓN O DEPARTAMENTO]],MINC_022025[LUGAR_FUNCIONES],MINC_022025[LUGAR_FUNCIONES_CODIGO])</f>
        <v>01.83.00.14</v>
      </c>
      <c r="X252" s="21">
        <f>LEN(Tabla15[[#This Row],[CODIGO LUGAR]])</f>
        <v>11</v>
      </c>
      <c r="Y252" s="21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>
      <c r="A253" s="42" t="str">
        <f>Tabla15[[#This Row],[cedula]]&amp;Tabla15[[#This Row],[CTA]]&amp;Tabla15[[#This Row],[prog]]</f>
        <v>402295942432.1.1.1.0101</v>
      </c>
      <c r="B253" s="21" t="s">
        <v>1787</v>
      </c>
      <c r="C253" s="59" t="s">
        <v>1807</v>
      </c>
      <c r="D253" s="59" t="s">
        <v>5730</v>
      </c>
      <c r="E253" s="59" t="s">
        <v>5731</v>
      </c>
      <c r="F253" s="59" t="s">
        <v>9</v>
      </c>
      <c r="G253" s="59" t="s">
        <v>3007</v>
      </c>
      <c r="H253" s="21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53" s="21" t="str">
        <f>_xlfn.XLOOKUP(Tabla15[[#This Row],[cedula]],MINC_022025[CATEGORIA_PROPIA],MINC_022025[CARGO],_xlfn.XLOOKUP(Tabla15[[#This Row],[COD]],TNOMINA[CODIGO],TNOMINA[cargo]))</f>
        <v>AUXILIAR ADMINISTRATIVO (A)</v>
      </c>
      <c r="J253" s="21" t="str">
        <f>_xlfn.XLOOKUP(Tabla15[[#This Row],[cedula]],MINC_022025[NUMERO_DOCUMENTO],MINC_022025[LUGAR_FUNCIONES])</f>
        <v>DIRECCION DE RECURSOS HUMANOS</v>
      </c>
      <c r="K2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53" s="21" t="str">
        <f>_xlfn.XLOOKUP(Tabla15[[#This Row],[CARGO]],TSIMPLIFICADO[CARGO],TSIMPLIFICADO[CATEGORIA DEL SERVIDOR],Tabla15[[#This Row],[TIPO]])</f>
        <v>ESTATUTO SIMPLIFICADO</v>
      </c>
      <c r="M253" s="21" t="str">
        <f>IF(Tabla15[[#This Row],[CTA]]="2.1.1.3.01","TRAMITE DE PENSION",IF(Tabla15[[#This Row],[CAT1]]&lt;&gt;"",Tabla15[[#This Row],[CAT1]],Tabla15[[#This Row],[CAT2]]))</f>
        <v>ESTATUTO SIMPLIFICADO</v>
      </c>
      <c r="N253" s="86" t="str">
        <f>_xlfn.XLOOKUP(Tabla15[[#This Row],[cedula]],TFECHA[cedula],TFECHA[desde],"")</f>
        <v/>
      </c>
      <c r="O253" s="86" t="str">
        <f>_xlfn.XLOOKUP(Tabla15[[#This Row],[cedula]],TFECHA[cedula],TFECHA[hasta],"")</f>
        <v/>
      </c>
      <c r="P253" s="34">
        <f>_xlfn.XLOOKUP(Tabla15[[#This Row],[COD]],TNOMINA[CODIGO],TNOMINA[sbruto])</f>
        <v>35000</v>
      </c>
      <c r="Q253" s="34">
        <f>_xlfn.XLOOKUP(Tabla15[[#This Row],[COD]],TNOMINA[CODIGO],TNOMINA[ISR])</f>
        <v>0</v>
      </c>
      <c r="R253" s="34">
        <f>_xlfn.XLOOKUP(Tabla15[[#This Row],[COD]],TNOMINA[CODIGO],TNOMINA[SFS])</f>
        <v>1064</v>
      </c>
      <c r="S253" s="34">
        <f>_xlfn.XLOOKUP(Tabla15[[#This Row],[COD]],TNOMINA[CODIGO],TNOMINA[AFP])</f>
        <v>1004.5</v>
      </c>
      <c r="T253" s="34">
        <f>_xlfn.XLOOKUP(Tabla15[[#This Row],[COD]],TNOMINA[CODIGO],TNOMINA[Otros Descuentos])</f>
        <v>0</v>
      </c>
      <c r="U253" s="34">
        <f>_xlfn.XLOOKUP(Tabla15[[#This Row],[COD]],TNOMINA[CODIGO],TNOMINA[sneto])</f>
        <v>32906.5</v>
      </c>
      <c r="V253" s="21" t="str" cm="1">
        <f t="array" ref="V253">_xlfn.XLOOKUP(Tabla15[[#This Row],[cedula]],MINC_022025[NUMERO_DOCUMENTO],LEFT(MINC_022025[GENERO],1))</f>
        <v>F</v>
      </c>
      <c r="W253" s="56" t="str">
        <f>_xlfn.XLOOKUP(Tabla15[[#This Row],[DIRECCIÓN O DEPARTAMENTO]],MINC_022025[LUGAR_FUNCIONES],MINC_022025[LUGAR_FUNCIONES_CODIGO])</f>
        <v>01.83.00.14</v>
      </c>
      <c r="X253" s="21">
        <f>LEN(Tabla15[[#This Row],[CODIGO LUGAR]])</f>
        <v>11</v>
      </c>
      <c r="Y253" s="21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>
      <c r="A254" s="42" t="str">
        <f>Tabla15[[#This Row],[cedula]]&amp;Tabla15[[#This Row],[CTA]]&amp;Tabla15[[#This Row],[prog]]</f>
        <v>001017094912.1.1.1.0111</v>
      </c>
      <c r="B254" s="21" t="s">
        <v>1787</v>
      </c>
      <c r="C254" s="59" t="s">
        <v>1810</v>
      </c>
      <c r="D254" s="59" t="s">
        <v>5730</v>
      </c>
      <c r="E254" s="59" t="s">
        <v>5757</v>
      </c>
      <c r="F254" s="59" t="s">
        <v>9</v>
      </c>
      <c r="G254" s="59" t="s">
        <v>1468</v>
      </c>
      <c r="H254" s="21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254" s="21" t="str">
        <f>_xlfn.XLOOKUP(Tabla15[[#This Row],[cedula]],MINC_022025[CATEGORIA_PROPIA],MINC_022025[CARGO],_xlfn.XLOOKUP(Tabla15[[#This Row],[COD]],TNOMINA[CODIGO],TNOMINA[cargo]))</f>
        <v>DIRECTOR (A)</v>
      </c>
      <c r="J254" s="21" t="str">
        <f>_xlfn.XLOOKUP(Tabla15[[#This Row],[cedula]],MINC_022025[NUMERO_DOCUMENTO],MINC_022025[LUGAR_FUNCIONES])</f>
        <v>DIRECCION NACIONAL DE PATRIMONIO MONUMENTAL</v>
      </c>
      <c r="K2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254" s="21" t="str">
        <f>_xlfn.XLOOKUP(Tabla15[[#This Row],[CARGO]],TSIMPLIFICADO[CARGO],TSIMPLIFICADO[CATEGORIA DEL SERVIDOR],Tabla15[[#This Row],[TIPO]])</f>
        <v>FIJO</v>
      </c>
      <c r="M254" s="21" t="str">
        <f>IF(Tabla15[[#This Row],[CTA]]="2.1.1.3.01","TRAMITE DE PENSION",IF(Tabla15[[#This Row],[CAT1]]&lt;&gt;"",Tabla15[[#This Row],[CAT1]],Tabla15[[#This Row],[CAT2]]))</f>
        <v>LIBRE NOMBRAMIENTO Y REMOCION</v>
      </c>
      <c r="N254" s="86" t="str">
        <f>_xlfn.XLOOKUP(Tabla15[[#This Row],[cedula]],TFECHA[cedula],TFECHA[desde],"")</f>
        <v/>
      </c>
      <c r="O254" s="86" t="str">
        <f>_xlfn.XLOOKUP(Tabla15[[#This Row],[cedula]],TFECHA[cedula],TFECHA[hasta],"")</f>
        <v/>
      </c>
      <c r="P254" s="34">
        <f>_xlfn.XLOOKUP(Tabla15[[#This Row],[COD]],TNOMINA[CODIGO],TNOMINA[sbruto])</f>
        <v>210000</v>
      </c>
      <c r="Q254" s="34">
        <f>_xlfn.XLOOKUP(Tabla15[[#This Row],[COD]],TNOMINA[CODIGO],TNOMINA[ISR])</f>
        <v>38105.33</v>
      </c>
      <c r="R254" s="34">
        <f>_xlfn.XLOOKUP(Tabla15[[#This Row],[COD]],TNOMINA[CODIGO],TNOMINA[SFS])</f>
        <v>5883.16</v>
      </c>
      <c r="S254" s="34">
        <f>_xlfn.XLOOKUP(Tabla15[[#This Row],[COD]],TNOMINA[CODIGO],TNOMINA[AFP])</f>
        <v>6027</v>
      </c>
      <c r="T254" s="34">
        <f>_xlfn.XLOOKUP(Tabla15[[#This Row],[COD]],TNOMINA[CODIGO],TNOMINA[Otros Descuentos])</f>
        <v>24.999999999970896</v>
      </c>
      <c r="U254" s="34">
        <f>_xlfn.XLOOKUP(Tabla15[[#This Row],[COD]],TNOMINA[CODIGO],TNOMINA[sneto])</f>
        <v>159959.51</v>
      </c>
      <c r="V254" s="21" t="str" cm="1">
        <f t="array" ref="V254">_xlfn.XLOOKUP(Tabla15[[#This Row],[cedula]],MINC_022025[NUMERO_DOCUMENTO],LEFT(MINC_022025[GENERO],1))</f>
        <v>M</v>
      </c>
      <c r="W254" s="56" t="str">
        <f>_xlfn.XLOOKUP(Tabla15[[#This Row],[DIRECCIÓN O DEPARTAMENTO]],MINC_022025[LUGAR_FUNCIONES],MINC_022025[LUGAR_FUNCIONES_CODIGO])</f>
        <v>01.83.03.03</v>
      </c>
      <c r="X254" s="21">
        <f>LEN(Tabla15[[#This Row],[CODIGO LUGAR]])</f>
        <v>11</v>
      </c>
      <c r="Y254" s="21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42" t="str">
        <f>Tabla15[[#This Row],[cedula]]&amp;Tabla15[[#This Row],[CTA]]&amp;Tabla15[[#This Row],[prog]]</f>
        <v>001176061372.1.1.1.0111</v>
      </c>
      <c r="B255" s="21" t="s">
        <v>1787</v>
      </c>
      <c r="C255" s="59" t="s">
        <v>1810</v>
      </c>
      <c r="D255" s="59" t="s">
        <v>5730</v>
      </c>
      <c r="E255" s="59" t="s">
        <v>5757</v>
      </c>
      <c r="F255" s="59" t="s">
        <v>9</v>
      </c>
      <c r="G255" s="59" t="s">
        <v>1440</v>
      </c>
      <c r="H255" s="21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255" s="21" t="str">
        <f>_xlfn.XLOOKUP(Tabla15[[#This Row],[cedula]],MINC_022025[CATEGORIA_PROPIA],MINC_022025[CARGO],_xlfn.XLOOKUP(Tabla15[[#This Row],[COD]],TNOMINA[CODIGO],TNOMINA[cargo]))</f>
        <v>ENC. DE PROYECTOS</v>
      </c>
      <c r="J255" s="21" t="str">
        <f>_xlfn.XLOOKUP(Tabla15[[#This Row],[cedula]],MINC_022025[NUMERO_DOCUMENTO],MINC_022025[LUGAR_FUNCIONES])</f>
        <v>DIRECCION NACIONAL DE PATRIMONIO MONUMENTAL</v>
      </c>
      <c r="K2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55" s="21" t="str">
        <f>_xlfn.XLOOKUP(Tabla15[[#This Row],[CARGO]],TSIMPLIFICADO[CARGO],TSIMPLIFICADO[CATEGORIA DEL SERVIDOR],Tabla15[[#This Row],[TIPO]])</f>
        <v>FIJO</v>
      </c>
      <c r="M255" s="21" t="str">
        <f>IF(Tabla15[[#This Row],[CTA]]="2.1.1.3.01","TRAMITE DE PENSION",IF(Tabla15[[#This Row],[CAT1]]&lt;&gt;"",Tabla15[[#This Row],[CAT1]],Tabla15[[#This Row],[CAT2]]))</f>
        <v>FIJO</v>
      </c>
      <c r="N255" s="86" t="str">
        <f>_xlfn.XLOOKUP(Tabla15[[#This Row],[cedula]],TFECHA[cedula],TFECHA[desde],"")</f>
        <v/>
      </c>
      <c r="O255" s="86" t="str">
        <f>_xlfn.XLOOKUP(Tabla15[[#This Row],[cedula]],TFECHA[cedula],TFECHA[hasta],"")</f>
        <v/>
      </c>
      <c r="P255" s="34">
        <f>_xlfn.XLOOKUP(Tabla15[[#This Row],[COD]],TNOMINA[CODIGO],TNOMINA[sbruto])</f>
        <v>150000</v>
      </c>
      <c r="Q255" s="34">
        <f>_xlfn.XLOOKUP(Tabla15[[#This Row],[COD]],TNOMINA[CODIGO],TNOMINA[ISR])</f>
        <v>23866.62</v>
      </c>
      <c r="R255" s="34">
        <f>_xlfn.XLOOKUP(Tabla15[[#This Row],[COD]],TNOMINA[CODIGO],TNOMINA[SFS])</f>
        <v>4560</v>
      </c>
      <c r="S255" s="34">
        <f>_xlfn.XLOOKUP(Tabla15[[#This Row],[COD]],TNOMINA[CODIGO],TNOMINA[AFP])</f>
        <v>4305</v>
      </c>
      <c r="T255" s="34">
        <f>_xlfn.XLOOKUP(Tabla15[[#This Row],[COD]],TNOMINA[CODIGO],TNOMINA[Otros Descuentos])</f>
        <v>375</v>
      </c>
      <c r="U255" s="34">
        <f>_xlfn.XLOOKUP(Tabla15[[#This Row],[COD]],TNOMINA[CODIGO],TNOMINA[sneto])</f>
        <v>116893.38</v>
      </c>
      <c r="V255" s="21" t="str" cm="1">
        <f t="array" ref="V255">_xlfn.XLOOKUP(Tabla15[[#This Row],[cedula]],MINC_022025[NUMERO_DOCUMENTO],LEFT(MINC_022025[GENERO],1))</f>
        <v>M</v>
      </c>
      <c r="W255" s="56" t="str">
        <f>_xlfn.XLOOKUP(Tabla15[[#This Row],[DIRECCIÓN O DEPARTAMENTO]],MINC_022025[LUGAR_FUNCIONES],MINC_022025[LUGAR_FUNCIONES_CODIGO])</f>
        <v>01.83.03.03</v>
      </c>
      <c r="X255" s="21">
        <f>LEN(Tabla15[[#This Row],[CODIGO LUGAR]])</f>
        <v>11</v>
      </c>
      <c r="Y255" s="21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42" t="str">
        <f>Tabla15[[#This Row],[cedula]]&amp;Tabla15[[#This Row],[CTA]]&amp;Tabla15[[#This Row],[prog]]</f>
        <v>001095916852.1.1.1.0111</v>
      </c>
      <c r="B256" s="21" t="s">
        <v>1787</v>
      </c>
      <c r="C256" s="59" t="s">
        <v>1810</v>
      </c>
      <c r="D256" s="59" t="s">
        <v>5730</v>
      </c>
      <c r="E256" s="59" t="s">
        <v>5757</v>
      </c>
      <c r="F256" s="59" t="s">
        <v>9</v>
      </c>
      <c r="G256" s="59" t="s">
        <v>911</v>
      </c>
      <c r="H256" s="21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256" s="21" t="str">
        <f>_xlfn.XLOOKUP(Tabla15[[#This Row],[cedula]],MINC_022025[CATEGORIA_PROPIA],MINC_022025[CARGO],_xlfn.XLOOKUP(Tabla15[[#This Row],[COD]],TNOMINA[CODIGO],TNOMINA[cargo]))</f>
        <v>ASISTENTE</v>
      </c>
      <c r="J256" s="21" t="str">
        <f>_xlfn.XLOOKUP(Tabla15[[#This Row],[cedula]],MINC_022025[NUMERO_DOCUMENTO],MINC_022025[LUGAR_FUNCIONES])</f>
        <v>DIRECCION NACIONAL DE PATRIMONIO MONUMENTAL</v>
      </c>
      <c r="K2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56" s="21" t="str">
        <f>_xlfn.XLOOKUP(Tabla15[[#This Row],[CARGO]],TSIMPLIFICADO[CARGO],TSIMPLIFICADO[CATEGORIA DEL SERVIDOR],Tabla15[[#This Row],[TIPO]])</f>
        <v>FIJO</v>
      </c>
      <c r="M256" s="21" t="str">
        <f>IF(Tabla15[[#This Row],[CTA]]="2.1.1.3.01","TRAMITE DE PENSION",IF(Tabla15[[#This Row],[CAT1]]&lt;&gt;"",Tabla15[[#This Row],[CAT1]],Tabla15[[#This Row],[CAT2]]))</f>
        <v>CARRERA ADMINISTRATIVA</v>
      </c>
      <c r="N256" s="86" t="str">
        <f>_xlfn.XLOOKUP(Tabla15[[#This Row],[cedula]],TFECHA[cedula],TFECHA[desde],"")</f>
        <v/>
      </c>
      <c r="O256" s="86" t="str">
        <f>_xlfn.XLOOKUP(Tabla15[[#This Row],[cedula]],TFECHA[cedula],TFECHA[hasta],"")</f>
        <v/>
      </c>
      <c r="P256" s="34">
        <f>_xlfn.XLOOKUP(Tabla15[[#This Row],[COD]],TNOMINA[CODIGO],TNOMINA[sbruto])</f>
        <v>115000</v>
      </c>
      <c r="Q256" s="34">
        <f>_xlfn.XLOOKUP(Tabla15[[#This Row],[COD]],TNOMINA[CODIGO],TNOMINA[ISR])</f>
        <v>15204.88</v>
      </c>
      <c r="R256" s="34">
        <f>_xlfn.XLOOKUP(Tabla15[[#This Row],[COD]],TNOMINA[CODIGO],TNOMINA[SFS])</f>
        <v>3496</v>
      </c>
      <c r="S256" s="34">
        <f>_xlfn.XLOOKUP(Tabla15[[#This Row],[COD]],TNOMINA[CODIGO],TNOMINA[AFP])</f>
        <v>3300.5</v>
      </c>
      <c r="T256" s="34">
        <f>_xlfn.XLOOKUP(Tabla15[[#This Row],[COD]],TNOMINA[CODIGO],TNOMINA[Otros Descuentos])</f>
        <v>8836.8099999999977</v>
      </c>
      <c r="U256" s="34">
        <f>_xlfn.XLOOKUP(Tabla15[[#This Row],[COD]],TNOMINA[CODIGO],TNOMINA[sneto])</f>
        <v>84161.81</v>
      </c>
      <c r="V256" s="21" t="str" cm="1">
        <f t="array" ref="V256">_xlfn.XLOOKUP(Tabla15[[#This Row],[cedula]],MINC_022025[NUMERO_DOCUMENTO],LEFT(MINC_022025[GENERO],1))</f>
        <v>F</v>
      </c>
      <c r="W256" s="56" t="str">
        <f>_xlfn.XLOOKUP(Tabla15[[#This Row],[DIRECCIÓN O DEPARTAMENTO]],MINC_022025[LUGAR_FUNCIONES],MINC_022025[LUGAR_FUNCIONES_CODIGO])</f>
        <v>01.83.03.03</v>
      </c>
      <c r="X256" s="21">
        <f>LEN(Tabla15[[#This Row],[CODIGO LUGAR]])</f>
        <v>11</v>
      </c>
      <c r="Y256" s="21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42" t="str">
        <f>Tabla15[[#This Row],[cedula]]&amp;Tabla15[[#This Row],[CTA]]&amp;Tabla15[[#This Row],[prog]]</f>
        <v>001003680422.1.1.1.0111</v>
      </c>
      <c r="B257" s="21" t="s">
        <v>1787</v>
      </c>
      <c r="C257" s="59" t="s">
        <v>1810</v>
      </c>
      <c r="D257" s="59" t="s">
        <v>5730</v>
      </c>
      <c r="E257" s="59" t="s">
        <v>5757</v>
      </c>
      <c r="F257" s="59" t="s">
        <v>9</v>
      </c>
      <c r="G257" s="59" t="s">
        <v>853</v>
      </c>
      <c r="H257" s="21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257" s="21" t="str">
        <f>_xlfn.XLOOKUP(Tabla15[[#This Row],[cedula]],MINC_022025[CATEGORIA_PROPIA],MINC_022025[CARGO],_xlfn.XLOOKUP(Tabla15[[#This Row],[COD]],TNOMINA[CODIGO],TNOMINA[cargo]))</f>
        <v>ENCARGADO (A)</v>
      </c>
      <c r="J257" s="21" t="str">
        <f>_xlfn.XLOOKUP(Tabla15[[#This Row],[cedula]],MINC_022025[NUMERO_DOCUMENTO],MINC_022025[LUGAR_FUNCIONES])</f>
        <v>DIRECCION NACIONAL DE PATRIMONIO MONUMENTAL</v>
      </c>
      <c r="K2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57" s="21" t="str">
        <f>_xlfn.XLOOKUP(Tabla15[[#This Row],[CARGO]],TSIMPLIFICADO[CARGO],TSIMPLIFICADO[CATEGORIA DEL SERVIDOR],Tabla15[[#This Row],[TIPO]])</f>
        <v>FIJO</v>
      </c>
      <c r="M257" s="21" t="str">
        <f>IF(Tabla15[[#This Row],[CTA]]="2.1.1.3.01","TRAMITE DE PENSION",IF(Tabla15[[#This Row],[CAT1]]&lt;&gt;"",Tabla15[[#This Row],[CAT1]],Tabla15[[#This Row],[CAT2]]))</f>
        <v>CARRERA ADMINISTRATIVA</v>
      </c>
      <c r="N257" s="86" t="str">
        <f>_xlfn.XLOOKUP(Tabla15[[#This Row],[cedula]],TFECHA[cedula],TFECHA[desde],"")</f>
        <v/>
      </c>
      <c r="O257" s="86" t="str">
        <f>_xlfn.XLOOKUP(Tabla15[[#This Row],[cedula]],TFECHA[cedula],TFECHA[hasta],"")</f>
        <v/>
      </c>
      <c r="P257" s="34">
        <f>_xlfn.XLOOKUP(Tabla15[[#This Row],[COD]],TNOMINA[CODIGO],TNOMINA[sbruto])</f>
        <v>100000</v>
      </c>
      <c r="Q257" s="34">
        <f>_xlfn.XLOOKUP(Tabla15[[#This Row],[COD]],TNOMINA[CODIGO],TNOMINA[ISR])</f>
        <v>12105.37</v>
      </c>
      <c r="R257" s="34">
        <f>_xlfn.XLOOKUP(Tabla15[[#This Row],[COD]],TNOMINA[CODIGO],TNOMINA[SFS])</f>
        <v>3040</v>
      </c>
      <c r="S257" s="34">
        <f>_xlfn.XLOOKUP(Tabla15[[#This Row],[COD]],TNOMINA[CODIGO],TNOMINA[AFP])</f>
        <v>2870</v>
      </c>
      <c r="T257" s="34">
        <f>_xlfn.XLOOKUP(Tabla15[[#This Row],[COD]],TNOMINA[CODIGO],TNOMINA[Otros Descuentos])</f>
        <v>32428.590000000004</v>
      </c>
      <c r="U257" s="34">
        <f>_xlfn.XLOOKUP(Tabla15[[#This Row],[COD]],TNOMINA[CODIGO],TNOMINA[sneto])</f>
        <v>49556.04</v>
      </c>
      <c r="V257" s="21" t="str" cm="1">
        <f t="array" ref="V257">_xlfn.XLOOKUP(Tabla15[[#This Row],[cedula]],MINC_022025[NUMERO_DOCUMENTO],LEFT(MINC_022025[GENERO],1))</f>
        <v>F</v>
      </c>
      <c r="W257" s="56" t="str">
        <f>_xlfn.XLOOKUP(Tabla15[[#This Row],[DIRECCIÓN O DEPARTAMENTO]],MINC_022025[LUGAR_FUNCIONES],MINC_022025[LUGAR_FUNCIONES_CODIGO])</f>
        <v>01.83.03.03</v>
      </c>
      <c r="X257" s="21">
        <f>LEN(Tabla15[[#This Row],[CODIGO LUGAR]])</f>
        <v>11</v>
      </c>
      <c r="Y257" s="21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42" t="str">
        <f>Tabla15[[#This Row],[cedula]]&amp;Tabla15[[#This Row],[CTA]]&amp;Tabla15[[#This Row],[prog]]</f>
        <v>001010056272.1.1.1.0111</v>
      </c>
      <c r="B258" s="21" t="s">
        <v>1787</v>
      </c>
      <c r="C258" s="59" t="s">
        <v>1810</v>
      </c>
      <c r="D258" s="59" t="s">
        <v>5730</v>
      </c>
      <c r="E258" s="59" t="s">
        <v>5757</v>
      </c>
      <c r="F258" s="59" t="s">
        <v>9</v>
      </c>
      <c r="G258" s="59" t="s">
        <v>1486</v>
      </c>
      <c r="H258" s="21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258" s="21" t="str">
        <f>_xlfn.XLOOKUP(Tabla15[[#This Row],[cedula]],MINC_022025[CATEGORIA_PROPIA],MINC_022025[CARGO],_xlfn.XLOOKUP(Tabla15[[#This Row],[COD]],TNOMINA[CODIGO],TNOMINA[cargo]))</f>
        <v>ASISTENTE</v>
      </c>
      <c r="J258" s="21" t="str">
        <f>_xlfn.XLOOKUP(Tabla15[[#This Row],[cedula]],MINC_022025[NUMERO_DOCUMENTO],MINC_022025[LUGAR_FUNCIONES])</f>
        <v>DIRECCION NACIONAL DE PATRIMONIO MONUMENTAL</v>
      </c>
      <c r="K2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258" s="21" t="str">
        <f>_xlfn.XLOOKUP(Tabla15[[#This Row],[CARGO]],TSIMPLIFICADO[CARGO],TSIMPLIFICADO[CATEGORIA DEL SERVIDOR],Tabla15[[#This Row],[TIPO]])</f>
        <v>FIJO</v>
      </c>
      <c r="M258" s="21" t="str">
        <f>IF(Tabla15[[#This Row],[CTA]]="2.1.1.3.01","TRAMITE DE PENSION",IF(Tabla15[[#This Row],[CAT1]]&lt;&gt;"",Tabla15[[#This Row],[CAT1]],Tabla15[[#This Row],[CAT2]]))</f>
        <v>EMPLEADO DE CONFIANZA</v>
      </c>
      <c r="N258" s="86" t="str">
        <f>_xlfn.XLOOKUP(Tabla15[[#This Row],[cedula]],TFECHA[cedula],TFECHA[desde],"")</f>
        <v/>
      </c>
      <c r="O258" s="86" t="str">
        <f>_xlfn.XLOOKUP(Tabla15[[#This Row],[cedula]],TFECHA[cedula],TFECHA[hasta],"")</f>
        <v/>
      </c>
      <c r="P258" s="34">
        <f>_xlfn.XLOOKUP(Tabla15[[#This Row],[COD]],TNOMINA[CODIGO],TNOMINA[sbruto])</f>
        <v>90000</v>
      </c>
      <c r="Q258" s="34">
        <f>_xlfn.XLOOKUP(Tabla15[[#This Row],[COD]],TNOMINA[CODIGO],TNOMINA[ISR])</f>
        <v>9753.1200000000008</v>
      </c>
      <c r="R258" s="34">
        <f>_xlfn.XLOOKUP(Tabla15[[#This Row],[COD]],TNOMINA[CODIGO],TNOMINA[SFS])</f>
        <v>2736</v>
      </c>
      <c r="S258" s="34">
        <f>_xlfn.XLOOKUP(Tabla15[[#This Row],[COD]],TNOMINA[CODIGO],TNOMINA[AFP])</f>
        <v>2583</v>
      </c>
      <c r="T258" s="34">
        <f>_xlfn.XLOOKUP(Tabla15[[#This Row],[COD]],TNOMINA[CODIGO],TNOMINA[Otros Descuentos])</f>
        <v>25</v>
      </c>
      <c r="U258" s="34">
        <f>_xlfn.XLOOKUP(Tabla15[[#This Row],[COD]],TNOMINA[CODIGO],TNOMINA[sneto])</f>
        <v>74902.880000000005</v>
      </c>
      <c r="V258" s="21" t="str" cm="1">
        <f t="array" ref="V258">_xlfn.XLOOKUP(Tabla15[[#This Row],[cedula]],MINC_022025[NUMERO_DOCUMENTO],LEFT(MINC_022025[GENERO],1))</f>
        <v>F</v>
      </c>
      <c r="W258" s="56" t="str">
        <f>_xlfn.XLOOKUP(Tabla15[[#This Row],[DIRECCIÓN O DEPARTAMENTO]],MINC_022025[LUGAR_FUNCIONES],MINC_022025[LUGAR_FUNCIONES_CODIGO])</f>
        <v>01.83.03.03</v>
      </c>
      <c r="X258" s="21">
        <f>LEN(Tabla15[[#This Row],[CODIGO LUGAR]])</f>
        <v>11</v>
      </c>
      <c r="Y258" s="21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42" t="str">
        <f>Tabla15[[#This Row],[cedula]]&amp;Tabla15[[#This Row],[CTA]]&amp;Tabla15[[#This Row],[prog]]</f>
        <v>001006375292.1.1.1.0111</v>
      </c>
      <c r="B259" s="21" t="s">
        <v>1787</v>
      </c>
      <c r="C259" s="59" t="s">
        <v>1810</v>
      </c>
      <c r="D259" s="59" t="s">
        <v>5730</v>
      </c>
      <c r="E259" s="59" t="s">
        <v>5757</v>
      </c>
      <c r="F259" s="59" t="s">
        <v>9</v>
      </c>
      <c r="G259" s="59" t="s">
        <v>1472</v>
      </c>
      <c r="H259" s="21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259" s="21" t="str">
        <f>_xlfn.XLOOKUP(Tabla15[[#This Row],[cedula]],MINC_022025[CATEGORIA_PROPIA],MINC_022025[CARGO],_xlfn.XLOOKUP(Tabla15[[#This Row],[COD]],TNOMINA[CODIGO],TNOMINA[cargo]))</f>
        <v>ENC. DE TRAMITACION DE PROYECT</v>
      </c>
      <c r="J259" s="21" t="str">
        <f>_xlfn.XLOOKUP(Tabla15[[#This Row],[cedula]],MINC_022025[NUMERO_DOCUMENTO],MINC_022025[LUGAR_FUNCIONES])</f>
        <v>DIRECCION NACIONAL DE PATRIMONIO MONUMENTAL</v>
      </c>
      <c r="K2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59" s="21" t="str">
        <f>_xlfn.XLOOKUP(Tabla15[[#This Row],[CARGO]],TSIMPLIFICADO[CARGO],TSIMPLIFICADO[CATEGORIA DEL SERVIDOR],Tabla15[[#This Row],[TIPO]])</f>
        <v>FIJO</v>
      </c>
      <c r="M259" s="21" t="str">
        <f>IF(Tabla15[[#This Row],[CTA]]="2.1.1.3.01","TRAMITE DE PENSION",IF(Tabla15[[#This Row],[CAT1]]&lt;&gt;"",Tabla15[[#This Row],[CAT1]],Tabla15[[#This Row],[CAT2]]))</f>
        <v>FIJO</v>
      </c>
      <c r="N259" s="86" t="str">
        <f>_xlfn.XLOOKUP(Tabla15[[#This Row],[cedula]],TFECHA[cedula],TFECHA[desde],"")</f>
        <v/>
      </c>
      <c r="O259" s="86" t="str">
        <f>_xlfn.XLOOKUP(Tabla15[[#This Row],[cedula]],TFECHA[cedula],TFECHA[hasta],"")</f>
        <v/>
      </c>
      <c r="P259" s="34">
        <f>_xlfn.XLOOKUP(Tabla15[[#This Row],[COD]],TNOMINA[CODIGO],TNOMINA[sbruto])</f>
        <v>70000</v>
      </c>
      <c r="Q259" s="34">
        <f>_xlfn.XLOOKUP(Tabla15[[#This Row],[COD]],TNOMINA[CODIGO],TNOMINA[ISR])</f>
        <v>5368.48</v>
      </c>
      <c r="R259" s="34">
        <f>_xlfn.XLOOKUP(Tabla15[[#This Row],[COD]],TNOMINA[CODIGO],TNOMINA[SFS])</f>
        <v>2128</v>
      </c>
      <c r="S259" s="34">
        <f>_xlfn.XLOOKUP(Tabla15[[#This Row],[COD]],TNOMINA[CODIGO],TNOMINA[AFP])</f>
        <v>2009</v>
      </c>
      <c r="T259" s="34">
        <f>_xlfn.XLOOKUP(Tabla15[[#This Row],[COD]],TNOMINA[CODIGO],TNOMINA[Otros Descuentos])</f>
        <v>25.000000000007276</v>
      </c>
      <c r="U259" s="34">
        <f>_xlfn.XLOOKUP(Tabla15[[#This Row],[COD]],TNOMINA[CODIGO],TNOMINA[sneto])</f>
        <v>60469.52</v>
      </c>
      <c r="V259" s="21" t="str" cm="1">
        <f t="array" ref="V259">_xlfn.XLOOKUP(Tabla15[[#This Row],[cedula]],MINC_022025[NUMERO_DOCUMENTO],LEFT(MINC_022025[GENERO],1))</f>
        <v>F</v>
      </c>
      <c r="W259" s="56" t="str">
        <f>_xlfn.XLOOKUP(Tabla15[[#This Row],[DIRECCIÓN O DEPARTAMENTO]],MINC_022025[LUGAR_FUNCIONES],MINC_022025[LUGAR_FUNCIONES_CODIGO])</f>
        <v>01.83.03.03</v>
      </c>
      <c r="X259" s="21">
        <f>LEN(Tabla15[[#This Row],[CODIGO LUGAR]])</f>
        <v>11</v>
      </c>
      <c r="Y259" s="21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42" t="str">
        <f>Tabla15[[#This Row],[cedula]]&amp;Tabla15[[#This Row],[CTA]]&amp;Tabla15[[#This Row],[prog]]</f>
        <v>001056052322.1.1.1.0111</v>
      </c>
      <c r="B260" s="21" t="s">
        <v>1787</v>
      </c>
      <c r="C260" s="59" t="s">
        <v>1810</v>
      </c>
      <c r="D260" s="59" t="s">
        <v>5730</v>
      </c>
      <c r="E260" s="59" t="s">
        <v>5757</v>
      </c>
      <c r="F260" s="59" t="s">
        <v>9</v>
      </c>
      <c r="G260" s="59" t="s">
        <v>1497</v>
      </c>
      <c r="H260" s="21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260" s="21" t="str">
        <f>_xlfn.XLOOKUP(Tabla15[[#This Row],[cedula]],MINC_022025[CATEGORIA_PROPIA],MINC_022025[CARGO],_xlfn.XLOOKUP(Tabla15[[#This Row],[COD]],TNOMINA[CODIGO],TNOMINA[cargo]))</f>
        <v>ENC. PAT. MON. REG. ESTE S.P.M</v>
      </c>
      <c r="J260" s="21" t="str">
        <f>_xlfn.XLOOKUP(Tabla15[[#This Row],[cedula]],MINC_022025[NUMERO_DOCUMENTO],MINC_022025[LUGAR_FUNCIONES])</f>
        <v>DIRECCION NACIONAL DE PATRIMONIO MONUMENTAL</v>
      </c>
      <c r="K2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60" s="21" t="str">
        <f>_xlfn.XLOOKUP(Tabla15[[#This Row],[CARGO]],TSIMPLIFICADO[CARGO],TSIMPLIFICADO[CATEGORIA DEL SERVIDOR],Tabla15[[#This Row],[TIPO]])</f>
        <v>FIJO</v>
      </c>
      <c r="M260" s="21" t="str">
        <f>IF(Tabla15[[#This Row],[CTA]]="2.1.1.3.01","TRAMITE DE PENSION",IF(Tabla15[[#This Row],[CAT1]]&lt;&gt;"",Tabla15[[#This Row],[CAT1]],Tabla15[[#This Row],[CAT2]]))</f>
        <v>FIJO</v>
      </c>
      <c r="N260" s="86" t="str">
        <f>_xlfn.XLOOKUP(Tabla15[[#This Row],[cedula]],TFECHA[cedula],TFECHA[desde],"")</f>
        <v/>
      </c>
      <c r="O260" s="86" t="str">
        <f>_xlfn.XLOOKUP(Tabla15[[#This Row],[cedula]],TFECHA[cedula],TFECHA[hasta],"")</f>
        <v/>
      </c>
      <c r="P260" s="34">
        <f>_xlfn.XLOOKUP(Tabla15[[#This Row],[COD]],TNOMINA[CODIGO],TNOMINA[sbruto])</f>
        <v>70000</v>
      </c>
      <c r="Q260" s="34">
        <f>_xlfn.XLOOKUP(Tabla15[[#This Row],[COD]],TNOMINA[CODIGO],TNOMINA[ISR])</f>
        <v>5368.48</v>
      </c>
      <c r="R260" s="34">
        <f>_xlfn.XLOOKUP(Tabla15[[#This Row],[COD]],TNOMINA[CODIGO],TNOMINA[SFS])</f>
        <v>2128</v>
      </c>
      <c r="S260" s="34">
        <f>_xlfn.XLOOKUP(Tabla15[[#This Row],[COD]],TNOMINA[CODIGO],TNOMINA[AFP])</f>
        <v>2009</v>
      </c>
      <c r="T260" s="34">
        <f>_xlfn.XLOOKUP(Tabla15[[#This Row],[COD]],TNOMINA[CODIGO],TNOMINA[Otros Descuentos])</f>
        <v>375.00000000000728</v>
      </c>
      <c r="U260" s="34">
        <f>_xlfn.XLOOKUP(Tabla15[[#This Row],[COD]],TNOMINA[CODIGO],TNOMINA[sneto])</f>
        <v>60119.519999999997</v>
      </c>
      <c r="V260" s="21" t="str" cm="1">
        <f t="array" ref="V260">_xlfn.XLOOKUP(Tabla15[[#This Row],[cedula]],MINC_022025[NUMERO_DOCUMENTO],LEFT(MINC_022025[GENERO],1))</f>
        <v>F</v>
      </c>
      <c r="W260" s="56" t="str">
        <f>_xlfn.XLOOKUP(Tabla15[[#This Row],[DIRECCIÓN O DEPARTAMENTO]],MINC_022025[LUGAR_FUNCIONES],MINC_022025[LUGAR_FUNCIONES_CODIGO])</f>
        <v>01.83.03.03</v>
      </c>
      <c r="X260" s="21">
        <f>LEN(Tabla15[[#This Row],[CODIGO LUGAR]])</f>
        <v>11</v>
      </c>
      <c r="Y260" s="21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42" t="str">
        <f>Tabla15[[#This Row],[cedula]]&amp;Tabla15[[#This Row],[CTA]]&amp;Tabla15[[#This Row],[prog]]</f>
        <v>001026133792.1.1.1.0111</v>
      </c>
      <c r="B261" s="21" t="s">
        <v>1787</v>
      </c>
      <c r="C261" s="59" t="s">
        <v>1810</v>
      </c>
      <c r="D261" s="59" t="s">
        <v>5730</v>
      </c>
      <c r="E261" s="59" t="s">
        <v>5757</v>
      </c>
      <c r="F261" s="59" t="s">
        <v>9</v>
      </c>
      <c r="G261" s="59" t="s">
        <v>1444</v>
      </c>
      <c r="H261" s="21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261" s="21" t="str">
        <f>_xlfn.XLOOKUP(Tabla15[[#This Row],[cedula]],MINC_022025[CATEGORIA_PROPIA],MINC_022025[CARGO],_xlfn.XLOOKUP(Tabla15[[#This Row],[COD]],TNOMINA[CODIGO],TNOMINA[cargo]))</f>
        <v>ANALISTA</v>
      </c>
      <c r="J261" s="21" t="str">
        <f>_xlfn.XLOOKUP(Tabla15[[#This Row],[cedula]],MINC_022025[NUMERO_DOCUMENTO],MINC_022025[LUGAR_FUNCIONES])</f>
        <v>DIRECCION NACIONAL DE PATRIMONIO MONUMENTAL</v>
      </c>
      <c r="K2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61" s="21" t="str">
        <f>_xlfn.XLOOKUP(Tabla15[[#This Row],[CARGO]],TSIMPLIFICADO[CARGO],TSIMPLIFICADO[CATEGORIA DEL SERVIDOR],Tabla15[[#This Row],[TIPO]])</f>
        <v>FIJO</v>
      </c>
      <c r="M261" s="21" t="str">
        <f>IF(Tabla15[[#This Row],[CTA]]="2.1.1.3.01","TRAMITE DE PENSION",IF(Tabla15[[#This Row],[CAT1]]&lt;&gt;"",Tabla15[[#This Row],[CAT1]],Tabla15[[#This Row],[CAT2]]))</f>
        <v>FIJO</v>
      </c>
      <c r="N261" s="86" t="str">
        <f>_xlfn.XLOOKUP(Tabla15[[#This Row],[cedula]],TFECHA[cedula],TFECHA[desde],"")</f>
        <v/>
      </c>
      <c r="O261" s="86" t="str">
        <f>_xlfn.XLOOKUP(Tabla15[[#This Row],[cedula]],TFECHA[cedula],TFECHA[hasta],"")</f>
        <v/>
      </c>
      <c r="P261" s="34">
        <f>_xlfn.XLOOKUP(Tabla15[[#This Row],[COD]],TNOMINA[CODIGO],TNOMINA[sbruto])</f>
        <v>65000</v>
      </c>
      <c r="Q261" s="34">
        <f>_xlfn.XLOOKUP(Tabla15[[#This Row],[COD]],TNOMINA[CODIGO],TNOMINA[ISR])</f>
        <v>4427.58</v>
      </c>
      <c r="R261" s="34">
        <f>_xlfn.XLOOKUP(Tabla15[[#This Row],[COD]],TNOMINA[CODIGO],TNOMINA[SFS])</f>
        <v>1976</v>
      </c>
      <c r="S261" s="34">
        <f>_xlfn.XLOOKUP(Tabla15[[#This Row],[COD]],TNOMINA[CODIGO],TNOMINA[AFP])</f>
        <v>1865.5</v>
      </c>
      <c r="T261" s="34">
        <f>_xlfn.XLOOKUP(Tabla15[[#This Row],[COD]],TNOMINA[CODIGO],TNOMINA[Otros Descuentos])</f>
        <v>25</v>
      </c>
      <c r="U261" s="34">
        <f>_xlfn.XLOOKUP(Tabla15[[#This Row],[COD]],TNOMINA[CODIGO],TNOMINA[sneto])</f>
        <v>56705.919999999998</v>
      </c>
      <c r="V261" s="21" t="str" cm="1">
        <f t="array" ref="V261">_xlfn.XLOOKUP(Tabla15[[#This Row],[cedula]],MINC_022025[NUMERO_DOCUMENTO],LEFT(MINC_022025[GENERO],1))</f>
        <v>F</v>
      </c>
      <c r="W261" s="56" t="str">
        <f>_xlfn.XLOOKUP(Tabla15[[#This Row],[DIRECCIÓN O DEPARTAMENTO]],MINC_022025[LUGAR_FUNCIONES],MINC_022025[LUGAR_FUNCIONES_CODIGO])</f>
        <v>01.83.03.03</v>
      </c>
      <c r="X261" s="21">
        <f>LEN(Tabla15[[#This Row],[CODIGO LUGAR]])</f>
        <v>11</v>
      </c>
      <c r="Y261" s="21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42" t="str">
        <f>Tabla15[[#This Row],[cedula]]&amp;Tabla15[[#This Row],[CTA]]&amp;Tabla15[[#This Row],[prog]]</f>
        <v>001023957872.1.1.1.0111</v>
      </c>
      <c r="B262" s="21" t="s">
        <v>1787</v>
      </c>
      <c r="C262" s="59" t="s">
        <v>1810</v>
      </c>
      <c r="D262" s="59" t="s">
        <v>5730</v>
      </c>
      <c r="E262" s="59" t="s">
        <v>5757</v>
      </c>
      <c r="F262" s="59" t="s">
        <v>9</v>
      </c>
      <c r="G262" s="59" t="s">
        <v>898</v>
      </c>
      <c r="H262" s="21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262" s="21" t="str">
        <f>_xlfn.XLOOKUP(Tabla15[[#This Row],[cedula]],MINC_022025[CATEGORIA_PROPIA],MINC_022025[CARGO],_xlfn.XLOOKUP(Tabla15[[#This Row],[COD]],TNOMINA[CODIGO],TNOMINA[cargo]))</f>
        <v>ARQUEOLOGO INVESTIGADOR</v>
      </c>
      <c r="J262" s="21" t="str">
        <f>_xlfn.XLOOKUP(Tabla15[[#This Row],[cedula]],MINC_022025[NUMERO_DOCUMENTO],MINC_022025[LUGAR_FUNCIONES])</f>
        <v>DIRECCION NACIONAL DE PATRIMONIO MONUMENTAL</v>
      </c>
      <c r="K2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62" s="21" t="str">
        <f>_xlfn.XLOOKUP(Tabla15[[#This Row],[CARGO]],TSIMPLIFICADO[CARGO],TSIMPLIFICADO[CATEGORIA DEL SERVIDOR],Tabla15[[#This Row],[TIPO]])</f>
        <v>FIJO</v>
      </c>
      <c r="M262" s="21" t="str">
        <f>IF(Tabla15[[#This Row],[CTA]]="2.1.1.3.01","TRAMITE DE PENSION",IF(Tabla15[[#This Row],[CAT1]]&lt;&gt;"",Tabla15[[#This Row],[CAT1]],Tabla15[[#This Row],[CAT2]]))</f>
        <v>CARRERA ADMINISTRATIVA</v>
      </c>
      <c r="N262" s="86" t="str">
        <f>_xlfn.XLOOKUP(Tabla15[[#This Row],[cedula]],TFECHA[cedula],TFECHA[desde],"")</f>
        <v/>
      </c>
      <c r="O262" s="86" t="str">
        <f>_xlfn.XLOOKUP(Tabla15[[#This Row],[cedula]],TFECHA[cedula],TFECHA[hasta],"")</f>
        <v/>
      </c>
      <c r="P262" s="34">
        <f>_xlfn.XLOOKUP(Tabla15[[#This Row],[COD]],TNOMINA[CODIGO],TNOMINA[sbruto])</f>
        <v>60000</v>
      </c>
      <c r="Q262" s="34">
        <f>_xlfn.XLOOKUP(Tabla15[[#This Row],[COD]],TNOMINA[CODIGO],TNOMINA[ISR])</f>
        <v>3486.68</v>
      </c>
      <c r="R262" s="34">
        <f>_xlfn.XLOOKUP(Tabla15[[#This Row],[COD]],TNOMINA[CODIGO],TNOMINA[SFS])</f>
        <v>1824</v>
      </c>
      <c r="S262" s="34">
        <f>_xlfn.XLOOKUP(Tabla15[[#This Row],[COD]],TNOMINA[CODIGO],TNOMINA[AFP])</f>
        <v>1722</v>
      </c>
      <c r="T262" s="34">
        <f>_xlfn.XLOOKUP(Tabla15[[#This Row],[COD]],TNOMINA[CODIGO],TNOMINA[Otros Descuentos])</f>
        <v>2439</v>
      </c>
      <c r="U262" s="34">
        <f>_xlfn.XLOOKUP(Tabla15[[#This Row],[COD]],TNOMINA[CODIGO],TNOMINA[sneto])</f>
        <v>50528.32</v>
      </c>
      <c r="V262" s="21" t="str" cm="1">
        <f t="array" ref="V262">_xlfn.XLOOKUP(Tabla15[[#This Row],[cedula]],MINC_022025[NUMERO_DOCUMENTO],LEFT(MINC_022025[GENERO],1))</f>
        <v>M</v>
      </c>
      <c r="W262" s="56" t="str">
        <f>_xlfn.XLOOKUP(Tabla15[[#This Row],[DIRECCIÓN O DEPARTAMENTO]],MINC_022025[LUGAR_FUNCIONES],MINC_022025[LUGAR_FUNCIONES_CODIGO])</f>
        <v>01.83.03.03</v>
      </c>
      <c r="X262" s="21">
        <f>LEN(Tabla15[[#This Row],[CODIGO LUGAR]])</f>
        <v>11</v>
      </c>
      <c r="Y262" s="21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>
      <c r="A263" s="42" t="str">
        <f>Tabla15[[#This Row],[cedula]]&amp;Tabla15[[#This Row],[CTA]]&amp;Tabla15[[#This Row],[prog]]</f>
        <v>001016319502.1.1.1.0111</v>
      </c>
      <c r="B263" s="21" t="s">
        <v>1787</v>
      </c>
      <c r="C263" s="59" t="s">
        <v>1810</v>
      </c>
      <c r="D263" s="59" t="s">
        <v>5730</v>
      </c>
      <c r="E263" s="59" t="s">
        <v>5757</v>
      </c>
      <c r="F263" s="59" t="s">
        <v>9</v>
      </c>
      <c r="G263" s="59" t="s">
        <v>1489</v>
      </c>
      <c r="H263" s="21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263" s="21" t="str">
        <f>_xlfn.XLOOKUP(Tabla15[[#This Row],[cedula]],MINC_022025[CATEGORIA_PROPIA],MINC_022025[CARGO],_xlfn.XLOOKUP(Tabla15[[#This Row],[COD]],TNOMINA[CODIGO],TNOMINA[cargo]))</f>
        <v>ARQUITECTO (A)</v>
      </c>
      <c r="J263" s="21" t="str">
        <f>_xlfn.XLOOKUP(Tabla15[[#This Row],[cedula]],MINC_022025[NUMERO_DOCUMENTO],MINC_022025[LUGAR_FUNCIONES])</f>
        <v>DIRECCION NACIONAL DE PATRIMONIO MONUMENTAL</v>
      </c>
      <c r="K2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63" s="21" t="str">
        <f>_xlfn.XLOOKUP(Tabla15[[#This Row],[CARGO]],TSIMPLIFICADO[CARGO],TSIMPLIFICADO[CATEGORIA DEL SERVIDOR],Tabla15[[#This Row],[TIPO]])</f>
        <v>FIJO</v>
      </c>
      <c r="M263" s="21" t="str">
        <f>IF(Tabla15[[#This Row],[CTA]]="2.1.1.3.01","TRAMITE DE PENSION",IF(Tabla15[[#This Row],[CAT1]]&lt;&gt;"",Tabla15[[#This Row],[CAT1]],Tabla15[[#This Row],[CAT2]]))</f>
        <v>FIJO</v>
      </c>
      <c r="N263" s="86" t="str">
        <f>_xlfn.XLOOKUP(Tabla15[[#This Row],[cedula]],TFECHA[cedula],TFECHA[desde],"")</f>
        <v/>
      </c>
      <c r="O263" s="86" t="str">
        <f>_xlfn.XLOOKUP(Tabla15[[#This Row],[cedula]],TFECHA[cedula],TFECHA[hasta],"")</f>
        <v/>
      </c>
      <c r="P263" s="34">
        <f>_xlfn.XLOOKUP(Tabla15[[#This Row],[COD]],TNOMINA[CODIGO],TNOMINA[sbruto])</f>
        <v>60000</v>
      </c>
      <c r="Q263" s="34">
        <f>_xlfn.XLOOKUP(Tabla15[[#This Row],[COD]],TNOMINA[CODIGO],TNOMINA[ISR])</f>
        <v>3486.68</v>
      </c>
      <c r="R263" s="34">
        <f>_xlfn.XLOOKUP(Tabla15[[#This Row],[COD]],TNOMINA[CODIGO],TNOMINA[SFS])</f>
        <v>1824</v>
      </c>
      <c r="S263" s="34">
        <f>_xlfn.XLOOKUP(Tabla15[[#This Row],[COD]],TNOMINA[CODIGO],TNOMINA[AFP])</f>
        <v>1722</v>
      </c>
      <c r="T263" s="34">
        <f>_xlfn.XLOOKUP(Tabla15[[#This Row],[COD]],TNOMINA[CODIGO],TNOMINA[Otros Descuentos])</f>
        <v>8751.0999999999985</v>
      </c>
      <c r="U263" s="34">
        <f>_xlfn.XLOOKUP(Tabla15[[#This Row],[COD]],TNOMINA[CODIGO],TNOMINA[sneto])</f>
        <v>44216.22</v>
      </c>
      <c r="V263" s="21" t="str" cm="1">
        <f t="array" ref="V263">_xlfn.XLOOKUP(Tabla15[[#This Row],[cedula]],MINC_022025[NUMERO_DOCUMENTO],LEFT(MINC_022025[GENERO],1))</f>
        <v>M</v>
      </c>
      <c r="W263" s="56" t="str">
        <f>_xlfn.XLOOKUP(Tabla15[[#This Row],[DIRECCIÓN O DEPARTAMENTO]],MINC_022025[LUGAR_FUNCIONES],MINC_022025[LUGAR_FUNCIONES_CODIGO])</f>
        <v>01.83.03.03</v>
      </c>
      <c r="X263" s="21">
        <f>LEN(Tabla15[[#This Row],[CODIGO LUGAR]])</f>
        <v>11</v>
      </c>
      <c r="Y263" s="21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>
      <c r="A264" s="42" t="str">
        <f>Tabla15[[#This Row],[cedula]]&amp;Tabla15[[#This Row],[CTA]]&amp;Tabla15[[#This Row],[prog]]</f>
        <v>001123364252.1.1.1.0111</v>
      </c>
      <c r="B264" s="21" t="s">
        <v>1787</v>
      </c>
      <c r="C264" s="59" t="s">
        <v>1810</v>
      </c>
      <c r="D264" s="59" t="s">
        <v>5730</v>
      </c>
      <c r="E264" s="59" t="s">
        <v>5757</v>
      </c>
      <c r="F264" s="59" t="s">
        <v>9</v>
      </c>
      <c r="G264" s="59" t="s">
        <v>896</v>
      </c>
      <c r="H264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264" s="21" t="str">
        <f>_xlfn.XLOOKUP(Tabla15[[#This Row],[cedula]],MINC_022025[CATEGORIA_PROPIA],MINC_022025[CARGO],_xlfn.XLOOKUP(Tabla15[[#This Row],[COD]],TNOMINA[CODIGO],TNOMINA[cargo]))</f>
        <v>COORD. DE RECURSOS HUMANOS</v>
      </c>
      <c r="J264" s="21" t="str">
        <f>_xlfn.XLOOKUP(Tabla15[[#This Row],[cedula]],MINC_022025[NUMERO_DOCUMENTO],MINC_022025[LUGAR_FUNCIONES])</f>
        <v>DIRECCION NACIONAL DE PATRIMONIO MONUMENTAL</v>
      </c>
      <c r="K2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64" s="21" t="str">
        <f>_xlfn.XLOOKUP(Tabla15[[#This Row],[CARGO]],TSIMPLIFICADO[CARGO],TSIMPLIFICADO[CATEGORIA DEL SERVIDOR],Tabla15[[#This Row],[TIPO]])</f>
        <v>FIJO</v>
      </c>
      <c r="M264" s="21" t="str">
        <f>IF(Tabla15[[#This Row],[CTA]]="2.1.1.3.01","TRAMITE DE PENSION",IF(Tabla15[[#This Row],[CAT1]]&lt;&gt;"",Tabla15[[#This Row],[CAT1]],Tabla15[[#This Row],[CAT2]]))</f>
        <v>CARRERA ADMINISTRATIVA</v>
      </c>
      <c r="N264" s="86">
        <f>_xlfn.XLOOKUP(Tabla15[[#This Row],[cedula]],TFECHA[cedula],TFECHA[desde],"")</f>
        <v>45261</v>
      </c>
      <c r="O264" s="86" t="str">
        <f>_xlfn.XLOOKUP(Tabla15[[#This Row],[cedula]],TFECHA[cedula],TFECHA[hasta],"")</f>
        <v>N/A</v>
      </c>
      <c r="P264" s="34">
        <f>_xlfn.XLOOKUP(Tabla15[[#This Row],[COD]],TNOMINA[CODIGO],TNOMINA[sbruto])</f>
        <v>50000</v>
      </c>
      <c r="Q264" s="34">
        <f>_xlfn.XLOOKUP(Tabla15[[#This Row],[COD]],TNOMINA[CODIGO],TNOMINA[ISR])</f>
        <v>1596.68</v>
      </c>
      <c r="R264" s="34">
        <f>_xlfn.XLOOKUP(Tabla15[[#This Row],[COD]],TNOMINA[CODIGO],TNOMINA[SFS])</f>
        <v>1520</v>
      </c>
      <c r="S264" s="34">
        <f>_xlfn.XLOOKUP(Tabla15[[#This Row],[COD]],TNOMINA[CODIGO],TNOMINA[AFP])</f>
        <v>1435</v>
      </c>
      <c r="T264" s="34">
        <f>_xlfn.XLOOKUP(Tabla15[[#This Row],[COD]],TNOMINA[CODIGO],TNOMINA[Otros Descuentos])</f>
        <v>36781.020000000004</v>
      </c>
      <c r="U264" s="34">
        <f>_xlfn.XLOOKUP(Tabla15[[#This Row],[COD]],TNOMINA[CODIGO],TNOMINA[sneto])</f>
        <v>8667.2999999999993</v>
      </c>
      <c r="V264" s="21" t="str" cm="1">
        <f t="array" ref="V264">_xlfn.XLOOKUP(Tabla15[[#This Row],[cedula]],MINC_022025[NUMERO_DOCUMENTO],LEFT(MINC_022025[GENERO],1))</f>
        <v>F</v>
      </c>
      <c r="W264" s="56" t="str">
        <f>_xlfn.XLOOKUP(Tabla15[[#This Row],[DIRECCIÓN O DEPARTAMENTO]],MINC_022025[LUGAR_FUNCIONES],MINC_022025[LUGAR_FUNCIONES_CODIGO])</f>
        <v>01.83.03.03</v>
      </c>
      <c r="X264" s="21">
        <f>LEN(Tabla15[[#This Row],[CODIGO LUGAR]])</f>
        <v>11</v>
      </c>
      <c r="Y264" s="21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>
      <c r="A265" s="42" t="str">
        <f>Tabla15[[#This Row],[cedula]]&amp;Tabla15[[#This Row],[CTA]]&amp;Tabla15[[#This Row],[prog]]</f>
        <v>001005380082.1.1.1.0111</v>
      </c>
      <c r="B265" s="21" t="s">
        <v>1787</v>
      </c>
      <c r="C265" s="59" t="s">
        <v>1810</v>
      </c>
      <c r="D265" s="59" t="s">
        <v>5730</v>
      </c>
      <c r="E265" s="59" t="s">
        <v>5757</v>
      </c>
      <c r="F265" s="59" t="s">
        <v>9</v>
      </c>
      <c r="G265" s="59" t="s">
        <v>913</v>
      </c>
      <c r="H265" s="21" t="str">
        <f>_xlfn.XLOOKUP(Tabla15[[#This Row],[cedula]],MINC_022025[CATEGORIA_PROPIA],MINC_022025[FECHA_INGRESO_PRIMER_CARGO],_xlfn.XLOOKUP(Tabla15[[#This Row],[COD]],TNOMINA[CODIGO],TNOMINA[nombre]))</f>
        <v>SANTIAGO DUVAL BONILLA</v>
      </c>
      <c r="I265" s="21" t="str">
        <f>_xlfn.XLOOKUP(Tabla15[[#This Row],[cedula]],MINC_022025[CATEGORIA_PROPIA],MINC_022025[CARGO],_xlfn.XLOOKUP(Tabla15[[#This Row],[COD]],TNOMINA[CODIGO],TNOMINA[cargo]))</f>
        <v>ARQUEOLOGO INVESTIGADOR</v>
      </c>
      <c r="J265" s="21" t="str">
        <f>_xlfn.XLOOKUP(Tabla15[[#This Row],[cedula]],MINC_022025[NUMERO_DOCUMENTO],MINC_022025[LUGAR_FUNCIONES])</f>
        <v>DIRECCION NACIONAL DE PATRIMONIO MONUMENTAL</v>
      </c>
      <c r="K2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65" s="21" t="str">
        <f>_xlfn.XLOOKUP(Tabla15[[#This Row],[CARGO]],TSIMPLIFICADO[CARGO],TSIMPLIFICADO[CATEGORIA DEL SERVIDOR],Tabla15[[#This Row],[TIPO]])</f>
        <v>FIJO</v>
      </c>
      <c r="M265" s="21" t="str">
        <f>IF(Tabla15[[#This Row],[CTA]]="2.1.1.3.01","TRAMITE DE PENSION",IF(Tabla15[[#This Row],[CAT1]]&lt;&gt;"",Tabla15[[#This Row],[CAT1]],Tabla15[[#This Row],[CAT2]]))</f>
        <v>CARRERA ADMINISTRATIVA</v>
      </c>
      <c r="N265" s="86" t="str">
        <f>_xlfn.XLOOKUP(Tabla15[[#This Row],[cedula]],TFECHA[cedula],TFECHA[desde],"")</f>
        <v/>
      </c>
      <c r="O265" s="86" t="str">
        <f>_xlfn.XLOOKUP(Tabla15[[#This Row],[cedula]],TFECHA[cedula],TFECHA[hasta],"")</f>
        <v/>
      </c>
      <c r="P265" s="34">
        <f>_xlfn.XLOOKUP(Tabla15[[#This Row],[COD]],TNOMINA[CODIGO],TNOMINA[sbruto])</f>
        <v>50000</v>
      </c>
      <c r="Q265" s="34">
        <f>_xlfn.XLOOKUP(Tabla15[[#This Row],[COD]],TNOMINA[CODIGO],TNOMINA[ISR])</f>
        <v>1596.68</v>
      </c>
      <c r="R265" s="34">
        <f>_xlfn.XLOOKUP(Tabla15[[#This Row],[COD]],TNOMINA[CODIGO],TNOMINA[SFS])</f>
        <v>1520</v>
      </c>
      <c r="S265" s="34">
        <f>_xlfn.XLOOKUP(Tabla15[[#This Row],[COD]],TNOMINA[CODIGO],TNOMINA[AFP])</f>
        <v>1435</v>
      </c>
      <c r="T265" s="34">
        <f>_xlfn.XLOOKUP(Tabla15[[#This Row],[COD]],TNOMINA[CODIGO],TNOMINA[Otros Descuentos])</f>
        <v>1790.4599999999991</v>
      </c>
      <c r="U265" s="34">
        <f>_xlfn.XLOOKUP(Tabla15[[#This Row],[COD]],TNOMINA[CODIGO],TNOMINA[sneto])</f>
        <v>43657.86</v>
      </c>
      <c r="V265" s="21" t="str" cm="1">
        <f t="array" ref="V265">_xlfn.XLOOKUP(Tabla15[[#This Row],[cedula]],MINC_022025[NUMERO_DOCUMENTO],LEFT(MINC_022025[GENERO],1))</f>
        <v>M</v>
      </c>
      <c r="W265" s="56" t="str">
        <f>_xlfn.XLOOKUP(Tabla15[[#This Row],[DIRECCIÓN O DEPARTAMENTO]],MINC_022025[LUGAR_FUNCIONES],MINC_022025[LUGAR_FUNCIONES_CODIGO])</f>
        <v>01.83.03.03</v>
      </c>
      <c r="X265" s="21">
        <f>LEN(Tabla15[[#This Row],[CODIGO LUGAR]])</f>
        <v>11</v>
      </c>
      <c r="Y265" s="21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>
      <c r="A266" s="42" t="str">
        <f>Tabla15[[#This Row],[cedula]]&amp;Tabla15[[#This Row],[CTA]]&amp;Tabla15[[#This Row],[prog]]</f>
        <v>001001322322.1.1.1.0111</v>
      </c>
      <c r="B266" s="21" t="s">
        <v>1787</v>
      </c>
      <c r="C266" s="59" t="s">
        <v>1810</v>
      </c>
      <c r="D266" s="59" t="s">
        <v>5730</v>
      </c>
      <c r="E266" s="59" t="s">
        <v>5757</v>
      </c>
      <c r="F266" s="59" t="s">
        <v>9</v>
      </c>
      <c r="G266" s="59" t="s">
        <v>901</v>
      </c>
      <c r="H266" s="21" t="str">
        <f>_xlfn.XLOOKUP(Tabla15[[#This Row],[cedula]],MINC_022025[CATEGORIA_PROPIA],MINC_022025[FECHA_INGRESO_PRIMER_CARGO],_xlfn.XLOOKUP(Tabla15[[#This Row],[COD]],TNOMINA[CODIGO],TNOMINA[nombre]))</f>
        <v>JOSE RAFAEL SOSA</v>
      </c>
      <c r="I266" s="21" t="str">
        <f>_xlfn.XLOOKUP(Tabla15[[#This Row],[cedula]],MINC_022025[CATEGORIA_PROPIA],MINC_022025[CARGO],_xlfn.XLOOKUP(Tabla15[[#This Row],[COD]],TNOMINA[CODIGO],TNOMINA[cargo]))</f>
        <v>ELECTRICISTA</v>
      </c>
      <c r="J266" s="21" t="str">
        <f>_xlfn.XLOOKUP(Tabla15[[#This Row],[cedula]],MINC_022025[NUMERO_DOCUMENTO],MINC_022025[LUGAR_FUNCIONES])</f>
        <v>DIRECCION NACIONAL DE PATRIMONIO MONUMENTAL</v>
      </c>
      <c r="K2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66" s="21" t="str">
        <f>_xlfn.XLOOKUP(Tabla15[[#This Row],[CARGO]],TSIMPLIFICADO[CARGO],TSIMPLIFICADO[CATEGORIA DEL SERVIDOR],Tabla15[[#This Row],[TIPO]])</f>
        <v>ESTATUTO SIMPLIFICADO</v>
      </c>
      <c r="M266" s="21" t="str">
        <f>IF(Tabla15[[#This Row],[CTA]]="2.1.1.3.01","TRAMITE DE PENSION",IF(Tabla15[[#This Row],[CAT1]]&lt;&gt;"",Tabla15[[#This Row],[CAT1]],Tabla15[[#This Row],[CAT2]]))</f>
        <v>CARRERA ADMINISTRATIVA</v>
      </c>
      <c r="N266" s="86" t="str">
        <f>_xlfn.XLOOKUP(Tabla15[[#This Row],[cedula]],TFECHA[cedula],TFECHA[desde],"")</f>
        <v/>
      </c>
      <c r="O266" s="86" t="str">
        <f>_xlfn.XLOOKUP(Tabla15[[#This Row],[cedula]],TFECHA[cedula],TFECHA[hasta],"")</f>
        <v/>
      </c>
      <c r="P266" s="34">
        <f>_xlfn.XLOOKUP(Tabla15[[#This Row],[COD]],TNOMINA[CODIGO],TNOMINA[sbruto])</f>
        <v>36000</v>
      </c>
      <c r="Q266" s="34">
        <f>_xlfn.XLOOKUP(Tabla15[[#This Row],[COD]],TNOMINA[CODIGO],TNOMINA[ISR])</f>
        <v>0</v>
      </c>
      <c r="R266" s="34">
        <f>_xlfn.XLOOKUP(Tabla15[[#This Row],[COD]],TNOMINA[CODIGO],TNOMINA[SFS])</f>
        <v>1094.4000000000001</v>
      </c>
      <c r="S266" s="34">
        <f>_xlfn.XLOOKUP(Tabla15[[#This Row],[COD]],TNOMINA[CODIGO],TNOMINA[AFP])</f>
        <v>1033.2</v>
      </c>
      <c r="T266" s="34">
        <f>_xlfn.XLOOKUP(Tabla15[[#This Row],[COD]],TNOMINA[CODIGO],TNOMINA[Otros Descuentos])</f>
        <v>0</v>
      </c>
      <c r="U266" s="34">
        <f>_xlfn.XLOOKUP(Tabla15[[#This Row],[COD]],TNOMINA[CODIGO],TNOMINA[sneto])</f>
        <v>23620.9</v>
      </c>
      <c r="V266" s="21" t="str" cm="1">
        <f t="array" ref="V266">_xlfn.XLOOKUP(Tabla15[[#This Row],[cedula]],MINC_022025[NUMERO_DOCUMENTO],LEFT(MINC_022025[GENERO],1))</f>
        <v>M</v>
      </c>
      <c r="W266" s="56" t="str">
        <f>_xlfn.XLOOKUP(Tabla15[[#This Row],[DIRECCIÓN O DEPARTAMENTO]],MINC_022025[LUGAR_FUNCIONES],MINC_022025[LUGAR_FUNCIONES_CODIGO])</f>
        <v>01.83.03.03</v>
      </c>
      <c r="X266" s="21">
        <f>LEN(Tabla15[[#This Row],[CODIGO LUGAR]])</f>
        <v>11</v>
      </c>
      <c r="Y266" s="21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42" t="str">
        <f>Tabla15[[#This Row],[cedula]]&amp;Tabla15[[#This Row],[CTA]]&amp;Tabla15[[#This Row],[prog]]</f>
        <v>001164803282.1.1.1.0111</v>
      </c>
      <c r="B267" s="21" t="s">
        <v>1787</v>
      </c>
      <c r="C267" s="59" t="s">
        <v>1810</v>
      </c>
      <c r="D267" s="59" t="s">
        <v>5730</v>
      </c>
      <c r="E267" s="59" t="s">
        <v>5757</v>
      </c>
      <c r="F267" s="59" t="s">
        <v>9</v>
      </c>
      <c r="G267" s="59" t="s">
        <v>888</v>
      </c>
      <c r="H267" s="21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267" s="21" t="str">
        <f>_xlfn.XLOOKUP(Tabla15[[#This Row],[cedula]],MINC_022025[CATEGORIA_PROPIA],MINC_022025[CARGO],_xlfn.XLOOKUP(Tabla15[[#This Row],[COD]],TNOMINA[CODIGO],TNOMINA[cargo]))</f>
        <v>OFICIAL DE PROTOCOLO</v>
      </c>
      <c r="J267" s="21" t="str">
        <f>_xlfn.XLOOKUP(Tabla15[[#This Row],[cedula]],MINC_022025[NUMERO_DOCUMENTO],MINC_022025[LUGAR_FUNCIONES])</f>
        <v>DIRECCION NACIONAL DE PATRIMONIO MONUMENTAL</v>
      </c>
      <c r="K2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67" s="21" t="str">
        <f>_xlfn.XLOOKUP(Tabla15[[#This Row],[CARGO]],TSIMPLIFICADO[CARGO],TSIMPLIFICADO[CATEGORIA DEL SERVIDOR],Tabla15[[#This Row],[TIPO]])</f>
        <v>FIJO</v>
      </c>
      <c r="M267" s="21" t="str">
        <f>IF(Tabla15[[#This Row],[CTA]]="2.1.1.3.01","TRAMITE DE PENSION",IF(Tabla15[[#This Row],[CAT1]]&lt;&gt;"",Tabla15[[#This Row],[CAT1]],Tabla15[[#This Row],[CAT2]]))</f>
        <v>CARRERA ADMINISTRATIVA</v>
      </c>
      <c r="N267" s="86" t="str">
        <f>_xlfn.XLOOKUP(Tabla15[[#This Row],[cedula]],TFECHA[cedula],TFECHA[desde],"")</f>
        <v/>
      </c>
      <c r="O267" s="86" t="str">
        <f>_xlfn.XLOOKUP(Tabla15[[#This Row],[cedula]],TFECHA[cedula],TFECHA[hasta],"")</f>
        <v/>
      </c>
      <c r="P267" s="34">
        <f>_xlfn.XLOOKUP(Tabla15[[#This Row],[COD]],TNOMINA[CODIGO],TNOMINA[sbruto])</f>
        <v>35000</v>
      </c>
      <c r="Q267" s="34">
        <f>_xlfn.XLOOKUP(Tabla15[[#This Row],[COD]],TNOMINA[CODIGO],TNOMINA[ISR])</f>
        <v>0</v>
      </c>
      <c r="R267" s="34">
        <f>_xlfn.XLOOKUP(Tabla15[[#This Row],[COD]],TNOMINA[CODIGO],TNOMINA[SFS])</f>
        <v>1064</v>
      </c>
      <c r="S267" s="34">
        <f>_xlfn.XLOOKUP(Tabla15[[#This Row],[COD]],TNOMINA[CODIGO],TNOMINA[AFP])</f>
        <v>1004.5</v>
      </c>
      <c r="T267" s="34">
        <f>_xlfn.XLOOKUP(Tabla15[[#This Row],[COD]],TNOMINA[CODIGO],TNOMINA[Otros Descuentos])</f>
        <v>0</v>
      </c>
      <c r="U267" s="34">
        <f>_xlfn.XLOOKUP(Tabla15[[#This Row],[COD]],TNOMINA[CODIGO],TNOMINA[sneto])</f>
        <v>32506.5</v>
      </c>
      <c r="V267" s="21" t="str" cm="1">
        <f t="array" ref="V267">_xlfn.XLOOKUP(Tabla15[[#This Row],[cedula]],MINC_022025[NUMERO_DOCUMENTO],LEFT(MINC_022025[GENERO],1))</f>
        <v>M</v>
      </c>
      <c r="W267" s="56" t="str">
        <f>_xlfn.XLOOKUP(Tabla15[[#This Row],[DIRECCIÓN O DEPARTAMENTO]],MINC_022025[LUGAR_FUNCIONES],MINC_022025[LUGAR_FUNCIONES_CODIGO])</f>
        <v>01.83.03.03</v>
      </c>
      <c r="X267" s="21">
        <f>LEN(Tabla15[[#This Row],[CODIGO LUGAR]])</f>
        <v>11</v>
      </c>
      <c r="Y267" s="21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42" t="str">
        <f>Tabla15[[#This Row],[cedula]]&amp;Tabla15[[#This Row],[CTA]]&amp;Tabla15[[#This Row],[prog]]</f>
        <v>001098629792.1.1.1.0111</v>
      </c>
      <c r="B268" s="21" t="s">
        <v>1787</v>
      </c>
      <c r="C268" s="59" t="s">
        <v>1810</v>
      </c>
      <c r="D268" s="59" t="s">
        <v>5730</v>
      </c>
      <c r="E268" s="59" t="s">
        <v>5757</v>
      </c>
      <c r="F268" s="59" t="s">
        <v>9</v>
      </c>
      <c r="G268" s="59" t="s">
        <v>893</v>
      </c>
      <c r="H268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268" s="21" t="str">
        <f>_xlfn.XLOOKUP(Tabla15[[#This Row],[cedula]],MINC_022025[CATEGORIA_PROPIA],MINC_022025[CARGO],_xlfn.XLOOKUP(Tabla15[[#This Row],[COD]],TNOMINA[CODIGO],TNOMINA[cargo]))</f>
        <v>SECRETARIA DEL GOBERNADOR</v>
      </c>
      <c r="J268" s="21" t="str">
        <f>_xlfn.XLOOKUP(Tabla15[[#This Row],[cedula]],MINC_022025[NUMERO_DOCUMENTO],MINC_022025[LUGAR_FUNCIONES])</f>
        <v>DIRECCION NACIONAL DE PATRIMONIO MONUMENTAL</v>
      </c>
      <c r="K2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68" s="21" t="str">
        <f>_xlfn.XLOOKUP(Tabla15[[#This Row],[CARGO]],TSIMPLIFICADO[CARGO],TSIMPLIFICADO[CATEGORIA DEL SERVIDOR],Tabla15[[#This Row],[TIPO]])</f>
        <v>ESTATUTO SIMPLIFICADO</v>
      </c>
      <c r="M268" s="21" t="str">
        <f>IF(Tabla15[[#This Row],[CTA]]="2.1.1.3.01","TRAMITE DE PENSION",IF(Tabla15[[#This Row],[CAT1]]&lt;&gt;"",Tabla15[[#This Row],[CAT1]],Tabla15[[#This Row],[CAT2]]))</f>
        <v>CARRERA ADMINISTRATIVA</v>
      </c>
      <c r="N268" s="86">
        <f>_xlfn.XLOOKUP(Tabla15[[#This Row],[cedula]],TFECHA[cedula],TFECHA[desde],"")</f>
        <v>45352</v>
      </c>
      <c r="O268" s="86" t="str">
        <f>_xlfn.XLOOKUP(Tabla15[[#This Row],[cedula]],TFECHA[cedula],TFECHA[hasta],"")</f>
        <v>N/A</v>
      </c>
      <c r="P268" s="34">
        <f>_xlfn.XLOOKUP(Tabla15[[#This Row],[COD]],TNOMINA[CODIGO],TNOMINA[sbruto])</f>
        <v>35000</v>
      </c>
      <c r="Q268" s="34">
        <f>_xlfn.XLOOKUP(Tabla15[[#This Row],[COD]],TNOMINA[CODIGO],TNOMINA[ISR])</f>
        <v>0</v>
      </c>
      <c r="R268" s="34">
        <f>_xlfn.XLOOKUP(Tabla15[[#This Row],[COD]],TNOMINA[CODIGO],TNOMINA[SFS])</f>
        <v>1064</v>
      </c>
      <c r="S268" s="34">
        <f>_xlfn.XLOOKUP(Tabla15[[#This Row],[COD]],TNOMINA[CODIGO],TNOMINA[AFP])</f>
        <v>1004.5</v>
      </c>
      <c r="T268" s="34">
        <f>_xlfn.XLOOKUP(Tabla15[[#This Row],[COD]],TNOMINA[CODIGO],TNOMINA[Otros Descuentos])</f>
        <v>0</v>
      </c>
      <c r="U268" s="34">
        <f>_xlfn.XLOOKUP(Tabla15[[#This Row],[COD]],TNOMINA[CODIGO],TNOMINA[sneto])</f>
        <v>8969.33</v>
      </c>
      <c r="V268" s="21" t="str" cm="1">
        <f t="array" ref="V268">_xlfn.XLOOKUP(Tabla15[[#This Row],[cedula]],MINC_022025[NUMERO_DOCUMENTO],LEFT(MINC_022025[GENERO],1))</f>
        <v>F</v>
      </c>
      <c r="W268" s="56" t="str">
        <f>_xlfn.XLOOKUP(Tabla15[[#This Row],[DIRECCIÓN O DEPARTAMENTO]],MINC_022025[LUGAR_FUNCIONES],MINC_022025[LUGAR_FUNCIONES_CODIGO])</f>
        <v>01.83.03.03</v>
      </c>
      <c r="X268" s="21">
        <f>LEN(Tabla15[[#This Row],[CODIGO LUGAR]])</f>
        <v>11</v>
      </c>
      <c r="Y268" s="21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42" t="str">
        <f>Tabla15[[#This Row],[cedula]]&amp;Tabla15[[#This Row],[CTA]]&amp;Tabla15[[#This Row],[prog]]</f>
        <v>225003189552.1.1.1.0111</v>
      </c>
      <c r="B269" s="21" t="s">
        <v>1787</v>
      </c>
      <c r="C269" s="59" t="s">
        <v>1810</v>
      </c>
      <c r="D269" s="59" t="s">
        <v>5730</v>
      </c>
      <c r="E269" s="59" t="s">
        <v>5757</v>
      </c>
      <c r="F269" s="59" t="s">
        <v>9</v>
      </c>
      <c r="G269" s="59" t="s">
        <v>2333</v>
      </c>
      <c r="H269" s="21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269" s="21" t="str">
        <f>_xlfn.XLOOKUP(Tabla15[[#This Row],[cedula]],MINC_022025[CATEGORIA_PROPIA],MINC_022025[CARGO],_xlfn.XLOOKUP(Tabla15[[#This Row],[COD]],TNOMINA[CODIGO],TNOMINA[cargo]))</f>
        <v>AUXILIAR ADMINISTRATIVO (A)</v>
      </c>
      <c r="J269" s="21" t="str">
        <f>_xlfn.XLOOKUP(Tabla15[[#This Row],[cedula]],MINC_022025[NUMERO_DOCUMENTO],MINC_022025[LUGAR_FUNCIONES])</f>
        <v>DIRECCION NACIONAL DE PATRIMONIO MONUMENTAL</v>
      </c>
      <c r="K2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69" s="21" t="str">
        <f>_xlfn.XLOOKUP(Tabla15[[#This Row],[CARGO]],TSIMPLIFICADO[CARGO],TSIMPLIFICADO[CATEGORIA DEL SERVIDOR],Tabla15[[#This Row],[TIPO]])</f>
        <v>ESTATUTO SIMPLIFICADO</v>
      </c>
      <c r="M269" s="21" t="str">
        <f>IF(Tabla15[[#This Row],[CTA]]="2.1.1.3.01","TRAMITE DE PENSION",IF(Tabla15[[#This Row],[CAT1]]&lt;&gt;"",Tabla15[[#This Row],[CAT1]],Tabla15[[#This Row],[CAT2]]))</f>
        <v>ESTATUTO SIMPLIFICADO</v>
      </c>
      <c r="N269" s="86" t="str">
        <f>_xlfn.XLOOKUP(Tabla15[[#This Row],[cedula]],TFECHA[cedula],TFECHA[desde],"")</f>
        <v/>
      </c>
      <c r="O269" s="86" t="str">
        <f>_xlfn.XLOOKUP(Tabla15[[#This Row],[cedula]],TFECHA[cedula],TFECHA[hasta],"")</f>
        <v/>
      </c>
      <c r="P269" s="34">
        <f>_xlfn.XLOOKUP(Tabla15[[#This Row],[COD]],TNOMINA[CODIGO],TNOMINA[sbruto])</f>
        <v>35000</v>
      </c>
      <c r="Q269" s="34">
        <f>_xlfn.XLOOKUP(Tabla15[[#This Row],[COD]],TNOMINA[CODIGO],TNOMINA[ISR])</f>
        <v>0</v>
      </c>
      <c r="R269" s="34">
        <f>_xlfn.XLOOKUP(Tabla15[[#This Row],[COD]],TNOMINA[CODIGO],TNOMINA[SFS])</f>
        <v>1064</v>
      </c>
      <c r="S269" s="34">
        <f>_xlfn.XLOOKUP(Tabla15[[#This Row],[COD]],TNOMINA[CODIGO],TNOMINA[AFP])</f>
        <v>1004.5</v>
      </c>
      <c r="T269" s="34">
        <f>_xlfn.XLOOKUP(Tabla15[[#This Row],[COD]],TNOMINA[CODIGO],TNOMINA[Otros Descuentos])</f>
        <v>0</v>
      </c>
      <c r="U269" s="34">
        <f>_xlfn.XLOOKUP(Tabla15[[#This Row],[COD]],TNOMINA[CODIGO],TNOMINA[sneto])</f>
        <v>29840.5</v>
      </c>
      <c r="V269" s="21" t="str" cm="1">
        <f t="array" ref="V269">_xlfn.XLOOKUP(Tabla15[[#This Row],[cedula]],MINC_022025[NUMERO_DOCUMENTO],LEFT(MINC_022025[GENERO],1))</f>
        <v>F</v>
      </c>
      <c r="W269" s="56" t="str">
        <f>_xlfn.XLOOKUP(Tabla15[[#This Row],[DIRECCIÓN O DEPARTAMENTO]],MINC_022025[LUGAR_FUNCIONES],MINC_022025[LUGAR_FUNCIONES_CODIGO])</f>
        <v>01.83.03.03</v>
      </c>
      <c r="X269" s="21">
        <f>LEN(Tabla15[[#This Row],[CODIGO LUGAR]])</f>
        <v>11</v>
      </c>
      <c r="Y269" s="21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42" t="str">
        <f>Tabla15[[#This Row],[cedula]]&amp;Tabla15[[#This Row],[CTA]]&amp;Tabla15[[#This Row],[prog]]</f>
        <v>402210683942.1.1.1.0111</v>
      </c>
      <c r="B270" s="21" t="s">
        <v>1787</v>
      </c>
      <c r="C270" s="59" t="s">
        <v>1810</v>
      </c>
      <c r="D270" s="59" t="s">
        <v>5730</v>
      </c>
      <c r="E270" s="59" t="s">
        <v>5757</v>
      </c>
      <c r="F270" s="59" t="s">
        <v>9</v>
      </c>
      <c r="G270" s="59" t="s">
        <v>1449</v>
      </c>
      <c r="H270" s="21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270" s="21" t="str">
        <f>_xlfn.XLOOKUP(Tabla15[[#This Row],[cedula]],MINC_022025[CATEGORIA_PROPIA],MINC_022025[CARGO],_xlfn.XLOOKUP(Tabla15[[#This Row],[COD]],TNOMINA[CODIGO],TNOMINA[cargo]))</f>
        <v>AUXILIAR ADMINISTRATIVO (A)</v>
      </c>
      <c r="J270" s="21" t="str">
        <f>_xlfn.XLOOKUP(Tabla15[[#This Row],[cedula]],MINC_022025[NUMERO_DOCUMENTO],MINC_022025[LUGAR_FUNCIONES])</f>
        <v>DIRECCION NACIONAL DE PATRIMONIO MONUMENTAL</v>
      </c>
      <c r="K2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0" s="21" t="str">
        <f>_xlfn.XLOOKUP(Tabla15[[#This Row],[CARGO]],TSIMPLIFICADO[CARGO],TSIMPLIFICADO[CATEGORIA DEL SERVIDOR],Tabla15[[#This Row],[TIPO]])</f>
        <v>ESTATUTO SIMPLIFICADO</v>
      </c>
      <c r="M270" s="21" t="str">
        <f>IF(Tabla15[[#This Row],[CTA]]="2.1.1.3.01","TRAMITE DE PENSION",IF(Tabla15[[#This Row],[CAT1]]&lt;&gt;"",Tabla15[[#This Row],[CAT1]],Tabla15[[#This Row],[CAT2]]))</f>
        <v>ESTATUTO SIMPLIFICADO</v>
      </c>
      <c r="N270" s="86" t="str">
        <f>_xlfn.XLOOKUP(Tabla15[[#This Row],[cedula]],TFECHA[cedula],TFECHA[desde],"")</f>
        <v/>
      </c>
      <c r="O270" s="86" t="str">
        <f>_xlfn.XLOOKUP(Tabla15[[#This Row],[cedula]],TFECHA[cedula],TFECHA[hasta],"")</f>
        <v/>
      </c>
      <c r="P270" s="34">
        <f>_xlfn.XLOOKUP(Tabla15[[#This Row],[COD]],TNOMINA[CODIGO],TNOMINA[sbruto])</f>
        <v>35000</v>
      </c>
      <c r="Q270" s="34">
        <f>_xlfn.XLOOKUP(Tabla15[[#This Row],[COD]],TNOMINA[CODIGO],TNOMINA[ISR])</f>
        <v>0</v>
      </c>
      <c r="R270" s="34">
        <f>_xlfn.XLOOKUP(Tabla15[[#This Row],[COD]],TNOMINA[CODIGO],TNOMINA[SFS])</f>
        <v>1064</v>
      </c>
      <c r="S270" s="34">
        <f>_xlfn.XLOOKUP(Tabla15[[#This Row],[COD]],TNOMINA[CODIGO],TNOMINA[AFP])</f>
        <v>1004.5</v>
      </c>
      <c r="T270" s="34">
        <f>_xlfn.XLOOKUP(Tabla15[[#This Row],[COD]],TNOMINA[CODIGO],TNOMINA[Otros Descuentos])</f>
        <v>0</v>
      </c>
      <c r="U270" s="34">
        <f>_xlfn.XLOOKUP(Tabla15[[#This Row],[COD]],TNOMINA[CODIGO],TNOMINA[sneto])</f>
        <v>31998.16</v>
      </c>
      <c r="V270" s="21" t="str" cm="1">
        <f t="array" ref="V270">_xlfn.XLOOKUP(Tabla15[[#This Row],[cedula]],MINC_022025[NUMERO_DOCUMENTO],LEFT(MINC_022025[GENERO],1))</f>
        <v>M</v>
      </c>
      <c r="W270" s="56" t="str">
        <f>_xlfn.XLOOKUP(Tabla15[[#This Row],[DIRECCIÓN O DEPARTAMENTO]],MINC_022025[LUGAR_FUNCIONES],MINC_022025[LUGAR_FUNCIONES_CODIGO])</f>
        <v>01.83.03.03</v>
      </c>
      <c r="X270" s="21">
        <f>LEN(Tabla15[[#This Row],[CODIGO LUGAR]])</f>
        <v>11</v>
      </c>
      <c r="Y270" s="21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42" t="str">
        <f>Tabla15[[#This Row],[cedula]]&amp;Tabla15[[#This Row],[CTA]]&amp;Tabla15[[#This Row],[prog]]</f>
        <v>224008020822.1.1.1.0111</v>
      </c>
      <c r="B271" s="21" t="s">
        <v>1787</v>
      </c>
      <c r="C271" s="59" t="s">
        <v>1810</v>
      </c>
      <c r="D271" s="59" t="s">
        <v>5730</v>
      </c>
      <c r="E271" s="59" t="s">
        <v>5757</v>
      </c>
      <c r="F271" s="59" t="s">
        <v>9</v>
      </c>
      <c r="G271" s="59" t="s">
        <v>2961</v>
      </c>
      <c r="H271" s="21" t="str">
        <f>_xlfn.XLOOKUP(Tabla15[[#This Row],[cedula]],MINC_022025[CATEGORIA_PROPIA],MINC_022025[FECHA_INGRESO_PRIMER_CARGO],_xlfn.XLOOKUP(Tabla15[[#This Row],[COD]],TNOMINA[CODIGO],TNOMINA[nombre]))</f>
        <v>GRISMAIRY MEJIA MARTE</v>
      </c>
      <c r="I271" s="21" t="str">
        <f>_xlfn.XLOOKUP(Tabla15[[#This Row],[cedula]],MINC_022025[CATEGORIA_PROPIA],MINC_022025[CARGO],_xlfn.XLOOKUP(Tabla15[[#This Row],[COD]],TNOMINA[CODIGO],TNOMINA[cargo]))</f>
        <v>SECRETARIA</v>
      </c>
      <c r="J271" s="21" t="str">
        <f>_xlfn.XLOOKUP(Tabla15[[#This Row],[cedula]],MINC_022025[NUMERO_DOCUMENTO],MINC_022025[LUGAR_FUNCIONES])</f>
        <v>DIRECCION NACIONAL DE PATRIMONIO MONUMENTAL</v>
      </c>
      <c r="K2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1" s="21" t="str">
        <f>_xlfn.XLOOKUP(Tabla15[[#This Row],[CARGO]],TSIMPLIFICADO[CARGO],TSIMPLIFICADO[CATEGORIA DEL SERVIDOR],Tabla15[[#This Row],[TIPO]])</f>
        <v>ESTATUTO SIMPLIFICADO</v>
      </c>
      <c r="M271" s="21" t="str">
        <f>IF(Tabla15[[#This Row],[CTA]]="2.1.1.3.01","TRAMITE DE PENSION",IF(Tabla15[[#This Row],[CAT1]]&lt;&gt;"",Tabla15[[#This Row],[CAT1]],Tabla15[[#This Row],[CAT2]]))</f>
        <v>ESTATUTO SIMPLIFICADO</v>
      </c>
      <c r="N271" s="86" t="str">
        <f>_xlfn.XLOOKUP(Tabla15[[#This Row],[cedula]],TFECHA[cedula],TFECHA[desde],"")</f>
        <v/>
      </c>
      <c r="O271" s="86" t="str">
        <f>_xlfn.XLOOKUP(Tabla15[[#This Row],[cedula]],TFECHA[cedula],TFECHA[hasta],"")</f>
        <v/>
      </c>
      <c r="P271" s="34">
        <f>_xlfn.XLOOKUP(Tabla15[[#This Row],[COD]],TNOMINA[CODIGO],TNOMINA[sbruto])</f>
        <v>35000</v>
      </c>
      <c r="Q271" s="34">
        <f>_xlfn.XLOOKUP(Tabla15[[#This Row],[COD]],TNOMINA[CODIGO],TNOMINA[ISR])</f>
        <v>0</v>
      </c>
      <c r="R271" s="34">
        <f>_xlfn.XLOOKUP(Tabla15[[#This Row],[COD]],TNOMINA[CODIGO],TNOMINA[SFS])</f>
        <v>1064</v>
      </c>
      <c r="S271" s="34">
        <f>_xlfn.XLOOKUP(Tabla15[[#This Row],[COD]],TNOMINA[CODIGO],TNOMINA[AFP])</f>
        <v>1004.5</v>
      </c>
      <c r="T271" s="34">
        <f>_xlfn.XLOOKUP(Tabla15[[#This Row],[COD]],TNOMINA[CODIGO],TNOMINA[Otros Descuentos])</f>
        <v>0</v>
      </c>
      <c r="U271" s="34">
        <f>_xlfn.XLOOKUP(Tabla15[[#This Row],[COD]],TNOMINA[CODIGO],TNOMINA[sneto])</f>
        <v>32906.5</v>
      </c>
      <c r="V271" s="21" t="str" cm="1">
        <f t="array" ref="V271">_xlfn.XLOOKUP(Tabla15[[#This Row],[cedula]],MINC_022025[NUMERO_DOCUMENTO],LEFT(MINC_022025[GENERO],1))</f>
        <v>F</v>
      </c>
      <c r="W271" s="56" t="str">
        <f>_xlfn.XLOOKUP(Tabla15[[#This Row],[DIRECCIÓN O DEPARTAMENTO]],MINC_022025[LUGAR_FUNCIONES],MINC_022025[LUGAR_FUNCIONES_CODIGO])</f>
        <v>01.83.03.03</v>
      </c>
      <c r="X271" s="21">
        <f>LEN(Tabla15[[#This Row],[CODIGO LUGAR]])</f>
        <v>11</v>
      </c>
      <c r="Y271" s="21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42" t="str">
        <f>Tabla15[[#This Row],[cedula]]&amp;Tabla15[[#This Row],[CTA]]&amp;Tabla15[[#This Row],[prog]]</f>
        <v>402325016492.1.1.1.0111</v>
      </c>
      <c r="B272" s="21" t="s">
        <v>1787</v>
      </c>
      <c r="C272" s="59" t="s">
        <v>1810</v>
      </c>
      <c r="D272" s="59" t="s">
        <v>5730</v>
      </c>
      <c r="E272" s="59" t="s">
        <v>5757</v>
      </c>
      <c r="F272" s="59" t="s">
        <v>9</v>
      </c>
      <c r="G272" s="59" t="s">
        <v>2763</v>
      </c>
      <c r="H272" s="21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272" s="21" t="str">
        <f>_xlfn.XLOOKUP(Tabla15[[#This Row],[cedula]],MINC_022025[CATEGORIA_PROPIA],MINC_022025[CARGO],_xlfn.XLOOKUP(Tabla15[[#This Row],[COD]],TNOMINA[CODIGO],TNOMINA[cargo]))</f>
        <v>SECRETARIA</v>
      </c>
      <c r="J272" s="21" t="str">
        <f>_xlfn.XLOOKUP(Tabla15[[#This Row],[cedula]],MINC_022025[NUMERO_DOCUMENTO],MINC_022025[LUGAR_FUNCIONES])</f>
        <v>DIRECCION NACIONAL DE PATRIMONIO MONUMENTAL</v>
      </c>
      <c r="K2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2" s="21" t="str">
        <f>_xlfn.XLOOKUP(Tabla15[[#This Row],[CARGO]],TSIMPLIFICADO[CARGO],TSIMPLIFICADO[CATEGORIA DEL SERVIDOR],Tabla15[[#This Row],[TIPO]])</f>
        <v>ESTATUTO SIMPLIFICADO</v>
      </c>
      <c r="M272" s="21" t="str">
        <f>IF(Tabla15[[#This Row],[CTA]]="2.1.1.3.01","TRAMITE DE PENSION",IF(Tabla15[[#This Row],[CAT1]]&lt;&gt;"",Tabla15[[#This Row],[CAT1]],Tabla15[[#This Row],[CAT2]]))</f>
        <v>ESTATUTO SIMPLIFICADO</v>
      </c>
      <c r="N272" s="86" t="str">
        <f>_xlfn.XLOOKUP(Tabla15[[#This Row],[cedula]],TFECHA[cedula],TFECHA[desde],"")</f>
        <v/>
      </c>
      <c r="O272" s="86" t="str">
        <f>_xlfn.XLOOKUP(Tabla15[[#This Row],[cedula]],TFECHA[cedula],TFECHA[hasta],"")</f>
        <v/>
      </c>
      <c r="P272" s="34">
        <f>_xlfn.XLOOKUP(Tabla15[[#This Row],[COD]],TNOMINA[CODIGO],TNOMINA[sbruto])</f>
        <v>35000</v>
      </c>
      <c r="Q272" s="34">
        <f>_xlfn.XLOOKUP(Tabla15[[#This Row],[COD]],TNOMINA[CODIGO],TNOMINA[ISR])</f>
        <v>0</v>
      </c>
      <c r="R272" s="34">
        <f>_xlfn.XLOOKUP(Tabla15[[#This Row],[COD]],TNOMINA[CODIGO],TNOMINA[SFS])</f>
        <v>1064</v>
      </c>
      <c r="S272" s="34">
        <f>_xlfn.XLOOKUP(Tabla15[[#This Row],[COD]],TNOMINA[CODIGO],TNOMINA[AFP])</f>
        <v>1004.5</v>
      </c>
      <c r="T272" s="34">
        <f>_xlfn.XLOOKUP(Tabla15[[#This Row],[COD]],TNOMINA[CODIGO],TNOMINA[Otros Descuentos])</f>
        <v>0</v>
      </c>
      <c r="U272" s="34">
        <f>_xlfn.XLOOKUP(Tabla15[[#This Row],[COD]],TNOMINA[CODIGO],TNOMINA[sneto])</f>
        <v>31090.5</v>
      </c>
      <c r="V272" s="21" t="str" cm="1">
        <f t="array" ref="V272">_xlfn.XLOOKUP(Tabla15[[#This Row],[cedula]],MINC_022025[NUMERO_DOCUMENTO],LEFT(MINC_022025[GENERO],1))</f>
        <v>F</v>
      </c>
      <c r="W272" s="56" t="str">
        <f>_xlfn.XLOOKUP(Tabla15[[#This Row],[DIRECCIÓN O DEPARTAMENTO]],MINC_022025[LUGAR_FUNCIONES],MINC_022025[LUGAR_FUNCIONES_CODIGO])</f>
        <v>01.83.03.03</v>
      </c>
      <c r="X272" s="21">
        <f>LEN(Tabla15[[#This Row],[CODIGO LUGAR]])</f>
        <v>11</v>
      </c>
      <c r="Y272" s="21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>
      <c r="A273" s="42" t="str">
        <f>Tabla15[[#This Row],[cedula]]&amp;Tabla15[[#This Row],[CTA]]&amp;Tabla15[[#This Row],[prog]]</f>
        <v>031037797102.1.1.1.0111</v>
      </c>
      <c r="B273" s="21" t="s">
        <v>1787</v>
      </c>
      <c r="C273" s="59" t="s">
        <v>1810</v>
      </c>
      <c r="D273" s="59" t="s">
        <v>5730</v>
      </c>
      <c r="E273" s="59" t="s">
        <v>5757</v>
      </c>
      <c r="F273" s="59" t="s">
        <v>9</v>
      </c>
      <c r="G273" s="59" t="s">
        <v>1474</v>
      </c>
      <c r="H273" s="21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273" s="21" t="str">
        <f>_xlfn.XLOOKUP(Tabla15[[#This Row],[cedula]],MINC_022025[CATEGORIA_PROPIA],MINC_022025[CARGO],_xlfn.XLOOKUP(Tabla15[[#This Row],[COD]],TNOMINA[CODIGO],TNOMINA[cargo]))</f>
        <v>INSPECTORA</v>
      </c>
      <c r="J273" s="21" t="str">
        <f>_xlfn.XLOOKUP(Tabla15[[#This Row],[cedula]],MINC_022025[NUMERO_DOCUMENTO],MINC_022025[LUGAR_FUNCIONES])</f>
        <v>DIRECCION NACIONAL DE PATRIMONIO MONUMENTAL</v>
      </c>
      <c r="K2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3" s="21" t="str">
        <f>_xlfn.XLOOKUP(Tabla15[[#This Row],[CARGO]],TSIMPLIFICADO[CARGO],TSIMPLIFICADO[CATEGORIA DEL SERVIDOR],Tabla15[[#This Row],[TIPO]])</f>
        <v>FIJO</v>
      </c>
      <c r="M273" s="21" t="str">
        <f>IF(Tabla15[[#This Row],[CTA]]="2.1.1.3.01","TRAMITE DE PENSION",IF(Tabla15[[#This Row],[CAT1]]&lt;&gt;"",Tabla15[[#This Row],[CAT1]],Tabla15[[#This Row],[CAT2]]))</f>
        <v>FIJO</v>
      </c>
      <c r="N273" s="86" t="str">
        <f>_xlfn.XLOOKUP(Tabla15[[#This Row],[cedula]],TFECHA[cedula],TFECHA[desde],"")</f>
        <v/>
      </c>
      <c r="O273" s="86" t="str">
        <f>_xlfn.XLOOKUP(Tabla15[[#This Row],[cedula]],TFECHA[cedula],TFECHA[hasta],"")</f>
        <v/>
      </c>
      <c r="P273" s="34">
        <f>_xlfn.XLOOKUP(Tabla15[[#This Row],[COD]],TNOMINA[CODIGO],TNOMINA[sbruto])</f>
        <v>35000</v>
      </c>
      <c r="Q273" s="34">
        <f>_xlfn.XLOOKUP(Tabla15[[#This Row],[COD]],TNOMINA[CODIGO],TNOMINA[ISR])</f>
        <v>0</v>
      </c>
      <c r="R273" s="34">
        <f>_xlfn.XLOOKUP(Tabla15[[#This Row],[COD]],TNOMINA[CODIGO],TNOMINA[SFS])</f>
        <v>1064</v>
      </c>
      <c r="S273" s="34">
        <f>_xlfn.XLOOKUP(Tabla15[[#This Row],[COD]],TNOMINA[CODIGO],TNOMINA[AFP])</f>
        <v>1004.5</v>
      </c>
      <c r="T273" s="34">
        <f>_xlfn.XLOOKUP(Tabla15[[#This Row],[COD]],TNOMINA[CODIGO],TNOMINA[Otros Descuentos])</f>
        <v>0</v>
      </c>
      <c r="U273" s="34">
        <f>_xlfn.XLOOKUP(Tabla15[[#This Row],[COD]],TNOMINA[CODIGO],TNOMINA[sneto])</f>
        <v>32606.5</v>
      </c>
      <c r="V273" s="21" t="str" cm="1">
        <f t="array" ref="V273">_xlfn.XLOOKUP(Tabla15[[#This Row],[cedula]],MINC_022025[NUMERO_DOCUMENTO],LEFT(MINC_022025[GENERO],1))</f>
        <v>F</v>
      </c>
      <c r="W273" s="56" t="str">
        <f>_xlfn.XLOOKUP(Tabla15[[#This Row],[DIRECCIÓN O DEPARTAMENTO]],MINC_022025[LUGAR_FUNCIONES],MINC_022025[LUGAR_FUNCIONES_CODIGO])</f>
        <v>01.83.03.03</v>
      </c>
      <c r="X273" s="21">
        <f>LEN(Tabla15[[#This Row],[CODIGO LUGAR]])</f>
        <v>11</v>
      </c>
      <c r="Y273" s="21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>
      <c r="A274" s="42" t="str">
        <f>Tabla15[[#This Row],[cedula]]&amp;Tabla15[[#This Row],[CTA]]&amp;Tabla15[[#This Row],[prog]]</f>
        <v>402005848172.1.1.1.0111</v>
      </c>
      <c r="B274" s="21" t="s">
        <v>1787</v>
      </c>
      <c r="C274" s="59" t="s">
        <v>1810</v>
      </c>
      <c r="D274" s="59" t="s">
        <v>5730</v>
      </c>
      <c r="E274" s="59" t="s">
        <v>5757</v>
      </c>
      <c r="F274" s="59" t="s">
        <v>9</v>
      </c>
      <c r="G274" s="59" t="s">
        <v>1904</v>
      </c>
      <c r="H274" s="21" t="str">
        <f>_xlfn.XLOOKUP(Tabla15[[#This Row],[cedula]],MINC_022025[CATEGORIA_PROPIA],MINC_022025[FECHA_INGRESO_PRIMER_CARGO],_xlfn.XLOOKUP(Tabla15[[#This Row],[COD]],TNOMINA[CODIGO],TNOMINA[nombre]))</f>
        <v>MARIA JOSE DURAN UREÑA</v>
      </c>
      <c r="I274" s="21" t="str">
        <f>_xlfn.XLOOKUP(Tabla15[[#This Row],[cedula]],MINC_022025[CATEGORIA_PROPIA],MINC_022025[CARGO],_xlfn.XLOOKUP(Tabla15[[#This Row],[COD]],TNOMINA[CODIGO],TNOMINA[cargo]))</f>
        <v>SECRETARIA</v>
      </c>
      <c r="J274" s="21" t="str">
        <f>_xlfn.XLOOKUP(Tabla15[[#This Row],[cedula]],MINC_022025[NUMERO_DOCUMENTO],MINC_022025[LUGAR_FUNCIONES])</f>
        <v>DIRECCION NACIONAL DE PATRIMONIO MONUMENTAL</v>
      </c>
      <c r="K2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4" s="21" t="str">
        <f>_xlfn.XLOOKUP(Tabla15[[#This Row],[CARGO]],TSIMPLIFICADO[CARGO],TSIMPLIFICADO[CATEGORIA DEL SERVIDOR],Tabla15[[#This Row],[TIPO]])</f>
        <v>ESTATUTO SIMPLIFICADO</v>
      </c>
      <c r="M274" s="21" t="str">
        <f>IF(Tabla15[[#This Row],[CTA]]="2.1.1.3.01","TRAMITE DE PENSION",IF(Tabla15[[#This Row],[CAT1]]&lt;&gt;"",Tabla15[[#This Row],[CAT1]],Tabla15[[#This Row],[CAT2]]))</f>
        <v>ESTATUTO SIMPLIFICADO</v>
      </c>
      <c r="N274" s="86" t="str">
        <f>_xlfn.XLOOKUP(Tabla15[[#This Row],[cedula]],TFECHA[cedula],TFECHA[desde],"")</f>
        <v/>
      </c>
      <c r="O274" s="86" t="str">
        <f>_xlfn.XLOOKUP(Tabla15[[#This Row],[cedula]],TFECHA[cedula],TFECHA[hasta],"")</f>
        <v/>
      </c>
      <c r="P274" s="34">
        <f>_xlfn.XLOOKUP(Tabla15[[#This Row],[COD]],TNOMINA[CODIGO],TNOMINA[sbruto])</f>
        <v>35000</v>
      </c>
      <c r="Q274" s="34">
        <f>_xlfn.XLOOKUP(Tabla15[[#This Row],[COD]],TNOMINA[CODIGO],TNOMINA[ISR])</f>
        <v>0</v>
      </c>
      <c r="R274" s="34">
        <f>_xlfn.XLOOKUP(Tabla15[[#This Row],[COD]],TNOMINA[CODIGO],TNOMINA[SFS])</f>
        <v>1064</v>
      </c>
      <c r="S274" s="34">
        <f>_xlfn.XLOOKUP(Tabla15[[#This Row],[COD]],TNOMINA[CODIGO],TNOMINA[AFP])</f>
        <v>1004.5</v>
      </c>
      <c r="T274" s="34">
        <f>_xlfn.XLOOKUP(Tabla15[[#This Row],[COD]],TNOMINA[CODIGO],TNOMINA[Otros Descuentos])</f>
        <v>0</v>
      </c>
      <c r="U274" s="34">
        <f>_xlfn.XLOOKUP(Tabla15[[#This Row],[COD]],TNOMINA[CODIGO],TNOMINA[sneto])</f>
        <v>29390.5</v>
      </c>
      <c r="V274" s="21" t="str" cm="1">
        <f t="array" ref="V274">_xlfn.XLOOKUP(Tabla15[[#This Row],[cedula]],MINC_022025[NUMERO_DOCUMENTO],LEFT(MINC_022025[GENERO],1))</f>
        <v>F</v>
      </c>
      <c r="W274" s="56" t="str">
        <f>_xlfn.XLOOKUP(Tabla15[[#This Row],[DIRECCIÓN O DEPARTAMENTO]],MINC_022025[LUGAR_FUNCIONES],MINC_022025[LUGAR_FUNCIONES_CODIGO])</f>
        <v>01.83.03.03</v>
      </c>
      <c r="X274" s="21">
        <f>LEN(Tabla15[[#This Row],[CODIGO LUGAR]])</f>
        <v>11</v>
      </c>
      <c r="Y274" s="21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>
      <c r="A275" s="42" t="str">
        <f>Tabla15[[#This Row],[cedula]]&amp;Tabla15[[#This Row],[CTA]]&amp;Tabla15[[#This Row],[prog]]</f>
        <v>037008251302.1.1.1.0111</v>
      </c>
      <c r="B275" s="21" t="s">
        <v>1787</v>
      </c>
      <c r="C275" s="59" t="s">
        <v>1810</v>
      </c>
      <c r="D275" s="59" t="s">
        <v>5730</v>
      </c>
      <c r="E275" s="59" t="s">
        <v>5757</v>
      </c>
      <c r="F275" s="59" t="s">
        <v>9</v>
      </c>
      <c r="G275" s="59" t="s">
        <v>1477</v>
      </c>
      <c r="H275" s="21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275" s="21" t="str">
        <f>_xlfn.XLOOKUP(Tabla15[[#This Row],[cedula]],MINC_022025[CATEGORIA_PROPIA],MINC_022025[CARGO],_xlfn.XLOOKUP(Tabla15[[#This Row],[COD]],TNOMINA[CODIGO],TNOMINA[cargo]))</f>
        <v>SECRETARIA</v>
      </c>
      <c r="J275" s="21" t="str">
        <f>_xlfn.XLOOKUP(Tabla15[[#This Row],[cedula]],MINC_022025[NUMERO_DOCUMENTO],MINC_022025[LUGAR_FUNCIONES])</f>
        <v>DIRECCION NACIONAL DE PATRIMONIO MONUMENTAL</v>
      </c>
      <c r="K2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5" s="21" t="str">
        <f>_xlfn.XLOOKUP(Tabla15[[#This Row],[CARGO]],TSIMPLIFICADO[CARGO],TSIMPLIFICADO[CATEGORIA DEL SERVIDOR],Tabla15[[#This Row],[TIPO]])</f>
        <v>ESTATUTO SIMPLIFICADO</v>
      </c>
      <c r="M275" s="21" t="str">
        <f>IF(Tabla15[[#This Row],[CTA]]="2.1.1.3.01","TRAMITE DE PENSION",IF(Tabla15[[#This Row],[CAT1]]&lt;&gt;"",Tabla15[[#This Row],[CAT1]],Tabla15[[#This Row],[CAT2]]))</f>
        <v>ESTATUTO SIMPLIFICADO</v>
      </c>
      <c r="N275" s="86" t="str">
        <f>_xlfn.XLOOKUP(Tabla15[[#This Row],[cedula]],TFECHA[cedula],TFECHA[desde],"")</f>
        <v/>
      </c>
      <c r="O275" s="86" t="str">
        <f>_xlfn.XLOOKUP(Tabla15[[#This Row],[cedula]],TFECHA[cedula],TFECHA[hasta],"")</f>
        <v/>
      </c>
      <c r="P275" s="34">
        <f>_xlfn.XLOOKUP(Tabla15[[#This Row],[COD]],TNOMINA[CODIGO],TNOMINA[sbruto])</f>
        <v>35000</v>
      </c>
      <c r="Q275" s="34">
        <f>_xlfn.XLOOKUP(Tabla15[[#This Row],[COD]],TNOMINA[CODIGO],TNOMINA[ISR])</f>
        <v>0</v>
      </c>
      <c r="R275" s="34">
        <f>_xlfn.XLOOKUP(Tabla15[[#This Row],[COD]],TNOMINA[CODIGO],TNOMINA[SFS])</f>
        <v>1064</v>
      </c>
      <c r="S275" s="34">
        <f>_xlfn.XLOOKUP(Tabla15[[#This Row],[COD]],TNOMINA[CODIGO],TNOMINA[AFP])</f>
        <v>1004.5</v>
      </c>
      <c r="T275" s="34">
        <f>_xlfn.XLOOKUP(Tabla15[[#This Row],[COD]],TNOMINA[CODIGO],TNOMINA[Otros Descuentos])</f>
        <v>0</v>
      </c>
      <c r="U275" s="34">
        <f>_xlfn.XLOOKUP(Tabla15[[#This Row],[COD]],TNOMINA[CODIGO],TNOMINA[sneto])</f>
        <v>32606.5</v>
      </c>
      <c r="V275" s="21" t="str" cm="1">
        <f t="array" ref="V275">_xlfn.XLOOKUP(Tabla15[[#This Row],[cedula]],MINC_022025[NUMERO_DOCUMENTO],LEFT(MINC_022025[GENERO],1))</f>
        <v>F</v>
      </c>
      <c r="W275" s="56" t="str">
        <f>_xlfn.XLOOKUP(Tabla15[[#This Row],[DIRECCIÓN O DEPARTAMENTO]],MINC_022025[LUGAR_FUNCIONES],MINC_022025[LUGAR_FUNCIONES_CODIGO])</f>
        <v>01.83.03.03</v>
      </c>
      <c r="X275" s="21">
        <f>LEN(Tabla15[[#This Row],[CODIGO LUGAR]])</f>
        <v>11</v>
      </c>
      <c r="Y275" s="21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>
      <c r="A276" s="42" t="str">
        <f>Tabla15[[#This Row],[cedula]]&amp;Tabla15[[#This Row],[CTA]]&amp;Tabla15[[#This Row],[prog]]</f>
        <v>001072860492.1.1.1.0111</v>
      </c>
      <c r="B276" s="21" t="s">
        <v>1787</v>
      </c>
      <c r="C276" s="59" t="s">
        <v>1810</v>
      </c>
      <c r="D276" s="59" t="s">
        <v>5730</v>
      </c>
      <c r="E276" s="59" t="s">
        <v>5757</v>
      </c>
      <c r="F276" s="59" t="s">
        <v>9</v>
      </c>
      <c r="G276" s="59" t="s">
        <v>863</v>
      </c>
      <c r="H276" s="21" t="str">
        <f>_xlfn.XLOOKUP(Tabla15[[#This Row],[cedula]],MINC_022025[CATEGORIA_PROPIA],MINC_022025[FECHA_INGRESO_PRIMER_CARGO],_xlfn.XLOOKUP(Tabla15[[#This Row],[COD]],TNOMINA[CODIGO],TNOMINA[nombre]))</f>
        <v>MAURA DE LAS MERCEDES MATOS DE MARTE</v>
      </c>
      <c r="I276" s="21" t="str">
        <f>_xlfn.XLOOKUP(Tabla15[[#This Row],[cedula]],MINC_022025[CATEGORIA_PROPIA],MINC_022025[CARGO],_xlfn.XLOOKUP(Tabla15[[#This Row],[COD]],TNOMINA[CODIGO],TNOMINA[cargo]))</f>
        <v>ENCARGADO (A)  ARCHIVO</v>
      </c>
      <c r="J276" s="21" t="str">
        <f>_xlfn.XLOOKUP(Tabla15[[#This Row],[cedula]],MINC_022025[NUMERO_DOCUMENTO],MINC_022025[LUGAR_FUNCIONES])</f>
        <v>DIRECCION NACIONAL DE PATRIMONIO MONUMENTAL</v>
      </c>
      <c r="K2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76" s="21" t="str">
        <f>_xlfn.XLOOKUP(Tabla15[[#This Row],[CARGO]],TSIMPLIFICADO[CARGO],TSIMPLIFICADO[CATEGORIA DEL SERVIDOR],Tabla15[[#This Row],[TIPO]])</f>
        <v>FIJO</v>
      </c>
      <c r="M276" s="21" t="str">
        <f>IF(Tabla15[[#This Row],[CTA]]="2.1.1.3.01","TRAMITE DE PENSION",IF(Tabla15[[#This Row],[CAT1]]&lt;&gt;"",Tabla15[[#This Row],[CAT1]],Tabla15[[#This Row],[CAT2]]))</f>
        <v>CARRERA ADMINISTRATIVA</v>
      </c>
      <c r="N276" s="86" t="str">
        <f>_xlfn.XLOOKUP(Tabla15[[#This Row],[cedula]],TFECHA[cedula],TFECHA[desde],"")</f>
        <v/>
      </c>
      <c r="O276" s="86" t="str">
        <f>_xlfn.XLOOKUP(Tabla15[[#This Row],[cedula]],TFECHA[cedula],TFECHA[hasta],"")</f>
        <v/>
      </c>
      <c r="P276" s="34">
        <f>_xlfn.XLOOKUP(Tabla15[[#This Row],[COD]],TNOMINA[CODIGO],TNOMINA[sbruto])</f>
        <v>35000</v>
      </c>
      <c r="Q276" s="34">
        <f>_xlfn.XLOOKUP(Tabla15[[#This Row],[COD]],TNOMINA[CODIGO],TNOMINA[ISR])</f>
        <v>0</v>
      </c>
      <c r="R276" s="34">
        <f>_xlfn.XLOOKUP(Tabla15[[#This Row],[COD]],TNOMINA[CODIGO],TNOMINA[SFS])</f>
        <v>1064</v>
      </c>
      <c r="S276" s="34">
        <f>_xlfn.XLOOKUP(Tabla15[[#This Row],[COD]],TNOMINA[CODIGO],TNOMINA[AFP])</f>
        <v>1004.5</v>
      </c>
      <c r="T276" s="34">
        <f>_xlfn.XLOOKUP(Tabla15[[#This Row],[COD]],TNOMINA[CODIGO],TNOMINA[Otros Descuentos])</f>
        <v>0</v>
      </c>
      <c r="U276" s="34">
        <f>_xlfn.XLOOKUP(Tabla15[[#This Row],[COD]],TNOMINA[CODIGO],TNOMINA[sneto])</f>
        <v>32806.5</v>
      </c>
      <c r="V276" s="21" t="str" cm="1">
        <f t="array" ref="V276">_xlfn.XLOOKUP(Tabla15[[#This Row],[cedula]],MINC_022025[NUMERO_DOCUMENTO],LEFT(MINC_022025[GENERO],1))</f>
        <v>F</v>
      </c>
      <c r="W276" s="56" t="str">
        <f>_xlfn.XLOOKUP(Tabla15[[#This Row],[DIRECCIÓN O DEPARTAMENTO]],MINC_022025[LUGAR_FUNCIONES],MINC_022025[LUGAR_FUNCIONES_CODIGO])</f>
        <v>01.83.03.03</v>
      </c>
      <c r="X276" s="21">
        <f>LEN(Tabla15[[#This Row],[CODIGO LUGAR]])</f>
        <v>11</v>
      </c>
      <c r="Y276" s="21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>
      <c r="A277" s="42" t="str">
        <f>Tabla15[[#This Row],[cedula]]&amp;Tabla15[[#This Row],[CTA]]&amp;Tabla15[[#This Row],[prog]]</f>
        <v>001011404082.1.1.1.0111</v>
      </c>
      <c r="B277" s="21" t="s">
        <v>1787</v>
      </c>
      <c r="C277" s="59" t="s">
        <v>1810</v>
      </c>
      <c r="D277" s="59" t="s">
        <v>5730</v>
      </c>
      <c r="E277" s="59" t="s">
        <v>5757</v>
      </c>
      <c r="F277" s="59" t="s">
        <v>9</v>
      </c>
      <c r="G277" s="59" t="s">
        <v>1478</v>
      </c>
      <c r="H277" s="21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277" s="21" t="str">
        <f>_xlfn.XLOOKUP(Tabla15[[#This Row],[cedula]],MINC_022025[CATEGORIA_PROPIA],MINC_022025[CARGO],_xlfn.XLOOKUP(Tabla15[[#This Row],[COD]],TNOMINA[CODIGO],TNOMINA[cargo]))</f>
        <v>SECRETARIA</v>
      </c>
      <c r="J277" s="21" t="str">
        <f>_xlfn.XLOOKUP(Tabla15[[#This Row],[cedula]],MINC_022025[NUMERO_DOCUMENTO],MINC_022025[LUGAR_FUNCIONES])</f>
        <v>DIRECCION NACIONAL DE PATRIMONIO MONUMENTAL</v>
      </c>
      <c r="K2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7" s="21" t="str">
        <f>_xlfn.XLOOKUP(Tabla15[[#This Row],[CARGO]],TSIMPLIFICADO[CARGO],TSIMPLIFICADO[CATEGORIA DEL SERVIDOR],Tabla15[[#This Row],[TIPO]])</f>
        <v>ESTATUTO SIMPLIFICADO</v>
      </c>
      <c r="M277" s="21" t="str">
        <f>IF(Tabla15[[#This Row],[CTA]]="2.1.1.3.01","TRAMITE DE PENSION",IF(Tabla15[[#This Row],[CAT1]]&lt;&gt;"",Tabla15[[#This Row],[CAT1]],Tabla15[[#This Row],[CAT2]]))</f>
        <v>ESTATUTO SIMPLIFICADO</v>
      </c>
      <c r="N277" s="86" t="str">
        <f>_xlfn.XLOOKUP(Tabla15[[#This Row],[cedula]],TFECHA[cedula],TFECHA[desde],"")</f>
        <v/>
      </c>
      <c r="O277" s="86" t="str">
        <f>_xlfn.XLOOKUP(Tabla15[[#This Row],[cedula]],TFECHA[cedula],TFECHA[hasta],"")</f>
        <v/>
      </c>
      <c r="P277" s="34">
        <f>_xlfn.XLOOKUP(Tabla15[[#This Row],[COD]],TNOMINA[CODIGO],TNOMINA[sbruto])</f>
        <v>35000</v>
      </c>
      <c r="Q277" s="34">
        <f>_xlfn.XLOOKUP(Tabla15[[#This Row],[COD]],TNOMINA[CODIGO],TNOMINA[ISR])</f>
        <v>0</v>
      </c>
      <c r="R277" s="34">
        <f>_xlfn.XLOOKUP(Tabla15[[#This Row],[COD]],TNOMINA[CODIGO],TNOMINA[SFS])</f>
        <v>1064</v>
      </c>
      <c r="S277" s="34">
        <f>_xlfn.XLOOKUP(Tabla15[[#This Row],[COD]],TNOMINA[CODIGO],TNOMINA[AFP])</f>
        <v>1004.5</v>
      </c>
      <c r="T277" s="34">
        <f>_xlfn.XLOOKUP(Tabla15[[#This Row],[COD]],TNOMINA[CODIGO],TNOMINA[Otros Descuentos])</f>
        <v>0</v>
      </c>
      <c r="U277" s="34">
        <f>_xlfn.XLOOKUP(Tabla15[[#This Row],[COD]],TNOMINA[CODIGO],TNOMINA[sneto])</f>
        <v>32906.5</v>
      </c>
      <c r="V277" s="21" t="str" cm="1">
        <f t="array" ref="V277">_xlfn.XLOOKUP(Tabla15[[#This Row],[cedula]],MINC_022025[NUMERO_DOCUMENTO],LEFT(MINC_022025[GENERO],1))</f>
        <v>F</v>
      </c>
      <c r="W277" s="56" t="str">
        <f>_xlfn.XLOOKUP(Tabla15[[#This Row],[DIRECCIÓN O DEPARTAMENTO]],MINC_022025[LUGAR_FUNCIONES],MINC_022025[LUGAR_FUNCIONES_CODIGO])</f>
        <v>01.83.03.03</v>
      </c>
      <c r="X277" s="21">
        <f>LEN(Tabla15[[#This Row],[CODIGO LUGAR]])</f>
        <v>11</v>
      </c>
      <c r="Y277" s="21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>
      <c r="A278" s="42" t="str">
        <f>Tabla15[[#This Row],[cedula]]&amp;Tabla15[[#This Row],[CTA]]&amp;Tabla15[[#This Row],[prog]]</f>
        <v>042000517062.1.1.1.0111</v>
      </c>
      <c r="B278" s="21" t="s">
        <v>1787</v>
      </c>
      <c r="C278" s="59" t="s">
        <v>1810</v>
      </c>
      <c r="D278" s="59" t="s">
        <v>5730</v>
      </c>
      <c r="E278" s="59" t="s">
        <v>5757</v>
      </c>
      <c r="F278" s="59" t="s">
        <v>9</v>
      </c>
      <c r="G278" s="59" t="s">
        <v>1491</v>
      </c>
      <c r="H278" s="21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278" s="21" t="str">
        <f>_xlfn.XLOOKUP(Tabla15[[#This Row],[cedula]],MINC_022025[CATEGORIA_PROPIA],MINC_022025[CARGO],_xlfn.XLOOKUP(Tabla15[[#This Row],[COD]],TNOMINA[CODIGO],TNOMINA[cargo]))</f>
        <v>SUPERVISOR MANTENIMIENTO</v>
      </c>
      <c r="J278" s="21" t="str">
        <f>_xlfn.XLOOKUP(Tabla15[[#This Row],[cedula]],MINC_022025[NUMERO_DOCUMENTO],MINC_022025[LUGAR_FUNCIONES])</f>
        <v>DIRECCION NACIONAL DE PATRIMONIO MONUMENTAL</v>
      </c>
      <c r="K2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8" s="21" t="str">
        <f>_xlfn.XLOOKUP(Tabla15[[#This Row],[CARGO]],TSIMPLIFICADO[CARGO],TSIMPLIFICADO[CATEGORIA DEL SERVIDOR],Tabla15[[#This Row],[TIPO]])</f>
        <v>ESTATUTO SIMPLIFICADO</v>
      </c>
      <c r="M278" s="21" t="str">
        <f>IF(Tabla15[[#This Row],[CTA]]="2.1.1.3.01","TRAMITE DE PENSION",IF(Tabla15[[#This Row],[CAT1]]&lt;&gt;"",Tabla15[[#This Row],[CAT1]],Tabla15[[#This Row],[CAT2]]))</f>
        <v>ESTATUTO SIMPLIFICADO</v>
      </c>
      <c r="N278" s="86" t="str">
        <f>_xlfn.XLOOKUP(Tabla15[[#This Row],[cedula]],TFECHA[cedula],TFECHA[desde],"")</f>
        <v/>
      </c>
      <c r="O278" s="86" t="str">
        <f>_xlfn.XLOOKUP(Tabla15[[#This Row],[cedula]],TFECHA[cedula],TFECHA[hasta],"")</f>
        <v/>
      </c>
      <c r="P278" s="34">
        <f>_xlfn.XLOOKUP(Tabla15[[#This Row],[COD]],TNOMINA[CODIGO],TNOMINA[sbruto])</f>
        <v>35000</v>
      </c>
      <c r="Q278" s="34">
        <f>_xlfn.XLOOKUP(Tabla15[[#This Row],[COD]],TNOMINA[CODIGO],TNOMINA[ISR])</f>
        <v>0</v>
      </c>
      <c r="R278" s="34">
        <f>_xlfn.XLOOKUP(Tabla15[[#This Row],[COD]],TNOMINA[CODIGO],TNOMINA[SFS])</f>
        <v>1064</v>
      </c>
      <c r="S278" s="34">
        <f>_xlfn.XLOOKUP(Tabla15[[#This Row],[COD]],TNOMINA[CODIGO],TNOMINA[AFP])</f>
        <v>1004.5</v>
      </c>
      <c r="T278" s="34">
        <f>_xlfn.XLOOKUP(Tabla15[[#This Row],[COD]],TNOMINA[CODIGO],TNOMINA[Otros Descuentos])</f>
        <v>0</v>
      </c>
      <c r="U278" s="34">
        <f>_xlfn.XLOOKUP(Tabla15[[#This Row],[COD]],TNOMINA[CODIGO],TNOMINA[sneto])</f>
        <v>26340.5</v>
      </c>
      <c r="V278" s="21" t="str" cm="1">
        <f t="array" ref="V278">_xlfn.XLOOKUP(Tabla15[[#This Row],[cedula]],MINC_022025[NUMERO_DOCUMENTO],LEFT(MINC_022025[GENERO],1))</f>
        <v>M</v>
      </c>
      <c r="W278" s="56" t="str">
        <f>_xlfn.XLOOKUP(Tabla15[[#This Row],[DIRECCIÓN O DEPARTAMENTO]],MINC_022025[LUGAR_FUNCIONES],MINC_022025[LUGAR_FUNCIONES_CODIGO])</f>
        <v>01.83.03.03</v>
      </c>
      <c r="X278" s="21">
        <f>LEN(Tabla15[[#This Row],[CODIGO LUGAR]])</f>
        <v>11</v>
      </c>
      <c r="Y278" s="21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>
      <c r="A279" s="42" t="str">
        <f>Tabla15[[#This Row],[cedula]]&amp;Tabla15[[#This Row],[CTA]]&amp;Tabla15[[#This Row],[prog]]</f>
        <v>402092638272.1.1.1.0111</v>
      </c>
      <c r="B279" s="21" t="s">
        <v>1787</v>
      </c>
      <c r="C279" s="59" t="s">
        <v>1810</v>
      </c>
      <c r="D279" s="59" t="s">
        <v>5730</v>
      </c>
      <c r="E279" s="59" t="s">
        <v>5757</v>
      </c>
      <c r="F279" s="59" t="s">
        <v>9</v>
      </c>
      <c r="G279" s="59" t="s">
        <v>1492</v>
      </c>
      <c r="H279" s="21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279" s="21" t="str">
        <f>_xlfn.XLOOKUP(Tabla15[[#This Row],[cedula]],MINC_022025[CATEGORIA_PROPIA],MINC_022025[CARGO],_xlfn.XLOOKUP(Tabla15[[#This Row],[COD]],TNOMINA[CODIGO],TNOMINA[cargo]))</f>
        <v>SECRETARIA</v>
      </c>
      <c r="J279" s="21" t="str">
        <f>_xlfn.XLOOKUP(Tabla15[[#This Row],[cedula]],MINC_022025[NUMERO_DOCUMENTO],MINC_022025[LUGAR_FUNCIONES])</f>
        <v>DIRECCION NACIONAL DE PATRIMONIO MONUMENTAL</v>
      </c>
      <c r="K2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79" s="21" t="str">
        <f>_xlfn.XLOOKUP(Tabla15[[#This Row],[CARGO]],TSIMPLIFICADO[CARGO],TSIMPLIFICADO[CATEGORIA DEL SERVIDOR],Tabla15[[#This Row],[TIPO]])</f>
        <v>ESTATUTO SIMPLIFICADO</v>
      </c>
      <c r="M279" s="21" t="str">
        <f>IF(Tabla15[[#This Row],[CTA]]="2.1.1.3.01","TRAMITE DE PENSION",IF(Tabla15[[#This Row],[CAT1]]&lt;&gt;"",Tabla15[[#This Row],[CAT1]],Tabla15[[#This Row],[CAT2]]))</f>
        <v>ESTATUTO SIMPLIFICADO</v>
      </c>
      <c r="N279" s="86" t="str">
        <f>_xlfn.XLOOKUP(Tabla15[[#This Row],[cedula]],TFECHA[cedula],TFECHA[desde],"")</f>
        <v/>
      </c>
      <c r="O279" s="86" t="str">
        <f>_xlfn.XLOOKUP(Tabla15[[#This Row],[cedula]],TFECHA[cedula],TFECHA[hasta],"")</f>
        <v/>
      </c>
      <c r="P279" s="34">
        <f>_xlfn.XLOOKUP(Tabla15[[#This Row],[COD]],TNOMINA[CODIGO],TNOMINA[sbruto])</f>
        <v>35000</v>
      </c>
      <c r="Q279" s="34">
        <f>_xlfn.XLOOKUP(Tabla15[[#This Row],[COD]],TNOMINA[CODIGO],TNOMINA[ISR])</f>
        <v>0</v>
      </c>
      <c r="R279" s="34">
        <f>_xlfn.XLOOKUP(Tabla15[[#This Row],[COD]],TNOMINA[CODIGO],TNOMINA[SFS])</f>
        <v>1064</v>
      </c>
      <c r="S279" s="34">
        <f>_xlfn.XLOOKUP(Tabla15[[#This Row],[COD]],TNOMINA[CODIGO],TNOMINA[AFP])</f>
        <v>1004.5</v>
      </c>
      <c r="T279" s="34">
        <f>_xlfn.XLOOKUP(Tabla15[[#This Row],[COD]],TNOMINA[CODIGO],TNOMINA[Otros Descuentos])</f>
        <v>0</v>
      </c>
      <c r="U279" s="34">
        <f>_xlfn.XLOOKUP(Tabla15[[#This Row],[COD]],TNOMINA[CODIGO],TNOMINA[sneto])</f>
        <v>22533.040000000001</v>
      </c>
      <c r="V279" s="21" t="str" cm="1">
        <f t="array" ref="V279">_xlfn.XLOOKUP(Tabla15[[#This Row],[cedula]],MINC_022025[NUMERO_DOCUMENTO],LEFT(MINC_022025[GENERO],1))</f>
        <v>F</v>
      </c>
      <c r="W279" s="56" t="str">
        <f>_xlfn.XLOOKUP(Tabla15[[#This Row],[DIRECCIÓN O DEPARTAMENTO]],MINC_022025[LUGAR_FUNCIONES],MINC_022025[LUGAR_FUNCIONES_CODIGO])</f>
        <v>01.83.03.03</v>
      </c>
      <c r="X279" s="21">
        <f>LEN(Tabla15[[#This Row],[CODIGO LUGAR]])</f>
        <v>11</v>
      </c>
      <c r="Y279" s="21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>
      <c r="A280" s="42" t="str">
        <f>Tabla15[[#This Row],[cedula]]&amp;Tabla15[[#This Row],[CTA]]&amp;Tabla15[[#This Row],[prog]]</f>
        <v>402342998952.1.1.1.0111</v>
      </c>
      <c r="B280" s="21" t="s">
        <v>1787</v>
      </c>
      <c r="C280" s="59" t="s">
        <v>1810</v>
      </c>
      <c r="D280" s="59" t="s">
        <v>5730</v>
      </c>
      <c r="E280" s="59" t="s">
        <v>5757</v>
      </c>
      <c r="F280" s="59" t="s">
        <v>9</v>
      </c>
      <c r="G280" s="59" t="s">
        <v>2243</v>
      </c>
      <c r="H280" s="21" t="str">
        <f>_xlfn.XLOOKUP(Tabla15[[#This Row],[cedula]],MINC_022025[CATEGORIA_PROPIA],MINC_022025[FECHA_INGRESO_PRIMER_CARGO],_xlfn.XLOOKUP(Tabla15[[#This Row],[COD]],TNOMINA[CODIGO],TNOMINA[nombre]))</f>
        <v>WALNY CABRERA MONTERO</v>
      </c>
      <c r="I280" s="21" t="str">
        <f>_xlfn.XLOOKUP(Tabla15[[#This Row],[cedula]],MINC_022025[CATEGORIA_PROPIA],MINC_022025[CARGO],_xlfn.XLOOKUP(Tabla15[[#This Row],[COD]],TNOMINA[CODIGO],TNOMINA[cargo]))</f>
        <v>AUXILIAR ADMINISTRATIVO (A)</v>
      </c>
      <c r="J280" s="21" t="str">
        <f>_xlfn.XLOOKUP(Tabla15[[#This Row],[cedula]],MINC_022025[NUMERO_DOCUMENTO],MINC_022025[LUGAR_FUNCIONES])</f>
        <v>DIRECCION NACIONAL DE PATRIMONIO MONUMENTAL</v>
      </c>
      <c r="K2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0" s="21" t="str">
        <f>_xlfn.XLOOKUP(Tabla15[[#This Row],[CARGO]],TSIMPLIFICADO[CARGO],TSIMPLIFICADO[CATEGORIA DEL SERVIDOR],Tabla15[[#This Row],[TIPO]])</f>
        <v>ESTATUTO SIMPLIFICADO</v>
      </c>
      <c r="M280" s="21" t="str">
        <f>IF(Tabla15[[#This Row],[CTA]]="2.1.1.3.01","TRAMITE DE PENSION",IF(Tabla15[[#This Row],[CAT1]]&lt;&gt;"",Tabla15[[#This Row],[CAT1]],Tabla15[[#This Row],[CAT2]]))</f>
        <v>ESTATUTO SIMPLIFICADO</v>
      </c>
      <c r="N280" s="86" t="str">
        <f>_xlfn.XLOOKUP(Tabla15[[#This Row],[cedula]],TFECHA[cedula],TFECHA[desde],"")</f>
        <v/>
      </c>
      <c r="O280" s="86" t="str">
        <f>_xlfn.XLOOKUP(Tabla15[[#This Row],[cedula]],TFECHA[cedula],TFECHA[hasta],"")</f>
        <v/>
      </c>
      <c r="P280" s="34">
        <f>_xlfn.XLOOKUP(Tabla15[[#This Row],[COD]],TNOMINA[CODIGO],TNOMINA[sbruto])</f>
        <v>35000</v>
      </c>
      <c r="Q280" s="34">
        <f>_xlfn.XLOOKUP(Tabla15[[#This Row],[COD]],TNOMINA[CODIGO],TNOMINA[ISR])</f>
        <v>0</v>
      </c>
      <c r="R280" s="34">
        <f>_xlfn.XLOOKUP(Tabla15[[#This Row],[COD]],TNOMINA[CODIGO],TNOMINA[SFS])</f>
        <v>1064</v>
      </c>
      <c r="S280" s="34">
        <f>_xlfn.XLOOKUP(Tabla15[[#This Row],[COD]],TNOMINA[CODIGO],TNOMINA[AFP])</f>
        <v>1004.5</v>
      </c>
      <c r="T280" s="34">
        <f>_xlfn.XLOOKUP(Tabla15[[#This Row],[COD]],TNOMINA[CODIGO],TNOMINA[Otros Descuentos])</f>
        <v>0</v>
      </c>
      <c r="U280" s="34">
        <f>_xlfn.XLOOKUP(Tabla15[[#This Row],[COD]],TNOMINA[CODIGO],TNOMINA[sneto])</f>
        <v>28840.5</v>
      </c>
      <c r="V280" s="21" t="str" cm="1">
        <f t="array" ref="V280">_xlfn.XLOOKUP(Tabla15[[#This Row],[cedula]],MINC_022025[NUMERO_DOCUMENTO],LEFT(MINC_022025[GENERO],1))</f>
        <v>F</v>
      </c>
      <c r="W280" s="56" t="str">
        <f>_xlfn.XLOOKUP(Tabla15[[#This Row],[DIRECCIÓN O DEPARTAMENTO]],MINC_022025[LUGAR_FUNCIONES],MINC_022025[LUGAR_FUNCIONES_CODIGO])</f>
        <v>01.83.03.03</v>
      </c>
      <c r="X280" s="21">
        <f>LEN(Tabla15[[#This Row],[CODIGO LUGAR]])</f>
        <v>11</v>
      </c>
      <c r="Y280" s="21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>
      <c r="A281" s="42" t="str">
        <f>Tabla15[[#This Row],[cedula]]&amp;Tabla15[[#This Row],[CTA]]&amp;Tabla15[[#This Row],[prog]]</f>
        <v>065003945532.1.1.1.0111</v>
      </c>
      <c r="B281" s="21" t="s">
        <v>1787</v>
      </c>
      <c r="C281" s="59" t="s">
        <v>1810</v>
      </c>
      <c r="D281" s="59" t="s">
        <v>5730</v>
      </c>
      <c r="E281" s="59" t="s">
        <v>5757</v>
      </c>
      <c r="F281" s="59" t="s">
        <v>9</v>
      </c>
      <c r="G281" s="59" t="s">
        <v>2826</v>
      </c>
      <c r="H281" s="21" t="str">
        <f>_xlfn.XLOOKUP(Tabla15[[#This Row],[cedula]],MINC_022025[CATEGORIA_PROPIA],MINC_022025[FECHA_INGRESO_PRIMER_CARGO],_xlfn.XLOOKUP(Tabla15[[#This Row],[COD]],TNOMINA[CODIGO],TNOMINA[nombre]))</f>
        <v>YANEISIS KING</v>
      </c>
      <c r="I281" s="21" t="str">
        <f>_xlfn.XLOOKUP(Tabla15[[#This Row],[cedula]],MINC_022025[CATEGORIA_PROPIA],MINC_022025[CARGO],_xlfn.XLOOKUP(Tabla15[[#This Row],[COD]],TNOMINA[CODIGO],TNOMINA[cargo]))</f>
        <v>SECRETARIA</v>
      </c>
      <c r="J281" s="21" t="str">
        <f>_xlfn.XLOOKUP(Tabla15[[#This Row],[cedula]],MINC_022025[NUMERO_DOCUMENTO],MINC_022025[LUGAR_FUNCIONES])</f>
        <v>DIRECCION NACIONAL DE PATRIMONIO MONUMENTAL</v>
      </c>
      <c r="K2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1" s="21" t="str">
        <f>_xlfn.XLOOKUP(Tabla15[[#This Row],[CARGO]],TSIMPLIFICADO[CARGO],TSIMPLIFICADO[CATEGORIA DEL SERVIDOR],Tabla15[[#This Row],[TIPO]])</f>
        <v>ESTATUTO SIMPLIFICADO</v>
      </c>
      <c r="M281" s="21" t="str">
        <f>IF(Tabla15[[#This Row],[CTA]]="2.1.1.3.01","TRAMITE DE PENSION",IF(Tabla15[[#This Row],[CAT1]]&lt;&gt;"",Tabla15[[#This Row],[CAT1]],Tabla15[[#This Row],[CAT2]]))</f>
        <v>ESTATUTO SIMPLIFICADO</v>
      </c>
      <c r="N281" s="86" t="str">
        <f>_xlfn.XLOOKUP(Tabla15[[#This Row],[cedula]],TFECHA[cedula],TFECHA[desde],"")</f>
        <v/>
      </c>
      <c r="O281" s="86" t="str">
        <f>_xlfn.XLOOKUP(Tabla15[[#This Row],[cedula]],TFECHA[cedula],TFECHA[hasta],"")</f>
        <v/>
      </c>
      <c r="P281" s="34">
        <f>_xlfn.XLOOKUP(Tabla15[[#This Row],[COD]],TNOMINA[CODIGO],TNOMINA[sbruto])</f>
        <v>35000</v>
      </c>
      <c r="Q281" s="34">
        <f>_xlfn.XLOOKUP(Tabla15[[#This Row],[COD]],TNOMINA[CODIGO],TNOMINA[ISR])</f>
        <v>0</v>
      </c>
      <c r="R281" s="34">
        <f>_xlfn.XLOOKUP(Tabla15[[#This Row],[COD]],TNOMINA[CODIGO],TNOMINA[SFS])</f>
        <v>1064</v>
      </c>
      <c r="S281" s="34">
        <f>_xlfn.XLOOKUP(Tabla15[[#This Row],[COD]],TNOMINA[CODIGO],TNOMINA[AFP])</f>
        <v>1004.5</v>
      </c>
      <c r="T281" s="34">
        <f>_xlfn.XLOOKUP(Tabla15[[#This Row],[COD]],TNOMINA[CODIGO],TNOMINA[Otros Descuentos])</f>
        <v>0</v>
      </c>
      <c r="U281" s="34">
        <f>_xlfn.XLOOKUP(Tabla15[[#This Row],[COD]],TNOMINA[CODIGO],TNOMINA[sneto])</f>
        <v>32906.5</v>
      </c>
      <c r="V281" s="21" t="str" cm="1">
        <f t="array" ref="V281">_xlfn.XLOOKUP(Tabla15[[#This Row],[cedula]],MINC_022025[NUMERO_DOCUMENTO],LEFT(MINC_022025[GENERO],1))</f>
        <v>F</v>
      </c>
      <c r="W281" s="56" t="str">
        <f>_xlfn.XLOOKUP(Tabla15[[#This Row],[DIRECCIÓN O DEPARTAMENTO]],MINC_022025[LUGAR_FUNCIONES],MINC_022025[LUGAR_FUNCIONES_CODIGO])</f>
        <v>01.83.03.03</v>
      </c>
      <c r="X281" s="21">
        <f>LEN(Tabla15[[#This Row],[CODIGO LUGAR]])</f>
        <v>11</v>
      </c>
      <c r="Y281" s="21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>
      <c r="A282" s="42" t="str">
        <f>Tabla15[[#This Row],[cedula]]&amp;Tabla15[[#This Row],[CTA]]&amp;Tabla15[[#This Row],[prog]]</f>
        <v>001147426612.1.1.1.0111</v>
      </c>
      <c r="B282" s="21" t="s">
        <v>1787</v>
      </c>
      <c r="C282" s="59" t="s">
        <v>1810</v>
      </c>
      <c r="D282" s="59" t="s">
        <v>5730</v>
      </c>
      <c r="E282" s="59" t="s">
        <v>5757</v>
      </c>
      <c r="F282" s="59" t="s">
        <v>9</v>
      </c>
      <c r="G282" s="59" t="s">
        <v>915</v>
      </c>
      <c r="H282" s="21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282" s="21" t="str">
        <f>_xlfn.XLOOKUP(Tabla15[[#This Row],[cedula]],MINC_022025[CATEGORIA_PROPIA],MINC_022025[CARGO],_xlfn.XLOOKUP(Tabla15[[#This Row],[COD]],TNOMINA[CODIGO],TNOMINA[cargo]))</f>
        <v>SECRETARIA I</v>
      </c>
      <c r="J282" s="21" t="str">
        <f>_xlfn.XLOOKUP(Tabla15[[#This Row],[cedula]],MINC_022025[NUMERO_DOCUMENTO],MINC_022025[LUGAR_FUNCIONES])</f>
        <v>DIRECCION NACIONAL DE PATRIMONIO MONUMENTAL</v>
      </c>
      <c r="K2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82" s="21" t="str">
        <f>_xlfn.XLOOKUP(Tabla15[[#This Row],[CARGO]],TSIMPLIFICADO[CARGO],TSIMPLIFICADO[CATEGORIA DEL SERVIDOR],Tabla15[[#This Row],[TIPO]])</f>
        <v>ESTATUTO SIMPLIFICADO</v>
      </c>
      <c r="M282" s="21" t="str">
        <f>IF(Tabla15[[#This Row],[CTA]]="2.1.1.3.01","TRAMITE DE PENSION",IF(Tabla15[[#This Row],[CAT1]]&lt;&gt;"",Tabla15[[#This Row],[CAT1]],Tabla15[[#This Row],[CAT2]]))</f>
        <v>CARRERA ADMINISTRATIVA</v>
      </c>
      <c r="N282" s="86" t="str">
        <f>_xlfn.XLOOKUP(Tabla15[[#This Row],[cedula]],TFECHA[cedula],TFECHA[desde],"")</f>
        <v/>
      </c>
      <c r="O282" s="86" t="str">
        <f>_xlfn.XLOOKUP(Tabla15[[#This Row],[cedula]],TFECHA[cedula],TFECHA[hasta],"")</f>
        <v/>
      </c>
      <c r="P282" s="34">
        <f>_xlfn.XLOOKUP(Tabla15[[#This Row],[COD]],TNOMINA[CODIGO],TNOMINA[sbruto])</f>
        <v>35000</v>
      </c>
      <c r="Q282" s="34">
        <f>_xlfn.XLOOKUP(Tabla15[[#This Row],[COD]],TNOMINA[CODIGO],TNOMINA[ISR])</f>
        <v>0</v>
      </c>
      <c r="R282" s="34">
        <f>_xlfn.XLOOKUP(Tabla15[[#This Row],[COD]],TNOMINA[CODIGO],TNOMINA[SFS])</f>
        <v>1064</v>
      </c>
      <c r="S282" s="34">
        <f>_xlfn.XLOOKUP(Tabla15[[#This Row],[COD]],TNOMINA[CODIGO],TNOMINA[AFP])</f>
        <v>1004.5</v>
      </c>
      <c r="T282" s="34">
        <f>_xlfn.XLOOKUP(Tabla15[[#This Row],[COD]],TNOMINA[CODIGO],TNOMINA[Otros Descuentos])</f>
        <v>0</v>
      </c>
      <c r="U282" s="34">
        <f>_xlfn.XLOOKUP(Tabla15[[#This Row],[COD]],TNOMINA[CODIGO],TNOMINA[sneto])</f>
        <v>7846.54</v>
      </c>
      <c r="V282" s="21" t="str" cm="1">
        <f t="array" ref="V282">_xlfn.XLOOKUP(Tabla15[[#This Row],[cedula]],MINC_022025[NUMERO_DOCUMENTO],LEFT(MINC_022025[GENERO],1))</f>
        <v>F</v>
      </c>
      <c r="W282" s="56" t="str">
        <f>_xlfn.XLOOKUP(Tabla15[[#This Row],[DIRECCIÓN O DEPARTAMENTO]],MINC_022025[LUGAR_FUNCIONES],MINC_022025[LUGAR_FUNCIONES_CODIGO])</f>
        <v>01.83.03.03</v>
      </c>
      <c r="X282" s="21">
        <f>LEN(Tabla15[[#This Row],[CODIGO LUGAR]])</f>
        <v>11</v>
      </c>
      <c r="Y282" s="21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>
      <c r="A283" s="42" t="str">
        <f>Tabla15[[#This Row],[cedula]]&amp;Tabla15[[#This Row],[CTA]]&amp;Tabla15[[#This Row],[prog]]</f>
        <v>040000179152.1.1.1.0111</v>
      </c>
      <c r="B283" s="21" t="s">
        <v>1787</v>
      </c>
      <c r="C283" s="59" t="s">
        <v>1810</v>
      </c>
      <c r="D283" s="59" t="s">
        <v>5730</v>
      </c>
      <c r="E283" s="59" t="s">
        <v>5757</v>
      </c>
      <c r="F283" s="59" t="s">
        <v>9</v>
      </c>
      <c r="G283" s="59" t="s">
        <v>1493</v>
      </c>
      <c r="H283" s="21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283" s="21" t="str">
        <f>_xlfn.XLOOKUP(Tabla15[[#This Row],[cedula]],MINC_022025[CATEGORIA_PROPIA],MINC_022025[CARGO],_xlfn.XLOOKUP(Tabla15[[#This Row],[COD]],TNOMINA[CODIGO],TNOMINA[cargo]))</f>
        <v>SECRETARIA</v>
      </c>
      <c r="J283" s="21" t="str">
        <f>_xlfn.XLOOKUP(Tabla15[[#This Row],[cedula]],MINC_022025[NUMERO_DOCUMENTO],MINC_022025[LUGAR_FUNCIONES])</f>
        <v>DIRECCION NACIONAL DE PATRIMONIO MONUMENTAL</v>
      </c>
      <c r="K2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3" s="21" t="str">
        <f>_xlfn.XLOOKUP(Tabla15[[#This Row],[CARGO]],TSIMPLIFICADO[CARGO],TSIMPLIFICADO[CATEGORIA DEL SERVIDOR],Tabla15[[#This Row],[TIPO]])</f>
        <v>ESTATUTO SIMPLIFICADO</v>
      </c>
      <c r="M283" s="21" t="str">
        <f>IF(Tabla15[[#This Row],[CTA]]="2.1.1.3.01","TRAMITE DE PENSION",IF(Tabla15[[#This Row],[CAT1]]&lt;&gt;"",Tabla15[[#This Row],[CAT1]],Tabla15[[#This Row],[CAT2]]))</f>
        <v>ESTATUTO SIMPLIFICADO</v>
      </c>
      <c r="N283" s="86" t="str">
        <f>_xlfn.XLOOKUP(Tabla15[[#This Row],[cedula]],TFECHA[cedula],TFECHA[desde],"")</f>
        <v/>
      </c>
      <c r="O283" s="86" t="str">
        <f>_xlfn.XLOOKUP(Tabla15[[#This Row],[cedula]],TFECHA[cedula],TFECHA[hasta],"")</f>
        <v/>
      </c>
      <c r="P283" s="34">
        <f>_xlfn.XLOOKUP(Tabla15[[#This Row],[COD]],TNOMINA[CODIGO],TNOMINA[sbruto])</f>
        <v>35000</v>
      </c>
      <c r="Q283" s="34">
        <f>_xlfn.XLOOKUP(Tabla15[[#This Row],[COD]],TNOMINA[CODIGO],TNOMINA[ISR])</f>
        <v>0</v>
      </c>
      <c r="R283" s="34">
        <f>_xlfn.XLOOKUP(Tabla15[[#This Row],[COD]],TNOMINA[CODIGO],TNOMINA[SFS])</f>
        <v>1064</v>
      </c>
      <c r="S283" s="34">
        <f>_xlfn.XLOOKUP(Tabla15[[#This Row],[COD]],TNOMINA[CODIGO],TNOMINA[AFP])</f>
        <v>1004.5</v>
      </c>
      <c r="T283" s="34">
        <f>_xlfn.XLOOKUP(Tabla15[[#This Row],[COD]],TNOMINA[CODIGO],TNOMINA[Otros Descuentos])</f>
        <v>0</v>
      </c>
      <c r="U283" s="34">
        <f>_xlfn.XLOOKUP(Tabla15[[#This Row],[COD]],TNOMINA[CODIGO],TNOMINA[sneto])</f>
        <v>32906.5</v>
      </c>
      <c r="V283" s="21" t="str" cm="1">
        <f t="array" ref="V283">_xlfn.XLOOKUP(Tabla15[[#This Row],[cedula]],MINC_022025[NUMERO_DOCUMENTO],LEFT(MINC_022025[GENERO],1))</f>
        <v>F</v>
      </c>
      <c r="W283" s="56" t="str">
        <f>_xlfn.XLOOKUP(Tabla15[[#This Row],[DIRECCIÓN O DEPARTAMENTO]],MINC_022025[LUGAR_FUNCIONES],MINC_022025[LUGAR_FUNCIONES_CODIGO])</f>
        <v>01.83.03.03</v>
      </c>
      <c r="X283" s="21">
        <f>LEN(Tabla15[[#This Row],[CODIGO LUGAR]])</f>
        <v>11</v>
      </c>
      <c r="Y283" s="21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>
      <c r="A284" s="42" t="str">
        <f>Tabla15[[#This Row],[cedula]]&amp;Tabla15[[#This Row],[CTA]]&amp;Tabla15[[#This Row],[prog]]</f>
        <v>001176191972.1.1.1.0111</v>
      </c>
      <c r="B284" s="21" t="s">
        <v>1787</v>
      </c>
      <c r="C284" s="59" t="s">
        <v>1810</v>
      </c>
      <c r="D284" s="59" t="s">
        <v>5730</v>
      </c>
      <c r="E284" s="59" t="s">
        <v>5757</v>
      </c>
      <c r="F284" s="59" t="s">
        <v>9</v>
      </c>
      <c r="G284" s="59" t="s">
        <v>1495</v>
      </c>
      <c r="H284" s="21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284" s="21" t="str">
        <f>_xlfn.XLOOKUP(Tabla15[[#This Row],[cedula]],MINC_022025[CATEGORIA_PROPIA],MINC_022025[CARGO],_xlfn.XLOOKUP(Tabla15[[#This Row],[COD]],TNOMINA[CODIGO],TNOMINA[cargo]))</f>
        <v>SECRETARIA</v>
      </c>
      <c r="J284" s="21" t="str">
        <f>_xlfn.XLOOKUP(Tabla15[[#This Row],[cedula]],MINC_022025[NUMERO_DOCUMENTO],MINC_022025[LUGAR_FUNCIONES])</f>
        <v>DIRECCION NACIONAL DE PATRIMONIO MONUMENTAL</v>
      </c>
      <c r="K2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4" s="21" t="str">
        <f>_xlfn.XLOOKUP(Tabla15[[#This Row],[CARGO]],TSIMPLIFICADO[CARGO],TSIMPLIFICADO[CATEGORIA DEL SERVIDOR],Tabla15[[#This Row],[TIPO]])</f>
        <v>ESTATUTO SIMPLIFICADO</v>
      </c>
      <c r="M284" s="21" t="str">
        <f>IF(Tabla15[[#This Row],[CTA]]="2.1.1.3.01","TRAMITE DE PENSION",IF(Tabla15[[#This Row],[CAT1]]&lt;&gt;"",Tabla15[[#This Row],[CAT1]],Tabla15[[#This Row],[CAT2]]))</f>
        <v>ESTATUTO SIMPLIFICADO</v>
      </c>
      <c r="N284" s="86" t="str">
        <f>_xlfn.XLOOKUP(Tabla15[[#This Row],[cedula]],TFECHA[cedula],TFECHA[desde],"")</f>
        <v/>
      </c>
      <c r="O284" s="86" t="str">
        <f>_xlfn.XLOOKUP(Tabla15[[#This Row],[cedula]],TFECHA[cedula],TFECHA[hasta],"")</f>
        <v/>
      </c>
      <c r="P284" s="34">
        <f>_xlfn.XLOOKUP(Tabla15[[#This Row],[COD]],TNOMINA[CODIGO],TNOMINA[sbruto])</f>
        <v>35000</v>
      </c>
      <c r="Q284" s="34">
        <f>_xlfn.XLOOKUP(Tabla15[[#This Row],[COD]],TNOMINA[CODIGO],TNOMINA[ISR])</f>
        <v>0</v>
      </c>
      <c r="R284" s="34">
        <f>_xlfn.XLOOKUP(Tabla15[[#This Row],[COD]],TNOMINA[CODIGO],TNOMINA[SFS])</f>
        <v>1064</v>
      </c>
      <c r="S284" s="34">
        <f>_xlfn.XLOOKUP(Tabla15[[#This Row],[COD]],TNOMINA[CODIGO],TNOMINA[AFP])</f>
        <v>1004.5</v>
      </c>
      <c r="T284" s="34">
        <f>_xlfn.XLOOKUP(Tabla15[[#This Row],[COD]],TNOMINA[CODIGO],TNOMINA[Otros Descuentos])</f>
        <v>0</v>
      </c>
      <c r="U284" s="34">
        <f>_xlfn.XLOOKUP(Tabla15[[#This Row],[COD]],TNOMINA[CODIGO],TNOMINA[sneto])</f>
        <v>28202.79</v>
      </c>
      <c r="V284" s="21" t="str" cm="1">
        <f t="array" ref="V284">_xlfn.XLOOKUP(Tabla15[[#This Row],[cedula]],MINC_022025[NUMERO_DOCUMENTO],LEFT(MINC_022025[GENERO],1))</f>
        <v>F</v>
      </c>
      <c r="W284" s="56" t="str">
        <f>_xlfn.XLOOKUP(Tabla15[[#This Row],[DIRECCIÓN O DEPARTAMENTO]],MINC_022025[LUGAR_FUNCIONES],MINC_022025[LUGAR_FUNCIONES_CODIGO])</f>
        <v>01.83.03.03</v>
      </c>
      <c r="X284" s="21">
        <f>LEN(Tabla15[[#This Row],[CODIGO LUGAR]])</f>
        <v>11</v>
      </c>
      <c r="Y284" s="21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>
      <c r="A285" s="42" t="str">
        <f>Tabla15[[#This Row],[cedula]]&amp;Tabla15[[#This Row],[CTA]]&amp;Tabla15[[#This Row],[prog]]</f>
        <v>040001390242.1.1.1.0111</v>
      </c>
      <c r="B285" s="21" t="s">
        <v>1787</v>
      </c>
      <c r="C285" s="59" t="s">
        <v>1810</v>
      </c>
      <c r="D285" s="59" t="s">
        <v>5730</v>
      </c>
      <c r="E285" s="59" t="s">
        <v>5757</v>
      </c>
      <c r="F285" s="59" t="s">
        <v>9</v>
      </c>
      <c r="G285" s="59" t="s">
        <v>1453</v>
      </c>
      <c r="H285" s="21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285" s="21" t="str">
        <f>_xlfn.XLOOKUP(Tabla15[[#This Row],[cedula]],MINC_022025[CATEGORIA_PROPIA],MINC_022025[CARGO],_xlfn.XLOOKUP(Tabla15[[#This Row],[COD]],TNOMINA[CODIGO],TNOMINA[cargo]))</f>
        <v>SUPERVISOR DE SEGURIDAD</v>
      </c>
      <c r="J285" s="21" t="str">
        <f>_xlfn.XLOOKUP(Tabla15[[#This Row],[cedula]],MINC_022025[NUMERO_DOCUMENTO],MINC_022025[LUGAR_FUNCIONES])</f>
        <v>DIRECCION NACIONAL DE PATRIMONIO MONUMENTAL</v>
      </c>
      <c r="K2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5" s="21" t="str">
        <f>_xlfn.XLOOKUP(Tabla15[[#This Row],[CARGO]],TSIMPLIFICADO[CARGO],TSIMPLIFICADO[CATEGORIA DEL SERVIDOR],Tabla15[[#This Row],[TIPO]])</f>
        <v>ESTATUTO SIMPLIFICADO</v>
      </c>
      <c r="M285" s="21" t="str">
        <f>IF(Tabla15[[#This Row],[CTA]]="2.1.1.3.01","TRAMITE DE PENSION",IF(Tabla15[[#This Row],[CAT1]]&lt;&gt;"",Tabla15[[#This Row],[CAT1]],Tabla15[[#This Row],[CAT2]]))</f>
        <v>ESTATUTO SIMPLIFICADO</v>
      </c>
      <c r="N285" s="86" t="str">
        <f>_xlfn.XLOOKUP(Tabla15[[#This Row],[cedula]],TFECHA[cedula],TFECHA[desde],"")</f>
        <v/>
      </c>
      <c r="O285" s="86" t="str">
        <f>_xlfn.XLOOKUP(Tabla15[[#This Row],[cedula]],TFECHA[cedula],TFECHA[hasta],"")</f>
        <v/>
      </c>
      <c r="P285" s="34">
        <f>_xlfn.XLOOKUP(Tabla15[[#This Row],[COD]],TNOMINA[CODIGO],TNOMINA[sbruto])</f>
        <v>30000</v>
      </c>
      <c r="Q285" s="34">
        <f>_xlfn.XLOOKUP(Tabla15[[#This Row],[COD]],TNOMINA[CODIGO],TNOMINA[ISR])</f>
        <v>0</v>
      </c>
      <c r="R285" s="34">
        <f>_xlfn.XLOOKUP(Tabla15[[#This Row],[COD]],TNOMINA[CODIGO],TNOMINA[SFS])</f>
        <v>912</v>
      </c>
      <c r="S285" s="34">
        <f>_xlfn.XLOOKUP(Tabla15[[#This Row],[COD]],TNOMINA[CODIGO],TNOMINA[AFP])</f>
        <v>861</v>
      </c>
      <c r="T285" s="34">
        <f>_xlfn.XLOOKUP(Tabla15[[#This Row],[COD]],TNOMINA[CODIGO],TNOMINA[Otros Descuentos])</f>
        <v>0</v>
      </c>
      <c r="U285" s="34">
        <f>_xlfn.XLOOKUP(Tabla15[[#This Row],[COD]],TNOMINA[CODIGO],TNOMINA[sneto])</f>
        <v>28202</v>
      </c>
      <c r="V285" s="21" t="str" cm="1">
        <f t="array" ref="V285">_xlfn.XLOOKUP(Tabla15[[#This Row],[cedula]],MINC_022025[NUMERO_DOCUMENTO],LEFT(MINC_022025[GENERO],1))</f>
        <v>M</v>
      </c>
      <c r="W285" s="56" t="str">
        <f>_xlfn.XLOOKUP(Tabla15[[#This Row],[DIRECCIÓN O DEPARTAMENTO]],MINC_022025[LUGAR_FUNCIONES],MINC_022025[LUGAR_FUNCIONES_CODIGO])</f>
        <v>01.83.03.03</v>
      </c>
      <c r="X285" s="21">
        <f>LEN(Tabla15[[#This Row],[CODIGO LUGAR]])</f>
        <v>11</v>
      </c>
      <c r="Y285" s="21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>
      <c r="A286" s="42" t="str">
        <f>Tabla15[[#This Row],[cedula]]&amp;Tabla15[[#This Row],[CTA]]&amp;Tabla15[[#This Row],[prog]]</f>
        <v>402151225792.1.1.1.0111</v>
      </c>
      <c r="B286" s="21" t="s">
        <v>1787</v>
      </c>
      <c r="C286" s="59" t="s">
        <v>1810</v>
      </c>
      <c r="D286" s="59" t="s">
        <v>5730</v>
      </c>
      <c r="E286" s="59" t="s">
        <v>5757</v>
      </c>
      <c r="F286" s="59" t="s">
        <v>9</v>
      </c>
      <c r="G286" s="59" t="s">
        <v>2824</v>
      </c>
      <c r="H286" s="21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286" s="21" t="str">
        <f>_xlfn.XLOOKUP(Tabla15[[#This Row],[cedula]],MINC_022025[CATEGORIA_PROPIA],MINC_022025[CARGO],_xlfn.XLOOKUP(Tabla15[[#This Row],[COD]],TNOMINA[CODIGO],TNOMINA[cargo]))</f>
        <v>SECRETARIA</v>
      </c>
      <c r="J286" s="21" t="str">
        <f>_xlfn.XLOOKUP(Tabla15[[#This Row],[cedula]],MINC_022025[NUMERO_DOCUMENTO],MINC_022025[LUGAR_FUNCIONES])</f>
        <v>DIRECCION NACIONAL DE PATRIMONIO MONUMENTAL</v>
      </c>
      <c r="K2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6" s="21" t="str">
        <f>_xlfn.XLOOKUP(Tabla15[[#This Row],[CARGO]],TSIMPLIFICADO[CARGO],TSIMPLIFICADO[CATEGORIA DEL SERVIDOR],Tabla15[[#This Row],[TIPO]])</f>
        <v>ESTATUTO SIMPLIFICADO</v>
      </c>
      <c r="M286" s="21" t="str">
        <f>IF(Tabla15[[#This Row],[CTA]]="2.1.1.3.01","TRAMITE DE PENSION",IF(Tabla15[[#This Row],[CAT1]]&lt;&gt;"",Tabla15[[#This Row],[CAT1]],Tabla15[[#This Row],[CAT2]]))</f>
        <v>ESTATUTO SIMPLIFICADO</v>
      </c>
      <c r="N286" s="86" t="str">
        <f>_xlfn.XLOOKUP(Tabla15[[#This Row],[cedula]],TFECHA[cedula],TFECHA[desde],"")</f>
        <v/>
      </c>
      <c r="O286" s="86" t="str">
        <f>_xlfn.XLOOKUP(Tabla15[[#This Row],[cedula]],TFECHA[cedula],TFECHA[hasta],"")</f>
        <v/>
      </c>
      <c r="P286" s="34">
        <f>_xlfn.XLOOKUP(Tabla15[[#This Row],[COD]],TNOMINA[CODIGO],TNOMINA[sbruto])</f>
        <v>30000</v>
      </c>
      <c r="Q286" s="34">
        <f>_xlfn.XLOOKUP(Tabla15[[#This Row],[COD]],TNOMINA[CODIGO],TNOMINA[ISR])</f>
        <v>0</v>
      </c>
      <c r="R286" s="34">
        <f>_xlfn.XLOOKUP(Tabla15[[#This Row],[COD]],TNOMINA[CODIGO],TNOMINA[SFS])</f>
        <v>912</v>
      </c>
      <c r="S286" s="34">
        <f>_xlfn.XLOOKUP(Tabla15[[#This Row],[COD]],TNOMINA[CODIGO],TNOMINA[AFP])</f>
        <v>861</v>
      </c>
      <c r="T286" s="34">
        <f>_xlfn.XLOOKUP(Tabla15[[#This Row],[COD]],TNOMINA[CODIGO],TNOMINA[Otros Descuentos])</f>
        <v>0</v>
      </c>
      <c r="U286" s="34">
        <f>_xlfn.XLOOKUP(Tabla15[[#This Row],[COD]],TNOMINA[CODIGO],TNOMINA[sneto])</f>
        <v>28202</v>
      </c>
      <c r="V286" s="21" t="str" cm="1">
        <f t="array" ref="V286">_xlfn.XLOOKUP(Tabla15[[#This Row],[cedula]],MINC_022025[NUMERO_DOCUMENTO],LEFT(MINC_022025[GENERO],1))</f>
        <v>F</v>
      </c>
      <c r="W286" s="56" t="str">
        <f>_xlfn.XLOOKUP(Tabla15[[#This Row],[DIRECCIÓN O DEPARTAMENTO]],MINC_022025[LUGAR_FUNCIONES],MINC_022025[LUGAR_FUNCIONES_CODIGO])</f>
        <v>01.83.03.03</v>
      </c>
      <c r="X286" s="21">
        <f>LEN(Tabla15[[#This Row],[CODIGO LUGAR]])</f>
        <v>11</v>
      </c>
      <c r="Y286" s="21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>
      <c r="A287" s="42" t="str">
        <f>Tabla15[[#This Row],[cedula]]&amp;Tabla15[[#This Row],[CTA]]&amp;Tabla15[[#This Row],[prog]]</f>
        <v>001109753982.1.1.1.0111</v>
      </c>
      <c r="B287" s="21" t="s">
        <v>1787</v>
      </c>
      <c r="C287" s="59" t="s">
        <v>1810</v>
      </c>
      <c r="D287" s="59" t="s">
        <v>5730</v>
      </c>
      <c r="E287" s="59" t="s">
        <v>5757</v>
      </c>
      <c r="F287" s="59" t="s">
        <v>9</v>
      </c>
      <c r="G287" s="59" t="s">
        <v>1461</v>
      </c>
      <c r="H287" s="21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287" s="21" t="str">
        <f>_xlfn.XLOOKUP(Tabla15[[#This Row],[cedula]],MINC_022025[CATEGORIA_PROPIA],MINC_022025[CARGO],_xlfn.XLOOKUP(Tabla15[[#This Row],[COD]],TNOMINA[CODIGO],TNOMINA[cargo]))</f>
        <v>CHOFER</v>
      </c>
      <c r="J287" s="21" t="str">
        <f>_xlfn.XLOOKUP(Tabla15[[#This Row],[cedula]],MINC_022025[NUMERO_DOCUMENTO],MINC_022025[LUGAR_FUNCIONES])</f>
        <v>DIRECCION NACIONAL DE PATRIMONIO MONUMENTAL</v>
      </c>
      <c r="K2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7" s="21" t="str">
        <f>_xlfn.XLOOKUP(Tabla15[[#This Row],[CARGO]],TSIMPLIFICADO[CARGO],TSIMPLIFICADO[CATEGORIA DEL SERVIDOR],Tabla15[[#This Row],[TIPO]])</f>
        <v>ESTATUTO SIMPLIFICADO</v>
      </c>
      <c r="M287" s="21" t="str">
        <f>IF(Tabla15[[#This Row],[CTA]]="2.1.1.3.01","TRAMITE DE PENSION",IF(Tabla15[[#This Row],[CAT1]]&lt;&gt;"",Tabla15[[#This Row],[CAT1]],Tabla15[[#This Row],[CAT2]]))</f>
        <v>ESTATUTO SIMPLIFICADO</v>
      </c>
      <c r="N287" s="86" t="str">
        <f>_xlfn.XLOOKUP(Tabla15[[#This Row],[cedula]],TFECHA[cedula],TFECHA[desde],"")</f>
        <v/>
      </c>
      <c r="O287" s="86" t="str">
        <f>_xlfn.XLOOKUP(Tabla15[[#This Row],[cedula]],TFECHA[cedula],TFECHA[hasta],"")</f>
        <v/>
      </c>
      <c r="P287" s="34">
        <f>_xlfn.XLOOKUP(Tabla15[[#This Row],[COD]],TNOMINA[CODIGO],TNOMINA[sbruto])</f>
        <v>30000</v>
      </c>
      <c r="Q287" s="34">
        <f>_xlfn.XLOOKUP(Tabla15[[#This Row],[COD]],TNOMINA[CODIGO],TNOMINA[ISR])</f>
        <v>0</v>
      </c>
      <c r="R287" s="34">
        <f>_xlfn.XLOOKUP(Tabla15[[#This Row],[COD]],TNOMINA[CODIGO],TNOMINA[SFS])</f>
        <v>912</v>
      </c>
      <c r="S287" s="34">
        <f>_xlfn.XLOOKUP(Tabla15[[#This Row],[COD]],TNOMINA[CODIGO],TNOMINA[AFP])</f>
        <v>861</v>
      </c>
      <c r="T287" s="34">
        <f>_xlfn.XLOOKUP(Tabla15[[#This Row],[COD]],TNOMINA[CODIGO],TNOMINA[Otros Descuentos])</f>
        <v>0</v>
      </c>
      <c r="U287" s="34">
        <f>_xlfn.XLOOKUP(Tabla15[[#This Row],[COD]],TNOMINA[CODIGO],TNOMINA[sneto])</f>
        <v>13577.07</v>
      </c>
      <c r="V287" s="21" t="str" cm="1">
        <f t="array" ref="V287">_xlfn.XLOOKUP(Tabla15[[#This Row],[cedula]],MINC_022025[NUMERO_DOCUMENTO],LEFT(MINC_022025[GENERO],1))</f>
        <v>M</v>
      </c>
      <c r="W287" s="56" t="str">
        <f>_xlfn.XLOOKUP(Tabla15[[#This Row],[DIRECCIÓN O DEPARTAMENTO]],MINC_022025[LUGAR_FUNCIONES],MINC_022025[LUGAR_FUNCIONES_CODIGO])</f>
        <v>01.83.03.03</v>
      </c>
      <c r="X287" s="21">
        <f>LEN(Tabla15[[#This Row],[CODIGO LUGAR]])</f>
        <v>11</v>
      </c>
      <c r="Y287" s="21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>
      <c r="A288" s="42" t="str">
        <f>Tabla15[[#This Row],[cedula]]&amp;Tabla15[[#This Row],[CTA]]&amp;Tabla15[[#This Row],[prog]]</f>
        <v>001194611682.1.1.1.0111</v>
      </c>
      <c r="B288" s="21" t="s">
        <v>1787</v>
      </c>
      <c r="C288" s="59" t="s">
        <v>1810</v>
      </c>
      <c r="D288" s="59" t="s">
        <v>5730</v>
      </c>
      <c r="E288" s="59" t="s">
        <v>5757</v>
      </c>
      <c r="F288" s="59" t="s">
        <v>9</v>
      </c>
      <c r="G288" s="59" t="s">
        <v>1464</v>
      </c>
      <c r="H288" s="21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288" s="21" t="str">
        <f>_xlfn.XLOOKUP(Tabla15[[#This Row],[cedula]],MINC_022025[CATEGORIA_PROPIA],MINC_022025[CARGO],_xlfn.XLOOKUP(Tabla15[[#This Row],[COD]],TNOMINA[CODIGO],TNOMINA[cargo]))</f>
        <v>AUXILIAR ALMACEN Y SUMINISTRO</v>
      </c>
      <c r="J288" s="21" t="str">
        <f>_xlfn.XLOOKUP(Tabla15[[#This Row],[cedula]],MINC_022025[NUMERO_DOCUMENTO],MINC_022025[LUGAR_FUNCIONES])</f>
        <v>DIRECCION NACIONAL DE PATRIMONIO MONUMENTAL</v>
      </c>
      <c r="K2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8" s="21" t="str">
        <f>_xlfn.XLOOKUP(Tabla15[[#This Row],[CARGO]],TSIMPLIFICADO[CARGO],TSIMPLIFICADO[CATEGORIA DEL SERVIDOR],Tabla15[[#This Row],[TIPO]])</f>
        <v>ESTATUTO SIMPLIFICADO</v>
      </c>
      <c r="M288" s="21" t="str">
        <f>IF(Tabla15[[#This Row],[CTA]]="2.1.1.3.01","TRAMITE DE PENSION",IF(Tabla15[[#This Row],[CAT1]]&lt;&gt;"",Tabla15[[#This Row],[CAT1]],Tabla15[[#This Row],[CAT2]]))</f>
        <v>ESTATUTO SIMPLIFICADO</v>
      </c>
      <c r="N288" s="86" t="str">
        <f>_xlfn.XLOOKUP(Tabla15[[#This Row],[cedula]],TFECHA[cedula],TFECHA[desde],"")</f>
        <v/>
      </c>
      <c r="O288" s="86" t="str">
        <f>_xlfn.XLOOKUP(Tabla15[[#This Row],[cedula]],TFECHA[cedula],TFECHA[hasta],"")</f>
        <v/>
      </c>
      <c r="P288" s="34">
        <f>_xlfn.XLOOKUP(Tabla15[[#This Row],[COD]],TNOMINA[CODIGO],TNOMINA[sbruto])</f>
        <v>30000</v>
      </c>
      <c r="Q288" s="34">
        <f>_xlfn.XLOOKUP(Tabla15[[#This Row],[COD]],TNOMINA[CODIGO],TNOMINA[ISR])</f>
        <v>0</v>
      </c>
      <c r="R288" s="34">
        <f>_xlfn.XLOOKUP(Tabla15[[#This Row],[COD]],TNOMINA[CODIGO],TNOMINA[SFS])</f>
        <v>912</v>
      </c>
      <c r="S288" s="34">
        <f>_xlfn.XLOOKUP(Tabla15[[#This Row],[COD]],TNOMINA[CODIGO],TNOMINA[AFP])</f>
        <v>861</v>
      </c>
      <c r="T288" s="34">
        <f>_xlfn.XLOOKUP(Tabla15[[#This Row],[COD]],TNOMINA[CODIGO],TNOMINA[Otros Descuentos])</f>
        <v>0</v>
      </c>
      <c r="U288" s="34">
        <f>_xlfn.XLOOKUP(Tabla15[[#This Row],[COD]],TNOMINA[CODIGO],TNOMINA[sneto])</f>
        <v>5965.59</v>
      </c>
      <c r="V288" s="21" t="str" cm="1">
        <f t="array" ref="V288">_xlfn.XLOOKUP(Tabla15[[#This Row],[cedula]],MINC_022025[NUMERO_DOCUMENTO],LEFT(MINC_022025[GENERO],1))</f>
        <v>M</v>
      </c>
      <c r="W288" s="56" t="str">
        <f>_xlfn.XLOOKUP(Tabla15[[#This Row],[DIRECCIÓN O DEPARTAMENTO]],MINC_022025[LUGAR_FUNCIONES],MINC_022025[LUGAR_FUNCIONES_CODIGO])</f>
        <v>01.83.03.03</v>
      </c>
      <c r="X288" s="21">
        <f>LEN(Tabla15[[#This Row],[CODIGO LUGAR]])</f>
        <v>11</v>
      </c>
      <c r="Y288" s="21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>
      <c r="A289" s="42" t="str">
        <f>Tabla15[[#This Row],[cedula]]&amp;Tabla15[[#This Row],[CTA]]&amp;Tabla15[[#This Row],[prog]]</f>
        <v>402135861972.1.1.1.0111</v>
      </c>
      <c r="B289" s="21" t="s">
        <v>1787</v>
      </c>
      <c r="C289" s="59" t="s">
        <v>1810</v>
      </c>
      <c r="D289" s="59" t="s">
        <v>5730</v>
      </c>
      <c r="E289" s="59" t="s">
        <v>5757</v>
      </c>
      <c r="F289" s="59" t="s">
        <v>9</v>
      </c>
      <c r="G289" s="59" t="s">
        <v>2963</v>
      </c>
      <c r="H289" s="21" t="str">
        <f>_xlfn.XLOOKUP(Tabla15[[#This Row],[cedula]],MINC_022025[CATEGORIA_PROPIA],MINC_022025[FECHA_INGRESO_PRIMER_CARGO],_xlfn.XLOOKUP(Tabla15[[#This Row],[COD]],TNOMINA[CODIGO],TNOMINA[nombre]))</f>
        <v>RAILENY JAVIER CESPEDES</v>
      </c>
      <c r="I289" s="21" t="str">
        <f>_xlfn.XLOOKUP(Tabla15[[#This Row],[cedula]],MINC_022025[CATEGORIA_PROPIA],MINC_022025[CARGO],_xlfn.XLOOKUP(Tabla15[[#This Row],[COD]],TNOMINA[CODIGO],TNOMINA[cargo]))</f>
        <v>RECEPCIONISTA</v>
      </c>
      <c r="J289" s="21" t="str">
        <f>_xlfn.XLOOKUP(Tabla15[[#This Row],[cedula]],MINC_022025[NUMERO_DOCUMENTO],MINC_022025[LUGAR_FUNCIONES])</f>
        <v>DIRECCION NACIONAL DE PATRIMONIO MONUMENTAL</v>
      </c>
      <c r="K2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89" s="21" t="str">
        <f>_xlfn.XLOOKUP(Tabla15[[#This Row],[CARGO]],TSIMPLIFICADO[CARGO],TSIMPLIFICADO[CATEGORIA DEL SERVIDOR],Tabla15[[#This Row],[TIPO]])</f>
        <v>ESTATUTO SIMPLIFICADO</v>
      </c>
      <c r="M289" s="21" t="str">
        <f>IF(Tabla15[[#This Row],[CTA]]="2.1.1.3.01","TRAMITE DE PENSION",IF(Tabla15[[#This Row],[CAT1]]&lt;&gt;"",Tabla15[[#This Row],[CAT1]],Tabla15[[#This Row],[CAT2]]))</f>
        <v>ESTATUTO SIMPLIFICADO</v>
      </c>
      <c r="N289" s="86" t="str">
        <f>_xlfn.XLOOKUP(Tabla15[[#This Row],[cedula]],TFECHA[cedula],TFECHA[desde],"")</f>
        <v/>
      </c>
      <c r="O289" s="86" t="str">
        <f>_xlfn.XLOOKUP(Tabla15[[#This Row],[cedula]],TFECHA[cedula],TFECHA[hasta],"")</f>
        <v/>
      </c>
      <c r="P289" s="34">
        <f>_xlfn.XLOOKUP(Tabla15[[#This Row],[COD]],TNOMINA[CODIGO],TNOMINA[sbruto])</f>
        <v>30000</v>
      </c>
      <c r="Q289" s="34">
        <f>_xlfn.XLOOKUP(Tabla15[[#This Row],[COD]],TNOMINA[CODIGO],TNOMINA[ISR])</f>
        <v>0</v>
      </c>
      <c r="R289" s="34">
        <f>_xlfn.XLOOKUP(Tabla15[[#This Row],[COD]],TNOMINA[CODIGO],TNOMINA[SFS])</f>
        <v>912</v>
      </c>
      <c r="S289" s="34">
        <f>_xlfn.XLOOKUP(Tabla15[[#This Row],[COD]],TNOMINA[CODIGO],TNOMINA[AFP])</f>
        <v>861</v>
      </c>
      <c r="T289" s="34">
        <f>_xlfn.XLOOKUP(Tabla15[[#This Row],[COD]],TNOMINA[CODIGO],TNOMINA[Otros Descuentos])</f>
        <v>0</v>
      </c>
      <c r="U289" s="34">
        <f>_xlfn.XLOOKUP(Tabla15[[#This Row],[COD]],TNOMINA[CODIGO],TNOMINA[sneto])</f>
        <v>28202</v>
      </c>
      <c r="V289" s="21" t="str" cm="1">
        <f t="array" ref="V289">_xlfn.XLOOKUP(Tabla15[[#This Row],[cedula]],MINC_022025[NUMERO_DOCUMENTO],LEFT(MINC_022025[GENERO],1))</f>
        <v>F</v>
      </c>
      <c r="W289" s="56" t="str">
        <f>_xlfn.XLOOKUP(Tabla15[[#This Row],[DIRECCIÓN O DEPARTAMENTO]],MINC_022025[LUGAR_FUNCIONES],MINC_022025[LUGAR_FUNCIONES_CODIGO])</f>
        <v>01.83.03.03</v>
      </c>
      <c r="X289" s="21">
        <f>LEN(Tabla15[[#This Row],[CODIGO LUGAR]])</f>
        <v>11</v>
      </c>
      <c r="Y289" s="21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>
      <c r="A290" s="42" t="str">
        <f>Tabla15[[#This Row],[cedula]]&amp;Tabla15[[#This Row],[CTA]]&amp;Tabla15[[#This Row],[prog]]</f>
        <v>040000157032.1.1.1.0111</v>
      </c>
      <c r="B290" s="21" t="s">
        <v>1787</v>
      </c>
      <c r="C290" s="59" t="s">
        <v>1810</v>
      </c>
      <c r="D290" s="59" t="s">
        <v>5730</v>
      </c>
      <c r="E290" s="59" t="s">
        <v>5757</v>
      </c>
      <c r="F290" s="59" t="s">
        <v>9</v>
      </c>
      <c r="G290" s="59" t="s">
        <v>1490</v>
      </c>
      <c r="H290" s="21" t="str">
        <f>_xlfn.XLOOKUP(Tabla15[[#This Row],[cedula]],MINC_022025[CATEGORIA_PROPIA],MINC_022025[FECHA_INGRESO_PRIMER_CARGO],_xlfn.XLOOKUP(Tabla15[[#This Row],[COD]],TNOMINA[CODIGO],TNOMINA[nombre]))</f>
        <v>TEOFILO FERNANDEZ</v>
      </c>
      <c r="I290" s="21" t="str">
        <f>_xlfn.XLOOKUP(Tabla15[[#This Row],[cedula]],MINC_022025[CATEGORIA_PROPIA],MINC_022025[CARGO],_xlfn.XLOOKUP(Tabla15[[#This Row],[COD]],TNOMINA[CODIGO],TNOMINA[cargo]))</f>
        <v>AUXILIAR MANTENIMIENTO</v>
      </c>
      <c r="J290" s="21" t="str">
        <f>_xlfn.XLOOKUP(Tabla15[[#This Row],[cedula]],MINC_022025[NUMERO_DOCUMENTO],MINC_022025[LUGAR_FUNCIONES])</f>
        <v>DIRECCION NACIONAL DE PATRIMONIO MONUMENTAL</v>
      </c>
      <c r="K2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90" s="21" t="str">
        <f>_xlfn.XLOOKUP(Tabla15[[#This Row],[CARGO]],TSIMPLIFICADO[CARGO],TSIMPLIFICADO[CATEGORIA DEL SERVIDOR],Tabla15[[#This Row],[TIPO]])</f>
        <v>ESTATUTO SIMPLIFICADO</v>
      </c>
      <c r="M290" s="21" t="str">
        <f>IF(Tabla15[[#This Row],[CTA]]="2.1.1.3.01","TRAMITE DE PENSION",IF(Tabla15[[#This Row],[CAT1]]&lt;&gt;"",Tabla15[[#This Row],[CAT1]],Tabla15[[#This Row],[CAT2]]))</f>
        <v>ESTATUTO SIMPLIFICADO</v>
      </c>
      <c r="N290" s="86" t="str">
        <f>_xlfn.XLOOKUP(Tabla15[[#This Row],[cedula]],TFECHA[cedula],TFECHA[desde],"")</f>
        <v/>
      </c>
      <c r="O290" s="86" t="str">
        <f>_xlfn.XLOOKUP(Tabla15[[#This Row],[cedula]],TFECHA[cedula],TFECHA[hasta],"")</f>
        <v/>
      </c>
      <c r="P290" s="34">
        <f>_xlfn.XLOOKUP(Tabla15[[#This Row],[COD]],TNOMINA[CODIGO],TNOMINA[sbruto])</f>
        <v>30000</v>
      </c>
      <c r="Q290" s="34">
        <f>_xlfn.XLOOKUP(Tabla15[[#This Row],[COD]],TNOMINA[CODIGO],TNOMINA[ISR])</f>
        <v>0</v>
      </c>
      <c r="R290" s="34">
        <f>_xlfn.XLOOKUP(Tabla15[[#This Row],[COD]],TNOMINA[CODIGO],TNOMINA[SFS])</f>
        <v>912</v>
      </c>
      <c r="S290" s="34">
        <f>_xlfn.XLOOKUP(Tabla15[[#This Row],[COD]],TNOMINA[CODIGO],TNOMINA[AFP])</f>
        <v>861</v>
      </c>
      <c r="T290" s="34">
        <f>_xlfn.XLOOKUP(Tabla15[[#This Row],[COD]],TNOMINA[CODIGO],TNOMINA[Otros Descuentos])</f>
        <v>0</v>
      </c>
      <c r="U290" s="34">
        <f>_xlfn.XLOOKUP(Tabla15[[#This Row],[COD]],TNOMINA[CODIGO],TNOMINA[sneto])</f>
        <v>26136</v>
      </c>
      <c r="V290" s="21" t="str" cm="1">
        <f t="array" ref="V290">_xlfn.XLOOKUP(Tabla15[[#This Row],[cedula]],MINC_022025[NUMERO_DOCUMENTO],LEFT(MINC_022025[GENERO],1))</f>
        <v>M</v>
      </c>
      <c r="W290" s="56" t="str">
        <f>_xlfn.XLOOKUP(Tabla15[[#This Row],[DIRECCIÓN O DEPARTAMENTO]],MINC_022025[LUGAR_FUNCIONES],MINC_022025[LUGAR_FUNCIONES_CODIGO])</f>
        <v>01.83.03.03</v>
      </c>
      <c r="X290" s="21">
        <f>LEN(Tabla15[[#This Row],[CODIGO LUGAR]])</f>
        <v>11</v>
      </c>
      <c r="Y290" s="21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>
      <c r="A291" s="42" t="str">
        <f>Tabla15[[#This Row],[cedula]]&amp;Tabla15[[#This Row],[CTA]]&amp;Tabla15[[#This Row],[prog]]</f>
        <v>001094158442.1.1.1.0111</v>
      </c>
      <c r="B291" s="21" t="s">
        <v>1787</v>
      </c>
      <c r="C291" s="59" t="s">
        <v>1810</v>
      </c>
      <c r="D291" s="59" t="s">
        <v>5730</v>
      </c>
      <c r="E291" s="59" t="s">
        <v>5757</v>
      </c>
      <c r="F291" s="59" t="s">
        <v>9</v>
      </c>
      <c r="G291" s="59" t="s">
        <v>899</v>
      </c>
      <c r="H291" s="21" t="str">
        <f>_xlfn.XLOOKUP(Tabla15[[#This Row],[cedula]],MINC_022025[CATEGORIA_PROPIA],MINC_022025[FECHA_INGRESO_PRIMER_CARGO],_xlfn.XLOOKUP(Tabla15[[#This Row],[COD]],TNOMINA[CODIGO],TNOMINA[nombre]))</f>
        <v>FRANKLIN MONTILLA BAEZ</v>
      </c>
      <c r="I291" s="21" t="str">
        <f>_xlfn.XLOOKUP(Tabla15[[#This Row],[cedula]],MINC_022025[CATEGORIA_PROPIA],MINC_022025[CARGO],_xlfn.XLOOKUP(Tabla15[[#This Row],[COD]],TNOMINA[CODIGO],TNOMINA[cargo]))</f>
        <v>MENSAJERO EXTERNO</v>
      </c>
      <c r="J291" s="21" t="str">
        <f>_xlfn.XLOOKUP(Tabla15[[#This Row],[cedula]],MINC_022025[NUMERO_DOCUMENTO],MINC_022025[LUGAR_FUNCIONES])</f>
        <v>DIRECCION NACIONAL DE PATRIMONIO MONUMENTAL</v>
      </c>
      <c r="K2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91" s="21" t="str">
        <f>_xlfn.XLOOKUP(Tabla15[[#This Row],[CARGO]],TSIMPLIFICADO[CARGO],TSIMPLIFICADO[CATEGORIA DEL SERVIDOR],Tabla15[[#This Row],[TIPO]])</f>
        <v>ESTATUTO SIMPLIFICADO</v>
      </c>
      <c r="M291" s="21" t="str">
        <f>IF(Tabla15[[#This Row],[CTA]]="2.1.1.3.01","TRAMITE DE PENSION",IF(Tabla15[[#This Row],[CAT1]]&lt;&gt;"",Tabla15[[#This Row],[CAT1]],Tabla15[[#This Row],[CAT2]]))</f>
        <v>CARRERA ADMINISTRATIVA</v>
      </c>
      <c r="N291" s="86" t="str">
        <f>_xlfn.XLOOKUP(Tabla15[[#This Row],[cedula]],TFECHA[cedula],TFECHA[desde],"")</f>
        <v/>
      </c>
      <c r="O291" s="86" t="str">
        <f>_xlfn.XLOOKUP(Tabla15[[#This Row],[cedula]],TFECHA[cedula],TFECHA[hasta],"")</f>
        <v/>
      </c>
      <c r="P291" s="34">
        <f>_xlfn.XLOOKUP(Tabla15[[#This Row],[COD]],TNOMINA[CODIGO],TNOMINA[sbruto])</f>
        <v>26250</v>
      </c>
      <c r="Q291" s="34">
        <f>_xlfn.XLOOKUP(Tabla15[[#This Row],[COD]],TNOMINA[CODIGO],TNOMINA[ISR])</f>
        <v>0</v>
      </c>
      <c r="R291" s="34">
        <f>_xlfn.XLOOKUP(Tabla15[[#This Row],[COD]],TNOMINA[CODIGO],TNOMINA[SFS])</f>
        <v>798</v>
      </c>
      <c r="S291" s="34">
        <f>_xlfn.XLOOKUP(Tabla15[[#This Row],[COD]],TNOMINA[CODIGO],TNOMINA[AFP])</f>
        <v>753.38</v>
      </c>
      <c r="T291" s="34">
        <f>_xlfn.XLOOKUP(Tabla15[[#This Row],[COD]],TNOMINA[CODIGO],TNOMINA[Otros Descuentos])</f>
        <v>0</v>
      </c>
      <c r="U291" s="34">
        <f>_xlfn.XLOOKUP(Tabla15[[#This Row],[COD]],TNOMINA[CODIGO],TNOMINA[sneto])</f>
        <v>6526.64</v>
      </c>
      <c r="V291" s="21" t="str" cm="1">
        <f t="array" ref="V291">_xlfn.XLOOKUP(Tabla15[[#This Row],[cedula]],MINC_022025[NUMERO_DOCUMENTO],LEFT(MINC_022025[GENERO],1))</f>
        <v>M</v>
      </c>
      <c r="W291" s="56" t="str">
        <f>_xlfn.XLOOKUP(Tabla15[[#This Row],[DIRECCIÓN O DEPARTAMENTO]],MINC_022025[LUGAR_FUNCIONES],MINC_022025[LUGAR_FUNCIONES_CODIGO])</f>
        <v>01.83.03.03</v>
      </c>
      <c r="X291" s="21">
        <f>LEN(Tabla15[[#This Row],[CODIGO LUGAR]])</f>
        <v>11</v>
      </c>
      <c r="Y291" s="21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>
      <c r="A292" s="42" t="str">
        <f>Tabla15[[#This Row],[cedula]]&amp;Tabla15[[#This Row],[CTA]]&amp;Tabla15[[#This Row],[prog]]</f>
        <v>001082607612.1.1.1.0111</v>
      </c>
      <c r="B292" s="21" t="s">
        <v>1787</v>
      </c>
      <c r="C292" s="59" t="s">
        <v>1810</v>
      </c>
      <c r="D292" s="59" t="s">
        <v>5730</v>
      </c>
      <c r="E292" s="59" t="s">
        <v>5757</v>
      </c>
      <c r="F292" s="59" t="s">
        <v>9</v>
      </c>
      <c r="G292" s="59" t="s">
        <v>909</v>
      </c>
      <c r="H292" s="21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292" s="21" t="str">
        <f>_xlfn.XLOOKUP(Tabla15[[#This Row],[cedula]],MINC_022025[CATEGORIA_PROPIA],MINC_022025[CARGO],_xlfn.XLOOKUP(Tabla15[[#This Row],[COD]],TNOMINA[CODIGO],TNOMINA[cargo]))</f>
        <v>SEC. CONTABILIDAD</v>
      </c>
      <c r="J292" s="21" t="str">
        <f>_xlfn.XLOOKUP(Tabla15[[#This Row],[cedula]],MINC_022025[NUMERO_DOCUMENTO],MINC_022025[LUGAR_FUNCIONES])</f>
        <v>DIRECCION NACIONAL DE PATRIMONIO MONUMENTAL</v>
      </c>
      <c r="K2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92" s="21" t="str">
        <f>_xlfn.XLOOKUP(Tabla15[[#This Row],[CARGO]],TSIMPLIFICADO[CARGO],TSIMPLIFICADO[CATEGORIA DEL SERVIDOR],Tabla15[[#This Row],[TIPO]])</f>
        <v>ESTATUTO SIMPLIFICADO</v>
      </c>
      <c r="M292" s="21" t="str">
        <f>IF(Tabla15[[#This Row],[CTA]]="2.1.1.3.01","TRAMITE DE PENSION",IF(Tabla15[[#This Row],[CAT1]]&lt;&gt;"",Tabla15[[#This Row],[CAT1]],Tabla15[[#This Row],[CAT2]]))</f>
        <v>CARRERA ADMINISTRATIVA</v>
      </c>
      <c r="N292" s="86" t="str">
        <f>_xlfn.XLOOKUP(Tabla15[[#This Row],[cedula]],TFECHA[cedula],TFECHA[desde],"")</f>
        <v/>
      </c>
      <c r="O292" s="86" t="str">
        <f>_xlfn.XLOOKUP(Tabla15[[#This Row],[cedula]],TFECHA[cedula],TFECHA[hasta],"")</f>
        <v/>
      </c>
      <c r="P292" s="34">
        <f>_xlfn.XLOOKUP(Tabla15[[#This Row],[COD]],TNOMINA[CODIGO],TNOMINA[sbruto])</f>
        <v>26250</v>
      </c>
      <c r="Q292" s="34">
        <f>_xlfn.XLOOKUP(Tabla15[[#This Row],[COD]],TNOMINA[CODIGO],TNOMINA[ISR])</f>
        <v>0</v>
      </c>
      <c r="R292" s="34">
        <f>_xlfn.XLOOKUP(Tabla15[[#This Row],[COD]],TNOMINA[CODIGO],TNOMINA[SFS])</f>
        <v>798</v>
      </c>
      <c r="S292" s="34">
        <f>_xlfn.XLOOKUP(Tabla15[[#This Row],[COD]],TNOMINA[CODIGO],TNOMINA[AFP])</f>
        <v>753.38</v>
      </c>
      <c r="T292" s="34">
        <f>_xlfn.XLOOKUP(Tabla15[[#This Row],[COD]],TNOMINA[CODIGO],TNOMINA[Otros Descuentos])</f>
        <v>0</v>
      </c>
      <c r="U292" s="34">
        <f>_xlfn.XLOOKUP(Tabla15[[#This Row],[COD]],TNOMINA[CODIGO],TNOMINA[sneto])</f>
        <v>24623.62</v>
      </c>
      <c r="V292" s="21" t="str" cm="1">
        <f t="array" ref="V292">_xlfn.XLOOKUP(Tabla15[[#This Row],[cedula]],MINC_022025[NUMERO_DOCUMENTO],LEFT(MINC_022025[GENERO],1))</f>
        <v>F</v>
      </c>
      <c r="W292" s="56" t="str">
        <f>_xlfn.XLOOKUP(Tabla15[[#This Row],[DIRECCIÓN O DEPARTAMENTO]],MINC_022025[LUGAR_FUNCIONES],MINC_022025[LUGAR_FUNCIONES_CODIGO])</f>
        <v>01.83.03.03</v>
      </c>
      <c r="X292" s="21">
        <f>LEN(Tabla15[[#This Row],[CODIGO LUGAR]])</f>
        <v>11</v>
      </c>
      <c r="Y292" s="21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>
      <c r="A293" s="42" t="str">
        <f>Tabla15[[#This Row],[cedula]]&amp;Tabla15[[#This Row],[CTA]]&amp;Tabla15[[#This Row],[prog]]</f>
        <v>040000179232.1.1.1.0111</v>
      </c>
      <c r="B293" s="21" t="s">
        <v>1787</v>
      </c>
      <c r="C293" s="59" t="s">
        <v>1810</v>
      </c>
      <c r="D293" s="59" t="s">
        <v>5730</v>
      </c>
      <c r="E293" s="59" t="s">
        <v>5757</v>
      </c>
      <c r="F293" s="59" t="s">
        <v>9</v>
      </c>
      <c r="G293" s="59" t="s">
        <v>1448</v>
      </c>
      <c r="H293" s="21" t="str">
        <f>_xlfn.XLOOKUP(Tabla15[[#This Row],[cedula]],MINC_022025[CATEGORIA_PROPIA],MINC_022025[FECHA_INGRESO_PRIMER_CARGO],_xlfn.XLOOKUP(Tabla15[[#This Row],[COD]],TNOMINA[CODIGO],TNOMINA[nombre]))</f>
        <v>ELADIO BAQUERO SANTOS</v>
      </c>
      <c r="I293" s="21" t="str">
        <f>_xlfn.XLOOKUP(Tabla15[[#This Row],[cedula]],MINC_022025[CATEGORIA_PROPIA],MINC_022025[CARGO],_xlfn.XLOOKUP(Tabla15[[#This Row],[COD]],TNOMINA[CODIGO],TNOMINA[cargo]))</f>
        <v>SUPERVISOR MANTENIMIENTO</v>
      </c>
      <c r="J293" s="21" t="str">
        <f>_xlfn.XLOOKUP(Tabla15[[#This Row],[cedula]],MINC_022025[NUMERO_DOCUMENTO],MINC_022025[LUGAR_FUNCIONES])</f>
        <v>DIRECCION NACIONAL DE PATRIMONIO MONUMENTAL</v>
      </c>
      <c r="K2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93" s="21" t="str">
        <f>_xlfn.XLOOKUP(Tabla15[[#This Row],[CARGO]],TSIMPLIFICADO[CARGO],TSIMPLIFICADO[CATEGORIA DEL SERVIDOR],Tabla15[[#This Row],[TIPO]])</f>
        <v>ESTATUTO SIMPLIFICADO</v>
      </c>
      <c r="M293" s="21" t="str">
        <f>IF(Tabla15[[#This Row],[CTA]]="2.1.1.3.01","TRAMITE DE PENSION",IF(Tabla15[[#This Row],[CAT1]]&lt;&gt;"",Tabla15[[#This Row],[CAT1]],Tabla15[[#This Row],[CAT2]]))</f>
        <v>ESTATUTO SIMPLIFICADO</v>
      </c>
      <c r="N293" s="86" t="str">
        <f>_xlfn.XLOOKUP(Tabla15[[#This Row],[cedula]],TFECHA[cedula],TFECHA[desde],"")</f>
        <v/>
      </c>
      <c r="O293" s="86" t="str">
        <f>_xlfn.XLOOKUP(Tabla15[[#This Row],[cedula]],TFECHA[cedula],TFECHA[hasta],"")</f>
        <v/>
      </c>
      <c r="P293" s="34">
        <f>_xlfn.XLOOKUP(Tabla15[[#This Row],[COD]],TNOMINA[CODIGO],TNOMINA[sbruto])</f>
        <v>25000</v>
      </c>
      <c r="Q293" s="34">
        <f>_xlfn.XLOOKUP(Tabla15[[#This Row],[COD]],TNOMINA[CODIGO],TNOMINA[ISR])</f>
        <v>0</v>
      </c>
      <c r="R293" s="34">
        <f>_xlfn.XLOOKUP(Tabla15[[#This Row],[COD]],TNOMINA[CODIGO],TNOMINA[SFS])</f>
        <v>760</v>
      </c>
      <c r="S293" s="34">
        <f>_xlfn.XLOOKUP(Tabla15[[#This Row],[COD]],TNOMINA[CODIGO],TNOMINA[AFP])</f>
        <v>717.5</v>
      </c>
      <c r="T293" s="34">
        <f>_xlfn.XLOOKUP(Tabla15[[#This Row],[COD]],TNOMINA[CODIGO],TNOMINA[Otros Descuentos])</f>
        <v>0</v>
      </c>
      <c r="U293" s="34">
        <f>_xlfn.XLOOKUP(Tabla15[[#This Row],[COD]],TNOMINA[CODIGO],TNOMINA[sneto])</f>
        <v>23497.5</v>
      </c>
      <c r="V293" s="21" t="str" cm="1">
        <f t="array" ref="V293">_xlfn.XLOOKUP(Tabla15[[#This Row],[cedula]],MINC_022025[NUMERO_DOCUMENTO],LEFT(MINC_022025[GENERO],1))</f>
        <v>M</v>
      </c>
      <c r="W293" s="56" t="str">
        <f>_xlfn.XLOOKUP(Tabla15[[#This Row],[DIRECCIÓN O DEPARTAMENTO]],MINC_022025[LUGAR_FUNCIONES],MINC_022025[LUGAR_FUNCIONES_CODIGO])</f>
        <v>01.83.03.03</v>
      </c>
      <c r="X293" s="21">
        <f>LEN(Tabla15[[#This Row],[CODIGO LUGAR]])</f>
        <v>11</v>
      </c>
      <c r="Y293" s="21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>
      <c r="A294" s="42" t="str">
        <f>Tabla15[[#This Row],[cedula]]&amp;Tabla15[[#This Row],[CTA]]&amp;Tabla15[[#This Row],[prog]]</f>
        <v>040001090432.1.1.1.0111</v>
      </c>
      <c r="B294" s="21" t="s">
        <v>1787</v>
      </c>
      <c r="C294" s="59" t="s">
        <v>1810</v>
      </c>
      <c r="D294" s="59" t="s">
        <v>5730</v>
      </c>
      <c r="E294" s="59" t="s">
        <v>5757</v>
      </c>
      <c r="F294" s="59" t="s">
        <v>9</v>
      </c>
      <c r="G294" s="59" t="s">
        <v>1459</v>
      </c>
      <c r="H294" s="21" t="str">
        <f>_xlfn.XLOOKUP(Tabla15[[#This Row],[cedula]],MINC_022025[CATEGORIA_PROPIA],MINC_022025[FECHA_INGRESO_PRIMER_CARGO],_xlfn.XLOOKUP(Tabla15[[#This Row],[COD]],TNOMINA[CODIGO],TNOMINA[nombre]))</f>
        <v>JOHAIRA BIDO SANTOS</v>
      </c>
      <c r="I294" s="21" t="str">
        <f>_xlfn.XLOOKUP(Tabla15[[#This Row],[cedula]],MINC_022025[CATEGORIA_PROPIA],MINC_022025[CARGO],_xlfn.XLOOKUP(Tabla15[[#This Row],[COD]],TNOMINA[CODIGO],TNOMINA[cargo]))</f>
        <v>CAJERO (A)</v>
      </c>
      <c r="J294" s="21" t="str">
        <f>_xlfn.XLOOKUP(Tabla15[[#This Row],[cedula]],MINC_022025[NUMERO_DOCUMENTO],MINC_022025[LUGAR_FUNCIONES])</f>
        <v>DIRECCION NACIONAL DE PATRIMONIO MONUMENTAL</v>
      </c>
      <c r="K2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94" s="21" t="str">
        <f>_xlfn.XLOOKUP(Tabla15[[#This Row],[CARGO]],TSIMPLIFICADO[CARGO],TSIMPLIFICADO[CATEGORIA DEL SERVIDOR],Tabla15[[#This Row],[TIPO]])</f>
        <v>ESTATUTO SIMPLIFICADO</v>
      </c>
      <c r="M294" s="21" t="str">
        <f>IF(Tabla15[[#This Row],[CTA]]="2.1.1.3.01","TRAMITE DE PENSION",IF(Tabla15[[#This Row],[CAT1]]&lt;&gt;"",Tabla15[[#This Row],[CAT1]],Tabla15[[#This Row],[CAT2]]))</f>
        <v>ESTATUTO SIMPLIFICADO</v>
      </c>
      <c r="N294" s="86" t="str">
        <f>_xlfn.XLOOKUP(Tabla15[[#This Row],[cedula]],TFECHA[cedula],TFECHA[desde],"")</f>
        <v/>
      </c>
      <c r="O294" s="86" t="str">
        <f>_xlfn.XLOOKUP(Tabla15[[#This Row],[cedula]],TFECHA[cedula],TFECHA[hasta],"")</f>
        <v/>
      </c>
      <c r="P294" s="34">
        <f>_xlfn.XLOOKUP(Tabla15[[#This Row],[COD]],TNOMINA[CODIGO],TNOMINA[sbruto])</f>
        <v>25000</v>
      </c>
      <c r="Q294" s="34">
        <f>_xlfn.XLOOKUP(Tabla15[[#This Row],[COD]],TNOMINA[CODIGO],TNOMINA[ISR])</f>
        <v>0</v>
      </c>
      <c r="R294" s="34">
        <f>_xlfn.XLOOKUP(Tabla15[[#This Row],[COD]],TNOMINA[CODIGO],TNOMINA[SFS])</f>
        <v>760</v>
      </c>
      <c r="S294" s="34">
        <f>_xlfn.XLOOKUP(Tabla15[[#This Row],[COD]],TNOMINA[CODIGO],TNOMINA[AFP])</f>
        <v>717.5</v>
      </c>
      <c r="T294" s="34">
        <f>_xlfn.XLOOKUP(Tabla15[[#This Row],[COD]],TNOMINA[CODIGO],TNOMINA[Otros Descuentos])</f>
        <v>0</v>
      </c>
      <c r="U294" s="34">
        <f>_xlfn.XLOOKUP(Tabla15[[#This Row],[COD]],TNOMINA[CODIGO],TNOMINA[sneto])</f>
        <v>21431.5</v>
      </c>
      <c r="V294" s="21" t="str" cm="1">
        <f t="array" ref="V294">_xlfn.XLOOKUP(Tabla15[[#This Row],[cedula]],MINC_022025[NUMERO_DOCUMENTO],LEFT(MINC_022025[GENERO],1))</f>
        <v>F</v>
      </c>
      <c r="W294" s="56" t="str">
        <f>_xlfn.XLOOKUP(Tabla15[[#This Row],[DIRECCIÓN O DEPARTAMENTO]],MINC_022025[LUGAR_FUNCIONES],MINC_022025[LUGAR_FUNCIONES_CODIGO])</f>
        <v>01.83.03.03</v>
      </c>
      <c r="X294" s="21">
        <f>LEN(Tabla15[[#This Row],[CODIGO LUGAR]])</f>
        <v>11</v>
      </c>
      <c r="Y294" s="21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>
      <c r="A295" s="42" t="str">
        <f>Tabla15[[#This Row],[cedula]]&amp;Tabla15[[#This Row],[CTA]]&amp;Tabla15[[#This Row],[prog]]</f>
        <v>040001041762.1.1.1.0111</v>
      </c>
      <c r="B295" s="21" t="s">
        <v>1787</v>
      </c>
      <c r="C295" s="59" t="s">
        <v>1810</v>
      </c>
      <c r="D295" s="59" t="s">
        <v>5730</v>
      </c>
      <c r="E295" s="59" t="s">
        <v>5757</v>
      </c>
      <c r="F295" s="59" t="s">
        <v>9</v>
      </c>
      <c r="G295" s="59" t="s">
        <v>1479</v>
      </c>
      <c r="H295" s="21" t="str">
        <f>_xlfn.XLOOKUP(Tabla15[[#This Row],[cedula]],MINC_022025[CATEGORIA_PROPIA],MINC_022025[FECHA_INGRESO_PRIMER_CARGO],_xlfn.XLOOKUP(Tabla15[[#This Row],[COD]],TNOMINA[CODIGO],TNOMINA[nombre]))</f>
        <v>NELKY VILLAMAN ALMARANTE</v>
      </c>
      <c r="I295" s="21" t="str">
        <f>_xlfn.XLOOKUP(Tabla15[[#This Row],[cedula]],MINC_022025[CATEGORIA_PROPIA],MINC_022025[CARGO],_xlfn.XLOOKUP(Tabla15[[#This Row],[COD]],TNOMINA[CODIGO],TNOMINA[cargo]))</f>
        <v>AYUDANTE MANTENIMIENTO</v>
      </c>
      <c r="J295" s="21" t="str">
        <f>_xlfn.XLOOKUP(Tabla15[[#This Row],[cedula]],MINC_022025[NUMERO_DOCUMENTO],MINC_022025[LUGAR_FUNCIONES])</f>
        <v>DIRECCION NACIONAL DE PATRIMONIO MONUMENTAL</v>
      </c>
      <c r="K2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95" s="21" t="str">
        <f>_xlfn.XLOOKUP(Tabla15[[#This Row],[CARGO]],TSIMPLIFICADO[CARGO],TSIMPLIFICADO[CATEGORIA DEL SERVIDOR],Tabla15[[#This Row],[TIPO]])</f>
        <v>ESTATUTO SIMPLIFICADO</v>
      </c>
      <c r="M295" s="21" t="str">
        <f>IF(Tabla15[[#This Row],[CTA]]="2.1.1.3.01","TRAMITE DE PENSION",IF(Tabla15[[#This Row],[CAT1]]&lt;&gt;"",Tabla15[[#This Row],[CAT1]],Tabla15[[#This Row],[CAT2]]))</f>
        <v>ESTATUTO SIMPLIFICADO</v>
      </c>
      <c r="N295" s="86" t="str">
        <f>_xlfn.XLOOKUP(Tabla15[[#This Row],[cedula]],TFECHA[cedula],TFECHA[desde],"")</f>
        <v/>
      </c>
      <c r="O295" s="86" t="str">
        <f>_xlfn.XLOOKUP(Tabla15[[#This Row],[cedula]],TFECHA[cedula],TFECHA[hasta],"")</f>
        <v/>
      </c>
      <c r="P295" s="34">
        <f>_xlfn.XLOOKUP(Tabla15[[#This Row],[COD]],TNOMINA[CODIGO],TNOMINA[sbruto])</f>
        <v>25000</v>
      </c>
      <c r="Q295" s="34">
        <f>_xlfn.XLOOKUP(Tabla15[[#This Row],[COD]],TNOMINA[CODIGO],TNOMINA[ISR])</f>
        <v>0</v>
      </c>
      <c r="R295" s="34">
        <f>_xlfn.XLOOKUP(Tabla15[[#This Row],[COD]],TNOMINA[CODIGO],TNOMINA[SFS])</f>
        <v>760</v>
      </c>
      <c r="S295" s="34">
        <f>_xlfn.XLOOKUP(Tabla15[[#This Row],[COD]],TNOMINA[CODIGO],TNOMINA[AFP])</f>
        <v>717.5</v>
      </c>
      <c r="T295" s="34">
        <f>_xlfn.XLOOKUP(Tabla15[[#This Row],[COD]],TNOMINA[CODIGO],TNOMINA[Otros Descuentos])</f>
        <v>0</v>
      </c>
      <c r="U295" s="34">
        <f>_xlfn.XLOOKUP(Tabla15[[#This Row],[COD]],TNOMINA[CODIGO],TNOMINA[sneto])</f>
        <v>23497.5</v>
      </c>
      <c r="V295" s="21" t="str" cm="1">
        <f t="array" ref="V295">_xlfn.XLOOKUP(Tabla15[[#This Row],[cedula]],MINC_022025[NUMERO_DOCUMENTO],LEFT(MINC_022025[GENERO],1))</f>
        <v>M</v>
      </c>
      <c r="W295" s="56" t="str">
        <f>_xlfn.XLOOKUP(Tabla15[[#This Row],[DIRECCIÓN O DEPARTAMENTO]],MINC_022025[LUGAR_FUNCIONES],MINC_022025[LUGAR_FUNCIONES_CODIGO])</f>
        <v>01.83.03.03</v>
      </c>
      <c r="X295" s="21">
        <f>LEN(Tabla15[[#This Row],[CODIGO LUGAR]])</f>
        <v>11</v>
      </c>
      <c r="Y295" s="21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>
      <c r="A296" s="42" t="str">
        <f>Tabla15[[#This Row],[cedula]]&amp;Tabla15[[#This Row],[CTA]]&amp;Tabla15[[#This Row],[prog]]</f>
        <v>040000748332.1.1.1.0111</v>
      </c>
      <c r="B296" s="21" t="s">
        <v>1787</v>
      </c>
      <c r="C296" s="59" t="s">
        <v>1810</v>
      </c>
      <c r="D296" s="59" t="s">
        <v>5730</v>
      </c>
      <c r="E296" s="59" t="s">
        <v>5757</v>
      </c>
      <c r="F296" s="59" t="s">
        <v>9</v>
      </c>
      <c r="G296" s="59" t="s">
        <v>1484</v>
      </c>
      <c r="H296" s="21" t="str">
        <f>_xlfn.XLOOKUP(Tabla15[[#This Row],[cedula]],MINC_022025[CATEGORIA_PROPIA],MINC_022025[FECHA_INGRESO_PRIMER_CARGO],_xlfn.XLOOKUP(Tabla15[[#This Row],[COD]],TNOMINA[CODIGO],TNOMINA[nombre]))</f>
        <v>ROBERTO CORDERO</v>
      </c>
      <c r="I296" s="21" t="str">
        <f>_xlfn.XLOOKUP(Tabla15[[#This Row],[cedula]],MINC_022025[CATEGORIA_PROPIA],MINC_022025[CARGO],_xlfn.XLOOKUP(Tabla15[[#This Row],[COD]],TNOMINA[CODIGO],TNOMINA[cargo]))</f>
        <v>JARDINERO (A)</v>
      </c>
      <c r="J296" s="21" t="str">
        <f>_xlfn.XLOOKUP(Tabla15[[#This Row],[cedula]],MINC_022025[NUMERO_DOCUMENTO],MINC_022025[LUGAR_FUNCIONES])</f>
        <v>DIRECCION NACIONAL DE PATRIMONIO MONUMENTAL</v>
      </c>
      <c r="K2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96" s="21" t="str">
        <f>_xlfn.XLOOKUP(Tabla15[[#This Row],[CARGO]],TSIMPLIFICADO[CARGO],TSIMPLIFICADO[CATEGORIA DEL SERVIDOR],Tabla15[[#This Row],[TIPO]])</f>
        <v>ESTATUTO SIMPLIFICADO</v>
      </c>
      <c r="M296" s="21" t="str">
        <f>IF(Tabla15[[#This Row],[CTA]]="2.1.1.3.01","TRAMITE DE PENSION",IF(Tabla15[[#This Row],[CAT1]]&lt;&gt;"",Tabla15[[#This Row],[CAT1]],Tabla15[[#This Row],[CAT2]]))</f>
        <v>ESTATUTO SIMPLIFICADO</v>
      </c>
      <c r="N296" s="86" t="str">
        <f>_xlfn.XLOOKUP(Tabla15[[#This Row],[cedula]],TFECHA[cedula],TFECHA[desde],"")</f>
        <v/>
      </c>
      <c r="O296" s="86" t="str">
        <f>_xlfn.XLOOKUP(Tabla15[[#This Row],[cedula]],TFECHA[cedula],TFECHA[hasta],"")</f>
        <v/>
      </c>
      <c r="P296" s="34">
        <f>_xlfn.XLOOKUP(Tabla15[[#This Row],[COD]],TNOMINA[CODIGO],TNOMINA[sbruto])</f>
        <v>25000</v>
      </c>
      <c r="Q296" s="34">
        <f>_xlfn.XLOOKUP(Tabla15[[#This Row],[COD]],TNOMINA[CODIGO],TNOMINA[ISR])</f>
        <v>0</v>
      </c>
      <c r="R296" s="34">
        <f>_xlfn.XLOOKUP(Tabla15[[#This Row],[COD]],TNOMINA[CODIGO],TNOMINA[SFS])</f>
        <v>760</v>
      </c>
      <c r="S296" s="34">
        <f>_xlfn.XLOOKUP(Tabla15[[#This Row],[COD]],TNOMINA[CODIGO],TNOMINA[AFP])</f>
        <v>717.5</v>
      </c>
      <c r="T296" s="34">
        <f>_xlfn.XLOOKUP(Tabla15[[#This Row],[COD]],TNOMINA[CODIGO],TNOMINA[Otros Descuentos])</f>
        <v>0</v>
      </c>
      <c r="U296" s="34">
        <f>_xlfn.XLOOKUP(Tabla15[[#This Row],[COD]],TNOMINA[CODIGO],TNOMINA[sneto])</f>
        <v>11290.41</v>
      </c>
      <c r="V296" s="21" t="str" cm="1">
        <f t="array" ref="V296">_xlfn.XLOOKUP(Tabla15[[#This Row],[cedula]],MINC_022025[NUMERO_DOCUMENTO],LEFT(MINC_022025[GENERO],1))</f>
        <v>M</v>
      </c>
      <c r="W296" s="56" t="str">
        <f>_xlfn.XLOOKUP(Tabla15[[#This Row],[DIRECCIÓN O DEPARTAMENTO]],MINC_022025[LUGAR_FUNCIONES],MINC_022025[LUGAR_FUNCIONES_CODIGO])</f>
        <v>01.83.03.03</v>
      </c>
      <c r="X296" s="21">
        <f>LEN(Tabla15[[#This Row],[CODIGO LUGAR]])</f>
        <v>11</v>
      </c>
      <c r="Y296" s="21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>
      <c r="A297" s="42" t="str">
        <f>Tabla15[[#This Row],[cedula]]&amp;Tabla15[[#This Row],[CTA]]&amp;Tabla15[[#This Row],[prog]]</f>
        <v>002004554912.1.1.1.0111</v>
      </c>
      <c r="B297" s="21" t="s">
        <v>1787</v>
      </c>
      <c r="C297" s="59" t="s">
        <v>1810</v>
      </c>
      <c r="D297" s="59" t="s">
        <v>5730</v>
      </c>
      <c r="E297" s="59" t="s">
        <v>5757</v>
      </c>
      <c r="F297" s="59" t="s">
        <v>9</v>
      </c>
      <c r="G297" s="59" t="s">
        <v>1441</v>
      </c>
      <c r="H297" s="21" t="str">
        <f>_xlfn.XLOOKUP(Tabla15[[#This Row],[cedula]],MINC_022025[CATEGORIA_PROPIA],MINC_022025[FECHA_INGRESO_PRIMER_CARGO],_xlfn.XLOOKUP(Tabla15[[#This Row],[COD]],TNOMINA[CODIGO],TNOMINA[nombre]))</f>
        <v>AGUSTIN GERMAN ARIAS</v>
      </c>
      <c r="I297" s="21" t="str">
        <f>_xlfn.XLOOKUP(Tabla15[[#This Row],[cedula]],MINC_022025[CATEGORIA_PROPIA],MINC_022025[CARGO],_xlfn.XLOOKUP(Tabla15[[#This Row],[COD]],TNOMINA[CODIGO],TNOMINA[cargo]))</f>
        <v>VIGILANTE</v>
      </c>
      <c r="J297" s="21" t="str">
        <f>_xlfn.XLOOKUP(Tabla15[[#This Row],[cedula]],MINC_022025[NUMERO_DOCUMENTO],MINC_022025[LUGAR_FUNCIONES])</f>
        <v>DIRECCION NACIONAL DE PATRIMONIO MONUMENTAL</v>
      </c>
      <c r="K2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297" s="21" t="str">
        <f>_xlfn.XLOOKUP(Tabla15[[#This Row],[CARGO]],TSIMPLIFICADO[CARGO],TSIMPLIFICADO[CATEGORIA DEL SERVIDOR],Tabla15[[#This Row],[TIPO]])</f>
        <v>ESTATUTO SIMPLIFICADO</v>
      </c>
      <c r="M297" s="21" t="str">
        <f>IF(Tabla15[[#This Row],[CTA]]="2.1.1.3.01","TRAMITE DE PENSION",IF(Tabla15[[#This Row],[CAT1]]&lt;&gt;"",Tabla15[[#This Row],[CAT1]],Tabla15[[#This Row],[CAT2]]))</f>
        <v>ESTATUTO SIMPLIFICADO</v>
      </c>
      <c r="N297" s="86" t="str">
        <f>_xlfn.XLOOKUP(Tabla15[[#This Row],[cedula]],TFECHA[cedula],TFECHA[desde],"")</f>
        <v/>
      </c>
      <c r="O297" s="86" t="str">
        <f>_xlfn.XLOOKUP(Tabla15[[#This Row],[cedula]],TFECHA[cedula],TFECHA[hasta],"")</f>
        <v/>
      </c>
      <c r="P297" s="34">
        <f>_xlfn.XLOOKUP(Tabla15[[#This Row],[COD]],TNOMINA[CODIGO],TNOMINA[sbruto])</f>
        <v>24000</v>
      </c>
      <c r="Q297" s="34">
        <f>_xlfn.XLOOKUP(Tabla15[[#This Row],[COD]],TNOMINA[CODIGO],TNOMINA[ISR])</f>
        <v>0</v>
      </c>
      <c r="R297" s="34">
        <f>_xlfn.XLOOKUP(Tabla15[[#This Row],[COD]],TNOMINA[CODIGO],TNOMINA[SFS])</f>
        <v>729.6</v>
      </c>
      <c r="S297" s="34">
        <f>_xlfn.XLOOKUP(Tabla15[[#This Row],[COD]],TNOMINA[CODIGO],TNOMINA[AFP])</f>
        <v>688.8</v>
      </c>
      <c r="T297" s="34">
        <f>_xlfn.XLOOKUP(Tabla15[[#This Row],[COD]],TNOMINA[CODIGO],TNOMINA[Otros Descuentos])</f>
        <v>0</v>
      </c>
      <c r="U297" s="34">
        <f>_xlfn.XLOOKUP(Tabla15[[#This Row],[COD]],TNOMINA[CODIGO],TNOMINA[sneto])</f>
        <v>14551.85</v>
      </c>
      <c r="V297" s="21" t="str" cm="1">
        <f t="array" ref="V297">_xlfn.XLOOKUP(Tabla15[[#This Row],[cedula]],MINC_022025[NUMERO_DOCUMENTO],LEFT(MINC_022025[GENERO],1))</f>
        <v>M</v>
      </c>
      <c r="W297" s="56" t="str">
        <f>_xlfn.XLOOKUP(Tabla15[[#This Row],[DIRECCIÓN O DEPARTAMENTO]],MINC_022025[LUGAR_FUNCIONES],MINC_022025[LUGAR_FUNCIONES_CODIGO])</f>
        <v>01.83.03.03</v>
      </c>
      <c r="X297" s="21">
        <f>LEN(Tabla15[[#This Row],[CODIGO LUGAR]])</f>
        <v>11</v>
      </c>
      <c r="Y297" s="21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>
      <c r="A298" s="42" t="str">
        <f>Tabla15[[#This Row],[cedula]]&amp;Tabla15[[#This Row],[CTA]]&amp;Tabla15[[#This Row],[prog]]</f>
        <v>001168174952.1.1.1.0111</v>
      </c>
      <c r="B298" s="21" t="s">
        <v>1787</v>
      </c>
      <c r="C298" s="59" t="s">
        <v>1810</v>
      </c>
      <c r="D298" s="59" t="s">
        <v>5730</v>
      </c>
      <c r="E298" s="59" t="s">
        <v>5757</v>
      </c>
      <c r="F298" s="59" t="s">
        <v>9</v>
      </c>
      <c r="G298" s="59" t="s">
        <v>891</v>
      </c>
      <c r="H298" s="21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298" s="21" t="str">
        <f>_xlfn.XLOOKUP(Tabla15[[#This Row],[cedula]],MINC_022025[CATEGORIA_PROPIA],MINC_022025[CARGO],_xlfn.XLOOKUP(Tabla15[[#This Row],[COD]],TNOMINA[CODIGO],TNOMINA[cargo]))</f>
        <v>PEON DE CAMION</v>
      </c>
      <c r="J298" s="21" t="str">
        <f>_xlfn.XLOOKUP(Tabla15[[#This Row],[cedula]],MINC_022025[NUMERO_DOCUMENTO],MINC_022025[LUGAR_FUNCIONES])</f>
        <v>DIRECCION NACIONAL DE PATRIMONIO MONUMENTAL</v>
      </c>
      <c r="K2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98" s="21" t="str">
        <f>_xlfn.XLOOKUP(Tabla15[[#This Row],[CARGO]],TSIMPLIFICADO[CARGO],TSIMPLIFICADO[CATEGORIA DEL SERVIDOR],Tabla15[[#This Row],[TIPO]])</f>
        <v>ESTATUTO SIMPLIFICADO</v>
      </c>
      <c r="M298" s="21" t="str">
        <f>IF(Tabla15[[#This Row],[CTA]]="2.1.1.3.01","TRAMITE DE PENSION",IF(Tabla15[[#This Row],[CAT1]]&lt;&gt;"",Tabla15[[#This Row],[CAT1]],Tabla15[[#This Row],[CAT2]]))</f>
        <v>CARRERA ADMINISTRATIVA</v>
      </c>
      <c r="N298" s="86" t="str">
        <f>_xlfn.XLOOKUP(Tabla15[[#This Row],[cedula]],TFECHA[cedula],TFECHA[desde],"")</f>
        <v/>
      </c>
      <c r="O298" s="86" t="str">
        <f>_xlfn.XLOOKUP(Tabla15[[#This Row],[cedula]],TFECHA[cedula],TFECHA[hasta],"")</f>
        <v/>
      </c>
      <c r="P298" s="34">
        <f>_xlfn.XLOOKUP(Tabla15[[#This Row],[COD]],TNOMINA[CODIGO],TNOMINA[sbruto])</f>
        <v>24000</v>
      </c>
      <c r="Q298" s="34">
        <f>_xlfn.XLOOKUP(Tabla15[[#This Row],[COD]],TNOMINA[CODIGO],TNOMINA[ISR])</f>
        <v>0</v>
      </c>
      <c r="R298" s="34">
        <f>_xlfn.XLOOKUP(Tabla15[[#This Row],[COD]],TNOMINA[CODIGO],TNOMINA[SFS])</f>
        <v>729.6</v>
      </c>
      <c r="S298" s="34">
        <f>_xlfn.XLOOKUP(Tabla15[[#This Row],[COD]],TNOMINA[CODIGO],TNOMINA[AFP])</f>
        <v>688.8</v>
      </c>
      <c r="T298" s="34">
        <f>_xlfn.XLOOKUP(Tabla15[[#This Row],[COD]],TNOMINA[CODIGO],TNOMINA[Otros Descuentos])</f>
        <v>0</v>
      </c>
      <c r="U298" s="34">
        <f>_xlfn.XLOOKUP(Tabla15[[#This Row],[COD]],TNOMINA[CODIGO],TNOMINA[sneto])</f>
        <v>4489.7299999999996</v>
      </c>
      <c r="V298" s="21" t="str" cm="1">
        <f t="array" ref="V298">_xlfn.XLOOKUP(Tabla15[[#This Row],[cedula]],MINC_022025[NUMERO_DOCUMENTO],LEFT(MINC_022025[GENERO],1))</f>
        <v>M</v>
      </c>
      <c r="W298" s="56" t="str">
        <f>_xlfn.XLOOKUP(Tabla15[[#This Row],[DIRECCIÓN O DEPARTAMENTO]],MINC_022025[LUGAR_FUNCIONES],MINC_022025[LUGAR_FUNCIONES_CODIGO])</f>
        <v>01.83.03.03</v>
      </c>
      <c r="X298" s="21">
        <f>LEN(Tabla15[[#This Row],[CODIGO LUGAR]])</f>
        <v>11</v>
      </c>
      <c r="Y298" s="21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>
      <c r="A299" s="42" t="str">
        <f>Tabla15[[#This Row],[cedula]]&amp;Tabla15[[#This Row],[CTA]]&amp;Tabla15[[#This Row],[prog]]</f>
        <v>001152411502.1.1.1.0111</v>
      </c>
      <c r="B299" s="21" t="s">
        <v>1787</v>
      </c>
      <c r="C299" s="59" t="s">
        <v>1810</v>
      </c>
      <c r="D299" s="59" t="s">
        <v>5730</v>
      </c>
      <c r="E299" s="59" t="s">
        <v>5757</v>
      </c>
      <c r="F299" s="59" t="s">
        <v>9</v>
      </c>
      <c r="G299" s="59" t="s">
        <v>894</v>
      </c>
      <c r="H299" s="21" t="str">
        <f>_xlfn.XLOOKUP(Tabla15[[#This Row],[cedula]],MINC_022025[CATEGORIA_PROPIA],MINC_022025[FECHA_INGRESO_PRIMER_CARGO],_xlfn.XLOOKUP(Tabla15[[#This Row],[COD]],TNOMINA[CODIGO],TNOMINA[nombre]))</f>
        <v>DAVID BAZIL SANCHEZ</v>
      </c>
      <c r="I299" s="21" t="str">
        <f>_xlfn.XLOOKUP(Tabla15[[#This Row],[cedula]],MINC_022025[CATEGORIA_PROPIA],MINC_022025[CARGO],_xlfn.XLOOKUP(Tabla15[[#This Row],[COD]],TNOMINA[CODIGO],TNOMINA[cargo]))</f>
        <v>AYUDANTE DE MANTENIMIENTO</v>
      </c>
      <c r="J299" s="21" t="str">
        <f>_xlfn.XLOOKUP(Tabla15[[#This Row],[cedula]],MINC_022025[NUMERO_DOCUMENTO],MINC_022025[LUGAR_FUNCIONES])</f>
        <v>DIRECCION NACIONAL DE PATRIMONIO MONUMENTAL</v>
      </c>
      <c r="K2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299" s="21" t="str">
        <f>_xlfn.XLOOKUP(Tabla15[[#This Row],[CARGO]],TSIMPLIFICADO[CARGO],TSIMPLIFICADO[CATEGORIA DEL SERVIDOR],Tabla15[[#This Row],[TIPO]])</f>
        <v>ESTATUTO SIMPLIFICADO</v>
      </c>
      <c r="M299" s="21" t="str">
        <f>IF(Tabla15[[#This Row],[CTA]]="2.1.1.3.01","TRAMITE DE PENSION",IF(Tabla15[[#This Row],[CAT1]]&lt;&gt;"",Tabla15[[#This Row],[CAT1]],Tabla15[[#This Row],[CAT2]]))</f>
        <v>CARRERA ADMINISTRATIVA</v>
      </c>
      <c r="N299" s="86" t="str">
        <f>_xlfn.XLOOKUP(Tabla15[[#This Row],[cedula]],TFECHA[cedula],TFECHA[desde],"")</f>
        <v/>
      </c>
      <c r="O299" s="86" t="str">
        <f>_xlfn.XLOOKUP(Tabla15[[#This Row],[cedula]],TFECHA[cedula],TFECHA[hasta],"")</f>
        <v/>
      </c>
      <c r="P299" s="34">
        <f>_xlfn.XLOOKUP(Tabla15[[#This Row],[COD]],TNOMINA[CODIGO],TNOMINA[sbruto])</f>
        <v>24000</v>
      </c>
      <c r="Q299" s="34">
        <f>_xlfn.XLOOKUP(Tabla15[[#This Row],[COD]],TNOMINA[CODIGO],TNOMINA[ISR])</f>
        <v>0</v>
      </c>
      <c r="R299" s="34">
        <f>_xlfn.XLOOKUP(Tabla15[[#This Row],[COD]],TNOMINA[CODIGO],TNOMINA[SFS])</f>
        <v>729.6</v>
      </c>
      <c r="S299" s="34">
        <f>_xlfn.XLOOKUP(Tabla15[[#This Row],[COD]],TNOMINA[CODIGO],TNOMINA[AFP])</f>
        <v>688.8</v>
      </c>
      <c r="T299" s="34">
        <f>_xlfn.XLOOKUP(Tabla15[[#This Row],[COD]],TNOMINA[CODIGO],TNOMINA[Otros Descuentos])</f>
        <v>0</v>
      </c>
      <c r="U299" s="34">
        <f>_xlfn.XLOOKUP(Tabla15[[#This Row],[COD]],TNOMINA[CODIGO],TNOMINA[sneto])</f>
        <v>15431.12</v>
      </c>
      <c r="V299" s="21" t="str" cm="1">
        <f t="array" ref="V299">_xlfn.XLOOKUP(Tabla15[[#This Row],[cedula]],MINC_022025[NUMERO_DOCUMENTO],LEFT(MINC_022025[GENERO],1))</f>
        <v>M</v>
      </c>
      <c r="W299" s="56" t="str">
        <f>_xlfn.XLOOKUP(Tabla15[[#This Row],[DIRECCIÓN O DEPARTAMENTO]],MINC_022025[LUGAR_FUNCIONES],MINC_022025[LUGAR_FUNCIONES_CODIGO])</f>
        <v>01.83.03.03</v>
      </c>
      <c r="X299" s="21">
        <f>LEN(Tabla15[[#This Row],[CODIGO LUGAR]])</f>
        <v>11</v>
      </c>
      <c r="Y299" s="21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>
      <c r="A300" s="42" t="str">
        <f>Tabla15[[#This Row],[cedula]]&amp;Tabla15[[#This Row],[CTA]]&amp;Tabla15[[#This Row],[prog]]</f>
        <v>013002557242.1.1.1.0111</v>
      </c>
      <c r="B300" s="21" t="s">
        <v>1787</v>
      </c>
      <c r="C300" s="59" t="s">
        <v>1810</v>
      </c>
      <c r="D300" s="59" t="s">
        <v>5730</v>
      </c>
      <c r="E300" s="59" t="s">
        <v>5757</v>
      </c>
      <c r="F300" s="59" t="s">
        <v>9</v>
      </c>
      <c r="G300" s="59" t="s">
        <v>1447</v>
      </c>
      <c r="H300" s="21" t="str">
        <f>_xlfn.XLOOKUP(Tabla15[[#This Row],[cedula]],MINC_022025[CATEGORIA_PROPIA],MINC_022025[FECHA_INGRESO_PRIMER_CARGO],_xlfn.XLOOKUP(Tabla15[[#This Row],[COD]],TNOMINA[CODIGO],TNOMINA[nombre]))</f>
        <v>DONNY OLIVO TEJEDA CESE</v>
      </c>
      <c r="I300" s="21" t="str">
        <f>_xlfn.XLOOKUP(Tabla15[[#This Row],[cedula]],MINC_022025[CATEGORIA_PROPIA],MINC_022025[CARGO],_xlfn.XLOOKUP(Tabla15[[#This Row],[COD]],TNOMINA[CODIGO],TNOMINA[cargo]))</f>
        <v>VIGILANTE</v>
      </c>
      <c r="J300" s="21" t="str">
        <f>_xlfn.XLOOKUP(Tabla15[[#This Row],[cedula]],MINC_022025[NUMERO_DOCUMENTO],MINC_022025[LUGAR_FUNCIONES])</f>
        <v>DIRECCION NACIONAL DE PATRIMONIO MONUMENTAL</v>
      </c>
      <c r="K3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0" s="21" t="str">
        <f>_xlfn.XLOOKUP(Tabla15[[#This Row],[CARGO]],TSIMPLIFICADO[CARGO],TSIMPLIFICADO[CATEGORIA DEL SERVIDOR],Tabla15[[#This Row],[TIPO]])</f>
        <v>ESTATUTO SIMPLIFICADO</v>
      </c>
      <c r="M300" s="21" t="str">
        <f>IF(Tabla15[[#This Row],[CTA]]="2.1.1.3.01","TRAMITE DE PENSION",IF(Tabla15[[#This Row],[CAT1]]&lt;&gt;"",Tabla15[[#This Row],[CAT1]],Tabla15[[#This Row],[CAT2]]))</f>
        <v>ESTATUTO SIMPLIFICADO</v>
      </c>
      <c r="N300" s="86" t="str">
        <f>_xlfn.XLOOKUP(Tabla15[[#This Row],[cedula]],TFECHA[cedula],TFECHA[desde],"")</f>
        <v/>
      </c>
      <c r="O300" s="86" t="str">
        <f>_xlfn.XLOOKUP(Tabla15[[#This Row],[cedula]],TFECHA[cedula],TFECHA[hasta],"")</f>
        <v/>
      </c>
      <c r="P300" s="34">
        <f>_xlfn.XLOOKUP(Tabla15[[#This Row],[COD]],TNOMINA[CODIGO],TNOMINA[sbruto])</f>
        <v>24000</v>
      </c>
      <c r="Q300" s="34">
        <f>_xlfn.XLOOKUP(Tabla15[[#This Row],[COD]],TNOMINA[CODIGO],TNOMINA[ISR])</f>
        <v>0</v>
      </c>
      <c r="R300" s="34">
        <f>_xlfn.XLOOKUP(Tabla15[[#This Row],[COD]],TNOMINA[CODIGO],TNOMINA[SFS])</f>
        <v>729.6</v>
      </c>
      <c r="S300" s="34">
        <f>_xlfn.XLOOKUP(Tabla15[[#This Row],[COD]],TNOMINA[CODIGO],TNOMINA[AFP])</f>
        <v>688.8</v>
      </c>
      <c r="T300" s="34">
        <f>_xlfn.XLOOKUP(Tabla15[[#This Row],[COD]],TNOMINA[CODIGO],TNOMINA[Otros Descuentos])</f>
        <v>0</v>
      </c>
      <c r="U300" s="34">
        <f>_xlfn.XLOOKUP(Tabla15[[#This Row],[COD]],TNOMINA[CODIGO],TNOMINA[sneto])</f>
        <v>22556.6</v>
      </c>
      <c r="V300" s="21" t="str" cm="1">
        <f t="array" ref="V300">_xlfn.XLOOKUP(Tabla15[[#This Row],[cedula]],MINC_022025[NUMERO_DOCUMENTO],LEFT(MINC_022025[GENERO],1))</f>
        <v>M</v>
      </c>
      <c r="W300" s="56" t="str">
        <f>_xlfn.XLOOKUP(Tabla15[[#This Row],[DIRECCIÓN O DEPARTAMENTO]],MINC_022025[LUGAR_FUNCIONES],MINC_022025[LUGAR_FUNCIONES_CODIGO])</f>
        <v>01.83.03.03</v>
      </c>
      <c r="X300" s="21">
        <f>LEN(Tabla15[[#This Row],[CODIGO LUGAR]])</f>
        <v>11</v>
      </c>
      <c r="Y300" s="21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>
      <c r="A301" s="42" t="str">
        <f>Tabla15[[#This Row],[cedula]]&amp;Tabla15[[#This Row],[CTA]]&amp;Tabla15[[#This Row],[prog]]</f>
        <v>001040430052.1.1.1.0111</v>
      </c>
      <c r="B301" s="21" t="s">
        <v>1787</v>
      </c>
      <c r="C301" s="59" t="s">
        <v>1810</v>
      </c>
      <c r="D301" s="59" t="s">
        <v>5730</v>
      </c>
      <c r="E301" s="59" t="s">
        <v>5757</v>
      </c>
      <c r="F301" s="59" t="s">
        <v>9</v>
      </c>
      <c r="G301" s="59" t="s">
        <v>1454</v>
      </c>
      <c r="H301" s="21" t="str">
        <f>_xlfn.XLOOKUP(Tabla15[[#This Row],[cedula]],MINC_022025[CATEGORIA_PROPIA],MINC_022025[FECHA_INGRESO_PRIMER_CARGO],_xlfn.XLOOKUP(Tabla15[[#This Row],[COD]],TNOMINA[CODIGO],TNOMINA[nombre]))</f>
        <v>FREDDY RAMIREZ PEREZ</v>
      </c>
      <c r="I301" s="21" t="str">
        <f>_xlfn.XLOOKUP(Tabla15[[#This Row],[cedula]],MINC_022025[CATEGORIA_PROPIA],MINC_022025[CARGO],_xlfn.XLOOKUP(Tabla15[[#This Row],[COD]],TNOMINA[CODIGO],TNOMINA[cargo]))</f>
        <v>AUXILIAR MANTENIMIENTO</v>
      </c>
      <c r="J301" s="21" t="str">
        <f>_xlfn.XLOOKUP(Tabla15[[#This Row],[cedula]],MINC_022025[NUMERO_DOCUMENTO],MINC_022025[LUGAR_FUNCIONES])</f>
        <v>DIRECCION NACIONAL DE PATRIMONIO MONUMENTAL</v>
      </c>
      <c r="K3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1" s="21" t="str">
        <f>_xlfn.XLOOKUP(Tabla15[[#This Row],[CARGO]],TSIMPLIFICADO[CARGO],TSIMPLIFICADO[CATEGORIA DEL SERVIDOR],Tabla15[[#This Row],[TIPO]])</f>
        <v>ESTATUTO SIMPLIFICADO</v>
      </c>
      <c r="M301" s="21" t="str">
        <f>IF(Tabla15[[#This Row],[CTA]]="2.1.1.3.01","TRAMITE DE PENSION",IF(Tabla15[[#This Row],[CAT1]]&lt;&gt;"",Tabla15[[#This Row],[CAT1]],Tabla15[[#This Row],[CAT2]]))</f>
        <v>ESTATUTO SIMPLIFICADO</v>
      </c>
      <c r="N301" s="86" t="str">
        <f>_xlfn.XLOOKUP(Tabla15[[#This Row],[cedula]],TFECHA[cedula],TFECHA[desde],"")</f>
        <v/>
      </c>
      <c r="O301" s="86" t="str">
        <f>_xlfn.XLOOKUP(Tabla15[[#This Row],[cedula]],TFECHA[cedula],TFECHA[hasta],"")</f>
        <v/>
      </c>
      <c r="P301" s="34">
        <f>_xlfn.XLOOKUP(Tabla15[[#This Row],[COD]],TNOMINA[CODIGO],TNOMINA[sbruto])</f>
        <v>24000</v>
      </c>
      <c r="Q301" s="34">
        <f>_xlfn.XLOOKUP(Tabla15[[#This Row],[COD]],TNOMINA[CODIGO],TNOMINA[ISR])</f>
        <v>0</v>
      </c>
      <c r="R301" s="34">
        <f>_xlfn.XLOOKUP(Tabla15[[#This Row],[COD]],TNOMINA[CODIGO],TNOMINA[SFS])</f>
        <v>729.6</v>
      </c>
      <c r="S301" s="34">
        <f>_xlfn.XLOOKUP(Tabla15[[#This Row],[COD]],TNOMINA[CODIGO],TNOMINA[AFP])</f>
        <v>688.8</v>
      </c>
      <c r="T301" s="34">
        <f>_xlfn.XLOOKUP(Tabla15[[#This Row],[COD]],TNOMINA[CODIGO],TNOMINA[Otros Descuentos])</f>
        <v>0</v>
      </c>
      <c r="U301" s="34">
        <f>_xlfn.XLOOKUP(Tabla15[[#This Row],[COD]],TNOMINA[CODIGO],TNOMINA[sneto])</f>
        <v>12466.84</v>
      </c>
      <c r="V301" s="21" t="str" cm="1">
        <f t="array" ref="V301">_xlfn.XLOOKUP(Tabla15[[#This Row],[cedula]],MINC_022025[NUMERO_DOCUMENTO],LEFT(MINC_022025[GENERO],1))</f>
        <v>M</v>
      </c>
      <c r="W301" s="56" t="str">
        <f>_xlfn.XLOOKUP(Tabla15[[#This Row],[DIRECCIÓN O DEPARTAMENTO]],MINC_022025[LUGAR_FUNCIONES],MINC_022025[LUGAR_FUNCIONES_CODIGO])</f>
        <v>01.83.03.03</v>
      </c>
      <c r="X301" s="21">
        <f>LEN(Tabla15[[#This Row],[CODIGO LUGAR]])</f>
        <v>11</v>
      </c>
      <c r="Y301" s="21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>
      <c r="A302" s="42" t="str">
        <f>Tabla15[[#This Row],[cedula]]&amp;Tabla15[[#This Row],[CTA]]&amp;Tabla15[[#This Row],[prog]]</f>
        <v>001189234812.1.1.1.0111</v>
      </c>
      <c r="B302" s="21" t="s">
        <v>1787</v>
      </c>
      <c r="C302" s="59" t="s">
        <v>1810</v>
      </c>
      <c r="D302" s="59" t="s">
        <v>5730</v>
      </c>
      <c r="E302" s="59" t="s">
        <v>5757</v>
      </c>
      <c r="F302" s="59" t="s">
        <v>9</v>
      </c>
      <c r="G302" s="59" t="s">
        <v>1457</v>
      </c>
      <c r="H302" s="21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302" s="21" t="str">
        <f>_xlfn.XLOOKUP(Tabla15[[#This Row],[cedula]],MINC_022025[CATEGORIA_PROPIA],MINC_022025[CARGO],_xlfn.XLOOKUP(Tabla15[[#This Row],[COD]],TNOMINA[CODIGO],TNOMINA[cargo]))</f>
        <v>AUXILIAR MANTENIMIENTO</v>
      </c>
      <c r="J302" s="21" t="str">
        <f>_xlfn.XLOOKUP(Tabla15[[#This Row],[cedula]],MINC_022025[NUMERO_DOCUMENTO],MINC_022025[LUGAR_FUNCIONES])</f>
        <v>DIRECCION NACIONAL DE PATRIMONIO MONUMENTAL</v>
      </c>
      <c r="K3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2" s="21" t="str">
        <f>_xlfn.XLOOKUP(Tabla15[[#This Row],[CARGO]],TSIMPLIFICADO[CARGO],TSIMPLIFICADO[CATEGORIA DEL SERVIDOR],Tabla15[[#This Row],[TIPO]])</f>
        <v>ESTATUTO SIMPLIFICADO</v>
      </c>
      <c r="M302" s="21" t="str">
        <f>IF(Tabla15[[#This Row],[CTA]]="2.1.1.3.01","TRAMITE DE PENSION",IF(Tabla15[[#This Row],[CAT1]]&lt;&gt;"",Tabla15[[#This Row],[CAT1]],Tabla15[[#This Row],[CAT2]]))</f>
        <v>ESTATUTO SIMPLIFICADO</v>
      </c>
      <c r="N302" s="86" t="str">
        <f>_xlfn.XLOOKUP(Tabla15[[#This Row],[cedula]],TFECHA[cedula],TFECHA[desde],"")</f>
        <v/>
      </c>
      <c r="O302" s="86" t="str">
        <f>_xlfn.XLOOKUP(Tabla15[[#This Row],[cedula]],TFECHA[cedula],TFECHA[hasta],"")</f>
        <v/>
      </c>
      <c r="P302" s="34">
        <f>_xlfn.XLOOKUP(Tabla15[[#This Row],[COD]],TNOMINA[CODIGO],TNOMINA[sbruto])</f>
        <v>24000</v>
      </c>
      <c r="Q302" s="34">
        <f>_xlfn.XLOOKUP(Tabla15[[#This Row],[COD]],TNOMINA[CODIGO],TNOMINA[ISR])</f>
        <v>0</v>
      </c>
      <c r="R302" s="34">
        <f>_xlfn.XLOOKUP(Tabla15[[#This Row],[COD]],TNOMINA[CODIGO],TNOMINA[SFS])</f>
        <v>729.6</v>
      </c>
      <c r="S302" s="34">
        <f>_xlfn.XLOOKUP(Tabla15[[#This Row],[COD]],TNOMINA[CODIGO],TNOMINA[AFP])</f>
        <v>688.8</v>
      </c>
      <c r="T302" s="34">
        <f>_xlfn.XLOOKUP(Tabla15[[#This Row],[COD]],TNOMINA[CODIGO],TNOMINA[Otros Descuentos])</f>
        <v>0</v>
      </c>
      <c r="U302" s="34">
        <f>_xlfn.XLOOKUP(Tabla15[[#This Row],[COD]],TNOMINA[CODIGO],TNOMINA[sneto])</f>
        <v>11900.6</v>
      </c>
      <c r="V302" s="21" t="str" cm="1">
        <f t="array" ref="V302">_xlfn.XLOOKUP(Tabla15[[#This Row],[cedula]],MINC_022025[NUMERO_DOCUMENTO],LEFT(MINC_022025[GENERO],1))</f>
        <v>M</v>
      </c>
      <c r="W302" s="56" t="str">
        <f>_xlfn.XLOOKUP(Tabla15[[#This Row],[DIRECCIÓN O DEPARTAMENTO]],MINC_022025[LUGAR_FUNCIONES],MINC_022025[LUGAR_FUNCIONES_CODIGO])</f>
        <v>01.83.03.03</v>
      </c>
      <c r="X302" s="21">
        <f>LEN(Tabla15[[#This Row],[CODIGO LUGAR]])</f>
        <v>11</v>
      </c>
      <c r="Y302" s="21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>
      <c r="A303" s="42" t="str">
        <f>Tabla15[[#This Row],[cedula]]&amp;Tabla15[[#This Row],[CTA]]&amp;Tabla15[[#This Row],[prog]]</f>
        <v>001001234622.1.1.1.0111</v>
      </c>
      <c r="B303" s="21" t="s">
        <v>1787</v>
      </c>
      <c r="C303" s="59" t="s">
        <v>1810</v>
      </c>
      <c r="D303" s="59" t="s">
        <v>5730</v>
      </c>
      <c r="E303" s="59" t="s">
        <v>5757</v>
      </c>
      <c r="F303" s="59" t="s">
        <v>9</v>
      </c>
      <c r="G303" s="59" t="s">
        <v>900</v>
      </c>
      <c r="H303" s="21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303" s="21" t="str">
        <f>_xlfn.XLOOKUP(Tabla15[[#This Row],[cedula]],MINC_022025[CATEGORIA_PROPIA],MINC_022025[CARGO],_xlfn.XLOOKUP(Tabla15[[#This Row],[COD]],TNOMINA[CODIGO],TNOMINA[cargo]))</f>
        <v>VIGILANTE</v>
      </c>
      <c r="J303" s="21" t="str">
        <f>_xlfn.XLOOKUP(Tabla15[[#This Row],[cedula]],MINC_022025[NUMERO_DOCUMENTO],MINC_022025[LUGAR_FUNCIONES])</f>
        <v>DIRECCION NACIONAL DE PATRIMONIO MONUMENTAL</v>
      </c>
      <c r="K3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03" s="21" t="str">
        <f>_xlfn.XLOOKUP(Tabla15[[#This Row],[CARGO]],TSIMPLIFICADO[CARGO],TSIMPLIFICADO[CATEGORIA DEL SERVIDOR],Tabla15[[#This Row],[TIPO]])</f>
        <v>ESTATUTO SIMPLIFICADO</v>
      </c>
      <c r="M303" s="21" t="str">
        <f>IF(Tabla15[[#This Row],[CTA]]="2.1.1.3.01","TRAMITE DE PENSION",IF(Tabla15[[#This Row],[CAT1]]&lt;&gt;"",Tabla15[[#This Row],[CAT1]],Tabla15[[#This Row],[CAT2]]))</f>
        <v>CARRERA ADMINISTRATIVA</v>
      </c>
      <c r="N303" s="86" t="str">
        <f>_xlfn.XLOOKUP(Tabla15[[#This Row],[cedula]],TFECHA[cedula],TFECHA[desde],"")</f>
        <v/>
      </c>
      <c r="O303" s="86" t="str">
        <f>_xlfn.XLOOKUP(Tabla15[[#This Row],[cedula]],TFECHA[cedula],TFECHA[hasta],"")</f>
        <v/>
      </c>
      <c r="P303" s="34">
        <f>_xlfn.XLOOKUP(Tabla15[[#This Row],[COD]],TNOMINA[CODIGO],TNOMINA[sbruto])</f>
        <v>24000</v>
      </c>
      <c r="Q303" s="34">
        <f>_xlfn.XLOOKUP(Tabla15[[#This Row],[COD]],TNOMINA[CODIGO],TNOMINA[ISR])</f>
        <v>0</v>
      </c>
      <c r="R303" s="34">
        <f>_xlfn.XLOOKUP(Tabla15[[#This Row],[COD]],TNOMINA[CODIGO],TNOMINA[SFS])</f>
        <v>729.6</v>
      </c>
      <c r="S303" s="34">
        <f>_xlfn.XLOOKUP(Tabla15[[#This Row],[COD]],TNOMINA[CODIGO],TNOMINA[AFP])</f>
        <v>688.8</v>
      </c>
      <c r="T303" s="34">
        <f>_xlfn.XLOOKUP(Tabla15[[#This Row],[COD]],TNOMINA[CODIGO],TNOMINA[Otros Descuentos])</f>
        <v>0</v>
      </c>
      <c r="U303" s="34">
        <f>_xlfn.XLOOKUP(Tabla15[[#This Row],[COD]],TNOMINA[CODIGO],TNOMINA[sneto])</f>
        <v>22206.6</v>
      </c>
      <c r="V303" s="21" t="str" cm="1">
        <f t="array" ref="V303">_xlfn.XLOOKUP(Tabla15[[#This Row],[cedula]],MINC_022025[NUMERO_DOCUMENTO],LEFT(MINC_022025[GENERO],1))</f>
        <v>M</v>
      </c>
      <c r="W303" s="56" t="str">
        <f>_xlfn.XLOOKUP(Tabla15[[#This Row],[DIRECCIÓN O DEPARTAMENTO]],MINC_022025[LUGAR_FUNCIONES],MINC_022025[LUGAR_FUNCIONES_CODIGO])</f>
        <v>01.83.03.03</v>
      </c>
      <c r="X303" s="21">
        <f>LEN(Tabla15[[#This Row],[CODIGO LUGAR]])</f>
        <v>11</v>
      </c>
      <c r="Y303" s="21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>
      <c r="A304" s="42" t="str">
        <f>Tabla15[[#This Row],[cedula]]&amp;Tabla15[[#This Row],[CTA]]&amp;Tabla15[[#This Row],[prog]]</f>
        <v>001179510792.1.1.1.0111</v>
      </c>
      <c r="B304" s="21" t="s">
        <v>1787</v>
      </c>
      <c r="C304" s="59" t="s">
        <v>1810</v>
      </c>
      <c r="D304" s="59" t="s">
        <v>5730</v>
      </c>
      <c r="E304" s="59" t="s">
        <v>5757</v>
      </c>
      <c r="F304" s="59" t="s">
        <v>9</v>
      </c>
      <c r="G304" s="59" t="s">
        <v>1458</v>
      </c>
      <c r="H304" s="21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304" s="21" t="str">
        <f>_xlfn.XLOOKUP(Tabla15[[#This Row],[cedula]],MINC_022025[CATEGORIA_PROPIA],MINC_022025[CARGO],_xlfn.XLOOKUP(Tabla15[[#This Row],[COD]],TNOMINA[CODIGO],TNOMINA[cargo]))</f>
        <v>VIGILANTE</v>
      </c>
      <c r="J304" s="21" t="str">
        <f>_xlfn.XLOOKUP(Tabla15[[#This Row],[cedula]],MINC_022025[NUMERO_DOCUMENTO],MINC_022025[LUGAR_FUNCIONES])</f>
        <v>DIRECCION NACIONAL DE PATRIMONIO MONUMENTAL</v>
      </c>
      <c r="K3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4" s="21" t="str">
        <f>_xlfn.XLOOKUP(Tabla15[[#This Row],[CARGO]],TSIMPLIFICADO[CARGO],TSIMPLIFICADO[CATEGORIA DEL SERVIDOR],Tabla15[[#This Row],[TIPO]])</f>
        <v>ESTATUTO SIMPLIFICADO</v>
      </c>
      <c r="M304" s="21" t="str">
        <f>IF(Tabla15[[#This Row],[CTA]]="2.1.1.3.01","TRAMITE DE PENSION",IF(Tabla15[[#This Row],[CAT1]]&lt;&gt;"",Tabla15[[#This Row],[CAT1]],Tabla15[[#This Row],[CAT2]]))</f>
        <v>ESTATUTO SIMPLIFICADO</v>
      </c>
      <c r="N304" s="86" t="str">
        <f>_xlfn.XLOOKUP(Tabla15[[#This Row],[cedula]],TFECHA[cedula],TFECHA[desde],"")</f>
        <v/>
      </c>
      <c r="O304" s="86" t="str">
        <f>_xlfn.XLOOKUP(Tabla15[[#This Row],[cedula]],TFECHA[cedula],TFECHA[hasta],"")</f>
        <v/>
      </c>
      <c r="P304" s="34">
        <f>_xlfn.XLOOKUP(Tabla15[[#This Row],[COD]],TNOMINA[CODIGO],TNOMINA[sbruto])</f>
        <v>24000</v>
      </c>
      <c r="Q304" s="34">
        <f>_xlfn.XLOOKUP(Tabla15[[#This Row],[COD]],TNOMINA[CODIGO],TNOMINA[ISR])</f>
        <v>0</v>
      </c>
      <c r="R304" s="34">
        <f>_xlfn.XLOOKUP(Tabla15[[#This Row],[COD]],TNOMINA[CODIGO],TNOMINA[SFS])</f>
        <v>729.6</v>
      </c>
      <c r="S304" s="34">
        <f>_xlfn.XLOOKUP(Tabla15[[#This Row],[COD]],TNOMINA[CODIGO],TNOMINA[AFP])</f>
        <v>688.8</v>
      </c>
      <c r="T304" s="34">
        <f>_xlfn.XLOOKUP(Tabla15[[#This Row],[COD]],TNOMINA[CODIGO],TNOMINA[Otros Descuentos])</f>
        <v>0</v>
      </c>
      <c r="U304" s="34">
        <f>_xlfn.XLOOKUP(Tabla15[[#This Row],[COD]],TNOMINA[CODIGO],TNOMINA[sneto])</f>
        <v>9101.89</v>
      </c>
      <c r="V304" s="21" t="str" cm="1">
        <f t="array" ref="V304">_xlfn.XLOOKUP(Tabla15[[#This Row],[cedula]],MINC_022025[NUMERO_DOCUMENTO],LEFT(MINC_022025[GENERO],1))</f>
        <v>M</v>
      </c>
      <c r="W304" s="56" t="str">
        <f>_xlfn.XLOOKUP(Tabla15[[#This Row],[DIRECCIÓN O DEPARTAMENTO]],MINC_022025[LUGAR_FUNCIONES],MINC_022025[LUGAR_FUNCIONES_CODIGO])</f>
        <v>01.83.03.03</v>
      </c>
      <c r="X304" s="21">
        <f>LEN(Tabla15[[#This Row],[CODIGO LUGAR]])</f>
        <v>11</v>
      </c>
      <c r="Y304" s="21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>
      <c r="A305" s="42" t="str">
        <f>Tabla15[[#This Row],[cedula]]&amp;Tabla15[[#This Row],[CTA]]&amp;Tabla15[[#This Row],[prog]]</f>
        <v>002012606272.1.1.1.0111</v>
      </c>
      <c r="B305" s="21" t="s">
        <v>1787</v>
      </c>
      <c r="C305" s="59" t="s">
        <v>1810</v>
      </c>
      <c r="D305" s="59" t="s">
        <v>5730</v>
      </c>
      <c r="E305" s="59" t="s">
        <v>5757</v>
      </c>
      <c r="F305" s="59" t="s">
        <v>9</v>
      </c>
      <c r="G305" s="59" t="s">
        <v>1460</v>
      </c>
      <c r="H305" s="21" t="str">
        <f>_xlfn.XLOOKUP(Tabla15[[#This Row],[cedula]],MINC_022025[CATEGORIA_PROPIA],MINC_022025[FECHA_INGRESO_PRIMER_CARGO],_xlfn.XLOOKUP(Tabla15[[#This Row],[COD]],TNOMINA[CODIGO],TNOMINA[nombre]))</f>
        <v>JORGE RICHARSON MEDINA</v>
      </c>
      <c r="I305" s="21" t="str">
        <f>_xlfn.XLOOKUP(Tabla15[[#This Row],[cedula]],MINC_022025[CATEGORIA_PROPIA],MINC_022025[CARGO],_xlfn.XLOOKUP(Tabla15[[#This Row],[COD]],TNOMINA[CODIGO],TNOMINA[cargo]))</f>
        <v>VIGILANTE</v>
      </c>
      <c r="J305" s="21" t="str">
        <f>_xlfn.XLOOKUP(Tabla15[[#This Row],[cedula]],MINC_022025[NUMERO_DOCUMENTO],MINC_022025[LUGAR_FUNCIONES])</f>
        <v>DIRECCION NACIONAL DE PATRIMONIO MONUMENTAL</v>
      </c>
      <c r="K3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5" s="21" t="str">
        <f>_xlfn.XLOOKUP(Tabla15[[#This Row],[CARGO]],TSIMPLIFICADO[CARGO],TSIMPLIFICADO[CATEGORIA DEL SERVIDOR],Tabla15[[#This Row],[TIPO]])</f>
        <v>ESTATUTO SIMPLIFICADO</v>
      </c>
      <c r="M305" s="21" t="str">
        <f>IF(Tabla15[[#This Row],[CTA]]="2.1.1.3.01","TRAMITE DE PENSION",IF(Tabla15[[#This Row],[CAT1]]&lt;&gt;"",Tabla15[[#This Row],[CAT1]],Tabla15[[#This Row],[CAT2]]))</f>
        <v>ESTATUTO SIMPLIFICADO</v>
      </c>
      <c r="N305" s="86" t="str">
        <f>_xlfn.XLOOKUP(Tabla15[[#This Row],[cedula]],TFECHA[cedula],TFECHA[desde],"")</f>
        <v/>
      </c>
      <c r="O305" s="86" t="str">
        <f>_xlfn.XLOOKUP(Tabla15[[#This Row],[cedula]],TFECHA[cedula],TFECHA[hasta],"")</f>
        <v/>
      </c>
      <c r="P305" s="34">
        <f>_xlfn.XLOOKUP(Tabla15[[#This Row],[COD]],TNOMINA[CODIGO],TNOMINA[sbruto])</f>
        <v>24000</v>
      </c>
      <c r="Q305" s="34">
        <f>_xlfn.XLOOKUP(Tabla15[[#This Row],[COD]],TNOMINA[CODIGO],TNOMINA[ISR])</f>
        <v>0</v>
      </c>
      <c r="R305" s="34">
        <f>_xlfn.XLOOKUP(Tabla15[[#This Row],[COD]],TNOMINA[CODIGO],TNOMINA[SFS])</f>
        <v>729.6</v>
      </c>
      <c r="S305" s="34">
        <f>_xlfn.XLOOKUP(Tabla15[[#This Row],[COD]],TNOMINA[CODIGO],TNOMINA[AFP])</f>
        <v>688.8</v>
      </c>
      <c r="T305" s="34">
        <f>_xlfn.XLOOKUP(Tabla15[[#This Row],[COD]],TNOMINA[CODIGO],TNOMINA[Otros Descuentos])</f>
        <v>0</v>
      </c>
      <c r="U305" s="34">
        <f>_xlfn.XLOOKUP(Tabla15[[#This Row],[COD]],TNOMINA[CODIGO],TNOMINA[sneto])</f>
        <v>4532.6000000000004</v>
      </c>
      <c r="V305" s="21" t="str" cm="1">
        <f t="array" ref="V305">_xlfn.XLOOKUP(Tabla15[[#This Row],[cedula]],MINC_022025[NUMERO_DOCUMENTO],LEFT(MINC_022025[GENERO],1))</f>
        <v>M</v>
      </c>
      <c r="W305" s="56" t="str">
        <f>_xlfn.XLOOKUP(Tabla15[[#This Row],[DIRECCIÓN O DEPARTAMENTO]],MINC_022025[LUGAR_FUNCIONES],MINC_022025[LUGAR_FUNCIONES_CODIGO])</f>
        <v>01.83.03.03</v>
      </c>
      <c r="X305" s="21">
        <f>LEN(Tabla15[[#This Row],[CODIGO LUGAR]])</f>
        <v>11</v>
      </c>
      <c r="Y305" s="21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>
      <c r="A306" s="42" t="str">
        <f>Tabla15[[#This Row],[cedula]]&amp;Tabla15[[#This Row],[CTA]]&amp;Tabla15[[#This Row],[prog]]</f>
        <v>001142226562.1.1.1.0111</v>
      </c>
      <c r="B306" s="21" t="s">
        <v>1787</v>
      </c>
      <c r="C306" s="59" t="s">
        <v>1810</v>
      </c>
      <c r="D306" s="59" t="s">
        <v>5730</v>
      </c>
      <c r="E306" s="59" t="s">
        <v>5757</v>
      </c>
      <c r="F306" s="59" t="s">
        <v>9</v>
      </c>
      <c r="G306" s="59" t="s">
        <v>1462</v>
      </c>
      <c r="H306" s="21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306" s="21" t="str">
        <f>_xlfn.XLOOKUP(Tabla15[[#This Row],[cedula]],MINC_022025[CATEGORIA_PROPIA],MINC_022025[CARGO],_xlfn.XLOOKUP(Tabla15[[#This Row],[COD]],TNOMINA[CODIGO],TNOMINA[cargo]))</f>
        <v>VIGILANTE</v>
      </c>
      <c r="J306" s="21" t="str">
        <f>_xlfn.XLOOKUP(Tabla15[[#This Row],[cedula]],MINC_022025[NUMERO_DOCUMENTO],MINC_022025[LUGAR_FUNCIONES])</f>
        <v>DIRECCION NACIONAL DE PATRIMONIO MONUMENTAL</v>
      </c>
      <c r="K3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6" s="21" t="str">
        <f>_xlfn.XLOOKUP(Tabla15[[#This Row],[CARGO]],TSIMPLIFICADO[CARGO],TSIMPLIFICADO[CATEGORIA DEL SERVIDOR],Tabla15[[#This Row],[TIPO]])</f>
        <v>ESTATUTO SIMPLIFICADO</v>
      </c>
      <c r="M306" s="21" t="str">
        <f>IF(Tabla15[[#This Row],[CTA]]="2.1.1.3.01","TRAMITE DE PENSION",IF(Tabla15[[#This Row],[CAT1]]&lt;&gt;"",Tabla15[[#This Row],[CAT1]],Tabla15[[#This Row],[CAT2]]))</f>
        <v>ESTATUTO SIMPLIFICADO</v>
      </c>
      <c r="N306" s="86" t="str">
        <f>_xlfn.XLOOKUP(Tabla15[[#This Row],[cedula]],TFECHA[cedula],TFECHA[desde],"")</f>
        <v/>
      </c>
      <c r="O306" s="86" t="str">
        <f>_xlfn.XLOOKUP(Tabla15[[#This Row],[cedula]],TFECHA[cedula],TFECHA[hasta],"")</f>
        <v/>
      </c>
      <c r="P306" s="34">
        <f>_xlfn.XLOOKUP(Tabla15[[#This Row],[COD]],TNOMINA[CODIGO],TNOMINA[sbruto])</f>
        <v>24000</v>
      </c>
      <c r="Q306" s="34">
        <f>_xlfn.XLOOKUP(Tabla15[[#This Row],[COD]],TNOMINA[CODIGO],TNOMINA[ISR])</f>
        <v>0</v>
      </c>
      <c r="R306" s="34">
        <f>_xlfn.XLOOKUP(Tabla15[[#This Row],[COD]],TNOMINA[CODIGO],TNOMINA[SFS])</f>
        <v>729.6</v>
      </c>
      <c r="S306" s="34">
        <f>_xlfn.XLOOKUP(Tabla15[[#This Row],[COD]],TNOMINA[CODIGO],TNOMINA[AFP])</f>
        <v>688.8</v>
      </c>
      <c r="T306" s="34">
        <f>_xlfn.XLOOKUP(Tabla15[[#This Row],[COD]],TNOMINA[CODIGO],TNOMINA[Otros Descuentos])</f>
        <v>0</v>
      </c>
      <c r="U306" s="34">
        <f>_xlfn.XLOOKUP(Tabla15[[#This Row],[COD]],TNOMINA[CODIGO],TNOMINA[sneto])</f>
        <v>4799.58</v>
      </c>
      <c r="V306" s="21" t="str" cm="1">
        <f t="array" ref="V306">_xlfn.XLOOKUP(Tabla15[[#This Row],[cedula]],MINC_022025[NUMERO_DOCUMENTO],LEFT(MINC_022025[GENERO],1))</f>
        <v>M</v>
      </c>
      <c r="W306" s="56" t="str">
        <f>_xlfn.XLOOKUP(Tabla15[[#This Row],[DIRECCIÓN O DEPARTAMENTO]],MINC_022025[LUGAR_FUNCIONES],MINC_022025[LUGAR_FUNCIONES_CODIGO])</f>
        <v>01.83.03.03</v>
      </c>
      <c r="X306" s="21">
        <f>LEN(Tabla15[[#This Row],[CODIGO LUGAR]])</f>
        <v>11</v>
      </c>
      <c r="Y306" s="21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>
      <c r="A307" s="42" t="str">
        <f>Tabla15[[#This Row],[cedula]]&amp;Tabla15[[#This Row],[CTA]]&amp;Tabla15[[#This Row],[prog]]</f>
        <v>047013395272.1.1.1.0111</v>
      </c>
      <c r="B307" s="21" t="s">
        <v>1787</v>
      </c>
      <c r="C307" s="59" t="s">
        <v>1810</v>
      </c>
      <c r="D307" s="59" t="s">
        <v>5730</v>
      </c>
      <c r="E307" s="59" t="s">
        <v>5757</v>
      </c>
      <c r="F307" s="59" t="s">
        <v>9</v>
      </c>
      <c r="G307" s="59" t="s">
        <v>1463</v>
      </c>
      <c r="H307" s="21" t="str">
        <f>_xlfn.XLOOKUP(Tabla15[[#This Row],[cedula]],MINC_022025[CATEGORIA_PROPIA],MINC_022025[FECHA_INGRESO_PRIMER_CARGO],_xlfn.XLOOKUP(Tabla15[[#This Row],[COD]],TNOMINA[CODIGO],TNOMINA[nombre]))</f>
        <v>JOSE LUIS GRULLON BUENO</v>
      </c>
      <c r="I307" s="21" t="str">
        <f>_xlfn.XLOOKUP(Tabla15[[#This Row],[cedula]],MINC_022025[CATEGORIA_PROPIA],MINC_022025[CARGO],_xlfn.XLOOKUP(Tabla15[[#This Row],[COD]],TNOMINA[CODIGO],TNOMINA[cargo]))</f>
        <v>VIGILANTE</v>
      </c>
      <c r="J307" s="21" t="str">
        <f>_xlfn.XLOOKUP(Tabla15[[#This Row],[cedula]],MINC_022025[NUMERO_DOCUMENTO],MINC_022025[LUGAR_FUNCIONES])</f>
        <v>DIRECCION NACIONAL DE PATRIMONIO MONUMENTAL</v>
      </c>
      <c r="K3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7" s="21" t="str">
        <f>_xlfn.XLOOKUP(Tabla15[[#This Row],[CARGO]],TSIMPLIFICADO[CARGO],TSIMPLIFICADO[CATEGORIA DEL SERVIDOR],Tabla15[[#This Row],[TIPO]])</f>
        <v>ESTATUTO SIMPLIFICADO</v>
      </c>
      <c r="M307" s="21" t="str">
        <f>IF(Tabla15[[#This Row],[CTA]]="2.1.1.3.01","TRAMITE DE PENSION",IF(Tabla15[[#This Row],[CAT1]]&lt;&gt;"",Tabla15[[#This Row],[CAT1]],Tabla15[[#This Row],[CAT2]]))</f>
        <v>ESTATUTO SIMPLIFICADO</v>
      </c>
      <c r="N307" s="86" t="str">
        <f>_xlfn.XLOOKUP(Tabla15[[#This Row],[cedula]],TFECHA[cedula],TFECHA[desde],"")</f>
        <v/>
      </c>
      <c r="O307" s="86" t="str">
        <f>_xlfn.XLOOKUP(Tabla15[[#This Row],[cedula]],TFECHA[cedula],TFECHA[hasta],"")</f>
        <v/>
      </c>
      <c r="P307" s="34">
        <f>_xlfn.XLOOKUP(Tabla15[[#This Row],[COD]],TNOMINA[CODIGO],TNOMINA[sbruto])</f>
        <v>24000</v>
      </c>
      <c r="Q307" s="34">
        <f>_xlfn.XLOOKUP(Tabla15[[#This Row],[COD]],TNOMINA[CODIGO],TNOMINA[ISR])</f>
        <v>0</v>
      </c>
      <c r="R307" s="34">
        <f>_xlfn.XLOOKUP(Tabla15[[#This Row],[COD]],TNOMINA[CODIGO],TNOMINA[SFS])</f>
        <v>729.6</v>
      </c>
      <c r="S307" s="34">
        <f>_xlfn.XLOOKUP(Tabla15[[#This Row],[COD]],TNOMINA[CODIGO],TNOMINA[AFP])</f>
        <v>688.8</v>
      </c>
      <c r="T307" s="34">
        <f>_xlfn.XLOOKUP(Tabla15[[#This Row],[COD]],TNOMINA[CODIGO],TNOMINA[Otros Descuentos])</f>
        <v>0</v>
      </c>
      <c r="U307" s="34">
        <f>_xlfn.XLOOKUP(Tabla15[[#This Row],[COD]],TNOMINA[CODIGO],TNOMINA[sneto])</f>
        <v>22556.6</v>
      </c>
      <c r="V307" s="21" t="str" cm="1">
        <f t="array" ref="V307">_xlfn.XLOOKUP(Tabla15[[#This Row],[cedula]],MINC_022025[NUMERO_DOCUMENTO],LEFT(MINC_022025[GENERO],1))</f>
        <v>M</v>
      </c>
      <c r="W307" s="56" t="str">
        <f>_xlfn.XLOOKUP(Tabla15[[#This Row],[DIRECCIÓN O DEPARTAMENTO]],MINC_022025[LUGAR_FUNCIONES],MINC_022025[LUGAR_FUNCIONES_CODIGO])</f>
        <v>01.83.03.03</v>
      </c>
      <c r="X307" s="21">
        <f>LEN(Tabla15[[#This Row],[CODIGO LUGAR]])</f>
        <v>11</v>
      </c>
      <c r="Y307" s="21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>
      <c r="A308" s="42" t="str">
        <f>Tabla15[[#This Row],[cedula]]&amp;Tabla15[[#This Row],[CTA]]&amp;Tabla15[[#This Row],[prog]]</f>
        <v>049000728122.1.1.1.0111</v>
      </c>
      <c r="B308" s="21" t="s">
        <v>1787</v>
      </c>
      <c r="C308" s="59" t="s">
        <v>1810</v>
      </c>
      <c r="D308" s="59" t="s">
        <v>5730</v>
      </c>
      <c r="E308" s="59" t="s">
        <v>5757</v>
      </c>
      <c r="F308" s="59" t="s">
        <v>9</v>
      </c>
      <c r="G308" s="59" t="s">
        <v>1465</v>
      </c>
      <c r="H308" s="21" t="str">
        <f>_xlfn.XLOOKUP(Tabla15[[#This Row],[cedula]],MINC_022025[CATEGORIA_PROPIA],MINC_022025[FECHA_INGRESO_PRIMER_CARGO],_xlfn.XLOOKUP(Tabla15[[#This Row],[COD]],TNOMINA[CODIGO],TNOMINA[nombre]))</f>
        <v>JOSE MANUEL VALDEZ</v>
      </c>
      <c r="I308" s="21" t="str">
        <f>_xlfn.XLOOKUP(Tabla15[[#This Row],[cedula]],MINC_022025[CATEGORIA_PROPIA],MINC_022025[CARGO],_xlfn.XLOOKUP(Tabla15[[#This Row],[COD]],TNOMINA[CODIGO],TNOMINA[cargo]))</f>
        <v>VIGILANTE</v>
      </c>
      <c r="J308" s="21" t="str">
        <f>_xlfn.XLOOKUP(Tabla15[[#This Row],[cedula]],MINC_022025[NUMERO_DOCUMENTO],MINC_022025[LUGAR_FUNCIONES])</f>
        <v>DIRECCION NACIONAL DE PATRIMONIO MONUMENTAL</v>
      </c>
      <c r="K3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8" s="21" t="str">
        <f>_xlfn.XLOOKUP(Tabla15[[#This Row],[CARGO]],TSIMPLIFICADO[CARGO],TSIMPLIFICADO[CATEGORIA DEL SERVIDOR],Tabla15[[#This Row],[TIPO]])</f>
        <v>ESTATUTO SIMPLIFICADO</v>
      </c>
      <c r="M308" s="21" t="str">
        <f>IF(Tabla15[[#This Row],[CTA]]="2.1.1.3.01","TRAMITE DE PENSION",IF(Tabla15[[#This Row],[CAT1]]&lt;&gt;"",Tabla15[[#This Row],[CAT1]],Tabla15[[#This Row],[CAT2]]))</f>
        <v>ESTATUTO SIMPLIFICADO</v>
      </c>
      <c r="N308" s="86" t="str">
        <f>_xlfn.XLOOKUP(Tabla15[[#This Row],[cedula]],TFECHA[cedula],TFECHA[desde],"")</f>
        <v/>
      </c>
      <c r="O308" s="86" t="str">
        <f>_xlfn.XLOOKUP(Tabla15[[#This Row],[cedula]],TFECHA[cedula],TFECHA[hasta],"")</f>
        <v/>
      </c>
      <c r="P308" s="34">
        <f>_xlfn.XLOOKUP(Tabla15[[#This Row],[COD]],TNOMINA[CODIGO],TNOMINA[sbruto])</f>
        <v>24000</v>
      </c>
      <c r="Q308" s="34">
        <f>_xlfn.XLOOKUP(Tabla15[[#This Row],[COD]],TNOMINA[CODIGO],TNOMINA[ISR])</f>
        <v>0</v>
      </c>
      <c r="R308" s="34">
        <f>_xlfn.XLOOKUP(Tabla15[[#This Row],[COD]],TNOMINA[CODIGO],TNOMINA[SFS])</f>
        <v>729.6</v>
      </c>
      <c r="S308" s="34">
        <f>_xlfn.XLOOKUP(Tabla15[[#This Row],[COD]],TNOMINA[CODIGO],TNOMINA[AFP])</f>
        <v>688.8</v>
      </c>
      <c r="T308" s="34">
        <f>_xlfn.XLOOKUP(Tabla15[[#This Row],[COD]],TNOMINA[CODIGO],TNOMINA[Otros Descuentos])</f>
        <v>0</v>
      </c>
      <c r="U308" s="34">
        <f>_xlfn.XLOOKUP(Tabla15[[#This Row],[COD]],TNOMINA[CODIGO],TNOMINA[sneto])</f>
        <v>22556.6</v>
      </c>
      <c r="V308" s="21" t="str" cm="1">
        <f t="array" ref="V308">_xlfn.XLOOKUP(Tabla15[[#This Row],[cedula]],MINC_022025[NUMERO_DOCUMENTO],LEFT(MINC_022025[GENERO],1))</f>
        <v>M</v>
      </c>
      <c r="W308" s="56" t="str">
        <f>_xlfn.XLOOKUP(Tabla15[[#This Row],[DIRECCIÓN O DEPARTAMENTO]],MINC_022025[LUGAR_FUNCIONES],MINC_022025[LUGAR_FUNCIONES_CODIGO])</f>
        <v>01.83.03.03</v>
      </c>
      <c r="X308" s="21">
        <f>LEN(Tabla15[[#This Row],[CODIGO LUGAR]])</f>
        <v>11</v>
      </c>
      <c r="Y308" s="21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>
      <c r="A309" s="42" t="str">
        <f>Tabla15[[#This Row],[cedula]]&amp;Tabla15[[#This Row],[CTA]]&amp;Tabla15[[#This Row],[prog]]</f>
        <v>073000496782.1.1.1.0111</v>
      </c>
      <c r="B309" s="21" t="s">
        <v>1787</v>
      </c>
      <c r="C309" s="59" t="s">
        <v>1810</v>
      </c>
      <c r="D309" s="59" t="s">
        <v>5730</v>
      </c>
      <c r="E309" s="59" t="s">
        <v>5757</v>
      </c>
      <c r="F309" s="59" t="s">
        <v>9</v>
      </c>
      <c r="G309" s="59" t="s">
        <v>1466</v>
      </c>
      <c r="H309" s="21" t="str">
        <f>_xlfn.XLOOKUP(Tabla15[[#This Row],[cedula]],MINC_022025[CATEGORIA_PROPIA],MINC_022025[FECHA_INGRESO_PRIMER_CARGO],_xlfn.XLOOKUP(Tabla15[[#This Row],[COD]],TNOMINA[CODIGO],TNOMINA[nombre]))</f>
        <v>JUAN CARLOS LORA</v>
      </c>
      <c r="I309" s="21" t="str">
        <f>_xlfn.XLOOKUP(Tabla15[[#This Row],[cedula]],MINC_022025[CATEGORIA_PROPIA],MINC_022025[CARGO],_xlfn.XLOOKUP(Tabla15[[#This Row],[COD]],TNOMINA[CODIGO],TNOMINA[cargo]))</f>
        <v>VIGILANTE</v>
      </c>
      <c r="J309" s="21" t="str">
        <f>_xlfn.XLOOKUP(Tabla15[[#This Row],[cedula]],MINC_022025[NUMERO_DOCUMENTO],MINC_022025[LUGAR_FUNCIONES])</f>
        <v>DIRECCION NACIONAL DE PATRIMONIO MONUMENTAL</v>
      </c>
      <c r="K3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09" s="21" t="str">
        <f>_xlfn.XLOOKUP(Tabla15[[#This Row],[CARGO]],TSIMPLIFICADO[CARGO],TSIMPLIFICADO[CATEGORIA DEL SERVIDOR],Tabla15[[#This Row],[TIPO]])</f>
        <v>ESTATUTO SIMPLIFICADO</v>
      </c>
      <c r="M309" s="21" t="str">
        <f>IF(Tabla15[[#This Row],[CTA]]="2.1.1.3.01","TRAMITE DE PENSION",IF(Tabla15[[#This Row],[CAT1]]&lt;&gt;"",Tabla15[[#This Row],[CAT1]],Tabla15[[#This Row],[CAT2]]))</f>
        <v>ESTATUTO SIMPLIFICADO</v>
      </c>
      <c r="N309" s="86" t="str">
        <f>_xlfn.XLOOKUP(Tabla15[[#This Row],[cedula]],TFECHA[cedula],TFECHA[desde],"")</f>
        <v/>
      </c>
      <c r="O309" s="86" t="str">
        <f>_xlfn.XLOOKUP(Tabla15[[#This Row],[cedula]],TFECHA[cedula],TFECHA[hasta],"")</f>
        <v/>
      </c>
      <c r="P309" s="34">
        <f>_xlfn.XLOOKUP(Tabla15[[#This Row],[COD]],TNOMINA[CODIGO],TNOMINA[sbruto])</f>
        <v>24000</v>
      </c>
      <c r="Q309" s="34">
        <f>_xlfn.XLOOKUP(Tabla15[[#This Row],[COD]],TNOMINA[CODIGO],TNOMINA[ISR])</f>
        <v>0</v>
      </c>
      <c r="R309" s="34">
        <f>_xlfn.XLOOKUP(Tabla15[[#This Row],[COD]],TNOMINA[CODIGO],TNOMINA[SFS])</f>
        <v>729.6</v>
      </c>
      <c r="S309" s="34">
        <f>_xlfn.XLOOKUP(Tabla15[[#This Row],[COD]],TNOMINA[CODIGO],TNOMINA[AFP])</f>
        <v>688.8</v>
      </c>
      <c r="T309" s="34">
        <f>_xlfn.XLOOKUP(Tabla15[[#This Row],[COD]],TNOMINA[CODIGO],TNOMINA[Otros Descuentos])</f>
        <v>0</v>
      </c>
      <c r="U309" s="34">
        <f>_xlfn.XLOOKUP(Tabla15[[#This Row],[COD]],TNOMINA[CODIGO],TNOMINA[sneto])</f>
        <v>15094</v>
      </c>
      <c r="V309" s="21" t="str" cm="1">
        <f t="array" ref="V309">_xlfn.XLOOKUP(Tabla15[[#This Row],[cedula]],MINC_022025[NUMERO_DOCUMENTO],LEFT(MINC_022025[GENERO],1))</f>
        <v>M</v>
      </c>
      <c r="W309" s="56" t="str">
        <f>_xlfn.XLOOKUP(Tabla15[[#This Row],[DIRECCIÓN O DEPARTAMENTO]],MINC_022025[LUGAR_FUNCIONES],MINC_022025[LUGAR_FUNCIONES_CODIGO])</f>
        <v>01.83.03.03</v>
      </c>
      <c r="X309" s="21">
        <f>LEN(Tabla15[[#This Row],[CODIGO LUGAR]])</f>
        <v>11</v>
      </c>
      <c r="Y309" s="21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>
      <c r="A310" s="42" t="str">
        <f>Tabla15[[#This Row],[cedula]]&amp;Tabla15[[#This Row],[CTA]]&amp;Tabla15[[#This Row],[prog]]</f>
        <v>047016704832.1.1.1.0111</v>
      </c>
      <c r="B310" s="21" t="s">
        <v>1787</v>
      </c>
      <c r="C310" s="59" t="s">
        <v>1810</v>
      </c>
      <c r="D310" s="59" t="s">
        <v>5730</v>
      </c>
      <c r="E310" s="59" t="s">
        <v>5757</v>
      </c>
      <c r="F310" s="59" t="s">
        <v>9</v>
      </c>
      <c r="G310" s="59" t="s">
        <v>1467</v>
      </c>
      <c r="H310" s="21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310" s="21" t="str">
        <f>_xlfn.XLOOKUP(Tabla15[[#This Row],[cedula]],MINC_022025[CATEGORIA_PROPIA],MINC_022025[CARGO],_xlfn.XLOOKUP(Tabla15[[#This Row],[COD]],TNOMINA[CODIGO],TNOMINA[cargo]))</f>
        <v>VIGILANTE</v>
      </c>
      <c r="J310" s="21" t="str">
        <f>_xlfn.XLOOKUP(Tabla15[[#This Row],[cedula]],MINC_022025[NUMERO_DOCUMENTO],MINC_022025[LUGAR_FUNCIONES])</f>
        <v>DIRECCION NACIONAL DE PATRIMONIO MONUMENTAL</v>
      </c>
      <c r="K3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0" s="21" t="str">
        <f>_xlfn.XLOOKUP(Tabla15[[#This Row],[CARGO]],TSIMPLIFICADO[CARGO],TSIMPLIFICADO[CATEGORIA DEL SERVIDOR],Tabla15[[#This Row],[TIPO]])</f>
        <v>ESTATUTO SIMPLIFICADO</v>
      </c>
      <c r="M310" s="21" t="str">
        <f>IF(Tabla15[[#This Row],[CTA]]="2.1.1.3.01","TRAMITE DE PENSION",IF(Tabla15[[#This Row],[CAT1]]&lt;&gt;"",Tabla15[[#This Row],[CAT1]],Tabla15[[#This Row],[CAT2]]))</f>
        <v>ESTATUTO SIMPLIFICADO</v>
      </c>
      <c r="N310" s="86" t="str">
        <f>_xlfn.XLOOKUP(Tabla15[[#This Row],[cedula]],TFECHA[cedula],TFECHA[desde],"")</f>
        <v/>
      </c>
      <c r="O310" s="86" t="str">
        <f>_xlfn.XLOOKUP(Tabla15[[#This Row],[cedula]],TFECHA[cedula],TFECHA[hasta],"")</f>
        <v/>
      </c>
      <c r="P310" s="34">
        <f>_xlfn.XLOOKUP(Tabla15[[#This Row],[COD]],TNOMINA[CODIGO],TNOMINA[sbruto])</f>
        <v>24000</v>
      </c>
      <c r="Q310" s="34">
        <f>_xlfn.XLOOKUP(Tabla15[[#This Row],[COD]],TNOMINA[CODIGO],TNOMINA[ISR])</f>
        <v>0</v>
      </c>
      <c r="R310" s="34">
        <f>_xlfn.XLOOKUP(Tabla15[[#This Row],[COD]],TNOMINA[CODIGO],TNOMINA[SFS])</f>
        <v>729.6</v>
      </c>
      <c r="S310" s="34">
        <f>_xlfn.XLOOKUP(Tabla15[[#This Row],[COD]],TNOMINA[CODIGO],TNOMINA[AFP])</f>
        <v>688.8</v>
      </c>
      <c r="T310" s="34">
        <f>_xlfn.XLOOKUP(Tabla15[[#This Row],[COD]],TNOMINA[CODIGO],TNOMINA[Otros Descuentos])</f>
        <v>0</v>
      </c>
      <c r="U310" s="34">
        <f>_xlfn.XLOOKUP(Tabla15[[#This Row],[COD]],TNOMINA[CODIGO],TNOMINA[sneto])</f>
        <v>22556.6</v>
      </c>
      <c r="V310" s="21" t="str" cm="1">
        <f t="array" ref="V310">_xlfn.XLOOKUP(Tabla15[[#This Row],[cedula]],MINC_022025[NUMERO_DOCUMENTO],LEFT(MINC_022025[GENERO],1))</f>
        <v>M</v>
      </c>
      <c r="W310" s="56" t="str">
        <f>_xlfn.XLOOKUP(Tabla15[[#This Row],[DIRECCIÓN O DEPARTAMENTO]],MINC_022025[LUGAR_FUNCIONES],MINC_022025[LUGAR_FUNCIONES_CODIGO])</f>
        <v>01.83.03.03</v>
      </c>
      <c r="X310" s="21">
        <f>LEN(Tabla15[[#This Row],[CODIGO LUGAR]])</f>
        <v>11</v>
      </c>
      <c r="Y310" s="21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>
      <c r="A311" s="42" t="str">
        <f>Tabla15[[#This Row],[cedula]]&amp;Tabla15[[#This Row],[CTA]]&amp;Tabla15[[#This Row],[prog]]</f>
        <v>037006437312.1.1.1.0111</v>
      </c>
      <c r="B311" s="21" t="s">
        <v>1787</v>
      </c>
      <c r="C311" s="59" t="s">
        <v>1810</v>
      </c>
      <c r="D311" s="59" t="s">
        <v>5730</v>
      </c>
      <c r="E311" s="59" t="s">
        <v>5757</v>
      </c>
      <c r="F311" s="59" t="s">
        <v>9</v>
      </c>
      <c r="G311" s="59" t="s">
        <v>2384</v>
      </c>
      <c r="H311" s="21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311" s="21" t="str">
        <f>_xlfn.XLOOKUP(Tabla15[[#This Row],[cedula]],MINC_022025[CATEGORIA_PROPIA],MINC_022025[CARGO],_xlfn.XLOOKUP(Tabla15[[#This Row],[COD]],TNOMINA[CODIGO],TNOMINA[cargo]))</f>
        <v>VIGILANTE</v>
      </c>
      <c r="J311" s="21" t="str">
        <f>_xlfn.XLOOKUP(Tabla15[[#This Row],[cedula]],MINC_022025[NUMERO_DOCUMENTO],MINC_022025[LUGAR_FUNCIONES])</f>
        <v>DIRECCION NACIONAL DE PATRIMONIO MONUMENTAL</v>
      </c>
      <c r="K3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1" s="21" t="str">
        <f>_xlfn.XLOOKUP(Tabla15[[#This Row],[CARGO]],TSIMPLIFICADO[CARGO],TSIMPLIFICADO[CATEGORIA DEL SERVIDOR],Tabla15[[#This Row],[TIPO]])</f>
        <v>ESTATUTO SIMPLIFICADO</v>
      </c>
      <c r="M311" s="21" t="str">
        <f>IF(Tabla15[[#This Row],[CTA]]="2.1.1.3.01","TRAMITE DE PENSION",IF(Tabla15[[#This Row],[CAT1]]&lt;&gt;"",Tabla15[[#This Row],[CAT1]],Tabla15[[#This Row],[CAT2]]))</f>
        <v>ESTATUTO SIMPLIFICADO</v>
      </c>
      <c r="N311" s="86" t="str">
        <f>_xlfn.XLOOKUP(Tabla15[[#This Row],[cedula]],TFECHA[cedula],TFECHA[desde],"")</f>
        <v/>
      </c>
      <c r="O311" s="86" t="str">
        <f>_xlfn.XLOOKUP(Tabla15[[#This Row],[cedula]],TFECHA[cedula],TFECHA[hasta],"")</f>
        <v/>
      </c>
      <c r="P311" s="34">
        <f>_xlfn.XLOOKUP(Tabla15[[#This Row],[COD]],TNOMINA[CODIGO],TNOMINA[sbruto])</f>
        <v>24000</v>
      </c>
      <c r="Q311" s="34">
        <f>_xlfn.XLOOKUP(Tabla15[[#This Row],[COD]],TNOMINA[CODIGO],TNOMINA[ISR])</f>
        <v>0</v>
      </c>
      <c r="R311" s="34">
        <f>_xlfn.XLOOKUP(Tabla15[[#This Row],[COD]],TNOMINA[CODIGO],TNOMINA[SFS])</f>
        <v>729.6</v>
      </c>
      <c r="S311" s="34">
        <f>_xlfn.XLOOKUP(Tabla15[[#This Row],[COD]],TNOMINA[CODIGO],TNOMINA[AFP])</f>
        <v>688.8</v>
      </c>
      <c r="T311" s="34">
        <f>_xlfn.XLOOKUP(Tabla15[[#This Row],[COD]],TNOMINA[CODIGO],TNOMINA[Otros Descuentos])</f>
        <v>0</v>
      </c>
      <c r="U311" s="34">
        <f>_xlfn.XLOOKUP(Tabla15[[#This Row],[COD]],TNOMINA[CODIGO],TNOMINA[sneto])</f>
        <v>22556.6</v>
      </c>
      <c r="V311" s="21" t="str" cm="1">
        <f t="array" ref="V311">_xlfn.XLOOKUP(Tabla15[[#This Row],[cedula]],MINC_022025[NUMERO_DOCUMENTO],LEFT(MINC_022025[GENERO],1))</f>
        <v>M</v>
      </c>
      <c r="W311" s="56" t="str">
        <f>_xlfn.XLOOKUP(Tabla15[[#This Row],[DIRECCIÓN O DEPARTAMENTO]],MINC_022025[LUGAR_FUNCIONES],MINC_022025[LUGAR_FUNCIONES_CODIGO])</f>
        <v>01.83.03.03</v>
      </c>
      <c r="X311" s="21">
        <f>LEN(Tabla15[[#This Row],[CODIGO LUGAR]])</f>
        <v>11</v>
      </c>
      <c r="Y311" s="21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>
      <c r="A312" s="42" t="str">
        <f>Tabla15[[#This Row],[cedula]]&amp;Tabla15[[#This Row],[CTA]]&amp;Tabla15[[#This Row],[prog]]</f>
        <v>001025819492.1.1.1.0111</v>
      </c>
      <c r="B312" s="21" t="s">
        <v>1787</v>
      </c>
      <c r="C312" s="59" t="s">
        <v>1810</v>
      </c>
      <c r="D312" s="59" t="s">
        <v>5730</v>
      </c>
      <c r="E312" s="59" t="s">
        <v>5757</v>
      </c>
      <c r="F312" s="59" t="s">
        <v>9</v>
      </c>
      <c r="G312" s="59" t="s">
        <v>1469</v>
      </c>
      <c r="H312" s="21" t="str">
        <f>_xlfn.XLOOKUP(Tabla15[[#This Row],[cedula]],MINC_022025[CATEGORIA_PROPIA],MINC_022025[FECHA_INGRESO_PRIMER_CARGO],_xlfn.XLOOKUP(Tabla15[[#This Row],[COD]],TNOMINA[CODIGO],TNOMINA[nombre]))</f>
        <v>LOURDES ARAUJO MORETA</v>
      </c>
      <c r="I312" s="21" t="str">
        <f>_xlfn.XLOOKUP(Tabla15[[#This Row],[cedula]],MINC_022025[CATEGORIA_PROPIA],MINC_022025[CARGO],_xlfn.XLOOKUP(Tabla15[[#This Row],[COD]],TNOMINA[CODIGO],TNOMINA[cargo]))</f>
        <v>CONSERJE</v>
      </c>
      <c r="J312" s="21" t="str">
        <f>_xlfn.XLOOKUP(Tabla15[[#This Row],[cedula]],MINC_022025[NUMERO_DOCUMENTO],MINC_022025[LUGAR_FUNCIONES])</f>
        <v>DIRECCION NACIONAL DE PATRIMONIO MONUMENTAL</v>
      </c>
      <c r="K3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2" s="21" t="str">
        <f>_xlfn.XLOOKUP(Tabla15[[#This Row],[CARGO]],TSIMPLIFICADO[CARGO],TSIMPLIFICADO[CATEGORIA DEL SERVIDOR],Tabla15[[#This Row],[TIPO]])</f>
        <v>ESTATUTO SIMPLIFICADO</v>
      </c>
      <c r="M312" s="21" t="str">
        <f>IF(Tabla15[[#This Row],[CTA]]="2.1.1.3.01","TRAMITE DE PENSION",IF(Tabla15[[#This Row],[CAT1]]&lt;&gt;"",Tabla15[[#This Row],[CAT1]],Tabla15[[#This Row],[CAT2]]))</f>
        <v>ESTATUTO SIMPLIFICADO</v>
      </c>
      <c r="N312" s="86" t="str">
        <f>_xlfn.XLOOKUP(Tabla15[[#This Row],[cedula]],TFECHA[cedula],TFECHA[desde],"")</f>
        <v/>
      </c>
      <c r="O312" s="86" t="str">
        <f>_xlfn.XLOOKUP(Tabla15[[#This Row],[cedula]],TFECHA[cedula],TFECHA[hasta],"")</f>
        <v/>
      </c>
      <c r="P312" s="34">
        <f>_xlfn.XLOOKUP(Tabla15[[#This Row],[COD]],TNOMINA[CODIGO],TNOMINA[sbruto])</f>
        <v>24000</v>
      </c>
      <c r="Q312" s="34">
        <f>_xlfn.XLOOKUP(Tabla15[[#This Row],[COD]],TNOMINA[CODIGO],TNOMINA[ISR])</f>
        <v>0</v>
      </c>
      <c r="R312" s="34">
        <f>_xlfn.XLOOKUP(Tabla15[[#This Row],[COD]],TNOMINA[CODIGO],TNOMINA[SFS])</f>
        <v>729.6</v>
      </c>
      <c r="S312" s="34">
        <f>_xlfn.XLOOKUP(Tabla15[[#This Row],[COD]],TNOMINA[CODIGO],TNOMINA[AFP])</f>
        <v>688.8</v>
      </c>
      <c r="T312" s="34">
        <f>_xlfn.XLOOKUP(Tabla15[[#This Row],[COD]],TNOMINA[CODIGO],TNOMINA[Otros Descuentos])</f>
        <v>0</v>
      </c>
      <c r="U312" s="34">
        <f>_xlfn.XLOOKUP(Tabla15[[#This Row],[COD]],TNOMINA[CODIGO],TNOMINA[sneto])</f>
        <v>4514.91</v>
      </c>
      <c r="V312" s="21" t="str" cm="1">
        <f t="array" ref="V312">_xlfn.XLOOKUP(Tabla15[[#This Row],[cedula]],MINC_022025[NUMERO_DOCUMENTO],LEFT(MINC_022025[GENERO],1))</f>
        <v>F</v>
      </c>
      <c r="W312" s="56" t="str">
        <f>_xlfn.XLOOKUP(Tabla15[[#This Row],[DIRECCIÓN O DEPARTAMENTO]],MINC_022025[LUGAR_FUNCIONES],MINC_022025[LUGAR_FUNCIONES_CODIGO])</f>
        <v>01.83.03.03</v>
      </c>
      <c r="X312" s="21">
        <f>LEN(Tabla15[[#This Row],[CODIGO LUGAR]])</f>
        <v>11</v>
      </c>
      <c r="Y312" s="21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>
      <c r="A313" s="42" t="str">
        <f>Tabla15[[#This Row],[cedula]]&amp;Tabla15[[#This Row],[CTA]]&amp;Tabla15[[#This Row],[prog]]</f>
        <v>001035288992.1.1.1.0111</v>
      </c>
      <c r="B313" s="21" t="s">
        <v>1787</v>
      </c>
      <c r="C313" s="59" t="s">
        <v>1810</v>
      </c>
      <c r="D313" s="59" t="s">
        <v>5730</v>
      </c>
      <c r="E313" s="59" t="s">
        <v>5757</v>
      </c>
      <c r="F313" s="59" t="s">
        <v>9</v>
      </c>
      <c r="G313" s="59" t="s">
        <v>1471</v>
      </c>
      <c r="H313" s="21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313" s="21" t="str">
        <f>_xlfn.XLOOKUP(Tabla15[[#This Row],[cedula]],MINC_022025[CATEGORIA_PROPIA],MINC_022025[CARGO],_xlfn.XLOOKUP(Tabla15[[#This Row],[COD]],TNOMINA[CODIGO],TNOMINA[cargo]))</f>
        <v>VIGILANTE</v>
      </c>
      <c r="J313" s="21" t="str">
        <f>_xlfn.XLOOKUP(Tabla15[[#This Row],[cedula]],MINC_022025[NUMERO_DOCUMENTO],MINC_022025[LUGAR_FUNCIONES])</f>
        <v>DIRECCION NACIONAL DE PATRIMONIO MONUMENTAL</v>
      </c>
      <c r="K3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13" s="21" t="str">
        <f>_xlfn.XLOOKUP(Tabla15[[#This Row],[CARGO]],TSIMPLIFICADO[CARGO],TSIMPLIFICADO[CATEGORIA DEL SERVIDOR],Tabla15[[#This Row],[TIPO]])</f>
        <v>ESTATUTO SIMPLIFICADO</v>
      </c>
      <c r="M313" s="21" t="str">
        <f>IF(Tabla15[[#This Row],[CTA]]="2.1.1.3.01","TRAMITE DE PENSION",IF(Tabla15[[#This Row],[CAT1]]&lt;&gt;"",Tabla15[[#This Row],[CAT1]],Tabla15[[#This Row],[CAT2]]))</f>
        <v>CARRERA ADMINISTRATIVA</v>
      </c>
      <c r="N313" s="86" t="str">
        <f>_xlfn.XLOOKUP(Tabla15[[#This Row],[cedula]],TFECHA[cedula],TFECHA[desde],"")</f>
        <v/>
      </c>
      <c r="O313" s="86" t="str">
        <f>_xlfn.XLOOKUP(Tabla15[[#This Row],[cedula]],TFECHA[cedula],TFECHA[hasta],"")</f>
        <v/>
      </c>
      <c r="P313" s="34">
        <f>_xlfn.XLOOKUP(Tabla15[[#This Row],[COD]],TNOMINA[CODIGO],TNOMINA[sbruto])</f>
        <v>24000</v>
      </c>
      <c r="Q313" s="34">
        <f>_xlfn.XLOOKUP(Tabla15[[#This Row],[COD]],TNOMINA[CODIGO],TNOMINA[ISR])</f>
        <v>0</v>
      </c>
      <c r="R313" s="34">
        <f>_xlfn.XLOOKUP(Tabla15[[#This Row],[COD]],TNOMINA[CODIGO],TNOMINA[SFS])</f>
        <v>729.6</v>
      </c>
      <c r="S313" s="34">
        <f>_xlfn.XLOOKUP(Tabla15[[#This Row],[COD]],TNOMINA[CODIGO],TNOMINA[AFP])</f>
        <v>688.8</v>
      </c>
      <c r="T313" s="34">
        <f>_xlfn.XLOOKUP(Tabla15[[#This Row],[COD]],TNOMINA[CODIGO],TNOMINA[Otros Descuentos])</f>
        <v>0</v>
      </c>
      <c r="U313" s="34">
        <f>_xlfn.XLOOKUP(Tabla15[[#This Row],[COD]],TNOMINA[CODIGO],TNOMINA[sneto])</f>
        <v>17024.599999999999</v>
      </c>
      <c r="V313" s="21" t="str" cm="1">
        <f t="array" ref="V313">_xlfn.XLOOKUP(Tabla15[[#This Row],[cedula]],MINC_022025[NUMERO_DOCUMENTO],LEFT(MINC_022025[GENERO],1))</f>
        <v>M</v>
      </c>
      <c r="W313" s="56" t="str">
        <f>_xlfn.XLOOKUP(Tabla15[[#This Row],[DIRECCIÓN O DEPARTAMENTO]],MINC_022025[LUGAR_FUNCIONES],MINC_022025[LUGAR_FUNCIONES_CODIGO])</f>
        <v>01.83.03.03</v>
      </c>
      <c r="X313" s="21">
        <f>LEN(Tabla15[[#This Row],[CODIGO LUGAR]])</f>
        <v>11</v>
      </c>
      <c r="Y313" s="21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>
      <c r="A314" s="42" t="str">
        <f>Tabla15[[#This Row],[cedula]]&amp;Tabla15[[#This Row],[CTA]]&amp;Tabla15[[#This Row],[prog]]</f>
        <v>001127642952.1.1.1.0111</v>
      </c>
      <c r="B314" s="21" t="s">
        <v>1787</v>
      </c>
      <c r="C314" s="59" t="s">
        <v>1810</v>
      </c>
      <c r="D314" s="59" t="s">
        <v>5730</v>
      </c>
      <c r="E314" s="59" t="s">
        <v>5757</v>
      </c>
      <c r="F314" s="59" t="s">
        <v>9</v>
      </c>
      <c r="G314" s="59" t="s">
        <v>1475</v>
      </c>
      <c r="H314" s="21" t="str">
        <f>_xlfn.XLOOKUP(Tabla15[[#This Row],[cedula]],MINC_022025[CATEGORIA_PROPIA],MINC_022025[FECHA_INGRESO_PRIMER_CARGO],_xlfn.XLOOKUP(Tabla15[[#This Row],[COD]],TNOMINA[CODIGO],TNOMINA[nombre]))</f>
        <v>MARIA RAMONA PEÑA VELEZ</v>
      </c>
      <c r="I314" s="21" t="str">
        <f>_xlfn.XLOOKUP(Tabla15[[#This Row],[cedula]],MINC_022025[CATEGORIA_PROPIA],MINC_022025[CARGO],_xlfn.XLOOKUP(Tabla15[[#This Row],[COD]],TNOMINA[CODIGO],TNOMINA[cargo]))</f>
        <v>CONSERJE</v>
      </c>
      <c r="J314" s="21" t="str">
        <f>_xlfn.XLOOKUP(Tabla15[[#This Row],[cedula]],MINC_022025[NUMERO_DOCUMENTO],MINC_022025[LUGAR_FUNCIONES])</f>
        <v>DIRECCION NACIONAL DE PATRIMONIO MONUMENTAL</v>
      </c>
      <c r="K3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4" s="21" t="str">
        <f>_xlfn.XLOOKUP(Tabla15[[#This Row],[CARGO]],TSIMPLIFICADO[CARGO],TSIMPLIFICADO[CATEGORIA DEL SERVIDOR],Tabla15[[#This Row],[TIPO]])</f>
        <v>ESTATUTO SIMPLIFICADO</v>
      </c>
      <c r="M314" s="21" t="str">
        <f>IF(Tabla15[[#This Row],[CTA]]="2.1.1.3.01","TRAMITE DE PENSION",IF(Tabla15[[#This Row],[CAT1]]&lt;&gt;"",Tabla15[[#This Row],[CAT1]],Tabla15[[#This Row],[CAT2]]))</f>
        <v>ESTATUTO SIMPLIFICADO</v>
      </c>
      <c r="N314" s="86" t="str">
        <f>_xlfn.XLOOKUP(Tabla15[[#This Row],[cedula]],TFECHA[cedula],TFECHA[desde],"")</f>
        <v/>
      </c>
      <c r="O314" s="86" t="str">
        <f>_xlfn.XLOOKUP(Tabla15[[#This Row],[cedula]],TFECHA[cedula],TFECHA[hasta],"")</f>
        <v/>
      </c>
      <c r="P314" s="34">
        <f>_xlfn.XLOOKUP(Tabla15[[#This Row],[COD]],TNOMINA[CODIGO],TNOMINA[sbruto])</f>
        <v>24000</v>
      </c>
      <c r="Q314" s="34">
        <f>_xlfn.XLOOKUP(Tabla15[[#This Row],[COD]],TNOMINA[CODIGO],TNOMINA[ISR])</f>
        <v>0</v>
      </c>
      <c r="R314" s="34">
        <f>_xlfn.XLOOKUP(Tabla15[[#This Row],[COD]],TNOMINA[CODIGO],TNOMINA[SFS])</f>
        <v>729.6</v>
      </c>
      <c r="S314" s="34">
        <f>_xlfn.XLOOKUP(Tabla15[[#This Row],[COD]],TNOMINA[CODIGO],TNOMINA[AFP])</f>
        <v>688.8</v>
      </c>
      <c r="T314" s="34">
        <f>_xlfn.XLOOKUP(Tabla15[[#This Row],[COD]],TNOMINA[CODIGO],TNOMINA[Otros Descuentos])</f>
        <v>0</v>
      </c>
      <c r="U314" s="34">
        <f>_xlfn.XLOOKUP(Tabla15[[#This Row],[COD]],TNOMINA[CODIGO],TNOMINA[sneto])</f>
        <v>9617.86</v>
      </c>
      <c r="V314" s="21" t="str" cm="1">
        <f t="array" ref="V314">_xlfn.XLOOKUP(Tabla15[[#This Row],[cedula]],MINC_022025[NUMERO_DOCUMENTO],LEFT(MINC_022025[GENERO],1))</f>
        <v>F</v>
      </c>
      <c r="W314" s="56" t="str">
        <f>_xlfn.XLOOKUP(Tabla15[[#This Row],[DIRECCIÓN O DEPARTAMENTO]],MINC_022025[LUGAR_FUNCIONES],MINC_022025[LUGAR_FUNCIONES_CODIGO])</f>
        <v>01.83.03.03</v>
      </c>
      <c r="X314" s="21">
        <f>LEN(Tabla15[[#This Row],[CODIGO LUGAR]])</f>
        <v>11</v>
      </c>
      <c r="Y314" s="21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>
      <c r="A315" s="42" t="str">
        <f>Tabla15[[#This Row],[cedula]]&amp;Tabla15[[#This Row],[CTA]]&amp;Tabla15[[#This Row],[prog]]</f>
        <v>002004593292.1.1.1.0111</v>
      </c>
      <c r="B315" s="21" t="s">
        <v>1787</v>
      </c>
      <c r="C315" s="59" t="s">
        <v>1810</v>
      </c>
      <c r="D315" s="59" t="s">
        <v>5730</v>
      </c>
      <c r="E315" s="59" t="s">
        <v>5757</v>
      </c>
      <c r="F315" s="59" t="s">
        <v>9</v>
      </c>
      <c r="G315" s="59" t="s">
        <v>906</v>
      </c>
      <c r="H315" s="21" t="str">
        <f>_xlfn.XLOOKUP(Tabla15[[#This Row],[cedula]],MINC_022025[CATEGORIA_PROPIA],MINC_022025[FECHA_INGRESO_PRIMER_CARGO],_xlfn.XLOOKUP(Tabla15[[#This Row],[COD]],TNOMINA[CODIGO],TNOMINA[nombre]))</f>
        <v>MIGUEL ASENCIO JIMENEZ</v>
      </c>
      <c r="I315" s="21" t="str">
        <f>_xlfn.XLOOKUP(Tabla15[[#This Row],[cedula]],MINC_022025[CATEGORIA_PROPIA],MINC_022025[CARGO],_xlfn.XLOOKUP(Tabla15[[#This Row],[COD]],TNOMINA[CODIGO],TNOMINA[cargo]))</f>
        <v>VIGILANTE</v>
      </c>
      <c r="J315" s="21" t="str">
        <f>_xlfn.XLOOKUP(Tabla15[[#This Row],[cedula]],MINC_022025[NUMERO_DOCUMENTO],MINC_022025[LUGAR_FUNCIONES])</f>
        <v>DIRECCION NACIONAL DE PATRIMONIO MONUMENTAL</v>
      </c>
      <c r="K3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15" s="21" t="str">
        <f>_xlfn.XLOOKUP(Tabla15[[#This Row],[CARGO]],TSIMPLIFICADO[CARGO],TSIMPLIFICADO[CATEGORIA DEL SERVIDOR],Tabla15[[#This Row],[TIPO]])</f>
        <v>ESTATUTO SIMPLIFICADO</v>
      </c>
      <c r="M315" s="21" t="str">
        <f>IF(Tabla15[[#This Row],[CTA]]="2.1.1.3.01","TRAMITE DE PENSION",IF(Tabla15[[#This Row],[CAT1]]&lt;&gt;"",Tabla15[[#This Row],[CAT1]],Tabla15[[#This Row],[CAT2]]))</f>
        <v>CARRERA ADMINISTRATIVA</v>
      </c>
      <c r="N315" s="86" t="str">
        <f>_xlfn.XLOOKUP(Tabla15[[#This Row],[cedula]],TFECHA[cedula],TFECHA[desde],"")</f>
        <v/>
      </c>
      <c r="O315" s="86" t="str">
        <f>_xlfn.XLOOKUP(Tabla15[[#This Row],[cedula]],TFECHA[cedula],TFECHA[hasta],"")</f>
        <v/>
      </c>
      <c r="P315" s="34">
        <f>_xlfn.XLOOKUP(Tabla15[[#This Row],[COD]],TNOMINA[CODIGO],TNOMINA[sbruto])</f>
        <v>24000</v>
      </c>
      <c r="Q315" s="34">
        <f>_xlfn.XLOOKUP(Tabla15[[#This Row],[COD]],TNOMINA[CODIGO],TNOMINA[ISR])</f>
        <v>0</v>
      </c>
      <c r="R315" s="34">
        <f>_xlfn.XLOOKUP(Tabla15[[#This Row],[COD]],TNOMINA[CODIGO],TNOMINA[SFS])</f>
        <v>729.6</v>
      </c>
      <c r="S315" s="34">
        <f>_xlfn.XLOOKUP(Tabla15[[#This Row],[COD]],TNOMINA[CODIGO],TNOMINA[AFP])</f>
        <v>688.8</v>
      </c>
      <c r="T315" s="34">
        <f>_xlfn.XLOOKUP(Tabla15[[#This Row],[COD]],TNOMINA[CODIGO],TNOMINA[Otros Descuentos])</f>
        <v>0</v>
      </c>
      <c r="U315" s="34">
        <f>_xlfn.XLOOKUP(Tabla15[[#This Row],[COD]],TNOMINA[CODIGO],TNOMINA[sneto])</f>
        <v>19636.43</v>
      </c>
      <c r="V315" s="21" t="str" cm="1">
        <f t="array" ref="V315">_xlfn.XLOOKUP(Tabla15[[#This Row],[cedula]],MINC_022025[NUMERO_DOCUMENTO],LEFT(MINC_022025[GENERO],1))</f>
        <v>M</v>
      </c>
      <c r="W315" s="56" t="str">
        <f>_xlfn.XLOOKUP(Tabla15[[#This Row],[DIRECCIÓN O DEPARTAMENTO]],MINC_022025[LUGAR_FUNCIONES],MINC_022025[LUGAR_FUNCIONES_CODIGO])</f>
        <v>01.83.03.03</v>
      </c>
      <c r="X315" s="21">
        <f>LEN(Tabla15[[#This Row],[CODIGO LUGAR]])</f>
        <v>11</v>
      </c>
      <c r="Y315" s="21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>
      <c r="A316" s="42" t="str">
        <f>Tabla15[[#This Row],[cedula]]&amp;Tabla15[[#This Row],[CTA]]&amp;Tabla15[[#This Row],[prog]]</f>
        <v>001099247042.1.1.1.0111</v>
      </c>
      <c r="B316" s="21" t="s">
        <v>1787</v>
      </c>
      <c r="C316" s="59" t="s">
        <v>1810</v>
      </c>
      <c r="D316" s="59" t="s">
        <v>5730</v>
      </c>
      <c r="E316" s="59" t="s">
        <v>5757</v>
      </c>
      <c r="F316" s="59" t="s">
        <v>9</v>
      </c>
      <c r="G316" s="59" t="s">
        <v>907</v>
      </c>
      <c r="H316" s="21" t="str">
        <f>_xlfn.XLOOKUP(Tabla15[[#This Row],[cedula]],MINC_022025[CATEGORIA_PROPIA],MINC_022025[FECHA_INGRESO_PRIMER_CARGO],_xlfn.XLOOKUP(Tabla15[[#This Row],[COD]],TNOMINA[CODIGO],TNOMINA[nombre]))</f>
        <v>PABLO DANILO CIPRIAN</v>
      </c>
      <c r="I316" s="21" t="str">
        <f>_xlfn.XLOOKUP(Tabla15[[#This Row],[cedula]],MINC_022025[CATEGORIA_PROPIA],MINC_022025[CARGO],_xlfn.XLOOKUP(Tabla15[[#This Row],[COD]],TNOMINA[CODIGO],TNOMINA[cargo]))</f>
        <v>VIGILANTE</v>
      </c>
      <c r="J316" s="21" t="str">
        <f>_xlfn.XLOOKUP(Tabla15[[#This Row],[cedula]],MINC_022025[NUMERO_DOCUMENTO],MINC_022025[LUGAR_FUNCIONES])</f>
        <v>DIRECCION NACIONAL DE PATRIMONIO MONUMENTAL</v>
      </c>
      <c r="K3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16" s="21" t="str">
        <f>_xlfn.XLOOKUP(Tabla15[[#This Row],[CARGO]],TSIMPLIFICADO[CARGO],TSIMPLIFICADO[CATEGORIA DEL SERVIDOR],Tabla15[[#This Row],[TIPO]])</f>
        <v>ESTATUTO SIMPLIFICADO</v>
      </c>
      <c r="M316" s="21" t="str">
        <f>IF(Tabla15[[#This Row],[CTA]]="2.1.1.3.01","TRAMITE DE PENSION",IF(Tabla15[[#This Row],[CAT1]]&lt;&gt;"",Tabla15[[#This Row],[CAT1]],Tabla15[[#This Row],[CAT2]]))</f>
        <v>CARRERA ADMINISTRATIVA</v>
      </c>
      <c r="N316" s="86" t="str">
        <f>_xlfn.XLOOKUP(Tabla15[[#This Row],[cedula]],TFECHA[cedula],TFECHA[desde],"")</f>
        <v/>
      </c>
      <c r="O316" s="86" t="str">
        <f>_xlfn.XLOOKUP(Tabla15[[#This Row],[cedula]],TFECHA[cedula],TFECHA[hasta],"")</f>
        <v/>
      </c>
      <c r="P316" s="34">
        <f>_xlfn.XLOOKUP(Tabla15[[#This Row],[COD]],TNOMINA[CODIGO],TNOMINA[sbruto])</f>
        <v>24000</v>
      </c>
      <c r="Q316" s="34">
        <f>_xlfn.XLOOKUP(Tabla15[[#This Row],[COD]],TNOMINA[CODIGO],TNOMINA[ISR])</f>
        <v>0</v>
      </c>
      <c r="R316" s="34">
        <f>_xlfn.XLOOKUP(Tabla15[[#This Row],[COD]],TNOMINA[CODIGO],TNOMINA[SFS])</f>
        <v>729.6</v>
      </c>
      <c r="S316" s="34">
        <f>_xlfn.XLOOKUP(Tabla15[[#This Row],[COD]],TNOMINA[CODIGO],TNOMINA[AFP])</f>
        <v>688.8</v>
      </c>
      <c r="T316" s="34">
        <f>_xlfn.XLOOKUP(Tabla15[[#This Row],[COD]],TNOMINA[CODIGO],TNOMINA[Otros Descuentos])</f>
        <v>0</v>
      </c>
      <c r="U316" s="34">
        <f>_xlfn.XLOOKUP(Tabla15[[#This Row],[COD]],TNOMINA[CODIGO],TNOMINA[sneto])</f>
        <v>11095.85</v>
      </c>
      <c r="V316" s="21" t="str" cm="1">
        <f t="array" ref="V316">_xlfn.XLOOKUP(Tabla15[[#This Row],[cedula]],MINC_022025[NUMERO_DOCUMENTO],LEFT(MINC_022025[GENERO],1))</f>
        <v>M</v>
      </c>
      <c r="W316" s="56" t="str">
        <f>_xlfn.XLOOKUP(Tabla15[[#This Row],[DIRECCIÓN O DEPARTAMENTO]],MINC_022025[LUGAR_FUNCIONES],MINC_022025[LUGAR_FUNCIONES_CODIGO])</f>
        <v>01.83.03.03</v>
      </c>
      <c r="X316" s="21">
        <f>LEN(Tabla15[[#This Row],[CODIGO LUGAR]])</f>
        <v>11</v>
      </c>
      <c r="Y316" s="21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>
      <c r="A317" s="42" t="str">
        <f>Tabla15[[#This Row],[cedula]]&amp;Tabla15[[#This Row],[CTA]]&amp;Tabla15[[#This Row],[prog]]</f>
        <v>001040698852.1.1.1.0111</v>
      </c>
      <c r="B317" s="21" t="s">
        <v>1787</v>
      </c>
      <c r="C317" s="59" t="s">
        <v>1810</v>
      </c>
      <c r="D317" s="59" t="s">
        <v>5730</v>
      </c>
      <c r="E317" s="59" t="s">
        <v>5757</v>
      </c>
      <c r="F317" s="59" t="s">
        <v>9</v>
      </c>
      <c r="G317" s="59" t="s">
        <v>1480</v>
      </c>
      <c r="H317" s="21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317" s="21" t="str">
        <f>_xlfn.XLOOKUP(Tabla15[[#This Row],[cedula]],MINC_022025[CATEGORIA_PROPIA],MINC_022025[CARGO],_xlfn.XLOOKUP(Tabla15[[#This Row],[COD]],TNOMINA[CODIGO],TNOMINA[cargo]))</f>
        <v>ALBAÑIL</v>
      </c>
      <c r="J317" s="21" t="str">
        <f>_xlfn.XLOOKUP(Tabla15[[#This Row],[cedula]],MINC_022025[NUMERO_DOCUMENTO],MINC_022025[LUGAR_FUNCIONES])</f>
        <v>DIRECCION NACIONAL DE PATRIMONIO MONUMENTAL</v>
      </c>
      <c r="K3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7" s="21" t="str">
        <f>_xlfn.XLOOKUP(Tabla15[[#This Row],[CARGO]],TSIMPLIFICADO[CARGO],TSIMPLIFICADO[CATEGORIA DEL SERVIDOR],Tabla15[[#This Row],[TIPO]])</f>
        <v>ESTATUTO SIMPLIFICADO</v>
      </c>
      <c r="M317" s="21" t="str">
        <f>IF(Tabla15[[#This Row],[CTA]]="2.1.1.3.01","TRAMITE DE PENSION",IF(Tabla15[[#This Row],[CAT1]]&lt;&gt;"",Tabla15[[#This Row],[CAT1]],Tabla15[[#This Row],[CAT2]]))</f>
        <v>ESTATUTO SIMPLIFICADO</v>
      </c>
      <c r="N317" s="86" t="str">
        <f>_xlfn.XLOOKUP(Tabla15[[#This Row],[cedula]],TFECHA[cedula],TFECHA[desde],"")</f>
        <v/>
      </c>
      <c r="O317" s="86" t="str">
        <f>_xlfn.XLOOKUP(Tabla15[[#This Row],[cedula]],TFECHA[cedula],TFECHA[hasta],"")</f>
        <v/>
      </c>
      <c r="P317" s="34">
        <f>_xlfn.XLOOKUP(Tabla15[[#This Row],[COD]],TNOMINA[CODIGO],TNOMINA[sbruto])</f>
        <v>24000</v>
      </c>
      <c r="Q317" s="34">
        <f>_xlfn.XLOOKUP(Tabla15[[#This Row],[COD]],TNOMINA[CODIGO],TNOMINA[ISR])</f>
        <v>0</v>
      </c>
      <c r="R317" s="34">
        <f>_xlfn.XLOOKUP(Tabla15[[#This Row],[COD]],TNOMINA[CODIGO],TNOMINA[SFS])</f>
        <v>729.6</v>
      </c>
      <c r="S317" s="34">
        <f>_xlfn.XLOOKUP(Tabla15[[#This Row],[COD]],TNOMINA[CODIGO],TNOMINA[AFP])</f>
        <v>688.8</v>
      </c>
      <c r="T317" s="34">
        <f>_xlfn.XLOOKUP(Tabla15[[#This Row],[COD]],TNOMINA[CODIGO],TNOMINA[Otros Descuentos])</f>
        <v>0</v>
      </c>
      <c r="U317" s="34">
        <f>_xlfn.XLOOKUP(Tabla15[[#This Row],[COD]],TNOMINA[CODIGO],TNOMINA[sneto])</f>
        <v>8636.1</v>
      </c>
      <c r="V317" s="21" t="str" cm="1">
        <f t="array" ref="V317">_xlfn.XLOOKUP(Tabla15[[#This Row],[cedula]],MINC_022025[NUMERO_DOCUMENTO],LEFT(MINC_022025[GENERO],1))</f>
        <v>M</v>
      </c>
      <c r="W317" s="56" t="str">
        <f>_xlfn.XLOOKUP(Tabla15[[#This Row],[DIRECCIÓN O DEPARTAMENTO]],MINC_022025[LUGAR_FUNCIONES],MINC_022025[LUGAR_FUNCIONES_CODIGO])</f>
        <v>01.83.03.03</v>
      </c>
      <c r="X317" s="21">
        <f>LEN(Tabla15[[#This Row],[CODIGO LUGAR]])</f>
        <v>11</v>
      </c>
      <c r="Y317" s="21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>
      <c r="A318" s="42" t="str">
        <f>Tabla15[[#This Row],[cedula]]&amp;Tabla15[[#This Row],[CTA]]&amp;Tabla15[[#This Row],[prog]]</f>
        <v>031028564772.1.1.1.0111</v>
      </c>
      <c r="B318" s="21" t="s">
        <v>1787</v>
      </c>
      <c r="C318" s="59" t="s">
        <v>1810</v>
      </c>
      <c r="D318" s="59" t="s">
        <v>5730</v>
      </c>
      <c r="E318" s="59" t="s">
        <v>5757</v>
      </c>
      <c r="F318" s="59" t="s">
        <v>9</v>
      </c>
      <c r="G318" s="59" t="s">
        <v>1496</v>
      </c>
      <c r="H318" s="21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318" s="21" t="str">
        <f>_xlfn.XLOOKUP(Tabla15[[#This Row],[cedula]],MINC_022025[CATEGORIA_PROPIA],MINC_022025[CARGO],_xlfn.XLOOKUP(Tabla15[[#This Row],[COD]],TNOMINA[CODIGO],TNOMINA[cargo]))</f>
        <v>CONSERJE</v>
      </c>
      <c r="J318" s="21" t="str">
        <f>_xlfn.XLOOKUP(Tabla15[[#This Row],[cedula]],MINC_022025[NUMERO_DOCUMENTO],MINC_022025[LUGAR_FUNCIONES])</f>
        <v>DIRECCION NACIONAL DE PATRIMONIO MONUMENTAL</v>
      </c>
      <c r="K3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8" s="21" t="str">
        <f>_xlfn.XLOOKUP(Tabla15[[#This Row],[CARGO]],TSIMPLIFICADO[CARGO],TSIMPLIFICADO[CATEGORIA DEL SERVIDOR],Tabla15[[#This Row],[TIPO]])</f>
        <v>ESTATUTO SIMPLIFICADO</v>
      </c>
      <c r="M318" s="21" t="str">
        <f>IF(Tabla15[[#This Row],[CTA]]="2.1.1.3.01","TRAMITE DE PENSION",IF(Tabla15[[#This Row],[CAT1]]&lt;&gt;"",Tabla15[[#This Row],[CAT1]],Tabla15[[#This Row],[CAT2]]))</f>
        <v>ESTATUTO SIMPLIFICADO</v>
      </c>
      <c r="N318" s="86" t="str">
        <f>_xlfn.XLOOKUP(Tabla15[[#This Row],[cedula]],TFECHA[cedula],TFECHA[desde],"")</f>
        <v/>
      </c>
      <c r="O318" s="86" t="str">
        <f>_xlfn.XLOOKUP(Tabla15[[#This Row],[cedula]],TFECHA[cedula],TFECHA[hasta],"")</f>
        <v/>
      </c>
      <c r="P318" s="34">
        <f>_xlfn.XLOOKUP(Tabla15[[#This Row],[COD]],TNOMINA[CODIGO],TNOMINA[sbruto])</f>
        <v>24000</v>
      </c>
      <c r="Q318" s="34">
        <f>_xlfn.XLOOKUP(Tabla15[[#This Row],[COD]],TNOMINA[CODIGO],TNOMINA[ISR])</f>
        <v>0</v>
      </c>
      <c r="R318" s="34">
        <f>_xlfn.XLOOKUP(Tabla15[[#This Row],[COD]],TNOMINA[CODIGO],TNOMINA[SFS])</f>
        <v>729.6</v>
      </c>
      <c r="S318" s="34">
        <f>_xlfn.XLOOKUP(Tabla15[[#This Row],[COD]],TNOMINA[CODIGO],TNOMINA[AFP])</f>
        <v>688.8</v>
      </c>
      <c r="T318" s="34">
        <f>_xlfn.XLOOKUP(Tabla15[[#This Row],[COD]],TNOMINA[CODIGO],TNOMINA[Otros Descuentos])</f>
        <v>0</v>
      </c>
      <c r="U318" s="34">
        <f>_xlfn.XLOOKUP(Tabla15[[#This Row],[COD]],TNOMINA[CODIGO],TNOMINA[sneto])</f>
        <v>20541.14</v>
      </c>
      <c r="V318" s="21" t="str" cm="1">
        <f t="array" ref="V318">_xlfn.XLOOKUP(Tabla15[[#This Row],[cedula]],MINC_022025[NUMERO_DOCUMENTO],LEFT(MINC_022025[GENERO],1))</f>
        <v>F</v>
      </c>
      <c r="W318" s="56" t="str">
        <f>_xlfn.XLOOKUP(Tabla15[[#This Row],[DIRECCIÓN O DEPARTAMENTO]],MINC_022025[LUGAR_FUNCIONES],MINC_022025[LUGAR_FUNCIONES_CODIGO])</f>
        <v>01.83.03.03</v>
      </c>
      <c r="X318" s="21">
        <f>LEN(Tabla15[[#This Row],[CODIGO LUGAR]])</f>
        <v>11</v>
      </c>
      <c r="Y318" s="21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>
      <c r="A319" s="42" t="str">
        <f>Tabla15[[#This Row],[cedula]]&amp;Tabla15[[#This Row],[CTA]]&amp;Tabla15[[#This Row],[prog]]</f>
        <v>402184041722.1.1.1.0111</v>
      </c>
      <c r="B319" s="21" t="s">
        <v>1787</v>
      </c>
      <c r="C319" s="59" t="s">
        <v>1810</v>
      </c>
      <c r="D319" s="59" t="s">
        <v>5730</v>
      </c>
      <c r="E319" s="59" t="s">
        <v>5757</v>
      </c>
      <c r="F319" s="59" t="s">
        <v>9</v>
      </c>
      <c r="G319" s="59" t="s">
        <v>2762</v>
      </c>
      <c r="H319" s="21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319" s="21" t="str">
        <f>_xlfn.XLOOKUP(Tabla15[[#This Row],[cedula]],MINC_022025[CATEGORIA_PROPIA],MINC_022025[CARGO],_xlfn.XLOOKUP(Tabla15[[#This Row],[COD]],TNOMINA[CODIGO],TNOMINA[cargo]))</f>
        <v>AYUDANTE DE MANTENIMIENTO</v>
      </c>
      <c r="J319" s="21" t="str">
        <f>_xlfn.XLOOKUP(Tabla15[[#This Row],[cedula]],MINC_022025[NUMERO_DOCUMENTO],MINC_022025[LUGAR_FUNCIONES])</f>
        <v>DIRECCION NACIONAL DE PATRIMONIO MONUMENTAL</v>
      </c>
      <c r="K3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19" s="21" t="str">
        <f>_xlfn.XLOOKUP(Tabla15[[#This Row],[CARGO]],TSIMPLIFICADO[CARGO],TSIMPLIFICADO[CATEGORIA DEL SERVIDOR],Tabla15[[#This Row],[TIPO]])</f>
        <v>ESTATUTO SIMPLIFICADO</v>
      </c>
      <c r="M319" s="21" t="str">
        <f>IF(Tabla15[[#This Row],[CTA]]="2.1.1.3.01","TRAMITE DE PENSION",IF(Tabla15[[#This Row],[CAT1]]&lt;&gt;"",Tabla15[[#This Row],[CAT1]],Tabla15[[#This Row],[CAT2]]))</f>
        <v>ESTATUTO SIMPLIFICADO</v>
      </c>
      <c r="N319" s="86" t="str">
        <f>_xlfn.XLOOKUP(Tabla15[[#This Row],[cedula]],TFECHA[cedula],TFECHA[desde],"")</f>
        <v/>
      </c>
      <c r="O319" s="86" t="str">
        <f>_xlfn.XLOOKUP(Tabla15[[#This Row],[cedula]],TFECHA[cedula],TFECHA[hasta],"")</f>
        <v/>
      </c>
      <c r="P319" s="34">
        <f>_xlfn.XLOOKUP(Tabla15[[#This Row],[COD]],TNOMINA[CODIGO],TNOMINA[sbruto])</f>
        <v>22000</v>
      </c>
      <c r="Q319" s="34">
        <f>_xlfn.XLOOKUP(Tabla15[[#This Row],[COD]],TNOMINA[CODIGO],TNOMINA[ISR])</f>
        <v>0</v>
      </c>
      <c r="R319" s="34">
        <f>_xlfn.XLOOKUP(Tabla15[[#This Row],[COD]],TNOMINA[CODIGO],TNOMINA[SFS])</f>
        <v>668.8</v>
      </c>
      <c r="S319" s="34">
        <f>_xlfn.XLOOKUP(Tabla15[[#This Row],[COD]],TNOMINA[CODIGO],TNOMINA[AFP])</f>
        <v>631.4</v>
      </c>
      <c r="T319" s="34">
        <f>_xlfn.XLOOKUP(Tabla15[[#This Row],[COD]],TNOMINA[CODIGO],TNOMINA[Otros Descuentos])</f>
        <v>0</v>
      </c>
      <c r="U319" s="34">
        <f>_xlfn.XLOOKUP(Tabla15[[#This Row],[COD]],TNOMINA[CODIGO],TNOMINA[sneto])</f>
        <v>20674.8</v>
      </c>
      <c r="V319" s="21" t="str" cm="1">
        <f t="array" ref="V319">_xlfn.XLOOKUP(Tabla15[[#This Row],[cedula]],MINC_022025[NUMERO_DOCUMENTO],LEFT(MINC_022025[GENERO],1))</f>
        <v>M</v>
      </c>
      <c r="W319" s="56" t="str">
        <f>_xlfn.XLOOKUP(Tabla15[[#This Row],[DIRECCIÓN O DEPARTAMENTO]],MINC_022025[LUGAR_FUNCIONES],MINC_022025[LUGAR_FUNCIONES_CODIGO])</f>
        <v>01.83.03.03</v>
      </c>
      <c r="X319" s="21">
        <f>LEN(Tabla15[[#This Row],[CODIGO LUGAR]])</f>
        <v>11</v>
      </c>
      <c r="Y319" s="21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>
      <c r="A320" s="42" t="str">
        <f>Tabla15[[#This Row],[cedula]]&amp;Tabla15[[#This Row],[CTA]]&amp;Tabla15[[#This Row],[prog]]</f>
        <v>001183940632.1.1.1.0111</v>
      </c>
      <c r="B320" s="21" t="s">
        <v>1787</v>
      </c>
      <c r="C320" s="59" t="s">
        <v>1810</v>
      </c>
      <c r="D320" s="59" t="s">
        <v>5730</v>
      </c>
      <c r="E320" s="59" t="s">
        <v>5757</v>
      </c>
      <c r="F320" s="59" t="s">
        <v>9</v>
      </c>
      <c r="G320" s="59" t="s">
        <v>2437</v>
      </c>
      <c r="H320" s="21" t="str">
        <f>_xlfn.XLOOKUP(Tabla15[[#This Row],[cedula]],MINC_022025[CATEGORIA_PROPIA],MINC_022025[FECHA_INGRESO_PRIMER_CARGO],_xlfn.XLOOKUP(Tabla15[[#This Row],[COD]],TNOMINA[CODIGO],TNOMINA[nombre]))</f>
        <v>CARLOS DAVID PIMENTEL</v>
      </c>
      <c r="I320" s="21" t="str">
        <f>_xlfn.XLOOKUP(Tabla15[[#This Row],[cedula]],MINC_022025[CATEGORIA_PROPIA],MINC_022025[CARGO],_xlfn.XLOOKUP(Tabla15[[#This Row],[COD]],TNOMINA[CODIGO],TNOMINA[cargo]))</f>
        <v>AYUDANTE DE MANTENIMIENTO</v>
      </c>
      <c r="J320" s="21" t="str">
        <f>_xlfn.XLOOKUP(Tabla15[[#This Row],[cedula]],MINC_022025[NUMERO_DOCUMENTO],MINC_022025[LUGAR_FUNCIONES])</f>
        <v>DIRECCION NACIONAL DE PATRIMONIO MONUMENTAL</v>
      </c>
      <c r="K3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0" s="21" t="str">
        <f>_xlfn.XLOOKUP(Tabla15[[#This Row],[CARGO]],TSIMPLIFICADO[CARGO],TSIMPLIFICADO[CATEGORIA DEL SERVIDOR],Tabla15[[#This Row],[TIPO]])</f>
        <v>ESTATUTO SIMPLIFICADO</v>
      </c>
      <c r="M320" s="21" t="str">
        <f>IF(Tabla15[[#This Row],[CTA]]="2.1.1.3.01","TRAMITE DE PENSION",IF(Tabla15[[#This Row],[CAT1]]&lt;&gt;"",Tabla15[[#This Row],[CAT1]],Tabla15[[#This Row],[CAT2]]))</f>
        <v>ESTATUTO SIMPLIFICADO</v>
      </c>
      <c r="N320" s="86" t="str">
        <f>_xlfn.XLOOKUP(Tabla15[[#This Row],[cedula]],TFECHA[cedula],TFECHA[desde],"")</f>
        <v/>
      </c>
      <c r="O320" s="86" t="str">
        <f>_xlfn.XLOOKUP(Tabla15[[#This Row],[cedula]],TFECHA[cedula],TFECHA[hasta],"")</f>
        <v/>
      </c>
      <c r="P320" s="34">
        <f>_xlfn.XLOOKUP(Tabla15[[#This Row],[COD]],TNOMINA[CODIGO],TNOMINA[sbruto])</f>
        <v>22000</v>
      </c>
      <c r="Q320" s="34">
        <f>_xlfn.XLOOKUP(Tabla15[[#This Row],[COD]],TNOMINA[CODIGO],TNOMINA[ISR])</f>
        <v>0</v>
      </c>
      <c r="R320" s="34">
        <f>_xlfn.XLOOKUP(Tabla15[[#This Row],[COD]],TNOMINA[CODIGO],TNOMINA[SFS])</f>
        <v>668.8</v>
      </c>
      <c r="S320" s="34">
        <f>_xlfn.XLOOKUP(Tabla15[[#This Row],[COD]],TNOMINA[CODIGO],TNOMINA[AFP])</f>
        <v>631.4</v>
      </c>
      <c r="T320" s="34">
        <f>_xlfn.XLOOKUP(Tabla15[[#This Row],[COD]],TNOMINA[CODIGO],TNOMINA[Otros Descuentos])</f>
        <v>0</v>
      </c>
      <c r="U320" s="34">
        <f>_xlfn.XLOOKUP(Tabla15[[#This Row],[COD]],TNOMINA[CODIGO],TNOMINA[sneto])</f>
        <v>4135.4399999999996</v>
      </c>
      <c r="V320" s="21" t="str" cm="1">
        <f t="array" ref="V320">_xlfn.XLOOKUP(Tabla15[[#This Row],[cedula]],MINC_022025[NUMERO_DOCUMENTO],LEFT(MINC_022025[GENERO],1))</f>
        <v>M</v>
      </c>
      <c r="W320" s="56" t="str">
        <f>_xlfn.XLOOKUP(Tabla15[[#This Row],[DIRECCIÓN O DEPARTAMENTO]],MINC_022025[LUGAR_FUNCIONES],MINC_022025[LUGAR_FUNCIONES_CODIGO])</f>
        <v>01.83.03.03</v>
      </c>
      <c r="X320" s="21">
        <f>LEN(Tabla15[[#This Row],[CODIGO LUGAR]])</f>
        <v>11</v>
      </c>
      <c r="Y320" s="21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>
      <c r="A321" s="42" t="str">
        <f>Tabla15[[#This Row],[cedula]]&amp;Tabla15[[#This Row],[CTA]]&amp;Tabla15[[#This Row],[prog]]</f>
        <v>001115086362.1.1.1.0111</v>
      </c>
      <c r="B321" s="21" t="s">
        <v>1787</v>
      </c>
      <c r="C321" s="59" t="s">
        <v>1810</v>
      </c>
      <c r="D321" s="59" t="s">
        <v>5730</v>
      </c>
      <c r="E321" s="59" t="s">
        <v>5757</v>
      </c>
      <c r="F321" s="59" t="s">
        <v>9</v>
      </c>
      <c r="G321" s="59" t="s">
        <v>1455</v>
      </c>
      <c r="H321" s="21" t="str">
        <f>_xlfn.XLOOKUP(Tabla15[[#This Row],[cedula]],MINC_022025[CATEGORIA_PROPIA],MINC_022025[FECHA_INGRESO_PRIMER_CARGO],_xlfn.XLOOKUP(Tabla15[[#This Row],[COD]],TNOMINA[CODIGO],TNOMINA[nombre]))</f>
        <v>GAMALIER SANTANA</v>
      </c>
      <c r="I321" s="21" t="str">
        <f>_xlfn.XLOOKUP(Tabla15[[#This Row],[cedula]],MINC_022025[CATEGORIA_PROPIA],MINC_022025[CARGO],_xlfn.XLOOKUP(Tabla15[[#This Row],[COD]],TNOMINA[CODIGO],TNOMINA[cargo]))</f>
        <v>MENSAJERO EXTERNO</v>
      </c>
      <c r="J321" s="21" t="str">
        <f>_xlfn.XLOOKUP(Tabla15[[#This Row],[cedula]],MINC_022025[NUMERO_DOCUMENTO],MINC_022025[LUGAR_FUNCIONES])</f>
        <v>DIRECCION NACIONAL DE PATRIMONIO MONUMENTAL</v>
      </c>
      <c r="K3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1" s="21" t="str">
        <f>_xlfn.XLOOKUP(Tabla15[[#This Row],[CARGO]],TSIMPLIFICADO[CARGO],TSIMPLIFICADO[CATEGORIA DEL SERVIDOR],Tabla15[[#This Row],[TIPO]])</f>
        <v>ESTATUTO SIMPLIFICADO</v>
      </c>
      <c r="M321" s="21" t="str">
        <f>IF(Tabla15[[#This Row],[CTA]]="2.1.1.3.01","TRAMITE DE PENSION",IF(Tabla15[[#This Row],[CAT1]]&lt;&gt;"",Tabla15[[#This Row],[CAT1]],Tabla15[[#This Row],[CAT2]]))</f>
        <v>ESTATUTO SIMPLIFICADO</v>
      </c>
      <c r="N321" s="86" t="str">
        <f>_xlfn.XLOOKUP(Tabla15[[#This Row],[cedula]],TFECHA[cedula],TFECHA[desde],"")</f>
        <v/>
      </c>
      <c r="O321" s="86" t="str">
        <f>_xlfn.XLOOKUP(Tabla15[[#This Row],[cedula]],TFECHA[cedula],TFECHA[hasta],"")</f>
        <v/>
      </c>
      <c r="P321" s="34">
        <f>_xlfn.XLOOKUP(Tabla15[[#This Row],[COD]],TNOMINA[CODIGO],TNOMINA[sbruto])</f>
        <v>22000</v>
      </c>
      <c r="Q321" s="34">
        <f>_xlfn.XLOOKUP(Tabla15[[#This Row],[COD]],TNOMINA[CODIGO],TNOMINA[ISR])</f>
        <v>0</v>
      </c>
      <c r="R321" s="34">
        <f>_xlfn.XLOOKUP(Tabla15[[#This Row],[COD]],TNOMINA[CODIGO],TNOMINA[SFS])</f>
        <v>668.8</v>
      </c>
      <c r="S321" s="34">
        <f>_xlfn.XLOOKUP(Tabla15[[#This Row],[COD]],TNOMINA[CODIGO],TNOMINA[AFP])</f>
        <v>631.4</v>
      </c>
      <c r="T321" s="34">
        <f>_xlfn.XLOOKUP(Tabla15[[#This Row],[COD]],TNOMINA[CODIGO],TNOMINA[Otros Descuentos])</f>
        <v>0</v>
      </c>
      <c r="U321" s="34">
        <f>_xlfn.XLOOKUP(Tabla15[[#This Row],[COD]],TNOMINA[CODIGO],TNOMINA[sneto])</f>
        <v>10340.549999999999</v>
      </c>
      <c r="V321" s="21" t="str" cm="1">
        <f t="array" ref="V321">_xlfn.XLOOKUP(Tabla15[[#This Row],[cedula]],MINC_022025[NUMERO_DOCUMENTO],LEFT(MINC_022025[GENERO],1))</f>
        <v>M</v>
      </c>
      <c r="W321" s="56" t="str">
        <f>_xlfn.XLOOKUP(Tabla15[[#This Row],[DIRECCIÓN O DEPARTAMENTO]],MINC_022025[LUGAR_FUNCIONES],MINC_022025[LUGAR_FUNCIONES_CODIGO])</f>
        <v>01.83.03.03</v>
      </c>
      <c r="X321" s="21">
        <f>LEN(Tabla15[[#This Row],[CODIGO LUGAR]])</f>
        <v>11</v>
      </c>
      <c r="Y321" s="21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>
      <c r="A322" s="42" t="str">
        <f>Tabla15[[#This Row],[cedula]]&amp;Tabla15[[#This Row],[CTA]]&amp;Tabla15[[#This Row],[prog]]</f>
        <v>002004566062.1.1.1.0111</v>
      </c>
      <c r="B322" s="21" t="s">
        <v>1787</v>
      </c>
      <c r="C322" s="59" t="s">
        <v>1810</v>
      </c>
      <c r="D322" s="59" t="s">
        <v>5730</v>
      </c>
      <c r="E322" s="59" t="s">
        <v>5757</v>
      </c>
      <c r="F322" s="59" t="s">
        <v>9</v>
      </c>
      <c r="G322" s="59" t="s">
        <v>2445</v>
      </c>
      <c r="H322" s="21" t="str">
        <f>_xlfn.XLOOKUP(Tabla15[[#This Row],[cedula]],MINC_022025[CATEGORIA_PROPIA],MINC_022025[FECHA_INGRESO_PRIMER_CARGO],_xlfn.XLOOKUP(Tabla15[[#This Row],[COD]],TNOMINA[CODIGO],TNOMINA[nombre]))</f>
        <v>PEDRO MONTERO PEÑA</v>
      </c>
      <c r="I322" s="21" t="str">
        <f>_xlfn.XLOOKUP(Tabla15[[#This Row],[cedula]],MINC_022025[CATEGORIA_PROPIA],MINC_022025[CARGO],_xlfn.XLOOKUP(Tabla15[[#This Row],[COD]],TNOMINA[CODIGO],TNOMINA[cargo]))</f>
        <v>AYUDANTE DE MANTENIMIENTO</v>
      </c>
      <c r="J322" s="21" t="str">
        <f>_xlfn.XLOOKUP(Tabla15[[#This Row],[cedula]],MINC_022025[NUMERO_DOCUMENTO],MINC_022025[LUGAR_FUNCIONES])</f>
        <v>DIRECCION NACIONAL DE PATRIMONIO MONUMENTAL</v>
      </c>
      <c r="K3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2" s="21" t="str">
        <f>_xlfn.XLOOKUP(Tabla15[[#This Row],[CARGO]],TSIMPLIFICADO[CARGO],TSIMPLIFICADO[CATEGORIA DEL SERVIDOR],Tabla15[[#This Row],[TIPO]])</f>
        <v>ESTATUTO SIMPLIFICADO</v>
      </c>
      <c r="M322" s="21" t="str">
        <f>IF(Tabla15[[#This Row],[CTA]]="2.1.1.3.01","TRAMITE DE PENSION",IF(Tabla15[[#This Row],[CAT1]]&lt;&gt;"",Tabla15[[#This Row],[CAT1]],Tabla15[[#This Row],[CAT2]]))</f>
        <v>ESTATUTO SIMPLIFICADO</v>
      </c>
      <c r="N322" s="86" t="str">
        <f>_xlfn.XLOOKUP(Tabla15[[#This Row],[cedula]],TFECHA[cedula],TFECHA[desde],"")</f>
        <v/>
      </c>
      <c r="O322" s="86" t="str">
        <f>_xlfn.XLOOKUP(Tabla15[[#This Row],[cedula]],TFECHA[cedula],TFECHA[hasta],"")</f>
        <v/>
      </c>
      <c r="P322" s="34">
        <f>_xlfn.XLOOKUP(Tabla15[[#This Row],[COD]],TNOMINA[CODIGO],TNOMINA[sbruto])</f>
        <v>22000</v>
      </c>
      <c r="Q322" s="34">
        <f>_xlfn.XLOOKUP(Tabla15[[#This Row],[COD]],TNOMINA[CODIGO],TNOMINA[ISR])</f>
        <v>0</v>
      </c>
      <c r="R322" s="34">
        <f>_xlfn.XLOOKUP(Tabla15[[#This Row],[COD]],TNOMINA[CODIGO],TNOMINA[SFS])</f>
        <v>668.8</v>
      </c>
      <c r="S322" s="34">
        <f>_xlfn.XLOOKUP(Tabla15[[#This Row],[COD]],TNOMINA[CODIGO],TNOMINA[AFP])</f>
        <v>631.4</v>
      </c>
      <c r="T322" s="34">
        <f>_xlfn.XLOOKUP(Tabla15[[#This Row],[COD]],TNOMINA[CODIGO],TNOMINA[Otros Descuentos])</f>
        <v>0</v>
      </c>
      <c r="U322" s="34">
        <f>_xlfn.XLOOKUP(Tabla15[[#This Row],[COD]],TNOMINA[CODIGO],TNOMINA[sneto])</f>
        <v>12952.55</v>
      </c>
      <c r="V322" s="21" t="str" cm="1">
        <f t="array" ref="V322">_xlfn.XLOOKUP(Tabla15[[#This Row],[cedula]],MINC_022025[NUMERO_DOCUMENTO],LEFT(MINC_022025[GENERO],1))</f>
        <v>M</v>
      </c>
      <c r="W322" s="56" t="str">
        <f>_xlfn.XLOOKUP(Tabla15[[#This Row],[DIRECCIÓN O DEPARTAMENTO]],MINC_022025[LUGAR_FUNCIONES],MINC_022025[LUGAR_FUNCIONES_CODIGO])</f>
        <v>01.83.03.03</v>
      </c>
      <c r="X322" s="21">
        <f>LEN(Tabla15[[#This Row],[CODIGO LUGAR]])</f>
        <v>11</v>
      </c>
      <c r="Y322" s="21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>
      <c r="A323" s="42" t="str">
        <f>Tabla15[[#This Row],[cedula]]&amp;Tabla15[[#This Row],[CTA]]&amp;Tabla15[[#This Row],[prog]]</f>
        <v>223007814022.1.1.1.0111</v>
      </c>
      <c r="B323" s="21" t="s">
        <v>1787</v>
      </c>
      <c r="C323" s="59" t="s">
        <v>1810</v>
      </c>
      <c r="D323" s="59" t="s">
        <v>5730</v>
      </c>
      <c r="E323" s="59" t="s">
        <v>5757</v>
      </c>
      <c r="F323" s="59" t="s">
        <v>9</v>
      </c>
      <c r="G323" s="59" t="s">
        <v>2447</v>
      </c>
      <c r="H323" s="21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323" s="21" t="str">
        <f>_xlfn.XLOOKUP(Tabla15[[#This Row],[cedula]],MINC_022025[CATEGORIA_PROPIA],MINC_022025[CARGO],_xlfn.XLOOKUP(Tabla15[[#This Row],[COD]],TNOMINA[CODIGO],TNOMINA[cargo]))</f>
        <v>AYUDANTE DE MANTENIMIENTO</v>
      </c>
      <c r="J323" s="21" t="str">
        <f>_xlfn.XLOOKUP(Tabla15[[#This Row],[cedula]],MINC_022025[NUMERO_DOCUMENTO],MINC_022025[LUGAR_FUNCIONES])</f>
        <v>DIRECCION NACIONAL DE PATRIMONIO MONUMENTAL</v>
      </c>
      <c r="K3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3" s="21" t="str">
        <f>_xlfn.XLOOKUP(Tabla15[[#This Row],[CARGO]],TSIMPLIFICADO[CARGO],TSIMPLIFICADO[CATEGORIA DEL SERVIDOR],Tabla15[[#This Row],[TIPO]])</f>
        <v>ESTATUTO SIMPLIFICADO</v>
      </c>
      <c r="M323" s="21" t="str">
        <f>IF(Tabla15[[#This Row],[CTA]]="2.1.1.3.01","TRAMITE DE PENSION",IF(Tabla15[[#This Row],[CAT1]]&lt;&gt;"",Tabla15[[#This Row],[CAT1]],Tabla15[[#This Row],[CAT2]]))</f>
        <v>ESTATUTO SIMPLIFICADO</v>
      </c>
      <c r="N323" s="86" t="str">
        <f>_xlfn.XLOOKUP(Tabla15[[#This Row],[cedula]],TFECHA[cedula],TFECHA[desde],"")</f>
        <v/>
      </c>
      <c r="O323" s="86" t="str">
        <f>_xlfn.XLOOKUP(Tabla15[[#This Row],[cedula]],TFECHA[cedula],TFECHA[hasta],"")</f>
        <v/>
      </c>
      <c r="P323" s="34">
        <f>_xlfn.XLOOKUP(Tabla15[[#This Row],[COD]],TNOMINA[CODIGO],TNOMINA[sbruto])</f>
        <v>22000</v>
      </c>
      <c r="Q323" s="34">
        <f>_xlfn.XLOOKUP(Tabla15[[#This Row],[COD]],TNOMINA[CODIGO],TNOMINA[ISR])</f>
        <v>0</v>
      </c>
      <c r="R323" s="34">
        <f>_xlfn.XLOOKUP(Tabla15[[#This Row],[COD]],TNOMINA[CODIGO],TNOMINA[SFS])</f>
        <v>668.8</v>
      </c>
      <c r="S323" s="34">
        <f>_xlfn.XLOOKUP(Tabla15[[#This Row],[COD]],TNOMINA[CODIGO],TNOMINA[AFP])</f>
        <v>631.4</v>
      </c>
      <c r="T323" s="34">
        <f>_xlfn.XLOOKUP(Tabla15[[#This Row],[COD]],TNOMINA[CODIGO],TNOMINA[Otros Descuentos])</f>
        <v>0</v>
      </c>
      <c r="U323" s="34">
        <f>_xlfn.XLOOKUP(Tabla15[[#This Row],[COD]],TNOMINA[CODIGO],TNOMINA[sneto])</f>
        <v>14040.25</v>
      </c>
      <c r="V323" s="21" t="str" cm="1">
        <f t="array" ref="V323">_xlfn.XLOOKUP(Tabla15[[#This Row],[cedula]],MINC_022025[NUMERO_DOCUMENTO],LEFT(MINC_022025[GENERO],1))</f>
        <v>M</v>
      </c>
      <c r="W323" s="56" t="str">
        <f>_xlfn.XLOOKUP(Tabla15[[#This Row],[DIRECCIÓN O DEPARTAMENTO]],MINC_022025[LUGAR_FUNCIONES],MINC_022025[LUGAR_FUNCIONES_CODIGO])</f>
        <v>01.83.03.03</v>
      </c>
      <c r="X323" s="21">
        <f>LEN(Tabla15[[#This Row],[CODIGO LUGAR]])</f>
        <v>11</v>
      </c>
      <c r="Y323" s="21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>
      <c r="A324" s="42" t="str">
        <f>Tabla15[[#This Row],[cedula]]&amp;Tabla15[[#This Row],[CTA]]&amp;Tabla15[[#This Row],[prog]]</f>
        <v>040001166912.1.1.1.0111</v>
      </c>
      <c r="B324" s="21" t="s">
        <v>1787</v>
      </c>
      <c r="C324" s="59" t="s">
        <v>1810</v>
      </c>
      <c r="D324" s="59" t="s">
        <v>5730</v>
      </c>
      <c r="E324" s="59" t="s">
        <v>5757</v>
      </c>
      <c r="F324" s="59" t="s">
        <v>9</v>
      </c>
      <c r="G324" s="59" t="s">
        <v>1443</v>
      </c>
      <c r="H324" s="21" t="str">
        <f>_xlfn.XLOOKUP(Tabla15[[#This Row],[cedula]],MINC_022025[CATEGORIA_PROPIA],MINC_022025[FECHA_INGRESO_PRIMER_CARGO],_xlfn.XLOOKUP(Tabla15[[#This Row],[COD]],TNOMINA[CODIGO],TNOMINA[nombre]))</f>
        <v>ANA MERCEDES DOMINGUEZ</v>
      </c>
      <c r="I324" s="21" t="str">
        <f>_xlfn.XLOOKUP(Tabla15[[#This Row],[cedula]],MINC_022025[CATEGORIA_PROPIA],MINC_022025[CARGO],_xlfn.XLOOKUP(Tabla15[[#This Row],[COD]],TNOMINA[CODIGO],TNOMINA[cargo]))</f>
        <v>CONSERJE</v>
      </c>
      <c r="J324" s="21" t="str">
        <f>_xlfn.XLOOKUP(Tabla15[[#This Row],[cedula]],MINC_022025[NUMERO_DOCUMENTO],MINC_022025[LUGAR_FUNCIONES])</f>
        <v>DIRECCION NACIONAL DE PATRIMONIO MONUMENTAL</v>
      </c>
      <c r="K3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4" s="21" t="str">
        <f>_xlfn.XLOOKUP(Tabla15[[#This Row],[CARGO]],TSIMPLIFICADO[CARGO],TSIMPLIFICADO[CATEGORIA DEL SERVIDOR],Tabla15[[#This Row],[TIPO]])</f>
        <v>ESTATUTO SIMPLIFICADO</v>
      </c>
      <c r="M324" s="21" t="str">
        <f>IF(Tabla15[[#This Row],[CTA]]="2.1.1.3.01","TRAMITE DE PENSION",IF(Tabla15[[#This Row],[CAT1]]&lt;&gt;"",Tabla15[[#This Row],[CAT1]],Tabla15[[#This Row],[CAT2]]))</f>
        <v>ESTATUTO SIMPLIFICADO</v>
      </c>
      <c r="N324" s="86" t="str">
        <f>_xlfn.XLOOKUP(Tabla15[[#This Row],[cedula]],TFECHA[cedula],TFECHA[desde],"")</f>
        <v/>
      </c>
      <c r="O324" s="86" t="str">
        <f>_xlfn.XLOOKUP(Tabla15[[#This Row],[cedula]],TFECHA[cedula],TFECHA[hasta],"")</f>
        <v/>
      </c>
      <c r="P324" s="34">
        <f>_xlfn.XLOOKUP(Tabla15[[#This Row],[COD]],TNOMINA[CODIGO],TNOMINA[sbruto])</f>
        <v>20000</v>
      </c>
      <c r="Q324" s="34">
        <f>_xlfn.XLOOKUP(Tabla15[[#This Row],[COD]],TNOMINA[CODIGO],TNOMINA[ISR])</f>
        <v>0</v>
      </c>
      <c r="R324" s="34">
        <f>_xlfn.XLOOKUP(Tabla15[[#This Row],[COD]],TNOMINA[CODIGO],TNOMINA[SFS])</f>
        <v>608</v>
      </c>
      <c r="S324" s="34">
        <f>_xlfn.XLOOKUP(Tabla15[[#This Row],[COD]],TNOMINA[CODIGO],TNOMINA[AFP])</f>
        <v>574</v>
      </c>
      <c r="T324" s="34">
        <f>_xlfn.XLOOKUP(Tabla15[[#This Row],[COD]],TNOMINA[CODIGO],TNOMINA[Otros Descuentos])</f>
        <v>0</v>
      </c>
      <c r="U324" s="34">
        <f>_xlfn.XLOOKUP(Tabla15[[#This Row],[COD]],TNOMINA[CODIGO],TNOMINA[sneto])</f>
        <v>16927</v>
      </c>
      <c r="V324" s="21" t="str" cm="1">
        <f t="array" ref="V324">_xlfn.XLOOKUP(Tabla15[[#This Row],[cedula]],MINC_022025[NUMERO_DOCUMENTO],LEFT(MINC_022025[GENERO],1))</f>
        <v>F</v>
      </c>
      <c r="W324" s="56" t="str">
        <f>_xlfn.XLOOKUP(Tabla15[[#This Row],[DIRECCIÓN O DEPARTAMENTO]],MINC_022025[LUGAR_FUNCIONES],MINC_022025[LUGAR_FUNCIONES_CODIGO])</f>
        <v>01.83.03.03</v>
      </c>
      <c r="X324" s="21">
        <f>LEN(Tabla15[[#This Row],[CODIGO LUGAR]])</f>
        <v>11</v>
      </c>
      <c r="Y324" s="21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>
      <c r="A325" s="42" t="str">
        <f>Tabla15[[#This Row],[cedula]]&amp;Tabla15[[#This Row],[CTA]]&amp;Tabla15[[#This Row],[prog]]</f>
        <v>040000149792.1.1.1.0111</v>
      </c>
      <c r="B325" s="21" t="s">
        <v>1787</v>
      </c>
      <c r="C325" s="59" t="s">
        <v>1810</v>
      </c>
      <c r="D325" s="59" t="s">
        <v>5730</v>
      </c>
      <c r="E325" s="59" t="s">
        <v>5757</v>
      </c>
      <c r="F325" s="59" t="s">
        <v>9</v>
      </c>
      <c r="G325" s="59" t="s">
        <v>1445</v>
      </c>
      <c r="H325" s="21" t="str">
        <f>_xlfn.XLOOKUP(Tabla15[[#This Row],[cedula]],MINC_022025[CATEGORIA_PROPIA],MINC_022025[FECHA_INGRESO_PRIMER_CARGO],_xlfn.XLOOKUP(Tabla15[[#This Row],[COD]],TNOMINA[CODIGO],TNOMINA[nombre]))</f>
        <v>ARISMENDY CORDERO SALA</v>
      </c>
      <c r="I325" s="21" t="str">
        <f>_xlfn.XLOOKUP(Tabla15[[#This Row],[cedula]],MINC_022025[CATEGORIA_PROPIA],MINC_022025[CARGO],_xlfn.XLOOKUP(Tabla15[[#This Row],[COD]],TNOMINA[CODIGO],TNOMINA[cargo]))</f>
        <v>JARDINERO (A)</v>
      </c>
      <c r="J325" s="21" t="str">
        <f>_xlfn.XLOOKUP(Tabla15[[#This Row],[cedula]],MINC_022025[NUMERO_DOCUMENTO],MINC_022025[LUGAR_FUNCIONES])</f>
        <v>DIRECCION NACIONAL DE PATRIMONIO MONUMENTAL</v>
      </c>
      <c r="K3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5" s="21" t="str">
        <f>_xlfn.XLOOKUP(Tabla15[[#This Row],[CARGO]],TSIMPLIFICADO[CARGO],TSIMPLIFICADO[CATEGORIA DEL SERVIDOR],Tabla15[[#This Row],[TIPO]])</f>
        <v>ESTATUTO SIMPLIFICADO</v>
      </c>
      <c r="M325" s="21" t="str">
        <f>IF(Tabla15[[#This Row],[CTA]]="2.1.1.3.01","TRAMITE DE PENSION",IF(Tabla15[[#This Row],[CAT1]]&lt;&gt;"",Tabla15[[#This Row],[CAT1]],Tabla15[[#This Row],[CAT2]]))</f>
        <v>ESTATUTO SIMPLIFICADO</v>
      </c>
      <c r="N325" s="86" t="str">
        <f>_xlfn.XLOOKUP(Tabla15[[#This Row],[cedula]],TFECHA[cedula],TFECHA[desde],"")</f>
        <v/>
      </c>
      <c r="O325" s="86" t="str">
        <f>_xlfn.XLOOKUP(Tabla15[[#This Row],[cedula]],TFECHA[cedula],TFECHA[hasta],"")</f>
        <v/>
      </c>
      <c r="P325" s="34">
        <f>_xlfn.XLOOKUP(Tabla15[[#This Row],[COD]],TNOMINA[CODIGO],TNOMINA[sbruto])</f>
        <v>20000</v>
      </c>
      <c r="Q325" s="34">
        <f>_xlfn.XLOOKUP(Tabla15[[#This Row],[COD]],TNOMINA[CODIGO],TNOMINA[ISR])</f>
        <v>0</v>
      </c>
      <c r="R325" s="34">
        <f>_xlfn.XLOOKUP(Tabla15[[#This Row],[COD]],TNOMINA[CODIGO],TNOMINA[SFS])</f>
        <v>608</v>
      </c>
      <c r="S325" s="34">
        <f>_xlfn.XLOOKUP(Tabla15[[#This Row],[COD]],TNOMINA[CODIGO],TNOMINA[AFP])</f>
        <v>574</v>
      </c>
      <c r="T325" s="34">
        <f>_xlfn.XLOOKUP(Tabla15[[#This Row],[COD]],TNOMINA[CODIGO],TNOMINA[Otros Descuentos])</f>
        <v>0</v>
      </c>
      <c r="U325" s="34">
        <f>_xlfn.XLOOKUP(Tabla15[[#This Row],[COD]],TNOMINA[CODIGO],TNOMINA[sneto])</f>
        <v>17327</v>
      </c>
      <c r="V325" s="21" t="str" cm="1">
        <f t="array" ref="V325">_xlfn.XLOOKUP(Tabla15[[#This Row],[cedula]],MINC_022025[NUMERO_DOCUMENTO],LEFT(MINC_022025[GENERO],1))</f>
        <v>M</v>
      </c>
      <c r="W325" s="56" t="str">
        <f>_xlfn.XLOOKUP(Tabla15[[#This Row],[DIRECCIÓN O DEPARTAMENTO]],MINC_022025[LUGAR_FUNCIONES],MINC_022025[LUGAR_FUNCIONES_CODIGO])</f>
        <v>01.83.03.03</v>
      </c>
      <c r="X325" s="21">
        <f>LEN(Tabla15[[#This Row],[CODIGO LUGAR]])</f>
        <v>11</v>
      </c>
      <c r="Y325" s="21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>
      <c r="A326" s="42" t="str">
        <f>Tabla15[[#This Row],[cedula]]&amp;Tabla15[[#This Row],[CTA]]&amp;Tabla15[[#This Row],[prog]]</f>
        <v>040001430182.1.1.1.0111</v>
      </c>
      <c r="B326" s="21" t="s">
        <v>1787</v>
      </c>
      <c r="C326" s="59" t="s">
        <v>1810</v>
      </c>
      <c r="D326" s="59" t="s">
        <v>5730</v>
      </c>
      <c r="E326" s="59" t="s">
        <v>5757</v>
      </c>
      <c r="F326" s="59" t="s">
        <v>9</v>
      </c>
      <c r="G326" s="59" t="s">
        <v>1446</v>
      </c>
      <c r="H326" s="21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326" s="21" t="str">
        <f>_xlfn.XLOOKUP(Tabla15[[#This Row],[cedula]],MINC_022025[CATEGORIA_PROPIA],MINC_022025[CARGO],_xlfn.XLOOKUP(Tabla15[[#This Row],[COD]],TNOMINA[CODIGO],TNOMINA[cargo]))</f>
        <v>VIGILANTE</v>
      </c>
      <c r="J326" s="21" t="str">
        <f>_xlfn.XLOOKUP(Tabla15[[#This Row],[cedula]],MINC_022025[NUMERO_DOCUMENTO],MINC_022025[LUGAR_FUNCIONES])</f>
        <v>DIRECCION NACIONAL DE PATRIMONIO MONUMENTAL</v>
      </c>
      <c r="K3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6" s="21" t="str">
        <f>_xlfn.XLOOKUP(Tabla15[[#This Row],[CARGO]],TSIMPLIFICADO[CARGO],TSIMPLIFICADO[CATEGORIA DEL SERVIDOR],Tabla15[[#This Row],[TIPO]])</f>
        <v>ESTATUTO SIMPLIFICADO</v>
      </c>
      <c r="M326" s="21" t="str">
        <f>IF(Tabla15[[#This Row],[CTA]]="2.1.1.3.01","TRAMITE DE PENSION",IF(Tabla15[[#This Row],[CAT1]]&lt;&gt;"",Tabla15[[#This Row],[CAT1]],Tabla15[[#This Row],[CAT2]]))</f>
        <v>ESTATUTO SIMPLIFICADO</v>
      </c>
      <c r="N326" s="86" t="str">
        <f>_xlfn.XLOOKUP(Tabla15[[#This Row],[cedula]],TFECHA[cedula],TFECHA[desde],"")</f>
        <v/>
      </c>
      <c r="O326" s="86" t="str">
        <f>_xlfn.XLOOKUP(Tabla15[[#This Row],[cedula]],TFECHA[cedula],TFECHA[hasta],"")</f>
        <v/>
      </c>
      <c r="P326" s="34">
        <f>_xlfn.XLOOKUP(Tabla15[[#This Row],[COD]],TNOMINA[CODIGO],TNOMINA[sbruto])</f>
        <v>20000</v>
      </c>
      <c r="Q326" s="34">
        <f>_xlfn.XLOOKUP(Tabla15[[#This Row],[COD]],TNOMINA[CODIGO],TNOMINA[ISR])</f>
        <v>0</v>
      </c>
      <c r="R326" s="34">
        <f>_xlfn.XLOOKUP(Tabla15[[#This Row],[COD]],TNOMINA[CODIGO],TNOMINA[SFS])</f>
        <v>608</v>
      </c>
      <c r="S326" s="34">
        <f>_xlfn.XLOOKUP(Tabla15[[#This Row],[COD]],TNOMINA[CODIGO],TNOMINA[AFP])</f>
        <v>574</v>
      </c>
      <c r="T326" s="34">
        <f>_xlfn.XLOOKUP(Tabla15[[#This Row],[COD]],TNOMINA[CODIGO],TNOMINA[Otros Descuentos])</f>
        <v>0</v>
      </c>
      <c r="U326" s="34">
        <f>_xlfn.XLOOKUP(Tabla15[[#This Row],[COD]],TNOMINA[CODIGO],TNOMINA[sneto])</f>
        <v>17077.54</v>
      </c>
      <c r="V326" s="21" t="str" cm="1">
        <f t="array" ref="V326">_xlfn.XLOOKUP(Tabla15[[#This Row],[cedula]],MINC_022025[NUMERO_DOCUMENTO],LEFT(MINC_022025[GENERO],1))</f>
        <v>M</v>
      </c>
      <c r="W326" s="56" t="str">
        <f>_xlfn.XLOOKUP(Tabla15[[#This Row],[DIRECCIÓN O DEPARTAMENTO]],MINC_022025[LUGAR_FUNCIONES],MINC_022025[LUGAR_FUNCIONES_CODIGO])</f>
        <v>01.83.03.03</v>
      </c>
      <c r="X326" s="21">
        <f>LEN(Tabla15[[#This Row],[CODIGO LUGAR]])</f>
        <v>11</v>
      </c>
      <c r="Y326" s="21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>
      <c r="A327" s="42" t="str">
        <f>Tabla15[[#This Row],[cedula]]&amp;Tabla15[[#This Row],[CTA]]&amp;Tabla15[[#This Row],[prog]]</f>
        <v>402260159032.1.1.1.0111</v>
      </c>
      <c r="B327" s="21" t="s">
        <v>1787</v>
      </c>
      <c r="C327" s="59" t="s">
        <v>1810</v>
      </c>
      <c r="D327" s="59" t="s">
        <v>5730</v>
      </c>
      <c r="E327" s="59" t="s">
        <v>5757</v>
      </c>
      <c r="F327" s="59" t="s">
        <v>9</v>
      </c>
      <c r="G327" s="59" t="s">
        <v>2439</v>
      </c>
      <c r="H327" s="21" t="str">
        <f>_xlfn.XLOOKUP(Tabla15[[#This Row],[cedula]],MINC_022025[CATEGORIA_PROPIA],MINC_022025[FECHA_INGRESO_PRIMER_CARGO],_xlfn.XLOOKUP(Tabla15[[#This Row],[COD]],TNOMINA[CODIGO],TNOMINA[nombre]))</f>
        <v>DIOVI ENCARNACION MEDINA</v>
      </c>
      <c r="I327" s="21" t="str">
        <f>_xlfn.XLOOKUP(Tabla15[[#This Row],[cedula]],MINC_022025[CATEGORIA_PROPIA],MINC_022025[CARGO],_xlfn.XLOOKUP(Tabla15[[#This Row],[COD]],TNOMINA[CODIGO],TNOMINA[cargo]))</f>
        <v>VIGILANTE</v>
      </c>
      <c r="J327" s="21" t="str">
        <f>_xlfn.XLOOKUP(Tabla15[[#This Row],[cedula]],MINC_022025[NUMERO_DOCUMENTO],MINC_022025[LUGAR_FUNCIONES])</f>
        <v>DIRECCION NACIONAL DE PATRIMONIO MONUMENTAL</v>
      </c>
      <c r="K3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7" s="21" t="str">
        <f>_xlfn.XLOOKUP(Tabla15[[#This Row],[CARGO]],TSIMPLIFICADO[CARGO],TSIMPLIFICADO[CATEGORIA DEL SERVIDOR],Tabla15[[#This Row],[TIPO]])</f>
        <v>ESTATUTO SIMPLIFICADO</v>
      </c>
      <c r="M327" s="21" t="str">
        <f>IF(Tabla15[[#This Row],[CTA]]="2.1.1.3.01","TRAMITE DE PENSION",IF(Tabla15[[#This Row],[CAT1]]&lt;&gt;"",Tabla15[[#This Row],[CAT1]],Tabla15[[#This Row],[CAT2]]))</f>
        <v>ESTATUTO SIMPLIFICADO</v>
      </c>
      <c r="N327" s="86" t="str">
        <f>_xlfn.XLOOKUP(Tabla15[[#This Row],[cedula]],TFECHA[cedula],TFECHA[desde],"")</f>
        <v/>
      </c>
      <c r="O327" s="86" t="str">
        <f>_xlfn.XLOOKUP(Tabla15[[#This Row],[cedula]],TFECHA[cedula],TFECHA[hasta],"")</f>
        <v/>
      </c>
      <c r="P327" s="34">
        <f>_xlfn.XLOOKUP(Tabla15[[#This Row],[COD]],TNOMINA[CODIGO],TNOMINA[sbruto])</f>
        <v>20000</v>
      </c>
      <c r="Q327" s="34">
        <f>_xlfn.XLOOKUP(Tabla15[[#This Row],[COD]],TNOMINA[CODIGO],TNOMINA[ISR])</f>
        <v>0</v>
      </c>
      <c r="R327" s="34">
        <f>_xlfn.XLOOKUP(Tabla15[[#This Row],[COD]],TNOMINA[CODIGO],TNOMINA[SFS])</f>
        <v>608</v>
      </c>
      <c r="S327" s="34">
        <f>_xlfn.XLOOKUP(Tabla15[[#This Row],[COD]],TNOMINA[CODIGO],TNOMINA[AFP])</f>
        <v>574</v>
      </c>
      <c r="T327" s="34">
        <f>_xlfn.XLOOKUP(Tabla15[[#This Row],[COD]],TNOMINA[CODIGO],TNOMINA[Otros Descuentos])</f>
        <v>0</v>
      </c>
      <c r="U327" s="34">
        <f>_xlfn.XLOOKUP(Tabla15[[#This Row],[COD]],TNOMINA[CODIGO],TNOMINA[sneto])</f>
        <v>6911.42</v>
      </c>
      <c r="V327" s="21" t="str" cm="1">
        <f t="array" ref="V327">_xlfn.XLOOKUP(Tabla15[[#This Row],[cedula]],MINC_022025[NUMERO_DOCUMENTO],LEFT(MINC_022025[GENERO],1))</f>
        <v>M</v>
      </c>
      <c r="W327" s="56" t="str">
        <f>_xlfn.XLOOKUP(Tabla15[[#This Row],[DIRECCIÓN O DEPARTAMENTO]],MINC_022025[LUGAR_FUNCIONES],MINC_022025[LUGAR_FUNCIONES_CODIGO])</f>
        <v>01.83.03.03</v>
      </c>
      <c r="X327" s="21">
        <f>LEN(Tabla15[[#This Row],[CODIGO LUGAR]])</f>
        <v>11</v>
      </c>
      <c r="Y327" s="21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>
      <c r="A328" s="42" t="str">
        <f>Tabla15[[#This Row],[cedula]]&amp;Tabla15[[#This Row],[CTA]]&amp;Tabla15[[#This Row],[prog]]</f>
        <v>040001425982.1.1.1.0111</v>
      </c>
      <c r="B328" s="21" t="s">
        <v>1787</v>
      </c>
      <c r="C328" s="59" t="s">
        <v>1810</v>
      </c>
      <c r="D328" s="59" t="s">
        <v>5730</v>
      </c>
      <c r="E328" s="59" t="s">
        <v>5757</v>
      </c>
      <c r="F328" s="59" t="s">
        <v>9</v>
      </c>
      <c r="G328" s="59" t="s">
        <v>1450</v>
      </c>
      <c r="H328" s="21" t="str">
        <f>_xlfn.XLOOKUP(Tabla15[[#This Row],[cedula]],MINC_022025[CATEGORIA_PROPIA],MINC_022025[FECHA_INGRESO_PRIMER_CARGO],_xlfn.XLOOKUP(Tabla15[[#This Row],[COD]],TNOMINA[CODIGO],TNOMINA[nombre]))</f>
        <v>EURY PEÑA CORDERO</v>
      </c>
      <c r="I328" s="21" t="str">
        <f>_xlfn.XLOOKUP(Tabla15[[#This Row],[cedula]],MINC_022025[CATEGORIA_PROPIA],MINC_022025[CARGO],_xlfn.XLOOKUP(Tabla15[[#This Row],[COD]],TNOMINA[CODIGO],TNOMINA[cargo]))</f>
        <v>VIGILANTE</v>
      </c>
      <c r="J328" s="21" t="str">
        <f>_xlfn.XLOOKUP(Tabla15[[#This Row],[cedula]],MINC_022025[NUMERO_DOCUMENTO],MINC_022025[LUGAR_FUNCIONES])</f>
        <v>DIRECCION NACIONAL DE PATRIMONIO MONUMENTAL</v>
      </c>
      <c r="K3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8" s="21" t="str">
        <f>_xlfn.XLOOKUP(Tabla15[[#This Row],[CARGO]],TSIMPLIFICADO[CARGO],TSIMPLIFICADO[CATEGORIA DEL SERVIDOR],Tabla15[[#This Row],[TIPO]])</f>
        <v>ESTATUTO SIMPLIFICADO</v>
      </c>
      <c r="M328" s="21" t="str">
        <f>IF(Tabla15[[#This Row],[CTA]]="2.1.1.3.01","TRAMITE DE PENSION",IF(Tabla15[[#This Row],[CAT1]]&lt;&gt;"",Tabla15[[#This Row],[CAT1]],Tabla15[[#This Row],[CAT2]]))</f>
        <v>ESTATUTO SIMPLIFICADO</v>
      </c>
      <c r="N328" s="86" t="str">
        <f>_xlfn.XLOOKUP(Tabla15[[#This Row],[cedula]],TFECHA[cedula],TFECHA[desde],"")</f>
        <v/>
      </c>
      <c r="O328" s="86" t="str">
        <f>_xlfn.XLOOKUP(Tabla15[[#This Row],[cedula]],TFECHA[cedula],TFECHA[hasta],"")</f>
        <v/>
      </c>
      <c r="P328" s="34">
        <f>_xlfn.XLOOKUP(Tabla15[[#This Row],[COD]],TNOMINA[CODIGO],TNOMINA[sbruto])</f>
        <v>20000</v>
      </c>
      <c r="Q328" s="34">
        <f>_xlfn.XLOOKUP(Tabla15[[#This Row],[COD]],TNOMINA[CODIGO],TNOMINA[ISR])</f>
        <v>0</v>
      </c>
      <c r="R328" s="34">
        <f>_xlfn.XLOOKUP(Tabla15[[#This Row],[COD]],TNOMINA[CODIGO],TNOMINA[SFS])</f>
        <v>608</v>
      </c>
      <c r="S328" s="34">
        <f>_xlfn.XLOOKUP(Tabla15[[#This Row],[COD]],TNOMINA[CODIGO],TNOMINA[AFP])</f>
        <v>574</v>
      </c>
      <c r="T328" s="34">
        <f>_xlfn.XLOOKUP(Tabla15[[#This Row],[COD]],TNOMINA[CODIGO],TNOMINA[Otros Descuentos])</f>
        <v>0</v>
      </c>
      <c r="U328" s="34">
        <f>_xlfn.XLOOKUP(Tabla15[[#This Row],[COD]],TNOMINA[CODIGO],TNOMINA[sneto])</f>
        <v>18793</v>
      </c>
      <c r="V328" s="21" t="str" cm="1">
        <f t="array" ref="V328">_xlfn.XLOOKUP(Tabla15[[#This Row],[cedula]],MINC_022025[NUMERO_DOCUMENTO],LEFT(MINC_022025[GENERO],1))</f>
        <v>M</v>
      </c>
      <c r="W328" s="56" t="str">
        <f>_xlfn.XLOOKUP(Tabla15[[#This Row],[DIRECCIÓN O DEPARTAMENTO]],MINC_022025[LUGAR_FUNCIONES],MINC_022025[LUGAR_FUNCIONES_CODIGO])</f>
        <v>01.83.03.03</v>
      </c>
      <c r="X328" s="21">
        <f>LEN(Tabla15[[#This Row],[CODIGO LUGAR]])</f>
        <v>11</v>
      </c>
      <c r="Y328" s="21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>
      <c r="A329" s="42" t="str">
        <f>Tabla15[[#This Row],[cedula]]&amp;Tabla15[[#This Row],[CTA]]&amp;Tabla15[[#This Row],[prog]]</f>
        <v>040000915222.1.1.1.0111</v>
      </c>
      <c r="B329" s="21" t="s">
        <v>1787</v>
      </c>
      <c r="C329" s="59" t="s">
        <v>1810</v>
      </c>
      <c r="D329" s="59" t="s">
        <v>5730</v>
      </c>
      <c r="E329" s="59" t="s">
        <v>5757</v>
      </c>
      <c r="F329" s="59" t="s">
        <v>9</v>
      </c>
      <c r="G329" s="59" t="s">
        <v>1456</v>
      </c>
      <c r="H329" s="21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329" s="21" t="str">
        <f>_xlfn.XLOOKUP(Tabla15[[#This Row],[cedula]],MINC_022025[CATEGORIA_PROPIA],MINC_022025[CARGO],_xlfn.XLOOKUP(Tabla15[[#This Row],[COD]],TNOMINA[CODIGO],TNOMINA[cargo]))</f>
        <v>VIGILANTE</v>
      </c>
      <c r="J329" s="21" t="str">
        <f>_xlfn.XLOOKUP(Tabla15[[#This Row],[cedula]],MINC_022025[NUMERO_DOCUMENTO],MINC_022025[LUGAR_FUNCIONES])</f>
        <v>DIRECCION NACIONAL DE PATRIMONIO MONUMENTAL</v>
      </c>
      <c r="K3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29" s="21" t="str">
        <f>_xlfn.XLOOKUP(Tabla15[[#This Row],[CARGO]],TSIMPLIFICADO[CARGO],TSIMPLIFICADO[CATEGORIA DEL SERVIDOR],Tabla15[[#This Row],[TIPO]])</f>
        <v>ESTATUTO SIMPLIFICADO</v>
      </c>
      <c r="M329" s="21" t="str">
        <f>IF(Tabla15[[#This Row],[CTA]]="2.1.1.3.01","TRAMITE DE PENSION",IF(Tabla15[[#This Row],[CAT1]]&lt;&gt;"",Tabla15[[#This Row],[CAT1]],Tabla15[[#This Row],[CAT2]]))</f>
        <v>ESTATUTO SIMPLIFICADO</v>
      </c>
      <c r="N329" s="86" t="str">
        <f>_xlfn.XLOOKUP(Tabla15[[#This Row],[cedula]],TFECHA[cedula],TFECHA[desde],"")</f>
        <v/>
      </c>
      <c r="O329" s="86" t="str">
        <f>_xlfn.XLOOKUP(Tabla15[[#This Row],[cedula]],TFECHA[cedula],TFECHA[hasta],"")</f>
        <v/>
      </c>
      <c r="P329" s="34">
        <f>_xlfn.XLOOKUP(Tabla15[[#This Row],[COD]],TNOMINA[CODIGO],TNOMINA[sbruto])</f>
        <v>20000</v>
      </c>
      <c r="Q329" s="34">
        <f>_xlfn.XLOOKUP(Tabla15[[#This Row],[COD]],TNOMINA[CODIGO],TNOMINA[ISR])</f>
        <v>0</v>
      </c>
      <c r="R329" s="34">
        <f>_xlfn.XLOOKUP(Tabla15[[#This Row],[COD]],TNOMINA[CODIGO],TNOMINA[SFS])</f>
        <v>608</v>
      </c>
      <c r="S329" s="34">
        <f>_xlfn.XLOOKUP(Tabla15[[#This Row],[COD]],TNOMINA[CODIGO],TNOMINA[AFP])</f>
        <v>574</v>
      </c>
      <c r="T329" s="34">
        <f>_xlfn.XLOOKUP(Tabla15[[#This Row],[COD]],TNOMINA[CODIGO],TNOMINA[Otros Descuentos])</f>
        <v>0</v>
      </c>
      <c r="U329" s="34">
        <f>_xlfn.XLOOKUP(Tabla15[[#This Row],[COD]],TNOMINA[CODIGO],TNOMINA[sneto])</f>
        <v>17227</v>
      </c>
      <c r="V329" s="21" t="str" cm="1">
        <f t="array" ref="V329">_xlfn.XLOOKUP(Tabla15[[#This Row],[cedula]],MINC_022025[NUMERO_DOCUMENTO],LEFT(MINC_022025[GENERO],1))</f>
        <v>M</v>
      </c>
      <c r="W329" s="56" t="str">
        <f>_xlfn.XLOOKUP(Tabla15[[#This Row],[DIRECCIÓN O DEPARTAMENTO]],MINC_022025[LUGAR_FUNCIONES],MINC_022025[LUGAR_FUNCIONES_CODIGO])</f>
        <v>01.83.03.03</v>
      </c>
      <c r="X329" s="21">
        <f>LEN(Tabla15[[#This Row],[CODIGO LUGAR]])</f>
        <v>11</v>
      </c>
      <c r="Y329" s="21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>
      <c r="A330" s="42" t="str">
        <f>Tabla15[[#This Row],[cedula]]&amp;Tabla15[[#This Row],[CTA]]&amp;Tabla15[[#This Row],[prog]]</f>
        <v>040001249432.1.1.1.0111</v>
      </c>
      <c r="B330" s="21" t="s">
        <v>1787</v>
      </c>
      <c r="C330" s="59" t="s">
        <v>1810</v>
      </c>
      <c r="D330" s="59" t="s">
        <v>5730</v>
      </c>
      <c r="E330" s="59" t="s">
        <v>5757</v>
      </c>
      <c r="F330" s="59" t="s">
        <v>9</v>
      </c>
      <c r="G330" s="59" t="s">
        <v>1473</v>
      </c>
      <c r="H330" s="21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330" s="21" t="str">
        <f>_xlfn.XLOOKUP(Tabla15[[#This Row],[cedula]],MINC_022025[CATEGORIA_PROPIA],MINC_022025[CARGO],_xlfn.XLOOKUP(Tabla15[[#This Row],[COD]],TNOMINA[CODIGO],TNOMINA[cargo]))</f>
        <v>CONSERJE</v>
      </c>
      <c r="J330" s="21" t="str">
        <f>_xlfn.XLOOKUP(Tabla15[[#This Row],[cedula]],MINC_022025[NUMERO_DOCUMENTO],MINC_022025[LUGAR_FUNCIONES])</f>
        <v>DIRECCION NACIONAL DE PATRIMONIO MONUMENTAL</v>
      </c>
      <c r="K3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0" s="21" t="str">
        <f>_xlfn.XLOOKUP(Tabla15[[#This Row],[CARGO]],TSIMPLIFICADO[CARGO],TSIMPLIFICADO[CATEGORIA DEL SERVIDOR],Tabla15[[#This Row],[TIPO]])</f>
        <v>ESTATUTO SIMPLIFICADO</v>
      </c>
      <c r="M330" s="21" t="str">
        <f>IF(Tabla15[[#This Row],[CTA]]="2.1.1.3.01","TRAMITE DE PENSION",IF(Tabla15[[#This Row],[CAT1]]&lt;&gt;"",Tabla15[[#This Row],[CAT1]],Tabla15[[#This Row],[CAT2]]))</f>
        <v>ESTATUTO SIMPLIFICADO</v>
      </c>
      <c r="N330" s="86" t="str">
        <f>_xlfn.XLOOKUP(Tabla15[[#This Row],[cedula]],TFECHA[cedula],TFECHA[desde],"")</f>
        <v/>
      </c>
      <c r="O330" s="86" t="str">
        <f>_xlfn.XLOOKUP(Tabla15[[#This Row],[cedula]],TFECHA[cedula],TFECHA[hasta],"")</f>
        <v/>
      </c>
      <c r="P330" s="34">
        <f>_xlfn.XLOOKUP(Tabla15[[#This Row],[COD]],TNOMINA[CODIGO],TNOMINA[sbruto])</f>
        <v>20000</v>
      </c>
      <c r="Q330" s="34">
        <f>_xlfn.XLOOKUP(Tabla15[[#This Row],[COD]],TNOMINA[CODIGO],TNOMINA[ISR])</f>
        <v>0</v>
      </c>
      <c r="R330" s="34">
        <f>_xlfn.XLOOKUP(Tabla15[[#This Row],[COD]],TNOMINA[CODIGO],TNOMINA[SFS])</f>
        <v>608</v>
      </c>
      <c r="S330" s="34">
        <f>_xlfn.XLOOKUP(Tabla15[[#This Row],[COD]],TNOMINA[CODIGO],TNOMINA[AFP])</f>
        <v>574</v>
      </c>
      <c r="T330" s="34">
        <f>_xlfn.XLOOKUP(Tabla15[[#This Row],[COD]],TNOMINA[CODIGO],TNOMINA[Otros Descuentos])</f>
        <v>0</v>
      </c>
      <c r="U330" s="34">
        <f>_xlfn.XLOOKUP(Tabla15[[#This Row],[COD]],TNOMINA[CODIGO],TNOMINA[sneto])</f>
        <v>13727</v>
      </c>
      <c r="V330" s="21" t="str" cm="1">
        <f t="array" ref="V330">_xlfn.XLOOKUP(Tabla15[[#This Row],[cedula]],MINC_022025[NUMERO_DOCUMENTO],LEFT(MINC_022025[GENERO],1))</f>
        <v>F</v>
      </c>
      <c r="W330" s="56" t="str">
        <f>_xlfn.XLOOKUP(Tabla15[[#This Row],[DIRECCIÓN O DEPARTAMENTO]],MINC_022025[LUGAR_FUNCIONES],MINC_022025[LUGAR_FUNCIONES_CODIGO])</f>
        <v>01.83.03.03</v>
      </c>
      <c r="X330" s="21">
        <f>LEN(Tabla15[[#This Row],[CODIGO LUGAR]])</f>
        <v>11</v>
      </c>
      <c r="Y330" s="21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>
      <c r="A331" s="42" t="str">
        <f>Tabla15[[#This Row],[cedula]]&amp;Tabla15[[#This Row],[CTA]]&amp;Tabla15[[#This Row],[prog]]</f>
        <v>002004556162.1.1.1.0111</v>
      </c>
      <c r="B331" s="21" t="s">
        <v>1787</v>
      </c>
      <c r="C331" s="59" t="s">
        <v>1810</v>
      </c>
      <c r="D331" s="59" t="s">
        <v>5730</v>
      </c>
      <c r="E331" s="59" t="s">
        <v>5757</v>
      </c>
      <c r="F331" s="59" t="s">
        <v>9</v>
      </c>
      <c r="G331" s="59" t="s">
        <v>2443</v>
      </c>
      <c r="H331" s="21" t="str">
        <f>_xlfn.XLOOKUP(Tabla15[[#This Row],[cedula]],MINC_022025[CATEGORIA_PROPIA],MINC_022025[FECHA_INGRESO_PRIMER_CARGO],_xlfn.XLOOKUP(Tabla15[[#This Row],[COD]],TNOMINA[CODIGO],TNOMINA[nombre]))</f>
        <v>MIGUEL GERMAN GERMAN</v>
      </c>
      <c r="I331" s="21" t="str">
        <f>_xlfn.XLOOKUP(Tabla15[[#This Row],[cedula]],MINC_022025[CATEGORIA_PROPIA],MINC_022025[CARGO],_xlfn.XLOOKUP(Tabla15[[#This Row],[COD]],TNOMINA[CODIGO],TNOMINA[cargo]))</f>
        <v>VIGILANTE</v>
      </c>
      <c r="J331" s="21" t="str">
        <f>_xlfn.XLOOKUP(Tabla15[[#This Row],[cedula]],MINC_022025[NUMERO_DOCUMENTO],MINC_022025[LUGAR_FUNCIONES])</f>
        <v>DIRECCION NACIONAL DE PATRIMONIO MONUMENTAL</v>
      </c>
      <c r="K3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1" s="21" t="str">
        <f>_xlfn.XLOOKUP(Tabla15[[#This Row],[CARGO]],TSIMPLIFICADO[CARGO],TSIMPLIFICADO[CATEGORIA DEL SERVIDOR],Tabla15[[#This Row],[TIPO]])</f>
        <v>ESTATUTO SIMPLIFICADO</v>
      </c>
      <c r="M331" s="21" t="str">
        <f>IF(Tabla15[[#This Row],[CTA]]="2.1.1.3.01","TRAMITE DE PENSION",IF(Tabla15[[#This Row],[CAT1]]&lt;&gt;"",Tabla15[[#This Row],[CAT1]],Tabla15[[#This Row],[CAT2]]))</f>
        <v>ESTATUTO SIMPLIFICADO</v>
      </c>
      <c r="N331" s="86" t="str">
        <f>_xlfn.XLOOKUP(Tabla15[[#This Row],[cedula]],TFECHA[cedula],TFECHA[desde],"")</f>
        <v/>
      </c>
      <c r="O331" s="86" t="str">
        <f>_xlfn.XLOOKUP(Tabla15[[#This Row],[cedula]],TFECHA[cedula],TFECHA[hasta],"")</f>
        <v/>
      </c>
      <c r="P331" s="34">
        <f>_xlfn.XLOOKUP(Tabla15[[#This Row],[COD]],TNOMINA[CODIGO],TNOMINA[sbruto])</f>
        <v>20000</v>
      </c>
      <c r="Q331" s="34">
        <f>_xlfn.XLOOKUP(Tabla15[[#This Row],[COD]],TNOMINA[CODIGO],TNOMINA[ISR])</f>
        <v>0</v>
      </c>
      <c r="R331" s="34">
        <f>_xlfn.XLOOKUP(Tabla15[[#This Row],[COD]],TNOMINA[CODIGO],TNOMINA[SFS])</f>
        <v>608</v>
      </c>
      <c r="S331" s="34">
        <f>_xlfn.XLOOKUP(Tabla15[[#This Row],[COD]],TNOMINA[CODIGO],TNOMINA[AFP])</f>
        <v>574</v>
      </c>
      <c r="T331" s="34">
        <f>_xlfn.XLOOKUP(Tabla15[[#This Row],[COD]],TNOMINA[CODIGO],TNOMINA[Otros Descuentos])</f>
        <v>0</v>
      </c>
      <c r="U331" s="34">
        <f>_xlfn.XLOOKUP(Tabla15[[#This Row],[COD]],TNOMINA[CODIGO],TNOMINA[sneto])</f>
        <v>9870.75</v>
      </c>
      <c r="V331" s="21" t="str" cm="1">
        <f t="array" ref="V331">_xlfn.XLOOKUP(Tabla15[[#This Row],[cedula]],MINC_022025[NUMERO_DOCUMENTO],LEFT(MINC_022025[GENERO],1))</f>
        <v>M</v>
      </c>
      <c r="W331" s="56" t="str">
        <f>_xlfn.XLOOKUP(Tabla15[[#This Row],[DIRECCIÓN O DEPARTAMENTO]],MINC_022025[LUGAR_FUNCIONES],MINC_022025[LUGAR_FUNCIONES_CODIGO])</f>
        <v>01.83.03.03</v>
      </c>
      <c r="X331" s="21">
        <f>LEN(Tabla15[[#This Row],[CODIGO LUGAR]])</f>
        <v>11</v>
      </c>
      <c r="Y331" s="21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>
      <c r="A332" s="42" t="str">
        <f>Tabla15[[#This Row],[cedula]]&amp;Tabla15[[#This Row],[CTA]]&amp;Tabla15[[#This Row],[prog]]</f>
        <v>040000160162.1.1.1.0111</v>
      </c>
      <c r="B332" s="21" t="s">
        <v>1787</v>
      </c>
      <c r="C332" s="59" t="s">
        <v>1810</v>
      </c>
      <c r="D332" s="59" t="s">
        <v>5730</v>
      </c>
      <c r="E332" s="59" t="s">
        <v>5757</v>
      </c>
      <c r="F332" s="59" t="s">
        <v>9</v>
      </c>
      <c r="G332" s="59" t="s">
        <v>1481</v>
      </c>
      <c r="H332" s="21" t="str">
        <f>_xlfn.XLOOKUP(Tabla15[[#This Row],[cedula]],MINC_022025[CATEGORIA_PROPIA],MINC_022025[FECHA_INGRESO_PRIMER_CARGO],_xlfn.XLOOKUP(Tabla15[[#This Row],[COD]],TNOMINA[CODIGO],TNOMINA[nombre]))</f>
        <v>RAFAEL GARCIA</v>
      </c>
      <c r="I332" s="21" t="str">
        <f>_xlfn.XLOOKUP(Tabla15[[#This Row],[cedula]],MINC_022025[CATEGORIA_PROPIA],MINC_022025[CARGO],_xlfn.XLOOKUP(Tabla15[[#This Row],[COD]],TNOMINA[CODIGO],TNOMINA[cargo]))</f>
        <v>JARDINERO (A)</v>
      </c>
      <c r="J332" s="21" t="str">
        <f>_xlfn.XLOOKUP(Tabla15[[#This Row],[cedula]],MINC_022025[NUMERO_DOCUMENTO],MINC_022025[LUGAR_FUNCIONES])</f>
        <v>DIRECCION NACIONAL DE PATRIMONIO MONUMENTAL</v>
      </c>
      <c r="K3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2" s="21" t="str">
        <f>_xlfn.XLOOKUP(Tabla15[[#This Row],[CARGO]],TSIMPLIFICADO[CARGO],TSIMPLIFICADO[CATEGORIA DEL SERVIDOR],Tabla15[[#This Row],[TIPO]])</f>
        <v>ESTATUTO SIMPLIFICADO</v>
      </c>
      <c r="M332" s="21" t="str">
        <f>IF(Tabla15[[#This Row],[CTA]]="2.1.1.3.01","TRAMITE DE PENSION",IF(Tabla15[[#This Row],[CAT1]]&lt;&gt;"",Tabla15[[#This Row],[CAT1]],Tabla15[[#This Row],[CAT2]]))</f>
        <v>ESTATUTO SIMPLIFICADO</v>
      </c>
      <c r="N332" s="86" t="str">
        <f>_xlfn.XLOOKUP(Tabla15[[#This Row],[cedula]],TFECHA[cedula],TFECHA[desde],"")</f>
        <v/>
      </c>
      <c r="O332" s="86" t="str">
        <f>_xlfn.XLOOKUP(Tabla15[[#This Row],[cedula]],TFECHA[cedula],TFECHA[hasta],"")</f>
        <v/>
      </c>
      <c r="P332" s="34">
        <f>_xlfn.XLOOKUP(Tabla15[[#This Row],[COD]],TNOMINA[CODIGO],TNOMINA[sbruto])</f>
        <v>20000</v>
      </c>
      <c r="Q332" s="34">
        <f>_xlfn.XLOOKUP(Tabla15[[#This Row],[COD]],TNOMINA[CODIGO],TNOMINA[ISR])</f>
        <v>0</v>
      </c>
      <c r="R332" s="34">
        <f>_xlfn.XLOOKUP(Tabla15[[#This Row],[COD]],TNOMINA[CODIGO],TNOMINA[SFS])</f>
        <v>608</v>
      </c>
      <c r="S332" s="34">
        <f>_xlfn.XLOOKUP(Tabla15[[#This Row],[COD]],TNOMINA[CODIGO],TNOMINA[AFP])</f>
        <v>574</v>
      </c>
      <c r="T332" s="34">
        <f>_xlfn.XLOOKUP(Tabla15[[#This Row],[COD]],TNOMINA[CODIGO],TNOMINA[Otros Descuentos])</f>
        <v>0</v>
      </c>
      <c r="U332" s="34">
        <f>_xlfn.XLOOKUP(Tabla15[[#This Row],[COD]],TNOMINA[CODIGO],TNOMINA[sneto])</f>
        <v>16727</v>
      </c>
      <c r="V332" s="21" t="str" cm="1">
        <f t="array" ref="V332">_xlfn.XLOOKUP(Tabla15[[#This Row],[cedula]],MINC_022025[NUMERO_DOCUMENTO],LEFT(MINC_022025[GENERO],1))</f>
        <v>M</v>
      </c>
      <c r="W332" s="56" t="str">
        <f>_xlfn.XLOOKUP(Tabla15[[#This Row],[DIRECCIÓN O DEPARTAMENTO]],MINC_022025[LUGAR_FUNCIONES],MINC_022025[LUGAR_FUNCIONES_CODIGO])</f>
        <v>01.83.03.03</v>
      </c>
      <c r="X332" s="21">
        <f>LEN(Tabla15[[#This Row],[CODIGO LUGAR]])</f>
        <v>11</v>
      </c>
      <c r="Y332" s="21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>
      <c r="A333" s="42" t="str">
        <f>Tabla15[[#This Row],[cedula]]&amp;Tabla15[[#This Row],[CTA]]&amp;Tabla15[[#This Row],[prog]]</f>
        <v>402104249622.1.1.1.0111</v>
      </c>
      <c r="B333" s="21" t="s">
        <v>1787</v>
      </c>
      <c r="C333" s="59" t="s">
        <v>1810</v>
      </c>
      <c r="D333" s="59" t="s">
        <v>5730</v>
      </c>
      <c r="E333" s="59" t="s">
        <v>5757</v>
      </c>
      <c r="F333" s="59" t="s">
        <v>9</v>
      </c>
      <c r="G333" s="59" t="s">
        <v>1482</v>
      </c>
      <c r="H333" s="21" t="str">
        <f>_xlfn.XLOOKUP(Tabla15[[#This Row],[cedula]],MINC_022025[CATEGORIA_PROPIA],MINC_022025[FECHA_INGRESO_PRIMER_CARGO],_xlfn.XLOOKUP(Tabla15[[#This Row],[COD]],TNOMINA[CODIGO],TNOMINA[nombre]))</f>
        <v>REBECA PEÑA VILLAMAN</v>
      </c>
      <c r="I333" s="21" t="str">
        <f>_xlfn.XLOOKUP(Tabla15[[#This Row],[cedula]],MINC_022025[CATEGORIA_PROPIA],MINC_022025[CARGO],_xlfn.XLOOKUP(Tabla15[[#This Row],[COD]],TNOMINA[CODIGO],TNOMINA[cargo]))</f>
        <v>VIGILANTE DE SALA</v>
      </c>
      <c r="J333" s="21" t="str">
        <f>_xlfn.XLOOKUP(Tabla15[[#This Row],[cedula]],MINC_022025[NUMERO_DOCUMENTO],MINC_022025[LUGAR_FUNCIONES])</f>
        <v>DIRECCION NACIONAL DE PATRIMONIO MONUMENTAL</v>
      </c>
      <c r="K3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3" s="21" t="str">
        <f>_xlfn.XLOOKUP(Tabla15[[#This Row],[CARGO]],TSIMPLIFICADO[CARGO],TSIMPLIFICADO[CATEGORIA DEL SERVIDOR],Tabla15[[#This Row],[TIPO]])</f>
        <v>ESTATUTO SIMPLIFICADO</v>
      </c>
      <c r="M333" s="21" t="str">
        <f>IF(Tabla15[[#This Row],[CTA]]="2.1.1.3.01","TRAMITE DE PENSION",IF(Tabla15[[#This Row],[CAT1]]&lt;&gt;"",Tabla15[[#This Row],[CAT1]],Tabla15[[#This Row],[CAT2]]))</f>
        <v>ESTATUTO SIMPLIFICADO</v>
      </c>
      <c r="N333" s="86" t="str">
        <f>_xlfn.XLOOKUP(Tabla15[[#This Row],[cedula]],TFECHA[cedula],TFECHA[desde],"")</f>
        <v/>
      </c>
      <c r="O333" s="86" t="str">
        <f>_xlfn.XLOOKUP(Tabla15[[#This Row],[cedula]],TFECHA[cedula],TFECHA[hasta],"")</f>
        <v/>
      </c>
      <c r="P333" s="34">
        <f>_xlfn.XLOOKUP(Tabla15[[#This Row],[COD]],TNOMINA[CODIGO],TNOMINA[sbruto])</f>
        <v>20000</v>
      </c>
      <c r="Q333" s="34">
        <f>_xlfn.XLOOKUP(Tabla15[[#This Row],[COD]],TNOMINA[CODIGO],TNOMINA[ISR])</f>
        <v>0</v>
      </c>
      <c r="R333" s="34">
        <f>_xlfn.XLOOKUP(Tabla15[[#This Row],[COD]],TNOMINA[CODIGO],TNOMINA[SFS])</f>
        <v>608</v>
      </c>
      <c r="S333" s="34">
        <f>_xlfn.XLOOKUP(Tabla15[[#This Row],[COD]],TNOMINA[CODIGO],TNOMINA[AFP])</f>
        <v>574</v>
      </c>
      <c r="T333" s="34">
        <f>_xlfn.XLOOKUP(Tabla15[[#This Row],[COD]],TNOMINA[CODIGO],TNOMINA[Otros Descuentos])</f>
        <v>0</v>
      </c>
      <c r="U333" s="34">
        <f>_xlfn.XLOOKUP(Tabla15[[#This Row],[COD]],TNOMINA[CODIGO],TNOMINA[sneto])</f>
        <v>18793</v>
      </c>
      <c r="V333" s="21" t="str" cm="1">
        <f t="array" ref="V333">_xlfn.XLOOKUP(Tabla15[[#This Row],[cedula]],MINC_022025[NUMERO_DOCUMENTO],LEFT(MINC_022025[GENERO],1))</f>
        <v>F</v>
      </c>
      <c r="W333" s="56" t="str">
        <f>_xlfn.XLOOKUP(Tabla15[[#This Row],[DIRECCIÓN O DEPARTAMENTO]],MINC_022025[LUGAR_FUNCIONES],MINC_022025[LUGAR_FUNCIONES_CODIGO])</f>
        <v>01.83.03.03</v>
      </c>
      <c r="X333" s="21">
        <f>LEN(Tabla15[[#This Row],[CODIGO LUGAR]])</f>
        <v>11</v>
      </c>
      <c r="Y333" s="21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>
      <c r="A334" s="42" t="str">
        <f>Tabla15[[#This Row],[cedula]]&amp;Tabla15[[#This Row],[CTA]]&amp;Tabla15[[#This Row],[prog]]</f>
        <v>040001384302.1.1.1.0111</v>
      </c>
      <c r="B334" s="21" t="s">
        <v>1787</v>
      </c>
      <c r="C334" s="59" t="s">
        <v>1810</v>
      </c>
      <c r="D334" s="59" t="s">
        <v>5730</v>
      </c>
      <c r="E334" s="59" t="s">
        <v>5757</v>
      </c>
      <c r="F334" s="59" t="s">
        <v>9</v>
      </c>
      <c r="G334" s="59" t="s">
        <v>1485</v>
      </c>
      <c r="H334" s="21" t="str">
        <f>_xlfn.XLOOKUP(Tabla15[[#This Row],[cedula]],MINC_022025[CATEGORIA_PROPIA],MINC_022025[FECHA_INGRESO_PRIMER_CARGO],_xlfn.XLOOKUP(Tabla15[[#This Row],[COD]],TNOMINA[CODIGO],TNOMINA[nombre]))</f>
        <v>RONI BAQUERO</v>
      </c>
      <c r="I334" s="21" t="str">
        <f>_xlfn.XLOOKUP(Tabla15[[#This Row],[cedula]],MINC_022025[CATEGORIA_PROPIA],MINC_022025[CARGO],_xlfn.XLOOKUP(Tabla15[[#This Row],[COD]],TNOMINA[CODIGO],TNOMINA[cargo]))</f>
        <v>VIGILANTE</v>
      </c>
      <c r="J334" s="21" t="str">
        <f>_xlfn.XLOOKUP(Tabla15[[#This Row],[cedula]],MINC_022025[NUMERO_DOCUMENTO],MINC_022025[LUGAR_FUNCIONES])</f>
        <v>DIRECCION NACIONAL DE PATRIMONIO MONUMENTAL</v>
      </c>
      <c r="K3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4" s="21" t="str">
        <f>_xlfn.XLOOKUP(Tabla15[[#This Row],[CARGO]],TSIMPLIFICADO[CARGO],TSIMPLIFICADO[CATEGORIA DEL SERVIDOR],Tabla15[[#This Row],[TIPO]])</f>
        <v>ESTATUTO SIMPLIFICADO</v>
      </c>
      <c r="M334" s="21" t="str">
        <f>IF(Tabla15[[#This Row],[CTA]]="2.1.1.3.01","TRAMITE DE PENSION",IF(Tabla15[[#This Row],[CAT1]]&lt;&gt;"",Tabla15[[#This Row],[CAT1]],Tabla15[[#This Row],[CAT2]]))</f>
        <v>ESTATUTO SIMPLIFICADO</v>
      </c>
      <c r="N334" s="86" t="str">
        <f>_xlfn.XLOOKUP(Tabla15[[#This Row],[cedula]],TFECHA[cedula],TFECHA[desde],"")</f>
        <v/>
      </c>
      <c r="O334" s="86" t="str">
        <f>_xlfn.XLOOKUP(Tabla15[[#This Row],[cedula]],TFECHA[cedula],TFECHA[hasta],"")</f>
        <v/>
      </c>
      <c r="P334" s="34">
        <f>_xlfn.XLOOKUP(Tabla15[[#This Row],[COD]],TNOMINA[CODIGO],TNOMINA[sbruto])</f>
        <v>20000</v>
      </c>
      <c r="Q334" s="34">
        <f>_xlfn.XLOOKUP(Tabla15[[#This Row],[COD]],TNOMINA[CODIGO],TNOMINA[ISR])</f>
        <v>0</v>
      </c>
      <c r="R334" s="34">
        <f>_xlfn.XLOOKUP(Tabla15[[#This Row],[COD]],TNOMINA[CODIGO],TNOMINA[SFS])</f>
        <v>608</v>
      </c>
      <c r="S334" s="34">
        <f>_xlfn.XLOOKUP(Tabla15[[#This Row],[COD]],TNOMINA[CODIGO],TNOMINA[AFP])</f>
        <v>574</v>
      </c>
      <c r="T334" s="34">
        <f>_xlfn.XLOOKUP(Tabla15[[#This Row],[COD]],TNOMINA[CODIGO],TNOMINA[Otros Descuentos])</f>
        <v>0</v>
      </c>
      <c r="U334" s="34">
        <f>_xlfn.XLOOKUP(Tabla15[[#This Row],[COD]],TNOMINA[CODIGO],TNOMINA[sneto])</f>
        <v>18793</v>
      </c>
      <c r="V334" s="21" t="str" cm="1">
        <f t="array" ref="V334">_xlfn.XLOOKUP(Tabla15[[#This Row],[cedula]],MINC_022025[NUMERO_DOCUMENTO],LEFT(MINC_022025[GENERO],1))</f>
        <v>M</v>
      </c>
      <c r="W334" s="56" t="str">
        <f>_xlfn.XLOOKUP(Tabla15[[#This Row],[DIRECCIÓN O DEPARTAMENTO]],MINC_022025[LUGAR_FUNCIONES],MINC_022025[LUGAR_FUNCIONES_CODIGO])</f>
        <v>01.83.03.03</v>
      </c>
      <c r="X334" s="21">
        <f>LEN(Tabla15[[#This Row],[CODIGO LUGAR]])</f>
        <v>11</v>
      </c>
      <c r="Y334" s="21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>
      <c r="A335" s="42" t="str">
        <f>Tabla15[[#This Row],[cedula]]&amp;Tabla15[[#This Row],[CTA]]&amp;Tabla15[[#This Row],[prog]]</f>
        <v>011002780662.1.1.1.0111</v>
      </c>
      <c r="B335" s="21" t="s">
        <v>1787</v>
      </c>
      <c r="C335" s="59" t="s">
        <v>1810</v>
      </c>
      <c r="D335" s="59" t="s">
        <v>5730</v>
      </c>
      <c r="E335" s="59" t="s">
        <v>5757</v>
      </c>
      <c r="F335" s="59" t="s">
        <v>9</v>
      </c>
      <c r="G335" s="59" t="s">
        <v>2884</v>
      </c>
      <c r="H335" s="21" t="str">
        <f>_xlfn.XLOOKUP(Tabla15[[#This Row],[cedula]],MINC_022025[CATEGORIA_PROPIA],MINC_022025[FECHA_INGRESO_PRIMER_CARGO],_xlfn.XLOOKUP(Tabla15[[#This Row],[COD]],TNOMINA[CODIGO],TNOMINA[nombre]))</f>
        <v>CLAVELITA DIAZ TURBI</v>
      </c>
      <c r="I335" s="21" t="str">
        <f>_xlfn.XLOOKUP(Tabla15[[#This Row],[cedula]],MINC_022025[CATEGORIA_PROPIA],MINC_022025[CARGO],_xlfn.XLOOKUP(Tabla15[[#This Row],[COD]],TNOMINA[CODIGO],TNOMINA[cargo]))</f>
        <v>CONSERJE</v>
      </c>
      <c r="J335" s="21" t="str">
        <f>_xlfn.XLOOKUP(Tabla15[[#This Row],[cedula]],MINC_022025[NUMERO_DOCUMENTO],MINC_022025[LUGAR_FUNCIONES])</f>
        <v>DIRECCION NACIONAL DE PATRIMONIO MONUMENTAL</v>
      </c>
      <c r="K3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5" s="21" t="str">
        <f>_xlfn.XLOOKUP(Tabla15[[#This Row],[CARGO]],TSIMPLIFICADO[CARGO],TSIMPLIFICADO[CATEGORIA DEL SERVIDOR],Tabla15[[#This Row],[TIPO]])</f>
        <v>ESTATUTO SIMPLIFICADO</v>
      </c>
      <c r="M335" s="21" t="str">
        <f>IF(Tabla15[[#This Row],[CTA]]="2.1.1.3.01","TRAMITE DE PENSION",IF(Tabla15[[#This Row],[CAT1]]&lt;&gt;"",Tabla15[[#This Row],[CAT1]],Tabla15[[#This Row],[CAT2]]))</f>
        <v>ESTATUTO SIMPLIFICADO</v>
      </c>
      <c r="N335" s="86" t="str">
        <f>_xlfn.XLOOKUP(Tabla15[[#This Row],[cedula]],TFECHA[cedula],TFECHA[desde],"")</f>
        <v/>
      </c>
      <c r="O335" s="86" t="str">
        <f>_xlfn.XLOOKUP(Tabla15[[#This Row],[cedula]],TFECHA[cedula],TFECHA[hasta],"")</f>
        <v/>
      </c>
      <c r="P335" s="34">
        <f>_xlfn.XLOOKUP(Tabla15[[#This Row],[COD]],TNOMINA[CODIGO],TNOMINA[sbruto])</f>
        <v>18000</v>
      </c>
      <c r="Q335" s="34">
        <f>_xlfn.XLOOKUP(Tabla15[[#This Row],[COD]],TNOMINA[CODIGO],TNOMINA[ISR])</f>
        <v>0</v>
      </c>
      <c r="R335" s="34">
        <f>_xlfn.XLOOKUP(Tabla15[[#This Row],[COD]],TNOMINA[CODIGO],TNOMINA[SFS])</f>
        <v>547.20000000000005</v>
      </c>
      <c r="S335" s="34">
        <f>_xlfn.XLOOKUP(Tabla15[[#This Row],[COD]],TNOMINA[CODIGO],TNOMINA[AFP])</f>
        <v>516.6</v>
      </c>
      <c r="T335" s="34">
        <f>_xlfn.XLOOKUP(Tabla15[[#This Row],[COD]],TNOMINA[CODIGO],TNOMINA[Otros Descuentos])</f>
        <v>0</v>
      </c>
      <c r="U335" s="34">
        <f>_xlfn.XLOOKUP(Tabla15[[#This Row],[COD]],TNOMINA[CODIGO],TNOMINA[sneto])</f>
        <v>14585.2</v>
      </c>
      <c r="V335" s="21" t="str" cm="1">
        <f t="array" ref="V335">_xlfn.XLOOKUP(Tabla15[[#This Row],[cedula]],MINC_022025[NUMERO_DOCUMENTO],LEFT(MINC_022025[GENERO],1))</f>
        <v>F</v>
      </c>
      <c r="W335" s="56" t="str">
        <f>_xlfn.XLOOKUP(Tabla15[[#This Row],[DIRECCIÓN O DEPARTAMENTO]],MINC_022025[LUGAR_FUNCIONES],MINC_022025[LUGAR_FUNCIONES_CODIGO])</f>
        <v>01.83.03.03</v>
      </c>
      <c r="X335" s="21">
        <f>LEN(Tabla15[[#This Row],[CODIGO LUGAR]])</f>
        <v>11</v>
      </c>
      <c r="Y335" s="21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>
      <c r="A336" s="42" t="str">
        <f>Tabla15[[#This Row],[cedula]]&amp;Tabla15[[#This Row],[CTA]]&amp;Tabla15[[#This Row],[prog]]</f>
        <v>037000799512.1.1.1.0111</v>
      </c>
      <c r="B336" s="21" t="s">
        <v>1787</v>
      </c>
      <c r="C336" s="59" t="s">
        <v>1810</v>
      </c>
      <c r="D336" s="59" t="s">
        <v>5730</v>
      </c>
      <c r="E336" s="59" t="s">
        <v>5757</v>
      </c>
      <c r="F336" s="59" t="s">
        <v>9</v>
      </c>
      <c r="G336" s="59" t="s">
        <v>1488</v>
      </c>
      <c r="H336" s="21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336" s="21" t="str">
        <f>_xlfn.XLOOKUP(Tabla15[[#This Row],[cedula]],MINC_022025[CATEGORIA_PROPIA],MINC_022025[CARGO],_xlfn.XLOOKUP(Tabla15[[#This Row],[COD]],TNOMINA[CODIGO],TNOMINA[cargo]))</f>
        <v>ASIST. DE ARQUEOLOGIA</v>
      </c>
      <c r="J336" s="21" t="str">
        <f>_xlfn.XLOOKUP(Tabla15[[#This Row],[cedula]],MINC_022025[NUMERO_DOCUMENTO],MINC_022025[LUGAR_FUNCIONES])</f>
        <v>DIRECCION NACIONAL DE PATRIMONIO MONUMENTAL</v>
      </c>
      <c r="K3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36" s="21" t="str">
        <f>_xlfn.XLOOKUP(Tabla15[[#This Row],[CARGO]],TSIMPLIFICADO[CARGO],TSIMPLIFICADO[CATEGORIA DEL SERVIDOR],Tabla15[[#This Row],[TIPO]])</f>
        <v>FIJO</v>
      </c>
      <c r="M336" s="21" t="str">
        <f>IF(Tabla15[[#This Row],[CTA]]="2.1.1.3.01","TRAMITE DE PENSION",IF(Tabla15[[#This Row],[CAT1]]&lt;&gt;"",Tabla15[[#This Row],[CAT1]],Tabla15[[#This Row],[CAT2]]))</f>
        <v>EMPLEADO DE CONFIANZA</v>
      </c>
      <c r="N336" s="86" t="str">
        <f>_xlfn.XLOOKUP(Tabla15[[#This Row],[cedula]],TFECHA[cedula],TFECHA[desde],"")</f>
        <v/>
      </c>
      <c r="O336" s="86" t="str">
        <f>_xlfn.XLOOKUP(Tabla15[[#This Row],[cedula]],TFECHA[cedula],TFECHA[hasta],"")</f>
        <v/>
      </c>
      <c r="P336" s="34">
        <f>_xlfn.XLOOKUP(Tabla15[[#This Row],[COD]],TNOMINA[CODIGO],TNOMINA[sbruto])</f>
        <v>12650</v>
      </c>
      <c r="Q336" s="34">
        <f>_xlfn.XLOOKUP(Tabla15[[#This Row],[COD]],TNOMINA[CODIGO],TNOMINA[ISR])</f>
        <v>0</v>
      </c>
      <c r="R336" s="34">
        <f>_xlfn.XLOOKUP(Tabla15[[#This Row],[COD]],TNOMINA[CODIGO],TNOMINA[SFS])</f>
        <v>384.56</v>
      </c>
      <c r="S336" s="34">
        <f>_xlfn.XLOOKUP(Tabla15[[#This Row],[COD]],TNOMINA[CODIGO],TNOMINA[AFP])</f>
        <v>363.06</v>
      </c>
      <c r="T336" s="34">
        <f>_xlfn.XLOOKUP(Tabla15[[#This Row],[COD]],TNOMINA[CODIGO],TNOMINA[Otros Descuentos])</f>
        <v>0</v>
      </c>
      <c r="U336" s="34">
        <f>_xlfn.XLOOKUP(Tabla15[[#This Row],[COD]],TNOMINA[CODIGO],TNOMINA[sneto])</f>
        <v>11311.38</v>
      </c>
      <c r="V336" s="21" t="str" cm="1">
        <f t="array" ref="V336">_xlfn.XLOOKUP(Tabla15[[#This Row],[cedula]],MINC_022025[NUMERO_DOCUMENTO],LEFT(MINC_022025[GENERO],1))</f>
        <v>M</v>
      </c>
      <c r="W336" s="56" t="str">
        <f>_xlfn.XLOOKUP(Tabla15[[#This Row],[DIRECCIÓN O DEPARTAMENTO]],MINC_022025[LUGAR_FUNCIONES],MINC_022025[LUGAR_FUNCIONES_CODIGO])</f>
        <v>01.83.03.03</v>
      </c>
      <c r="X336" s="21">
        <f>LEN(Tabla15[[#This Row],[CODIGO LUGAR]])</f>
        <v>11</v>
      </c>
      <c r="Y336" s="21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>
      <c r="A337" s="42" t="str">
        <f>Tabla15[[#This Row],[cedula]]&amp;Tabla15[[#This Row],[CTA]]&amp;Tabla15[[#This Row],[prog]]</f>
        <v>001091592852.1.1.1.0111</v>
      </c>
      <c r="B337" s="21" t="s">
        <v>1787</v>
      </c>
      <c r="C337" s="59" t="s">
        <v>1810</v>
      </c>
      <c r="D337" s="59" t="s">
        <v>5730</v>
      </c>
      <c r="E337" s="59" t="s">
        <v>5757</v>
      </c>
      <c r="F337" s="59" t="s">
        <v>9</v>
      </c>
      <c r="G337" s="59" t="s">
        <v>902</v>
      </c>
      <c r="H337" s="21" t="str">
        <f>_xlfn.XLOOKUP(Tabla15[[#This Row],[cedula]],MINC_022025[CATEGORIA_PROPIA],MINC_022025[FECHA_INGRESO_PRIMER_CARGO],_xlfn.XLOOKUP(Tabla15[[#This Row],[COD]],TNOMINA[CODIGO],TNOMINA[nombre]))</f>
        <v>JUAN VARGAS</v>
      </c>
      <c r="I337" s="21" t="str">
        <f>_xlfn.XLOOKUP(Tabla15[[#This Row],[cedula]],MINC_022025[CATEGORIA_PROPIA],MINC_022025[CARGO],_xlfn.XLOOKUP(Tabla15[[#This Row],[COD]],TNOMINA[CODIGO],TNOMINA[cargo]))</f>
        <v>SERENO</v>
      </c>
      <c r="J337" s="21" t="str">
        <f>_xlfn.XLOOKUP(Tabla15[[#This Row],[cedula]],MINC_022025[NUMERO_DOCUMENTO],MINC_022025[LUGAR_FUNCIONES])</f>
        <v>DIRECCION NACIONAL DE PATRIMONIO MONUMENTAL</v>
      </c>
      <c r="K3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37" s="21" t="str">
        <f>_xlfn.XLOOKUP(Tabla15[[#This Row],[CARGO]],TSIMPLIFICADO[CARGO],TSIMPLIFICADO[CATEGORIA DEL SERVIDOR],Tabla15[[#This Row],[TIPO]])</f>
        <v>ESTATUTO SIMPLIFICADO</v>
      </c>
      <c r="M337" s="21" t="str">
        <f>IF(Tabla15[[#This Row],[CTA]]="2.1.1.3.01","TRAMITE DE PENSION",IF(Tabla15[[#This Row],[CAT1]]&lt;&gt;"",Tabla15[[#This Row],[CAT1]],Tabla15[[#This Row],[CAT2]]))</f>
        <v>CARRERA ADMINISTRATIVA</v>
      </c>
      <c r="N337" s="86" t="str">
        <f>_xlfn.XLOOKUP(Tabla15[[#This Row],[cedula]],TFECHA[cedula],TFECHA[desde],"")</f>
        <v/>
      </c>
      <c r="O337" s="86" t="str">
        <f>_xlfn.XLOOKUP(Tabla15[[#This Row],[cedula]],TFECHA[cedula],TFECHA[hasta],"")</f>
        <v/>
      </c>
      <c r="P337" s="34">
        <f>_xlfn.XLOOKUP(Tabla15[[#This Row],[COD]],TNOMINA[CODIGO],TNOMINA[sbruto])</f>
        <v>11000</v>
      </c>
      <c r="Q337" s="34">
        <f>_xlfn.XLOOKUP(Tabla15[[#This Row],[COD]],TNOMINA[CODIGO],TNOMINA[ISR])</f>
        <v>0</v>
      </c>
      <c r="R337" s="34">
        <f>_xlfn.XLOOKUP(Tabla15[[#This Row],[COD]],TNOMINA[CODIGO],TNOMINA[SFS])</f>
        <v>334.4</v>
      </c>
      <c r="S337" s="34">
        <f>_xlfn.XLOOKUP(Tabla15[[#This Row],[COD]],TNOMINA[CODIGO],TNOMINA[AFP])</f>
        <v>315.7</v>
      </c>
      <c r="T337" s="34">
        <f>_xlfn.XLOOKUP(Tabla15[[#This Row],[COD]],TNOMINA[CODIGO],TNOMINA[Otros Descuentos])</f>
        <v>0</v>
      </c>
      <c r="U337" s="34">
        <f>_xlfn.XLOOKUP(Tabla15[[#This Row],[COD]],TNOMINA[CODIGO],TNOMINA[sneto])</f>
        <v>9974.9</v>
      </c>
      <c r="V337" s="21" t="str" cm="1">
        <f t="array" ref="V337">_xlfn.XLOOKUP(Tabla15[[#This Row],[cedula]],MINC_022025[NUMERO_DOCUMENTO],LEFT(MINC_022025[GENERO],1))</f>
        <v>M</v>
      </c>
      <c r="W337" s="56" t="str">
        <f>_xlfn.XLOOKUP(Tabla15[[#This Row],[DIRECCIÓN O DEPARTAMENTO]],MINC_022025[LUGAR_FUNCIONES],MINC_022025[LUGAR_FUNCIONES_CODIGO])</f>
        <v>01.83.03.03</v>
      </c>
      <c r="X337" s="21">
        <f>LEN(Tabla15[[#This Row],[CODIGO LUGAR]])</f>
        <v>11</v>
      </c>
      <c r="Y337" s="21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>
      <c r="A338" s="42" t="str">
        <f>Tabla15[[#This Row],[cedula]]&amp;Tabla15[[#This Row],[CTA]]&amp;Tabla15[[#This Row],[prog]]</f>
        <v>001101509762.1.1.1.0111</v>
      </c>
      <c r="B338" s="21" t="s">
        <v>1787</v>
      </c>
      <c r="C338" s="59" t="s">
        <v>1810</v>
      </c>
      <c r="D338" s="59" t="s">
        <v>5730</v>
      </c>
      <c r="E338" s="59" t="s">
        <v>5757</v>
      </c>
      <c r="F338" s="59" t="s">
        <v>9</v>
      </c>
      <c r="G338" s="59" t="s">
        <v>1502</v>
      </c>
      <c r="H338" s="21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338" s="21" t="str">
        <f>_xlfn.XLOOKUP(Tabla15[[#This Row],[cedula]],MINC_022025[CATEGORIA_PROPIA],MINC_022025[CARGO],_xlfn.XLOOKUP(Tabla15[[#This Row],[COD]],TNOMINA[CODIGO],TNOMINA[cargo]))</f>
        <v>DIRECTOR (A)</v>
      </c>
      <c r="J338" s="21" t="str">
        <f>_xlfn.XLOOKUP(Tabla15[[#This Row],[cedula]],MINC_022025[NUMERO_DOCUMENTO],MINC_022025[LUGAR_FUNCIONES])</f>
        <v>OFICINA NACIONAL DE PATRIMONIO CULTURAL SUBACUATICO</v>
      </c>
      <c r="K3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8" s="21" t="str">
        <f>_xlfn.XLOOKUP(Tabla15[[#This Row],[CARGO]],TSIMPLIFICADO[CARGO],TSIMPLIFICADO[CATEGORIA DEL SERVIDOR],Tabla15[[#This Row],[TIPO]])</f>
        <v>FIJO</v>
      </c>
      <c r="M338" s="21" t="str">
        <f>IF(Tabla15[[#This Row],[CTA]]="2.1.1.3.01","TRAMITE DE PENSION",IF(Tabla15[[#This Row],[CAT1]]&lt;&gt;"",Tabla15[[#This Row],[CAT1]],Tabla15[[#This Row],[CAT2]]))</f>
        <v>FIJO</v>
      </c>
      <c r="N338" s="86" t="str">
        <f>_xlfn.XLOOKUP(Tabla15[[#This Row],[cedula]],TFECHA[cedula],TFECHA[desde],"")</f>
        <v/>
      </c>
      <c r="O338" s="86" t="str">
        <f>_xlfn.XLOOKUP(Tabla15[[#This Row],[cedula]],TFECHA[cedula],TFECHA[hasta],"")</f>
        <v/>
      </c>
      <c r="P338" s="34">
        <f>_xlfn.XLOOKUP(Tabla15[[#This Row],[COD]],TNOMINA[CODIGO],TNOMINA[sbruto])</f>
        <v>180000</v>
      </c>
      <c r="Q338" s="34">
        <f>_xlfn.XLOOKUP(Tabla15[[#This Row],[COD]],TNOMINA[CODIGO],TNOMINA[ISR])</f>
        <v>30923.37</v>
      </c>
      <c r="R338" s="34">
        <f>_xlfn.XLOOKUP(Tabla15[[#This Row],[COD]],TNOMINA[CODIGO],TNOMINA[SFS])</f>
        <v>5472</v>
      </c>
      <c r="S338" s="34">
        <f>_xlfn.XLOOKUP(Tabla15[[#This Row],[COD]],TNOMINA[CODIGO],TNOMINA[AFP])</f>
        <v>5166</v>
      </c>
      <c r="T338" s="34">
        <f>_xlfn.XLOOKUP(Tabla15[[#This Row],[COD]],TNOMINA[CODIGO],TNOMINA[Otros Descuentos])</f>
        <v>25</v>
      </c>
      <c r="U338" s="34">
        <f>_xlfn.XLOOKUP(Tabla15[[#This Row],[COD]],TNOMINA[CODIGO],TNOMINA[sneto])</f>
        <v>138413.63</v>
      </c>
      <c r="V338" s="21" t="str" cm="1">
        <f t="array" ref="V338">_xlfn.XLOOKUP(Tabla15[[#This Row],[cedula]],MINC_022025[NUMERO_DOCUMENTO],LEFT(MINC_022025[GENERO],1))</f>
        <v>M</v>
      </c>
      <c r="W338" s="56" t="str">
        <f>_xlfn.XLOOKUP(Tabla15[[#This Row],[DIRECCIÓN O DEPARTAMENTO]],MINC_022025[LUGAR_FUNCIONES],MINC_022025[LUGAR_FUNCIONES_CODIGO])</f>
        <v>01.83.03.05</v>
      </c>
      <c r="X338" s="21">
        <f>LEN(Tabla15[[#This Row],[CODIGO LUGAR]])</f>
        <v>11</v>
      </c>
      <c r="Y338" s="21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>
      <c r="A339" s="42" t="str">
        <f>Tabla15[[#This Row],[cedula]]&amp;Tabla15[[#This Row],[CTA]]&amp;Tabla15[[#This Row],[prog]]</f>
        <v>001178771752.1.1.1.0111</v>
      </c>
      <c r="B339" s="21" t="s">
        <v>1787</v>
      </c>
      <c r="C339" s="59" t="s">
        <v>1810</v>
      </c>
      <c r="D339" s="59" t="s">
        <v>5730</v>
      </c>
      <c r="E339" s="59" t="s">
        <v>5757</v>
      </c>
      <c r="F339" s="59" t="s">
        <v>9</v>
      </c>
      <c r="G339" s="59" t="s">
        <v>2862</v>
      </c>
      <c r="H339" s="21" t="str">
        <f>_xlfn.XLOOKUP(Tabla15[[#This Row],[cedula]],MINC_022025[CATEGORIA_PROPIA],MINC_022025[FECHA_INGRESO_PRIMER_CARGO],_xlfn.XLOOKUP(Tabla15[[#This Row],[COD]],TNOMINA[CODIGO],TNOMINA[nombre]))</f>
        <v>JAIRO PEREZ FLORENTINO</v>
      </c>
      <c r="I339" s="21" t="str">
        <f>_xlfn.XLOOKUP(Tabla15[[#This Row],[cedula]],MINC_022025[CATEGORIA_PROPIA],MINC_022025[CARGO],_xlfn.XLOOKUP(Tabla15[[#This Row],[COD]],TNOMINA[CODIGO],TNOMINA[cargo]))</f>
        <v>AUXILIAR ALMACEN Y SUMINISTRO</v>
      </c>
      <c r="J339" s="21" t="str">
        <f>_xlfn.XLOOKUP(Tabla15[[#This Row],[cedula]],MINC_022025[NUMERO_DOCUMENTO],MINC_022025[LUGAR_FUNCIONES])</f>
        <v>OFICINA NACIONAL DE PATRIMONIO CULTURAL SUBACUATICO</v>
      </c>
      <c r="K3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39" s="21" t="str">
        <f>_xlfn.XLOOKUP(Tabla15[[#This Row],[CARGO]],TSIMPLIFICADO[CARGO],TSIMPLIFICADO[CATEGORIA DEL SERVIDOR],Tabla15[[#This Row],[TIPO]])</f>
        <v>ESTATUTO SIMPLIFICADO</v>
      </c>
      <c r="M339" s="21" t="str">
        <f>IF(Tabla15[[#This Row],[CTA]]="2.1.1.3.01","TRAMITE DE PENSION",IF(Tabla15[[#This Row],[CAT1]]&lt;&gt;"",Tabla15[[#This Row],[CAT1]],Tabla15[[#This Row],[CAT2]]))</f>
        <v>ESTATUTO SIMPLIFICADO</v>
      </c>
      <c r="N339" s="86" t="str">
        <f>_xlfn.XLOOKUP(Tabla15[[#This Row],[cedula]],TFECHA[cedula],TFECHA[desde],"")</f>
        <v/>
      </c>
      <c r="O339" s="86" t="str">
        <f>_xlfn.XLOOKUP(Tabla15[[#This Row],[cedula]],TFECHA[cedula],TFECHA[hasta],"")</f>
        <v/>
      </c>
      <c r="P339" s="34">
        <f>_xlfn.XLOOKUP(Tabla15[[#This Row],[COD]],TNOMINA[CODIGO],TNOMINA[sbruto])</f>
        <v>35000</v>
      </c>
      <c r="Q339" s="34">
        <f>_xlfn.XLOOKUP(Tabla15[[#This Row],[COD]],TNOMINA[CODIGO],TNOMINA[ISR])</f>
        <v>0</v>
      </c>
      <c r="R339" s="34">
        <f>_xlfn.XLOOKUP(Tabla15[[#This Row],[COD]],TNOMINA[CODIGO],TNOMINA[SFS])</f>
        <v>1064</v>
      </c>
      <c r="S339" s="34">
        <f>_xlfn.XLOOKUP(Tabla15[[#This Row],[COD]],TNOMINA[CODIGO],TNOMINA[AFP])</f>
        <v>1004.5</v>
      </c>
      <c r="T339" s="34">
        <f>_xlfn.XLOOKUP(Tabla15[[#This Row],[COD]],TNOMINA[CODIGO],TNOMINA[Otros Descuentos])</f>
        <v>0</v>
      </c>
      <c r="U339" s="34">
        <f>_xlfn.XLOOKUP(Tabla15[[#This Row],[COD]],TNOMINA[CODIGO],TNOMINA[sneto])</f>
        <v>32906.5</v>
      </c>
      <c r="V339" s="21" t="str" cm="1">
        <f t="array" ref="V339">_xlfn.XLOOKUP(Tabla15[[#This Row],[cedula]],MINC_022025[NUMERO_DOCUMENTO],LEFT(MINC_022025[GENERO],1))</f>
        <v>M</v>
      </c>
      <c r="W339" s="56" t="str">
        <f>_xlfn.XLOOKUP(Tabla15[[#This Row],[DIRECCIÓN O DEPARTAMENTO]],MINC_022025[LUGAR_FUNCIONES],MINC_022025[LUGAR_FUNCIONES_CODIGO])</f>
        <v>01.83.03.05</v>
      </c>
      <c r="X339" s="21">
        <f>LEN(Tabla15[[#This Row],[CODIGO LUGAR]])</f>
        <v>11</v>
      </c>
      <c r="Y339" s="21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>
      <c r="A340" s="42" t="str">
        <f>Tabla15[[#This Row],[cedula]]&amp;Tabla15[[#This Row],[CTA]]&amp;Tabla15[[#This Row],[prog]]</f>
        <v>041001362192.1.1.1.0111</v>
      </c>
      <c r="B340" s="21" t="s">
        <v>1787</v>
      </c>
      <c r="C340" s="59" t="s">
        <v>1810</v>
      </c>
      <c r="D340" s="59" t="s">
        <v>5730</v>
      </c>
      <c r="E340" s="59" t="s">
        <v>5757</v>
      </c>
      <c r="F340" s="59" t="s">
        <v>9</v>
      </c>
      <c r="G340" s="59" t="s">
        <v>1504</v>
      </c>
      <c r="H340" s="21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340" s="21" t="str">
        <f>_xlfn.XLOOKUP(Tabla15[[#This Row],[cedula]],MINC_022025[CATEGORIA_PROPIA],MINC_022025[CARGO],_xlfn.XLOOKUP(Tabla15[[#This Row],[COD]],TNOMINA[CODIGO],TNOMINA[cargo]))</f>
        <v>TECNICO BUZO</v>
      </c>
      <c r="J340" s="21" t="str">
        <f>_xlfn.XLOOKUP(Tabla15[[#This Row],[cedula]],MINC_022025[NUMERO_DOCUMENTO],MINC_022025[LUGAR_FUNCIONES])</f>
        <v>OFICINA NACIONAL DE PATRIMONIO CULTURAL SUBACUATICO</v>
      </c>
      <c r="K3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0" s="21" t="str">
        <f>_xlfn.XLOOKUP(Tabla15[[#This Row],[CARGO]],TSIMPLIFICADO[CARGO],TSIMPLIFICADO[CATEGORIA DEL SERVIDOR],Tabla15[[#This Row],[TIPO]])</f>
        <v>FIJO</v>
      </c>
      <c r="M340" s="21" t="str">
        <f>IF(Tabla15[[#This Row],[CTA]]="2.1.1.3.01","TRAMITE DE PENSION",IF(Tabla15[[#This Row],[CAT1]]&lt;&gt;"",Tabla15[[#This Row],[CAT1]],Tabla15[[#This Row],[CAT2]]))</f>
        <v>FIJO</v>
      </c>
      <c r="N340" s="86" t="str">
        <f>_xlfn.XLOOKUP(Tabla15[[#This Row],[cedula]],TFECHA[cedula],TFECHA[desde],"")</f>
        <v/>
      </c>
      <c r="O340" s="86" t="str">
        <f>_xlfn.XLOOKUP(Tabla15[[#This Row],[cedula]],TFECHA[cedula],TFECHA[hasta],"")</f>
        <v/>
      </c>
      <c r="P340" s="34">
        <f>_xlfn.XLOOKUP(Tabla15[[#This Row],[COD]],TNOMINA[CODIGO],TNOMINA[sbruto])</f>
        <v>31500</v>
      </c>
      <c r="Q340" s="34">
        <f>_xlfn.XLOOKUP(Tabla15[[#This Row],[COD]],TNOMINA[CODIGO],TNOMINA[ISR])</f>
        <v>0</v>
      </c>
      <c r="R340" s="34">
        <f>_xlfn.XLOOKUP(Tabla15[[#This Row],[COD]],TNOMINA[CODIGO],TNOMINA[SFS])</f>
        <v>957.6</v>
      </c>
      <c r="S340" s="34">
        <f>_xlfn.XLOOKUP(Tabla15[[#This Row],[COD]],TNOMINA[CODIGO],TNOMINA[AFP])</f>
        <v>904.05</v>
      </c>
      <c r="T340" s="34">
        <f>_xlfn.XLOOKUP(Tabla15[[#This Row],[COD]],TNOMINA[CODIGO],TNOMINA[Otros Descuentos])</f>
        <v>0</v>
      </c>
      <c r="U340" s="34">
        <f>_xlfn.XLOOKUP(Tabla15[[#This Row],[COD]],TNOMINA[CODIGO],TNOMINA[sneto])</f>
        <v>27897.89</v>
      </c>
      <c r="V340" s="21" t="str" cm="1">
        <f t="array" ref="V340">_xlfn.XLOOKUP(Tabla15[[#This Row],[cedula]],MINC_022025[NUMERO_DOCUMENTO],LEFT(MINC_022025[GENERO],1))</f>
        <v>M</v>
      </c>
      <c r="W340" s="56" t="str">
        <f>_xlfn.XLOOKUP(Tabla15[[#This Row],[DIRECCIÓN O DEPARTAMENTO]],MINC_022025[LUGAR_FUNCIONES],MINC_022025[LUGAR_FUNCIONES_CODIGO])</f>
        <v>01.83.03.05</v>
      </c>
      <c r="X340" s="21">
        <f>LEN(Tabla15[[#This Row],[CODIGO LUGAR]])</f>
        <v>11</v>
      </c>
      <c r="Y340" s="21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>
      <c r="A341" s="42" t="str">
        <f>Tabla15[[#This Row],[cedula]]&amp;Tabla15[[#This Row],[CTA]]&amp;Tabla15[[#This Row],[prog]]</f>
        <v>402397046002.1.1.1.0111</v>
      </c>
      <c r="B341" s="21" t="s">
        <v>1787</v>
      </c>
      <c r="C341" s="59" t="s">
        <v>1810</v>
      </c>
      <c r="D341" s="59" t="s">
        <v>5730</v>
      </c>
      <c r="E341" s="59" t="s">
        <v>5757</v>
      </c>
      <c r="F341" s="59" t="s">
        <v>9</v>
      </c>
      <c r="G341" s="59" t="s">
        <v>2822</v>
      </c>
      <c r="H341" s="21" t="str">
        <f>_xlfn.XLOOKUP(Tabla15[[#This Row],[cedula]],MINC_022025[CATEGORIA_PROPIA],MINC_022025[FECHA_INGRESO_PRIMER_CARGO],_xlfn.XLOOKUP(Tabla15[[#This Row],[COD]],TNOMINA[CODIGO],TNOMINA[nombre]))</f>
        <v>ANGEL MIGUEL DIAZ LEBRON</v>
      </c>
      <c r="I341" s="21" t="str">
        <f>_xlfn.XLOOKUP(Tabla15[[#This Row],[cedula]],MINC_022025[CATEGORIA_PROPIA],MINC_022025[CARGO],_xlfn.XLOOKUP(Tabla15[[#This Row],[COD]],TNOMINA[CODIGO],TNOMINA[cargo]))</f>
        <v>AUXILIAR ALMACEN Y SUMINISTRO</v>
      </c>
      <c r="J341" s="21" t="str">
        <f>_xlfn.XLOOKUP(Tabla15[[#This Row],[cedula]],MINC_022025[NUMERO_DOCUMENTO],MINC_022025[LUGAR_FUNCIONES])</f>
        <v>OFICINA NACIONAL DE PATRIMONIO CULTURAL SUBACUATICO</v>
      </c>
      <c r="K3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1" s="21" t="str">
        <f>_xlfn.XLOOKUP(Tabla15[[#This Row],[CARGO]],TSIMPLIFICADO[CARGO],TSIMPLIFICADO[CATEGORIA DEL SERVIDOR],Tabla15[[#This Row],[TIPO]])</f>
        <v>ESTATUTO SIMPLIFICADO</v>
      </c>
      <c r="M341" s="21" t="str">
        <f>IF(Tabla15[[#This Row],[CTA]]="2.1.1.3.01","TRAMITE DE PENSION",IF(Tabla15[[#This Row],[CAT1]]&lt;&gt;"",Tabla15[[#This Row],[CAT1]],Tabla15[[#This Row],[CAT2]]))</f>
        <v>ESTATUTO SIMPLIFICADO</v>
      </c>
      <c r="N341" s="86" t="str">
        <f>_xlfn.XLOOKUP(Tabla15[[#This Row],[cedula]],TFECHA[cedula],TFECHA[desde],"")</f>
        <v/>
      </c>
      <c r="O341" s="86" t="str">
        <f>_xlfn.XLOOKUP(Tabla15[[#This Row],[cedula]],TFECHA[cedula],TFECHA[hasta],"")</f>
        <v/>
      </c>
      <c r="P341" s="34">
        <f>_xlfn.XLOOKUP(Tabla15[[#This Row],[COD]],TNOMINA[CODIGO],TNOMINA[sbruto])</f>
        <v>30000</v>
      </c>
      <c r="Q341" s="34">
        <f>_xlfn.XLOOKUP(Tabla15[[#This Row],[COD]],TNOMINA[CODIGO],TNOMINA[ISR])</f>
        <v>0</v>
      </c>
      <c r="R341" s="34">
        <f>_xlfn.XLOOKUP(Tabla15[[#This Row],[COD]],TNOMINA[CODIGO],TNOMINA[SFS])</f>
        <v>912</v>
      </c>
      <c r="S341" s="34">
        <f>_xlfn.XLOOKUP(Tabla15[[#This Row],[COD]],TNOMINA[CODIGO],TNOMINA[AFP])</f>
        <v>861</v>
      </c>
      <c r="T341" s="34">
        <f>_xlfn.XLOOKUP(Tabla15[[#This Row],[COD]],TNOMINA[CODIGO],TNOMINA[Otros Descuentos])</f>
        <v>0</v>
      </c>
      <c r="U341" s="34">
        <f>_xlfn.XLOOKUP(Tabla15[[#This Row],[COD]],TNOMINA[CODIGO],TNOMINA[sneto])</f>
        <v>28202</v>
      </c>
      <c r="V341" s="21" t="str" cm="1">
        <f t="array" ref="V341">_xlfn.XLOOKUP(Tabla15[[#This Row],[cedula]],MINC_022025[NUMERO_DOCUMENTO],LEFT(MINC_022025[GENERO],1))</f>
        <v>M</v>
      </c>
      <c r="W341" s="56" t="str">
        <f>_xlfn.XLOOKUP(Tabla15[[#This Row],[DIRECCIÓN O DEPARTAMENTO]],MINC_022025[LUGAR_FUNCIONES],MINC_022025[LUGAR_FUNCIONES_CODIGO])</f>
        <v>01.83.03.05</v>
      </c>
      <c r="X341" s="21">
        <f>LEN(Tabla15[[#This Row],[CODIGO LUGAR]])</f>
        <v>11</v>
      </c>
      <c r="Y341" s="21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>
      <c r="A342" s="42" t="str">
        <f>Tabla15[[#This Row],[cedula]]&amp;Tabla15[[#This Row],[CTA]]&amp;Tabla15[[#This Row],[prog]]</f>
        <v>229002662592.1.1.1.0111</v>
      </c>
      <c r="B342" s="21" t="s">
        <v>1787</v>
      </c>
      <c r="C342" s="59" t="s">
        <v>1810</v>
      </c>
      <c r="D342" s="59" t="s">
        <v>5730</v>
      </c>
      <c r="E342" s="59" t="s">
        <v>5757</v>
      </c>
      <c r="F342" s="59" t="s">
        <v>9</v>
      </c>
      <c r="G342" s="59" t="s">
        <v>2854</v>
      </c>
      <c r="H342" s="21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342" s="21" t="str">
        <f>_xlfn.XLOOKUP(Tabla15[[#This Row],[cedula]],MINC_022025[CATEGORIA_PROPIA],MINC_022025[CARGO],_xlfn.XLOOKUP(Tabla15[[#This Row],[COD]],TNOMINA[CODIGO],TNOMINA[cargo]))</f>
        <v>AUXILIAR ALMACEN Y SUMINISTRO</v>
      </c>
      <c r="J342" s="21" t="str">
        <f>_xlfn.XLOOKUP(Tabla15[[#This Row],[cedula]],MINC_022025[NUMERO_DOCUMENTO],MINC_022025[LUGAR_FUNCIONES])</f>
        <v>OFICINA NACIONAL DE PATRIMONIO CULTURAL SUBACUATICO</v>
      </c>
      <c r="K3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2" s="21" t="str">
        <f>_xlfn.XLOOKUP(Tabla15[[#This Row],[CARGO]],TSIMPLIFICADO[CARGO],TSIMPLIFICADO[CATEGORIA DEL SERVIDOR],Tabla15[[#This Row],[TIPO]])</f>
        <v>ESTATUTO SIMPLIFICADO</v>
      </c>
      <c r="M342" s="21" t="str">
        <f>IF(Tabla15[[#This Row],[CTA]]="2.1.1.3.01","TRAMITE DE PENSION",IF(Tabla15[[#This Row],[CAT1]]&lt;&gt;"",Tabla15[[#This Row],[CAT1]],Tabla15[[#This Row],[CAT2]]))</f>
        <v>ESTATUTO SIMPLIFICADO</v>
      </c>
      <c r="N342" s="86" t="str">
        <f>_xlfn.XLOOKUP(Tabla15[[#This Row],[cedula]],TFECHA[cedula],TFECHA[desde],"")</f>
        <v/>
      </c>
      <c r="O342" s="86" t="str">
        <f>_xlfn.XLOOKUP(Tabla15[[#This Row],[cedula]],TFECHA[cedula],TFECHA[hasta],"")</f>
        <v/>
      </c>
      <c r="P342" s="34">
        <f>_xlfn.XLOOKUP(Tabla15[[#This Row],[COD]],TNOMINA[CODIGO],TNOMINA[sbruto])</f>
        <v>30000</v>
      </c>
      <c r="Q342" s="34">
        <f>_xlfn.XLOOKUP(Tabla15[[#This Row],[COD]],TNOMINA[CODIGO],TNOMINA[ISR])</f>
        <v>0</v>
      </c>
      <c r="R342" s="34">
        <f>_xlfn.XLOOKUP(Tabla15[[#This Row],[COD]],TNOMINA[CODIGO],TNOMINA[SFS])</f>
        <v>912</v>
      </c>
      <c r="S342" s="34">
        <f>_xlfn.XLOOKUP(Tabla15[[#This Row],[COD]],TNOMINA[CODIGO],TNOMINA[AFP])</f>
        <v>861</v>
      </c>
      <c r="T342" s="34">
        <f>_xlfn.XLOOKUP(Tabla15[[#This Row],[COD]],TNOMINA[CODIGO],TNOMINA[Otros Descuentos])</f>
        <v>0</v>
      </c>
      <c r="U342" s="34">
        <f>_xlfn.XLOOKUP(Tabla15[[#This Row],[COD]],TNOMINA[CODIGO],TNOMINA[sneto])</f>
        <v>28202</v>
      </c>
      <c r="V342" s="21" t="str" cm="1">
        <f t="array" ref="V342">_xlfn.XLOOKUP(Tabla15[[#This Row],[cedula]],MINC_022025[NUMERO_DOCUMENTO],LEFT(MINC_022025[GENERO],1))</f>
        <v>M</v>
      </c>
      <c r="W342" s="56" t="str">
        <f>_xlfn.XLOOKUP(Tabla15[[#This Row],[DIRECCIÓN O DEPARTAMENTO]],MINC_022025[LUGAR_FUNCIONES],MINC_022025[LUGAR_FUNCIONES_CODIGO])</f>
        <v>01.83.03.05</v>
      </c>
      <c r="X342" s="21">
        <f>LEN(Tabla15[[#This Row],[CODIGO LUGAR]])</f>
        <v>11</v>
      </c>
      <c r="Y342" s="21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>
      <c r="A343" s="42" t="str">
        <f>Tabla15[[#This Row],[cedula]]&amp;Tabla15[[#This Row],[CTA]]&amp;Tabla15[[#This Row],[prog]]</f>
        <v>223005316412.1.1.1.0111</v>
      </c>
      <c r="B343" s="21" t="s">
        <v>1787</v>
      </c>
      <c r="C343" s="59" t="s">
        <v>1810</v>
      </c>
      <c r="D343" s="59" t="s">
        <v>5730</v>
      </c>
      <c r="E343" s="59" t="s">
        <v>5757</v>
      </c>
      <c r="F343" s="59" t="s">
        <v>9</v>
      </c>
      <c r="G343" s="59" t="s">
        <v>1506</v>
      </c>
      <c r="H343" s="21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343" s="21" t="str">
        <f>_xlfn.XLOOKUP(Tabla15[[#This Row],[cedula]],MINC_022025[CATEGORIA_PROPIA],MINC_022025[CARGO],_xlfn.XLOOKUP(Tabla15[[#This Row],[COD]],TNOMINA[CODIGO],TNOMINA[cargo]))</f>
        <v>SECRETARIA</v>
      </c>
      <c r="J343" s="21" t="str">
        <f>_xlfn.XLOOKUP(Tabla15[[#This Row],[cedula]],MINC_022025[NUMERO_DOCUMENTO],MINC_022025[LUGAR_FUNCIONES])</f>
        <v>OFICINA NACIONAL DE PATRIMONIO CULTURAL SUBACUATICO</v>
      </c>
      <c r="K3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3" s="21" t="str">
        <f>_xlfn.XLOOKUP(Tabla15[[#This Row],[CARGO]],TSIMPLIFICADO[CARGO],TSIMPLIFICADO[CATEGORIA DEL SERVIDOR],Tabla15[[#This Row],[TIPO]])</f>
        <v>ESTATUTO SIMPLIFICADO</v>
      </c>
      <c r="M343" s="21" t="str">
        <f>IF(Tabla15[[#This Row],[CTA]]="2.1.1.3.01","TRAMITE DE PENSION",IF(Tabla15[[#This Row],[CAT1]]&lt;&gt;"",Tabla15[[#This Row],[CAT1]],Tabla15[[#This Row],[CAT2]]))</f>
        <v>ESTATUTO SIMPLIFICADO</v>
      </c>
      <c r="N343" s="86" t="str">
        <f>_xlfn.XLOOKUP(Tabla15[[#This Row],[cedula]],TFECHA[cedula],TFECHA[desde],"")</f>
        <v/>
      </c>
      <c r="O343" s="86" t="str">
        <f>_xlfn.XLOOKUP(Tabla15[[#This Row],[cedula]],TFECHA[cedula],TFECHA[hasta],"")</f>
        <v/>
      </c>
      <c r="P343" s="34">
        <f>_xlfn.XLOOKUP(Tabla15[[#This Row],[COD]],TNOMINA[CODIGO],TNOMINA[sbruto])</f>
        <v>30000</v>
      </c>
      <c r="Q343" s="34">
        <f>_xlfn.XLOOKUP(Tabla15[[#This Row],[COD]],TNOMINA[CODIGO],TNOMINA[ISR])</f>
        <v>0</v>
      </c>
      <c r="R343" s="34">
        <f>_xlfn.XLOOKUP(Tabla15[[#This Row],[COD]],TNOMINA[CODIGO],TNOMINA[SFS])</f>
        <v>912</v>
      </c>
      <c r="S343" s="34">
        <f>_xlfn.XLOOKUP(Tabla15[[#This Row],[COD]],TNOMINA[CODIGO],TNOMINA[AFP])</f>
        <v>861</v>
      </c>
      <c r="T343" s="34">
        <f>_xlfn.XLOOKUP(Tabla15[[#This Row],[COD]],TNOMINA[CODIGO],TNOMINA[Otros Descuentos])</f>
        <v>0</v>
      </c>
      <c r="U343" s="34">
        <f>_xlfn.XLOOKUP(Tabla15[[#This Row],[COD]],TNOMINA[CODIGO],TNOMINA[sneto])</f>
        <v>20305.080000000002</v>
      </c>
      <c r="V343" s="21" t="str" cm="1">
        <f t="array" ref="V343">_xlfn.XLOOKUP(Tabla15[[#This Row],[cedula]],MINC_022025[NUMERO_DOCUMENTO],LEFT(MINC_022025[GENERO],1))</f>
        <v>F</v>
      </c>
      <c r="W343" s="56" t="str">
        <f>_xlfn.XLOOKUP(Tabla15[[#This Row],[DIRECCIÓN O DEPARTAMENTO]],MINC_022025[LUGAR_FUNCIONES],MINC_022025[LUGAR_FUNCIONES_CODIGO])</f>
        <v>01.83.03.05</v>
      </c>
      <c r="X343" s="21">
        <f>LEN(Tabla15[[#This Row],[CODIGO LUGAR]])</f>
        <v>11</v>
      </c>
      <c r="Y343" s="21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>
      <c r="A344" s="42" t="str">
        <f>Tabla15[[#This Row],[cedula]]&amp;Tabla15[[#This Row],[CTA]]&amp;Tabla15[[#This Row],[prog]]</f>
        <v>001161102552.1.1.1.0111</v>
      </c>
      <c r="B344" s="21" t="s">
        <v>1787</v>
      </c>
      <c r="C344" s="59" t="s">
        <v>1810</v>
      </c>
      <c r="D344" s="59" t="s">
        <v>5730</v>
      </c>
      <c r="E344" s="59" t="s">
        <v>5757</v>
      </c>
      <c r="F344" s="59" t="s">
        <v>9</v>
      </c>
      <c r="G344" s="59" t="s">
        <v>2441</v>
      </c>
      <c r="H344" s="21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344" s="21" t="str">
        <f>_xlfn.XLOOKUP(Tabla15[[#This Row],[cedula]],MINC_022025[CATEGORIA_PROPIA],MINC_022025[CARGO],_xlfn.XLOOKUP(Tabla15[[#This Row],[COD]],TNOMINA[CODIGO],TNOMINA[cargo]))</f>
        <v>CONSERJE</v>
      </c>
      <c r="J344" s="21" t="str">
        <f>_xlfn.XLOOKUP(Tabla15[[#This Row],[cedula]],MINC_022025[NUMERO_DOCUMENTO],MINC_022025[LUGAR_FUNCIONES])</f>
        <v>OFICINA NACIONAL DE PATRIMONIO CULTURAL SUBACUATICO</v>
      </c>
      <c r="K3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4" s="21" t="str">
        <f>_xlfn.XLOOKUP(Tabla15[[#This Row],[CARGO]],TSIMPLIFICADO[CARGO],TSIMPLIFICADO[CATEGORIA DEL SERVIDOR],Tabla15[[#This Row],[TIPO]])</f>
        <v>ESTATUTO SIMPLIFICADO</v>
      </c>
      <c r="M344" s="21" t="str">
        <f>IF(Tabla15[[#This Row],[CTA]]="2.1.1.3.01","TRAMITE DE PENSION",IF(Tabla15[[#This Row],[CAT1]]&lt;&gt;"",Tabla15[[#This Row],[CAT1]],Tabla15[[#This Row],[CAT2]]))</f>
        <v>ESTATUTO SIMPLIFICADO</v>
      </c>
      <c r="N344" s="86" t="str">
        <f>_xlfn.XLOOKUP(Tabla15[[#This Row],[cedula]],TFECHA[cedula],TFECHA[desde],"")</f>
        <v/>
      </c>
      <c r="O344" s="86" t="str">
        <f>_xlfn.XLOOKUP(Tabla15[[#This Row],[cedula]],TFECHA[cedula],TFECHA[hasta],"")</f>
        <v/>
      </c>
      <c r="P344" s="34">
        <f>_xlfn.XLOOKUP(Tabla15[[#This Row],[COD]],TNOMINA[CODIGO],TNOMINA[sbruto])</f>
        <v>18000</v>
      </c>
      <c r="Q344" s="34">
        <f>_xlfn.XLOOKUP(Tabla15[[#This Row],[COD]],TNOMINA[CODIGO],TNOMINA[ISR])</f>
        <v>0</v>
      </c>
      <c r="R344" s="34">
        <f>_xlfn.XLOOKUP(Tabla15[[#This Row],[COD]],TNOMINA[CODIGO],TNOMINA[SFS])</f>
        <v>547.20000000000005</v>
      </c>
      <c r="S344" s="34">
        <f>_xlfn.XLOOKUP(Tabla15[[#This Row],[COD]],TNOMINA[CODIGO],TNOMINA[AFP])</f>
        <v>516.6</v>
      </c>
      <c r="T344" s="34">
        <f>_xlfn.XLOOKUP(Tabla15[[#This Row],[COD]],TNOMINA[CODIGO],TNOMINA[Otros Descuentos])</f>
        <v>0</v>
      </c>
      <c r="U344" s="34">
        <f>_xlfn.XLOOKUP(Tabla15[[#This Row],[COD]],TNOMINA[CODIGO],TNOMINA[sneto])</f>
        <v>15335.28</v>
      </c>
      <c r="V344" s="21" t="str" cm="1">
        <f t="array" ref="V344">_xlfn.XLOOKUP(Tabla15[[#This Row],[cedula]],MINC_022025[NUMERO_DOCUMENTO],LEFT(MINC_022025[GENERO],1))</f>
        <v>F</v>
      </c>
      <c r="W344" s="56" t="str">
        <f>_xlfn.XLOOKUP(Tabla15[[#This Row],[DIRECCIÓN O DEPARTAMENTO]],MINC_022025[LUGAR_FUNCIONES],MINC_022025[LUGAR_FUNCIONES_CODIGO])</f>
        <v>01.83.03.05</v>
      </c>
      <c r="X344" s="21">
        <f>LEN(Tabla15[[#This Row],[CODIGO LUGAR]])</f>
        <v>11</v>
      </c>
      <c r="Y344" s="21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>
      <c r="A345" s="42" t="str">
        <f>Tabla15[[#This Row],[cedula]]&amp;Tabla15[[#This Row],[CTA]]&amp;Tabla15[[#This Row],[prog]]</f>
        <v>001054844302.1.1.1.0111</v>
      </c>
      <c r="B345" s="21" t="s">
        <v>1787</v>
      </c>
      <c r="C345" s="59" t="s">
        <v>1810</v>
      </c>
      <c r="D345" s="59" t="s">
        <v>5730</v>
      </c>
      <c r="E345" s="59" t="s">
        <v>5757</v>
      </c>
      <c r="F345" s="59" t="s">
        <v>9</v>
      </c>
      <c r="G345" s="59" t="s">
        <v>1505</v>
      </c>
      <c r="H345" s="21" t="str">
        <f>_xlfn.XLOOKUP(Tabla15[[#This Row],[cedula]],MINC_022025[CATEGORIA_PROPIA],MINC_022025[FECHA_INGRESO_PRIMER_CARGO],_xlfn.XLOOKUP(Tabla15[[#This Row],[COD]],TNOMINA[CODIGO],TNOMINA[nombre]))</f>
        <v>VALENTINA BALBUENA</v>
      </c>
      <c r="I345" s="21" t="str">
        <f>_xlfn.XLOOKUP(Tabla15[[#This Row],[cedula]],MINC_022025[CATEGORIA_PROPIA],MINC_022025[CARGO],_xlfn.XLOOKUP(Tabla15[[#This Row],[COD]],TNOMINA[CODIGO],TNOMINA[cargo]))</f>
        <v>CONSERJE</v>
      </c>
      <c r="J345" s="21" t="str">
        <f>_xlfn.XLOOKUP(Tabla15[[#This Row],[cedula]],MINC_022025[NUMERO_DOCUMENTO],MINC_022025[LUGAR_FUNCIONES])</f>
        <v>OFICINA NACIONAL DE PATRIMONIO CULTURAL SUBACUATICO</v>
      </c>
      <c r="K3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5" s="21" t="str">
        <f>_xlfn.XLOOKUP(Tabla15[[#This Row],[CARGO]],TSIMPLIFICADO[CARGO],TSIMPLIFICADO[CATEGORIA DEL SERVIDOR],Tabla15[[#This Row],[TIPO]])</f>
        <v>ESTATUTO SIMPLIFICADO</v>
      </c>
      <c r="M345" s="21" t="str">
        <f>IF(Tabla15[[#This Row],[CTA]]="2.1.1.3.01","TRAMITE DE PENSION",IF(Tabla15[[#This Row],[CAT1]]&lt;&gt;"",Tabla15[[#This Row],[CAT1]],Tabla15[[#This Row],[CAT2]]))</f>
        <v>ESTATUTO SIMPLIFICADO</v>
      </c>
      <c r="N345" s="86" t="str">
        <f>_xlfn.XLOOKUP(Tabla15[[#This Row],[cedula]],TFECHA[cedula],TFECHA[desde],"")</f>
        <v/>
      </c>
      <c r="O345" s="86" t="str">
        <f>_xlfn.XLOOKUP(Tabla15[[#This Row],[cedula]],TFECHA[cedula],TFECHA[hasta],"")</f>
        <v/>
      </c>
      <c r="P345" s="34">
        <f>_xlfn.XLOOKUP(Tabla15[[#This Row],[COD]],TNOMINA[CODIGO],TNOMINA[sbruto])</f>
        <v>16500</v>
      </c>
      <c r="Q345" s="34">
        <f>_xlfn.XLOOKUP(Tabla15[[#This Row],[COD]],TNOMINA[CODIGO],TNOMINA[ISR])</f>
        <v>0</v>
      </c>
      <c r="R345" s="34">
        <f>_xlfn.XLOOKUP(Tabla15[[#This Row],[COD]],TNOMINA[CODIGO],TNOMINA[SFS])</f>
        <v>501.6</v>
      </c>
      <c r="S345" s="34">
        <f>_xlfn.XLOOKUP(Tabla15[[#This Row],[COD]],TNOMINA[CODIGO],TNOMINA[AFP])</f>
        <v>473.55</v>
      </c>
      <c r="T345" s="34">
        <f>_xlfn.XLOOKUP(Tabla15[[#This Row],[COD]],TNOMINA[CODIGO],TNOMINA[Otros Descuentos])</f>
        <v>0</v>
      </c>
      <c r="U345" s="34">
        <f>_xlfn.XLOOKUP(Tabla15[[#This Row],[COD]],TNOMINA[CODIGO],TNOMINA[sneto])</f>
        <v>10897.77</v>
      </c>
      <c r="V345" s="21" t="str" cm="1">
        <f t="array" ref="V345">_xlfn.XLOOKUP(Tabla15[[#This Row],[cedula]],MINC_022025[NUMERO_DOCUMENTO],LEFT(MINC_022025[GENERO],1))</f>
        <v>F</v>
      </c>
      <c r="W345" s="56" t="str">
        <f>_xlfn.XLOOKUP(Tabla15[[#This Row],[DIRECCIÓN O DEPARTAMENTO]],MINC_022025[LUGAR_FUNCIONES],MINC_022025[LUGAR_FUNCIONES_CODIGO])</f>
        <v>01.83.03.05</v>
      </c>
      <c r="X345" s="21">
        <f>LEN(Tabla15[[#This Row],[CODIGO LUGAR]])</f>
        <v>11</v>
      </c>
      <c r="Y345" s="21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>
      <c r="A346" s="42" t="str">
        <f>Tabla15[[#This Row],[cedula]]&amp;Tabla15[[#This Row],[CTA]]&amp;Tabla15[[#This Row],[prog]]</f>
        <v>031031519442.1.1.1.0113</v>
      </c>
      <c r="B346" s="21" t="s">
        <v>1787</v>
      </c>
      <c r="C346" s="59" t="s">
        <v>1811</v>
      </c>
      <c r="D346" s="59" t="s">
        <v>5759</v>
      </c>
      <c r="E346" s="59" t="s">
        <v>5731</v>
      </c>
      <c r="F346" s="59" t="s">
        <v>9</v>
      </c>
      <c r="G346" s="59" t="s">
        <v>1242</v>
      </c>
      <c r="H346" s="21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346" s="21" t="str">
        <f>_xlfn.XLOOKUP(Tabla15[[#This Row],[cedula]],MINC_022025[CATEGORIA_PROPIA],MINC_022025[CARGO],_xlfn.XLOOKUP(Tabla15[[#This Row],[COD]],TNOMINA[CODIGO],TNOMINA[cargo]))</f>
        <v>ASISTENTE</v>
      </c>
      <c r="J346" s="21" t="str">
        <f>_xlfn.XLOOKUP(Tabla15[[#This Row],[cedula]],MINC_022025[NUMERO_DOCUMENTO],MINC_022025[LUGAR_FUNCIONES])</f>
        <v>DIRECCION GENERAL DEL LIBRO Y LA LECTURA</v>
      </c>
      <c r="K3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46" s="21" t="str">
        <f>_xlfn.XLOOKUP(Tabla15[[#This Row],[CARGO]],TSIMPLIFICADO[CARGO],TSIMPLIFICADO[CATEGORIA DEL SERVIDOR],Tabla15[[#This Row],[TIPO]])</f>
        <v>FIJO</v>
      </c>
      <c r="M346" s="21" t="str">
        <f>IF(Tabla15[[#This Row],[CTA]]="2.1.1.3.01","TRAMITE DE PENSION",IF(Tabla15[[#This Row],[CAT1]]&lt;&gt;"",Tabla15[[#This Row],[CAT1]],Tabla15[[#This Row],[CAT2]]))</f>
        <v>EMPLEADO DE CONFIANZA</v>
      </c>
      <c r="N346" s="86" t="str">
        <f>_xlfn.XLOOKUP(Tabla15[[#This Row],[cedula]],TFECHA[cedula],TFECHA[desde],"")</f>
        <v/>
      </c>
      <c r="O346" s="86" t="str">
        <f>_xlfn.XLOOKUP(Tabla15[[#This Row],[cedula]],TFECHA[cedula],TFECHA[hasta],"")</f>
        <v/>
      </c>
      <c r="P346" s="34">
        <f>_xlfn.XLOOKUP(Tabla15[[#This Row],[COD]],TNOMINA[CODIGO],TNOMINA[sbruto])</f>
        <v>80000</v>
      </c>
      <c r="Q346" s="34">
        <f>_xlfn.XLOOKUP(Tabla15[[#This Row],[COD]],TNOMINA[CODIGO],TNOMINA[ISR])</f>
        <v>7400.87</v>
      </c>
      <c r="R346" s="34">
        <f>_xlfn.XLOOKUP(Tabla15[[#This Row],[COD]],TNOMINA[CODIGO],TNOMINA[SFS])</f>
        <v>2432</v>
      </c>
      <c r="S346" s="34">
        <f>_xlfn.XLOOKUP(Tabla15[[#This Row],[COD]],TNOMINA[CODIGO],TNOMINA[AFP])</f>
        <v>2296</v>
      </c>
      <c r="T346" s="34">
        <f>_xlfn.XLOOKUP(Tabla15[[#This Row],[COD]],TNOMINA[CODIGO],TNOMINA[Otros Descuentos])</f>
        <v>25</v>
      </c>
      <c r="U346" s="34">
        <f>_xlfn.XLOOKUP(Tabla15[[#This Row],[COD]],TNOMINA[CODIGO],TNOMINA[sneto])</f>
        <v>67846.13</v>
      </c>
      <c r="V346" s="21" t="str" cm="1">
        <f t="array" ref="V346">_xlfn.XLOOKUP(Tabla15[[#This Row],[cedula]],MINC_022025[NUMERO_DOCUMENTO],LEFT(MINC_022025[GENERO],1))</f>
        <v>F</v>
      </c>
      <c r="W346" s="56" t="str">
        <f>_xlfn.XLOOKUP(Tabla15[[#This Row],[DIRECCIÓN O DEPARTAMENTO]],MINC_022025[LUGAR_FUNCIONES],MINC_022025[LUGAR_FUNCIONES_CODIGO])</f>
        <v>01.83.04.01</v>
      </c>
      <c r="X346" s="21">
        <f>LEN(Tabla15[[#This Row],[CODIGO LUGAR]])</f>
        <v>11</v>
      </c>
      <c r="Y346" s="21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>
      <c r="A347" s="42" t="str">
        <f>Tabla15[[#This Row],[cedula]]&amp;Tabla15[[#This Row],[CTA]]&amp;Tabla15[[#This Row],[prog]]</f>
        <v>001181650262.1.1.1.0113</v>
      </c>
      <c r="B347" s="21" t="s">
        <v>1787</v>
      </c>
      <c r="C347" s="59" t="s">
        <v>1811</v>
      </c>
      <c r="D347" s="59" t="s">
        <v>5759</v>
      </c>
      <c r="E347" s="59" t="s">
        <v>5731</v>
      </c>
      <c r="F347" s="59" t="s">
        <v>9</v>
      </c>
      <c r="G347" s="59" t="s">
        <v>6209</v>
      </c>
      <c r="H347" s="21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347" s="21" t="str">
        <f>_xlfn.XLOOKUP(Tabla15[[#This Row],[cedula]],MINC_022025[CATEGORIA_PROPIA],MINC_022025[CARGO],_xlfn.XLOOKUP(Tabla15[[#This Row],[COD]],TNOMINA[CODIGO],TNOMINA[cargo]))</f>
        <v>ASISTENTE</v>
      </c>
      <c r="J347" s="21" t="str">
        <f>_xlfn.XLOOKUP(Tabla15[[#This Row],[cedula]],MINC_022025[NUMERO_DOCUMENTO],MINC_022025[LUGAR_FUNCIONES])</f>
        <v>DIRECCION GENERAL DEL LIBRO Y LA LECTURA</v>
      </c>
      <c r="K3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47" s="21" t="str">
        <f>_xlfn.XLOOKUP(Tabla15[[#This Row],[CARGO]],TSIMPLIFICADO[CARGO],TSIMPLIFICADO[CATEGORIA DEL SERVIDOR],Tabla15[[#This Row],[TIPO]])</f>
        <v>FIJO</v>
      </c>
      <c r="M347" s="21" t="str">
        <f>IF(Tabla15[[#This Row],[CTA]]="2.1.1.3.01","TRAMITE DE PENSION",IF(Tabla15[[#This Row],[CAT1]]&lt;&gt;"",Tabla15[[#This Row],[CAT1]],Tabla15[[#This Row],[CAT2]]))</f>
        <v>EMPLEADO DE CONFIANZA</v>
      </c>
      <c r="N347" s="86" t="str">
        <f>_xlfn.XLOOKUP(Tabla15[[#This Row],[cedula]],TFECHA[cedula],TFECHA[desde],"")</f>
        <v/>
      </c>
      <c r="O347" s="86" t="str">
        <f>_xlfn.XLOOKUP(Tabla15[[#This Row],[cedula]],TFECHA[cedula],TFECHA[hasta],"")</f>
        <v/>
      </c>
      <c r="P347" s="34">
        <f>_xlfn.XLOOKUP(Tabla15[[#This Row],[COD]],TNOMINA[CODIGO],TNOMINA[sbruto])</f>
        <v>70000</v>
      </c>
      <c r="Q347" s="34">
        <f>_xlfn.XLOOKUP(Tabla15[[#This Row],[COD]],TNOMINA[CODIGO],TNOMINA[ISR])</f>
        <v>5368.48</v>
      </c>
      <c r="R347" s="34">
        <f>_xlfn.XLOOKUP(Tabla15[[#This Row],[COD]],TNOMINA[CODIGO],TNOMINA[SFS])</f>
        <v>2128</v>
      </c>
      <c r="S347" s="34">
        <f>_xlfn.XLOOKUP(Tabla15[[#This Row],[COD]],TNOMINA[CODIGO],TNOMINA[AFP])</f>
        <v>2009</v>
      </c>
      <c r="T347" s="34">
        <f>_xlfn.XLOOKUP(Tabla15[[#This Row],[COD]],TNOMINA[CODIGO],TNOMINA[Otros Descuentos])</f>
        <v>25.000000000007276</v>
      </c>
      <c r="U347" s="34">
        <f>_xlfn.XLOOKUP(Tabla15[[#This Row],[COD]],TNOMINA[CODIGO],TNOMINA[sneto])</f>
        <v>60469.52</v>
      </c>
      <c r="V347" s="21" t="str" cm="1">
        <f t="array" ref="V347">_xlfn.XLOOKUP(Tabla15[[#This Row],[cedula]],MINC_022025[NUMERO_DOCUMENTO],LEFT(MINC_022025[GENERO],1))</f>
        <v>F</v>
      </c>
      <c r="W347" s="56" t="str">
        <f>_xlfn.XLOOKUP(Tabla15[[#This Row],[DIRECCIÓN O DEPARTAMENTO]],MINC_022025[LUGAR_FUNCIONES],MINC_022025[LUGAR_FUNCIONES_CODIGO])</f>
        <v>01.83.04.01</v>
      </c>
      <c r="X347" s="21">
        <f>LEN(Tabla15[[#This Row],[CODIGO LUGAR]])</f>
        <v>11</v>
      </c>
      <c r="Y347" s="21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>
      <c r="A348" s="42" t="str">
        <f>Tabla15[[#This Row],[cedula]]&amp;Tabla15[[#This Row],[CTA]]&amp;Tabla15[[#This Row],[prog]]</f>
        <v>001014665142.1.1.1.0113</v>
      </c>
      <c r="B348" s="21" t="s">
        <v>1787</v>
      </c>
      <c r="C348" s="59" t="s">
        <v>1811</v>
      </c>
      <c r="D348" s="59" t="s">
        <v>5759</v>
      </c>
      <c r="E348" s="59" t="s">
        <v>5731</v>
      </c>
      <c r="F348" s="59" t="s">
        <v>9</v>
      </c>
      <c r="G348" s="59" t="s">
        <v>2601</v>
      </c>
      <c r="H348" s="21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348" s="21" t="str">
        <f>_xlfn.XLOOKUP(Tabla15[[#This Row],[cedula]],MINC_022025[CATEGORIA_PROPIA],MINC_022025[CARGO],_xlfn.XLOOKUP(Tabla15[[#This Row],[COD]],TNOMINA[CODIGO],TNOMINA[cargo]))</f>
        <v>DISEÑADOR GRAFICO</v>
      </c>
      <c r="J348" s="21" t="str">
        <f>_xlfn.XLOOKUP(Tabla15[[#This Row],[cedula]],MINC_022025[NUMERO_DOCUMENTO],MINC_022025[LUGAR_FUNCIONES])</f>
        <v>DIRECCION GENERAL DEL LIBRO Y LA LECTURA</v>
      </c>
      <c r="K3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8" s="21" t="str">
        <f>_xlfn.XLOOKUP(Tabla15[[#This Row],[CARGO]],TSIMPLIFICADO[CARGO],TSIMPLIFICADO[CATEGORIA DEL SERVIDOR],Tabla15[[#This Row],[TIPO]])</f>
        <v>ESTATUTO SIMPLIFICADO</v>
      </c>
      <c r="M348" s="21" t="str">
        <f>IF(Tabla15[[#This Row],[CTA]]="2.1.1.3.01","TRAMITE DE PENSION",IF(Tabla15[[#This Row],[CAT1]]&lt;&gt;"",Tabla15[[#This Row],[CAT1]],Tabla15[[#This Row],[CAT2]]))</f>
        <v>ESTATUTO SIMPLIFICADO</v>
      </c>
      <c r="N348" s="86" t="str">
        <f>_xlfn.XLOOKUP(Tabla15[[#This Row],[cedula]],TFECHA[cedula],TFECHA[desde],"")</f>
        <v/>
      </c>
      <c r="O348" s="86" t="str">
        <f>_xlfn.XLOOKUP(Tabla15[[#This Row],[cedula]],TFECHA[cedula],TFECHA[hasta],"")</f>
        <v/>
      </c>
      <c r="P348" s="34">
        <f>_xlfn.XLOOKUP(Tabla15[[#This Row],[COD]],TNOMINA[CODIGO],TNOMINA[sbruto])</f>
        <v>48000</v>
      </c>
      <c r="Q348" s="34">
        <f>_xlfn.XLOOKUP(Tabla15[[#This Row],[COD]],TNOMINA[CODIGO],TNOMINA[ISR])</f>
        <v>1571.73</v>
      </c>
      <c r="R348" s="34">
        <f>_xlfn.XLOOKUP(Tabla15[[#This Row],[COD]],TNOMINA[CODIGO],TNOMINA[SFS])</f>
        <v>1459.2</v>
      </c>
      <c r="S348" s="34">
        <f>_xlfn.XLOOKUP(Tabla15[[#This Row],[COD]],TNOMINA[CODIGO],TNOMINA[AFP])</f>
        <v>1377.6</v>
      </c>
      <c r="T348" s="34">
        <f>_xlfn.XLOOKUP(Tabla15[[#This Row],[COD]],TNOMINA[CODIGO],TNOMINA[Otros Descuentos])</f>
        <v>453.47000000000116</v>
      </c>
      <c r="U348" s="34">
        <f>_xlfn.XLOOKUP(Tabla15[[#This Row],[COD]],TNOMINA[CODIGO],TNOMINA[sneto])</f>
        <v>43138</v>
      </c>
      <c r="V348" s="21" t="str" cm="1">
        <f t="array" ref="V348">_xlfn.XLOOKUP(Tabla15[[#This Row],[cedula]],MINC_022025[NUMERO_DOCUMENTO],LEFT(MINC_022025[GENERO],1))</f>
        <v>F</v>
      </c>
      <c r="W348" s="56" t="str">
        <f>_xlfn.XLOOKUP(Tabla15[[#This Row],[DIRECCIÓN O DEPARTAMENTO]],MINC_022025[LUGAR_FUNCIONES],MINC_022025[LUGAR_FUNCIONES_CODIGO])</f>
        <v>01.83.04.01</v>
      </c>
      <c r="X348" s="21">
        <f>LEN(Tabla15[[#This Row],[CODIGO LUGAR]])</f>
        <v>11</v>
      </c>
      <c r="Y348" s="21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>
      <c r="A349" s="42" t="str">
        <f>Tabla15[[#This Row],[cedula]]&amp;Tabla15[[#This Row],[CTA]]&amp;Tabla15[[#This Row],[prog]]</f>
        <v>001091635352.1.1.1.0113</v>
      </c>
      <c r="B349" s="21" t="s">
        <v>1787</v>
      </c>
      <c r="C349" s="59" t="s">
        <v>1811</v>
      </c>
      <c r="D349" s="59" t="s">
        <v>5759</v>
      </c>
      <c r="E349" s="59" t="s">
        <v>5731</v>
      </c>
      <c r="F349" s="59" t="s">
        <v>9</v>
      </c>
      <c r="G349" s="59" t="s">
        <v>1561</v>
      </c>
      <c r="H349" s="21" t="str">
        <f>_xlfn.XLOOKUP(Tabla15[[#This Row],[cedula]],MINC_022025[CATEGORIA_PROPIA],MINC_022025[FECHA_INGRESO_PRIMER_CARGO],_xlfn.XLOOKUP(Tabla15[[#This Row],[COD]],TNOMINA[CODIGO],TNOMINA[nombre]))</f>
        <v>GILDA ADAMES MARTINEZ</v>
      </c>
      <c r="I349" s="21" t="str">
        <f>_xlfn.XLOOKUP(Tabla15[[#This Row],[cedula]],MINC_022025[CATEGORIA_PROPIA],MINC_022025[CARGO],_xlfn.XLOOKUP(Tabla15[[#This Row],[COD]],TNOMINA[CODIGO],TNOMINA[cargo]))</f>
        <v>ENC. PROCESOS TECNICOS</v>
      </c>
      <c r="J349" s="21" t="str">
        <f>_xlfn.XLOOKUP(Tabla15[[#This Row],[cedula]],MINC_022025[NUMERO_DOCUMENTO],MINC_022025[LUGAR_FUNCIONES])</f>
        <v>DIRECCION GENERAL DEL LIBRO Y LA LECTURA</v>
      </c>
      <c r="K3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49" s="21" t="str">
        <f>_xlfn.XLOOKUP(Tabla15[[#This Row],[CARGO]],TSIMPLIFICADO[CARGO],TSIMPLIFICADO[CATEGORIA DEL SERVIDOR],Tabla15[[#This Row],[TIPO]])</f>
        <v>FIJO</v>
      </c>
      <c r="M349" s="21" t="str">
        <f>IF(Tabla15[[#This Row],[CTA]]="2.1.1.3.01","TRAMITE DE PENSION",IF(Tabla15[[#This Row],[CAT1]]&lt;&gt;"",Tabla15[[#This Row],[CAT1]],Tabla15[[#This Row],[CAT2]]))</f>
        <v>FIJO</v>
      </c>
      <c r="N349" s="86" t="str">
        <f>_xlfn.XLOOKUP(Tabla15[[#This Row],[cedula]],TFECHA[cedula],TFECHA[desde],"")</f>
        <v/>
      </c>
      <c r="O349" s="86" t="str">
        <f>_xlfn.XLOOKUP(Tabla15[[#This Row],[cedula]],TFECHA[cedula],TFECHA[hasta],"")</f>
        <v/>
      </c>
      <c r="P349" s="34">
        <f>_xlfn.XLOOKUP(Tabla15[[#This Row],[COD]],TNOMINA[CODIGO],TNOMINA[sbruto])</f>
        <v>35000</v>
      </c>
      <c r="Q349" s="34">
        <f>_xlfn.XLOOKUP(Tabla15[[#This Row],[COD]],TNOMINA[CODIGO],TNOMINA[ISR])</f>
        <v>0</v>
      </c>
      <c r="R349" s="34">
        <f>_xlfn.XLOOKUP(Tabla15[[#This Row],[COD]],TNOMINA[CODIGO],TNOMINA[SFS])</f>
        <v>1064</v>
      </c>
      <c r="S349" s="34">
        <f>_xlfn.XLOOKUP(Tabla15[[#This Row],[COD]],TNOMINA[CODIGO],TNOMINA[AFP])</f>
        <v>1004.5</v>
      </c>
      <c r="T349" s="34">
        <f>_xlfn.XLOOKUP(Tabla15[[#This Row],[COD]],TNOMINA[CODIGO],TNOMINA[Otros Descuentos])</f>
        <v>0</v>
      </c>
      <c r="U349" s="34">
        <f>_xlfn.XLOOKUP(Tabla15[[#This Row],[COD]],TNOMINA[CODIGO],TNOMINA[sneto])</f>
        <v>32856.5</v>
      </c>
      <c r="V349" s="21" t="str" cm="1">
        <f t="array" ref="V349">_xlfn.XLOOKUP(Tabla15[[#This Row],[cedula]],MINC_022025[NUMERO_DOCUMENTO],LEFT(MINC_022025[GENERO],1))</f>
        <v>F</v>
      </c>
      <c r="W349" s="56" t="str">
        <f>_xlfn.XLOOKUP(Tabla15[[#This Row],[DIRECCIÓN O DEPARTAMENTO]],MINC_022025[LUGAR_FUNCIONES],MINC_022025[LUGAR_FUNCIONES_CODIGO])</f>
        <v>01.83.04.01</v>
      </c>
      <c r="X349" s="21">
        <f>LEN(Tabla15[[#This Row],[CODIGO LUGAR]])</f>
        <v>11</v>
      </c>
      <c r="Y349" s="21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>
      <c r="A350" s="42" t="str">
        <f>Tabla15[[#This Row],[cedula]]&amp;Tabla15[[#This Row],[CTA]]&amp;Tabla15[[#This Row],[prog]]</f>
        <v>001042311542.1.1.1.0113</v>
      </c>
      <c r="B350" s="21" t="s">
        <v>1787</v>
      </c>
      <c r="C350" s="59" t="s">
        <v>1811</v>
      </c>
      <c r="D350" s="59" t="s">
        <v>5759</v>
      </c>
      <c r="E350" s="59" t="s">
        <v>5731</v>
      </c>
      <c r="F350" s="59" t="s">
        <v>9</v>
      </c>
      <c r="G350" s="59" t="s">
        <v>1638</v>
      </c>
      <c r="H350" s="21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350" s="21" t="str">
        <f>_xlfn.XLOOKUP(Tabla15[[#This Row],[cedula]],MINC_022025[CATEGORIA_PROPIA],MINC_022025[CARGO],_xlfn.XLOOKUP(Tabla15[[#This Row],[COD]],TNOMINA[CODIGO],TNOMINA[cargo]))</f>
        <v>ENCARGADO (A)</v>
      </c>
      <c r="J350" s="21" t="str">
        <f>_xlfn.XLOOKUP(Tabla15[[#This Row],[cedula]],MINC_022025[NUMERO_DOCUMENTO],MINC_022025[LUGAR_FUNCIONES])</f>
        <v>DIRECCION GENERAL DEL LIBRO Y LA LECTURA</v>
      </c>
      <c r="K3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50" s="21" t="str">
        <f>_xlfn.XLOOKUP(Tabla15[[#This Row],[CARGO]],TSIMPLIFICADO[CARGO],TSIMPLIFICADO[CATEGORIA DEL SERVIDOR],Tabla15[[#This Row],[TIPO]])</f>
        <v>FIJO</v>
      </c>
      <c r="M350" s="21" t="str">
        <f>IF(Tabla15[[#This Row],[CTA]]="2.1.1.3.01","TRAMITE DE PENSION",IF(Tabla15[[#This Row],[CAT1]]&lt;&gt;"",Tabla15[[#This Row],[CAT1]],Tabla15[[#This Row],[CAT2]]))</f>
        <v>FIJO</v>
      </c>
      <c r="N350" s="86" t="str">
        <f>_xlfn.XLOOKUP(Tabla15[[#This Row],[cedula]],TFECHA[cedula],TFECHA[desde],"")</f>
        <v/>
      </c>
      <c r="O350" s="86" t="str">
        <f>_xlfn.XLOOKUP(Tabla15[[#This Row],[cedula]],TFECHA[cedula],TFECHA[hasta],"")</f>
        <v/>
      </c>
      <c r="P350" s="34">
        <f>_xlfn.XLOOKUP(Tabla15[[#This Row],[COD]],TNOMINA[CODIGO],TNOMINA[sbruto])</f>
        <v>35000</v>
      </c>
      <c r="Q350" s="34">
        <f>_xlfn.XLOOKUP(Tabla15[[#This Row],[COD]],TNOMINA[CODIGO],TNOMINA[ISR])</f>
        <v>0</v>
      </c>
      <c r="R350" s="34">
        <f>_xlfn.XLOOKUP(Tabla15[[#This Row],[COD]],TNOMINA[CODIGO],TNOMINA[SFS])</f>
        <v>1064</v>
      </c>
      <c r="S350" s="34">
        <f>_xlfn.XLOOKUP(Tabla15[[#This Row],[COD]],TNOMINA[CODIGO],TNOMINA[AFP])</f>
        <v>1004.5</v>
      </c>
      <c r="T350" s="34">
        <f>_xlfn.XLOOKUP(Tabla15[[#This Row],[COD]],TNOMINA[CODIGO],TNOMINA[Otros Descuentos])</f>
        <v>0</v>
      </c>
      <c r="U350" s="34">
        <f>_xlfn.XLOOKUP(Tabla15[[#This Row],[COD]],TNOMINA[CODIGO],TNOMINA[sneto])</f>
        <v>32856.5</v>
      </c>
      <c r="V350" s="21" t="str" cm="1">
        <f t="array" ref="V350">_xlfn.XLOOKUP(Tabla15[[#This Row],[cedula]],MINC_022025[NUMERO_DOCUMENTO],LEFT(MINC_022025[GENERO],1))</f>
        <v>M</v>
      </c>
      <c r="W350" s="56" t="str">
        <f>_xlfn.XLOOKUP(Tabla15[[#This Row],[DIRECCIÓN O DEPARTAMENTO]],MINC_022025[LUGAR_FUNCIONES],MINC_022025[LUGAR_FUNCIONES_CODIGO])</f>
        <v>01.83.04.01</v>
      </c>
      <c r="X350" s="21">
        <f>LEN(Tabla15[[#This Row],[CODIGO LUGAR]])</f>
        <v>11</v>
      </c>
      <c r="Y350" s="21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>
      <c r="A351" s="42" t="str">
        <f>Tabla15[[#This Row],[cedula]]&amp;Tabla15[[#This Row],[CTA]]&amp;Tabla15[[#This Row],[prog]]</f>
        <v>001169815312.1.1.1.0113</v>
      </c>
      <c r="B351" s="21" t="s">
        <v>1787</v>
      </c>
      <c r="C351" s="59" t="s">
        <v>1811</v>
      </c>
      <c r="D351" s="59" t="s">
        <v>5759</v>
      </c>
      <c r="E351" s="59" t="s">
        <v>5731</v>
      </c>
      <c r="F351" s="59" t="s">
        <v>9</v>
      </c>
      <c r="G351" s="59" t="s">
        <v>1548</v>
      </c>
      <c r="H351" s="21" t="str">
        <f>_xlfn.XLOOKUP(Tabla15[[#This Row],[cedula]],MINC_022025[CATEGORIA_PROPIA],MINC_022025[FECHA_INGRESO_PRIMER_CARGO],_xlfn.XLOOKUP(Tabla15[[#This Row],[COD]],TNOMINA[CODIGO],TNOMINA[nombre]))</f>
        <v>FELIX VILLALONA CEDEÑO</v>
      </c>
      <c r="I351" s="21" t="str">
        <f>_xlfn.XLOOKUP(Tabla15[[#This Row],[cedula]],MINC_022025[CATEGORIA_PROPIA],MINC_022025[CARGO],_xlfn.XLOOKUP(Tabla15[[#This Row],[COD]],TNOMINA[CODIGO],TNOMINA[cargo]))</f>
        <v>ASISTENTE DEL DIRECTOR</v>
      </c>
      <c r="J351" s="21" t="str">
        <f>_xlfn.XLOOKUP(Tabla15[[#This Row],[cedula]],MINC_022025[NUMERO_DOCUMENTO],MINC_022025[LUGAR_FUNCIONES])</f>
        <v>DIRECCION GENERAL DEL LIBRO Y LA LECTURA</v>
      </c>
      <c r="K3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51" s="21" t="str">
        <f>_xlfn.XLOOKUP(Tabla15[[#This Row],[CARGO]],TSIMPLIFICADO[CARGO],TSIMPLIFICADO[CATEGORIA DEL SERVIDOR],Tabla15[[#This Row],[TIPO]])</f>
        <v>FIJO</v>
      </c>
      <c r="M351" s="21" t="str">
        <f>IF(Tabla15[[#This Row],[CTA]]="2.1.1.3.01","TRAMITE DE PENSION",IF(Tabla15[[#This Row],[CAT1]]&lt;&gt;"",Tabla15[[#This Row],[CAT1]],Tabla15[[#This Row],[CAT2]]))</f>
        <v>EMPLEADO DE CONFIANZA</v>
      </c>
      <c r="N351" s="86" t="str">
        <f>_xlfn.XLOOKUP(Tabla15[[#This Row],[cedula]],TFECHA[cedula],TFECHA[desde],"")</f>
        <v/>
      </c>
      <c r="O351" s="86" t="str">
        <f>_xlfn.XLOOKUP(Tabla15[[#This Row],[cedula]],TFECHA[cedula],TFECHA[hasta],"")</f>
        <v/>
      </c>
      <c r="P351" s="34">
        <f>_xlfn.XLOOKUP(Tabla15[[#This Row],[COD]],TNOMINA[CODIGO],TNOMINA[sbruto])</f>
        <v>30000</v>
      </c>
      <c r="Q351" s="34">
        <f>_xlfn.XLOOKUP(Tabla15[[#This Row],[COD]],TNOMINA[CODIGO],TNOMINA[ISR])</f>
        <v>0</v>
      </c>
      <c r="R351" s="34">
        <f>_xlfn.XLOOKUP(Tabla15[[#This Row],[COD]],TNOMINA[CODIGO],TNOMINA[SFS])</f>
        <v>912</v>
      </c>
      <c r="S351" s="34">
        <f>_xlfn.XLOOKUP(Tabla15[[#This Row],[COD]],TNOMINA[CODIGO],TNOMINA[AFP])</f>
        <v>861</v>
      </c>
      <c r="T351" s="34">
        <f>_xlfn.XLOOKUP(Tabla15[[#This Row],[COD]],TNOMINA[CODIGO],TNOMINA[Otros Descuentos])</f>
        <v>0</v>
      </c>
      <c r="U351" s="34">
        <f>_xlfn.XLOOKUP(Tabla15[[#This Row],[COD]],TNOMINA[CODIGO],TNOMINA[sneto])</f>
        <v>8547.74</v>
      </c>
      <c r="V351" s="21" t="str" cm="1">
        <f t="array" ref="V351">_xlfn.XLOOKUP(Tabla15[[#This Row],[cedula]],MINC_022025[NUMERO_DOCUMENTO],LEFT(MINC_022025[GENERO],1))</f>
        <v>M</v>
      </c>
      <c r="W351" s="56" t="str">
        <f>_xlfn.XLOOKUP(Tabla15[[#This Row],[DIRECCIÓN O DEPARTAMENTO]],MINC_022025[LUGAR_FUNCIONES],MINC_022025[LUGAR_FUNCIONES_CODIGO])</f>
        <v>01.83.04.01</v>
      </c>
      <c r="X351" s="21">
        <f>LEN(Tabla15[[#This Row],[CODIGO LUGAR]])</f>
        <v>11</v>
      </c>
      <c r="Y351" s="21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>
      <c r="A352" s="42" t="str">
        <f>Tabla15[[#This Row],[cedula]]&amp;Tabla15[[#This Row],[CTA]]&amp;Tabla15[[#This Row],[prog]]</f>
        <v>001177500912.1.1.1.0113</v>
      </c>
      <c r="B352" s="21" t="s">
        <v>1787</v>
      </c>
      <c r="C352" s="59" t="s">
        <v>1811</v>
      </c>
      <c r="D352" s="59" t="s">
        <v>5759</v>
      </c>
      <c r="E352" s="59" t="s">
        <v>5731</v>
      </c>
      <c r="F352" s="59" t="s">
        <v>9</v>
      </c>
      <c r="G352" s="59" t="s">
        <v>3010</v>
      </c>
      <c r="H352" s="21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352" s="21" t="str">
        <f>_xlfn.XLOOKUP(Tabla15[[#This Row],[cedula]],MINC_022025[CATEGORIA_PROPIA],MINC_022025[CARGO],_xlfn.XLOOKUP(Tabla15[[#This Row],[COD]],TNOMINA[CODIGO],TNOMINA[cargo]))</f>
        <v>CONSERJE</v>
      </c>
      <c r="J352" s="21" t="str">
        <f>_xlfn.XLOOKUP(Tabla15[[#This Row],[cedula]],MINC_022025[NUMERO_DOCUMENTO],MINC_022025[LUGAR_FUNCIONES])</f>
        <v>DIRECCION GENERAL DEL LIBRO Y LA LECTURA</v>
      </c>
      <c r="K3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52" s="21" t="str">
        <f>_xlfn.XLOOKUP(Tabla15[[#This Row],[CARGO]],TSIMPLIFICADO[CARGO],TSIMPLIFICADO[CATEGORIA DEL SERVIDOR],Tabla15[[#This Row],[TIPO]])</f>
        <v>ESTATUTO SIMPLIFICADO</v>
      </c>
      <c r="M352" s="21" t="str">
        <f>IF(Tabla15[[#This Row],[CTA]]="2.1.1.3.01","TRAMITE DE PENSION",IF(Tabla15[[#This Row],[CAT1]]&lt;&gt;"",Tabla15[[#This Row],[CAT1]],Tabla15[[#This Row],[CAT2]]))</f>
        <v>ESTATUTO SIMPLIFICADO</v>
      </c>
      <c r="N352" s="86" t="str">
        <f>_xlfn.XLOOKUP(Tabla15[[#This Row],[cedula]],TFECHA[cedula],TFECHA[desde],"")</f>
        <v/>
      </c>
      <c r="O352" s="86" t="str">
        <f>_xlfn.XLOOKUP(Tabla15[[#This Row],[cedula]],TFECHA[cedula],TFECHA[hasta],"")</f>
        <v/>
      </c>
      <c r="P352" s="34">
        <f>_xlfn.XLOOKUP(Tabla15[[#This Row],[COD]],TNOMINA[CODIGO],TNOMINA[sbruto])</f>
        <v>24000</v>
      </c>
      <c r="Q352" s="34">
        <f>_xlfn.XLOOKUP(Tabla15[[#This Row],[COD]],TNOMINA[CODIGO],TNOMINA[ISR])</f>
        <v>0</v>
      </c>
      <c r="R352" s="34">
        <f>_xlfn.XLOOKUP(Tabla15[[#This Row],[COD]],TNOMINA[CODIGO],TNOMINA[SFS])</f>
        <v>729.6</v>
      </c>
      <c r="S352" s="34">
        <f>_xlfn.XLOOKUP(Tabla15[[#This Row],[COD]],TNOMINA[CODIGO],TNOMINA[AFP])</f>
        <v>688.8</v>
      </c>
      <c r="T352" s="34">
        <f>_xlfn.XLOOKUP(Tabla15[[#This Row],[COD]],TNOMINA[CODIGO],TNOMINA[Otros Descuentos])</f>
        <v>0</v>
      </c>
      <c r="U352" s="34">
        <f>_xlfn.XLOOKUP(Tabla15[[#This Row],[COD]],TNOMINA[CODIGO],TNOMINA[sneto])</f>
        <v>20310.599999999999</v>
      </c>
      <c r="V352" s="21" t="str" cm="1">
        <f t="array" ref="V352">_xlfn.XLOOKUP(Tabla15[[#This Row],[cedula]],MINC_022025[NUMERO_DOCUMENTO],LEFT(MINC_022025[GENERO],1))</f>
        <v>F</v>
      </c>
      <c r="W352" s="56" t="str">
        <f>_xlfn.XLOOKUP(Tabla15[[#This Row],[DIRECCIÓN O DEPARTAMENTO]],MINC_022025[LUGAR_FUNCIONES],MINC_022025[LUGAR_FUNCIONES_CODIGO])</f>
        <v>01.83.04.01</v>
      </c>
      <c r="X352" s="21">
        <f>LEN(Tabla15[[#This Row],[CODIGO LUGAR]])</f>
        <v>11</v>
      </c>
      <c r="Y352" s="21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>
      <c r="A353" s="42" t="str">
        <f>Tabla15[[#This Row],[cedula]]&amp;Tabla15[[#This Row],[CTA]]&amp;Tabla15[[#This Row],[prog]]</f>
        <v>402134516322.1.1.1.0113</v>
      </c>
      <c r="B353" s="21" t="s">
        <v>1787</v>
      </c>
      <c r="C353" s="59" t="s">
        <v>1811</v>
      </c>
      <c r="D353" s="59" t="s">
        <v>5759</v>
      </c>
      <c r="E353" s="59" t="s">
        <v>5731</v>
      </c>
      <c r="F353" s="59" t="s">
        <v>9</v>
      </c>
      <c r="G353" s="59" t="s">
        <v>2281</v>
      </c>
      <c r="H353" s="21" t="str">
        <f>_xlfn.XLOOKUP(Tabla15[[#This Row],[cedula]],MINC_022025[CATEGORIA_PROPIA],MINC_022025[FECHA_INGRESO_PRIMER_CARGO],_xlfn.XLOOKUP(Tabla15[[#This Row],[COD]],TNOMINA[CODIGO],TNOMINA[nombre]))</f>
        <v>YULISSA YEN CAMPUSANO</v>
      </c>
      <c r="I353" s="21" t="str">
        <f>_xlfn.XLOOKUP(Tabla15[[#This Row],[cedula]],MINC_022025[CATEGORIA_PROPIA],MINC_022025[CARGO],_xlfn.XLOOKUP(Tabla15[[#This Row],[COD]],TNOMINA[CODIGO],TNOMINA[cargo]))</f>
        <v>CONSERJE</v>
      </c>
      <c r="J353" s="21" t="str">
        <f>_xlfn.XLOOKUP(Tabla15[[#This Row],[cedula]],MINC_022025[NUMERO_DOCUMENTO],MINC_022025[LUGAR_FUNCIONES])</f>
        <v>DIRECCION GENERAL DEL LIBRO Y LA LECTURA</v>
      </c>
      <c r="K3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53" s="21" t="str">
        <f>_xlfn.XLOOKUP(Tabla15[[#This Row],[CARGO]],TSIMPLIFICADO[CARGO],TSIMPLIFICADO[CATEGORIA DEL SERVIDOR],Tabla15[[#This Row],[TIPO]])</f>
        <v>ESTATUTO SIMPLIFICADO</v>
      </c>
      <c r="M353" s="21" t="str">
        <f>IF(Tabla15[[#This Row],[CTA]]="2.1.1.3.01","TRAMITE DE PENSION",IF(Tabla15[[#This Row],[CAT1]]&lt;&gt;"",Tabla15[[#This Row],[CAT1]],Tabla15[[#This Row],[CAT2]]))</f>
        <v>ESTATUTO SIMPLIFICADO</v>
      </c>
      <c r="N353" s="86" t="str">
        <f>_xlfn.XLOOKUP(Tabla15[[#This Row],[cedula]],TFECHA[cedula],TFECHA[desde],"")</f>
        <v/>
      </c>
      <c r="O353" s="86" t="str">
        <f>_xlfn.XLOOKUP(Tabla15[[#This Row],[cedula]],TFECHA[cedula],TFECHA[hasta],"")</f>
        <v/>
      </c>
      <c r="P353" s="34">
        <f>_xlfn.XLOOKUP(Tabla15[[#This Row],[COD]],TNOMINA[CODIGO],TNOMINA[sbruto])</f>
        <v>24000</v>
      </c>
      <c r="Q353" s="34">
        <f>_xlfn.XLOOKUP(Tabla15[[#This Row],[COD]],TNOMINA[CODIGO],TNOMINA[ISR])</f>
        <v>0</v>
      </c>
      <c r="R353" s="34">
        <f>_xlfn.XLOOKUP(Tabla15[[#This Row],[COD]],TNOMINA[CODIGO],TNOMINA[SFS])</f>
        <v>729.6</v>
      </c>
      <c r="S353" s="34">
        <f>_xlfn.XLOOKUP(Tabla15[[#This Row],[COD]],TNOMINA[CODIGO],TNOMINA[AFP])</f>
        <v>688.8</v>
      </c>
      <c r="T353" s="34">
        <f>_xlfn.XLOOKUP(Tabla15[[#This Row],[COD]],TNOMINA[CODIGO],TNOMINA[Otros Descuentos])</f>
        <v>0</v>
      </c>
      <c r="U353" s="34">
        <f>_xlfn.XLOOKUP(Tabla15[[#This Row],[COD]],TNOMINA[CODIGO],TNOMINA[sneto])</f>
        <v>11709.85</v>
      </c>
      <c r="V353" s="21" t="str" cm="1">
        <f t="array" ref="V353">_xlfn.XLOOKUP(Tabla15[[#This Row],[cedula]],MINC_022025[NUMERO_DOCUMENTO],LEFT(MINC_022025[GENERO],1))</f>
        <v>F</v>
      </c>
      <c r="W353" s="56" t="str">
        <f>_xlfn.XLOOKUP(Tabla15[[#This Row],[DIRECCIÓN O DEPARTAMENTO]],MINC_022025[LUGAR_FUNCIONES],MINC_022025[LUGAR_FUNCIONES_CODIGO])</f>
        <v>01.83.04.01</v>
      </c>
      <c r="X353" s="21">
        <f>LEN(Tabla15[[#This Row],[CODIGO LUGAR]])</f>
        <v>11</v>
      </c>
      <c r="Y353" s="21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>
      <c r="A354" s="42" t="str">
        <f>Tabla15[[#This Row],[cedula]]&amp;Tabla15[[#This Row],[CTA]]&amp;Tabla15[[#This Row],[prog]]</f>
        <v>001001471982.1.1.1.0101</v>
      </c>
      <c r="B354" s="21" t="s">
        <v>1787</v>
      </c>
      <c r="C354" s="59" t="s">
        <v>1807</v>
      </c>
      <c r="D354" s="59" t="s">
        <v>5730</v>
      </c>
      <c r="E354" s="59" t="s">
        <v>5731</v>
      </c>
      <c r="F354" s="59" t="s">
        <v>9</v>
      </c>
      <c r="G354" s="59" t="s">
        <v>1398</v>
      </c>
      <c r="H354" s="21" t="str">
        <f>_xlfn.XLOOKUP(Tabla15[[#This Row],[cedula]],MINC_022025[CATEGORIA_PROPIA],MINC_022025[FECHA_INGRESO_PRIMER_CARGO],_xlfn.XLOOKUP(Tabla15[[#This Row],[COD]],TNOMINA[CODIGO],TNOMINA[nombre]))</f>
        <v>RAMON FERNANDO GERMAN ANTIGUA</v>
      </c>
      <c r="I354" s="21" t="str">
        <f>_xlfn.XLOOKUP(Tabla15[[#This Row],[cedula]],MINC_022025[CATEGORIA_PROPIA],MINC_022025[CARGO],_xlfn.XLOOKUP(Tabla15[[#This Row],[COD]],TNOMINA[CODIGO],TNOMINA[cargo]))</f>
        <v>ENCARGADO (A)</v>
      </c>
      <c r="J354" s="21" t="str">
        <f>_xlfn.XLOOKUP(Tabla15[[#This Row],[cedula]],MINC_022025[NUMERO_DOCUMENTO],MINC_022025[LUGAR_FUNCIONES])</f>
        <v>DIRECCION ADMINISTRATIVA</v>
      </c>
      <c r="K3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54" s="21" t="str">
        <f>_xlfn.XLOOKUP(Tabla15[[#This Row],[CARGO]],TSIMPLIFICADO[CARGO],TSIMPLIFICADO[CATEGORIA DEL SERVIDOR],Tabla15[[#This Row],[TIPO]])</f>
        <v>FIJO</v>
      </c>
      <c r="M354" s="21" t="str">
        <f>IF(Tabla15[[#This Row],[CTA]]="2.1.1.3.01","TRAMITE DE PENSION",IF(Tabla15[[#This Row],[CAT1]]&lt;&gt;"",Tabla15[[#This Row],[CAT1]],Tabla15[[#This Row],[CAT2]]))</f>
        <v>FIJO</v>
      </c>
      <c r="N354" s="86" t="str">
        <f>_xlfn.XLOOKUP(Tabla15[[#This Row],[cedula]],TFECHA[cedula],TFECHA[desde],"")</f>
        <v/>
      </c>
      <c r="O354" s="86" t="str">
        <f>_xlfn.XLOOKUP(Tabla15[[#This Row],[cedula]],TFECHA[cedula],TFECHA[hasta],"")</f>
        <v/>
      </c>
      <c r="P354" s="34">
        <f>_xlfn.XLOOKUP(Tabla15[[#This Row],[COD]],TNOMINA[CODIGO],TNOMINA[sbruto])</f>
        <v>130000</v>
      </c>
      <c r="Q354" s="34">
        <f>_xlfn.XLOOKUP(Tabla15[[#This Row],[COD]],TNOMINA[CODIGO],TNOMINA[ISR])</f>
        <v>19162.12</v>
      </c>
      <c r="R354" s="34">
        <f>_xlfn.XLOOKUP(Tabla15[[#This Row],[COD]],TNOMINA[CODIGO],TNOMINA[SFS])</f>
        <v>3952</v>
      </c>
      <c r="S354" s="34">
        <f>_xlfn.XLOOKUP(Tabla15[[#This Row],[COD]],TNOMINA[CODIGO],TNOMINA[AFP])</f>
        <v>3731</v>
      </c>
      <c r="T354" s="34">
        <f>_xlfn.XLOOKUP(Tabla15[[#This Row],[COD]],TNOMINA[CODIGO],TNOMINA[Otros Descuentos])</f>
        <v>18386.020000000004</v>
      </c>
      <c r="U354" s="34">
        <f>_xlfn.XLOOKUP(Tabla15[[#This Row],[COD]],TNOMINA[CODIGO],TNOMINA[sneto])</f>
        <v>84768.86</v>
      </c>
      <c r="V354" s="21" t="str" cm="1">
        <f t="array" ref="V354">_xlfn.XLOOKUP(Tabla15[[#This Row],[cedula]],MINC_022025[NUMERO_DOCUMENTO],LEFT(MINC_022025[GENERO],1))</f>
        <v>M</v>
      </c>
      <c r="W354" s="56" t="str">
        <f>_xlfn.XLOOKUP(Tabla15[[#This Row],[DIRECCIÓN O DEPARTAMENTO]],MINC_022025[LUGAR_FUNCIONES],MINC_022025[LUGAR_FUNCIONES_CODIGO])</f>
        <v>01.83.00.00.11</v>
      </c>
      <c r="X354" s="21">
        <f>LEN(Tabla15[[#This Row],[CODIGO LUGAR]])</f>
        <v>14</v>
      </c>
      <c r="Y354" s="21" cm="1">
        <f t="array" ref="Y354">_xlfn.IFS(Tabla15[[#This Row],[LARGO]]=5,1,Tabla15[[#This Row],[LARGO]]=8,2,Tabla15[[#This Row],[LARGO]]=11,3,Tabla15[[#This Row],[LARGO]]=14,4,Tabla15[[#This Row],[LARGO]]=17,5,Tabla15[[#This Row],[LARGO]]=20,6)</f>
        <v>4</v>
      </c>
    </row>
    <row r="355" spans="1:25">
      <c r="A355" s="42" t="str">
        <f>Tabla15[[#This Row],[cedula]]&amp;Tabla15[[#This Row],[CTA]]&amp;Tabla15[[#This Row],[prog]]</f>
        <v>069000117242.1.1.1.0101</v>
      </c>
      <c r="B355" s="21" t="s">
        <v>1787</v>
      </c>
      <c r="C355" s="59" t="s">
        <v>1807</v>
      </c>
      <c r="D355" s="59" t="s">
        <v>5730</v>
      </c>
      <c r="E355" s="59" t="s">
        <v>5731</v>
      </c>
      <c r="F355" s="59" t="s">
        <v>9</v>
      </c>
      <c r="G355" s="59" t="s">
        <v>2169</v>
      </c>
      <c r="H355" s="21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355" s="21" t="str">
        <f>_xlfn.XLOOKUP(Tabla15[[#This Row],[cedula]],MINC_022025[CATEGORIA_PROPIA],MINC_022025[CARGO],_xlfn.XLOOKUP(Tabla15[[#This Row],[COD]],TNOMINA[CODIGO],TNOMINA[cargo]))</f>
        <v>SECRETARIA</v>
      </c>
      <c r="J355" s="21" t="str">
        <f>_xlfn.XLOOKUP(Tabla15[[#This Row],[cedula]],MINC_022025[NUMERO_DOCUMENTO],MINC_022025[LUGAR_FUNCIONES])</f>
        <v>DIRECCION ADMINISTRATIVA</v>
      </c>
      <c r="K3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55" s="21" t="str">
        <f>_xlfn.XLOOKUP(Tabla15[[#This Row],[CARGO]],TSIMPLIFICADO[CARGO],TSIMPLIFICADO[CATEGORIA DEL SERVIDOR],Tabla15[[#This Row],[TIPO]])</f>
        <v>ESTATUTO SIMPLIFICADO</v>
      </c>
      <c r="M355" s="21" t="str">
        <f>IF(Tabla15[[#This Row],[CTA]]="2.1.1.3.01","TRAMITE DE PENSION",IF(Tabla15[[#This Row],[CAT1]]&lt;&gt;"",Tabla15[[#This Row],[CAT1]],Tabla15[[#This Row],[CAT2]]))</f>
        <v>CARRERA ADMINISTRATIVA</v>
      </c>
      <c r="N355" s="86" t="str">
        <f>_xlfn.XLOOKUP(Tabla15[[#This Row],[cedula]],TFECHA[cedula],TFECHA[desde],"")</f>
        <v/>
      </c>
      <c r="O355" s="86" t="str">
        <f>_xlfn.XLOOKUP(Tabla15[[#This Row],[cedula]],TFECHA[cedula],TFECHA[hasta],"")</f>
        <v/>
      </c>
      <c r="P355" s="34">
        <f>_xlfn.XLOOKUP(Tabla15[[#This Row],[COD]],TNOMINA[CODIGO],TNOMINA[sbruto])</f>
        <v>80000</v>
      </c>
      <c r="Q355" s="34">
        <f>_xlfn.XLOOKUP(Tabla15[[#This Row],[COD]],TNOMINA[CODIGO],TNOMINA[ISR])</f>
        <v>7400.87</v>
      </c>
      <c r="R355" s="34">
        <f>_xlfn.XLOOKUP(Tabla15[[#This Row],[COD]],TNOMINA[CODIGO],TNOMINA[SFS])</f>
        <v>2432</v>
      </c>
      <c r="S355" s="34">
        <f>_xlfn.XLOOKUP(Tabla15[[#This Row],[COD]],TNOMINA[CODIGO],TNOMINA[AFP])</f>
        <v>2296</v>
      </c>
      <c r="T355" s="34">
        <f>_xlfn.XLOOKUP(Tabla15[[#This Row],[COD]],TNOMINA[CODIGO],TNOMINA[Otros Descuentos])</f>
        <v>25</v>
      </c>
      <c r="U355" s="34">
        <f>_xlfn.XLOOKUP(Tabla15[[#This Row],[COD]],TNOMINA[CODIGO],TNOMINA[sneto])</f>
        <v>67846.13</v>
      </c>
      <c r="V355" s="21" t="str" cm="1">
        <f t="array" ref="V355">_xlfn.XLOOKUP(Tabla15[[#This Row],[cedula]],MINC_022025[NUMERO_DOCUMENTO],LEFT(MINC_022025[GENERO],1))</f>
        <v>F</v>
      </c>
      <c r="W355" s="56" t="str">
        <f>_xlfn.XLOOKUP(Tabla15[[#This Row],[DIRECCIÓN O DEPARTAMENTO]],MINC_022025[LUGAR_FUNCIONES],MINC_022025[LUGAR_FUNCIONES_CODIGO])</f>
        <v>01.83.00.00.11</v>
      </c>
      <c r="X355" s="21">
        <f>LEN(Tabla15[[#This Row],[CODIGO LUGAR]])</f>
        <v>14</v>
      </c>
      <c r="Y355" s="21" cm="1">
        <f t="array" ref="Y355">_xlfn.IFS(Tabla15[[#This Row],[LARGO]]=5,1,Tabla15[[#This Row],[LARGO]]=8,2,Tabla15[[#This Row],[LARGO]]=11,3,Tabla15[[#This Row],[LARGO]]=14,4,Tabla15[[#This Row],[LARGO]]=17,5,Tabla15[[#This Row],[LARGO]]=20,6)</f>
        <v>4</v>
      </c>
    </row>
    <row r="356" spans="1:25">
      <c r="A356" s="42" t="str">
        <f>Tabla15[[#This Row],[cedula]]&amp;Tabla15[[#This Row],[CTA]]&amp;Tabla15[[#This Row],[prog]]</f>
        <v>012004354182.1.1.1.0101</v>
      </c>
      <c r="B356" s="21" t="s">
        <v>1787</v>
      </c>
      <c r="C356" s="59" t="s">
        <v>1807</v>
      </c>
      <c r="D356" s="59" t="s">
        <v>5730</v>
      </c>
      <c r="E356" s="59" t="s">
        <v>5731</v>
      </c>
      <c r="F356" s="59" t="s">
        <v>9</v>
      </c>
      <c r="G356" s="59" t="s">
        <v>847</v>
      </c>
      <c r="H356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356" s="21" t="str">
        <f>_xlfn.XLOOKUP(Tabla15[[#This Row],[cedula]],MINC_022025[CATEGORIA_PROPIA],MINC_022025[CARGO],_xlfn.XLOOKUP(Tabla15[[#This Row],[COD]],TNOMINA[CODIGO],TNOMINA[cargo]))</f>
        <v>ANALISTA PRESUPUESTO</v>
      </c>
      <c r="J356" s="21" t="str">
        <f>_xlfn.XLOOKUP(Tabla15[[#This Row],[cedula]],MINC_022025[NUMERO_DOCUMENTO],MINC_022025[LUGAR_FUNCIONES])</f>
        <v>DIRECCION ADMINISTRATIVA</v>
      </c>
      <c r="K3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56" s="21" t="str">
        <f>_xlfn.XLOOKUP(Tabla15[[#This Row],[CARGO]],TSIMPLIFICADO[CARGO],TSIMPLIFICADO[CATEGORIA DEL SERVIDOR],Tabla15[[#This Row],[TIPO]])</f>
        <v>FIJO</v>
      </c>
      <c r="M356" s="21" t="str">
        <f>IF(Tabla15[[#This Row],[CTA]]="2.1.1.3.01","TRAMITE DE PENSION",IF(Tabla15[[#This Row],[CAT1]]&lt;&gt;"",Tabla15[[#This Row],[CAT1]],Tabla15[[#This Row],[CAT2]]))</f>
        <v>CARRERA ADMINISTRATIVA</v>
      </c>
      <c r="N356" s="86">
        <f>_xlfn.XLOOKUP(Tabla15[[#This Row],[cedula]],TFECHA[cedula],TFECHA[desde],"")</f>
        <v>45108</v>
      </c>
      <c r="O356" s="86" t="str">
        <f>_xlfn.XLOOKUP(Tabla15[[#This Row],[cedula]],TFECHA[cedula],TFECHA[hasta],"")</f>
        <v>N/A</v>
      </c>
      <c r="P356" s="34">
        <f>_xlfn.XLOOKUP(Tabla15[[#This Row],[COD]],TNOMINA[CODIGO],TNOMINA[sbruto])</f>
        <v>65000</v>
      </c>
      <c r="Q356" s="34">
        <f>_xlfn.XLOOKUP(Tabla15[[#This Row],[COD]],TNOMINA[CODIGO],TNOMINA[ISR])</f>
        <v>4427.58</v>
      </c>
      <c r="R356" s="34">
        <f>_xlfn.XLOOKUP(Tabla15[[#This Row],[COD]],TNOMINA[CODIGO],TNOMINA[SFS])</f>
        <v>1976</v>
      </c>
      <c r="S356" s="34">
        <f>_xlfn.XLOOKUP(Tabla15[[#This Row],[COD]],TNOMINA[CODIGO],TNOMINA[AFP])</f>
        <v>1865.5</v>
      </c>
      <c r="T356" s="34">
        <f>_xlfn.XLOOKUP(Tabla15[[#This Row],[COD]],TNOMINA[CODIGO],TNOMINA[Otros Descuentos])</f>
        <v>31997.57</v>
      </c>
      <c r="U356" s="34">
        <f>_xlfn.XLOOKUP(Tabla15[[#This Row],[COD]],TNOMINA[CODIGO],TNOMINA[sneto])</f>
        <v>24733.35</v>
      </c>
      <c r="V356" s="21" t="str" cm="1">
        <f t="array" ref="V356">_xlfn.XLOOKUP(Tabla15[[#This Row],[cedula]],MINC_022025[NUMERO_DOCUMENTO],LEFT(MINC_022025[GENERO],1))</f>
        <v>F</v>
      </c>
      <c r="W356" s="56" t="str">
        <f>_xlfn.XLOOKUP(Tabla15[[#This Row],[DIRECCIÓN O DEPARTAMENTO]],MINC_022025[LUGAR_FUNCIONES],MINC_022025[LUGAR_FUNCIONES_CODIGO])</f>
        <v>01.83.00.00.11</v>
      </c>
      <c r="X356" s="21">
        <f>LEN(Tabla15[[#This Row],[CODIGO LUGAR]])</f>
        <v>14</v>
      </c>
      <c r="Y356" s="21" cm="1">
        <f t="array" ref="Y356">_xlfn.IFS(Tabla15[[#This Row],[LARGO]]=5,1,Tabla15[[#This Row],[LARGO]]=8,2,Tabla15[[#This Row],[LARGO]]=11,3,Tabla15[[#This Row],[LARGO]]=14,4,Tabla15[[#This Row],[LARGO]]=17,5,Tabla15[[#This Row],[LARGO]]=20,6)</f>
        <v>4</v>
      </c>
    </row>
    <row r="357" spans="1:25">
      <c r="A357" s="42" t="str">
        <f>Tabla15[[#This Row],[cedula]]&amp;Tabla15[[#This Row],[CTA]]&amp;Tabla15[[#This Row],[prog]]</f>
        <v>001089569882.1.1.1.0101</v>
      </c>
      <c r="B357" s="21" t="s">
        <v>1787</v>
      </c>
      <c r="C357" s="59" t="s">
        <v>1807</v>
      </c>
      <c r="D357" s="59" t="s">
        <v>5730</v>
      </c>
      <c r="E357" s="59" t="s">
        <v>5731</v>
      </c>
      <c r="F357" s="59" t="s">
        <v>9</v>
      </c>
      <c r="G357" s="59" t="s">
        <v>840</v>
      </c>
      <c r="H357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357" s="21" t="str">
        <f>_xlfn.XLOOKUP(Tabla15[[#This Row],[cedula]],MINC_022025[CATEGORIA_PROPIA],MINC_022025[CARGO],_xlfn.XLOOKUP(Tabla15[[#This Row],[COD]],TNOMINA[CODIGO],TNOMINA[cargo]))</f>
        <v>ANALISTA PRESUPUESTO</v>
      </c>
      <c r="J357" s="21" t="str">
        <f>_xlfn.XLOOKUP(Tabla15[[#This Row],[cedula]],MINC_022025[NUMERO_DOCUMENTO],MINC_022025[LUGAR_FUNCIONES])</f>
        <v>DIRECCION ADMINISTRATIVA</v>
      </c>
      <c r="K3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57" s="21" t="str">
        <f>_xlfn.XLOOKUP(Tabla15[[#This Row],[CARGO]],TSIMPLIFICADO[CARGO],TSIMPLIFICADO[CATEGORIA DEL SERVIDOR],Tabla15[[#This Row],[TIPO]])</f>
        <v>FIJO</v>
      </c>
      <c r="M357" s="21" t="str">
        <f>IF(Tabla15[[#This Row],[CTA]]="2.1.1.3.01","TRAMITE DE PENSION",IF(Tabla15[[#This Row],[CAT1]]&lt;&gt;"",Tabla15[[#This Row],[CAT1]],Tabla15[[#This Row],[CAT2]]))</f>
        <v>CARRERA ADMINISTRATIVA</v>
      </c>
      <c r="N357" s="86">
        <f>_xlfn.XLOOKUP(Tabla15[[#This Row],[cedula]],TFECHA[cedula],TFECHA[desde],"")</f>
        <v>45108</v>
      </c>
      <c r="O357" s="86" t="str">
        <f>_xlfn.XLOOKUP(Tabla15[[#This Row],[cedula]],TFECHA[cedula],TFECHA[hasta],"")</f>
        <v>N/A</v>
      </c>
      <c r="P357" s="34">
        <f>_xlfn.XLOOKUP(Tabla15[[#This Row],[COD]],TNOMINA[CODIGO],TNOMINA[sbruto])</f>
        <v>55000</v>
      </c>
      <c r="Q357" s="34">
        <f>_xlfn.XLOOKUP(Tabla15[[#This Row],[COD]],TNOMINA[CODIGO],TNOMINA[ISR])</f>
        <v>2559.6799999999998</v>
      </c>
      <c r="R357" s="34">
        <f>_xlfn.XLOOKUP(Tabla15[[#This Row],[COD]],TNOMINA[CODIGO],TNOMINA[SFS])</f>
        <v>1672</v>
      </c>
      <c r="S357" s="34">
        <f>_xlfn.XLOOKUP(Tabla15[[#This Row],[COD]],TNOMINA[CODIGO],TNOMINA[AFP])</f>
        <v>1578.5</v>
      </c>
      <c r="T357" s="34">
        <f>_xlfn.XLOOKUP(Tabla15[[#This Row],[COD]],TNOMINA[CODIGO],TNOMINA[Otros Descuentos])</f>
        <v>2381</v>
      </c>
      <c r="U357" s="34">
        <f>_xlfn.XLOOKUP(Tabla15[[#This Row],[COD]],TNOMINA[CODIGO],TNOMINA[sneto])</f>
        <v>46808.82</v>
      </c>
      <c r="V357" s="21" t="str" cm="1">
        <f t="array" ref="V357">_xlfn.XLOOKUP(Tabla15[[#This Row],[cedula]],MINC_022025[NUMERO_DOCUMENTO],LEFT(MINC_022025[GENERO],1))</f>
        <v>F</v>
      </c>
      <c r="W357" s="56" t="str">
        <f>_xlfn.XLOOKUP(Tabla15[[#This Row],[DIRECCIÓN O DEPARTAMENTO]],MINC_022025[LUGAR_FUNCIONES],MINC_022025[LUGAR_FUNCIONES_CODIGO])</f>
        <v>01.83.00.00.11</v>
      </c>
      <c r="X357" s="21">
        <f>LEN(Tabla15[[#This Row],[CODIGO LUGAR]])</f>
        <v>14</v>
      </c>
      <c r="Y357" s="21" cm="1">
        <f t="array" ref="Y357">_xlfn.IFS(Tabla15[[#This Row],[LARGO]]=5,1,Tabla15[[#This Row],[LARGO]]=8,2,Tabla15[[#This Row],[LARGO]]=11,3,Tabla15[[#This Row],[LARGO]]=14,4,Tabla15[[#This Row],[LARGO]]=17,5,Tabla15[[#This Row],[LARGO]]=20,6)</f>
        <v>4</v>
      </c>
    </row>
    <row r="358" spans="1:25">
      <c r="A358" s="42" t="str">
        <f>Tabla15[[#This Row],[cedula]]&amp;Tabla15[[#This Row],[CTA]]&amp;Tabla15[[#This Row],[prog]]</f>
        <v>001190495002.1.1.1.0101</v>
      </c>
      <c r="B358" s="21" t="s">
        <v>1787</v>
      </c>
      <c r="C358" s="59" t="s">
        <v>1807</v>
      </c>
      <c r="D358" s="59" t="s">
        <v>5730</v>
      </c>
      <c r="E358" s="59" t="s">
        <v>5731</v>
      </c>
      <c r="F358" s="59" t="s">
        <v>9</v>
      </c>
      <c r="G358" s="59" t="s">
        <v>1793</v>
      </c>
      <c r="H358" s="21" t="str">
        <f>_xlfn.XLOOKUP(Tabla15[[#This Row],[cedula]],MINC_022025[CATEGORIA_PROPIA],MINC_022025[FECHA_INGRESO_PRIMER_CARGO],_xlfn.XLOOKUP(Tabla15[[#This Row],[COD]],TNOMINA[CODIGO],TNOMINA[nombre]))</f>
        <v>JULIO ECHAVARRIA UBRI</v>
      </c>
      <c r="I358" s="21" t="str">
        <f>_xlfn.XLOOKUP(Tabla15[[#This Row],[cedula]],MINC_022025[CATEGORIA_PROPIA],MINC_022025[CARGO],_xlfn.XLOOKUP(Tabla15[[#This Row],[COD]],TNOMINA[CODIGO],TNOMINA[cargo]))</f>
        <v>MENSAJERO EXTERNO</v>
      </c>
      <c r="J358" s="21" t="str">
        <f>_xlfn.XLOOKUP(Tabla15[[#This Row],[cedula]],MINC_022025[NUMERO_DOCUMENTO],MINC_022025[LUGAR_FUNCIONES])</f>
        <v>DIRECCION ADMINISTRATIVA</v>
      </c>
      <c r="K3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58" s="21" t="str">
        <f>_xlfn.XLOOKUP(Tabla15[[#This Row],[CARGO]],TSIMPLIFICADO[CARGO],TSIMPLIFICADO[CATEGORIA DEL SERVIDOR],Tabla15[[#This Row],[TIPO]])</f>
        <v>ESTATUTO SIMPLIFICADO</v>
      </c>
      <c r="M358" s="21" t="str">
        <f>IF(Tabla15[[#This Row],[CTA]]="2.1.1.3.01","TRAMITE DE PENSION",IF(Tabla15[[#This Row],[CAT1]]&lt;&gt;"",Tabla15[[#This Row],[CAT1]],Tabla15[[#This Row],[CAT2]]))</f>
        <v>ESTATUTO SIMPLIFICADO</v>
      </c>
      <c r="N358" s="86" t="str">
        <f>_xlfn.XLOOKUP(Tabla15[[#This Row],[cedula]],TFECHA[cedula],TFECHA[desde],"")</f>
        <v/>
      </c>
      <c r="O358" s="86" t="str">
        <f>_xlfn.XLOOKUP(Tabla15[[#This Row],[cedula]],TFECHA[cedula],TFECHA[hasta],"")</f>
        <v/>
      </c>
      <c r="P358" s="34">
        <f>_xlfn.XLOOKUP(Tabla15[[#This Row],[COD]],TNOMINA[CODIGO],TNOMINA[sbruto])</f>
        <v>24000</v>
      </c>
      <c r="Q358" s="34">
        <f>_xlfn.XLOOKUP(Tabla15[[#This Row],[COD]],TNOMINA[CODIGO],TNOMINA[ISR])</f>
        <v>0</v>
      </c>
      <c r="R358" s="34">
        <f>_xlfn.XLOOKUP(Tabla15[[#This Row],[COD]],TNOMINA[CODIGO],TNOMINA[SFS])</f>
        <v>729.6</v>
      </c>
      <c r="S358" s="34">
        <f>_xlfn.XLOOKUP(Tabla15[[#This Row],[COD]],TNOMINA[CODIGO],TNOMINA[AFP])</f>
        <v>688.8</v>
      </c>
      <c r="T358" s="34">
        <f>_xlfn.XLOOKUP(Tabla15[[#This Row],[COD]],TNOMINA[CODIGO],TNOMINA[Otros Descuentos])</f>
        <v>0</v>
      </c>
      <c r="U358" s="34">
        <f>_xlfn.XLOOKUP(Tabla15[[#This Row],[COD]],TNOMINA[CODIGO],TNOMINA[sneto])</f>
        <v>14703.19</v>
      </c>
      <c r="V358" s="21" t="str" cm="1">
        <f t="array" ref="V358">_xlfn.XLOOKUP(Tabla15[[#This Row],[cedula]],MINC_022025[NUMERO_DOCUMENTO],LEFT(MINC_022025[GENERO],1))</f>
        <v>M</v>
      </c>
      <c r="W358" s="56" t="str">
        <f>_xlfn.XLOOKUP(Tabla15[[#This Row],[DIRECCIÓN O DEPARTAMENTO]],MINC_022025[LUGAR_FUNCIONES],MINC_022025[LUGAR_FUNCIONES_CODIGO])</f>
        <v>01.83.00.00.11</v>
      </c>
      <c r="X358" s="21">
        <f>LEN(Tabla15[[#This Row],[CODIGO LUGAR]])</f>
        <v>14</v>
      </c>
      <c r="Y358" s="21" cm="1">
        <f t="array" ref="Y358">_xlfn.IFS(Tabla15[[#This Row],[LARGO]]=5,1,Tabla15[[#This Row],[LARGO]]=8,2,Tabla15[[#This Row],[LARGO]]=11,3,Tabla15[[#This Row],[LARGO]]=14,4,Tabla15[[#This Row],[LARGO]]=17,5,Tabla15[[#This Row],[LARGO]]=20,6)</f>
        <v>4</v>
      </c>
    </row>
    <row r="359" spans="1:25">
      <c r="A359" s="42" t="str">
        <f>Tabla15[[#This Row],[cedula]]&amp;Tabla15[[#This Row],[CTA]]&amp;Tabla15[[#This Row],[prog]]</f>
        <v>001141637282.1.1.1.0101</v>
      </c>
      <c r="B359" s="21" t="s">
        <v>1787</v>
      </c>
      <c r="C359" s="59" t="s">
        <v>1807</v>
      </c>
      <c r="D359" s="59" t="s">
        <v>5730</v>
      </c>
      <c r="E359" s="59" t="s">
        <v>5731</v>
      </c>
      <c r="F359" s="59" t="s">
        <v>9</v>
      </c>
      <c r="G359" s="59" t="s">
        <v>1424</v>
      </c>
      <c r="H359" s="21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359" s="21" t="str">
        <f>_xlfn.XLOOKUP(Tabla15[[#This Row],[cedula]],MINC_022025[CATEGORIA_PROPIA],MINC_022025[CARGO],_xlfn.XLOOKUP(Tabla15[[#This Row],[COD]],TNOMINA[CODIGO],TNOMINA[cargo]))</f>
        <v>ANALISTA FINANCIERO</v>
      </c>
      <c r="J359" s="21" t="str">
        <f>_xlfn.XLOOKUP(Tabla15[[#This Row],[cedula]],MINC_022025[NUMERO_DOCUMENTO],MINC_022025[LUGAR_FUNCIONES])</f>
        <v>DIRECCION FINANCIERA</v>
      </c>
      <c r="K3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59" s="21" t="str">
        <f>_xlfn.XLOOKUP(Tabla15[[#This Row],[CARGO]],TSIMPLIFICADO[CARGO],TSIMPLIFICADO[CATEGORIA DEL SERVIDOR],Tabla15[[#This Row],[TIPO]])</f>
        <v>FIJO</v>
      </c>
      <c r="M359" s="21" t="str">
        <f>IF(Tabla15[[#This Row],[CTA]]="2.1.1.3.01","TRAMITE DE PENSION",IF(Tabla15[[#This Row],[CAT1]]&lt;&gt;"",Tabla15[[#This Row],[CAT1]],Tabla15[[#This Row],[CAT2]]))</f>
        <v>FIJO</v>
      </c>
      <c r="N359" s="86" t="str">
        <f>_xlfn.XLOOKUP(Tabla15[[#This Row],[cedula]],TFECHA[cedula],TFECHA[desde],"")</f>
        <v/>
      </c>
      <c r="O359" s="86" t="str">
        <f>_xlfn.XLOOKUP(Tabla15[[#This Row],[cedula]],TFECHA[cedula],TFECHA[hasta],"")</f>
        <v/>
      </c>
      <c r="P359" s="34">
        <f>_xlfn.XLOOKUP(Tabla15[[#This Row],[COD]],TNOMINA[CODIGO],TNOMINA[sbruto])</f>
        <v>70000</v>
      </c>
      <c r="Q359" s="34">
        <f>_xlfn.XLOOKUP(Tabla15[[#This Row],[COD]],TNOMINA[CODIGO],TNOMINA[ISR])</f>
        <v>5368.48</v>
      </c>
      <c r="R359" s="34">
        <f>_xlfn.XLOOKUP(Tabla15[[#This Row],[COD]],TNOMINA[CODIGO],TNOMINA[SFS])</f>
        <v>2128</v>
      </c>
      <c r="S359" s="34">
        <f>_xlfn.XLOOKUP(Tabla15[[#This Row],[COD]],TNOMINA[CODIGO],TNOMINA[AFP])</f>
        <v>2009</v>
      </c>
      <c r="T359" s="34">
        <f>_xlfn.XLOOKUP(Tabla15[[#This Row],[COD]],TNOMINA[CODIGO],TNOMINA[Otros Descuentos])</f>
        <v>20508.090000000004</v>
      </c>
      <c r="U359" s="34">
        <f>_xlfn.XLOOKUP(Tabla15[[#This Row],[COD]],TNOMINA[CODIGO],TNOMINA[sneto])</f>
        <v>39986.43</v>
      </c>
      <c r="V359" s="21" t="str" cm="1">
        <f t="array" ref="V359">_xlfn.XLOOKUP(Tabla15[[#This Row],[cedula]],MINC_022025[NUMERO_DOCUMENTO],LEFT(MINC_022025[GENERO],1))</f>
        <v>F</v>
      </c>
      <c r="W359" s="56" t="str">
        <f>_xlfn.XLOOKUP(Tabla15[[#This Row],[DIRECCIÓN O DEPARTAMENTO]],MINC_022025[LUGAR_FUNCIONES],MINC_022025[LUGAR_FUNCIONES_CODIGO])</f>
        <v>01.83.00.00.12</v>
      </c>
      <c r="X359" s="21">
        <f>LEN(Tabla15[[#This Row],[CODIGO LUGAR]])</f>
        <v>14</v>
      </c>
      <c r="Y359" s="21" cm="1">
        <f t="array" ref="Y359">_xlfn.IFS(Tabla15[[#This Row],[LARGO]]=5,1,Tabla15[[#This Row],[LARGO]]=8,2,Tabla15[[#This Row],[LARGO]]=11,3,Tabla15[[#This Row],[LARGO]]=14,4,Tabla15[[#This Row],[LARGO]]=17,5,Tabla15[[#This Row],[LARGO]]=20,6)</f>
        <v>4</v>
      </c>
    </row>
    <row r="360" spans="1:25">
      <c r="A360" s="42" t="str">
        <f>Tabla15[[#This Row],[cedula]]&amp;Tabla15[[#This Row],[CTA]]&amp;Tabla15[[#This Row],[prog]]</f>
        <v>001123834432.1.1.1.0101</v>
      </c>
      <c r="B360" s="21" t="s">
        <v>1787</v>
      </c>
      <c r="C360" s="59" t="s">
        <v>1807</v>
      </c>
      <c r="D360" s="59" t="s">
        <v>5730</v>
      </c>
      <c r="E360" s="59" t="s">
        <v>5731</v>
      </c>
      <c r="F360" s="59" t="s">
        <v>9</v>
      </c>
      <c r="G360" s="59" t="s">
        <v>2162</v>
      </c>
      <c r="H360" s="21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360" s="21" t="str">
        <f>_xlfn.XLOOKUP(Tabla15[[#This Row],[cedula]],MINC_022025[CATEGORIA_PROPIA],MINC_022025[CARGO],_xlfn.XLOOKUP(Tabla15[[#This Row],[COD]],TNOMINA[CODIGO],TNOMINA[cargo]))</f>
        <v>ARCHIVISTA</v>
      </c>
      <c r="J360" s="21" t="str">
        <f>_xlfn.XLOOKUP(Tabla15[[#This Row],[cedula]],MINC_022025[NUMERO_DOCUMENTO],MINC_022025[LUGAR_FUNCIONES])</f>
        <v>DIRECCION FINANCIERA</v>
      </c>
      <c r="K3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60" s="21" t="str">
        <f>_xlfn.XLOOKUP(Tabla15[[#This Row],[CARGO]],TSIMPLIFICADO[CARGO],TSIMPLIFICADO[CATEGORIA DEL SERVIDOR],Tabla15[[#This Row],[TIPO]])</f>
        <v>FIJO</v>
      </c>
      <c r="M360" s="21" t="str">
        <f>IF(Tabla15[[#This Row],[CTA]]="2.1.1.3.01","TRAMITE DE PENSION",IF(Tabla15[[#This Row],[CAT1]]&lt;&gt;"",Tabla15[[#This Row],[CAT1]],Tabla15[[#This Row],[CAT2]]))</f>
        <v>CARRERA ADMINISTRATIVA</v>
      </c>
      <c r="N360" s="86" t="str">
        <f>_xlfn.XLOOKUP(Tabla15[[#This Row],[cedula]],TFECHA[cedula],TFECHA[desde],"")</f>
        <v/>
      </c>
      <c r="O360" s="86" t="str">
        <f>_xlfn.XLOOKUP(Tabla15[[#This Row],[cedula]],TFECHA[cedula],TFECHA[hasta],"")</f>
        <v/>
      </c>
      <c r="P360" s="34">
        <f>_xlfn.XLOOKUP(Tabla15[[#This Row],[COD]],TNOMINA[CODIGO],TNOMINA[sbruto])</f>
        <v>45000</v>
      </c>
      <c r="Q360" s="34">
        <f>_xlfn.XLOOKUP(Tabla15[[#This Row],[COD]],TNOMINA[CODIGO],TNOMINA[ISR])</f>
        <v>1148.33</v>
      </c>
      <c r="R360" s="34">
        <f>_xlfn.XLOOKUP(Tabla15[[#This Row],[COD]],TNOMINA[CODIGO],TNOMINA[SFS])</f>
        <v>1368</v>
      </c>
      <c r="S360" s="34">
        <f>_xlfn.XLOOKUP(Tabla15[[#This Row],[COD]],TNOMINA[CODIGO],TNOMINA[AFP])</f>
        <v>1291.5</v>
      </c>
      <c r="T360" s="34">
        <f>_xlfn.XLOOKUP(Tabla15[[#This Row],[COD]],TNOMINA[CODIGO],TNOMINA[Otros Descuentos])</f>
        <v>20700.689999999999</v>
      </c>
      <c r="U360" s="34">
        <f>_xlfn.XLOOKUP(Tabla15[[#This Row],[COD]],TNOMINA[CODIGO],TNOMINA[sneto])</f>
        <v>20491.48</v>
      </c>
      <c r="V360" s="21" t="str" cm="1">
        <f t="array" ref="V360">_xlfn.XLOOKUP(Tabla15[[#This Row],[cedula]],MINC_022025[NUMERO_DOCUMENTO],LEFT(MINC_022025[GENERO],1))</f>
        <v>F</v>
      </c>
      <c r="W360" s="56" t="str">
        <f>_xlfn.XLOOKUP(Tabla15[[#This Row],[DIRECCIÓN O DEPARTAMENTO]],MINC_022025[LUGAR_FUNCIONES],MINC_022025[LUGAR_FUNCIONES_CODIGO])</f>
        <v>01.83.00.00.12</v>
      </c>
      <c r="X360" s="21">
        <f>LEN(Tabla15[[#This Row],[CODIGO LUGAR]])</f>
        <v>14</v>
      </c>
      <c r="Y360" s="21" cm="1">
        <f t="array" ref="Y360">_xlfn.IFS(Tabla15[[#This Row],[LARGO]]=5,1,Tabla15[[#This Row],[LARGO]]=8,2,Tabla15[[#This Row],[LARGO]]=11,3,Tabla15[[#This Row],[LARGO]]=14,4,Tabla15[[#This Row],[LARGO]]=17,5,Tabla15[[#This Row],[LARGO]]=20,6)</f>
        <v>4</v>
      </c>
    </row>
    <row r="361" spans="1:25">
      <c r="A361" s="42" t="str">
        <f>Tabla15[[#This Row],[cedula]]&amp;Tabla15[[#This Row],[CTA]]&amp;Tabla15[[#This Row],[prog]]</f>
        <v>001006949912.1.1.1.0101</v>
      </c>
      <c r="B361" s="21" t="s">
        <v>1787</v>
      </c>
      <c r="C361" s="59" t="s">
        <v>1807</v>
      </c>
      <c r="D361" s="59" t="s">
        <v>5730</v>
      </c>
      <c r="E361" s="59" t="s">
        <v>5731</v>
      </c>
      <c r="F361" s="59" t="s">
        <v>9</v>
      </c>
      <c r="G361" s="59" t="s">
        <v>1384</v>
      </c>
      <c r="H361" s="21" t="str">
        <f>_xlfn.XLOOKUP(Tabla15[[#This Row],[cedula]],MINC_022025[CATEGORIA_PROPIA],MINC_022025[FECHA_INGRESO_PRIMER_CARGO],_xlfn.XLOOKUP(Tabla15[[#This Row],[COD]],TNOMINA[CODIGO],TNOMINA[nombre]))</f>
        <v>PATRICIO RAMIREZ MARTE</v>
      </c>
      <c r="I361" s="21" t="str">
        <f>_xlfn.XLOOKUP(Tabla15[[#This Row],[cedula]],MINC_022025[CATEGORIA_PROPIA],MINC_022025[CARGO],_xlfn.XLOOKUP(Tabla15[[#This Row],[COD]],TNOMINA[CODIGO],TNOMINA[cargo]))</f>
        <v>AUXILIAR</v>
      </c>
      <c r="J361" s="21" t="str">
        <f>_xlfn.XLOOKUP(Tabla15[[#This Row],[cedula]],MINC_022025[NUMERO_DOCUMENTO],MINC_022025[LUGAR_FUNCIONES])</f>
        <v>DIRECCION FINANCIERA</v>
      </c>
      <c r="K3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61" s="21" t="str">
        <f>_xlfn.XLOOKUP(Tabla15[[#This Row],[CARGO]],TSIMPLIFICADO[CARGO],TSIMPLIFICADO[CATEGORIA DEL SERVIDOR],Tabla15[[#This Row],[TIPO]])</f>
        <v>ESTATUTO SIMPLIFICADO</v>
      </c>
      <c r="M361" s="21" t="str">
        <f>IF(Tabla15[[#This Row],[CTA]]="2.1.1.3.01","TRAMITE DE PENSION",IF(Tabla15[[#This Row],[CAT1]]&lt;&gt;"",Tabla15[[#This Row],[CAT1]],Tabla15[[#This Row],[CAT2]]))</f>
        <v>ESTATUTO SIMPLIFICADO</v>
      </c>
      <c r="N361" s="86" t="str">
        <f>_xlfn.XLOOKUP(Tabla15[[#This Row],[cedula]],TFECHA[cedula],TFECHA[desde],"")</f>
        <v/>
      </c>
      <c r="O361" s="86" t="str">
        <f>_xlfn.XLOOKUP(Tabla15[[#This Row],[cedula]],TFECHA[cedula],TFECHA[hasta],"")</f>
        <v/>
      </c>
      <c r="P361" s="34">
        <f>_xlfn.XLOOKUP(Tabla15[[#This Row],[COD]],TNOMINA[CODIGO],TNOMINA[sbruto])</f>
        <v>35000</v>
      </c>
      <c r="Q361" s="34">
        <f>_xlfn.XLOOKUP(Tabla15[[#This Row],[COD]],TNOMINA[CODIGO],TNOMINA[ISR])</f>
        <v>0</v>
      </c>
      <c r="R361" s="34">
        <f>_xlfn.XLOOKUP(Tabla15[[#This Row],[COD]],TNOMINA[CODIGO],TNOMINA[SFS])</f>
        <v>1064</v>
      </c>
      <c r="S361" s="34">
        <f>_xlfn.XLOOKUP(Tabla15[[#This Row],[COD]],TNOMINA[CODIGO],TNOMINA[AFP])</f>
        <v>1004.5</v>
      </c>
      <c r="T361" s="34">
        <f>_xlfn.XLOOKUP(Tabla15[[#This Row],[COD]],TNOMINA[CODIGO],TNOMINA[Otros Descuentos])</f>
        <v>0</v>
      </c>
      <c r="U361" s="34">
        <f>_xlfn.XLOOKUP(Tabla15[[#This Row],[COD]],TNOMINA[CODIGO],TNOMINA[sneto])</f>
        <v>6404.2</v>
      </c>
      <c r="V361" s="21" t="str" cm="1">
        <f t="array" ref="V361">_xlfn.XLOOKUP(Tabla15[[#This Row],[cedula]],MINC_022025[NUMERO_DOCUMENTO],LEFT(MINC_022025[GENERO],1))</f>
        <v>M</v>
      </c>
      <c r="W361" s="56" t="str">
        <f>_xlfn.XLOOKUP(Tabla15[[#This Row],[DIRECCIÓN O DEPARTAMENTO]],MINC_022025[LUGAR_FUNCIONES],MINC_022025[LUGAR_FUNCIONES_CODIGO])</f>
        <v>01.83.00.00.12</v>
      </c>
      <c r="X361" s="21">
        <f>LEN(Tabla15[[#This Row],[CODIGO LUGAR]])</f>
        <v>14</v>
      </c>
      <c r="Y361" s="21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42" t="str">
        <f>Tabla15[[#This Row],[cedula]]&amp;Tabla15[[#This Row],[CTA]]&amp;Tabla15[[#This Row],[prog]]</f>
        <v>018004812342.1.1.1.0101</v>
      </c>
      <c r="B362" s="21" t="s">
        <v>1787</v>
      </c>
      <c r="C362" s="59" t="s">
        <v>1807</v>
      </c>
      <c r="D362" s="59" t="s">
        <v>5730</v>
      </c>
      <c r="E362" s="59" t="s">
        <v>5731</v>
      </c>
      <c r="F362" s="59" t="s">
        <v>9</v>
      </c>
      <c r="G362" s="59" t="s">
        <v>2531</v>
      </c>
      <c r="H362" s="21" t="str">
        <f>_xlfn.XLOOKUP(Tabla15[[#This Row],[cedula]],MINC_022025[CATEGORIA_PROPIA],MINC_022025[FECHA_INGRESO_PRIMER_CARGO],_xlfn.XLOOKUP(Tabla15[[#This Row],[COD]],TNOMINA[CODIGO],TNOMINA[nombre]))</f>
        <v>VICTORIA LOPEZ PEREZ</v>
      </c>
      <c r="I362" s="21" t="str">
        <f>_xlfn.XLOOKUP(Tabla15[[#This Row],[cedula]],MINC_022025[CATEGORIA_PROPIA],MINC_022025[CARGO],_xlfn.XLOOKUP(Tabla15[[#This Row],[COD]],TNOMINA[CODIGO],TNOMINA[cargo]))</f>
        <v>AUXILIAR ADMINISTRATIVO (A)</v>
      </c>
      <c r="J362" s="21" t="str">
        <f>_xlfn.XLOOKUP(Tabla15[[#This Row],[cedula]],MINC_022025[NUMERO_DOCUMENTO],MINC_022025[LUGAR_FUNCIONES])</f>
        <v>DIRECCION FINANCIERA</v>
      </c>
      <c r="K3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62" s="21" t="str">
        <f>_xlfn.XLOOKUP(Tabla15[[#This Row],[CARGO]],TSIMPLIFICADO[CARGO],TSIMPLIFICADO[CATEGORIA DEL SERVIDOR],Tabla15[[#This Row],[TIPO]])</f>
        <v>ESTATUTO SIMPLIFICADO</v>
      </c>
      <c r="M362" s="21" t="str">
        <f>IF(Tabla15[[#This Row],[CTA]]="2.1.1.3.01","TRAMITE DE PENSION",IF(Tabla15[[#This Row],[CAT1]]&lt;&gt;"",Tabla15[[#This Row],[CAT1]],Tabla15[[#This Row],[CAT2]]))</f>
        <v>ESTATUTO SIMPLIFICADO</v>
      </c>
      <c r="N362" s="86">
        <f>_xlfn.XLOOKUP(Tabla15[[#This Row],[cedula]],TFECHA[cedula],TFECHA[desde],"")</f>
        <v>45597</v>
      </c>
      <c r="O362" s="86" t="str">
        <f>_xlfn.XLOOKUP(Tabla15[[#This Row],[cedula]],TFECHA[cedula],TFECHA[hasta],"")</f>
        <v>N/A</v>
      </c>
      <c r="P362" s="34">
        <f>_xlfn.XLOOKUP(Tabla15[[#This Row],[COD]],TNOMINA[CODIGO],TNOMINA[sbruto])</f>
        <v>35000</v>
      </c>
      <c r="Q362" s="34">
        <f>_xlfn.XLOOKUP(Tabla15[[#This Row],[COD]],TNOMINA[CODIGO],TNOMINA[ISR])</f>
        <v>0</v>
      </c>
      <c r="R362" s="34">
        <f>_xlfn.XLOOKUP(Tabla15[[#This Row],[COD]],TNOMINA[CODIGO],TNOMINA[SFS])</f>
        <v>1064</v>
      </c>
      <c r="S362" s="34">
        <f>_xlfn.XLOOKUP(Tabla15[[#This Row],[COD]],TNOMINA[CODIGO],TNOMINA[AFP])</f>
        <v>1004.5</v>
      </c>
      <c r="T362" s="34">
        <f>_xlfn.XLOOKUP(Tabla15[[#This Row],[COD]],TNOMINA[CODIGO],TNOMINA[Otros Descuentos])</f>
        <v>0</v>
      </c>
      <c r="U362" s="34">
        <f>_xlfn.XLOOKUP(Tabla15[[#This Row],[COD]],TNOMINA[CODIGO],TNOMINA[sneto])</f>
        <v>24156.12</v>
      </c>
      <c r="V362" s="21" t="str" cm="1">
        <f t="array" ref="V362">_xlfn.XLOOKUP(Tabla15[[#This Row],[cedula]],MINC_022025[NUMERO_DOCUMENTO],LEFT(MINC_022025[GENERO],1))</f>
        <v>F</v>
      </c>
      <c r="W362" s="56" t="str">
        <f>_xlfn.XLOOKUP(Tabla15[[#This Row],[DIRECCIÓN O DEPARTAMENTO]],MINC_022025[LUGAR_FUNCIONES],MINC_022025[LUGAR_FUNCIONES_CODIGO])</f>
        <v>01.83.00.00.12</v>
      </c>
      <c r="X362" s="21">
        <f>LEN(Tabla15[[#This Row],[CODIGO LUGAR]])</f>
        <v>14</v>
      </c>
      <c r="Y362" s="21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42" t="str">
        <f>Tabla15[[#This Row],[cedula]]&amp;Tabla15[[#This Row],[CTA]]&amp;Tabla15[[#This Row],[prog]]</f>
        <v>034003885792.1.1.1.0101</v>
      </c>
      <c r="B363" s="21" t="s">
        <v>1787</v>
      </c>
      <c r="C363" s="59" t="s">
        <v>1807</v>
      </c>
      <c r="D363" s="59" t="s">
        <v>5730</v>
      </c>
      <c r="E363" s="59" t="s">
        <v>5731</v>
      </c>
      <c r="F363" s="59" t="s">
        <v>9</v>
      </c>
      <c r="G363" s="59" t="s">
        <v>1860</v>
      </c>
      <c r="H363" s="21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363" s="21" t="str">
        <f>_xlfn.XLOOKUP(Tabla15[[#This Row],[cedula]],MINC_022025[CATEGORIA_PROPIA],MINC_022025[CARGO],_xlfn.XLOOKUP(Tabla15[[#This Row],[COD]],TNOMINA[CODIGO],TNOMINA[cargo]))</f>
        <v>RESPONSABLE DE ACCESO A LA INF</v>
      </c>
      <c r="J363" s="21" t="str">
        <f>_xlfn.XLOOKUP(Tabla15[[#This Row],[cedula]],MINC_022025[NUMERO_DOCUMENTO],MINC_022025[LUGAR_FUNCIONES])</f>
        <v>DIRECCION DE TECNOLOGIA DE LA INFORMACION Y COMUNICACION-MC</v>
      </c>
      <c r="K3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63" s="21" t="str">
        <f>_xlfn.XLOOKUP(Tabla15[[#This Row],[CARGO]],TSIMPLIFICADO[CARGO],TSIMPLIFICADO[CATEGORIA DEL SERVIDOR],Tabla15[[#This Row],[TIPO]])</f>
        <v>FIJO</v>
      </c>
      <c r="M363" s="21" t="str">
        <f>IF(Tabla15[[#This Row],[CTA]]="2.1.1.3.01","TRAMITE DE PENSION",IF(Tabla15[[#This Row],[CAT1]]&lt;&gt;"",Tabla15[[#This Row],[CAT1]],Tabla15[[#This Row],[CAT2]]))</f>
        <v>CARRERA ADMINISTRATIVA</v>
      </c>
      <c r="N363" s="86" t="str">
        <f>_xlfn.XLOOKUP(Tabla15[[#This Row],[cedula]],TFECHA[cedula],TFECHA[desde],"")</f>
        <v/>
      </c>
      <c r="O363" s="86" t="str">
        <f>_xlfn.XLOOKUP(Tabla15[[#This Row],[cedula]],TFECHA[cedula],TFECHA[hasta],"")</f>
        <v/>
      </c>
      <c r="P363" s="34">
        <f>_xlfn.XLOOKUP(Tabla15[[#This Row],[COD]],TNOMINA[CODIGO],TNOMINA[sbruto])</f>
        <v>135000</v>
      </c>
      <c r="Q363" s="34">
        <f>_xlfn.XLOOKUP(Tabla15[[#This Row],[COD]],TNOMINA[CODIGO],TNOMINA[ISR])</f>
        <v>19909.38</v>
      </c>
      <c r="R363" s="34">
        <f>_xlfn.XLOOKUP(Tabla15[[#This Row],[COD]],TNOMINA[CODIGO],TNOMINA[SFS])</f>
        <v>4104</v>
      </c>
      <c r="S363" s="34">
        <f>_xlfn.XLOOKUP(Tabla15[[#This Row],[COD]],TNOMINA[CODIGO],TNOMINA[AFP])</f>
        <v>3874.5</v>
      </c>
      <c r="T363" s="34">
        <f>_xlfn.XLOOKUP(Tabla15[[#This Row],[COD]],TNOMINA[CODIGO],TNOMINA[Otros Descuentos])</f>
        <v>1740.4599999999919</v>
      </c>
      <c r="U363" s="34">
        <f>_xlfn.XLOOKUP(Tabla15[[#This Row],[COD]],TNOMINA[CODIGO],TNOMINA[sneto])</f>
        <v>105371.66</v>
      </c>
      <c r="V363" s="21" t="str" cm="1">
        <f t="array" ref="V363">_xlfn.XLOOKUP(Tabla15[[#This Row],[cedula]],MINC_022025[NUMERO_DOCUMENTO],LEFT(MINC_022025[GENERO],1))</f>
        <v>F</v>
      </c>
      <c r="W363" s="56" t="str">
        <f>_xlfn.XLOOKUP(Tabla15[[#This Row],[DIRECCIÓN O DEPARTAMENTO]],MINC_022025[LUGAR_FUNCIONES],MINC_022025[LUGAR_FUNCIONES_CODIGO])</f>
        <v>01.83.00.00.27</v>
      </c>
      <c r="X363" s="21">
        <f>LEN(Tabla15[[#This Row],[CODIGO LUGAR]])</f>
        <v>14</v>
      </c>
      <c r="Y363" s="21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42" t="str">
        <f>Tabla15[[#This Row],[cedula]]&amp;Tabla15[[#This Row],[CTA]]&amp;Tabla15[[#This Row],[prog]]</f>
        <v>225008895672.1.1.1.0101</v>
      </c>
      <c r="B364" s="21" t="s">
        <v>1787</v>
      </c>
      <c r="C364" s="59" t="s">
        <v>1807</v>
      </c>
      <c r="D364" s="59" t="s">
        <v>5730</v>
      </c>
      <c r="E364" s="59" t="s">
        <v>5731</v>
      </c>
      <c r="F364" s="59" t="s">
        <v>9</v>
      </c>
      <c r="G364" s="59" t="s">
        <v>1655</v>
      </c>
      <c r="H364" s="21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364" s="21" t="str">
        <f>_xlfn.XLOOKUP(Tabla15[[#This Row],[cedula]],MINC_022025[CATEGORIA_PROPIA],MINC_022025[CARGO],_xlfn.XLOOKUP(Tabla15[[#This Row],[COD]],TNOMINA[CODIGO],TNOMINA[cargo]))</f>
        <v>ASISTENTE</v>
      </c>
      <c r="J364" s="21" t="str">
        <f>_xlfn.XLOOKUP(Tabla15[[#This Row],[cedula]],MINC_022025[NUMERO_DOCUMENTO],MINC_022025[LUGAR_FUNCIONES])</f>
        <v>DIRECCION DE TECNOLOGIA DE LA INFORMACION Y COMUNICACION-MC</v>
      </c>
      <c r="K3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64" s="21" t="str">
        <f>_xlfn.XLOOKUP(Tabla15[[#This Row],[CARGO]],TSIMPLIFICADO[CARGO],TSIMPLIFICADO[CATEGORIA DEL SERVIDOR],Tabla15[[#This Row],[TIPO]])</f>
        <v>FIJO</v>
      </c>
      <c r="M364" s="21" t="str">
        <f>IF(Tabla15[[#This Row],[CTA]]="2.1.1.3.01","TRAMITE DE PENSION",IF(Tabla15[[#This Row],[CAT1]]&lt;&gt;"",Tabla15[[#This Row],[CAT1]],Tabla15[[#This Row],[CAT2]]))</f>
        <v>EMPLEADO DE CONFIANZA</v>
      </c>
      <c r="N364" s="86" t="str">
        <f>_xlfn.XLOOKUP(Tabla15[[#This Row],[cedula]],TFECHA[cedula],TFECHA[desde],"")</f>
        <v/>
      </c>
      <c r="O364" s="86" t="str">
        <f>_xlfn.XLOOKUP(Tabla15[[#This Row],[cedula]],TFECHA[cedula],TFECHA[hasta],"")</f>
        <v/>
      </c>
      <c r="P364" s="34">
        <f>_xlfn.XLOOKUP(Tabla15[[#This Row],[COD]],TNOMINA[CODIGO],TNOMINA[sbruto])</f>
        <v>40000</v>
      </c>
      <c r="Q364" s="34">
        <f>_xlfn.XLOOKUP(Tabla15[[#This Row],[COD]],TNOMINA[CODIGO],TNOMINA[ISR])</f>
        <v>442.65</v>
      </c>
      <c r="R364" s="34">
        <f>_xlfn.XLOOKUP(Tabla15[[#This Row],[COD]],TNOMINA[CODIGO],TNOMINA[SFS])</f>
        <v>1216</v>
      </c>
      <c r="S364" s="34">
        <f>_xlfn.XLOOKUP(Tabla15[[#This Row],[COD]],TNOMINA[CODIGO],TNOMINA[AFP])</f>
        <v>1148</v>
      </c>
      <c r="T364" s="34">
        <f>_xlfn.XLOOKUP(Tabla15[[#This Row],[COD]],TNOMINA[CODIGO],TNOMINA[Otros Descuentos])</f>
        <v>12714.169999999998</v>
      </c>
      <c r="U364" s="34">
        <f>_xlfn.XLOOKUP(Tabla15[[#This Row],[COD]],TNOMINA[CODIGO],TNOMINA[sneto])</f>
        <v>24479.18</v>
      </c>
      <c r="V364" s="21" t="str" cm="1">
        <f t="array" ref="V364">_xlfn.XLOOKUP(Tabla15[[#This Row],[cedula]],MINC_022025[NUMERO_DOCUMENTO],LEFT(MINC_022025[GENERO],1))</f>
        <v>F</v>
      </c>
      <c r="W364" s="56" t="str">
        <f>_xlfn.XLOOKUP(Tabla15[[#This Row],[DIRECCIÓN O DEPARTAMENTO]],MINC_022025[LUGAR_FUNCIONES],MINC_022025[LUGAR_FUNCIONES_CODIGO])</f>
        <v>01.83.00.00.27</v>
      </c>
      <c r="X364" s="21">
        <f>LEN(Tabla15[[#This Row],[CODIGO LUGAR]])</f>
        <v>14</v>
      </c>
      <c r="Y364" s="21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42" t="str">
        <f>Tabla15[[#This Row],[cedula]]&amp;Tabla15[[#This Row],[CTA]]&amp;Tabla15[[#This Row],[prog]]</f>
        <v>001126077422.1.1.1.0111</v>
      </c>
      <c r="B365" s="21" t="s">
        <v>1787</v>
      </c>
      <c r="C365" s="59" t="s">
        <v>1810</v>
      </c>
      <c r="D365" s="59" t="s">
        <v>5730</v>
      </c>
      <c r="E365" s="59" t="s">
        <v>5757</v>
      </c>
      <c r="F365" s="59" t="s">
        <v>9</v>
      </c>
      <c r="G365" s="59" t="s">
        <v>1501</v>
      </c>
      <c r="H365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365" s="21" t="str">
        <f>_xlfn.XLOOKUP(Tabla15[[#This Row],[cedula]],MINC_022025[CATEGORIA_PROPIA],MINC_022025[CARGO],_xlfn.XLOOKUP(Tabla15[[#This Row],[COD]],TNOMINA[CODIGO],TNOMINA[cargo]))</f>
        <v>AUXILIAR BIBLIOTECA</v>
      </c>
      <c r="J365" s="21" t="str">
        <f>_xlfn.XLOOKUP(Tabla15[[#This Row],[cedula]],MINC_022025[NUMERO_DOCUMENTO],MINC_022025[LUGAR_FUNCIONES])</f>
        <v>DIRECCION DE FORMACION Y CAPACITACION EN GESTION CULTURAL</v>
      </c>
      <c r="K3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65" s="21" t="str">
        <f>_xlfn.XLOOKUP(Tabla15[[#This Row],[CARGO]],TSIMPLIFICADO[CARGO],TSIMPLIFICADO[CATEGORIA DEL SERVIDOR],Tabla15[[#This Row],[TIPO]])</f>
        <v>ESTATUTO SIMPLIFICADO</v>
      </c>
      <c r="M365" s="21" t="str">
        <f>IF(Tabla15[[#This Row],[CTA]]="2.1.1.3.01","TRAMITE DE PENSION",IF(Tabla15[[#This Row],[CAT1]]&lt;&gt;"",Tabla15[[#This Row],[CAT1]],Tabla15[[#This Row],[CAT2]]))</f>
        <v>ESTATUTO SIMPLIFICADO</v>
      </c>
      <c r="N365" s="86">
        <f>_xlfn.XLOOKUP(Tabla15[[#This Row],[cedula]],TFECHA[cedula],TFECHA[desde],"")</f>
        <v>45566</v>
      </c>
      <c r="O365" s="86" t="str">
        <f>_xlfn.XLOOKUP(Tabla15[[#This Row],[cedula]],TFECHA[cedula],TFECHA[hasta],"")</f>
        <v>N/A</v>
      </c>
      <c r="P365" s="34">
        <f>_xlfn.XLOOKUP(Tabla15[[#This Row],[COD]],TNOMINA[CODIGO],TNOMINA[sbruto])</f>
        <v>35000</v>
      </c>
      <c r="Q365" s="34">
        <f>_xlfn.XLOOKUP(Tabla15[[#This Row],[COD]],TNOMINA[CODIGO],TNOMINA[ISR])</f>
        <v>0</v>
      </c>
      <c r="R365" s="34">
        <f>_xlfn.XLOOKUP(Tabla15[[#This Row],[COD]],TNOMINA[CODIGO],TNOMINA[SFS])</f>
        <v>1064</v>
      </c>
      <c r="S365" s="34">
        <f>_xlfn.XLOOKUP(Tabla15[[#This Row],[COD]],TNOMINA[CODIGO],TNOMINA[AFP])</f>
        <v>1004.5</v>
      </c>
      <c r="T365" s="34">
        <f>_xlfn.XLOOKUP(Tabla15[[#This Row],[COD]],TNOMINA[CODIGO],TNOMINA[Otros Descuentos])</f>
        <v>0</v>
      </c>
      <c r="U365" s="34">
        <f>_xlfn.XLOOKUP(Tabla15[[#This Row],[COD]],TNOMINA[CODIGO],TNOMINA[sneto])</f>
        <v>31790.5</v>
      </c>
      <c r="V365" s="21" t="str" cm="1">
        <f t="array" ref="V365">_xlfn.XLOOKUP(Tabla15[[#This Row],[cedula]],MINC_022025[NUMERO_DOCUMENTO],LEFT(MINC_022025[GENERO],1))</f>
        <v>F</v>
      </c>
      <c r="W365" s="56" t="str">
        <f>_xlfn.XLOOKUP(Tabla15[[#This Row],[DIRECCIÓN O DEPARTAMENTO]],MINC_022025[LUGAR_FUNCIONES],MINC_022025[LUGAR_FUNCIONES_CODIGO])</f>
        <v>01.83.01.00.02</v>
      </c>
      <c r="X365" s="21">
        <f>LEN(Tabla15[[#This Row],[CODIGO LUGAR]])</f>
        <v>14</v>
      </c>
      <c r="Y365" s="21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42" t="str">
        <f>Tabla15[[#This Row],[cedula]]&amp;Tabla15[[#This Row],[CTA]]&amp;Tabla15[[#This Row],[prog]]</f>
        <v>001101538892.1.1.1.0113</v>
      </c>
      <c r="B366" s="21" t="s">
        <v>1787</v>
      </c>
      <c r="C366" s="59" t="s">
        <v>1811</v>
      </c>
      <c r="D366" s="59" t="s">
        <v>5759</v>
      </c>
      <c r="E366" s="59" t="s">
        <v>5731</v>
      </c>
      <c r="F366" s="59" t="s">
        <v>9</v>
      </c>
      <c r="G366" s="59" t="s">
        <v>1813</v>
      </c>
      <c r="H366" s="21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366" s="21" t="str">
        <f>_xlfn.XLOOKUP(Tabla15[[#This Row],[cedula]],MINC_022025[CATEGORIA_PROPIA],MINC_022025[CARGO],_xlfn.XLOOKUP(Tabla15[[#This Row],[COD]],TNOMINA[CODIGO],TNOMINA[cargo]))</f>
        <v>DIRECTOR GENERAL</v>
      </c>
      <c r="J366" s="21" t="str">
        <f>_xlfn.XLOOKUP(Tabla15[[#This Row],[cedula]],MINC_022025[NUMERO_DOCUMENTO],MINC_022025[LUGAR_FUNCIONES])</f>
        <v>TEATRO NACIONAL</v>
      </c>
      <c r="K3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366" s="21" t="str">
        <f>_xlfn.XLOOKUP(Tabla15[[#This Row],[CARGO]],TSIMPLIFICADO[CARGO],TSIMPLIFICADO[CATEGORIA DEL SERVIDOR],Tabla15[[#This Row],[TIPO]])</f>
        <v>FIJO</v>
      </c>
      <c r="M366" s="21" t="str">
        <f>IF(Tabla15[[#This Row],[CTA]]="2.1.1.3.01","TRAMITE DE PENSION",IF(Tabla15[[#This Row],[CAT1]]&lt;&gt;"",Tabla15[[#This Row],[CAT1]],Tabla15[[#This Row],[CAT2]]))</f>
        <v>LIBRE NOMBRAMIENTO Y REMOCION</v>
      </c>
      <c r="N366" s="86" t="str">
        <f>_xlfn.XLOOKUP(Tabla15[[#This Row],[cedula]],TFECHA[cedula],TFECHA[desde],"")</f>
        <v/>
      </c>
      <c r="O366" s="86" t="str">
        <f>_xlfn.XLOOKUP(Tabla15[[#This Row],[cedula]],TFECHA[cedula],TFECHA[hasta],"")</f>
        <v/>
      </c>
      <c r="P366" s="34">
        <f>_xlfn.XLOOKUP(Tabla15[[#This Row],[COD]],TNOMINA[CODIGO],TNOMINA[sbruto])</f>
        <v>200000</v>
      </c>
      <c r="Q366" s="34">
        <f>_xlfn.XLOOKUP(Tabla15[[#This Row],[COD]],TNOMINA[CODIGO],TNOMINA[ISR])</f>
        <v>35677.08</v>
      </c>
      <c r="R366" s="34">
        <f>_xlfn.XLOOKUP(Tabla15[[#This Row],[COD]],TNOMINA[CODIGO],TNOMINA[SFS])</f>
        <v>5883.16</v>
      </c>
      <c r="S366" s="34">
        <f>_xlfn.XLOOKUP(Tabla15[[#This Row],[COD]],TNOMINA[CODIGO],TNOMINA[AFP])</f>
        <v>5740</v>
      </c>
      <c r="T366" s="34">
        <f>_xlfn.XLOOKUP(Tabla15[[#This Row],[COD]],TNOMINA[CODIGO],TNOMINA[Otros Descuentos])</f>
        <v>24.999999999970896</v>
      </c>
      <c r="U366" s="34">
        <f>_xlfn.XLOOKUP(Tabla15[[#This Row],[COD]],TNOMINA[CODIGO],TNOMINA[sneto])</f>
        <v>152674.76</v>
      </c>
      <c r="V366" s="21" t="str" cm="1">
        <f t="array" ref="V366">_xlfn.XLOOKUP(Tabla15[[#This Row],[cedula]],MINC_022025[NUMERO_DOCUMENTO],LEFT(MINC_022025[GENERO],1))</f>
        <v>M</v>
      </c>
      <c r="W366" s="56" t="str">
        <f>_xlfn.XLOOKUP(Tabla15[[#This Row],[DIRECCIÓN O DEPARTAMENTO]],MINC_022025[LUGAR_FUNCIONES],MINC_022025[LUGAR_FUNCIONES_CODIGO])</f>
        <v>01.83.02.00.01</v>
      </c>
      <c r="X366" s="21">
        <f>LEN(Tabla15[[#This Row],[CODIGO LUGAR]])</f>
        <v>14</v>
      </c>
      <c r="Y366" s="21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42" t="str">
        <f>Tabla15[[#This Row],[cedula]]&amp;Tabla15[[#This Row],[CTA]]&amp;Tabla15[[#This Row],[prog]]</f>
        <v>001017562372.1.1.1.0113</v>
      </c>
      <c r="B367" s="21" t="s">
        <v>1787</v>
      </c>
      <c r="C367" s="59" t="s">
        <v>1811</v>
      </c>
      <c r="D367" s="59" t="s">
        <v>5759</v>
      </c>
      <c r="E367" s="59" t="s">
        <v>5731</v>
      </c>
      <c r="F367" s="59" t="s">
        <v>9</v>
      </c>
      <c r="G367" s="59" t="s">
        <v>1511</v>
      </c>
      <c r="H367" s="21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367" s="21" t="str">
        <f>_xlfn.XLOOKUP(Tabla15[[#This Row],[cedula]],MINC_022025[CATEGORIA_PROPIA],MINC_022025[CARGO],_xlfn.XLOOKUP(Tabla15[[#This Row],[COD]],TNOMINA[CODIGO],TNOMINA[cargo]))</f>
        <v>SUB DIRECTOR ADM</v>
      </c>
      <c r="J367" s="21" t="str">
        <f>_xlfn.XLOOKUP(Tabla15[[#This Row],[cedula]],MINC_022025[NUMERO_DOCUMENTO],MINC_022025[LUGAR_FUNCIONES])</f>
        <v>TEATRO NACIONAL</v>
      </c>
      <c r="K3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367" s="21" t="str">
        <f>_xlfn.XLOOKUP(Tabla15[[#This Row],[CARGO]],TSIMPLIFICADO[CARGO],TSIMPLIFICADO[CATEGORIA DEL SERVIDOR],Tabla15[[#This Row],[TIPO]])</f>
        <v>FIJO</v>
      </c>
      <c r="M367" s="21" t="str">
        <f>IF(Tabla15[[#This Row],[CTA]]="2.1.1.3.01","TRAMITE DE PENSION",IF(Tabla15[[#This Row],[CAT1]]&lt;&gt;"",Tabla15[[#This Row],[CAT1]],Tabla15[[#This Row],[CAT2]]))</f>
        <v>LIBRE NOMBRAMIENTO Y REMOCION</v>
      </c>
      <c r="N367" s="86" t="str">
        <f>_xlfn.XLOOKUP(Tabla15[[#This Row],[cedula]],TFECHA[cedula],TFECHA[desde],"")</f>
        <v/>
      </c>
      <c r="O367" s="86" t="str">
        <f>_xlfn.XLOOKUP(Tabla15[[#This Row],[cedula]],TFECHA[cedula],TFECHA[hasta],"")</f>
        <v/>
      </c>
      <c r="P367" s="34">
        <f>_xlfn.XLOOKUP(Tabla15[[#This Row],[COD]],TNOMINA[CODIGO],TNOMINA[sbruto])</f>
        <v>175000</v>
      </c>
      <c r="Q367" s="34">
        <f>_xlfn.XLOOKUP(Tabla15[[#This Row],[COD]],TNOMINA[CODIGO],TNOMINA[ISR])</f>
        <v>29747.24</v>
      </c>
      <c r="R367" s="34">
        <f>_xlfn.XLOOKUP(Tabla15[[#This Row],[COD]],TNOMINA[CODIGO],TNOMINA[SFS])</f>
        <v>5320</v>
      </c>
      <c r="S367" s="34">
        <f>_xlfn.XLOOKUP(Tabla15[[#This Row],[COD]],TNOMINA[CODIGO],TNOMINA[AFP])</f>
        <v>5022.5</v>
      </c>
      <c r="T367" s="34">
        <f>_xlfn.XLOOKUP(Tabla15[[#This Row],[COD]],TNOMINA[CODIGO],TNOMINA[Otros Descuentos])</f>
        <v>1025</v>
      </c>
      <c r="U367" s="34">
        <f>_xlfn.XLOOKUP(Tabla15[[#This Row],[COD]],TNOMINA[CODIGO],TNOMINA[sneto])</f>
        <v>133885.26</v>
      </c>
      <c r="V367" s="21" t="str" cm="1">
        <f t="array" ref="V367">_xlfn.XLOOKUP(Tabla15[[#This Row],[cedula]],MINC_022025[NUMERO_DOCUMENTO],LEFT(MINC_022025[GENERO],1))</f>
        <v>F</v>
      </c>
      <c r="W367" s="56" t="str">
        <f>_xlfn.XLOOKUP(Tabla15[[#This Row],[DIRECCIÓN O DEPARTAMENTO]],MINC_022025[LUGAR_FUNCIONES],MINC_022025[LUGAR_FUNCIONES_CODIGO])</f>
        <v>01.83.02.00.01</v>
      </c>
      <c r="X367" s="21">
        <f>LEN(Tabla15[[#This Row],[CODIGO LUGAR]])</f>
        <v>14</v>
      </c>
      <c r="Y367" s="21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42" t="str">
        <f>Tabla15[[#This Row],[cedula]]&amp;Tabla15[[#This Row],[CTA]]&amp;Tabla15[[#This Row],[prog]]</f>
        <v>001009964202.1.1.1.0113</v>
      </c>
      <c r="B368" s="21" t="s">
        <v>1787</v>
      </c>
      <c r="C368" s="59" t="s">
        <v>1811</v>
      </c>
      <c r="D368" s="59" t="s">
        <v>5759</v>
      </c>
      <c r="E368" s="59" t="s">
        <v>5731</v>
      </c>
      <c r="F368" s="59" t="s">
        <v>9</v>
      </c>
      <c r="G368" s="59" t="s">
        <v>921</v>
      </c>
      <c r="H368" s="21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368" s="21" t="str">
        <f>_xlfn.XLOOKUP(Tabla15[[#This Row],[cedula]],MINC_022025[CATEGORIA_PROPIA],MINC_022025[CARGO],_xlfn.XLOOKUP(Tabla15[[#This Row],[COD]],TNOMINA[CODIGO],TNOMINA[cargo]))</f>
        <v>ENC. RELACIONES INTERNACIONALE</v>
      </c>
      <c r="J368" s="21" t="str">
        <f>_xlfn.XLOOKUP(Tabla15[[#This Row],[cedula]],MINC_022025[NUMERO_DOCUMENTO],MINC_022025[LUGAR_FUNCIONES])</f>
        <v>TEATRO NACIONAL</v>
      </c>
      <c r="K3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68" s="21" t="str">
        <f>_xlfn.XLOOKUP(Tabla15[[#This Row],[CARGO]],TSIMPLIFICADO[CARGO],TSIMPLIFICADO[CATEGORIA DEL SERVIDOR],Tabla15[[#This Row],[TIPO]])</f>
        <v>FIJO</v>
      </c>
      <c r="M368" s="21" t="str">
        <f>IF(Tabla15[[#This Row],[CTA]]="2.1.1.3.01","TRAMITE DE PENSION",IF(Tabla15[[#This Row],[CAT1]]&lt;&gt;"",Tabla15[[#This Row],[CAT1]],Tabla15[[#This Row],[CAT2]]))</f>
        <v>CARRERA ADMINISTRATIVA</v>
      </c>
      <c r="N368" s="86" t="str">
        <f>_xlfn.XLOOKUP(Tabla15[[#This Row],[cedula]],TFECHA[cedula],TFECHA[desde],"")</f>
        <v/>
      </c>
      <c r="O368" s="86" t="str">
        <f>_xlfn.XLOOKUP(Tabla15[[#This Row],[cedula]],TFECHA[cedula],TFECHA[hasta],"")</f>
        <v/>
      </c>
      <c r="P368" s="34">
        <f>_xlfn.XLOOKUP(Tabla15[[#This Row],[COD]],TNOMINA[CODIGO],TNOMINA[sbruto])</f>
        <v>110000</v>
      </c>
      <c r="Q368" s="34">
        <f>_xlfn.XLOOKUP(Tabla15[[#This Row],[COD]],TNOMINA[CODIGO],TNOMINA[ISR])</f>
        <v>14457.62</v>
      </c>
      <c r="R368" s="34">
        <f>_xlfn.XLOOKUP(Tabla15[[#This Row],[COD]],TNOMINA[CODIGO],TNOMINA[SFS])</f>
        <v>3344</v>
      </c>
      <c r="S368" s="34">
        <f>_xlfn.XLOOKUP(Tabla15[[#This Row],[COD]],TNOMINA[CODIGO],TNOMINA[AFP])</f>
        <v>3157</v>
      </c>
      <c r="T368" s="34">
        <f>_xlfn.XLOOKUP(Tabla15[[#This Row],[COD]],TNOMINA[CODIGO],TNOMINA[Otros Descuentos])</f>
        <v>675</v>
      </c>
      <c r="U368" s="34">
        <f>_xlfn.XLOOKUP(Tabla15[[#This Row],[COD]],TNOMINA[CODIGO],TNOMINA[sneto])</f>
        <v>88366.38</v>
      </c>
      <c r="V368" s="21" t="str" cm="1">
        <f t="array" ref="V368">_xlfn.XLOOKUP(Tabla15[[#This Row],[cedula]],MINC_022025[NUMERO_DOCUMENTO],LEFT(MINC_022025[GENERO],1))</f>
        <v>F</v>
      </c>
      <c r="W368" s="56" t="str">
        <f>_xlfn.XLOOKUP(Tabla15[[#This Row],[DIRECCIÓN O DEPARTAMENTO]],MINC_022025[LUGAR_FUNCIONES],MINC_022025[LUGAR_FUNCIONES_CODIGO])</f>
        <v>01.83.02.00.01</v>
      </c>
      <c r="X368" s="21">
        <f>LEN(Tabla15[[#This Row],[CODIGO LUGAR]])</f>
        <v>14</v>
      </c>
      <c r="Y368" s="2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2" t="str">
        <f>Tabla15[[#This Row],[cedula]]&amp;Tabla15[[#This Row],[CTA]]&amp;Tabla15[[#This Row],[prog]]</f>
        <v>001092158712.1.1.1.0113</v>
      </c>
      <c r="B369" s="21" t="s">
        <v>1787</v>
      </c>
      <c r="C369" s="59" t="s">
        <v>1811</v>
      </c>
      <c r="D369" s="59" t="s">
        <v>5759</v>
      </c>
      <c r="E369" s="59" t="s">
        <v>5731</v>
      </c>
      <c r="F369" s="59" t="s">
        <v>9</v>
      </c>
      <c r="G369" s="59" t="s">
        <v>968</v>
      </c>
      <c r="H369" s="21" t="str">
        <f>_xlfn.XLOOKUP(Tabla15[[#This Row],[cedula]],MINC_022025[CATEGORIA_PROPIA],MINC_022025[FECHA_INGRESO_PRIMER_CARGO],_xlfn.XLOOKUP(Tabla15[[#This Row],[COD]],TNOMINA[CODIGO],TNOMINA[nombre]))</f>
        <v>TEODORA MARIA VASQUEZ</v>
      </c>
      <c r="I369" s="21" t="str">
        <f>_xlfn.XLOOKUP(Tabla15[[#This Row],[cedula]],MINC_022025[CATEGORIA_PROPIA],MINC_022025[CARGO],_xlfn.XLOOKUP(Tabla15[[#This Row],[COD]],TNOMINA[CODIGO],TNOMINA[cargo]))</f>
        <v>ENCARGADO (A) PERSONAL</v>
      </c>
      <c r="J369" s="21" t="str">
        <f>_xlfn.XLOOKUP(Tabla15[[#This Row],[cedula]],MINC_022025[NUMERO_DOCUMENTO],MINC_022025[LUGAR_FUNCIONES])</f>
        <v>TEATRO NACIONAL</v>
      </c>
      <c r="K3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69" s="21" t="str">
        <f>_xlfn.XLOOKUP(Tabla15[[#This Row],[CARGO]],TSIMPLIFICADO[CARGO],TSIMPLIFICADO[CATEGORIA DEL SERVIDOR],Tabla15[[#This Row],[TIPO]])</f>
        <v>FIJO</v>
      </c>
      <c r="M369" s="21" t="str">
        <f>IF(Tabla15[[#This Row],[CTA]]="2.1.1.3.01","TRAMITE DE PENSION",IF(Tabla15[[#This Row],[CAT1]]&lt;&gt;"",Tabla15[[#This Row],[CAT1]],Tabla15[[#This Row],[CAT2]]))</f>
        <v>CARRERA ADMINISTRATIVA</v>
      </c>
      <c r="N369" s="86" t="str">
        <f>_xlfn.XLOOKUP(Tabla15[[#This Row],[cedula]],TFECHA[cedula],TFECHA[desde],"")</f>
        <v/>
      </c>
      <c r="O369" s="86" t="str">
        <f>_xlfn.XLOOKUP(Tabla15[[#This Row],[cedula]],TFECHA[cedula],TFECHA[hasta],"")</f>
        <v/>
      </c>
      <c r="P369" s="34">
        <f>_xlfn.XLOOKUP(Tabla15[[#This Row],[COD]],TNOMINA[CODIGO],TNOMINA[sbruto])</f>
        <v>90000</v>
      </c>
      <c r="Q369" s="34">
        <f>_xlfn.XLOOKUP(Tabla15[[#This Row],[COD]],TNOMINA[CODIGO],TNOMINA[ISR])</f>
        <v>9753.1200000000008</v>
      </c>
      <c r="R369" s="34">
        <f>_xlfn.XLOOKUP(Tabla15[[#This Row],[COD]],TNOMINA[CODIGO],TNOMINA[SFS])</f>
        <v>2736</v>
      </c>
      <c r="S369" s="34">
        <f>_xlfn.XLOOKUP(Tabla15[[#This Row],[COD]],TNOMINA[CODIGO],TNOMINA[AFP])</f>
        <v>2583</v>
      </c>
      <c r="T369" s="34">
        <f>_xlfn.XLOOKUP(Tabla15[[#This Row],[COD]],TNOMINA[CODIGO],TNOMINA[Otros Descuentos])</f>
        <v>2857</v>
      </c>
      <c r="U369" s="34">
        <f>_xlfn.XLOOKUP(Tabla15[[#This Row],[COD]],TNOMINA[CODIGO],TNOMINA[sneto])</f>
        <v>72070.880000000005</v>
      </c>
      <c r="V369" s="21" t="str" cm="1">
        <f t="array" ref="V369">_xlfn.XLOOKUP(Tabla15[[#This Row],[cedula]],MINC_022025[NUMERO_DOCUMENTO],LEFT(MINC_022025[GENERO],1))</f>
        <v>F</v>
      </c>
      <c r="W369" s="56" t="str">
        <f>_xlfn.XLOOKUP(Tabla15[[#This Row],[DIRECCIÓN O DEPARTAMENTO]],MINC_022025[LUGAR_FUNCIONES],MINC_022025[LUGAR_FUNCIONES_CODIGO])</f>
        <v>01.83.02.00.01</v>
      </c>
      <c r="X369" s="21">
        <f>LEN(Tabla15[[#This Row],[CODIGO LUGAR]])</f>
        <v>14</v>
      </c>
      <c r="Y369" s="2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2" t="str">
        <f>Tabla15[[#This Row],[cedula]]&amp;Tabla15[[#This Row],[CTA]]&amp;Tabla15[[#This Row],[prog]]</f>
        <v>001115790252.1.1.1.0113</v>
      </c>
      <c r="B370" s="21" t="s">
        <v>1787</v>
      </c>
      <c r="C370" s="59" t="s">
        <v>1811</v>
      </c>
      <c r="D370" s="59" t="s">
        <v>5759</v>
      </c>
      <c r="E370" s="59" t="s">
        <v>5731</v>
      </c>
      <c r="F370" s="59" t="s">
        <v>9</v>
      </c>
      <c r="G370" s="59" t="s">
        <v>920</v>
      </c>
      <c r="H370" s="21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370" s="21" t="str">
        <f>_xlfn.XLOOKUP(Tabla15[[#This Row],[cedula]],MINC_022025[CATEGORIA_PROPIA],MINC_022025[CARGO],_xlfn.XLOOKUP(Tabla15[[#This Row],[COD]],TNOMINA[CODIGO],TNOMINA[cargo]))</f>
        <v>COORD. TECNICO DE SALA</v>
      </c>
      <c r="J370" s="21" t="str">
        <f>_xlfn.XLOOKUP(Tabla15[[#This Row],[cedula]],MINC_022025[NUMERO_DOCUMENTO],MINC_022025[LUGAR_FUNCIONES])</f>
        <v>TEATRO NACIONAL</v>
      </c>
      <c r="K3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70" s="21" t="str">
        <f>_xlfn.XLOOKUP(Tabla15[[#This Row],[CARGO]],TSIMPLIFICADO[CARGO],TSIMPLIFICADO[CATEGORIA DEL SERVIDOR],Tabla15[[#This Row],[TIPO]])</f>
        <v>FIJO</v>
      </c>
      <c r="M370" s="21" t="str">
        <f>IF(Tabla15[[#This Row],[CTA]]="2.1.1.3.01","TRAMITE DE PENSION",IF(Tabla15[[#This Row],[CAT1]]&lt;&gt;"",Tabla15[[#This Row],[CAT1]],Tabla15[[#This Row],[CAT2]]))</f>
        <v>CARRERA ADMINISTRATIVA</v>
      </c>
      <c r="N370" s="86" t="str">
        <f>_xlfn.XLOOKUP(Tabla15[[#This Row],[cedula]],TFECHA[cedula],TFECHA[desde],"")</f>
        <v/>
      </c>
      <c r="O370" s="86" t="str">
        <f>_xlfn.XLOOKUP(Tabla15[[#This Row],[cedula]],TFECHA[cedula],TFECHA[hasta],"")</f>
        <v/>
      </c>
      <c r="P370" s="34">
        <f>_xlfn.XLOOKUP(Tabla15[[#This Row],[COD]],TNOMINA[CODIGO],TNOMINA[sbruto])</f>
        <v>75000</v>
      </c>
      <c r="Q370" s="34">
        <f>_xlfn.XLOOKUP(Tabla15[[#This Row],[COD]],TNOMINA[CODIGO],TNOMINA[ISR])</f>
        <v>5623.19</v>
      </c>
      <c r="R370" s="34">
        <f>_xlfn.XLOOKUP(Tabla15[[#This Row],[COD]],TNOMINA[CODIGO],TNOMINA[SFS])</f>
        <v>2280</v>
      </c>
      <c r="S370" s="34">
        <f>_xlfn.XLOOKUP(Tabla15[[#This Row],[COD]],TNOMINA[CODIGO],TNOMINA[AFP])</f>
        <v>2152.5</v>
      </c>
      <c r="T370" s="34">
        <f>_xlfn.XLOOKUP(Tabla15[[#This Row],[COD]],TNOMINA[CODIGO],TNOMINA[Otros Descuentos])</f>
        <v>10321.919999999998</v>
      </c>
      <c r="U370" s="34">
        <f>_xlfn.XLOOKUP(Tabla15[[#This Row],[COD]],TNOMINA[CODIGO],TNOMINA[sneto])</f>
        <v>54622.39</v>
      </c>
      <c r="V370" s="21" t="str" cm="1">
        <f t="array" ref="V370">_xlfn.XLOOKUP(Tabla15[[#This Row],[cedula]],MINC_022025[NUMERO_DOCUMENTO],LEFT(MINC_022025[GENERO],1))</f>
        <v>M</v>
      </c>
      <c r="W370" s="56" t="str">
        <f>_xlfn.XLOOKUP(Tabla15[[#This Row],[DIRECCIÓN O DEPARTAMENTO]],MINC_022025[LUGAR_FUNCIONES],MINC_022025[LUGAR_FUNCIONES_CODIGO])</f>
        <v>01.83.02.00.01</v>
      </c>
      <c r="X370" s="21">
        <f>LEN(Tabla15[[#This Row],[CODIGO LUGAR]])</f>
        <v>14</v>
      </c>
      <c r="Y370" s="2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2" t="str">
        <f>Tabla15[[#This Row],[cedula]]&amp;Tabla15[[#This Row],[CTA]]&amp;Tabla15[[#This Row],[prog]]</f>
        <v>001030196002.1.1.1.0113</v>
      </c>
      <c r="B371" s="21" t="s">
        <v>1787</v>
      </c>
      <c r="C371" s="59" t="s">
        <v>1811</v>
      </c>
      <c r="D371" s="59" t="s">
        <v>5759</v>
      </c>
      <c r="E371" s="59" t="s">
        <v>5731</v>
      </c>
      <c r="F371" s="59" t="s">
        <v>9</v>
      </c>
      <c r="G371" s="59" t="s">
        <v>930</v>
      </c>
      <c r="H371" s="21" t="str">
        <f>_xlfn.XLOOKUP(Tabla15[[#This Row],[cedula]],MINC_022025[CATEGORIA_PROPIA],MINC_022025[FECHA_INGRESO_PRIMER_CARGO],_xlfn.XLOOKUP(Tabla15[[#This Row],[COD]],TNOMINA[CODIGO],TNOMINA[nombre]))</f>
        <v>ERNESTO FIDEL LOPEZ GIL</v>
      </c>
      <c r="I371" s="21" t="str">
        <f>_xlfn.XLOOKUP(Tabla15[[#This Row],[cedula]],MINC_022025[CATEGORIA_PROPIA],MINC_022025[CARGO],_xlfn.XLOOKUP(Tabla15[[#This Row],[COD]],TNOMINA[CODIGO],TNOMINA[cargo]))</f>
        <v>DIRECTOR DE LUMINOTECNICA</v>
      </c>
      <c r="J371" s="21" t="str">
        <f>_xlfn.XLOOKUP(Tabla15[[#This Row],[cedula]],MINC_022025[NUMERO_DOCUMENTO],MINC_022025[LUGAR_FUNCIONES])</f>
        <v>TEATRO NACIONAL</v>
      </c>
      <c r="K3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71" s="21" t="str">
        <f>_xlfn.XLOOKUP(Tabla15[[#This Row],[CARGO]],TSIMPLIFICADO[CARGO],TSIMPLIFICADO[CATEGORIA DEL SERVIDOR],Tabla15[[#This Row],[TIPO]])</f>
        <v>FIJO</v>
      </c>
      <c r="M371" s="21" t="str">
        <f>IF(Tabla15[[#This Row],[CTA]]="2.1.1.3.01","TRAMITE DE PENSION",IF(Tabla15[[#This Row],[CAT1]]&lt;&gt;"",Tabla15[[#This Row],[CAT1]],Tabla15[[#This Row],[CAT2]]))</f>
        <v>CARRERA ADMINISTRATIVA</v>
      </c>
      <c r="N371" s="86" t="str">
        <f>_xlfn.XLOOKUP(Tabla15[[#This Row],[cedula]],TFECHA[cedula],TFECHA[desde],"")</f>
        <v/>
      </c>
      <c r="O371" s="86" t="str">
        <f>_xlfn.XLOOKUP(Tabla15[[#This Row],[cedula]],TFECHA[cedula],TFECHA[hasta],"")</f>
        <v/>
      </c>
      <c r="P371" s="34">
        <f>_xlfn.XLOOKUP(Tabla15[[#This Row],[COD]],TNOMINA[CODIGO],TNOMINA[sbruto])</f>
        <v>75000</v>
      </c>
      <c r="Q371" s="34">
        <f>_xlfn.XLOOKUP(Tabla15[[#This Row],[COD]],TNOMINA[CODIGO],TNOMINA[ISR])</f>
        <v>14955.94</v>
      </c>
      <c r="R371" s="34">
        <f>_xlfn.XLOOKUP(Tabla15[[#This Row],[COD]],TNOMINA[CODIGO],TNOMINA[SFS])</f>
        <v>2280</v>
      </c>
      <c r="S371" s="34">
        <f>_xlfn.XLOOKUP(Tabla15[[#This Row],[COD]],TNOMINA[CODIGO],TNOMINA[AFP])</f>
        <v>2152.5</v>
      </c>
      <c r="T371" s="34">
        <f>_xlfn.XLOOKUP(Tabla15[[#This Row],[COD]],TNOMINA[CODIGO],TNOMINA[Otros Descuentos])</f>
        <v>22983.819999999996</v>
      </c>
      <c r="U371" s="34">
        <f>_xlfn.XLOOKUP(Tabla15[[#This Row],[COD]],TNOMINA[CODIGO],TNOMINA[sneto])</f>
        <v>32627.74</v>
      </c>
      <c r="V371" s="21" t="str" cm="1">
        <f t="array" ref="V371">_xlfn.XLOOKUP(Tabla15[[#This Row],[cedula]],MINC_022025[NUMERO_DOCUMENTO],LEFT(MINC_022025[GENERO],1))</f>
        <v>M</v>
      </c>
      <c r="W371" s="56" t="str">
        <f>_xlfn.XLOOKUP(Tabla15[[#This Row],[DIRECCIÓN O DEPARTAMENTO]],MINC_022025[LUGAR_FUNCIONES],MINC_022025[LUGAR_FUNCIONES_CODIGO])</f>
        <v>01.83.02.00.01</v>
      </c>
      <c r="X371" s="21">
        <f>LEN(Tabla15[[#This Row],[CODIGO LUGAR]])</f>
        <v>14</v>
      </c>
      <c r="Y371" s="2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2" t="str">
        <f>Tabla15[[#This Row],[cedula]]&amp;Tabla15[[#This Row],[CTA]]&amp;Tabla15[[#This Row],[prog]]</f>
        <v>001088101282.1.1.1.0113</v>
      </c>
      <c r="B372" s="21" t="s">
        <v>1787</v>
      </c>
      <c r="C372" s="59" t="s">
        <v>1811</v>
      </c>
      <c r="D372" s="59" t="s">
        <v>5759</v>
      </c>
      <c r="E372" s="59" t="s">
        <v>5731</v>
      </c>
      <c r="F372" s="59" t="s">
        <v>9</v>
      </c>
      <c r="G372" s="59" t="s">
        <v>1614</v>
      </c>
      <c r="H372" s="21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372" s="21" t="str">
        <f>_xlfn.XLOOKUP(Tabla15[[#This Row],[cedula]],MINC_022025[CATEGORIA_PROPIA],MINC_022025[CARGO],_xlfn.XLOOKUP(Tabla15[[#This Row],[COD]],TNOMINA[CODIGO],TNOMINA[cargo]))</f>
        <v>ANIMADOR CULTURAL</v>
      </c>
      <c r="J372" s="21" t="str">
        <f>_xlfn.XLOOKUP(Tabla15[[#This Row],[cedula]],MINC_022025[NUMERO_DOCUMENTO],MINC_022025[LUGAR_FUNCIONES])</f>
        <v>TEATRO NACIONAL</v>
      </c>
      <c r="K3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72" s="21" t="str">
        <f>_xlfn.XLOOKUP(Tabla15[[#This Row],[CARGO]],TSIMPLIFICADO[CARGO],TSIMPLIFICADO[CATEGORIA DEL SERVIDOR],Tabla15[[#This Row],[TIPO]])</f>
        <v>FIJO</v>
      </c>
      <c r="M372" s="21" t="str">
        <f>IF(Tabla15[[#This Row],[CTA]]="2.1.1.3.01","TRAMITE DE PENSION",IF(Tabla15[[#This Row],[CAT1]]&lt;&gt;"",Tabla15[[#This Row],[CAT1]],Tabla15[[#This Row],[CAT2]]))</f>
        <v>FIJO</v>
      </c>
      <c r="N372" s="86" t="str">
        <f>_xlfn.XLOOKUP(Tabla15[[#This Row],[cedula]],TFECHA[cedula],TFECHA[desde],"")</f>
        <v/>
      </c>
      <c r="O372" s="86" t="str">
        <f>_xlfn.XLOOKUP(Tabla15[[#This Row],[cedula]],TFECHA[cedula],TFECHA[hasta],"")</f>
        <v/>
      </c>
      <c r="P372" s="34">
        <f>_xlfn.XLOOKUP(Tabla15[[#This Row],[COD]],TNOMINA[CODIGO],TNOMINA[sbruto])</f>
        <v>75000</v>
      </c>
      <c r="Q372" s="34">
        <f>_xlfn.XLOOKUP(Tabla15[[#This Row],[COD]],TNOMINA[CODIGO],TNOMINA[ISR])</f>
        <v>6309.38</v>
      </c>
      <c r="R372" s="34">
        <f>_xlfn.XLOOKUP(Tabla15[[#This Row],[COD]],TNOMINA[CODIGO],TNOMINA[SFS])</f>
        <v>2280</v>
      </c>
      <c r="S372" s="34">
        <f>_xlfn.XLOOKUP(Tabla15[[#This Row],[COD]],TNOMINA[CODIGO],TNOMINA[AFP])</f>
        <v>2152.5</v>
      </c>
      <c r="T372" s="34">
        <f>_xlfn.XLOOKUP(Tabla15[[#This Row],[COD]],TNOMINA[CODIGO],TNOMINA[Otros Descuentos])</f>
        <v>24.999999999992724</v>
      </c>
      <c r="U372" s="34">
        <f>_xlfn.XLOOKUP(Tabla15[[#This Row],[COD]],TNOMINA[CODIGO],TNOMINA[sneto])</f>
        <v>64233.120000000003</v>
      </c>
      <c r="V372" s="21" t="str" cm="1">
        <f t="array" ref="V372">_xlfn.XLOOKUP(Tabla15[[#This Row],[cedula]],MINC_022025[NUMERO_DOCUMENTO],LEFT(MINC_022025[GENERO],1))</f>
        <v>F</v>
      </c>
      <c r="W372" s="56" t="str">
        <f>_xlfn.XLOOKUP(Tabla15[[#This Row],[DIRECCIÓN O DEPARTAMENTO]],MINC_022025[LUGAR_FUNCIONES],MINC_022025[LUGAR_FUNCIONES_CODIGO])</f>
        <v>01.83.02.00.01</v>
      </c>
      <c r="X372" s="21">
        <f>LEN(Tabla15[[#This Row],[CODIGO LUGAR]])</f>
        <v>14</v>
      </c>
      <c r="Y372" s="2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2" t="str">
        <f>Tabla15[[#This Row],[cedula]]&amp;Tabla15[[#This Row],[CTA]]&amp;Tabla15[[#This Row],[prog]]</f>
        <v>001015500512.1.1.1.0113</v>
      </c>
      <c r="B373" s="21" t="s">
        <v>1787</v>
      </c>
      <c r="C373" s="59" t="s">
        <v>1811</v>
      </c>
      <c r="D373" s="59" t="s">
        <v>5759</v>
      </c>
      <c r="E373" s="59" t="s">
        <v>5731</v>
      </c>
      <c r="F373" s="59" t="s">
        <v>9</v>
      </c>
      <c r="G373" s="59" t="s">
        <v>964</v>
      </c>
      <c r="H373" s="21" t="str">
        <f>_xlfn.XLOOKUP(Tabla15[[#This Row],[cedula]],MINC_022025[CATEGORIA_PROPIA],MINC_022025[FECHA_INGRESO_PRIMER_CARGO],_xlfn.XLOOKUP(Tabla15[[#This Row],[COD]],TNOMINA[CODIGO],TNOMINA[nombre]))</f>
        <v>RAY LUIS TAVAREZ DIAZ</v>
      </c>
      <c r="I373" s="21" t="str">
        <f>_xlfn.XLOOKUP(Tabla15[[#This Row],[cedula]],MINC_022025[CATEGORIA_PROPIA],MINC_022025[CARGO],_xlfn.XLOOKUP(Tabla15[[#This Row],[COD]],TNOMINA[CODIGO],TNOMINA[cargo]))</f>
        <v>ENC. COMPRAS</v>
      </c>
      <c r="J373" s="21" t="str">
        <f>_xlfn.XLOOKUP(Tabla15[[#This Row],[cedula]],MINC_022025[NUMERO_DOCUMENTO],MINC_022025[LUGAR_FUNCIONES])</f>
        <v>TEATRO NACIONAL</v>
      </c>
      <c r="K3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73" s="21" t="str">
        <f>_xlfn.XLOOKUP(Tabla15[[#This Row],[CARGO]],TSIMPLIFICADO[CARGO],TSIMPLIFICADO[CATEGORIA DEL SERVIDOR],Tabla15[[#This Row],[TIPO]])</f>
        <v>FIJO</v>
      </c>
      <c r="M373" s="21" t="str">
        <f>IF(Tabla15[[#This Row],[CTA]]="2.1.1.3.01","TRAMITE DE PENSION",IF(Tabla15[[#This Row],[CAT1]]&lt;&gt;"",Tabla15[[#This Row],[CAT1]],Tabla15[[#This Row],[CAT2]]))</f>
        <v>CARRERA ADMINISTRATIVA</v>
      </c>
      <c r="N373" s="86" t="str">
        <f>_xlfn.XLOOKUP(Tabla15[[#This Row],[cedula]],TFECHA[cedula],TFECHA[desde],"")</f>
        <v/>
      </c>
      <c r="O373" s="86" t="str">
        <f>_xlfn.XLOOKUP(Tabla15[[#This Row],[cedula]],TFECHA[cedula],TFECHA[hasta],"")</f>
        <v/>
      </c>
      <c r="P373" s="34">
        <f>_xlfn.XLOOKUP(Tabla15[[#This Row],[COD]],TNOMINA[CODIGO],TNOMINA[sbruto])</f>
        <v>75000</v>
      </c>
      <c r="Q373" s="34">
        <f>_xlfn.XLOOKUP(Tabla15[[#This Row],[COD]],TNOMINA[CODIGO],TNOMINA[ISR])</f>
        <v>5623.19</v>
      </c>
      <c r="R373" s="34">
        <f>_xlfn.XLOOKUP(Tabla15[[#This Row],[COD]],TNOMINA[CODIGO],TNOMINA[SFS])</f>
        <v>2280</v>
      </c>
      <c r="S373" s="34">
        <f>_xlfn.XLOOKUP(Tabla15[[#This Row],[COD]],TNOMINA[CODIGO],TNOMINA[AFP])</f>
        <v>2152.5</v>
      </c>
      <c r="T373" s="34">
        <f>_xlfn.XLOOKUP(Tabla15[[#This Row],[COD]],TNOMINA[CODIGO],TNOMINA[Otros Descuentos])</f>
        <v>6111.9199999999983</v>
      </c>
      <c r="U373" s="34">
        <f>_xlfn.XLOOKUP(Tabla15[[#This Row],[COD]],TNOMINA[CODIGO],TNOMINA[sneto])</f>
        <v>58832.39</v>
      </c>
      <c r="V373" s="21" t="str" cm="1">
        <f t="array" ref="V373">_xlfn.XLOOKUP(Tabla15[[#This Row],[cedula]],MINC_022025[NUMERO_DOCUMENTO],LEFT(MINC_022025[GENERO],1))</f>
        <v>M</v>
      </c>
      <c r="W373" s="56" t="str">
        <f>_xlfn.XLOOKUP(Tabla15[[#This Row],[DIRECCIÓN O DEPARTAMENTO]],MINC_022025[LUGAR_FUNCIONES],MINC_022025[LUGAR_FUNCIONES_CODIGO])</f>
        <v>01.83.02.00.01</v>
      </c>
      <c r="X373" s="21">
        <f>LEN(Tabla15[[#This Row],[CODIGO LUGAR]])</f>
        <v>14</v>
      </c>
      <c r="Y373" s="2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2" t="str">
        <f>Tabla15[[#This Row],[cedula]]&amp;Tabla15[[#This Row],[CTA]]&amp;Tabla15[[#This Row],[prog]]</f>
        <v>001052790122.1.1.1.0113</v>
      </c>
      <c r="B374" s="21" t="s">
        <v>1787</v>
      </c>
      <c r="C374" s="59" t="s">
        <v>1811</v>
      </c>
      <c r="D374" s="59" t="s">
        <v>5759</v>
      </c>
      <c r="E374" s="59" t="s">
        <v>5731</v>
      </c>
      <c r="F374" s="59" t="s">
        <v>9</v>
      </c>
      <c r="G374" s="59" t="s">
        <v>949</v>
      </c>
      <c r="H374" s="21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374" s="21" t="str">
        <f>_xlfn.XLOOKUP(Tabla15[[#This Row],[cedula]],MINC_022025[CATEGORIA_PROPIA],MINC_022025[CARGO],_xlfn.XLOOKUP(Tabla15[[#This Row],[COD]],TNOMINA[CODIGO],TNOMINA[cargo]))</f>
        <v>ASIST. REL. INTERNAC.</v>
      </c>
      <c r="J374" s="21" t="str">
        <f>_xlfn.XLOOKUP(Tabla15[[#This Row],[cedula]],MINC_022025[NUMERO_DOCUMENTO],MINC_022025[LUGAR_FUNCIONES])</f>
        <v>TEATRO NACIONAL</v>
      </c>
      <c r="K3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74" s="21" t="str">
        <f>_xlfn.XLOOKUP(Tabla15[[#This Row],[CARGO]],TSIMPLIFICADO[CARGO],TSIMPLIFICADO[CATEGORIA DEL SERVIDOR],Tabla15[[#This Row],[TIPO]])</f>
        <v>FIJO</v>
      </c>
      <c r="M374" s="21" t="str">
        <f>IF(Tabla15[[#This Row],[CTA]]="2.1.1.3.01","TRAMITE DE PENSION",IF(Tabla15[[#This Row],[CAT1]]&lt;&gt;"",Tabla15[[#This Row],[CAT1]],Tabla15[[#This Row],[CAT2]]))</f>
        <v>CARRERA ADMINISTRATIVA</v>
      </c>
      <c r="N374" s="86" t="str">
        <f>_xlfn.XLOOKUP(Tabla15[[#This Row],[cedula]],TFECHA[cedula],TFECHA[desde],"")</f>
        <v/>
      </c>
      <c r="O374" s="86" t="str">
        <f>_xlfn.XLOOKUP(Tabla15[[#This Row],[cedula]],TFECHA[cedula],TFECHA[hasta],"")</f>
        <v/>
      </c>
      <c r="P374" s="34">
        <f>_xlfn.XLOOKUP(Tabla15[[#This Row],[COD]],TNOMINA[CODIGO],TNOMINA[sbruto])</f>
        <v>70000</v>
      </c>
      <c r="Q374" s="34">
        <f>_xlfn.XLOOKUP(Tabla15[[#This Row],[COD]],TNOMINA[CODIGO],TNOMINA[ISR])</f>
        <v>5368.48</v>
      </c>
      <c r="R374" s="34">
        <f>_xlfn.XLOOKUP(Tabla15[[#This Row],[COD]],TNOMINA[CODIGO],TNOMINA[SFS])</f>
        <v>2128</v>
      </c>
      <c r="S374" s="34">
        <f>_xlfn.XLOOKUP(Tabla15[[#This Row],[COD]],TNOMINA[CODIGO],TNOMINA[AFP])</f>
        <v>2009</v>
      </c>
      <c r="T374" s="34">
        <f>_xlfn.XLOOKUP(Tabla15[[#This Row],[COD]],TNOMINA[CODIGO],TNOMINA[Otros Descuentos])</f>
        <v>9444.6700000000055</v>
      </c>
      <c r="U374" s="34">
        <f>_xlfn.XLOOKUP(Tabla15[[#This Row],[COD]],TNOMINA[CODIGO],TNOMINA[sneto])</f>
        <v>51049.85</v>
      </c>
      <c r="V374" s="21" t="str" cm="1">
        <f t="array" ref="V374">_xlfn.XLOOKUP(Tabla15[[#This Row],[cedula]],MINC_022025[NUMERO_DOCUMENTO],LEFT(MINC_022025[GENERO],1))</f>
        <v>F</v>
      </c>
      <c r="W374" s="56" t="str">
        <f>_xlfn.XLOOKUP(Tabla15[[#This Row],[DIRECCIÓN O DEPARTAMENTO]],MINC_022025[LUGAR_FUNCIONES],MINC_022025[LUGAR_FUNCIONES_CODIGO])</f>
        <v>01.83.02.00.01</v>
      </c>
      <c r="X374" s="21">
        <f>LEN(Tabla15[[#This Row],[CODIGO LUGAR]])</f>
        <v>14</v>
      </c>
      <c r="Y374" s="2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2" t="str">
        <f>Tabla15[[#This Row],[cedula]]&amp;Tabla15[[#This Row],[CTA]]&amp;Tabla15[[#This Row],[prog]]</f>
        <v>001016376272.1.1.1.0113</v>
      </c>
      <c r="B375" s="21" t="s">
        <v>1787</v>
      </c>
      <c r="C375" s="59" t="s">
        <v>1811</v>
      </c>
      <c r="D375" s="59" t="s">
        <v>5759</v>
      </c>
      <c r="E375" s="59" t="s">
        <v>5731</v>
      </c>
      <c r="F375" s="59" t="s">
        <v>9</v>
      </c>
      <c r="G375" s="59" t="s">
        <v>966</v>
      </c>
      <c r="H375" s="21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375" s="21" t="str">
        <f>_xlfn.XLOOKUP(Tabla15[[#This Row],[cedula]],MINC_022025[CATEGORIA_PROPIA],MINC_022025[CARGO],_xlfn.XLOOKUP(Tabla15[[#This Row],[COD]],TNOMINA[CODIGO],TNOMINA[cargo]))</f>
        <v>AUX. DE CONTAB. II</v>
      </c>
      <c r="J375" s="21" t="str">
        <f>_xlfn.XLOOKUP(Tabla15[[#This Row],[cedula]],MINC_022025[NUMERO_DOCUMENTO],MINC_022025[LUGAR_FUNCIONES])</f>
        <v>TEATRO NACIONAL</v>
      </c>
      <c r="K3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75" s="21" t="str">
        <f>_xlfn.XLOOKUP(Tabla15[[#This Row],[CARGO]],TSIMPLIFICADO[CARGO],TSIMPLIFICADO[CATEGORIA DEL SERVIDOR],Tabla15[[#This Row],[TIPO]])</f>
        <v>FIJO</v>
      </c>
      <c r="M375" s="21" t="str">
        <f>IF(Tabla15[[#This Row],[CTA]]="2.1.1.3.01","TRAMITE DE PENSION",IF(Tabla15[[#This Row],[CAT1]]&lt;&gt;"",Tabla15[[#This Row],[CAT1]],Tabla15[[#This Row],[CAT2]]))</f>
        <v>CARRERA ADMINISTRATIVA</v>
      </c>
      <c r="N375" s="86" t="str">
        <f>_xlfn.XLOOKUP(Tabla15[[#This Row],[cedula]],TFECHA[cedula],TFECHA[desde],"")</f>
        <v/>
      </c>
      <c r="O375" s="86" t="str">
        <f>_xlfn.XLOOKUP(Tabla15[[#This Row],[cedula]],TFECHA[cedula],TFECHA[hasta],"")</f>
        <v/>
      </c>
      <c r="P375" s="34">
        <f>_xlfn.XLOOKUP(Tabla15[[#This Row],[COD]],TNOMINA[CODIGO],TNOMINA[sbruto])</f>
        <v>70000</v>
      </c>
      <c r="Q375" s="34">
        <f>_xlfn.XLOOKUP(Tabla15[[#This Row],[COD]],TNOMINA[CODIGO],TNOMINA[ISR])</f>
        <v>5368.48</v>
      </c>
      <c r="R375" s="34">
        <f>_xlfn.XLOOKUP(Tabla15[[#This Row],[COD]],TNOMINA[CODIGO],TNOMINA[SFS])</f>
        <v>2128</v>
      </c>
      <c r="S375" s="34">
        <f>_xlfn.XLOOKUP(Tabla15[[#This Row],[COD]],TNOMINA[CODIGO],TNOMINA[AFP])</f>
        <v>2009</v>
      </c>
      <c r="T375" s="34">
        <f>_xlfn.XLOOKUP(Tabla15[[#This Row],[COD]],TNOMINA[CODIGO],TNOMINA[Otros Descuentos])</f>
        <v>31533.690000000002</v>
      </c>
      <c r="U375" s="34">
        <f>_xlfn.XLOOKUP(Tabla15[[#This Row],[COD]],TNOMINA[CODIGO],TNOMINA[sneto])</f>
        <v>28960.83</v>
      </c>
      <c r="V375" s="21" t="str" cm="1">
        <f t="array" ref="V375">_xlfn.XLOOKUP(Tabla15[[#This Row],[cedula]],MINC_022025[NUMERO_DOCUMENTO],LEFT(MINC_022025[GENERO],1))</f>
        <v>F</v>
      </c>
      <c r="W375" s="56" t="str">
        <f>_xlfn.XLOOKUP(Tabla15[[#This Row],[DIRECCIÓN O DEPARTAMENTO]],MINC_022025[LUGAR_FUNCIONES],MINC_022025[LUGAR_FUNCIONES_CODIGO])</f>
        <v>01.83.02.00.01</v>
      </c>
      <c r="X375" s="21">
        <f>LEN(Tabla15[[#This Row],[CODIGO LUGAR]])</f>
        <v>14</v>
      </c>
      <c r="Y375" s="2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2" t="str">
        <f>Tabla15[[#This Row],[cedula]]&amp;Tabla15[[#This Row],[CTA]]&amp;Tabla15[[#This Row],[prog]]</f>
        <v>001110441522.1.1.1.0113</v>
      </c>
      <c r="B376" s="21" t="s">
        <v>1787</v>
      </c>
      <c r="C376" s="59" t="s">
        <v>1811</v>
      </c>
      <c r="D376" s="59" t="s">
        <v>5759</v>
      </c>
      <c r="E376" s="59" t="s">
        <v>5731</v>
      </c>
      <c r="F376" s="59" t="s">
        <v>9</v>
      </c>
      <c r="G376" s="59" t="s">
        <v>1627</v>
      </c>
      <c r="H376" s="21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376" s="21" t="str">
        <f>_xlfn.XLOOKUP(Tabla15[[#This Row],[cedula]],MINC_022025[CATEGORIA_PROPIA],MINC_022025[CARGO],_xlfn.XLOOKUP(Tabla15[[#This Row],[COD]],TNOMINA[CODIGO],TNOMINA[cargo]))</f>
        <v>ASISTENTE</v>
      </c>
      <c r="J376" s="21" t="str">
        <f>_xlfn.XLOOKUP(Tabla15[[#This Row],[cedula]],MINC_022025[NUMERO_DOCUMENTO],MINC_022025[LUGAR_FUNCIONES])</f>
        <v>TEATRO NACIONAL</v>
      </c>
      <c r="K3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76" s="21" t="str">
        <f>_xlfn.XLOOKUP(Tabla15[[#This Row],[CARGO]],TSIMPLIFICADO[CARGO],TSIMPLIFICADO[CATEGORIA DEL SERVIDOR],Tabla15[[#This Row],[TIPO]])</f>
        <v>FIJO</v>
      </c>
      <c r="M376" s="21" t="str">
        <f>IF(Tabla15[[#This Row],[CTA]]="2.1.1.3.01","TRAMITE DE PENSION",IF(Tabla15[[#This Row],[CAT1]]&lt;&gt;"",Tabla15[[#This Row],[CAT1]],Tabla15[[#This Row],[CAT2]]))</f>
        <v>EMPLEADO DE CONFIANZA</v>
      </c>
      <c r="N376" s="86" t="str">
        <f>_xlfn.XLOOKUP(Tabla15[[#This Row],[cedula]],TFECHA[cedula],TFECHA[desde],"")</f>
        <v/>
      </c>
      <c r="O376" s="86" t="str">
        <f>_xlfn.XLOOKUP(Tabla15[[#This Row],[cedula]],TFECHA[cedula],TFECHA[hasta],"")</f>
        <v/>
      </c>
      <c r="P376" s="34">
        <f>_xlfn.XLOOKUP(Tabla15[[#This Row],[COD]],TNOMINA[CODIGO],TNOMINA[sbruto])</f>
        <v>65000</v>
      </c>
      <c r="Q376" s="34">
        <f>_xlfn.XLOOKUP(Tabla15[[#This Row],[COD]],TNOMINA[CODIGO],TNOMINA[ISR])</f>
        <v>4427.58</v>
      </c>
      <c r="R376" s="34">
        <f>_xlfn.XLOOKUP(Tabla15[[#This Row],[COD]],TNOMINA[CODIGO],TNOMINA[SFS])</f>
        <v>1976</v>
      </c>
      <c r="S376" s="34">
        <f>_xlfn.XLOOKUP(Tabla15[[#This Row],[COD]],TNOMINA[CODIGO],TNOMINA[AFP])</f>
        <v>1865.5</v>
      </c>
      <c r="T376" s="34">
        <f>_xlfn.XLOOKUP(Tabla15[[#This Row],[COD]],TNOMINA[CODIGO],TNOMINA[Otros Descuentos])</f>
        <v>8893.2900000000009</v>
      </c>
      <c r="U376" s="34">
        <f>_xlfn.XLOOKUP(Tabla15[[#This Row],[COD]],TNOMINA[CODIGO],TNOMINA[sneto])</f>
        <v>47837.63</v>
      </c>
      <c r="V376" s="21" t="str" cm="1">
        <f t="array" ref="V376">_xlfn.XLOOKUP(Tabla15[[#This Row],[cedula]],MINC_022025[NUMERO_DOCUMENTO],LEFT(MINC_022025[GENERO],1))</f>
        <v>M</v>
      </c>
      <c r="W376" s="56" t="str">
        <f>_xlfn.XLOOKUP(Tabla15[[#This Row],[DIRECCIÓN O DEPARTAMENTO]],MINC_022025[LUGAR_FUNCIONES],MINC_022025[LUGAR_FUNCIONES_CODIGO])</f>
        <v>01.83.02.00.01</v>
      </c>
      <c r="X376" s="21">
        <f>LEN(Tabla15[[#This Row],[CODIGO LUGAR]])</f>
        <v>14</v>
      </c>
      <c r="Y376" s="2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2" t="str">
        <f>Tabla15[[#This Row],[cedula]]&amp;Tabla15[[#This Row],[CTA]]&amp;Tabla15[[#This Row],[prog]]</f>
        <v>001038278872.1.1.1.0113</v>
      </c>
      <c r="B377" s="21" t="s">
        <v>1787</v>
      </c>
      <c r="C377" s="59" t="s">
        <v>1811</v>
      </c>
      <c r="D377" s="59" t="s">
        <v>5759</v>
      </c>
      <c r="E377" s="59" t="s">
        <v>5731</v>
      </c>
      <c r="F377" s="59" t="s">
        <v>9</v>
      </c>
      <c r="G377" s="59" t="s">
        <v>933</v>
      </c>
      <c r="H377" s="21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377" s="21" t="str">
        <f>_xlfn.XLOOKUP(Tabla15[[#This Row],[cedula]],MINC_022025[CATEGORIA_PROPIA],MINC_022025[CARGO],_xlfn.XLOOKUP(Tabla15[[#This Row],[COD]],TNOMINA[CODIGO],TNOMINA[cargo]))</f>
        <v>SECRETARIA DEPTO. TECNICO</v>
      </c>
      <c r="J377" s="21" t="str">
        <f>_xlfn.XLOOKUP(Tabla15[[#This Row],[cedula]],MINC_022025[NUMERO_DOCUMENTO],MINC_022025[LUGAR_FUNCIONES])</f>
        <v>TEATRO NACIONAL</v>
      </c>
      <c r="K3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77" s="21" t="str">
        <f>_xlfn.XLOOKUP(Tabla15[[#This Row],[CARGO]],TSIMPLIFICADO[CARGO],TSIMPLIFICADO[CATEGORIA DEL SERVIDOR],Tabla15[[#This Row],[TIPO]])</f>
        <v>FIJO</v>
      </c>
      <c r="M377" s="21" t="str">
        <f>IF(Tabla15[[#This Row],[CTA]]="2.1.1.3.01","TRAMITE DE PENSION",IF(Tabla15[[#This Row],[CAT1]]&lt;&gt;"",Tabla15[[#This Row],[CAT1]],Tabla15[[#This Row],[CAT2]]))</f>
        <v>CARRERA ADMINISTRATIVA</v>
      </c>
      <c r="N377" s="86" t="str">
        <f>_xlfn.XLOOKUP(Tabla15[[#This Row],[cedula]],TFECHA[cedula],TFECHA[desde],"")</f>
        <v/>
      </c>
      <c r="O377" s="86" t="str">
        <f>_xlfn.XLOOKUP(Tabla15[[#This Row],[cedula]],TFECHA[cedula],TFECHA[hasta],"")</f>
        <v/>
      </c>
      <c r="P377" s="34">
        <f>_xlfn.XLOOKUP(Tabla15[[#This Row],[COD]],TNOMINA[CODIGO],TNOMINA[sbruto])</f>
        <v>60000</v>
      </c>
      <c r="Q377" s="34">
        <f>_xlfn.XLOOKUP(Tabla15[[#This Row],[COD]],TNOMINA[CODIGO],TNOMINA[ISR])</f>
        <v>3486.68</v>
      </c>
      <c r="R377" s="34">
        <f>_xlfn.XLOOKUP(Tabla15[[#This Row],[COD]],TNOMINA[CODIGO],TNOMINA[SFS])</f>
        <v>1824</v>
      </c>
      <c r="S377" s="34">
        <f>_xlfn.XLOOKUP(Tabla15[[#This Row],[COD]],TNOMINA[CODIGO],TNOMINA[AFP])</f>
        <v>1722</v>
      </c>
      <c r="T377" s="34">
        <f>_xlfn.XLOOKUP(Tabla15[[#This Row],[COD]],TNOMINA[CODIGO],TNOMINA[Otros Descuentos])</f>
        <v>2441</v>
      </c>
      <c r="U377" s="34">
        <f>_xlfn.XLOOKUP(Tabla15[[#This Row],[COD]],TNOMINA[CODIGO],TNOMINA[sneto])</f>
        <v>50526.32</v>
      </c>
      <c r="V377" s="21" t="str" cm="1">
        <f t="array" ref="V377">_xlfn.XLOOKUP(Tabla15[[#This Row],[cedula]],MINC_022025[NUMERO_DOCUMENTO],LEFT(MINC_022025[GENERO],1))</f>
        <v>F</v>
      </c>
      <c r="W377" s="56" t="str">
        <f>_xlfn.XLOOKUP(Tabla15[[#This Row],[DIRECCIÓN O DEPARTAMENTO]],MINC_022025[LUGAR_FUNCIONES],MINC_022025[LUGAR_FUNCIONES_CODIGO])</f>
        <v>01.83.02.00.01</v>
      </c>
      <c r="X377" s="21">
        <f>LEN(Tabla15[[#This Row],[CODIGO LUGAR]])</f>
        <v>14</v>
      </c>
      <c r="Y377" s="2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2" t="str">
        <f>Tabla15[[#This Row],[cedula]]&amp;Tabla15[[#This Row],[CTA]]&amp;Tabla15[[#This Row],[prog]]</f>
        <v>001010663062.1.1.1.0113</v>
      </c>
      <c r="B378" s="21" t="s">
        <v>1787</v>
      </c>
      <c r="C378" s="59" t="s">
        <v>1811</v>
      </c>
      <c r="D378" s="59" t="s">
        <v>5759</v>
      </c>
      <c r="E378" s="59" t="s">
        <v>5731</v>
      </c>
      <c r="F378" s="59" t="s">
        <v>9</v>
      </c>
      <c r="G378" s="59" t="s">
        <v>937</v>
      </c>
      <c r="H378" s="21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378" s="21" t="str">
        <f>_xlfn.XLOOKUP(Tabla15[[#This Row],[cedula]],MINC_022025[CATEGORIA_PROPIA],MINC_022025[CARGO],_xlfn.XLOOKUP(Tabla15[[#This Row],[COD]],TNOMINA[CODIGO],TNOMINA[cargo]))</f>
        <v>ENC. SALA CULTURA</v>
      </c>
      <c r="J378" s="21" t="str">
        <f>_xlfn.XLOOKUP(Tabla15[[#This Row],[cedula]],MINC_022025[NUMERO_DOCUMENTO],MINC_022025[LUGAR_FUNCIONES])</f>
        <v>TEATRO NACIONAL</v>
      </c>
      <c r="K3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78" s="21" t="str">
        <f>_xlfn.XLOOKUP(Tabla15[[#This Row],[CARGO]],TSIMPLIFICADO[CARGO],TSIMPLIFICADO[CATEGORIA DEL SERVIDOR],Tabla15[[#This Row],[TIPO]])</f>
        <v>FIJO</v>
      </c>
      <c r="M378" s="21" t="str">
        <f>IF(Tabla15[[#This Row],[CTA]]="2.1.1.3.01","TRAMITE DE PENSION",IF(Tabla15[[#This Row],[CAT1]]&lt;&gt;"",Tabla15[[#This Row],[CAT1]],Tabla15[[#This Row],[CAT2]]))</f>
        <v>CARRERA ADMINISTRATIVA</v>
      </c>
      <c r="N378" s="86" t="str">
        <f>_xlfn.XLOOKUP(Tabla15[[#This Row],[cedula]],TFECHA[cedula],TFECHA[desde],"")</f>
        <v/>
      </c>
      <c r="O378" s="86" t="str">
        <f>_xlfn.XLOOKUP(Tabla15[[#This Row],[cedula]],TFECHA[cedula],TFECHA[hasta],"")</f>
        <v/>
      </c>
      <c r="P378" s="34">
        <f>_xlfn.XLOOKUP(Tabla15[[#This Row],[COD]],TNOMINA[CODIGO],TNOMINA[sbruto])</f>
        <v>60000</v>
      </c>
      <c r="Q378" s="34">
        <f>_xlfn.XLOOKUP(Tabla15[[#This Row],[COD]],TNOMINA[CODIGO],TNOMINA[ISR])</f>
        <v>3486.68</v>
      </c>
      <c r="R378" s="34">
        <f>_xlfn.XLOOKUP(Tabla15[[#This Row],[COD]],TNOMINA[CODIGO],TNOMINA[SFS])</f>
        <v>1824</v>
      </c>
      <c r="S378" s="34">
        <f>_xlfn.XLOOKUP(Tabla15[[#This Row],[COD]],TNOMINA[CODIGO],TNOMINA[AFP])</f>
        <v>1722</v>
      </c>
      <c r="T378" s="34">
        <f>_xlfn.XLOOKUP(Tabla15[[#This Row],[COD]],TNOMINA[CODIGO],TNOMINA[Otros Descuentos])</f>
        <v>375</v>
      </c>
      <c r="U378" s="34">
        <f>_xlfn.XLOOKUP(Tabla15[[#This Row],[COD]],TNOMINA[CODIGO],TNOMINA[sneto])</f>
        <v>52592.32</v>
      </c>
      <c r="V378" s="21" t="str" cm="1">
        <f t="array" ref="V378">_xlfn.XLOOKUP(Tabla15[[#This Row],[cedula]],MINC_022025[NUMERO_DOCUMENTO],LEFT(MINC_022025[GENERO],1))</f>
        <v>F</v>
      </c>
      <c r="W378" s="56" t="str">
        <f>_xlfn.XLOOKUP(Tabla15[[#This Row],[DIRECCIÓN O DEPARTAMENTO]],MINC_022025[LUGAR_FUNCIONES],MINC_022025[LUGAR_FUNCIONES_CODIGO])</f>
        <v>01.83.02.00.01</v>
      </c>
      <c r="X378" s="21">
        <f>LEN(Tabla15[[#This Row],[CODIGO LUGAR]])</f>
        <v>14</v>
      </c>
      <c r="Y378" s="2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2" t="str">
        <f>Tabla15[[#This Row],[cedula]]&amp;Tabla15[[#This Row],[CTA]]&amp;Tabla15[[#This Row],[prog]]</f>
        <v>001065380772.1.1.1.0113</v>
      </c>
      <c r="B379" s="21" t="s">
        <v>1787</v>
      </c>
      <c r="C379" s="59" t="s">
        <v>1811</v>
      </c>
      <c r="D379" s="59" t="s">
        <v>5759</v>
      </c>
      <c r="E379" s="59" t="s">
        <v>5731</v>
      </c>
      <c r="F379" s="59" t="s">
        <v>9</v>
      </c>
      <c r="G379" s="59" t="s">
        <v>1570</v>
      </c>
      <c r="H379" s="21" t="str">
        <f>_xlfn.XLOOKUP(Tabla15[[#This Row],[cedula]],MINC_022025[CATEGORIA_PROPIA],MINC_022025[FECHA_INGRESO_PRIMER_CARGO],_xlfn.XLOOKUP(Tabla15[[#This Row],[COD]],TNOMINA[CODIGO],TNOMINA[nombre]))</f>
        <v>JACQUELINE MARTE</v>
      </c>
      <c r="I379" s="21" t="str">
        <f>_xlfn.XLOOKUP(Tabla15[[#This Row],[cedula]],MINC_022025[CATEGORIA_PROPIA],MINC_022025[CARGO],_xlfn.XLOOKUP(Tabla15[[#This Row],[COD]],TNOMINA[CODIGO],TNOMINA[cargo]))</f>
        <v>ENC. DE LA SALA RAVELO</v>
      </c>
      <c r="J379" s="21" t="str">
        <f>_xlfn.XLOOKUP(Tabla15[[#This Row],[cedula]],MINC_022025[NUMERO_DOCUMENTO],MINC_022025[LUGAR_FUNCIONES])</f>
        <v>TEATRO NACIONAL</v>
      </c>
      <c r="K3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79" s="21" t="str">
        <f>_xlfn.XLOOKUP(Tabla15[[#This Row],[CARGO]],TSIMPLIFICADO[CARGO],TSIMPLIFICADO[CATEGORIA DEL SERVIDOR],Tabla15[[#This Row],[TIPO]])</f>
        <v>FIJO</v>
      </c>
      <c r="M379" s="21" t="str">
        <f>IF(Tabla15[[#This Row],[CTA]]="2.1.1.3.01","TRAMITE DE PENSION",IF(Tabla15[[#This Row],[CAT1]]&lt;&gt;"",Tabla15[[#This Row],[CAT1]],Tabla15[[#This Row],[CAT2]]))</f>
        <v>FIJO</v>
      </c>
      <c r="N379" s="86" t="str">
        <f>_xlfn.XLOOKUP(Tabla15[[#This Row],[cedula]],TFECHA[cedula],TFECHA[desde],"")</f>
        <v/>
      </c>
      <c r="O379" s="86" t="str">
        <f>_xlfn.XLOOKUP(Tabla15[[#This Row],[cedula]],TFECHA[cedula],TFECHA[hasta],"")</f>
        <v/>
      </c>
      <c r="P379" s="34">
        <f>_xlfn.XLOOKUP(Tabla15[[#This Row],[COD]],TNOMINA[CODIGO],TNOMINA[sbruto])</f>
        <v>55000</v>
      </c>
      <c r="Q379" s="34">
        <f>_xlfn.XLOOKUP(Tabla15[[#This Row],[COD]],TNOMINA[CODIGO],TNOMINA[ISR])</f>
        <v>2559.6799999999998</v>
      </c>
      <c r="R379" s="34">
        <f>_xlfn.XLOOKUP(Tabla15[[#This Row],[COD]],TNOMINA[CODIGO],TNOMINA[SFS])</f>
        <v>1672</v>
      </c>
      <c r="S379" s="34">
        <f>_xlfn.XLOOKUP(Tabla15[[#This Row],[COD]],TNOMINA[CODIGO],TNOMINA[AFP])</f>
        <v>1578.5</v>
      </c>
      <c r="T379" s="34">
        <f>_xlfn.XLOOKUP(Tabla15[[#This Row],[COD]],TNOMINA[CODIGO],TNOMINA[Otros Descuentos])</f>
        <v>75</v>
      </c>
      <c r="U379" s="34">
        <f>_xlfn.XLOOKUP(Tabla15[[#This Row],[COD]],TNOMINA[CODIGO],TNOMINA[sneto])</f>
        <v>49114.82</v>
      </c>
      <c r="V379" s="21" t="str" cm="1">
        <f t="array" ref="V379">_xlfn.XLOOKUP(Tabla15[[#This Row],[cedula]],MINC_022025[NUMERO_DOCUMENTO],LEFT(MINC_022025[GENERO],1))</f>
        <v>F</v>
      </c>
      <c r="W379" s="56" t="str">
        <f>_xlfn.XLOOKUP(Tabla15[[#This Row],[DIRECCIÓN O DEPARTAMENTO]],MINC_022025[LUGAR_FUNCIONES],MINC_022025[LUGAR_FUNCIONES_CODIGO])</f>
        <v>01.83.02.00.01</v>
      </c>
      <c r="X379" s="21">
        <f>LEN(Tabla15[[#This Row],[CODIGO LUGAR]])</f>
        <v>14</v>
      </c>
      <c r="Y379" s="2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2" t="str">
        <f>Tabla15[[#This Row],[cedula]]&amp;Tabla15[[#This Row],[CTA]]&amp;Tabla15[[#This Row],[prog]]</f>
        <v>001024903562.1.1.1.0113</v>
      </c>
      <c r="B380" s="21" t="s">
        <v>1787</v>
      </c>
      <c r="C380" s="59" t="s">
        <v>1811</v>
      </c>
      <c r="D380" s="59" t="s">
        <v>5759</v>
      </c>
      <c r="E380" s="59" t="s">
        <v>5731</v>
      </c>
      <c r="F380" s="59" t="s">
        <v>9</v>
      </c>
      <c r="G380" s="59" t="s">
        <v>965</v>
      </c>
      <c r="H380" s="21" t="str">
        <f>_xlfn.XLOOKUP(Tabla15[[#This Row],[cedula]],MINC_022025[CATEGORIA_PROPIA],MINC_022025[FECHA_INGRESO_PRIMER_CARGO],_xlfn.XLOOKUP(Tabla15[[#This Row],[COD]],TNOMINA[CODIGO],TNOMINA[nombre]))</f>
        <v>ROBERTO DE LEON DUME</v>
      </c>
      <c r="I380" s="21" t="str">
        <f>_xlfn.XLOOKUP(Tabla15[[#This Row],[cedula]],MINC_022025[CATEGORIA_PROPIA],MINC_022025[CARGO],_xlfn.XLOOKUP(Tabla15[[#This Row],[COD]],TNOMINA[CODIGO],TNOMINA[cargo]))</f>
        <v>LUMINOTECNICO</v>
      </c>
      <c r="J380" s="21" t="str">
        <f>_xlfn.XLOOKUP(Tabla15[[#This Row],[cedula]],MINC_022025[NUMERO_DOCUMENTO],MINC_022025[LUGAR_FUNCIONES])</f>
        <v>TEATRO NACIONAL</v>
      </c>
      <c r="K3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80" s="21" t="str">
        <f>_xlfn.XLOOKUP(Tabla15[[#This Row],[CARGO]],TSIMPLIFICADO[CARGO],TSIMPLIFICADO[CATEGORIA DEL SERVIDOR],Tabla15[[#This Row],[TIPO]])</f>
        <v>FIJO</v>
      </c>
      <c r="M380" s="21" t="str">
        <f>IF(Tabla15[[#This Row],[CTA]]="2.1.1.3.01","TRAMITE DE PENSION",IF(Tabla15[[#This Row],[CAT1]]&lt;&gt;"",Tabla15[[#This Row],[CAT1]],Tabla15[[#This Row],[CAT2]]))</f>
        <v>CARRERA ADMINISTRATIVA</v>
      </c>
      <c r="N380" s="86" t="str">
        <f>_xlfn.XLOOKUP(Tabla15[[#This Row],[cedula]],TFECHA[cedula],TFECHA[desde],"")</f>
        <v/>
      </c>
      <c r="O380" s="86" t="str">
        <f>_xlfn.XLOOKUP(Tabla15[[#This Row],[cedula]],TFECHA[cedula],TFECHA[hasta],"")</f>
        <v/>
      </c>
      <c r="P380" s="34">
        <f>_xlfn.XLOOKUP(Tabla15[[#This Row],[COD]],TNOMINA[CODIGO],TNOMINA[sbruto])</f>
        <v>55000</v>
      </c>
      <c r="Q380" s="34">
        <f>_xlfn.XLOOKUP(Tabla15[[#This Row],[COD]],TNOMINA[CODIGO],TNOMINA[ISR])</f>
        <v>2559.6799999999998</v>
      </c>
      <c r="R380" s="34">
        <f>_xlfn.XLOOKUP(Tabla15[[#This Row],[COD]],TNOMINA[CODIGO],TNOMINA[SFS])</f>
        <v>1672</v>
      </c>
      <c r="S380" s="34">
        <f>_xlfn.XLOOKUP(Tabla15[[#This Row],[COD]],TNOMINA[CODIGO],TNOMINA[AFP])</f>
        <v>1578.5</v>
      </c>
      <c r="T380" s="34">
        <f>_xlfn.XLOOKUP(Tabla15[[#This Row],[COD]],TNOMINA[CODIGO],TNOMINA[Otros Descuentos])</f>
        <v>31895.15</v>
      </c>
      <c r="U380" s="34">
        <f>_xlfn.XLOOKUP(Tabla15[[#This Row],[COD]],TNOMINA[CODIGO],TNOMINA[sneto])</f>
        <v>17294.669999999998</v>
      </c>
      <c r="V380" s="21" t="str" cm="1">
        <f t="array" ref="V380">_xlfn.XLOOKUP(Tabla15[[#This Row],[cedula]],MINC_022025[NUMERO_DOCUMENTO],LEFT(MINC_022025[GENERO],1))</f>
        <v>M</v>
      </c>
      <c r="W380" s="56" t="str">
        <f>_xlfn.XLOOKUP(Tabla15[[#This Row],[DIRECCIÓN O DEPARTAMENTO]],MINC_022025[LUGAR_FUNCIONES],MINC_022025[LUGAR_FUNCIONES_CODIGO])</f>
        <v>01.83.02.00.01</v>
      </c>
      <c r="X380" s="21">
        <f>LEN(Tabla15[[#This Row],[CODIGO LUGAR]])</f>
        <v>14</v>
      </c>
      <c r="Y380" s="2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2" t="str">
        <f>Tabla15[[#This Row],[cedula]]&amp;Tabla15[[#This Row],[CTA]]&amp;Tabla15[[#This Row],[prog]]</f>
        <v>001090989542.1.1.1.0113</v>
      </c>
      <c r="B381" s="21" t="s">
        <v>1787</v>
      </c>
      <c r="C381" s="59" t="s">
        <v>1811</v>
      </c>
      <c r="D381" s="59" t="s">
        <v>5759</v>
      </c>
      <c r="E381" s="59" t="s">
        <v>5731</v>
      </c>
      <c r="F381" s="59" t="s">
        <v>9</v>
      </c>
      <c r="G381" s="59" t="s">
        <v>2161</v>
      </c>
      <c r="H381" s="21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381" s="21" t="str">
        <f>_xlfn.XLOOKUP(Tabla15[[#This Row],[cedula]],MINC_022025[CATEGORIA_PROPIA],MINC_022025[CARGO],_xlfn.XLOOKUP(Tabla15[[#This Row],[COD]],TNOMINA[CODIGO],TNOMINA[cargo]))</f>
        <v>ASISTENTE</v>
      </c>
      <c r="J381" s="21" t="str">
        <f>_xlfn.XLOOKUP(Tabla15[[#This Row],[cedula]],MINC_022025[NUMERO_DOCUMENTO],MINC_022025[LUGAR_FUNCIONES])</f>
        <v>TEATRO NACIONAL</v>
      </c>
      <c r="K3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81" s="21" t="str">
        <f>_xlfn.XLOOKUP(Tabla15[[#This Row],[CARGO]],TSIMPLIFICADO[CARGO],TSIMPLIFICADO[CATEGORIA DEL SERVIDOR],Tabla15[[#This Row],[TIPO]])</f>
        <v>FIJO</v>
      </c>
      <c r="M381" s="21" t="str">
        <f>IF(Tabla15[[#This Row],[CTA]]="2.1.1.3.01","TRAMITE DE PENSION",IF(Tabla15[[#This Row],[CAT1]]&lt;&gt;"",Tabla15[[#This Row],[CAT1]],Tabla15[[#This Row],[CAT2]]))</f>
        <v>EMPLEADO DE CONFIANZA</v>
      </c>
      <c r="N381" s="86" t="str">
        <f>_xlfn.XLOOKUP(Tabla15[[#This Row],[cedula]],TFECHA[cedula],TFECHA[desde],"")</f>
        <v/>
      </c>
      <c r="O381" s="86" t="str">
        <f>_xlfn.XLOOKUP(Tabla15[[#This Row],[cedula]],TFECHA[cedula],TFECHA[hasta],"")</f>
        <v/>
      </c>
      <c r="P381" s="34">
        <f>_xlfn.XLOOKUP(Tabla15[[#This Row],[COD]],TNOMINA[CODIGO],TNOMINA[sbruto])</f>
        <v>55000</v>
      </c>
      <c r="Q381" s="34">
        <f>_xlfn.XLOOKUP(Tabla15[[#This Row],[COD]],TNOMINA[CODIGO],TNOMINA[ISR])</f>
        <v>2559.6799999999998</v>
      </c>
      <c r="R381" s="34">
        <f>_xlfn.XLOOKUP(Tabla15[[#This Row],[COD]],TNOMINA[CODIGO],TNOMINA[SFS])</f>
        <v>1672</v>
      </c>
      <c r="S381" s="34">
        <f>_xlfn.XLOOKUP(Tabla15[[#This Row],[COD]],TNOMINA[CODIGO],TNOMINA[AFP])</f>
        <v>1578.5</v>
      </c>
      <c r="T381" s="34">
        <f>_xlfn.XLOOKUP(Tabla15[[#This Row],[COD]],TNOMINA[CODIGO],TNOMINA[Otros Descuentos])</f>
        <v>25</v>
      </c>
      <c r="U381" s="34">
        <f>_xlfn.XLOOKUP(Tabla15[[#This Row],[COD]],TNOMINA[CODIGO],TNOMINA[sneto])</f>
        <v>49164.82</v>
      </c>
      <c r="V381" s="21" t="str" cm="1">
        <f t="array" ref="V381">_xlfn.XLOOKUP(Tabla15[[#This Row],[cedula]],MINC_022025[NUMERO_DOCUMENTO],LEFT(MINC_022025[GENERO],1))</f>
        <v>F</v>
      </c>
      <c r="W381" s="56" t="str">
        <f>_xlfn.XLOOKUP(Tabla15[[#This Row],[DIRECCIÓN O DEPARTAMENTO]],MINC_022025[LUGAR_FUNCIONES],MINC_022025[LUGAR_FUNCIONES_CODIGO])</f>
        <v>01.83.02.00.01</v>
      </c>
      <c r="X381" s="21">
        <f>LEN(Tabla15[[#This Row],[CODIGO LUGAR]])</f>
        <v>14</v>
      </c>
      <c r="Y381" s="2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2" t="str">
        <f>Tabla15[[#This Row],[cedula]]&amp;Tabla15[[#This Row],[CTA]]&amp;Tabla15[[#This Row],[prog]]</f>
        <v>001169496942.1.1.1.0113</v>
      </c>
      <c r="B382" s="21" t="s">
        <v>1787</v>
      </c>
      <c r="C382" s="59" t="s">
        <v>1811</v>
      </c>
      <c r="D382" s="59" t="s">
        <v>5759</v>
      </c>
      <c r="E382" s="59" t="s">
        <v>5731</v>
      </c>
      <c r="F382" s="59" t="s">
        <v>9</v>
      </c>
      <c r="G382" s="59" t="s">
        <v>2534</v>
      </c>
      <c r="H382" s="21" t="str">
        <f>_xlfn.XLOOKUP(Tabla15[[#This Row],[cedula]],MINC_022025[CATEGORIA_PROPIA],MINC_022025[FECHA_INGRESO_PRIMER_CARGO],_xlfn.XLOOKUP(Tabla15[[#This Row],[COD]],TNOMINA[CODIGO],TNOMINA[nombre]))</f>
        <v>CARLOS MANUEL JIMENEZ</v>
      </c>
      <c r="I382" s="21" t="str">
        <f>_xlfn.XLOOKUP(Tabla15[[#This Row],[cedula]],MINC_022025[CATEGORIA_PROPIA],MINC_022025[CARGO],_xlfn.XLOOKUP(Tabla15[[#This Row],[COD]],TNOMINA[CODIGO],TNOMINA[cargo]))</f>
        <v>AUDIOVISUAL OPERADOR DE EQUIPO</v>
      </c>
      <c r="J382" s="21" t="str">
        <f>_xlfn.XLOOKUP(Tabla15[[#This Row],[cedula]],MINC_022025[NUMERO_DOCUMENTO],MINC_022025[LUGAR_FUNCIONES])</f>
        <v>TEATRO NACIONAL</v>
      </c>
      <c r="K3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2" s="21" t="str">
        <f>_xlfn.XLOOKUP(Tabla15[[#This Row],[CARGO]],TSIMPLIFICADO[CARGO],TSIMPLIFICADO[CATEGORIA DEL SERVIDOR],Tabla15[[#This Row],[TIPO]])</f>
        <v>FIJO</v>
      </c>
      <c r="M382" s="21" t="str">
        <f>IF(Tabla15[[#This Row],[CTA]]="2.1.1.3.01","TRAMITE DE PENSION",IF(Tabla15[[#This Row],[CAT1]]&lt;&gt;"",Tabla15[[#This Row],[CAT1]],Tabla15[[#This Row],[CAT2]]))</f>
        <v>FIJO</v>
      </c>
      <c r="N382" s="86" t="str">
        <f>_xlfn.XLOOKUP(Tabla15[[#This Row],[cedula]],TFECHA[cedula],TFECHA[desde],"")</f>
        <v/>
      </c>
      <c r="O382" s="86" t="str">
        <f>_xlfn.XLOOKUP(Tabla15[[#This Row],[cedula]],TFECHA[cedula],TFECHA[hasta],"")</f>
        <v/>
      </c>
      <c r="P382" s="34">
        <f>_xlfn.XLOOKUP(Tabla15[[#This Row],[COD]],TNOMINA[CODIGO],TNOMINA[sbruto])</f>
        <v>48000</v>
      </c>
      <c r="Q382" s="34">
        <f>_xlfn.XLOOKUP(Tabla15[[#This Row],[COD]],TNOMINA[CODIGO],TNOMINA[ISR])</f>
        <v>1571.73</v>
      </c>
      <c r="R382" s="34">
        <f>_xlfn.XLOOKUP(Tabla15[[#This Row],[COD]],TNOMINA[CODIGO],TNOMINA[SFS])</f>
        <v>1459.2</v>
      </c>
      <c r="S382" s="34">
        <f>_xlfn.XLOOKUP(Tabla15[[#This Row],[COD]],TNOMINA[CODIGO],TNOMINA[AFP])</f>
        <v>1377.6</v>
      </c>
      <c r="T382" s="34">
        <f>_xlfn.XLOOKUP(Tabla15[[#This Row],[COD]],TNOMINA[CODIGO],TNOMINA[Otros Descuentos])</f>
        <v>25</v>
      </c>
      <c r="U382" s="34">
        <f>_xlfn.XLOOKUP(Tabla15[[#This Row],[COD]],TNOMINA[CODIGO],TNOMINA[sneto])</f>
        <v>43566.47</v>
      </c>
      <c r="V382" s="21" t="str" cm="1">
        <f t="array" ref="V382">_xlfn.XLOOKUP(Tabla15[[#This Row],[cedula]],MINC_022025[NUMERO_DOCUMENTO],LEFT(MINC_022025[GENERO],1))</f>
        <v>M</v>
      </c>
      <c r="W382" s="56" t="str">
        <f>_xlfn.XLOOKUP(Tabla15[[#This Row],[DIRECCIÓN O DEPARTAMENTO]],MINC_022025[LUGAR_FUNCIONES],MINC_022025[LUGAR_FUNCIONES_CODIGO])</f>
        <v>01.83.02.00.01</v>
      </c>
      <c r="X382" s="21">
        <f>LEN(Tabla15[[#This Row],[CODIGO LUGAR]])</f>
        <v>14</v>
      </c>
      <c r="Y382" s="2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2" t="str">
        <f>Tabla15[[#This Row],[cedula]]&amp;Tabla15[[#This Row],[CTA]]&amp;Tabla15[[#This Row],[prog]]</f>
        <v>001095115352.1.1.1.0113</v>
      </c>
      <c r="B383" s="21" t="s">
        <v>1787</v>
      </c>
      <c r="C383" s="59" t="s">
        <v>1811</v>
      </c>
      <c r="D383" s="59" t="s">
        <v>5759</v>
      </c>
      <c r="E383" s="59" t="s">
        <v>5731</v>
      </c>
      <c r="F383" s="59" t="s">
        <v>9</v>
      </c>
      <c r="G383" s="59" t="s">
        <v>954</v>
      </c>
      <c r="H383" s="21" t="str">
        <f>_xlfn.XLOOKUP(Tabla15[[#This Row],[cedula]],MINC_022025[CATEGORIA_PROPIA],MINC_022025[FECHA_INGRESO_PRIMER_CARGO],_xlfn.XLOOKUP(Tabla15[[#This Row],[COD]],TNOMINA[CODIGO],TNOMINA[nombre]))</f>
        <v>MIGUELITO PEREZ</v>
      </c>
      <c r="I383" s="21" t="str">
        <f>_xlfn.XLOOKUP(Tabla15[[#This Row],[cedula]],MINC_022025[CATEGORIA_PROPIA],MINC_022025[CARGO],_xlfn.XLOOKUP(Tabla15[[#This Row],[COD]],TNOMINA[CODIGO],TNOMINA[cargo]))</f>
        <v>TRAMOYISTA</v>
      </c>
      <c r="J383" s="21" t="str">
        <f>_xlfn.XLOOKUP(Tabla15[[#This Row],[cedula]],MINC_022025[NUMERO_DOCUMENTO],MINC_022025[LUGAR_FUNCIONES])</f>
        <v>TEATRO NACIONAL</v>
      </c>
      <c r="K3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83" s="21" t="str">
        <f>_xlfn.XLOOKUP(Tabla15[[#This Row],[CARGO]],TSIMPLIFICADO[CARGO],TSIMPLIFICADO[CATEGORIA DEL SERVIDOR],Tabla15[[#This Row],[TIPO]])</f>
        <v>ESTATUTO SIMPLIFICADO</v>
      </c>
      <c r="M383" s="21" t="str">
        <f>IF(Tabla15[[#This Row],[CTA]]="2.1.1.3.01","TRAMITE DE PENSION",IF(Tabla15[[#This Row],[CAT1]]&lt;&gt;"",Tabla15[[#This Row],[CAT1]],Tabla15[[#This Row],[CAT2]]))</f>
        <v>CARRERA ADMINISTRATIVA</v>
      </c>
      <c r="N383" s="86" t="str">
        <f>_xlfn.XLOOKUP(Tabla15[[#This Row],[cedula]],TFECHA[cedula],TFECHA[desde],"")</f>
        <v/>
      </c>
      <c r="O383" s="86" t="str">
        <f>_xlfn.XLOOKUP(Tabla15[[#This Row],[cedula]],TFECHA[cedula],TFECHA[hasta],"")</f>
        <v/>
      </c>
      <c r="P383" s="34">
        <f>_xlfn.XLOOKUP(Tabla15[[#This Row],[COD]],TNOMINA[CODIGO],TNOMINA[sbruto])</f>
        <v>48000</v>
      </c>
      <c r="Q383" s="34">
        <f>_xlfn.XLOOKUP(Tabla15[[#This Row],[COD]],TNOMINA[CODIGO],TNOMINA[ISR])</f>
        <v>1571.73</v>
      </c>
      <c r="R383" s="34">
        <f>_xlfn.XLOOKUP(Tabla15[[#This Row],[COD]],TNOMINA[CODIGO],TNOMINA[SFS])</f>
        <v>1459.2</v>
      </c>
      <c r="S383" s="34">
        <f>_xlfn.XLOOKUP(Tabla15[[#This Row],[COD]],TNOMINA[CODIGO],TNOMINA[AFP])</f>
        <v>1377.6</v>
      </c>
      <c r="T383" s="34">
        <f>_xlfn.XLOOKUP(Tabla15[[#This Row],[COD]],TNOMINA[CODIGO],TNOMINA[Otros Descuentos])</f>
        <v>32602.370000000003</v>
      </c>
      <c r="U383" s="34">
        <f>_xlfn.XLOOKUP(Tabla15[[#This Row],[COD]],TNOMINA[CODIGO],TNOMINA[sneto])</f>
        <v>10989.1</v>
      </c>
      <c r="V383" s="21" t="str" cm="1">
        <f t="array" ref="V383">_xlfn.XLOOKUP(Tabla15[[#This Row],[cedula]],MINC_022025[NUMERO_DOCUMENTO],LEFT(MINC_022025[GENERO],1))</f>
        <v>M</v>
      </c>
      <c r="W383" s="56" t="str">
        <f>_xlfn.XLOOKUP(Tabla15[[#This Row],[DIRECCIÓN O DEPARTAMENTO]],MINC_022025[LUGAR_FUNCIONES],MINC_022025[LUGAR_FUNCIONES_CODIGO])</f>
        <v>01.83.02.00.01</v>
      </c>
      <c r="X383" s="21">
        <f>LEN(Tabla15[[#This Row],[CODIGO LUGAR]])</f>
        <v>14</v>
      </c>
      <c r="Y383" s="2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2" t="str">
        <f>Tabla15[[#This Row],[cedula]]&amp;Tabla15[[#This Row],[CTA]]&amp;Tabla15[[#This Row],[prog]]</f>
        <v>031000403892.1.1.1.0113</v>
      </c>
      <c r="B384" s="21" t="s">
        <v>1787</v>
      </c>
      <c r="C384" s="59" t="s">
        <v>1811</v>
      </c>
      <c r="D384" s="59" t="s">
        <v>5759</v>
      </c>
      <c r="E384" s="59" t="s">
        <v>5731</v>
      </c>
      <c r="F384" s="59" t="s">
        <v>9</v>
      </c>
      <c r="G384" s="59" t="s">
        <v>1631</v>
      </c>
      <c r="H384" s="21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384" s="21" t="str">
        <f>_xlfn.XLOOKUP(Tabla15[[#This Row],[cedula]],MINC_022025[CATEGORIA_PROPIA],MINC_022025[CARGO],_xlfn.XLOOKUP(Tabla15[[#This Row],[COD]],TNOMINA[CODIGO],TNOMINA[cargo]))</f>
        <v>AUDIOVISUAL OPERADOR DE EQUIPO</v>
      </c>
      <c r="J384" s="21" t="str">
        <f>_xlfn.XLOOKUP(Tabla15[[#This Row],[cedula]],MINC_022025[NUMERO_DOCUMENTO],MINC_022025[LUGAR_FUNCIONES])</f>
        <v>TEATRO NACIONAL</v>
      </c>
      <c r="K3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4" s="21" t="str">
        <f>_xlfn.XLOOKUP(Tabla15[[#This Row],[CARGO]],TSIMPLIFICADO[CARGO],TSIMPLIFICADO[CATEGORIA DEL SERVIDOR],Tabla15[[#This Row],[TIPO]])</f>
        <v>FIJO</v>
      </c>
      <c r="M384" s="21" t="str">
        <f>IF(Tabla15[[#This Row],[CTA]]="2.1.1.3.01","TRAMITE DE PENSION",IF(Tabla15[[#This Row],[CAT1]]&lt;&gt;"",Tabla15[[#This Row],[CAT1]],Tabla15[[#This Row],[CAT2]]))</f>
        <v>FIJO</v>
      </c>
      <c r="N384" s="86" t="str">
        <f>_xlfn.XLOOKUP(Tabla15[[#This Row],[cedula]],TFECHA[cedula],TFECHA[desde],"")</f>
        <v/>
      </c>
      <c r="O384" s="86" t="str">
        <f>_xlfn.XLOOKUP(Tabla15[[#This Row],[cedula]],TFECHA[cedula],TFECHA[hasta],"")</f>
        <v/>
      </c>
      <c r="P384" s="34">
        <f>_xlfn.XLOOKUP(Tabla15[[#This Row],[COD]],TNOMINA[CODIGO],TNOMINA[sbruto])</f>
        <v>48000</v>
      </c>
      <c r="Q384" s="34">
        <f>_xlfn.XLOOKUP(Tabla15[[#This Row],[COD]],TNOMINA[CODIGO],TNOMINA[ISR])</f>
        <v>1571.73</v>
      </c>
      <c r="R384" s="34">
        <f>_xlfn.XLOOKUP(Tabla15[[#This Row],[COD]],TNOMINA[CODIGO],TNOMINA[SFS])</f>
        <v>1459.2</v>
      </c>
      <c r="S384" s="34">
        <f>_xlfn.XLOOKUP(Tabla15[[#This Row],[COD]],TNOMINA[CODIGO],TNOMINA[AFP])</f>
        <v>1377.6</v>
      </c>
      <c r="T384" s="34">
        <f>_xlfn.XLOOKUP(Tabla15[[#This Row],[COD]],TNOMINA[CODIGO],TNOMINA[Otros Descuentos])</f>
        <v>75</v>
      </c>
      <c r="U384" s="34">
        <f>_xlfn.XLOOKUP(Tabla15[[#This Row],[COD]],TNOMINA[CODIGO],TNOMINA[sneto])</f>
        <v>43516.47</v>
      </c>
      <c r="V384" s="21" t="str" cm="1">
        <f t="array" ref="V384">_xlfn.XLOOKUP(Tabla15[[#This Row],[cedula]],MINC_022025[NUMERO_DOCUMENTO],LEFT(MINC_022025[GENERO],1))</f>
        <v>M</v>
      </c>
      <c r="W384" s="56" t="str">
        <f>_xlfn.XLOOKUP(Tabla15[[#This Row],[DIRECCIÓN O DEPARTAMENTO]],MINC_022025[LUGAR_FUNCIONES],MINC_022025[LUGAR_FUNCIONES_CODIGO])</f>
        <v>01.83.02.00.01</v>
      </c>
      <c r="X384" s="21">
        <f>LEN(Tabla15[[#This Row],[CODIGO LUGAR]])</f>
        <v>14</v>
      </c>
      <c r="Y384" s="2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2" t="str">
        <f>Tabla15[[#This Row],[cedula]]&amp;Tabla15[[#This Row],[CTA]]&amp;Tabla15[[#This Row],[prog]]</f>
        <v>001095935582.1.1.1.0113</v>
      </c>
      <c r="B385" s="21" t="s">
        <v>1787</v>
      </c>
      <c r="C385" s="59" t="s">
        <v>1811</v>
      </c>
      <c r="D385" s="59" t="s">
        <v>5759</v>
      </c>
      <c r="E385" s="59" t="s">
        <v>5731</v>
      </c>
      <c r="F385" s="59" t="s">
        <v>9</v>
      </c>
      <c r="G385" s="59" t="s">
        <v>1544</v>
      </c>
      <c r="H385" s="21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385" s="21" t="str">
        <f>_xlfn.XLOOKUP(Tabla15[[#This Row],[cedula]],MINC_022025[CATEGORIA_PROPIA],MINC_022025[CARGO],_xlfn.XLOOKUP(Tabla15[[#This Row],[COD]],TNOMINA[CODIGO],TNOMINA[cargo]))</f>
        <v>TRAMOYISTA</v>
      </c>
      <c r="J385" s="21" t="str">
        <f>_xlfn.XLOOKUP(Tabla15[[#This Row],[cedula]],MINC_022025[NUMERO_DOCUMENTO],MINC_022025[LUGAR_FUNCIONES])</f>
        <v>TEATRO NACIONAL</v>
      </c>
      <c r="K3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5" s="21" t="str">
        <f>_xlfn.XLOOKUP(Tabla15[[#This Row],[CARGO]],TSIMPLIFICADO[CARGO],TSIMPLIFICADO[CATEGORIA DEL SERVIDOR],Tabla15[[#This Row],[TIPO]])</f>
        <v>ESTATUTO SIMPLIFICADO</v>
      </c>
      <c r="M385" s="21" t="str">
        <f>IF(Tabla15[[#This Row],[CTA]]="2.1.1.3.01","TRAMITE DE PENSION",IF(Tabla15[[#This Row],[CAT1]]&lt;&gt;"",Tabla15[[#This Row],[CAT1]],Tabla15[[#This Row],[CAT2]]))</f>
        <v>ESTATUTO SIMPLIFICADO</v>
      </c>
      <c r="N385" s="86" t="str">
        <f>_xlfn.XLOOKUP(Tabla15[[#This Row],[cedula]],TFECHA[cedula],TFECHA[desde],"")</f>
        <v/>
      </c>
      <c r="O385" s="86" t="str">
        <f>_xlfn.XLOOKUP(Tabla15[[#This Row],[cedula]],TFECHA[cedula],TFECHA[hasta],"")</f>
        <v/>
      </c>
      <c r="P385" s="34">
        <f>_xlfn.XLOOKUP(Tabla15[[#This Row],[COD]],TNOMINA[CODIGO],TNOMINA[sbruto])</f>
        <v>45000</v>
      </c>
      <c r="Q385" s="34">
        <f>_xlfn.XLOOKUP(Tabla15[[#This Row],[COD]],TNOMINA[CODIGO],TNOMINA[ISR])</f>
        <v>1148.33</v>
      </c>
      <c r="R385" s="34">
        <f>_xlfn.XLOOKUP(Tabla15[[#This Row],[COD]],TNOMINA[CODIGO],TNOMINA[SFS])</f>
        <v>1368</v>
      </c>
      <c r="S385" s="34">
        <f>_xlfn.XLOOKUP(Tabla15[[#This Row],[COD]],TNOMINA[CODIGO],TNOMINA[AFP])</f>
        <v>1291.5</v>
      </c>
      <c r="T385" s="34">
        <f>_xlfn.XLOOKUP(Tabla15[[#This Row],[COD]],TNOMINA[CODIGO],TNOMINA[Otros Descuentos])</f>
        <v>28911.19</v>
      </c>
      <c r="U385" s="34">
        <f>_xlfn.XLOOKUP(Tabla15[[#This Row],[COD]],TNOMINA[CODIGO],TNOMINA[sneto])</f>
        <v>12280.98</v>
      </c>
      <c r="V385" s="21" t="str" cm="1">
        <f t="array" ref="V385">_xlfn.XLOOKUP(Tabla15[[#This Row],[cedula]],MINC_022025[NUMERO_DOCUMENTO],LEFT(MINC_022025[GENERO],1))</f>
        <v>M</v>
      </c>
      <c r="W385" s="56" t="str">
        <f>_xlfn.XLOOKUP(Tabla15[[#This Row],[DIRECCIÓN O DEPARTAMENTO]],MINC_022025[LUGAR_FUNCIONES],MINC_022025[LUGAR_FUNCIONES_CODIGO])</f>
        <v>01.83.02.00.01</v>
      </c>
      <c r="X385" s="21">
        <f>LEN(Tabla15[[#This Row],[CODIGO LUGAR]])</f>
        <v>14</v>
      </c>
      <c r="Y385" s="2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2" t="str">
        <f>Tabla15[[#This Row],[cedula]]&amp;Tabla15[[#This Row],[CTA]]&amp;Tabla15[[#This Row],[prog]]</f>
        <v>224007066712.1.1.1.0113</v>
      </c>
      <c r="B386" s="21" t="s">
        <v>1787</v>
      </c>
      <c r="C386" s="59" t="s">
        <v>1811</v>
      </c>
      <c r="D386" s="59" t="s">
        <v>5759</v>
      </c>
      <c r="E386" s="59" t="s">
        <v>5731</v>
      </c>
      <c r="F386" s="59" t="s">
        <v>9</v>
      </c>
      <c r="G386" s="59" t="s">
        <v>1953</v>
      </c>
      <c r="H386" s="21" t="str">
        <f>_xlfn.XLOOKUP(Tabla15[[#This Row],[cedula]],MINC_022025[CATEGORIA_PROPIA],MINC_022025[FECHA_INGRESO_PRIMER_CARGO],_xlfn.XLOOKUP(Tabla15[[#This Row],[COD]],TNOMINA[CODIGO],TNOMINA[nombre]))</f>
        <v>BRYAN FELIPE MORENO</v>
      </c>
      <c r="I386" s="21" t="str">
        <f>_xlfn.XLOOKUP(Tabla15[[#This Row],[cedula]],MINC_022025[CATEGORIA_PROPIA],MINC_022025[CARGO],_xlfn.XLOOKUP(Tabla15[[#This Row],[COD]],TNOMINA[CODIGO],TNOMINA[cargo]))</f>
        <v>AUDIOVISUAL OPERADOR DE EQUIPO</v>
      </c>
      <c r="J386" s="21" t="str">
        <f>_xlfn.XLOOKUP(Tabla15[[#This Row],[cedula]],MINC_022025[NUMERO_DOCUMENTO],MINC_022025[LUGAR_FUNCIONES])</f>
        <v>TEATRO NACIONAL</v>
      </c>
      <c r="K3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6" s="21" t="str">
        <f>_xlfn.XLOOKUP(Tabla15[[#This Row],[CARGO]],TSIMPLIFICADO[CARGO],TSIMPLIFICADO[CATEGORIA DEL SERVIDOR],Tabla15[[#This Row],[TIPO]])</f>
        <v>FIJO</v>
      </c>
      <c r="M386" s="21" t="str">
        <f>IF(Tabla15[[#This Row],[CTA]]="2.1.1.3.01","TRAMITE DE PENSION",IF(Tabla15[[#This Row],[CAT1]]&lt;&gt;"",Tabla15[[#This Row],[CAT1]],Tabla15[[#This Row],[CAT2]]))</f>
        <v>FIJO</v>
      </c>
      <c r="N386" s="86" t="str">
        <f>_xlfn.XLOOKUP(Tabla15[[#This Row],[cedula]],TFECHA[cedula],TFECHA[desde],"")</f>
        <v/>
      </c>
      <c r="O386" s="86" t="str">
        <f>_xlfn.XLOOKUP(Tabla15[[#This Row],[cedula]],TFECHA[cedula],TFECHA[hasta],"")</f>
        <v/>
      </c>
      <c r="P386" s="34">
        <f>_xlfn.XLOOKUP(Tabla15[[#This Row],[COD]],TNOMINA[CODIGO],TNOMINA[sbruto])</f>
        <v>40000</v>
      </c>
      <c r="Q386" s="34">
        <f>_xlfn.XLOOKUP(Tabla15[[#This Row],[COD]],TNOMINA[CODIGO],TNOMINA[ISR])</f>
        <v>442.65</v>
      </c>
      <c r="R386" s="34">
        <f>_xlfn.XLOOKUP(Tabla15[[#This Row],[COD]],TNOMINA[CODIGO],TNOMINA[SFS])</f>
        <v>1216</v>
      </c>
      <c r="S386" s="34">
        <f>_xlfn.XLOOKUP(Tabla15[[#This Row],[COD]],TNOMINA[CODIGO],TNOMINA[AFP])</f>
        <v>1148</v>
      </c>
      <c r="T386" s="34">
        <f>_xlfn.XLOOKUP(Tabla15[[#This Row],[COD]],TNOMINA[CODIGO],TNOMINA[Otros Descuentos])</f>
        <v>25</v>
      </c>
      <c r="U386" s="34">
        <f>_xlfn.XLOOKUP(Tabla15[[#This Row],[COD]],TNOMINA[CODIGO],TNOMINA[sneto])</f>
        <v>37168.35</v>
      </c>
      <c r="V386" s="21" t="str" cm="1">
        <f t="array" ref="V386">_xlfn.XLOOKUP(Tabla15[[#This Row],[cedula]],MINC_022025[NUMERO_DOCUMENTO],LEFT(MINC_022025[GENERO],1))</f>
        <v>M</v>
      </c>
      <c r="W386" s="56" t="str">
        <f>_xlfn.XLOOKUP(Tabla15[[#This Row],[DIRECCIÓN O DEPARTAMENTO]],MINC_022025[LUGAR_FUNCIONES],MINC_022025[LUGAR_FUNCIONES_CODIGO])</f>
        <v>01.83.02.00.01</v>
      </c>
      <c r="X386" s="21">
        <f>LEN(Tabla15[[#This Row],[CODIGO LUGAR]])</f>
        <v>14</v>
      </c>
      <c r="Y386" s="2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2" t="str">
        <f>Tabla15[[#This Row],[cedula]]&amp;Tabla15[[#This Row],[CTA]]&amp;Tabla15[[#This Row],[prog]]</f>
        <v>223009480842.1.1.1.0113</v>
      </c>
      <c r="B387" s="21" t="s">
        <v>1787</v>
      </c>
      <c r="C387" s="59" t="s">
        <v>1811</v>
      </c>
      <c r="D387" s="59" t="s">
        <v>5759</v>
      </c>
      <c r="E387" s="59" t="s">
        <v>5731</v>
      </c>
      <c r="F387" s="59" t="s">
        <v>9</v>
      </c>
      <c r="G387" s="59" t="s">
        <v>1613</v>
      </c>
      <c r="H387" s="21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387" s="21" t="str">
        <f>_xlfn.XLOOKUP(Tabla15[[#This Row],[cedula]],MINC_022025[CATEGORIA_PROPIA],MINC_022025[CARGO],_xlfn.XLOOKUP(Tabla15[[#This Row],[COD]],TNOMINA[CODIGO],TNOMINA[cargo]))</f>
        <v>SONIDISTA</v>
      </c>
      <c r="J387" s="21" t="str">
        <f>_xlfn.XLOOKUP(Tabla15[[#This Row],[cedula]],MINC_022025[NUMERO_DOCUMENTO],MINC_022025[LUGAR_FUNCIONES])</f>
        <v>TEATRO NACIONAL</v>
      </c>
      <c r="K3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7" s="21" t="str">
        <f>_xlfn.XLOOKUP(Tabla15[[#This Row],[CARGO]],TSIMPLIFICADO[CARGO],TSIMPLIFICADO[CATEGORIA DEL SERVIDOR],Tabla15[[#This Row],[TIPO]])</f>
        <v>FIJO</v>
      </c>
      <c r="M387" s="21" t="str">
        <f>IF(Tabla15[[#This Row],[CTA]]="2.1.1.3.01","TRAMITE DE PENSION",IF(Tabla15[[#This Row],[CAT1]]&lt;&gt;"",Tabla15[[#This Row],[CAT1]],Tabla15[[#This Row],[CAT2]]))</f>
        <v>FIJO</v>
      </c>
      <c r="N387" s="86" t="str">
        <f>_xlfn.XLOOKUP(Tabla15[[#This Row],[cedula]],TFECHA[cedula],TFECHA[desde],"")</f>
        <v/>
      </c>
      <c r="O387" s="86" t="str">
        <f>_xlfn.XLOOKUP(Tabla15[[#This Row],[cedula]],TFECHA[cedula],TFECHA[hasta],"")</f>
        <v/>
      </c>
      <c r="P387" s="34">
        <f>_xlfn.XLOOKUP(Tabla15[[#This Row],[COD]],TNOMINA[CODIGO],TNOMINA[sbruto])</f>
        <v>40000</v>
      </c>
      <c r="Q387" s="34">
        <f>_xlfn.XLOOKUP(Tabla15[[#This Row],[COD]],TNOMINA[CODIGO],TNOMINA[ISR])</f>
        <v>442.65</v>
      </c>
      <c r="R387" s="34">
        <f>_xlfn.XLOOKUP(Tabla15[[#This Row],[COD]],TNOMINA[CODIGO],TNOMINA[SFS])</f>
        <v>1216</v>
      </c>
      <c r="S387" s="34">
        <f>_xlfn.XLOOKUP(Tabla15[[#This Row],[COD]],TNOMINA[CODIGO],TNOMINA[AFP])</f>
        <v>1148</v>
      </c>
      <c r="T387" s="34">
        <f>_xlfn.XLOOKUP(Tabla15[[#This Row],[COD]],TNOMINA[CODIGO],TNOMINA[Otros Descuentos])</f>
        <v>325</v>
      </c>
      <c r="U387" s="34">
        <f>_xlfn.XLOOKUP(Tabla15[[#This Row],[COD]],TNOMINA[CODIGO],TNOMINA[sneto])</f>
        <v>36868.35</v>
      </c>
      <c r="V387" s="21" t="str" cm="1">
        <f t="array" ref="V387">_xlfn.XLOOKUP(Tabla15[[#This Row],[cedula]],MINC_022025[NUMERO_DOCUMENTO],LEFT(MINC_022025[GENERO],1))</f>
        <v>M</v>
      </c>
      <c r="W387" s="56" t="str">
        <f>_xlfn.XLOOKUP(Tabla15[[#This Row],[DIRECCIÓN O DEPARTAMENTO]],MINC_022025[LUGAR_FUNCIONES],MINC_022025[LUGAR_FUNCIONES_CODIGO])</f>
        <v>01.83.02.00.01</v>
      </c>
      <c r="X387" s="21">
        <f>LEN(Tabla15[[#This Row],[CODIGO LUGAR]])</f>
        <v>14</v>
      </c>
      <c r="Y387" s="2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2" t="str">
        <f>Tabla15[[#This Row],[cedula]]&amp;Tabla15[[#This Row],[CTA]]&amp;Tabla15[[#This Row],[prog]]</f>
        <v>001141001002.1.1.1.0113</v>
      </c>
      <c r="B388" s="21" t="s">
        <v>1787</v>
      </c>
      <c r="C388" s="59" t="s">
        <v>1811</v>
      </c>
      <c r="D388" s="59" t="s">
        <v>5759</v>
      </c>
      <c r="E388" s="59" t="s">
        <v>5731</v>
      </c>
      <c r="F388" s="59" t="s">
        <v>9</v>
      </c>
      <c r="G388" s="59" t="s">
        <v>1625</v>
      </c>
      <c r="H388" s="21" t="str">
        <f>_xlfn.XLOOKUP(Tabla15[[#This Row],[cedula]],MINC_022025[CATEGORIA_PROPIA],MINC_022025[FECHA_INGRESO_PRIMER_CARGO],_xlfn.XLOOKUP(Tabla15[[#This Row],[COD]],TNOMINA[CODIGO],TNOMINA[nombre]))</f>
        <v>RICHARD RODRIGUEZ PARRA</v>
      </c>
      <c r="I388" s="21" t="str">
        <f>_xlfn.XLOOKUP(Tabla15[[#This Row],[cedula]],MINC_022025[CATEGORIA_PROPIA],MINC_022025[CARGO],_xlfn.XLOOKUP(Tabla15[[#This Row],[COD]],TNOMINA[CODIGO],TNOMINA[cargo]))</f>
        <v>TECNICO AYUDANTE</v>
      </c>
      <c r="J388" s="21" t="str">
        <f>_xlfn.XLOOKUP(Tabla15[[#This Row],[cedula]],MINC_022025[NUMERO_DOCUMENTO],MINC_022025[LUGAR_FUNCIONES])</f>
        <v>TEATRO NACIONAL</v>
      </c>
      <c r="K3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8" s="21" t="str">
        <f>_xlfn.XLOOKUP(Tabla15[[#This Row],[CARGO]],TSIMPLIFICADO[CARGO],TSIMPLIFICADO[CATEGORIA DEL SERVIDOR],Tabla15[[#This Row],[TIPO]])</f>
        <v>FIJO</v>
      </c>
      <c r="M388" s="21" t="str">
        <f>IF(Tabla15[[#This Row],[CTA]]="2.1.1.3.01","TRAMITE DE PENSION",IF(Tabla15[[#This Row],[CAT1]]&lt;&gt;"",Tabla15[[#This Row],[CAT1]],Tabla15[[#This Row],[CAT2]]))</f>
        <v>FIJO</v>
      </c>
      <c r="N388" s="86" t="str">
        <f>_xlfn.XLOOKUP(Tabla15[[#This Row],[cedula]],TFECHA[cedula],TFECHA[desde],"")</f>
        <v/>
      </c>
      <c r="O388" s="86" t="str">
        <f>_xlfn.XLOOKUP(Tabla15[[#This Row],[cedula]],TFECHA[cedula],TFECHA[hasta],"")</f>
        <v/>
      </c>
      <c r="P388" s="34">
        <f>_xlfn.XLOOKUP(Tabla15[[#This Row],[COD]],TNOMINA[CODIGO],TNOMINA[sbruto])</f>
        <v>40000</v>
      </c>
      <c r="Q388" s="34">
        <f>_xlfn.XLOOKUP(Tabla15[[#This Row],[COD]],TNOMINA[CODIGO],TNOMINA[ISR])</f>
        <v>185.33</v>
      </c>
      <c r="R388" s="34">
        <f>_xlfn.XLOOKUP(Tabla15[[#This Row],[COD]],TNOMINA[CODIGO],TNOMINA[SFS])</f>
        <v>1216</v>
      </c>
      <c r="S388" s="34">
        <f>_xlfn.XLOOKUP(Tabla15[[#This Row],[COD]],TNOMINA[CODIGO],TNOMINA[AFP])</f>
        <v>1148</v>
      </c>
      <c r="T388" s="34">
        <f>_xlfn.XLOOKUP(Tabla15[[#This Row],[COD]],TNOMINA[CODIGO],TNOMINA[Otros Descuentos])</f>
        <v>3056.4599999999991</v>
      </c>
      <c r="U388" s="34">
        <f>_xlfn.XLOOKUP(Tabla15[[#This Row],[COD]],TNOMINA[CODIGO],TNOMINA[sneto])</f>
        <v>34394.21</v>
      </c>
      <c r="V388" s="21" t="str" cm="1">
        <f t="array" ref="V388">_xlfn.XLOOKUP(Tabla15[[#This Row],[cedula]],MINC_022025[NUMERO_DOCUMENTO],LEFT(MINC_022025[GENERO],1))</f>
        <v>M</v>
      </c>
      <c r="W388" s="56" t="str">
        <f>_xlfn.XLOOKUP(Tabla15[[#This Row],[DIRECCIÓN O DEPARTAMENTO]],MINC_022025[LUGAR_FUNCIONES],MINC_022025[LUGAR_FUNCIONES_CODIGO])</f>
        <v>01.83.02.00.01</v>
      </c>
      <c r="X388" s="21">
        <f>LEN(Tabla15[[#This Row],[CODIGO LUGAR]])</f>
        <v>14</v>
      </c>
      <c r="Y388" s="2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2" t="str">
        <f>Tabla15[[#This Row],[cedula]]&amp;Tabla15[[#This Row],[CTA]]&amp;Tabla15[[#This Row],[prog]]</f>
        <v>402328886402.1.1.1.0113</v>
      </c>
      <c r="B389" s="21" t="s">
        <v>1787</v>
      </c>
      <c r="C389" s="59" t="s">
        <v>1811</v>
      </c>
      <c r="D389" s="59" t="s">
        <v>5759</v>
      </c>
      <c r="E389" s="59" t="s">
        <v>5731</v>
      </c>
      <c r="F389" s="59" t="s">
        <v>9</v>
      </c>
      <c r="G389" s="59" t="s">
        <v>2542</v>
      </c>
      <c r="H389" s="21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389" s="21" t="str">
        <f>_xlfn.XLOOKUP(Tabla15[[#This Row],[cedula]],MINC_022025[CATEGORIA_PROPIA],MINC_022025[CARGO],_xlfn.XLOOKUP(Tabla15[[#This Row],[COD]],TNOMINA[CODIGO],TNOMINA[cargo]))</f>
        <v>GESTOR DE REDES SOCIALES</v>
      </c>
      <c r="J389" s="21" t="str">
        <f>_xlfn.XLOOKUP(Tabla15[[#This Row],[cedula]],MINC_022025[NUMERO_DOCUMENTO],MINC_022025[LUGAR_FUNCIONES])</f>
        <v>TEATRO NACIONAL</v>
      </c>
      <c r="K3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89" s="21" t="str">
        <f>_xlfn.XLOOKUP(Tabla15[[#This Row],[CARGO]],TSIMPLIFICADO[CARGO],TSIMPLIFICADO[CATEGORIA DEL SERVIDOR],Tabla15[[#This Row],[TIPO]])</f>
        <v>FIJO</v>
      </c>
      <c r="M389" s="21" t="str">
        <f>IF(Tabla15[[#This Row],[CTA]]="2.1.1.3.01","TRAMITE DE PENSION",IF(Tabla15[[#This Row],[CAT1]]&lt;&gt;"",Tabla15[[#This Row],[CAT1]],Tabla15[[#This Row],[CAT2]]))</f>
        <v>FIJO</v>
      </c>
      <c r="N389" s="86" t="str">
        <f>_xlfn.XLOOKUP(Tabla15[[#This Row],[cedula]],TFECHA[cedula],TFECHA[desde],"")</f>
        <v/>
      </c>
      <c r="O389" s="86" t="str">
        <f>_xlfn.XLOOKUP(Tabla15[[#This Row],[cedula]],TFECHA[cedula],TFECHA[hasta],"")</f>
        <v/>
      </c>
      <c r="P389" s="34">
        <f>_xlfn.XLOOKUP(Tabla15[[#This Row],[COD]],TNOMINA[CODIGO],TNOMINA[sbruto])</f>
        <v>40000</v>
      </c>
      <c r="Q389" s="34">
        <f>_xlfn.XLOOKUP(Tabla15[[#This Row],[COD]],TNOMINA[CODIGO],TNOMINA[ISR])</f>
        <v>442.65</v>
      </c>
      <c r="R389" s="34">
        <f>_xlfn.XLOOKUP(Tabla15[[#This Row],[COD]],TNOMINA[CODIGO],TNOMINA[SFS])</f>
        <v>1216</v>
      </c>
      <c r="S389" s="34">
        <f>_xlfn.XLOOKUP(Tabla15[[#This Row],[COD]],TNOMINA[CODIGO],TNOMINA[AFP])</f>
        <v>1148</v>
      </c>
      <c r="T389" s="34">
        <f>_xlfn.XLOOKUP(Tabla15[[#This Row],[COD]],TNOMINA[CODIGO],TNOMINA[Otros Descuentos])</f>
        <v>2091</v>
      </c>
      <c r="U389" s="34">
        <f>_xlfn.XLOOKUP(Tabla15[[#This Row],[COD]],TNOMINA[CODIGO],TNOMINA[sneto])</f>
        <v>35102.35</v>
      </c>
      <c r="V389" s="21" t="str" cm="1">
        <f t="array" ref="V389">_xlfn.XLOOKUP(Tabla15[[#This Row],[cedula]],MINC_022025[NUMERO_DOCUMENTO],LEFT(MINC_022025[GENERO],1))</f>
        <v>M</v>
      </c>
      <c r="W389" s="56" t="str">
        <f>_xlfn.XLOOKUP(Tabla15[[#This Row],[DIRECCIÓN O DEPARTAMENTO]],MINC_022025[LUGAR_FUNCIONES],MINC_022025[LUGAR_FUNCIONES_CODIGO])</f>
        <v>01.83.02.00.01</v>
      </c>
      <c r="X389" s="21">
        <f>LEN(Tabla15[[#This Row],[CODIGO LUGAR]])</f>
        <v>14</v>
      </c>
      <c r="Y389" s="2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2" t="str">
        <f>Tabla15[[#This Row],[cedula]]&amp;Tabla15[[#This Row],[CTA]]&amp;Tabla15[[#This Row],[prog]]</f>
        <v>402264661482.1.1.1.0113</v>
      </c>
      <c r="B390" s="21" t="s">
        <v>1787</v>
      </c>
      <c r="C390" s="59" t="s">
        <v>1811</v>
      </c>
      <c r="D390" s="59" t="s">
        <v>5759</v>
      </c>
      <c r="E390" s="59" t="s">
        <v>5731</v>
      </c>
      <c r="F390" s="59" t="s">
        <v>9</v>
      </c>
      <c r="G390" s="59" t="s">
        <v>1951</v>
      </c>
      <c r="H390" s="21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390" s="21" t="str">
        <f>_xlfn.XLOOKUP(Tabla15[[#This Row],[cedula]],MINC_022025[CATEGORIA_PROPIA],MINC_022025[CARGO],_xlfn.XLOOKUP(Tabla15[[#This Row],[COD]],TNOMINA[CODIGO],TNOMINA[cargo]))</f>
        <v>TRAMOYISTA</v>
      </c>
      <c r="J390" s="21" t="str">
        <f>_xlfn.XLOOKUP(Tabla15[[#This Row],[cedula]],MINC_022025[NUMERO_DOCUMENTO],MINC_022025[LUGAR_FUNCIONES])</f>
        <v>TEATRO NACIONAL</v>
      </c>
      <c r="K3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0" s="21" t="str">
        <f>_xlfn.XLOOKUP(Tabla15[[#This Row],[CARGO]],TSIMPLIFICADO[CARGO],TSIMPLIFICADO[CATEGORIA DEL SERVIDOR],Tabla15[[#This Row],[TIPO]])</f>
        <v>ESTATUTO SIMPLIFICADO</v>
      </c>
      <c r="M390" s="21" t="str">
        <f>IF(Tabla15[[#This Row],[CTA]]="2.1.1.3.01","TRAMITE DE PENSION",IF(Tabla15[[#This Row],[CAT1]]&lt;&gt;"",Tabla15[[#This Row],[CAT1]],Tabla15[[#This Row],[CAT2]]))</f>
        <v>ESTATUTO SIMPLIFICADO</v>
      </c>
      <c r="N390" s="86" t="str">
        <f>_xlfn.XLOOKUP(Tabla15[[#This Row],[cedula]],TFECHA[cedula],TFECHA[desde],"")</f>
        <v/>
      </c>
      <c r="O390" s="86" t="str">
        <f>_xlfn.XLOOKUP(Tabla15[[#This Row],[cedula]],TFECHA[cedula],TFECHA[hasta],"")</f>
        <v/>
      </c>
      <c r="P390" s="34">
        <f>_xlfn.XLOOKUP(Tabla15[[#This Row],[COD]],TNOMINA[CODIGO],TNOMINA[sbruto])</f>
        <v>36000</v>
      </c>
      <c r="Q390" s="34">
        <f>_xlfn.XLOOKUP(Tabla15[[#This Row],[COD]],TNOMINA[CODIGO],TNOMINA[ISR])</f>
        <v>0</v>
      </c>
      <c r="R390" s="34">
        <f>_xlfn.XLOOKUP(Tabla15[[#This Row],[COD]],TNOMINA[CODIGO],TNOMINA[SFS])</f>
        <v>1094.4000000000001</v>
      </c>
      <c r="S390" s="34">
        <f>_xlfn.XLOOKUP(Tabla15[[#This Row],[COD]],TNOMINA[CODIGO],TNOMINA[AFP])</f>
        <v>1033.2</v>
      </c>
      <c r="T390" s="34">
        <f>_xlfn.XLOOKUP(Tabla15[[#This Row],[COD]],TNOMINA[CODIGO],TNOMINA[Otros Descuentos])</f>
        <v>0</v>
      </c>
      <c r="U390" s="34">
        <f>_xlfn.XLOOKUP(Tabla15[[#This Row],[COD]],TNOMINA[CODIGO],TNOMINA[sneto])</f>
        <v>17036.04</v>
      </c>
      <c r="V390" s="21" t="str" cm="1">
        <f t="array" ref="V390">_xlfn.XLOOKUP(Tabla15[[#This Row],[cedula]],MINC_022025[NUMERO_DOCUMENTO],LEFT(MINC_022025[GENERO],1))</f>
        <v>M</v>
      </c>
      <c r="W390" s="56" t="str">
        <f>_xlfn.XLOOKUP(Tabla15[[#This Row],[DIRECCIÓN O DEPARTAMENTO]],MINC_022025[LUGAR_FUNCIONES],MINC_022025[LUGAR_FUNCIONES_CODIGO])</f>
        <v>01.83.02.00.01</v>
      </c>
      <c r="X390" s="21">
        <f>LEN(Tabla15[[#This Row],[CODIGO LUGAR]])</f>
        <v>14</v>
      </c>
      <c r="Y390" s="2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2" t="str">
        <f>Tabla15[[#This Row],[cedula]]&amp;Tabla15[[#This Row],[CTA]]&amp;Tabla15[[#This Row],[prog]]</f>
        <v>001024907782.1.1.1.0113</v>
      </c>
      <c r="B391" s="21" t="s">
        <v>1787</v>
      </c>
      <c r="C391" s="59" t="s">
        <v>1811</v>
      </c>
      <c r="D391" s="59" t="s">
        <v>5759</v>
      </c>
      <c r="E391" s="59" t="s">
        <v>5731</v>
      </c>
      <c r="F391" s="59" t="s">
        <v>9</v>
      </c>
      <c r="G391" s="59" t="s">
        <v>1530</v>
      </c>
      <c r="H391" s="21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391" s="21" t="str">
        <f>_xlfn.XLOOKUP(Tabla15[[#This Row],[cedula]],MINC_022025[CATEGORIA_PROPIA],MINC_022025[CARGO],_xlfn.XLOOKUP(Tabla15[[#This Row],[COD]],TNOMINA[CODIGO],TNOMINA[cargo]))</f>
        <v>AYUDANTE DE MANTENIMIENTO</v>
      </c>
      <c r="J391" s="21" t="str">
        <f>_xlfn.XLOOKUP(Tabla15[[#This Row],[cedula]],MINC_022025[NUMERO_DOCUMENTO],MINC_022025[LUGAR_FUNCIONES])</f>
        <v>TEATRO NACIONAL</v>
      </c>
      <c r="K3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1" s="21" t="str">
        <f>_xlfn.XLOOKUP(Tabla15[[#This Row],[CARGO]],TSIMPLIFICADO[CARGO],TSIMPLIFICADO[CATEGORIA DEL SERVIDOR],Tabla15[[#This Row],[TIPO]])</f>
        <v>ESTATUTO SIMPLIFICADO</v>
      </c>
      <c r="M391" s="21" t="str">
        <f>IF(Tabla15[[#This Row],[CTA]]="2.1.1.3.01","TRAMITE DE PENSION",IF(Tabla15[[#This Row],[CAT1]]&lt;&gt;"",Tabla15[[#This Row],[CAT1]],Tabla15[[#This Row],[CAT2]]))</f>
        <v>ESTATUTO SIMPLIFICADO</v>
      </c>
      <c r="N391" s="86" t="str">
        <f>_xlfn.XLOOKUP(Tabla15[[#This Row],[cedula]],TFECHA[cedula],TFECHA[desde],"")</f>
        <v/>
      </c>
      <c r="O391" s="86" t="str">
        <f>_xlfn.XLOOKUP(Tabla15[[#This Row],[cedula]],TFECHA[cedula],TFECHA[hasta],"")</f>
        <v/>
      </c>
      <c r="P391" s="34">
        <f>_xlfn.XLOOKUP(Tabla15[[#This Row],[COD]],TNOMINA[CODIGO],TNOMINA[sbruto])</f>
        <v>36000</v>
      </c>
      <c r="Q391" s="34">
        <f>_xlfn.XLOOKUP(Tabla15[[#This Row],[COD]],TNOMINA[CODIGO],TNOMINA[ISR])</f>
        <v>0</v>
      </c>
      <c r="R391" s="34">
        <f>_xlfn.XLOOKUP(Tabla15[[#This Row],[COD]],TNOMINA[CODIGO],TNOMINA[SFS])</f>
        <v>1094.4000000000001</v>
      </c>
      <c r="S391" s="34">
        <f>_xlfn.XLOOKUP(Tabla15[[#This Row],[COD]],TNOMINA[CODIGO],TNOMINA[AFP])</f>
        <v>1033.2</v>
      </c>
      <c r="T391" s="34">
        <f>_xlfn.XLOOKUP(Tabla15[[#This Row],[COD]],TNOMINA[CODIGO],TNOMINA[Otros Descuentos])</f>
        <v>0</v>
      </c>
      <c r="U391" s="34">
        <f>_xlfn.XLOOKUP(Tabla15[[#This Row],[COD]],TNOMINA[CODIGO],TNOMINA[sneto])</f>
        <v>9726.92</v>
      </c>
      <c r="V391" s="21" t="str" cm="1">
        <f t="array" ref="V391">_xlfn.XLOOKUP(Tabla15[[#This Row],[cedula]],MINC_022025[NUMERO_DOCUMENTO],LEFT(MINC_022025[GENERO],1))</f>
        <v>M</v>
      </c>
      <c r="W391" s="56" t="str">
        <f>_xlfn.XLOOKUP(Tabla15[[#This Row],[DIRECCIÓN O DEPARTAMENTO]],MINC_022025[LUGAR_FUNCIONES],MINC_022025[LUGAR_FUNCIONES_CODIGO])</f>
        <v>01.83.02.00.01</v>
      </c>
      <c r="X391" s="21">
        <f>LEN(Tabla15[[#This Row],[CODIGO LUGAR]])</f>
        <v>14</v>
      </c>
      <c r="Y391" s="2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2" t="str">
        <f>Tabla15[[#This Row],[cedula]]&amp;Tabla15[[#This Row],[CTA]]&amp;Tabla15[[#This Row],[prog]]</f>
        <v>001154961682.1.1.1.0113</v>
      </c>
      <c r="B392" s="21" t="s">
        <v>1787</v>
      </c>
      <c r="C392" s="59" t="s">
        <v>1811</v>
      </c>
      <c r="D392" s="59" t="s">
        <v>5759</v>
      </c>
      <c r="E392" s="59" t="s">
        <v>5731</v>
      </c>
      <c r="F392" s="59" t="s">
        <v>9</v>
      </c>
      <c r="G392" s="59" t="s">
        <v>1957</v>
      </c>
      <c r="H392" s="21" t="str">
        <f>_xlfn.XLOOKUP(Tabla15[[#This Row],[cedula]],MINC_022025[CATEGORIA_PROPIA],MINC_022025[FECHA_INGRESO_PRIMER_CARGO],_xlfn.XLOOKUP(Tabla15[[#This Row],[COD]],TNOMINA[CODIGO],TNOMINA[nombre]))</f>
        <v>EDWARD RAFAEL ROSADO VALDEZ</v>
      </c>
      <c r="I392" s="21" t="str">
        <f>_xlfn.XLOOKUP(Tabla15[[#This Row],[cedula]],MINC_022025[CATEGORIA_PROPIA],MINC_022025[CARGO],_xlfn.XLOOKUP(Tabla15[[#This Row],[COD]],TNOMINA[CODIGO],TNOMINA[cargo]))</f>
        <v>TRAMOYISTA</v>
      </c>
      <c r="J392" s="21" t="str">
        <f>_xlfn.XLOOKUP(Tabla15[[#This Row],[cedula]],MINC_022025[NUMERO_DOCUMENTO],MINC_022025[LUGAR_FUNCIONES])</f>
        <v>TEATRO NACIONAL</v>
      </c>
      <c r="K3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2" s="21" t="str">
        <f>_xlfn.XLOOKUP(Tabla15[[#This Row],[CARGO]],TSIMPLIFICADO[CARGO],TSIMPLIFICADO[CATEGORIA DEL SERVIDOR],Tabla15[[#This Row],[TIPO]])</f>
        <v>ESTATUTO SIMPLIFICADO</v>
      </c>
      <c r="M392" s="21" t="str">
        <f>IF(Tabla15[[#This Row],[CTA]]="2.1.1.3.01","TRAMITE DE PENSION",IF(Tabla15[[#This Row],[CAT1]]&lt;&gt;"",Tabla15[[#This Row],[CAT1]],Tabla15[[#This Row],[CAT2]]))</f>
        <v>ESTATUTO SIMPLIFICADO</v>
      </c>
      <c r="N392" s="86" t="str">
        <f>_xlfn.XLOOKUP(Tabla15[[#This Row],[cedula]],TFECHA[cedula],TFECHA[desde],"")</f>
        <v/>
      </c>
      <c r="O392" s="86" t="str">
        <f>_xlfn.XLOOKUP(Tabla15[[#This Row],[cedula]],TFECHA[cedula],TFECHA[hasta],"")</f>
        <v/>
      </c>
      <c r="P392" s="34">
        <f>_xlfn.XLOOKUP(Tabla15[[#This Row],[COD]],TNOMINA[CODIGO],TNOMINA[sbruto])</f>
        <v>36000</v>
      </c>
      <c r="Q392" s="34">
        <f>_xlfn.XLOOKUP(Tabla15[[#This Row],[COD]],TNOMINA[CODIGO],TNOMINA[ISR])</f>
        <v>0</v>
      </c>
      <c r="R392" s="34">
        <f>_xlfn.XLOOKUP(Tabla15[[#This Row],[COD]],TNOMINA[CODIGO],TNOMINA[SFS])</f>
        <v>1094.4000000000001</v>
      </c>
      <c r="S392" s="34">
        <f>_xlfn.XLOOKUP(Tabla15[[#This Row],[COD]],TNOMINA[CODIGO],TNOMINA[AFP])</f>
        <v>1033.2</v>
      </c>
      <c r="T392" s="34">
        <f>_xlfn.XLOOKUP(Tabla15[[#This Row],[COD]],TNOMINA[CODIGO],TNOMINA[Otros Descuentos])</f>
        <v>0</v>
      </c>
      <c r="U392" s="34">
        <f>_xlfn.XLOOKUP(Tabla15[[#This Row],[COD]],TNOMINA[CODIGO],TNOMINA[sneto])</f>
        <v>18175.16</v>
      </c>
      <c r="V392" s="21" t="str" cm="1">
        <f t="array" ref="V392">_xlfn.XLOOKUP(Tabla15[[#This Row],[cedula]],MINC_022025[NUMERO_DOCUMENTO],LEFT(MINC_022025[GENERO],1))</f>
        <v>M</v>
      </c>
      <c r="W392" s="56" t="str">
        <f>_xlfn.XLOOKUP(Tabla15[[#This Row],[DIRECCIÓN O DEPARTAMENTO]],MINC_022025[LUGAR_FUNCIONES],MINC_022025[LUGAR_FUNCIONES_CODIGO])</f>
        <v>01.83.02.00.01</v>
      </c>
      <c r="X392" s="21">
        <f>LEN(Tabla15[[#This Row],[CODIGO LUGAR]])</f>
        <v>14</v>
      </c>
      <c r="Y392" s="2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2" t="str">
        <f>Tabla15[[#This Row],[cedula]]&amp;Tabla15[[#This Row],[CTA]]&amp;Tabla15[[#This Row],[prog]]</f>
        <v>090001265662.1.1.1.0113</v>
      </c>
      <c r="B393" s="21" t="s">
        <v>1787</v>
      </c>
      <c r="C393" s="59" t="s">
        <v>1811</v>
      </c>
      <c r="D393" s="59" t="s">
        <v>5759</v>
      </c>
      <c r="E393" s="59" t="s">
        <v>5731</v>
      </c>
      <c r="F393" s="59" t="s">
        <v>9</v>
      </c>
      <c r="G393" s="59" t="s">
        <v>931</v>
      </c>
      <c r="H393" s="21" t="str">
        <f>_xlfn.XLOOKUP(Tabla15[[#This Row],[cedula]],MINC_022025[CATEGORIA_PROPIA],MINC_022025[FECHA_INGRESO_PRIMER_CARGO],_xlfn.XLOOKUP(Tabla15[[#This Row],[COD]],TNOMINA[CODIGO],TNOMINA[nombre]))</f>
        <v>FERNANDO AMPARO GENAO</v>
      </c>
      <c r="I393" s="21" t="str">
        <f>_xlfn.XLOOKUP(Tabla15[[#This Row],[cedula]],MINC_022025[CATEGORIA_PROPIA],MINC_022025[CARGO],_xlfn.XLOOKUP(Tabla15[[#This Row],[COD]],TNOMINA[CODIGO],TNOMINA[cargo]))</f>
        <v>ELECTRICISTA</v>
      </c>
      <c r="J393" s="21" t="str">
        <f>_xlfn.XLOOKUP(Tabla15[[#This Row],[cedula]],MINC_022025[NUMERO_DOCUMENTO],MINC_022025[LUGAR_FUNCIONES])</f>
        <v>TEATRO NACIONAL</v>
      </c>
      <c r="K3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93" s="21" t="str">
        <f>_xlfn.XLOOKUP(Tabla15[[#This Row],[CARGO]],TSIMPLIFICADO[CARGO],TSIMPLIFICADO[CATEGORIA DEL SERVIDOR],Tabla15[[#This Row],[TIPO]])</f>
        <v>ESTATUTO SIMPLIFICADO</v>
      </c>
      <c r="M393" s="21" t="str">
        <f>IF(Tabla15[[#This Row],[CTA]]="2.1.1.3.01","TRAMITE DE PENSION",IF(Tabla15[[#This Row],[CAT1]]&lt;&gt;"",Tabla15[[#This Row],[CAT1]],Tabla15[[#This Row],[CAT2]]))</f>
        <v>CARRERA ADMINISTRATIVA</v>
      </c>
      <c r="N393" s="86" t="str">
        <f>_xlfn.XLOOKUP(Tabla15[[#This Row],[cedula]],TFECHA[cedula],TFECHA[desde],"")</f>
        <v/>
      </c>
      <c r="O393" s="86" t="str">
        <f>_xlfn.XLOOKUP(Tabla15[[#This Row],[cedula]],TFECHA[cedula],TFECHA[hasta],"")</f>
        <v/>
      </c>
      <c r="P393" s="34">
        <f>_xlfn.XLOOKUP(Tabla15[[#This Row],[COD]],TNOMINA[CODIGO],TNOMINA[sbruto])</f>
        <v>36000</v>
      </c>
      <c r="Q393" s="34">
        <f>_xlfn.XLOOKUP(Tabla15[[#This Row],[COD]],TNOMINA[CODIGO],TNOMINA[ISR])</f>
        <v>0</v>
      </c>
      <c r="R393" s="34">
        <f>_xlfn.XLOOKUP(Tabla15[[#This Row],[COD]],TNOMINA[CODIGO],TNOMINA[SFS])</f>
        <v>1094.4000000000001</v>
      </c>
      <c r="S393" s="34">
        <f>_xlfn.XLOOKUP(Tabla15[[#This Row],[COD]],TNOMINA[CODIGO],TNOMINA[AFP])</f>
        <v>1033.2</v>
      </c>
      <c r="T393" s="34">
        <f>_xlfn.XLOOKUP(Tabla15[[#This Row],[COD]],TNOMINA[CODIGO],TNOMINA[Otros Descuentos])</f>
        <v>0</v>
      </c>
      <c r="U393" s="34">
        <f>_xlfn.XLOOKUP(Tabla15[[#This Row],[COD]],TNOMINA[CODIGO],TNOMINA[sneto])</f>
        <v>13988.19</v>
      </c>
      <c r="V393" s="21" t="str" cm="1">
        <f t="array" ref="V393">_xlfn.XLOOKUP(Tabla15[[#This Row],[cedula]],MINC_022025[NUMERO_DOCUMENTO],LEFT(MINC_022025[GENERO],1))</f>
        <v>M</v>
      </c>
      <c r="W393" s="56" t="str">
        <f>_xlfn.XLOOKUP(Tabla15[[#This Row],[DIRECCIÓN O DEPARTAMENTO]],MINC_022025[LUGAR_FUNCIONES],MINC_022025[LUGAR_FUNCIONES_CODIGO])</f>
        <v>01.83.02.00.01</v>
      </c>
      <c r="X393" s="21">
        <f>LEN(Tabla15[[#This Row],[CODIGO LUGAR]])</f>
        <v>14</v>
      </c>
      <c r="Y393" s="2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2" t="str">
        <f>Tabla15[[#This Row],[cedula]]&amp;Tabla15[[#This Row],[CTA]]&amp;Tabla15[[#This Row],[prog]]</f>
        <v>012009071432.1.1.1.0113</v>
      </c>
      <c r="B394" s="21" t="s">
        <v>1787</v>
      </c>
      <c r="C394" s="59" t="s">
        <v>1811</v>
      </c>
      <c r="D394" s="59" t="s">
        <v>5759</v>
      </c>
      <c r="E394" s="59" t="s">
        <v>5731</v>
      </c>
      <c r="F394" s="59" t="s">
        <v>9</v>
      </c>
      <c r="G394" s="59" t="s">
        <v>1576</v>
      </c>
      <c r="H394" s="21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394" s="21" t="str">
        <f>_xlfn.XLOOKUP(Tabla15[[#This Row],[cedula]],MINC_022025[CATEGORIA_PROPIA],MINC_022025[CARGO],_xlfn.XLOOKUP(Tabla15[[#This Row],[COD]],TNOMINA[CODIGO],TNOMINA[cargo]))</f>
        <v>ASIST. ELECTRICIDAD</v>
      </c>
      <c r="J394" s="21" t="str">
        <f>_xlfn.XLOOKUP(Tabla15[[#This Row],[cedula]],MINC_022025[NUMERO_DOCUMENTO],MINC_022025[LUGAR_FUNCIONES])</f>
        <v>TEATRO NACIONAL</v>
      </c>
      <c r="K3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394" s="21" t="str">
        <f>_xlfn.XLOOKUP(Tabla15[[#This Row],[CARGO]],TSIMPLIFICADO[CARGO],TSIMPLIFICADO[CATEGORIA DEL SERVIDOR],Tabla15[[#This Row],[TIPO]])</f>
        <v>ESTATUTO SIMPLIFICADO</v>
      </c>
      <c r="M394" s="21" t="str">
        <f>IF(Tabla15[[#This Row],[CTA]]="2.1.1.3.01","TRAMITE DE PENSION",IF(Tabla15[[#This Row],[CAT1]]&lt;&gt;"",Tabla15[[#This Row],[CAT1]],Tabla15[[#This Row],[CAT2]]))</f>
        <v>EMPLEADO DE CONFIANZA</v>
      </c>
      <c r="N394" s="86" t="str">
        <f>_xlfn.XLOOKUP(Tabla15[[#This Row],[cedula]],TFECHA[cedula],TFECHA[desde],"")</f>
        <v/>
      </c>
      <c r="O394" s="86" t="str">
        <f>_xlfn.XLOOKUP(Tabla15[[#This Row],[cedula]],TFECHA[cedula],TFECHA[hasta],"")</f>
        <v/>
      </c>
      <c r="P394" s="34">
        <f>_xlfn.XLOOKUP(Tabla15[[#This Row],[COD]],TNOMINA[CODIGO],TNOMINA[sbruto])</f>
        <v>36000</v>
      </c>
      <c r="Q394" s="34">
        <f>_xlfn.XLOOKUP(Tabla15[[#This Row],[COD]],TNOMINA[CODIGO],TNOMINA[ISR])</f>
        <v>0</v>
      </c>
      <c r="R394" s="34">
        <f>_xlfn.XLOOKUP(Tabla15[[#This Row],[COD]],TNOMINA[CODIGO],TNOMINA[SFS])</f>
        <v>1094.4000000000001</v>
      </c>
      <c r="S394" s="34">
        <f>_xlfn.XLOOKUP(Tabla15[[#This Row],[COD]],TNOMINA[CODIGO],TNOMINA[AFP])</f>
        <v>1033.2</v>
      </c>
      <c r="T394" s="34">
        <f>_xlfn.XLOOKUP(Tabla15[[#This Row],[COD]],TNOMINA[CODIGO],TNOMINA[Otros Descuentos])</f>
        <v>0</v>
      </c>
      <c r="U394" s="34">
        <f>_xlfn.XLOOKUP(Tabla15[[#This Row],[COD]],TNOMINA[CODIGO],TNOMINA[sneto])</f>
        <v>13400.78</v>
      </c>
      <c r="V394" s="21" t="str" cm="1">
        <f t="array" ref="V394">_xlfn.XLOOKUP(Tabla15[[#This Row],[cedula]],MINC_022025[NUMERO_DOCUMENTO],LEFT(MINC_022025[GENERO],1))</f>
        <v>M</v>
      </c>
      <c r="W394" s="56" t="str">
        <f>_xlfn.XLOOKUP(Tabla15[[#This Row],[DIRECCIÓN O DEPARTAMENTO]],MINC_022025[LUGAR_FUNCIONES],MINC_022025[LUGAR_FUNCIONES_CODIGO])</f>
        <v>01.83.02.00.01</v>
      </c>
      <c r="X394" s="21">
        <f>LEN(Tabla15[[#This Row],[CODIGO LUGAR]])</f>
        <v>14</v>
      </c>
      <c r="Y394" s="2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2" t="str">
        <f>Tabla15[[#This Row],[cedula]]&amp;Tabla15[[#This Row],[CTA]]&amp;Tabla15[[#This Row],[prog]]</f>
        <v>056009941972.1.1.1.0113</v>
      </c>
      <c r="B395" s="21" t="s">
        <v>1787</v>
      </c>
      <c r="C395" s="59" t="s">
        <v>1811</v>
      </c>
      <c r="D395" s="59" t="s">
        <v>5759</v>
      </c>
      <c r="E395" s="59" t="s">
        <v>5731</v>
      </c>
      <c r="F395" s="59" t="s">
        <v>9</v>
      </c>
      <c r="G395" s="59" t="s">
        <v>925</v>
      </c>
      <c r="H395" s="21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395" s="21" t="str">
        <f>_xlfn.XLOOKUP(Tabla15[[#This Row],[cedula]],MINC_022025[CATEGORIA_PROPIA],MINC_022025[CARGO],_xlfn.XLOOKUP(Tabla15[[#This Row],[COD]],TNOMINA[CODIGO],TNOMINA[cargo]))</f>
        <v>TRAMOYISTA</v>
      </c>
      <c r="J395" s="21" t="str">
        <f>_xlfn.XLOOKUP(Tabla15[[#This Row],[cedula]],MINC_022025[NUMERO_DOCUMENTO],MINC_022025[LUGAR_FUNCIONES])</f>
        <v>TEATRO NACIONAL</v>
      </c>
      <c r="K3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395" s="21" t="str">
        <f>_xlfn.XLOOKUP(Tabla15[[#This Row],[CARGO]],TSIMPLIFICADO[CARGO],TSIMPLIFICADO[CATEGORIA DEL SERVIDOR],Tabla15[[#This Row],[TIPO]])</f>
        <v>ESTATUTO SIMPLIFICADO</v>
      </c>
      <c r="M395" s="21" t="str">
        <f>IF(Tabla15[[#This Row],[CTA]]="2.1.1.3.01","TRAMITE DE PENSION",IF(Tabla15[[#This Row],[CAT1]]&lt;&gt;"",Tabla15[[#This Row],[CAT1]],Tabla15[[#This Row],[CAT2]]))</f>
        <v>CARRERA ADMINISTRATIVA</v>
      </c>
      <c r="N395" s="86" t="str">
        <f>_xlfn.XLOOKUP(Tabla15[[#This Row],[cedula]],TFECHA[cedula],TFECHA[desde],"")</f>
        <v/>
      </c>
      <c r="O395" s="86" t="str">
        <f>_xlfn.XLOOKUP(Tabla15[[#This Row],[cedula]],TFECHA[cedula],TFECHA[hasta],"")</f>
        <v/>
      </c>
      <c r="P395" s="34">
        <f>_xlfn.XLOOKUP(Tabla15[[#This Row],[COD]],TNOMINA[CODIGO],TNOMINA[sbruto])</f>
        <v>35000</v>
      </c>
      <c r="Q395" s="34">
        <f>_xlfn.XLOOKUP(Tabla15[[#This Row],[COD]],TNOMINA[CODIGO],TNOMINA[ISR])</f>
        <v>0</v>
      </c>
      <c r="R395" s="34">
        <f>_xlfn.XLOOKUP(Tabla15[[#This Row],[COD]],TNOMINA[CODIGO],TNOMINA[SFS])</f>
        <v>1064</v>
      </c>
      <c r="S395" s="34">
        <f>_xlfn.XLOOKUP(Tabla15[[#This Row],[COD]],TNOMINA[CODIGO],TNOMINA[AFP])</f>
        <v>1004.5</v>
      </c>
      <c r="T395" s="34">
        <f>_xlfn.XLOOKUP(Tabla15[[#This Row],[COD]],TNOMINA[CODIGO],TNOMINA[Otros Descuentos])</f>
        <v>0</v>
      </c>
      <c r="U395" s="34">
        <f>_xlfn.XLOOKUP(Tabla15[[#This Row],[COD]],TNOMINA[CODIGO],TNOMINA[sneto])</f>
        <v>7118.44</v>
      </c>
      <c r="V395" s="21" t="str" cm="1">
        <f t="array" ref="V395">_xlfn.XLOOKUP(Tabla15[[#This Row],[cedula]],MINC_022025[NUMERO_DOCUMENTO],LEFT(MINC_022025[GENERO],1))</f>
        <v>M</v>
      </c>
      <c r="W395" s="56" t="str">
        <f>_xlfn.XLOOKUP(Tabla15[[#This Row],[DIRECCIÓN O DEPARTAMENTO]],MINC_022025[LUGAR_FUNCIONES],MINC_022025[LUGAR_FUNCIONES_CODIGO])</f>
        <v>01.83.02.00.01</v>
      </c>
      <c r="X395" s="21">
        <f>LEN(Tabla15[[#This Row],[CODIGO LUGAR]])</f>
        <v>14</v>
      </c>
      <c r="Y395" s="2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2" t="str">
        <f>Tabla15[[#This Row],[cedula]]&amp;Tabla15[[#This Row],[CTA]]&amp;Tabla15[[#This Row],[prog]]</f>
        <v>001022551302.1.1.1.0113</v>
      </c>
      <c r="B396" s="21" t="s">
        <v>1787</v>
      </c>
      <c r="C396" s="59" t="s">
        <v>1811</v>
      </c>
      <c r="D396" s="59" t="s">
        <v>5759</v>
      </c>
      <c r="E396" s="59" t="s">
        <v>5731</v>
      </c>
      <c r="F396" s="59" t="s">
        <v>9</v>
      </c>
      <c r="G396" s="59" t="s">
        <v>1523</v>
      </c>
      <c r="H396" s="21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396" s="21" t="str">
        <f>_xlfn.XLOOKUP(Tabla15[[#This Row],[cedula]],MINC_022025[CATEGORIA_PROPIA],MINC_022025[CARGO],_xlfn.XLOOKUP(Tabla15[[#This Row],[COD]],TNOMINA[CODIGO],TNOMINA[cargo]))</f>
        <v>AUX. BIBLIOTECARIA</v>
      </c>
      <c r="J396" s="21" t="str">
        <f>_xlfn.XLOOKUP(Tabla15[[#This Row],[cedula]],MINC_022025[NUMERO_DOCUMENTO],MINC_022025[LUGAR_FUNCIONES])</f>
        <v>TEATRO NACIONAL</v>
      </c>
      <c r="K3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6" s="21" t="str">
        <f>_xlfn.XLOOKUP(Tabla15[[#This Row],[CARGO]],TSIMPLIFICADO[CARGO],TSIMPLIFICADO[CATEGORIA DEL SERVIDOR],Tabla15[[#This Row],[TIPO]])</f>
        <v>ESTATUTO SIMPLIFICADO</v>
      </c>
      <c r="M396" s="21" t="str">
        <f>IF(Tabla15[[#This Row],[CTA]]="2.1.1.3.01","TRAMITE DE PENSION",IF(Tabla15[[#This Row],[CAT1]]&lt;&gt;"",Tabla15[[#This Row],[CAT1]],Tabla15[[#This Row],[CAT2]]))</f>
        <v>ESTATUTO SIMPLIFICADO</v>
      </c>
      <c r="N396" s="86" t="str">
        <f>_xlfn.XLOOKUP(Tabla15[[#This Row],[cedula]],TFECHA[cedula],TFECHA[desde],"")</f>
        <v/>
      </c>
      <c r="O396" s="86" t="str">
        <f>_xlfn.XLOOKUP(Tabla15[[#This Row],[cedula]],TFECHA[cedula],TFECHA[hasta],"")</f>
        <v/>
      </c>
      <c r="P396" s="34">
        <f>_xlfn.XLOOKUP(Tabla15[[#This Row],[COD]],TNOMINA[CODIGO],TNOMINA[sbruto])</f>
        <v>35000</v>
      </c>
      <c r="Q396" s="34">
        <f>_xlfn.XLOOKUP(Tabla15[[#This Row],[COD]],TNOMINA[CODIGO],TNOMINA[ISR])</f>
        <v>0</v>
      </c>
      <c r="R396" s="34">
        <f>_xlfn.XLOOKUP(Tabla15[[#This Row],[COD]],TNOMINA[CODIGO],TNOMINA[SFS])</f>
        <v>1064</v>
      </c>
      <c r="S396" s="34">
        <f>_xlfn.XLOOKUP(Tabla15[[#This Row],[COD]],TNOMINA[CODIGO],TNOMINA[AFP])</f>
        <v>1004.5</v>
      </c>
      <c r="T396" s="34">
        <f>_xlfn.XLOOKUP(Tabla15[[#This Row],[COD]],TNOMINA[CODIGO],TNOMINA[Otros Descuentos])</f>
        <v>0</v>
      </c>
      <c r="U396" s="34">
        <f>_xlfn.XLOOKUP(Tabla15[[#This Row],[COD]],TNOMINA[CODIGO],TNOMINA[sneto])</f>
        <v>21422.54</v>
      </c>
      <c r="V396" s="21" t="str" cm="1">
        <f t="array" ref="V396">_xlfn.XLOOKUP(Tabla15[[#This Row],[cedula]],MINC_022025[NUMERO_DOCUMENTO],LEFT(MINC_022025[GENERO],1))</f>
        <v>F</v>
      </c>
      <c r="W396" s="56" t="str">
        <f>_xlfn.XLOOKUP(Tabla15[[#This Row],[DIRECCIÓN O DEPARTAMENTO]],MINC_022025[LUGAR_FUNCIONES],MINC_022025[LUGAR_FUNCIONES_CODIGO])</f>
        <v>01.83.02.00.01</v>
      </c>
      <c r="X396" s="21">
        <f>LEN(Tabla15[[#This Row],[CODIGO LUGAR]])</f>
        <v>14</v>
      </c>
      <c r="Y396" s="2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2" t="str">
        <f>Tabla15[[#This Row],[cedula]]&amp;Tabla15[[#This Row],[CTA]]&amp;Tabla15[[#This Row],[prog]]</f>
        <v>402376837562.1.1.1.0113</v>
      </c>
      <c r="B397" s="21" t="s">
        <v>1787</v>
      </c>
      <c r="C397" s="59" t="s">
        <v>1811</v>
      </c>
      <c r="D397" s="59" t="s">
        <v>5759</v>
      </c>
      <c r="E397" s="59" t="s">
        <v>5731</v>
      </c>
      <c r="F397" s="59" t="s">
        <v>9</v>
      </c>
      <c r="G397" s="59" t="s">
        <v>2768</v>
      </c>
      <c r="H397" s="21" t="str">
        <f>_xlfn.XLOOKUP(Tabla15[[#This Row],[cedula]],MINC_022025[CATEGORIA_PROPIA],MINC_022025[FECHA_INGRESO_PRIMER_CARGO],_xlfn.XLOOKUP(Tabla15[[#This Row],[COD]],TNOMINA[CODIGO],TNOMINA[nombre]))</f>
        <v>ENMANUEL FRANCISCO DURAN</v>
      </c>
      <c r="I397" s="21" t="str">
        <f>_xlfn.XLOOKUP(Tabla15[[#This Row],[cedula]],MINC_022025[CATEGORIA_PROPIA],MINC_022025[CARGO],_xlfn.XLOOKUP(Tabla15[[#This Row],[COD]],TNOMINA[CODIGO],TNOMINA[cargo]))</f>
        <v>TRAMOYISTA</v>
      </c>
      <c r="J397" s="21" t="str">
        <f>_xlfn.XLOOKUP(Tabla15[[#This Row],[cedula]],MINC_022025[NUMERO_DOCUMENTO],MINC_022025[LUGAR_FUNCIONES])</f>
        <v>TEATRO NACIONAL</v>
      </c>
      <c r="K3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7" s="21" t="str">
        <f>_xlfn.XLOOKUP(Tabla15[[#This Row],[CARGO]],TSIMPLIFICADO[CARGO],TSIMPLIFICADO[CATEGORIA DEL SERVIDOR],Tabla15[[#This Row],[TIPO]])</f>
        <v>ESTATUTO SIMPLIFICADO</v>
      </c>
      <c r="M397" s="21" t="str">
        <f>IF(Tabla15[[#This Row],[CTA]]="2.1.1.3.01","TRAMITE DE PENSION",IF(Tabla15[[#This Row],[CAT1]]&lt;&gt;"",Tabla15[[#This Row],[CAT1]],Tabla15[[#This Row],[CAT2]]))</f>
        <v>ESTATUTO SIMPLIFICADO</v>
      </c>
      <c r="N397" s="86" t="str">
        <f>_xlfn.XLOOKUP(Tabla15[[#This Row],[cedula]],TFECHA[cedula],TFECHA[desde],"")</f>
        <v/>
      </c>
      <c r="O397" s="86" t="str">
        <f>_xlfn.XLOOKUP(Tabla15[[#This Row],[cedula]],TFECHA[cedula],TFECHA[hasta],"")</f>
        <v/>
      </c>
      <c r="P397" s="34">
        <f>_xlfn.XLOOKUP(Tabla15[[#This Row],[COD]],TNOMINA[CODIGO],TNOMINA[sbruto])</f>
        <v>35000</v>
      </c>
      <c r="Q397" s="34">
        <f>_xlfn.XLOOKUP(Tabla15[[#This Row],[COD]],TNOMINA[CODIGO],TNOMINA[ISR])</f>
        <v>0</v>
      </c>
      <c r="R397" s="34">
        <f>_xlfn.XLOOKUP(Tabla15[[#This Row],[COD]],TNOMINA[CODIGO],TNOMINA[SFS])</f>
        <v>1064</v>
      </c>
      <c r="S397" s="34">
        <f>_xlfn.XLOOKUP(Tabla15[[#This Row],[COD]],TNOMINA[CODIGO],TNOMINA[AFP])</f>
        <v>1004.5</v>
      </c>
      <c r="T397" s="34">
        <f>_xlfn.XLOOKUP(Tabla15[[#This Row],[COD]],TNOMINA[CODIGO],TNOMINA[Otros Descuentos])</f>
        <v>0</v>
      </c>
      <c r="U397" s="34">
        <f>_xlfn.XLOOKUP(Tabla15[[#This Row],[COD]],TNOMINA[CODIGO],TNOMINA[sneto])</f>
        <v>32906.5</v>
      </c>
      <c r="V397" s="21" t="str" cm="1">
        <f t="array" ref="V397">_xlfn.XLOOKUP(Tabla15[[#This Row],[cedula]],MINC_022025[NUMERO_DOCUMENTO],LEFT(MINC_022025[GENERO],1))</f>
        <v>M</v>
      </c>
      <c r="W397" s="56" t="str">
        <f>_xlfn.XLOOKUP(Tabla15[[#This Row],[DIRECCIÓN O DEPARTAMENTO]],MINC_022025[LUGAR_FUNCIONES],MINC_022025[LUGAR_FUNCIONES_CODIGO])</f>
        <v>01.83.02.00.01</v>
      </c>
      <c r="X397" s="21">
        <f>LEN(Tabla15[[#This Row],[CODIGO LUGAR]])</f>
        <v>14</v>
      </c>
      <c r="Y397" s="2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2" t="str">
        <f>Tabla15[[#This Row],[cedula]]&amp;Tabla15[[#This Row],[CTA]]&amp;Tabla15[[#This Row],[prog]]</f>
        <v>010007776622.1.1.1.0113</v>
      </c>
      <c r="B398" s="21" t="s">
        <v>1787</v>
      </c>
      <c r="C398" s="59" t="s">
        <v>1811</v>
      </c>
      <c r="D398" s="59" t="s">
        <v>5759</v>
      </c>
      <c r="E398" s="59" t="s">
        <v>5731</v>
      </c>
      <c r="F398" s="59" t="s">
        <v>9</v>
      </c>
      <c r="G398" s="59" t="s">
        <v>1543</v>
      </c>
      <c r="H398" s="21" t="str">
        <f>_xlfn.XLOOKUP(Tabla15[[#This Row],[cedula]],MINC_022025[CATEGORIA_PROPIA],MINC_022025[FECHA_INGRESO_PRIMER_CARGO],_xlfn.XLOOKUP(Tabla15[[#This Row],[COD]],TNOMINA[CODIGO],TNOMINA[nombre]))</f>
        <v>EURI RAMON MATOS</v>
      </c>
      <c r="I398" s="21" t="str">
        <f>_xlfn.XLOOKUP(Tabla15[[#This Row],[cedula]],MINC_022025[CATEGORIA_PROPIA],MINC_022025[CARGO],_xlfn.XLOOKUP(Tabla15[[#This Row],[COD]],TNOMINA[CODIGO],TNOMINA[cargo]))</f>
        <v>TRAMOYISTA</v>
      </c>
      <c r="J398" s="21" t="str">
        <f>_xlfn.XLOOKUP(Tabla15[[#This Row],[cedula]],MINC_022025[NUMERO_DOCUMENTO],MINC_022025[LUGAR_FUNCIONES])</f>
        <v>TEATRO NACIONAL</v>
      </c>
      <c r="K3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8" s="21" t="str">
        <f>_xlfn.XLOOKUP(Tabla15[[#This Row],[CARGO]],TSIMPLIFICADO[CARGO],TSIMPLIFICADO[CATEGORIA DEL SERVIDOR],Tabla15[[#This Row],[TIPO]])</f>
        <v>ESTATUTO SIMPLIFICADO</v>
      </c>
      <c r="M398" s="21" t="str">
        <f>IF(Tabla15[[#This Row],[CTA]]="2.1.1.3.01","TRAMITE DE PENSION",IF(Tabla15[[#This Row],[CAT1]]&lt;&gt;"",Tabla15[[#This Row],[CAT1]],Tabla15[[#This Row],[CAT2]]))</f>
        <v>ESTATUTO SIMPLIFICADO</v>
      </c>
      <c r="N398" s="86" t="str">
        <f>_xlfn.XLOOKUP(Tabla15[[#This Row],[cedula]],TFECHA[cedula],TFECHA[desde],"")</f>
        <v/>
      </c>
      <c r="O398" s="86" t="str">
        <f>_xlfn.XLOOKUP(Tabla15[[#This Row],[cedula]],TFECHA[cedula],TFECHA[hasta],"")</f>
        <v/>
      </c>
      <c r="P398" s="34">
        <f>_xlfn.XLOOKUP(Tabla15[[#This Row],[COD]],TNOMINA[CODIGO],TNOMINA[sbruto])</f>
        <v>35000</v>
      </c>
      <c r="Q398" s="34">
        <f>_xlfn.XLOOKUP(Tabla15[[#This Row],[COD]],TNOMINA[CODIGO],TNOMINA[ISR])</f>
        <v>0</v>
      </c>
      <c r="R398" s="34">
        <f>_xlfn.XLOOKUP(Tabla15[[#This Row],[COD]],TNOMINA[CODIGO],TNOMINA[SFS])</f>
        <v>1064</v>
      </c>
      <c r="S398" s="34">
        <f>_xlfn.XLOOKUP(Tabla15[[#This Row],[COD]],TNOMINA[CODIGO],TNOMINA[AFP])</f>
        <v>1004.5</v>
      </c>
      <c r="T398" s="34">
        <f>_xlfn.XLOOKUP(Tabla15[[#This Row],[COD]],TNOMINA[CODIGO],TNOMINA[Otros Descuentos])</f>
        <v>0</v>
      </c>
      <c r="U398" s="34">
        <f>_xlfn.XLOOKUP(Tabla15[[#This Row],[COD]],TNOMINA[CODIGO],TNOMINA[sneto])</f>
        <v>31740.5</v>
      </c>
      <c r="V398" s="21" t="str" cm="1">
        <f t="array" ref="V398">_xlfn.XLOOKUP(Tabla15[[#This Row],[cedula]],MINC_022025[NUMERO_DOCUMENTO],LEFT(MINC_022025[GENERO],1))</f>
        <v>M</v>
      </c>
      <c r="W398" s="56" t="str">
        <f>_xlfn.XLOOKUP(Tabla15[[#This Row],[DIRECCIÓN O DEPARTAMENTO]],MINC_022025[LUGAR_FUNCIONES],MINC_022025[LUGAR_FUNCIONES_CODIGO])</f>
        <v>01.83.02.00.01</v>
      </c>
      <c r="X398" s="21">
        <f>LEN(Tabla15[[#This Row],[CODIGO LUGAR]])</f>
        <v>14</v>
      </c>
      <c r="Y398" s="2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2" t="str">
        <f>Tabla15[[#This Row],[cedula]]&amp;Tabla15[[#This Row],[CTA]]&amp;Tabla15[[#This Row],[prog]]</f>
        <v>001140069762.1.1.1.0113</v>
      </c>
      <c r="B399" s="21" t="s">
        <v>1787</v>
      </c>
      <c r="C399" s="59" t="s">
        <v>1811</v>
      </c>
      <c r="D399" s="59" t="s">
        <v>5759</v>
      </c>
      <c r="E399" s="59" t="s">
        <v>5731</v>
      </c>
      <c r="F399" s="59" t="s">
        <v>9</v>
      </c>
      <c r="G399" s="59" t="s">
        <v>1545</v>
      </c>
      <c r="H399" s="21" t="str">
        <f>_xlfn.XLOOKUP(Tabla15[[#This Row],[cedula]],MINC_022025[CATEGORIA_PROPIA],MINC_022025[FECHA_INGRESO_PRIMER_CARGO],_xlfn.XLOOKUP(Tabla15[[#This Row],[COD]],TNOMINA[CODIGO],TNOMINA[nombre]))</f>
        <v>EUSEBIO SANTOS REYES</v>
      </c>
      <c r="I399" s="21" t="str">
        <f>_xlfn.XLOOKUP(Tabla15[[#This Row],[cedula]],MINC_022025[CATEGORIA_PROPIA],MINC_022025[CARGO],_xlfn.XLOOKUP(Tabla15[[#This Row],[COD]],TNOMINA[CODIGO],TNOMINA[cargo]))</f>
        <v>TRAMOYISTA</v>
      </c>
      <c r="J399" s="21" t="str">
        <f>_xlfn.XLOOKUP(Tabla15[[#This Row],[cedula]],MINC_022025[NUMERO_DOCUMENTO],MINC_022025[LUGAR_FUNCIONES])</f>
        <v>TEATRO NACIONAL</v>
      </c>
      <c r="K3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399" s="21" t="str">
        <f>_xlfn.XLOOKUP(Tabla15[[#This Row],[CARGO]],TSIMPLIFICADO[CARGO],TSIMPLIFICADO[CATEGORIA DEL SERVIDOR],Tabla15[[#This Row],[TIPO]])</f>
        <v>ESTATUTO SIMPLIFICADO</v>
      </c>
      <c r="M399" s="21" t="str">
        <f>IF(Tabla15[[#This Row],[CTA]]="2.1.1.3.01","TRAMITE DE PENSION",IF(Tabla15[[#This Row],[CAT1]]&lt;&gt;"",Tabla15[[#This Row],[CAT1]],Tabla15[[#This Row],[CAT2]]))</f>
        <v>ESTATUTO SIMPLIFICADO</v>
      </c>
      <c r="N399" s="86" t="str">
        <f>_xlfn.XLOOKUP(Tabla15[[#This Row],[cedula]],TFECHA[cedula],TFECHA[desde],"")</f>
        <v/>
      </c>
      <c r="O399" s="86" t="str">
        <f>_xlfn.XLOOKUP(Tabla15[[#This Row],[cedula]],TFECHA[cedula],TFECHA[hasta],"")</f>
        <v/>
      </c>
      <c r="P399" s="34">
        <f>_xlfn.XLOOKUP(Tabla15[[#This Row],[COD]],TNOMINA[CODIGO],TNOMINA[sbruto])</f>
        <v>35000</v>
      </c>
      <c r="Q399" s="34">
        <f>_xlfn.XLOOKUP(Tabla15[[#This Row],[COD]],TNOMINA[CODIGO],TNOMINA[ISR])</f>
        <v>0</v>
      </c>
      <c r="R399" s="34">
        <f>_xlfn.XLOOKUP(Tabla15[[#This Row],[COD]],TNOMINA[CODIGO],TNOMINA[SFS])</f>
        <v>1064</v>
      </c>
      <c r="S399" s="34">
        <f>_xlfn.XLOOKUP(Tabla15[[#This Row],[COD]],TNOMINA[CODIGO],TNOMINA[AFP])</f>
        <v>1004.5</v>
      </c>
      <c r="T399" s="34">
        <f>_xlfn.XLOOKUP(Tabla15[[#This Row],[COD]],TNOMINA[CODIGO],TNOMINA[Otros Descuentos])</f>
        <v>0</v>
      </c>
      <c r="U399" s="34">
        <f>_xlfn.XLOOKUP(Tabla15[[#This Row],[COD]],TNOMINA[CODIGO],TNOMINA[sneto])</f>
        <v>19994.16</v>
      </c>
      <c r="V399" s="21" t="str" cm="1">
        <f t="array" ref="V399">_xlfn.XLOOKUP(Tabla15[[#This Row],[cedula]],MINC_022025[NUMERO_DOCUMENTO],LEFT(MINC_022025[GENERO],1))</f>
        <v>M</v>
      </c>
      <c r="W399" s="56" t="str">
        <f>_xlfn.XLOOKUP(Tabla15[[#This Row],[DIRECCIÓN O DEPARTAMENTO]],MINC_022025[LUGAR_FUNCIONES],MINC_022025[LUGAR_FUNCIONES_CODIGO])</f>
        <v>01.83.02.00.01</v>
      </c>
      <c r="X399" s="21">
        <f>LEN(Tabla15[[#This Row],[CODIGO LUGAR]])</f>
        <v>14</v>
      </c>
      <c r="Y399" s="2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2" t="str">
        <f>Tabla15[[#This Row],[cedula]]&amp;Tabla15[[#This Row],[CTA]]&amp;Tabla15[[#This Row],[prog]]</f>
        <v>001090616632.1.1.1.0113</v>
      </c>
      <c r="B400" s="21" t="s">
        <v>1787</v>
      </c>
      <c r="C400" s="59" t="s">
        <v>1811</v>
      </c>
      <c r="D400" s="59" t="s">
        <v>5759</v>
      </c>
      <c r="E400" s="59" t="s">
        <v>5731</v>
      </c>
      <c r="F400" s="59" t="s">
        <v>9</v>
      </c>
      <c r="G400" s="59" t="s">
        <v>1572</v>
      </c>
      <c r="H400" s="21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400" s="21" t="str">
        <f>_xlfn.XLOOKUP(Tabla15[[#This Row],[cedula]],MINC_022025[CATEGORIA_PROPIA],MINC_022025[CARGO],_xlfn.XLOOKUP(Tabla15[[#This Row],[COD]],TNOMINA[CODIGO],TNOMINA[cargo]))</f>
        <v>SECRETARIA</v>
      </c>
      <c r="J400" s="21" t="str">
        <f>_xlfn.XLOOKUP(Tabla15[[#This Row],[cedula]],MINC_022025[NUMERO_DOCUMENTO],MINC_022025[LUGAR_FUNCIONES])</f>
        <v>TEATRO NACIONAL</v>
      </c>
      <c r="K4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00" s="21" t="str">
        <f>_xlfn.XLOOKUP(Tabla15[[#This Row],[CARGO]],TSIMPLIFICADO[CARGO],TSIMPLIFICADO[CATEGORIA DEL SERVIDOR],Tabla15[[#This Row],[TIPO]])</f>
        <v>ESTATUTO SIMPLIFICADO</v>
      </c>
      <c r="M400" s="21" t="str">
        <f>IF(Tabla15[[#This Row],[CTA]]="2.1.1.3.01","TRAMITE DE PENSION",IF(Tabla15[[#This Row],[CAT1]]&lt;&gt;"",Tabla15[[#This Row],[CAT1]],Tabla15[[#This Row],[CAT2]]))</f>
        <v>ESTATUTO SIMPLIFICADO</v>
      </c>
      <c r="N400" s="86" t="str">
        <f>_xlfn.XLOOKUP(Tabla15[[#This Row],[cedula]],TFECHA[cedula],TFECHA[desde],"")</f>
        <v/>
      </c>
      <c r="O400" s="86" t="str">
        <f>_xlfn.XLOOKUP(Tabla15[[#This Row],[cedula]],TFECHA[cedula],TFECHA[hasta],"")</f>
        <v/>
      </c>
      <c r="P400" s="34">
        <f>_xlfn.XLOOKUP(Tabla15[[#This Row],[COD]],TNOMINA[CODIGO],TNOMINA[sbruto])</f>
        <v>35000</v>
      </c>
      <c r="Q400" s="34">
        <f>_xlfn.XLOOKUP(Tabla15[[#This Row],[COD]],TNOMINA[CODIGO],TNOMINA[ISR])</f>
        <v>0</v>
      </c>
      <c r="R400" s="34">
        <f>_xlfn.XLOOKUP(Tabla15[[#This Row],[COD]],TNOMINA[CODIGO],TNOMINA[SFS])</f>
        <v>1064</v>
      </c>
      <c r="S400" s="34">
        <f>_xlfn.XLOOKUP(Tabla15[[#This Row],[COD]],TNOMINA[CODIGO],TNOMINA[AFP])</f>
        <v>1004.5</v>
      </c>
      <c r="T400" s="34">
        <f>_xlfn.XLOOKUP(Tabla15[[#This Row],[COD]],TNOMINA[CODIGO],TNOMINA[Otros Descuentos])</f>
        <v>0</v>
      </c>
      <c r="U400" s="34">
        <f>_xlfn.XLOOKUP(Tabla15[[#This Row],[COD]],TNOMINA[CODIGO],TNOMINA[sneto])</f>
        <v>32906.5</v>
      </c>
      <c r="V400" s="21" t="str" cm="1">
        <f t="array" ref="V400">_xlfn.XLOOKUP(Tabla15[[#This Row],[cedula]],MINC_022025[NUMERO_DOCUMENTO],LEFT(MINC_022025[GENERO],1))</f>
        <v>F</v>
      </c>
      <c r="W400" s="56" t="str">
        <f>_xlfn.XLOOKUP(Tabla15[[#This Row],[DIRECCIÓN O DEPARTAMENTO]],MINC_022025[LUGAR_FUNCIONES],MINC_022025[LUGAR_FUNCIONES_CODIGO])</f>
        <v>01.83.02.00.01</v>
      </c>
      <c r="X400" s="21">
        <f>LEN(Tabla15[[#This Row],[CODIGO LUGAR]])</f>
        <v>14</v>
      </c>
      <c r="Y400" s="2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2" t="str">
        <f>Tabla15[[#This Row],[cedula]]&amp;Tabla15[[#This Row],[CTA]]&amp;Tabla15[[#This Row],[prog]]</f>
        <v>402229089942.1.1.1.0113</v>
      </c>
      <c r="B401" s="21" t="s">
        <v>1787</v>
      </c>
      <c r="C401" s="59" t="s">
        <v>1811</v>
      </c>
      <c r="D401" s="59" t="s">
        <v>5759</v>
      </c>
      <c r="E401" s="59" t="s">
        <v>5731</v>
      </c>
      <c r="F401" s="59" t="s">
        <v>9</v>
      </c>
      <c r="G401" s="59" t="s">
        <v>1574</v>
      </c>
      <c r="H401" s="21" t="str">
        <f>_xlfn.XLOOKUP(Tabla15[[#This Row],[cedula]],MINC_022025[CATEGORIA_PROPIA],MINC_022025[FECHA_INGRESO_PRIMER_CARGO],_xlfn.XLOOKUP(Tabla15[[#This Row],[COD]],TNOMINA[CODIGO],TNOMINA[nombre]))</f>
        <v>JONA ABREU LOPEZ</v>
      </c>
      <c r="I401" s="21" t="str">
        <f>_xlfn.XLOOKUP(Tabla15[[#This Row],[cedula]],MINC_022025[CATEGORIA_PROPIA],MINC_022025[CARGO],_xlfn.XLOOKUP(Tabla15[[#This Row],[COD]],TNOMINA[CODIGO],TNOMINA[cargo]))</f>
        <v>TRAMOYISTA</v>
      </c>
      <c r="J401" s="21" t="str">
        <f>_xlfn.XLOOKUP(Tabla15[[#This Row],[cedula]],MINC_022025[NUMERO_DOCUMENTO],MINC_022025[LUGAR_FUNCIONES])</f>
        <v>TEATRO NACIONAL</v>
      </c>
      <c r="K4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01" s="21" t="str">
        <f>_xlfn.XLOOKUP(Tabla15[[#This Row],[CARGO]],TSIMPLIFICADO[CARGO],TSIMPLIFICADO[CATEGORIA DEL SERVIDOR],Tabla15[[#This Row],[TIPO]])</f>
        <v>ESTATUTO SIMPLIFICADO</v>
      </c>
      <c r="M401" s="21" t="str">
        <f>IF(Tabla15[[#This Row],[CTA]]="2.1.1.3.01","TRAMITE DE PENSION",IF(Tabla15[[#This Row],[CAT1]]&lt;&gt;"",Tabla15[[#This Row],[CAT1]],Tabla15[[#This Row],[CAT2]]))</f>
        <v>ESTATUTO SIMPLIFICADO</v>
      </c>
      <c r="N401" s="86" t="str">
        <f>_xlfn.XLOOKUP(Tabla15[[#This Row],[cedula]],TFECHA[cedula],TFECHA[desde],"")</f>
        <v/>
      </c>
      <c r="O401" s="86" t="str">
        <f>_xlfn.XLOOKUP(Tabla15[[#This Row],[cedula]],TFECHA[cedula],TFECHA[hasta],"")</f>
        <v/>
      </c>
      <c r="P401" s="34">
        <f>_xlfn.XLOOKUP(Tabla15[[#This Row],[COD]],TNOMINA[CODIGO],TNOMINA[sbruto])</f>
        <v>35000</v>
      </c>
      <c r="Q401" s="34">
        <f>_xlfn.XLOOKUP(Tabla15[[#This Row],[COD]],TNOMINA[CODIGO],TNOMINA[ISR])</f>
        <v>0</v>
      </c>
      <c r="R401" s="34">
        <f>_xlfn.XLOOKUP(Tabla15[[#This Row],[COD]],TNOMINA[CODIGO],TNOMINA[SFS])</f>
        <v>1064</v>
      </c>
      <c r="S401" s="34">
        <f>_xlfn.XLOOKUP(Tabla15[[#This Row],[COD]],TNOMINA[CODIGO],TNOMINA[AFP])</f>
        <v>1004.5</v>
      </c>
      <c r="T401" s="34">
        <f>_xlfn.XLOOKUP(Tabla15[[#This Row],[COD]],TNOMINA[CODIGO],TNOMINA[Otros Descuentos])</f>
        <v>0</v>
      </c>
      <c r="U401" s="34">
        <f>_xlfn.XLOOKUP(Tabla15[[#This Row],[COD]],TNOMINA[CODIGO],TNOMINA[sneto])</f>
        <v>32906.5</v>
      </c>
      <c r="V401" s="21" t="str" cm="1">
        <f t="array" ref="V401">_xlfn.XLOOKUP(Tabla15[[#This Row],[cedula]],MINC_022025[NUMERO_DOCUMENTO],LEFT(MINC_022025[GENERO],1))</f>
        <v>M</v>
      </c>
      <c r="W401" s="56" t="str">
        <f>_xlfn.XLOOKUP(Tabla15[[#This Row],[DIRECCIÓN O DEPARTAMENTO]],MINC_022025[LUGAR_FUNCIONES],MINC_022025[LUGAR_FUNCIONES_CODIGO])</f>
        <v>01.83.02.00.01</v>
      </c>
      <c r="X401" s="21">
        <f>LEN(Tabla15[[#This Row],[CODIGO LUGAR]])</f>
        <v>14</v>
      </c>
      <c r="Y401" s="2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2" t="str">
        <f>Tabla15[[#This Row],[cedula]]&amp;Tabla15[[#This Row],[CTA]]&amp;Tabla15[[#This Row],[prog]]</f>
        <v>402336684472.1.1.1.0113</v>
      </c>
      <c r="B402" s="21" t="s">
        <v>1787</v>
      </c>
      <c r="C402" s="59" t="s">
        <v>1811</v>
      </c>
      <c r="D402" s="59" t="s">
        <v>5759</v>
      </c>
      <c r="E402" s="59" t="s">
        <v>5731</v>
      </c>
      <c r="F402" s="59" t="s">
        <v>9</v>
      </c>
      <c r="G402" s="59" t="s">
        <v>2538</v>
      </c>
      <c r="H402" s="21" t="str">
        <f>_xlfn.XLOOKUP(Tabla15[[#This Row],[cedula]],MINC_022025[CATEGORIA_PROPIA],MINC_022025[FECHA_INGRESO_PRIMER_CARGO],_xlfn.XLOOKUP(Tabla15[[#This Row],[COD]],TNOMINA[CODIGO],TNOMINA[nombre]))</f>
        <v>KENDY RAMIREZ MONTERO</v>
      </c>
      <c r="I402" s="21" t="str">
        <f>_xlfn.XLOOKUP(Tabla15[[#This Row],[cedula]],MINC_022025[CATEGORIA_PROPIA],MINC_022025[CARGO],_xlfn.XLOOKUP(Tabla15[[#This Row],[COD]],TNOMINA[CODIGO],TNOMINA[cargo]))</f>
        <v>AUXILIAR ADMINISTRATIVO (A)</v>
      </c>
      <c r="J402" s="21" t="str">
        <f>_xlfn.XLOOKUP(Tabla15[[#This Row],[cedula]],MINC_022025[NUMERO_DOCUMENTO],MINC_022025[LUGAR_FUNCIONES])</f>
        <v>TEATRO NACIONAL</v>
      </c>
      <c r="K4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02" s="21" t="str">
        <f>_xlfn.XLOOKUP(Tabla15[[#This Row],[CARGO]],TSIMPLIFICADO[CARGO],TSIMPLIFICADO[CATEGORIA DEL SERVIDOR],Tabla15[[#This Row],[TIPO]])</f>
        <v>ESTATUTO SIMPLIFICADO</v>
      </c>
      <c r="M402" s="21" t="str">
        <f>IF(Tabla15[[#This Row],[CTA]]="2.1.1.3.01","TRAMITE DE PENSION",IF(Tabla15[[#This Row],[CAT1]]&lt;&gt;"",Tabla15[[#This Row],[CAT1]],Tabla15[[#This Row],[CAT2]]))</f>
        <v>ESTATUTO SIMPLIFICADO</v>
      </c>
      <c r="N402" s="86" t="str">
        <f>_xlfn.XLOOKUP(Tabla15[[#This Row],[cedula]],TFECHA[cedula],TFECHA[desde],"")</f>
        <v/>
      </c>
      <c r="O402" s="86" t="str">
        <f>_xlfn.XLOOKUP(Tabla15[[#This Row],[cedula]],TFECHA[cedula],TFECHA[hasta],"")</f>
        <v/>
      </c>
      <c r="P402" s="34">
        <f>_xlfn.XLOOKUP(Tabla15[[#This Row],[COD]],TNOMINA[CODIGO],TNOMINA[sbruto])</f>
        <v>35000</v>
      </c>
      <c r="Q402" s="34">
        <f>_xlfn.XLOOKUP(Tabla15[[#This Row],[COD]],TNOMINA[CODIGO],TNOMINA[ISR])</f>
        <v>0</v>
      </c>
      <c r="R402" s="34">
        <f>_xlfn.XLOOKUP(Tabla15[[#This Row],[COD]],TNOMINA[CODIGO],TNOMINA[SFS])</f>
        <v>1064</v>
      </c>
      <c r="S402" s="34">
        <f>_xlfn.XLOOKUP(Tabla15[[#This Row],[COD]],TNOMINA[CODIGO],TNOMINA[AFP])</f>
        <v>1004.5</v>
      </c>
      <c r="T402" s="34">
        <f>_xlfn.XLOOKUP(Tabla15[[#This Row],[COD]],TNOMINA[CODIGO],TNOMINA[Otros Descuentos])</f>
        <v>0</v>
      </c>
      <c r="U402" s="34">
        <f>_xlfn.XLOOKUP(Tabla15[[#This Row],[COD]],TNOMINA[CODIGO],TNOMINA[sneto])</f>
        <v>32906.5</v>
      </c>
      <c r="V402" s="21" t="str" cm="1">
        <f t="array" ref="V402">_xlfn.XLOOKUP(Tabla15[[#This Row],[cedula]],MINC_022025[NUMERO_DOCUMENTO],LEFT(MINC_022025[GENERO],1))</f>
        <v>F</v>
      </c>
      <c r="W402" s="56" t="str">
        <f>_xlfn.XLOOKUP(Tabla15[[#This Row],[DIRECCIÓN O DEPARTAMENTO]],MINC_022025[LUGAR_FUNCIONES],MINC_022025[LUGAR_FUNCIONES_CODIGO])</f>
        <v>01.83.02.00.01</v>
      </c>
      <c r="X402" s="21">
        <f>LEN(Tabla15[[#This Row],[CODIGO LUGAR]])</f>
        <v>14</v>
      </c>
      <c r="Y402" s="2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2" t="str">
        <f>Tabla15[[#This Row],[cedula]]&amp;Tabla15[[#This Row],[CTA]]&amp;Tabla15[[#This Row],[prog]]</f>
        <v>001024864792.1.1.1.0113</v>
      </c>
      <c r="B403" s="21" t="s">
        <v>1787</v>
      </c>
      <c r="C403" s="59" t="s">
        <v>1811</v>
      </c>
      <c r="D403" s="59" t="s">
        <v>5759</v>
      </c>
      <c r="E403" s="59" t="s">
        <v>5731</v>
      </c>
      <c r="F403" s="59" t="s">
        <v>9</v>
      </c>
      <c r="G403" s="59" t="s">
        <v>942</v>
      </c>
      <c r="H403" s="21" t="str">
        <f>_xlfn.XLOOKUP(Tabla15[[#This Row],[cedula]],MINC_022025[CATEGORIA_PROPIA],MINC_022025[FECHA_INGRESO_PRIMER_CARGO],_xlfn.XLOOKUP(Tabla15[[#This Row],[COD]],TNOMINA[CODIGO],TNOMINA[nombre]))</f>
        <v>LUCIA MARIA GOMEZ CUELLO</v>
      </c>
      <c r="I403" s="21" t="str">
        <f>_xlfn.XLOOKUP(Tabla15[[#This Row],[cedula]],MINC_022025[CATEGORIA_PROPIA],MINC_022025[CARGO],_xlfn.XLOOKUP(Tabla15[[#This Row],[COD]],TNOMINA[CODIGO],TNOMINA[cargo]))</f>
        <v>AUXILIAR</v>
      </c>
      <c r="J403" s="21" t="str">
        <f>_xlfn.XLOOKUP(Tabla15[[#This Row],[cedula]],MINC_022025[NUMERO_DOCUMENTO],MINC_022025[LUGAR_FUNCIONES])</f>
        <v>TEATRO NACIONAL</v>
      </c>
      <c r="K4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03" s="21" t="str">
        <f>_xlfn.XLOOKUP(Tabla15[[#This Row],[CARGO]],TSIMPLIFICADO[CARGO],TSIMPLIFICADO[CATEGORIA DEL SERVIDOR],Tabla15[[#This Row],[TIPO]])</f>
        <v>ESTATUTO SIMPLIFICADO</v>
      </c>
      <c r="M403" s="21" t="str">
        <f>IF(Tabla15[[#This Row],[CTA]]="2.1.1.3.01","TRAMITE DE PENSION",IF(Tabla15[[#This Row],[CAT1]]&lt;&gt;"",Tabla15[[#This Row],[CAT1]],Tabla15[[#This Row],[CAT2]]))</f>
        <v>CARRERA ADMINISTRATIVA</v>
      </c>
      <c r="N403" s="86" t="str">
        <f>_xlfn.XLOOKUP(Tabla15[[#This Row],[cedula]],TFECHA[cedula],TFECHA[desde],"")</f>
        <v/>
      </c>
      <c r="O403" s="86" t="str">
        <f>_xlfn.XLOOKUP(Tabla15[[#This Row],[cedula]],TFECHA[cedula],TFECHA[hasta],"")</f>
        <v/>
      </c>
      <c r="P403" s="34">
        <f>_xlfn.XLOOKUP(Tabla15[[#This Row],[COD]],TNOMINA[CODIGO],TNOMINA[sbruto])</f>
        <v>35000</v>
      </c>
      <c r="Q403" s="34">
        <f>_xlfn.XLOOKUP(Tabla15[[#This Row],[COD]],TNOMINA[CODIGO],TNOMINA[ISR])</f>
        <v>0</v>
      </c>
      <c r="R403" s="34">
        <f>_xlfn.XLOOKUP(Tabla15[[#This Row],[COD]],TNOMINA[CODIGO],TNOMINA[SFS])</f>
        <v>1064</v>
      </c>
      <c r="S403" s="34">
        <f>_xlfn.XLOOKUP(Tabla15[[#This Row],[COD]],TNOMINA[CODIGO],TNOMINA[AFP])</f>
        <v>1004.5</v>
      </c>
      <c r="T403" s="34">
        <f>_xlfn.XLOOKUP(Tabla15[[#This Row],[COD]],TNOMINA[CODIGO],TNOMINA[Otros Descuentos])</f>
        <v>0</v>
      </c>
      <c r="U403" s="34">
        <f>_xlfn.XLOOKUP(Tabla15[[#This Row],[COD]],TNOMINA[CODIGO],TNOMINA[sneto])</f>
        <v>32556.5</v>
      </c>
      <c r="V403" s="21" t="str" cm="1">
        <f t="array" ref="V403">_xlfn.XLOOKUP(Tabla15[[#This Row],[cedula]],MINC_022025[NUMERO_DOCUMENTO],LEFT(MINC_022025[GENERO],1))</f>
        <v>F</v>
      </c>
      <c r="W403" s="56" t="str">
        <f>_xlfn.XLOOKUP(Tabla15[[#This Row],[DIRECCIÓN O DEPARTAMENTO]],MINC_022025[LUGAR_FUNCIONES],MINC_022025[LUGAR_FUNCIONES_CODIGO])</f>
        <v>01.83.02.00.01</v>
      </c>
      <c r="X403" s="21">
        <f>LEN(Tabla15[[#This Row],[CODIGO LUGAR]])</f>
        <v>14</v>
      </c>
      <c r="Y403" s="2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2" t="str">
        <f>Tabla15[[#This Row],[cedula]]&amp;Tabla15[[#This Row],[CTA]]&amp;Tabla15[[#This Row],[prog]]</f>
        <v>001024281092.1.1.1.0113</v>
      </c>
      <c r="B404" s="21" t="s">
        <v>1787</v>
      </c>
      <c r="C404" s="59" t="s">
        <v>1811</v>
      </c>
      <c r="D404" s="59" t="s">
        <v>5759</v>
      </c>
      <c r="E404" s="59" t="s">
        <v>5731</v>
      </c>
      <c r="F404" s="59" t="s">
        <v>9</v>
      </c>
      <c r="G404" s="59" t="s">
        <v>952</v>
      </c>
      <c r="H404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404" s="21" t="str">
        <f>_xlfn.XLOOKUP(Tabla15[[#This Row],[cedula]],MINC_022025[CATEGORIA_PROPIA],MINC_022025[CARGO],_xlfn.XLOOKUP(Tabla15[[#This Row],[COD]],TNOMINA[CODIGO],TNOMINA[cargo]))</f>
        <v>SECRETARIA</v>
      </c>
      <c r="J404" s="21" t="str">
        <f>_xlfn.XLOOKUP(Tabla15[[#This Row],[cedula]],MINC_022025[NUMERO_DOCUMENTO],MINC_022025[LUGAR_FUNCIONES])</f>
        <v>TEATRO NACIONAL</v>
      </c>
      <c r="K4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04" s="21" t="str">
        <f>_xlfn.XLOOKUP(Tabla15[[#This Row],[CARGO]],TSIMPLIFICADO[CARGO],TSIMPLIFICADO[CATEGORIA DEL SERVIDOR],Tabla15[[#This Row],[TIPO]])</f>
        <v>ESTATUTO SIMPLIFICADO</v>
      </c>
      <c r="M404" s="21" t="str">
        <f>IF(Tabla15[[#This Row],[CTA]]="2.1.1.3.01","TRAMITE DE PENSION",IF(Tabla15[[#This Row],[CAT1]]&lt;&gt;"",Tabla15[[#This Row],[CAT1]],Tabla15[[#This Row],[CAT2]]))</f>
        <v>CARRERA ADMINISTRATIVA</v>
      </c>
      <c r="N404" s="86">
        <f>_xlfn.XLOOKUP(Tabla15[[#This Row],[cedula]],TFECHA[cedula],TFECHA[desde],"")</f>
        <v>45108</v>
      </c>
      <c r="O404" s="86" t="str">
        <f>_xlfn.XLOOKUP(Tabla15[[#This Row],[cedula]],TFECHA[cedula],TFECHA[hasta],"")</f>
        <v>N/A</v>
      </c>
      <c r="P404" s="34">
        <f>_xlfn.XLOOKUP(Tabla15[[#This Row],[COD]],TNOMINA[CODIGO],TNOMINA[sbruto])</f>
        <v>35000</v>
      </c>
      <c r="Q404" s="34">
        <f>_xlfn.XLOOKUP(Tabla15[[#This Row],[COD]],TNOMINA[CODIGO],TNOMINA[ISR])</f>
        <v>0</v>
      </c>
      <c r="R404" s="34">
        <f>_xlfn.XLOOKUP(Tabla15[[#This Row],[COD]],TNOMINA[CODIGO],TNOMINA[SFS])</f>
        <v>1064</v>
      </c>
      <c r="S404" s="34">
        <f>_xlfn.XLOOKUP(Tabla15[[#This Row],[COD]],TNOMINA[CODIGO],TNOMINA[AFP])</f>
        <v>1004.5</v>
      </c>
      <c r="T404" s="34">
        <f>_xlfn.XLOOKUP(Tabla15[[#This Row],[COD]],TNOMINA[CODIGO],TNOMINA[Otros Descuentos])</f>
        <v>0</v>
      </c>
      <c r="U404" s="34">
        <f>_xlfn.XLOOKUP(Tabla15[[#This Row],[COD]],TNOMINA[CODIGO],TNOMINA[sneto])</f>
        <v>28440.5</v>
      </c>
      <c r="V404" s="21" t="str" cm="1">
        <f t="array" ref="V404">_xlfn.XLOOKUP(Tabla15[[#This Row],[cedula]],MINC_022025[NUMERO_DOCUMENTO],LEFT(MINC_022025[GENERO],1))</f>
        <v>F</v>
      </c>
      <c r="W404" s="56" t="str">
        <f>_xlfn.XLOOKUP(Tabla15[[#This Row],[DIRECCIÓN O DEPARTAMENTO]],MINC_022025[LUGAR_FUNCIONES],MINC_022025[LUGAR_FUNCIONES_CODIGO])</f>
        <v>01.83.02.00.01</v>
      </c>
      <c r="X404" s="21">
        <f>LEN(Tabla15[[#This Row],[CODIGO LUGAR]])</f>
        <v>14</v>
      </c>
      <c r="Y404" s="2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2" t="str">
        <f>Tabla15[[#This Row],[cedula]]&amp;Tabla15[[#This Row],[CTA]]&amp;Tabla15[[#This Row],[prog]]</f>
        <v>001172700582.1.1.1.0113</v>
      </c>
      <c r="B405" s="21" t="s">
        <v>1787</v>
      </c>
      <c r="C405" s="59" t="s">
        <v>1811</v>
      </c>
      <c r="D405" s="59" t="s">
        <v>5759</v>
      </c>
      <c r="E405" s="59" t="s">
        <v>5731</v>
      </c>
      <c r="F405" s="59" t="s">
        <v>9</v>
      </c>
      <c r="G405" s="59" t="s">
        <v>2399</v>
      </c>
      <c r="H405" s="21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405" s="21" t="str">
        <f>_xlfn.XLOOKUP(Tabla15[[#This Row],[cedula]],MINC_022025[CATEGORIA_PROPIA],MINC_022025[CARGO],_xlfn.XLOOKUP(Tabla15[[#This Row],[COD]],TNOMINA[CODIGO],TNOMINA[cargo]))</f>
        <v>CAJERO (A)</v>
      </c>
      <c r="J405" s="21" t="str">
        <f>_xlfn.XLOOKUP(Tabla15[[#This Row],[cedula]],MINC_022025[NUMERO_DOCUMENTO],MINC_022025[LUGAR_FUNCIONES])</f>
        <v>TEATRO NACIONAL</v>
      </c>
      <c r="K4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05" s="21" t="str">
        <f>_xlfn.XLOOKUP(Tabla15[[#This Row],[CARGO]],TSIMPLIFICADO[CARGO],TSIMPLIFICADO[CATEGORIA DEL SERVIDOR],Tabla15[[#This Row],[TIPO]])</f>
        <v>ESTATUTO SIMPLIFICADO</v>
      </c>
      <c r="M405" s="21" t="str">
        <f>IF(Tabla15[[#This Row],[CTA]]="2.1.1.3.01","TRAMITE DE PENSION",IF(Tabla15[[#This Row],[CAT1]]&lt;&gt;"",Tabla15[[#This Row],[CAT1]],Tabla15[[#This Row],[CAT2]]))</f>
        <v>ESTATUTO SIMPLIFICADO</v>
      </c>
      <c r="N405" s="86" t="str">
        <f>_xlfn.XLOOKUP(Tabla15[[#This Row],[cedula]],TFECHA[cedula],TFECHA[desde],"")</f>
        <v/>
      </c>
      <c r="O405" s="86" t="str">
        <f>_xlfn.XLOOKUP(Tabla15[[#This Row],[cedula]],TFECHA[cedula],TFECHA[hasta],"")</f>
        <v/>
      </c>
      <c r="P405" s="34">
        <f>_xlfn.XLOOKUP(Tabla15[[#This Row],[COD]],TNOMINA[CODIGO],TNOMINA[sbruto])</f>
        <v>35000</v>
      </c>
      <c r="Q405" s="34">
        <f>_xlfn.XLOOKUP(Tabla15[[#This Row],[COD]],TNOMINA[CODIGO],TNOMINA[ISR])</f>
        <v>0</v>
      </c>
      <c r="R405" s="34">
        <f>_xlfn.XLOOKUP(Tabla15[[#This Row],[COD]],TNOMINA[CODIGO],TNOMINA[SFS])</f>
        <v>1064</v>
      </c>
      <c r="S405" s="34">
        <f>_xlfn.XLOOKUP(Tabla15[[#This Row],[COD]],TNOMINA[CODIGO],TNOMINA[AFP])</f>
        <v>1004.5</v>
      </c>
      <c r="T405" s="34">
        <f>_xlfn.XLOOKUP(Tabla15[[#This Row],[COD]],TNOMINA[CODIGO],TNOMINA[Otros Descuentos])</f>
        <v>0</v>
      </c>
      <c r="U405" s="34">
        <f>_xlfn.XLOOKUP(Tabla15[[#This Row],[COD]],TNOMINA[CODIGO],TNOMINA[sneto])</f>
        <v>32906.5</v>
      </c>
      <c r="V405" s="21" t="str" cm="1">
        <f t="array" ref="V405">_xlfn.XLOOKUP(Tabla15[[#This Row],[cedula]],MINC_022025[NUMERO_DOCUMENTO],LEFT(MINC_022025[GENERO],1))</f>
        <v>F</v>
      </c>
      <c r="W405" s="56" t="str">
        <f>_xlfn.XLOOKUP(Tabla15[[#This Row],[DIRECCIÓN O DEPARTAMENTO]],MINC_022025[LUGAR_FUNCIONES],MINC_022025[LUGAR_FUNCIONES_CODIGO])</f>
        <v>01.83.02.00.01</v>
      </c>
      <c r="X405" s="21">
        <f>LEN(Tabla15[[#This Row],[CODIGO LUGAR]])</f>
        <v>14</v>
      </c>
      <c r="Y405" s="2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2" t="str">
        <f>Tabla15[[#This Row],[cedula]]&amp;Tabla15[[#This Row],[CTA]]&amp;Tabla15[[#This Row],[prog]]</f>
        <v>001007444732.1.1.1.0113</v>
      </c>
      <c r="B406" s="21" t="s">
        <v>1787</v>
      </c>
      <c r="C406" s="59" t="s">
        <v>1811</v>
      </c>
      <c r="D406" s="59" t="s">
        <v>5759</v>
      </c>
      <c r="E406" s="59" t="s">
        <v>5731</v>
      </c>
      <c r="F406" s="59" t="s">
        <v>9</v>
      </c>
      <c r="G406" s="59" t="s">
        <v>1643</v>
      </c>
      <c r="H406" s="21" t="str">
        <f>_xlfn.XLOOKUP(Tabla15[[#This Row],[cedula]],MINC_022025[CATEGORIA_PROPIA],MINC_022025[FECHA_INGRESO_PRIMER_CARGO],_xlfn.XLOOKUP(Tabla15[[#This Row],[COD]],TNOMINA[CODIGO],TNOMINA[nombre]))</f>
        <v>WILFRIDO ALCALA GAVINO</v>
      </c>
      <c r="I406" s="21" t="str">
        <f>_xlfn.XLOOKUP(Tabla15[[#This Row],[cedula]],MINC_022025[CATEGORIA_PROPIA],MINC_022025[CARGO],_xlfn.XLOOKUP(Tabla15[[#This Row],[COD]],TNOMINA[CODIGO],TNOMINA[cargo]))</f>
        <v>TRAMOYISTA</v>
      </c>
      <c r="J406" s="21" t="str">
        <f>_xlfn.XLOOKUP(Tabla15[[#This Row],[cedula]],MINC_022025[NUMERO_DOCUMENTO],MINC_022025[LUGAR_FUNCIONES])</f>
        <v>TEATRO NACIONAL</v>
      </c>
      <c r="K4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06" s="21" t="str">
        <f>_xlfn.XLOOKUP(Tabla15[[#This Row],[CARGO]],TSIMPLIFICADO[CARGO],TSIMPLIFICADO[CATEGORIA DEL SERVIDOR],Tabla15[[#This Row],[TIPO]])</f>
        <v>ESTATUTO SIMPLIFICADO</v>
      </c>
      <c r="M406" s="21" t="str">
        <f>IF(Tabla15[[#This Row],[CTA]]="2.1.1.3.01","TRAMITE DE PENSION",IF(Tabla15[[#This Row],[CAT1]]&lt;&gt;"",Tabla15[[#This Row],[CAT1]],Tabla15[[#This Row],[CAT2]]))</f>
        <v>ESTATUTO SIMPLIFICADO</v>
      </c>
      <c r="N406" s="86" t="str">
        <f>_xlfn.XLOOKUP(Tabla15[[#This Row],[cedula]],TFECHA[cedula],TFECHA[desde],"")</f>
        <v/>
      </c>
      <c r="O406" s="86" t="str">
        <f>_xlfn.XLOOKUP(Tabla15[[#This Row],[cedula]],TFECHA[cedula],TFECHA[hasta],"")</f>
        <v/>
      </c>
      <c r="P406" s="34">
        <f>_xlfn.XLOOKUP(Tabla15[[#This Row],[COD]],TNOMINA[CODIGO],TNOMINA[sbruto])</f>
        <v>35000</v>
      </c>
      <c r="Q406" s="34">
        <f>_xlfn.XLOOKUP(Tabla15[[#This Row],[COD]],TNOMINA[CODIGO],TNOMINA[ISR])</f>
        <v>0</v>
      </c>
      <c r="R406" s="34">
        <f>_xlfn.XLOOKUP(Tabla15[[#This Row],[COD]],TNOMINA[CODIGO],TNOMINA[SFS])</f>
        <v>1064</v>
      </c>
      <c r="S406" s="34">
        <f>_xlfn.XLOOKUP(Tabla15[[#This Row],[COD]],TNOMINA[CODIGO],TNOMINA[AFP])</f>
        <v>1004.5</v>
      </c>
      <c r="T406" s="34">
        <f>_xlfn.XLOOKUP(Tabla15[[#This Row],[COD]],TNOMINA[CODIGO],TNOMINA[Otros Descuentos])</f>
        <v>0</v>
      </c>
      <c r="U406" s="34">
        <f>_xlfn.XLOOKUP(Tabla15[[#This Row],[COD]],TNOMINA[CODIGO],TNOMINA[sneto])</f>
        <v>7370.24</v>
      </c>
      <c r="V406" s="21" t="str" cm="1">
        <f t="array" ref="V406">_xlfn.XLOOKUP(Tabla15[[#This Row],[cedula]],MINC_022025[NUMERO_DOCUMENTO],LEFT(MINC_022025[GENERO],1))</f>
        <v>M</v>
      </c>
      <c r="W406" s="56" t="str">
        <f>_xlfn.XLOOKUP(Tabla15[[#This Row],[DIRECCIÓN O DEPARTAMENTO]],MINC_022025[LUGAR_FUNCIONES],MINC_022025[LUGAR_FUNCIONES_CODIGO])</f>
        <v>01.83.02.00.01</v>
      </c>
      <c r="X406" s="21">
        <f>LEN(Tabla15[[#This Row],[CODIGO LUGAR]])</f>
        <v>14</v>
      </c>
      <c r="Y406" s="2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2" t="str">
        <f>Tabla15[[#This Row],[cedula]]&amp;Tabla15[[#This Row],[CTA]]&amp;Tabla15[[#This Row],[prog]]</f>
        <v>402296033092.1.1.1.0113</v>
      </c>
      <c r="B407" s="21" t="s">
        <v>1787</v>
      </c>
      <c r="C407" s="59" t="s">
        <v>1811</v>
      </c>
      <c r="D407" s="59" t="s">
        <v>5759</v>
      </c>
      <c r="E407" s="59" t="s">
        <v>5731</v>
      </c>
      <c r="F407" s="59" t="s">
        <v>9</v>
      </c>
      <c r="G407" s="59" t="s">
        <v>2832</v>
      </c>
      <c r="H407" s="21" t="str">
        <f>_xlfn.XLOOKUP(Tabla15[[#This Row],[cedula]],MINC_022025[CATEGORIA_PROPIA],MINC_022025[FECHA_INGRESO_PRIMER_CARGO],_xlfn.XLOOKUP(Tabla15[[#This Row],[COD]],TNOMINA[CODIGO],TNOMINA[nombre]))</f>
        <v>YOANGEL DE LA CRUZ CRUZ</v>
      </c>
      <c r="I407" s="21" t="str">
        <f>_xlfn.XLOOKUP(Tabla15[[#This Row],[cedula]],MINC_022025[CATEGORIA_PROPIA],MINC_022025[CARGO],_xlfn.XLOOKUP(Tabla15[[#This Row],[COD]],TNOMINA[CODIGO],TNOMINA[cargo]))</f>
        <v>TRAMOYISTA</v>
      </c>
      <c r="J407" s="21" t="str">
        <f>_xlfn.XLOOKUP(Tabla15[[#This Row],[cedula]],MINC_022025[NUMERO_DOCUMENTO],MINC_022025[LUGAR_FUNCIONES])</f>
        <v>TEATRO NACIONAL</v>
      </c>
      <c r="K4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07" s="21" t="str">
        <f>_xlfn.XLOOKUP(Tabla15[[#This Row],[CARGO]],TSIMPLIFICADO[CARGO],TSIMPLIFICADO[CATEGORIA DEL SERVIDOR],Tabla15[[#This Row],[TIPO]])</f>
        <v>ESTATUTO SIMPLIFICADO</v>
      </c>
      <c r="M407" s="21" t="str">
        <f>IF(Tabla15[[#This Row],[CTA]]="2.1.1.3.01","TRAMITE DE PENSION",IF(Tabla15[[#This Row],[CAT1]]&lt;&gt;"",Tabla15[[#This Row],[CAT1]],Tabla15[[#This Row],[CAT2]]))</f>
        <v>ESTATUTO SIMPLIFICADO</v>
      </c>
      <c r="N407" s="86" t="str">
        <f>_xlfn.XLOOKUP(Tabla15[[#This Row],[cedula]],TFECHA[cedula],TFECHA[desde],"")</f>
        <v/>
      </c>
      <c r="O407" s="86" t="str">
        <f>_xlfn.XLOOKUP(Tabla15[[#This Row],[cedula]],TFECHA[cedula],TFECHA[hasta],"")</f>
        <v/>
      </c>
      <c r="P407" s="34">
        <f>_xlfn.XLOOKUP(Tabla15[[#This Row],[COD]],TNOMINA[CODIGO],TNOMINA[sbruto])</f>
        <v>35000</v>
      </c>
      <c r="Q407" s="34">
        <f>_xlfn.XLOOKUP(Tabla15[[#This Row],[COD]],TNOMINA[CODIGO],TNOMINA[ISR])</f>
        <v>0</v>
      </c>
      <c r="R407" s="34">
        <f>_xlfn.XLOOKUP(Tabla15[[#This Row],[COD]],TNOMINA[CODIGO],TNOMINA[SFS])</f>
        <v>1064</v>
      </c>
      <c r="S407" s="34">
        <f>_xlfn.XLOOKUP(Tabla15[[#This Row],[COD]],TNOMINA[CODIGO],TNOMINA[AFP])</f>
        <v>1004.5</v>
      </c>
      <c r="T407" s="34">
        <f>_xlfn.XLOOKUP(Tabla15[[#This Row],[COD]],TNOMINA[CODIGO],TNOMINA[Otros Descuentos])</f>
        <v>0</v>
      </c>
      <c r="U407" s="34">
        <f>_xlfn.XLOOKUP(Tabla15[[#This Row],[COD]],TNOMINA[CODIGO],TNOMINA[sneto])</f>
        <v>32906.5</v>
      </c>
      <c r="V407" s="21" t="str" cm="1">
        <f t="array" ref="V407">_xlfn.XLOOKUP(Tabla15[[#This Row],[cedula]],MINC_022025[NUMERO_DOCUMENTO],LEFT(MINC_022025[GENERO],1))</f>
        <v>M</v>
      </c>
      <c r="W407" s="56" t="str">
        <f>_xlfn.XLOOKUP(Tabla15[[#This Row],[DIRECCIÓN O DEPARTAMENTO]],MINC_022025[LUGAR_FUNCIONES],MINC_022025[LUGAR_FUNCIONES_CODIGO])</f>
        <v>01.83.02.00.01</v>
      </c>
      <c r="X407" s="21">
        <f>LEN(Tabla15[[#This Row],[CODIGO LUGAR]])</f>
        <v>14</v>
      </c>
      <c r="Y407" s="2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2" t="str">
        <f>Tabla15[[#This Row],[cedula]]&amp;Tabla15[[#This Row],[CTA]]&amp;Tabla15[[#This Row],[prog]]</f>
        <v>001005829802.1.1.1.0113</v>
      </c>
      <c r="B408" s="21" t="s">
        <v>1787</v>
      </c>
      <c r="C408" s="59" t="s">
        <v>1811</v>
      </c>
      <c r="D408" s="59" t="s">
        <v>5759</v>
      </c>
      <c r="E408" s="59" t="s">
        <v>5731</v>
      </c>
      <c r="F408" s="59" t="s">
        <v>9</v>
      </c>
      <c r="G408" s="59" t="s">
        <v>926</v>
      </c>
      <c r="H408" s="21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408" s="21" t="str">
        <f>_xlfn.XLOOKUP(Tabla15[[#This Row],[cedula]],MINC_022025[CATEGORIA_PROPIA],MINC_022025[CARGO],_xlfn.XLOOKUP(Tabla15[[#This Row],[COD]],TNOMINA[CODIGO],TNOMINA[cargo]))</f>
        <v>SUPERVISOR (A)</v>
      </c>
      <c r="J408" s="21" t="str">
        <f>_xlfn.XLOOKUP(Tabla15[[#This Row],[cedula]],MINC_022025[NUMERO_DOCUMENTO],MINC_022025[LUGAR_FUNCIONES])</f>
        <v>TEATRO NACIONAL</v>
      </c>
      <c r="K4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08" s="21" t="str">
        <f>_xlfn.XLOOKUP(Tabla15[[#This Row],[CARGO]],TSIMPLIFICADO[CARGO],TSIMPLIFICADO[CATEGORIA DEL SERVIDOR],Tabla15[[#This Row],[TIPO]])</f>
        <v>ESTATUTO SIMPLIFICADO</v>
      </c>
      <c r="M408" s="21" t="str">
        <f>IF(Tabla15[[#This Row],[CTA]]="2.1.1.3.01","TRAMITE DE PENSION",IF(Tabla15[[#This Row],[CAT1]]&lt;&gt;"",Tabla15[[#This Row],[CAT1]],Tabla15[[#This Row],[CAT2]]))</f>
        <v>CARRERA ADMINISTRATIVA</v>
      </c>
      <c r="N408" s="86" t="str">
        <f>_xlfn.XLOOKUP(Tabla15[[#This Row],[cedula]],TFECHA[cedula],TFECHA[desde],"")</f>
        <v/>
      </c>
      <c r="O408" s="86" t="str">
        <f>_xlfn.XLOOKUP(Tabla15[[#This Row],[cedula]],TFECHA[cedula],TFECHA[hasta],"")</f>
        <v/>
      </c>
      <c r="P408" s="34">
        <f>_xlfn.XLOOKUP(Tabla15[[#This Row],[COD]],TNOMINA[CODIGO],TNOMINA[sbruto])</f>
        <v>31500</v>
      </c>
      <c r="Q408" s="34">
        <f>_xlfn.XLOOKUP(Tabla15[[#This Row],[COD]],TNOMINA[CODIGO],TNOMINA[ISR])</f>
        <v>0</v>
      </c>
      <c r="R408" s="34">
        <f>_xlfn.XLOOKUP(Tabla15[[#This Row],[COD]],TNOMINA[CODIGO],TNOMINA[SFS])</f>
        <v>957.6</v>
      </c>
      <c r="S408" s="34">
        <f>_xlfn.XLOOKUP(Tabla15[[#This Row],[COD]],TNOMINA[CODIGO],TNOMINA[AFP])</f>
        <v>904.05</v>
      </c>
      <c r="T408" s="34">
        <f>_xlfn.XLOOKUP(Tabla15[[#This Row],[COD]],TNOMINA[CODIGO],TNOMINA[Otros Descuentos])</f>
        <v>0</v>
      </c>
      <c r="U408" s="34">
        <f>_xlfn.XLOOKUP(Tabla15[[#This Row],[COD]],TNOMINA[CODIGO],TNOMINA[sneto])</f>
        <v>16767.939999999999</v>
      </c>
      <c r="V408" s="21" t="str" cm="1">
        <f t="array" ref="V408">_xlfn.XLOOKUP(Tabla15[[#This Row],[cedula]],MINC_022025[NUMERO_DOCUMENTO],LEFT(MINC_022025[GENERO],1))</f>
        <v>F</v>
      </c>
      <c r="W408" s="56" t="str">
        <f>_xlfn.XLOOKUP(Tabla15[[#This Row],[DIRECCIÓN O DEPARTAMENTO]],MINC_022025[LUGAR_FUNCIONES],MINC_022025[LUGAR_FUNCIONES_CODIGO])</f>
        <v>01.83.02.00.01</v>
      </c>
      <c r="X408" s="21">
        <f>LEN(Tabla15[[#This Row],[CODIGO LUGAR]])</f>
        <v>14</v>
      </c>
      <c r="Y408" s="2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2" t="str">
        <f>Tabla15[[#This Row],[cedula]]&amp;Tabla15[[#This Row],[CTA]]&amp;Tabla15[[#This Row],[prog]]</f>
        <v>001115742162.1.1.1.0113</v>
      </c>
      <c r="B409" s="21" t="s">
        <v>1787</v>
      </c>
      <c r="C409" s="59" t="s">
        <v>1811</v>
      </c>
      <c r="D409" s="59" t="s">
        <v>5759</v>
      </c>
      <c r="E409" s="59" t="s">
        <v>5731</v>
      </c>
      <c r="F409" s="59" t="s">
        <v>9</v>
      </c>
      <c r="G409" s="59" t="s">
        <v>945</v>
      </c>
      <c r="H409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409" s="21" t="str">
        <f>_xlfn.XLOOKUP(Tabla15[[#This Row],[cedula]],MINC_022025[CATEGORIA_PROPIA],MINC_022025[CARGO],_xlfn.XLOOKUP(Tabla15[[#This Row],[COD]],TNOMINA[CODIGO],TNOMINA[cargo]))</f>
        <v>ENC. DE VENTAS Y PROMOCION</v>
      </c>
      <c r="J409" s="21" t="str">
        <f>_xlfn.XLOOKUP(Tabla15[[#This Row],[cedula]],MINC_022025[NUMERO_DOCUMENTO],MINC_022025[LUGAR_FUNCIONES])</f>
        <v>TEATRO NACIONAL</v>
      </c>
      <c r="K4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09" s="21" t="str">
        <f>_xlfn.XLOOKUP(Tabla15[[#This Row],[CARGO]],TSIMPLIFICADO[CARGO],TSIMPLIFICADO[CATEGORIA DEL SERVIDOR],Tabla15[[#This Row],[TIPO]])</f>
        <v>FIJO</v>
      </c>
      <c r="M409" s="21" t="str">
        <f>IF(Tabla15[[#This Row],[CTA]]="2.1.1.3.01","TRAMITE DE PENSION",IF(Tabla15[[#This Row],[CAT1]]&lt;&gt;"",Tabla15[[#This Row],[CAT1]],Tabla15[[#This Row],[CAT2]]))</f>
        <v>CARRERA ADMINISTRATIVA</v>
      </c>
      <c r="N409" s="86">
        <f>_xlfn.XLOOKUP(Tabla15[[#This Row],[cedula]],TFECHA[cedula],TFECHA[desde],"")</f>
        <v>45108</v>
      </c>
      <c r="O409" s="86" t="str">
        <f>_xlfn.XLOOKUP(Tabla15[[#This Row],[cedula]],TFECHA[cedula],TFECHA[hasta],"")</f>
        <v>N/A</v>
      </c>
      <c r="P409" s="34">
        <f>_xlfn.XLOOKUP(Tabla15[[#This Row],[COD]],TNOMINA[CODIGO],TNOMINA[sbruto])</f>
        <v>31500</v>
      </c>
      <c r="Q409" s="34">
        <f>_xlfn.XLOOKUP(Tabla15[[#This Row],[COD]],TNOMINA[CODIGO],TNOMINA[ISR])</f>
        <v>0</v>
      </c>
      <c r="R409" s="34">
        <f>_xlfn.XLOOKUP(Tabla15[[#This Row],[COD]],TNOMINA[CODIGO],TNOMINA[SFS])</f>
        <v>957.6</v>
      </c>
      <c r="S409" s="34">
        <f>_xlfn.XLOOKUP(Tabla15[[#This Row],[COD]],TNOMINA[CODIGO],TNOMINA[AFP])</f>
        <v>904.05</v>
      </c>
      <c r="T409" s="34">
        <f>_xlfn.XLOOKUP(Tabla15[[#This Row],[COD]],TNOMINA[CODIGO],TNOMINA[Otros Descuentos])</f>
        <v>0</v>
      </c>
      <c r="U409" s="34">
        <f>_xlfn.XLOOKUP(Tabla15[[#This Row],[COD]],TNOMINA[CODIGO],TNOMINA[sneto])</f>
        <v>24347.35</v>
      </c>
      <c r="V409" s="21" t="str" cm="1">
        <f t="array" ref="V409">_xlfn.XLOOKUP(Tabla15[[#This Row],[cedula]],MINC_022025[NUMERO_DOCUMENTO],LEFT(MINC_022025[GENERO],1))</f>
        <v>F</v>
      </c>
      <c r="W409" s="56" t="str">
        <f>_xlfn.XLOOKUP(Tabla15[[#This Row],[DIRECCIÓN O DEPARTAMENTO]],MINC_022025[LUGAR_FUNCIONES],MINC_022025[LUGAR_FUNCIONES_CODIGO])</f>
        <v>01.83.02.00.01</v>
      </c>
      <c r="X409" s="21">
        <f>LEN(Tabla15[[#This Row],[CODIGO LUGAR]])</f>
        <v>14</v>
      </c>
      <c r="Y409" s="2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2" t="str">
        <f>Tabla15[[#This Row],[cedula]]&amp;Tabla15[[#This Row],[CTA]]&amp;Tabla15[[#This Row],[prog]]</f>
        <v>001140700552.1.1.1.0113</v>
      </c>
      <c r="B410" s="21" t="s">
        <v>1787</v>
      </c>
      <c r="C410" s="59" t="s">
        <v>1811</v>
      </c>
      <c r="D410" s="59" t="s">
        <v>5759</v>
      </c>
      <c r="E410" s="59" t="s">
        <v>5731</v>
      </c>
      <c r="F410" s="59" t="s">
        <v>9</v>
      </c>
      <c r="G410" s="59" t="s">
        <v>1524</v>
      </c>
      <c r="H410" s="21" t="str">
        <f>_xlfn.XLOOKUP(Tabla15[[#This Row],[cedula]],MINC_022025[CATEGORIA_PROPIA],MINC_022025[FECHA_INGRESO_PRIMER_CARGO],_xlfn.XLOOKUP(Tabla15[[#This Row],[COD]],TNOMINA[CODIGO],TNOMINA[nombre]))</f>
        <v>CARMEN ROSA GARCIA DICEN</v>
      </c>
      <c r="I410" s="21" t="str">
        <f>_xlfn.XLOOKUP(Tabla15[[#This Row],[cedula]],MINC_022025[CATEGORIA_PROPIA],MINC_022025[CARGO],_xlfn.XLOOKUP(Tabla15[[#This Row],[COD]],TNOMINA[CODIGO],TNOMINA[cargo]))</f>
        <v>SUPERVISOR (A) MAYORDOMIA</v>
      </c>
      <c r="J410" s="21" t="str">
        <f>_xlfn.XLOOKUP(Tabla15[[#This Row],[cedula]],MINC_022025[NUMERO_DOCUMENTO],MINC_022025[LUGAR_FUNCIONES])</f>
        <v>TEATRO NACIONAL</v>
      </c>
      <c r="K4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0" s="21" t="str">
        <f>_xlfn.XLOOKUP(Tabla15[[#This Row],[CARGO]],TSIMPLIFICADO[CARGO],TSIMPLIFICADO[CATEGORIA DEL SERVIDOR],Tabla15[[#This Row],[TIPO]])</f>
        <v>ESTATUTO SIMPLIFICADO</v>
      </c>
      <c r="M410" s="21" t="str">
        <f>IF(Tabla15[[#This Row],[CTA]]="2.1.1.3.01","TRAMITE DE PENSION",IF(Tabla15[[#This Row],[CAT1]]&lt;&gt;"",Tabla15[[#This Row],[CAT1]],Tabla15[[#This Row],[CAT2]]))</f>
        <v>ESTATUTO SIMPLIFICADO</v>
      </c>
      <c r="N410" s="86" t="str">
        <f>_xlfn.XLOOKUP(Tabla15[[#This Row],[cedula]],TFECHA[cedula],TFECHA[desde],"")</f>
        <v/>
      </c>
      <c r="O410" s="86" t="str">
        <f>_xlfn.XLOOKUP(Tabla15[[#This Row],[cedula]],TFECHA[cedula],TFECHA[hasta],"")</f>
        <v/>
      </c>
      <c r="P410" s="34">
        <f>_xlfn.XLOOKUP(Tabla15[[#This Row],[COD]],TNOMINA[CODIGO],TNOMINA[sbruto])</f>
        <v>30000</v>
      </c>
      <c r="Q410" s="34">
        <f>_xlfn.XLOOKUP(Tabla15[[#This Row],[COD]],TNOMINA[CODIGO],TNOMINA[ISR])</f>
        <v>0</v>
      </c>
      <c r="R410" s="34">
        <f>_xlfn.XLOOKUP(Tabla15[[#This Row],[COD]],TNOMINA[CODIGO],TNOMINA[SFS])</f>
        <v>912</v>
      </c>
      <c r="S410" s="34">
        <f>_xlfn.XLOOKUP(Tabla15[[#This Row],[COD]],TNOMINA[CODIGO],TNOMINA[AFP])</f>
        <v>861</v>
      </c>
      <c r="T410" s="34">
        <f>_xlfn.XLOOKUP(Tabla15[[#This Row],[COD]],TNOMINA[CODIGO],TNOMINA[Otros Descuentos])</f>
        <v>0</v>
      </c>
      <c r="U410" s="34">
        <f>_xlfn.XLOOKUP(Tabla15[[#This Row],[COD]],TNOMINA[CODIGO],TNOMINA[sneto])</f>
        <v>26636</v>
      </c>
      <c r="V410" s="21" t="str" cm="1">
        <f t="array" ref="V410">_xlfn.XLOOKUP(Tabla15[[#This Row],[cedula]],MINC_022025[NUMERO_DOCUMENTO],LEFT(MINC_022025[GENERO],1))</f>
        <v>F</v>
      </c>
      <c r="W410" s="56" t="str">
        <f>_xlfn.XLOOKUP(Tabla15[[#This Row],[DIRECCIÓN O DEPARTAMENTO]],MINC_022025[LUGAR_FUNCIONES],MINC_022025[LUGAR_FUNCIONES_CODIGO])</f>
        <v>01.83.02.00.01</v>
      </c>
      <c r="X410" s="21">
        <f>LEN(Tabla15[[#This Row],[CODIGO LUGAR]])</f>
        <v>14</v>
      </c>
      <c r="Y410" s="2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2" t="str">
        <f>Tabla15[[#This Row],[cedula]]&amp;Tabla15[[#This Row],[CTA]]&amp;Tabla15[[#This Row],[prog]]</f>
        <v>001005396182.1.1.1.0113</v>
      </c>
      <c r="B411" s="21" t="s">
        <v>1787</v>
      </c>
      <c r="C411" s="59" t="s">
        <v>1811</v>
      </c>
      <c r="D411" s="59" t="s">
        <v>5759</v>
      </c>
      <c r="E411" s="59" t="s">
        <v>5731</v>
      </c>
      <c r="F411" s="59" t="s">
        <v>9</v>
      </c>
      <c r="G411" s="59" t="s">
        <v>2390</v>
      </c>
      <c r="H411" s="21" t="str">
        <f>_xlfn.XLOOKUP(Tabla15[[#This Row],[cedula]],MINC_022025[CATEGORIA_PROPIA],MINC_022025[FECHA_INGRESO_PRIMER_CARGO],_xlfn.XLOOKUP(Tabla15[[#This Row],[COD]],TNOMINA[CODIGO],TNOMINA[nombre]))</f>
        <v>GISELA ALTAGRACIA RAMOS PERDOMO</v>
      </c>
      <c r="I411" s="21" t="str">
        <f>_xlfn.XLOOKUP(Tabla15[[#This Row],[cedula]],MINC_022025[CATEGORIA_PROPIA],MINC_022025[CARGO],_xlfn.XLOOKUP(Tabla15[[#This Row],[COD]],TNOMINA[CODIGO],TNOMINA[cargo]))</f>
        <v>BOLETERO</v>
      </c>
      <c r="J411" s="21" t="str">
        <f>_xlfn.XLOOKUP(Tabla15[[#This Row],[cedula]],MINC_022025[NUMERO_DOCUMENTO],MINC_022025[LUGAR_FUNCIONES])</f>
        <v>TEATRO NACIONAL</v>
      </c>
      <c r="K4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1" s="21" t="str">
        <f>_xlfn.XLOOKUP(Tabla15[[#This Row],[CARGO]],TSIMPLIFICADO[CARGO],TSIMPLIFICADO[CATEGORIA DEL SERVIDOR],Tabla15[[#This Row],[TIPO]])</f>
        <v>ESTATUTO SIMPLIFICADO</v>
      </c>
      <c r="M411" s="21" t="str">
        <f>IF(Tabla15[[#This Row],[CTA]]="2.1.1.3.01","TRAMITE DE PENSION",IF(Tabla15[[#This Row],[CAT1]]&lt;&gt;"",Tabla15[[#This Row],[CAT1]],Tabla15[[#This Row],[CAT2]]))</f>
        <v>ESTATUTO SIMPLIFICADO</v>
      </c>
      <c r="N411" s="86" t="str">
        <f>_xlfn.XLOOKUP(Tabla15[[#This Row],[cedula]],TFECHA[cedula],TFECHA[desde],"")</f>
        <v/>
      </c>
      <c r="O411" s="86" t="str">
        <f>_xlfn.XLOOKUP(Tabla15[[#This Row],[cedula]],TFECHA[cedula],TFECHA[hasta],"")</f>
        <v/>
      </c>
      <c r="P411" s="34">
        <f>_xlfn.XLOOKUP(Tabla15[[#This Row],[COD]],TNOMINA[CODIGO],TNOMINA[sbruto])</f>
        <v>30000</v>
      </c>
      <c r="Q411" s="34">
        <f>_xlfn.XLOOKUP(Tabla15[[#This Row],[COD]],TNOMINA[CODIGO],TNOMINA[ISR])</f>
        <v>0</v>
      </c>
      <c r="R411" s="34">
        <f>_xlfn.XLOOKUP(Tabla15[[#This Row],[COD]],TNOMINA[CODIGO],TNOMINA[SFS])</f>
        <v>912</v>
      </c>
      <c r="S411" s="34">
        <f>_xlfn.XLOOKUP(Tabla15[[#This Row],[COD]],TNOMINA[CODIGO],TNOMINA[AFP])</f>
        <v>861</v>
      </c>
      <c r="T411" s="34">
        <f>_xlfn.XLOOKUP(Tabla15[[#This Row],[COD]],TNOMINA[CODIGO],TNOMINA[Otros Descuentos])</f>
        <v>0</v>
      </c>
      <c r="U411" s="34">
        <f>_xlfn.XLOOKUP(Tabla15[[#This Row],[COD]],TNOMINA[CODIGO],TNOMINA[sneto])</f>
        <v>28202</v>
      </c>
      <c r="V411" s="21" t="str" cm="1">
        <f t="array" ref="V411">_xlfn.XLOOKUP(Tabla15[[#This Row],[cedula]],MINC_022025[NUMERO_DOCUMENTO],LEFT(MINC_022025[GENERO],1))</f>
        <v>F</v>
      </c>
      <c r="W411" s="56" t="str">
        <f>_xlfn.XLOOKUP(Tabla15[[#This Row],[DIRECCIÓN O DEPARTAMENTO]],MINC_022025[LUGAR_FUNCIONES],MINC_022025[LUGAR_FUNCIONES_CODIGO])</f>
        <v>01.83.02.00.01</v>
      </c>
      <c r="X411" s="21">
        <f>LEN(Tabla15[[#This Row],[CODIGO LUGAR]])</f>
        <v>14</v>
      </c>
      <c r="Y411" s="2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2" t="str">
        <f>Tabla15[[#This Row],[cedula]]&amp;Tabla15[[#This Row],[CTA]]&amp;Tabla15[[#This Row],[prog]]</f>
        <v>001049638552.1.1.1.0113</v>
      </c>
      <c r="B412" s="21" t="s">
        <v>1787</v>
      </c>
      <c r="C412" s="59" t="s">
        <v>1811</v>
      </c>
      <c r="D412" s="59" t="s">
        <v>5759</v>
      </c>
      <c r="E412" s="59" t="s">
        <v>5731</v>
      </c>
      <c r="F412" s="59" t="s">
        <v>9</v>
      </c>
      <c r="G412" s="59" t="s">
        <v>1510</v>
      </c>
      <c r="H412" s="21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412" s="21" t="str">
        <f>_xlfn.XLOOKUP(Tabla15[[#This Row],[cedula]],MINC_022025[CATEGORIA_PROPIA],MINC_022025[CARGO],_xlfn.XLOOKUP(Tabla15[[#This Row],[COD]],TNOMINA[CODIGO],TNOMINA[cargo]))</f>
        <v>RECEPCIONISTA VESPERTINA</v>
      </c>
      <c r="J412" s="21" t="str">
        <f>_xlfn.XLOOKUP(Tabla15[[#This Row],[cedula]],MINC_022025[NUMERO_DOCUMENTO],MINC_022025[LUGAR_FUNCIONES])</f>
        <v>TEATRO NACIONAL</v>
      </c>
      <c r="K4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2" s="21" t="str">
        <f>_xlfn.XLOOKUP(Tabla15[[#This Row],[CARGO]],TSIMPLIFICADO[CARGO],TSIMPLIFICADO[CATEGORIA DEL SERVIDOR],Tabla15[[#This Row],[TIPO]])</f>
        <v>ESTATUTO SIMPLIFICADO</v>
      </c>
      <c r="M412" s="21" t="str">
        <f>IF(Tabla15[[#This Row],[CTA]]="2.1.1.3.01","TRAMITE DE PENSION",IF(Tabla15[[#This Row],[CAT1]]&lt;&gt;"",Tabla15[[#This Row],[CAT1]],Tabla15[[#This Row],[CAT2]]))</f>
        <v>ESTATUTO SIMPLIFICADO</v>
      </c>
      <c r="N412" s="86" t="str">
        <f>_xlfn.XLOOKUP(Tabla15[[#This Row],[cedula]],TFECHA[cedula],TFECHA[desde],"")</f>
        <v/>
      </c>
      <c r="O412" s="86" t="str">
        <f>_xlfn.XLOOKUP(Tabla15[[#This Row],[cedula]],TFECHA[cedula],TFECHA[hasta],"")</f>
        <v/>
      </c>
      <c r="P412" s="34">
        <f>_xlfn.XLOOKUP(Tabla15[[#This Row],[COD]],TNOMINA[CODIGO],TNOMINA[sbruto])</f>
        <v>27300</v>
      </c>
      <c r="Q412" s="34">
        <f>_xlfn.XLOOKUP(Tabla15[[#This Row],[COD]],TNOMINA[CODIGO],TNOMINA[ISR])</f>
        <v>0</v>
      </c>
      <c r="R412" s="34">
        <f>_xlfn.XLOOKUP(Tabla15[[#This Row],[COD]],TNOMINA[CODIGO],TNOMINA[SFS])</f>
        <v>829.92</v>
      </c>
      <c r="S412" s="34">
        <f>_xlfn.XLOOKUP(Tabla15[[#This Row],[COD]],TNOMINA[CODIGO],TNOMINA[AFP])</f>
        <v>783.51</v>
      </c>
      <c r="T412" s="34">
        <f>_xlfn.XLOOKUP(Tabla15[[#This Row],[COD]],TNOMINA[CODIGO],TNOMINA[Otros Descuentos])</f>
        <v>0</v>
      </c>
      <c r="U412" s="34">
        <f>_xlfn.XLOOKUP(Tabla15[[#This Row],[COD]],TNOMINA[CODIGO],TNOMINA[sneto])</f>
        <v>4386.95</v>
      </c>
      <c r="V412" s="21" t="str" cm="1">
        <f t="array" ref="V412">_xlfn.XLOOKUP(Tabla15[[#This Row],[cedula]],MINC_022025[NUMERO_DOCUMENTO],LEFT(MINC_022025[GENERO],1))</f>
        <v>F</v>
      </c>
      <c r="W412" s="56" t="str">
        <f>_xlfn.XLOOKUP(Tabla15[[#This Row],[DIRECCIÓN O DEPARTAMENTO]],MINC_022025[LUGAR_FUNCIONES],MINC_022025[LUGAR_FUNCIONES_CODIGO])</f>
        <v>01.83.02.00.01</v>
      </c>
      <c r="X412" s="21">
        <f>LEN(Tabla15[[#This Row],[CODIGO LUGAR]])</f>
        <v>14</v>
      </c>
      <c r="Y412" s="2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2" t="str">
        <f>Tabla15[[#This Row],[cedula]]&amp;Tabla15[[#This Row],[CTA]]&amp;Tabla15[[#This Row],[prog]]</f>
        <v>001000788312.1.1.1.0113</v>
      </c>
      <c r="B413" s="21" t="s">
        <v>1787</v>
      </c>
      <c r="C413" s="59" t="s">
        <v>1811</v>
      </c>
      <c r="D413" s="59" t="s">
        <v>5759</v>
      </c>
      <c r="E413" s="59" t="s">
        <v>5731</v>
      </c>
      <c r="F413" s="59" t="s">
        <v>9</v>
      </c>
      <c r="G413" s="59" t="s">
        <v>1562</v>
      </c>
      <c r="H413" s="21" t="str">
        <f>_xlfn.XLOOKUP(Tabla15[[#This Row],[cedula]],MINC_022025[CATEGORIA_PROPIA],MINC_022025[FECHA_INGRESO_PRIMER_CARGO],_xlfn.XLOOKUP(Tabla15[[#This Row],[COD]],TNOMINA[CODIGO],TNOMINA[nombre]))</f>
        <v>GLORIA MARITZA CASTILLO</v>
      </c>
      <c r="I413" s="21" t="str">
        <f>_xlfn.XLOOKUP(Tabla15[[#This Row],[cedula]],MINC_022025[CATEGORIA_PROPIA],MINC_022025[CARGO],_xlfn.XLOOKUP(Tabla15[[#This Row],[COD]],TNOMINA[CODIGO],TNOMINA[cargo]))</f>
        <v>RECEPCIONISTA</v>
      </c>
      <c r="J413" s="21" t="str">
        <f>_xlfn.XLOOKUP(Tabla15[[#This Row],[cedula]],MINC_022025[NUMERO_DOCUMENTO],MINC_022025[LUGAR_FUNCIONES])</f>
        <v>TEATRO NACIONAL</v>
      </c>
      <c r="K4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13" s="21" t="str">
        <f>_xlfn.XLOOKUP(Tabla15[[#This Row],[CARGO]],TSIMPLIFICADO[CARGO],TSIMPLIFICADO[CATEGORIA DEL SERVIDOR],Tabla15[[#This Row],[TIPO]])</f>
        <v>ESTATUTO SIMPLIFICADO</v>
      </c>
      <c r="M413" s="21" t="str">
        <f>IF(Tabla15[[#This Row],[CTA]]="2.1.1.3.01","TRAMITE DE PENSION",IF(Tabla15[[#This Row],[CAT1]]&lt;&gt;"",Tabla15[[#This Row],[CAT1]],Tabla15[[#This Row],[CAT2]]))</f>
        <v>CARRERA ADMINISTRATIVA</v>
      </c>
      <c r="N413" s="86" t="str">
        <f>_xlfn.XLOOKUP(Tabla15[[#This Row],[cedula]],TFECHA[cedula],TFECHA[desde],"")</f>
        <v/>
      </c>
      <c r="O413" s="86" t="str">
        <f>_xlfn.XLOOKUP(Tabla15[[#This Row],[cedula]],TFECHA[cedula],TFECHA[hasta],"")</f>
        <v/>
      </c>
      <c r="P413" s="34">
        <f>_xlfn.XLOOKUP(Tabla15[[#This Row],[COD]],TNOMINA[CODIGO],TNOMINA[sbruto])</f>
        <v>27300</v>
      </c>
      <c r="Q413" s="34">
        <f>_xlfn.XLOOKUP(Tabla15[[#This Row],[COD]],TNOMINA[CODIGO],TNOMINA[ISR])</f>
        <v>0</v>
      </c>
      <c r="R413" s="34">
        <f>_xlfn.XLOOKUP(Tabla15[[#This Row],[COD]],TNOMINA[CODIGO],TNOMINA[SFS])</f>
        <v>829.92</v>
      </c>
      <c r="S413" s="34">
        <f>_xlfn.XLOOKUP(Tabla15[[#This Row],[COD]],TNOMINA[CODIGO],TNOMINA[AFP])</f>
        <v>783.51</v>
      </c>
      <c r="T413" s="34">
        <f>_xlfn.XLOOKUP(Tabla15[[#This Row],[COD]],TNOMINA[CODIGO],TNOMINA[Otros Descuentos])</f>
        <v>0</v>
      </c>
      <c r="U413" s="34">
        <f>_xlfn.XLOOKUP(Tabla15[[#This Row],[COD]],TNOMINA[CODIGO],TNOMINA[sneto])</f>
        <v>23545.57</v>
      </c>
      <c r="V413" s="21" t="str" cm="1">
        <f t="array" ref="V413">_xlfn.XLOOKUP(Tabla15[[#This Row],[cedula]],MINC_022025[NUMERO_DOCUMENTO],LEFT(MINC_022025[GENERO],1))</f>
        <v>F</v>
      </c>
      <c r="W413" s="56" t="str">
        <f>_xlfn.XLOOKUP(Tabla15[[#This Row],[DIRECCIÓN O DEPARTAMENTO]],MINC_022025[LUGAR_FUNCIONES],MINC_022025[LUGAR_FUNCIONES_CODIGO])</f>
        <v>01.83.02.00.01</v>
      </c>
      <c r="X413" s="21">
        <f>LEN(Tabla15[[#This Row],[CODIGO LUGAR]])</f>
        <v>14</v>
      </c>
      <c r="Y413" s="2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2" t="str">
        <f>Tabla15[[#This Row],[cedula]]&amp;Tabla15[[#This Row],[CTA]]&amp;Tabla15[[#This Row],[prog]]</f>
        <v>001025278352.1.1.1.0113</v>
      </c>
      <c r="B414" s="21" t="s">
        <v>1787</v>
      </c>
      <c r="C414" s="59" t="s">
        <v>1811</v>
      </c>
      <c r="D414" s="59" t="s">
        <v>5759</v>
      </c>
      <c r="E414" s="59" t="s">
        <v>5731</v>
      </c>
      <c r="F414" s="59" t="s">
        <v>9</v>
      </c>
      <c r="G414" s="59" t="s">
        <v>953</v>
      </c>
      <c r="H414" s="21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414" s="21" t="str">
        <f>_xlfn.XLOOKUP(Tabla15[[#This Row],[cedula]],MINC_022025[CATEGORIA_PROPIA],MINC_022025[CARGO],_xlfn.XLOOKUP(Tabla15[[#This Row],[COD]],TNOMINA[CODIGO],TNOMINA[cargo]))</f>
        <v>AUXILIAR</v>
      </c>
      <c r="J414" s="21" t="str">
        <f>_xlfn.XLOOKUP(Tabla15[[#This Row],[cedula]],MINC_022025[NUMERO_DOCUMENTO],MINC_022025[LUGAR_FUNCIONES])</f>
        <v>TEATRO NACIONAL</v>
      </c>
      <c r="K4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14" s="21" t="str">
        <f>_xlfn.XLOOKUP(Tabla15[[#This Row],[CARGO]],TSIMPLIFICADO[CARGO],TSIMPLIFICADO[CATEGORIA DEL SERVIDOR],Tabla15[[#This Row],[TIPO]])</f>
        <v>ESTATUTO SIMPLIFICADO</v>
      </c>
      <c r="M414" s="21" t="str">
        <f>IF(Tabla15[[#This Row],[CTA]]="2.1.1.3.01","TRAMITE DE PENSION",IF(Tabla15[[#This Row],[CAT1]]&lt;&gt;"",Tabla15[[#This Row],[CAT1]],Tabla15[[#This Row],[CAT2]]))</f>
        <v>CARRERA ADMINISTRATIVA</v>
      </c>
      <c r="N414" s="86" t="str">
        <f>_xlfn.XLOOKUP(Tabla15[[#This Row],[cedula]],TFECHA[cedula],TFECHA[desde],"")</f>
        <v/>
      </c>
      <c r="O414" s="86" t="str">
        <f>_xlfn.XLOOKUP(Tabla15[[#This Row],[cedula]],TFECHA[cedula],TFECHA[hasta],"")</f>
        <v/>
      </c>
      <c r="P414" s="34">
        <f>_xlfn.XLOOKUP(Tabla15[[#This Row],[COD]],TNOMINA[CODIGO],TNOMINA[sbruto])</f>
        <v>27300</v>
      </c>
      <c r="Q414" s="34">
        <f>_xlfn.XLOOKUP(Tabla15[[#This Row],[COD]],TNOMINA[CODIGO],TNOMINA[ISR])</f>
        <v>0</v>
      </c>
      <c r="R414" s="34">
        <f>_xlfn.XLOOKUP(Tabla15[[#This Row],[COD]],TNOMINA[CODIGO],TNOMINA[SFS])</f>
        <v>829.92</v>
      </c>
      <c r="S414" s="34">
        <f>_xlfn.XLOOKUP(Tabla15[[#This Row],[COD]],TNOMINA[CODIGO],TNOMINA[AFP])</f>
        <v>783.51</v>
      </c>
      <c r="T414" s="34">
        <f>_xlfn.XLOOKUP(Tabla15[[#This Row],[COD]],TNOMINA[CODIGO],TNOMINA[Otros Descuentos])</f>
        <v>0</v>
      </c>
      <c r="U414" s="34">
        <f>_xlfn.XLOOKUP(Tabla15[[#This Row],[COD]],TNOMINA[CODIGO],TNOMINA[sneto])</f>
        <v>21030.11</v>
      </c>
      <c r="V414" s="21" t="str" cm="1">
        <f t="array" ref="V414">_xlfn.XLOOKUP(Tabla15[[#This Row],[cedula]],MINC_022025[NUMERO_DOCUMENTO],LEFT(MINC_022025[GENERO],1))</f>
        <v>F</v>
      </c>
      <c r="W414" s="56" t="str">
        <f>_xlfn.XLOOKUP(Tabla15[[#This Row],[DIRECCIÓN O DEPARTAMENTO]],MINC_022025[LUGAR_FUNCIONES],MINC_022025[LUGAR_FUNCIONES_CODIGO])</f>
        <v>01.83.02.00.01</v>
      </c>
      <c r="X414" s="21">
        <f>LEN(Tabla15[[#This Row],[CODIGO LUGAR]])</f>
        <v>14</v>
      </c>
      <c r="Y414" s="2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2" t="str">
        <f>Tabla15[[#This Row],[cedula]]&amp;Tabla15[[#This Row],[CTA]]&amp;Tabla15[[#This Row],[prog]]</f>
        <v>001124004782.1.1.1.0113</v>
      </c>
      <c r="B415" s="21" t="s">
        <v>1787</v>
      </c>
      <c r="C415" s="59" t="s">
        <v>1811</v>
      </c>
      <c r="D415" s="59" t="s">
        <v>5759</v>
      </c>
      <c r="E415" s="59" t="s">
        <v>5731</v>
      </c>
      <c r="F415" s="59" t="s">
        <v>9</v>
      </c>
      <c r="G415" s="59" t="s">
        <v>1519</v>
      </c>
      <c r="H415" s="21" t="str">
        <f>_xlfn.XLOOKUP(Tabla15[[#This Row],[cedula]],MINC_022025[CATEGORIA_PROPIA],MINC_022025[FECHA_INGRESO_PRIMER_CARGO],_xlfn.XLOOKUP(Tabla15[[#This Row],[COD]],TNOMINA[CODIGO],TNOMINA[nombre]))</f>
        <v>BACILIO ANTONIO NUÑEZ ALCANTARA</v>
      </c>
      <c r="I415" s="21" t="str">
        <f>_xlfn.XLOOKUP(Tabla15[[#This Row],[cedula]],MINC_022025[CATEGORIA_PROPIA],MINC_022025[CARGO],_xlfn.XLOOKUP(Tabla15[[#This Row],[COD]],TNOMINA[CODIGO],TNOMINA[cargo]))</f>
        <v>CHOFER</v>
      </c>
      <c r="J415" s="21" t="str">
        <f>_xlfn.XLOOKUP(Tabla15[[#This Row],[cedula]],MINC_022025[NUMERO_DOCUMENTO],MINC_022025[LUGAR_FUNCIONES])</f>
        <v>TEATRO NACIONAL</v>
      </c>
      <c r="K4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5" s="21" t="str">
        <f>_xlfn.XLOOKUP(Tabla15[[#This Row],[CARGO]],TSIMPLIFICADO[CARGO],TSIMPLIFICADO[CATEGORIA DEL SERVIDOR],Tabla15[[#This Row],[TIPO]])</f>
        <v>ESTATUTO SIMPLIFICADO</v>
      </c>
      <c r="M415" s="21" t="str">
        <f>IF(Tabla15[[#This Row],[CTA]]="2.1.1.3.01","TRAMITE DE PENSION",IF(Tabla15[[#This Row],[CAT1]]&lt;&gt;"",Tabla15[[#This Row],[CAT1]],Tabla15[[#This Row],[CAT2]]))</f>
        <v>ESTATUTO SIMPLIFICADO</v>
      </c>
      <c r="N415" s="86" t="str">
        <f>_xlfn.XLOOKUP(Tabla15[[#This Row],[cedula]],TFECHA[cedula],TFECHA[desde],"")</f>
        <v/>
      </c>
      <c r="O415" s="86" t="str">
        <f>_xlfn.XLOOKUP(Tabla15[[#This Row],[cedula]],TFECHA[cedula],TFECHA[hasta],"")</f>
        <v/>
      </c>
      <c r="P415" s="34">
        <f>_xlfn.XLOOKUP(Tabla15[[#This Row],[COD]],TNOMINA[CODIGO],TNOMINA[sbruto])</f>
        <v>26250</v>
      </c>
      <c r="Q415" s="34">
        <f>_xlfn.XLOOKUP(Tabla15[[#This Row],[COD]],TNOMINA[CODIGO],TNOMINA[ISR])</f>
        <v>0</v>
      </c>
      <c r="R415" s="34">
        <f>_xlfn.XLOOKUP(Tabla15[[#This Row],[COD]],TNOMINA[CODIGO],TNOMINA[SFS])</f>
        <v>798</v>
      </c>
      <c r="S415" s="34">
        <f>_xlfn.XLOOKUP(Tabla15[[#This Row],[COD]],TNOMINA[CODIGO],TNOMINA[AFP])</f>
        <v>753.38</v>
      </c>
      <c r="T415" s="34">
        <f>_xlfn.XLOOKUP(Tabla15[[#This Row],[COD]],TNOMINA[CODIGO],TNOMINA[Otros Descuentos])</f>
        <v>0</v>
      </c>
      <c r="U415" s="34">
        <f>_xlfn.XLOOKUP(Tabla15[[#This Row],[COD]],TNOMINA[CODIGO],TNOMINA[sneto])</f>
        <v>15120.84</v>
      </c>
      <c r="V415" s="21" t="str" cm="1">
        <f t="array" ref="V415">_xlfn.XLOOKUP(Tabla15[[#This Row],[cedula]],MINC_022025[NUMERO_DOCUMENTO],LEFT(MINC_022025[GENERO],1))</f>
        <v>M</v>
      </c>
      <c r="W415" s="56" t="str">
        <f>_xlfn.XLOOKUP(Tabla15[[#This Row],[DIRECCIÓN O DEPARTAMENTO]],MINC_022025[LUGAR_FUNCIONES],MINC_022025[LUGAR_FUNCIONES_CODIGO])</f>
        <v>01.83.02.00.01</v>
      </c>
      <c r="X415" s="21">
        <f>LEN(Tabla15[[#This Row],[CODIGO LUGAR]])</f>
        <v>14</v>
      </c>
      <c r="Y415" s="2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2" t="str">
        <f>Tabla15[[#This Row],[cedula]]&amp;Tabla15[[#This Row],[CTA]]&amp;Tabla15[[#This Row],[prog]]</f>
        <v>001026465022.1.1.1.0113</v>
      </c>
      <c r="B416" s="21" t="s">
        <v>1787</v>
      </c>
      <c r="C416" s="59" t="s">
        <v>1811</v>
      </c>
      <c r="D416" s="59" t="s">
        <v>5759</v>
      </c>
      <c r="E416" s="59" t="s">
        <v>5731</v>
      </c>
      <c r="F416" s="59" t="s">
        <v>9</v>
      </c>
      <c r="G416" s="59" t="s">
        <v>1533</v>
      </c>
      <c r="H416" s="21" t="str">
        <f>_xlfn.XLOOKUP(Tabla15[[#This Row],[cedula]],MINC_022025[CATEGORIA_PROPIA],MINC_022025[FECHA_INGRESO_PRIMER_CARGO],_xlfn.XLOOKUP(Tabla15[[#This Row],[COD]],TNOMINA[CODIGO],TNOMINA[nombre]))</f>
        <v>DARIO ROMAN GOMEZ</v>
      </c>
      <c r="I416" s="21" t="str">
        <f>_xlfn.XLOOKUP(Tabla15[[#This Row],[cedula]],MINC_022025[CATEGORIA_PROPIA],MINC_022025[CARGO],_xlfn.XLOOKUP(Tabla15[[#This Row],[COD]],TNOMINA[CODIGO],TNOMINA[cargo]))</f>
        <v>MENSAJERO EXTERNO</v>
      </c>
      <c r="J416" s="21" t="str">
        <f>_xlfn.XLOOKUP(Tabla15[[#This Row],[cedula]],MINC_022025[NUMERO_DOCUMENTO],MINC_022025[LUGAR_FUNCIONES])</f>
        <v>TEATRO NACIONAL</v>
      </c>
      <c r="K4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6" s="21" t="str">
        <f>_xlfn.XLOOKUP(Tabla15[[#This Row],[CARGO]],TSIMPLIFICADO[CARGO],TSIMPLIFICADO[CATEGORIA DEL SERVIDOR],Tabla15[[#This Row],[TIPO]])</f>
        <v>ESTATUTO SIMPLIFICADO</v>
      </c>
      <c r="M416" s="21" t="str">
        <f>IF(Tabla15[[#This Row],[CTA]]="2.1.1.3.01","TRAMITE DE PENSION",IF(Tabla15[[#This Row],[CAT1]]&lt;&gt;"",Tabla15[[#This Row],[CAT1]],Tabla15[[#This Row],[CAT2]]))</f>
        <v>ESTATUTO SIMPLIFICADO</v>
      </c>
      <c r="N416" s="86" t="str">
        <f>_xlfn.XLOOKUP(Tabla15[[#This Row],[cedula]],TFECHA[cedula],TFECHA[desde],"")</f>
        <v/>
      </c>
      <c r="O416" s="86" t="str">
        <f>_xlfn.XLOOKUP(Tabla15[[#This Row],[cedula]],TFECHA[cedula],TFECHA[hasta],"")</f>
        <v/>
      </c>
      <c r="P416" s="34">
        <f>_xlfn.XLOOKUP(Tabla15[[#This Row],[COD]],TNOMINA[CODIGO],TNOMINA[sbruto])</f>
        <v>26250</v>
      </c>
      <c r="Q416" s="34">
        <f>_xlfn.XLOOKUP(Tabla15[[#This Row],[COD]],TNOMINA[CODIGO],TNOMINA[ISR])</f>
        <v>0</v>
      </c>
      <c r="R416" s="34">
        <f>_xlfn.XLOOKUP(Tabla15[[#This Row],[COD]],TNOMINA[CODIGO],TNOMINA[SFS])</f>
        <v>798</v>
      </c>
      <c r="S416" s="34">
        <f>_xlfn.XLOOKUP(Tabla15[[#This Row],[COD]],TNOMINA[CODIGO],TNOMINA[AFP])</f>
        <v>753.38</v>
      </c>
      <c r="T416" s="34">
        <f>_xlfn.XLOOKUP(Tabla15[[#This Row],[COD]],TNOMINA[CODIGO],TNOMINA[Otros Descuentos])</f>
        <v>0</v>
      </c>
      <c r="U416" s="34">
        <f>_xlfn.XLOOKUP(Tabla15[[#This Row],[COD]],TNOMINA[CODIGO],TNOMINA[sneto])</f>
        <v>15048</v>
      </c>
      <c r="V416" s="21" t="str" cm="1">
        <f t="array" ref="V416">_xlfn.XLOOKUP(Tabla15[[#This Row],[cedula]],MINC_022025[NUMERO_DOCUMENTO],LEFT(MINC_022025[GENERO],1))</f>
        <v>M</v>
      </c>
      <c r="W416" s="56" t="str">
        <f>_xlfn.XLOOKUP(Tabla15[[#This Row],[DIRECCIÓN O DEPARTAMENTO]],MINC_022025[LUGAR_FUNCIONES],MINC_022025[LUGAR_FUNCIONES_CODIGO])</f>
        <v>01.83.02.00.01</v>
      </c>
      <c r="X416" s="21">
        <f>LEN(Tabla15[[#This Row],[CODIGO LUGAR]])</f>
        <v>14</v>
      </c>
      <c r="Y416" s="2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2" t="str">
        <f>Tabla15[[#This Row],[cedula]]&amp;Tabla15[[#This Row],[CTA]]&amp;Tabla15[[#This Row],[prog]]</f>
        <v>402378515282.1.1.1.0113</v>
      </c>
      <c r="B417" s="21" t="s">
        <v>1787</v>
      </c>
      <c r="C417" s="59" t="s">
        <v>1811</v>
      </c>
      <c r="D417" s="59" t="s">
        <v>5759</v>
      </c>
      <c r="E417" s="59" t="s">
        <v>5731</v>
      </c>
      <c r="F417" s="59" t="s">
        <v>9</v>
      </c>
      <c r="G417" s="59" t="s">
        <v>2449</v>
      </c>
      <c r="H417" s="21" t="str">
        <f>_xlfn.XLOOKUP(Tabla15[[#This Row],[cedula]],MINC_022025[CATEGORIA_PROPIA],MINC_022025[FECHA_INGRESO_PRIMER_CARGO],_xlfn.XLOOKUP(Tabla15[[#This Row],[COD]],TNOMINA[CODIGO],TNOMINA[nombre]))</f>
        <v>CELINA CABRERA LARA</v>
      </c>
      <c r="I417" s="21" t="str">
        <f>_xlfn.XLOOKUP(Tabla15[[#This Row],[cedula]],MINC_022025[CATEGORIA_PROPIA],MINC_022025[CARGO],_xlfn.XLOOKUP(Tabla15[[#This Row],[COD]],TNOMINA[CODIGO],TNOMINA[cargo]))</f>
        <v>ACOMODADOR</v>
      </c>
      <c r="J417" s="21" t="str">
        <f>_xlfn.XLOOKUP(Tabla15[[#This Row],[cedula]],MINC_022025[NUMERO_DOCUMENTO],MINC_022025[LUGAR_FUNCIONES])</f>
        <v>TEATRO NACIONAL</v>
      </c>
      <c r="K4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7" s="21" t="str">
        <f>_xlfn.XLOOKUP(Tabla15[[#This Row],[CARGO]],TSIMPLIFICADO[CARGO],TSIMPLIFICADO[CATEGORIA DEL SERVIDOR],Tabla15[[#This Row],[TIPO]])</f>
        <v>ESTATUTO SIMPLIFICADO</v>
      </c>
      <c r="M417" s="21" t="str">
        <f>IF(Tabla15[[#This Row],[CTA]]="2.1.1.3.01","TRAMITE DE PENSION",IF(Tabla15[[#This Row],[CAT1]]&lt;&gt;"",Tabla15[[#This Row],[CAT1]],Tabla15[[#This Row],[CAT2]]))</f>
        <v>ESTATUTO SIMPLIFICADO</v>
      </c>
      <c r="N417" s="86" t="str">
        <f>_xlfn.XLOOKUP(Tabla15[[#This Row],[cedula]],TFECHA[cedula],TFECHA[desde],"")</f>
        <v/>
      </c>
      <c r="O417" s="86" t="str">
        <f>_xlfn.XLOOKUP(Tabla15[[#This Row],[cedula]],TFECHA[cedula],TFECHA[hasta],"")</f>
        <v/>
      </c>
      <c r="P417" s="34">
        <f>_xlfn.XLOOKUP(Tabla15[[#This Row],[COD]],TNOMINA[CODIGO],TNOMINA[sbruto])</f>
        <v>25000</v>
      </c>
      <c r="Q417" s="34">
        <f>_xlfn.XLOOKUP(Tabla15[[#This Row],[COD]],TNOMINA[CODIGO],TNOMINA[ISR])</f>
        <v>0</v>
      </c>
      <c r="R417" s="34">
        <f>_xlfn.XLOOKUP(Tabla15[[#This Row],[COD]],TNOMINA[CODIGO],TNOMINA[SFS])</f>
        <v>760</v>
      </c>
      <c r="S417" s="34">
        <f>_xlfn.XLOOKUP(Tabla15[[#This Row],[COD]],TNOMINA[CODIGO],TNOMINA[AFP])</f>
        <v>717.5</v>
      </c>
      <c r="T417" s="34">
        <f>_xlfn.XLOOKUP(Tabla15[[#This Row],[COD]],TNOMINA[CODIGO],TNOMINA[Otros Descuentos])</f>
        <v>0</v>
      </c>
      <c r="U417" s="34">
        <f>_xlfn.XLOOKUP(Tabla15[[#This Row],[COD]],TNOMINA[CODIGO],TNOMINA[sneto])</f>
        <v>6484.62</v>
      </c>
      <c r="V417" s="21" t="str" cm="1">
        <f t="array" ref="V417">_xlfn.XLOOKUP(Tabla15[[#This Row],[cedula]],MINC_022025[NUMERO_DOCUMENTO],LEFT(MINC_022025[GENERO],1))</f>
        <v>F</v>
      </c>
      <c r="W417" s="56" t="str">
        <f>_xlfn.XLOOKUP(Tabla15[[#This Row],[DIRECCIÓN O DEPARTAMENTO]],MINC_022025[LUGAR_FUNCIONES],MINC_022025[LUGAR_FUNCIONES_CODIGO])</f>
        <v>01.83.02.00.01</v>
      </c>
      <c r="X417" s="21">
        <f>LEN(Tabla15[[#This Row],[CODIGO LUGAR]])</f>
        <v>14</v>
      </c>
      <c r="Y417" s="2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2" t="str">
        <f>Tabla15[[#This Row],[cedula]]&amp;Tabla15[[#This Row],[CTA]]&amp;Tabla15[[#This Row],[prog]]</f>
        <v>402266515742.1.1.1.0113</v>
      </c>
      <c r="B418" s="21" t="s">
        <v>1787</v>
      </c>
      <c r="C418" s="59" t="s">
        <v>1811</v>
      </c>
      <c r="D418" s="59" t="s">
        <v>5759</v>
      </c>
      <c r="E418" s="59" t="s">
        <v>5731</v>
      </c>
      <c r="F418" s="59" t="s">
        <v>9</v>
      </c>
      <c r="G418" s="59" t="s">
        <v>1857</v>
      </c>
      <c r="H418" s="21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418" s="21" t="str">
        <f>_xlfn.XLOOKUP(Tabla15[[#This Row],[cedula]],MINC_022025[CATEGORIA_PROPIA],MINC_022025[CARGO],_xlfn.XLOOKUP(Tabla15[[#This Row],[COD]],TNOMINA[CODIGO],TNOMINA[cargo]))</f>
        <v>BOLETERO</v>
      </c>
      <c r="J418" s="21" t="str">
        <f>_xlfn.XLOOKUP(Tabla15[[#This Row],[cedula]],MINC_022025[NUMERO_DOCUMENTO],MINC_022025[LUGAR_FUNCIONES])</f>
        <v>TEATRO NACIONAL</v>
      </c>
      <c r="K4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8" s="21" t="str">
        <f>_xlfn.XLOOKUP(Tabla15[[#This Row],[CARGO]],TSIMPLIFICADO[CARGO],TSIMPLIFICADO[CATEGORIA DEL SERVIDOR],Tabla15[[#This Row],[TIPO]])</f>
        <v>ESTATUTO SIMPLIFICADO</v>
      </c>
      <c r="M418" s="21" t="str">
        <f>IF(Tabla15[[#This Row],[CTA]]="2.1.1.3.01","TRAMITE DE PENSION",IF(Tabla15[[#This Row],[CAT1]]&lt;&gt;"",Tabla15[[#This Row],[CAT1]],Tabla15[[#This Row],[CAT2]]))</f>
        <v>ESTATUTO SIMPLIFICADO</v>
      </c>
      <c r="N418" s="86" t="str">
        <f>_xlfn.XLOOKUP(Tabla15[[#This Row],[cedula]],TFECHA[cedula],TFECHA[desde],"")</f>
        <v/>
      </c>
      <c r="O418" s="86" t="str">
        <f>_xlfn.XLOOKUP(Tabla15[[#This Row],[cedula]],TFECHA[cedula],TFECHA[hasta],"")</f>
        <v/>
      </c>
      <c r="P418" s="34">
        <f>_xlfn.XLOOKUP(Tabla15[[#This Row],[COD]],TNOMINA[CODIGO],TNOMINA[sbruto])</f>
        <v>25000</v>
      </c>
      <c r="Q418" s="34">
        <f>_xlfn.XLOOKUP(Tabla15[[#This Row],[COD]],TNOMINA[CODIGO],TNOMINA[ISR])</f>
        <v>0</v>
      </c>
      <c r="R418" s="34">
        <f>_xlfn.XLOOKUP(Tabla15[[#This Row],[COD]],TNOMINA[CODIGO],TNOMINA[SFS])</f>
        <v>760</v>
      </c>
      <c r="S418" s="34">
        <f>_xlfn.XLOOKUP(Tabla15[[#This Row],[COD]],TNOMINA[CODIGO],TNOMINA[AFP])</f>
        <v>717.5</v>
      </c>
      <c r="T418" s="34">
        <f>_xlfn.XLOOKUP(Tabla15[[#This Row],[COD]],TNOMINA[CODIGO],TNOMINA[Otros Descuentos])</f>
        <v>0</v>
      </c>
      <c r="U418" s="34">
        <f>_xlfn.XLOOKUP(Tabla15[[#This Row],[COD]],TNOMINA[CODIGO],TNOMINA[sneto])</f>
        <v>19931.5</v>
      </c>
      <c r="V418" s="21" t="str" cm="1">
        <f t="array" ref="V418">_xlfn.XLOOKUP(Tabla15[[#This Row],[cedula]],MINC_022025[NUMERO_DOCUMENTO],LEFT(MINC_022025[GENERO],1))</f>
        <v>F</v>
      </c>
      <c r="W418" s="56" t="str">
        <f>_xlfn.XLOOKUP(Tabla15[[#This Row],[DIRECCIÓN O DEPARTAMENTO]],MINC_022025[LUGAR_FUNCIONES],MINC_022025[LUGAR_FUNCIONES_CODIGO])</f>
        <v>01.83.02.00.01</v>
      </c>
      <c r="X418" s="21">
        <f>LEN(Tabla15[[#This Row],[CODIGO LUGAR]])</f>
        <v>14</v>
      </c>
      <c r="Y418" s="2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2" t="str">
        <f>Tabla15[[#This Row],[cedula]]&amp;Tabla15[[#This Row],[CTA]]&amp;Tabla15[[#This Row],[prog]]</f>
        <v>071006104892.1.1.1.0113</v>
      </c>
      <c r="B419" s="21" t="s">
        <v>1787</v>
      </c>
      <c r="C419" s="59" t="s">
        <v>1811</v>
      </c>
      <c r="D419" s="59" t="s">
        <v>5759</v>
      </c>
      <c r="E419" s="59" t="s">
        <v>5731</v>
      </c>
      <c r="F419" s="59" t="s">
        <v>9</v>
      </c>
      <c r="G419" s="59" t="s">
        <v>2730</v>
      </c>
      <c r="H419" s="21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419" s="21" t="str">
        <f>_xlfn.XLOOKUP(Tabla15[[#This Row],[cedula]],MINC_022025[CATEGORIA_PROPIA],MINC_022025[CARGO],_xlfn.XLOOKUP(Tabla15[[#This Row],[COD]],TNOMINA[CODIGO],TNOMINA[cargo]))</f>
        <v>ACOMODADOR (A)</v>
      </c>
      <c r="J419" s="21" t="str">
        <f>_xlfn.XLOOKUP(Tabla15[[#This Row],[cedula]],MINC_022025[NUMERO_DOCUMENTO],MINC_022025[LUGAR_FUNCIONES])</f>
        <v>TEATRO NACIONAL</v>
      </c>
      <c r="K4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19" s="21" t="str">
        <f>_xlfn.XLOOKUP(Tabla15[[#This Row],[CARGO]],TSIMPLIFICADO[CARGO],TSIMPLIFICADO[CATEGORIA DEL SERVIDOR],Tabla15[[#This Row],[TIPO]])</f>
        <v>ESTATUTO SIMPLIFICADO</v>
      </c>
      <c r="M419" s="21" t="str">
        <f>IF(Tabla15[[#This Row],[CTA]]="2.1.1.3.01","TRAMITE DE PENSION",IF(Tabla15[[#This Row],[CAT1]]&lt;&gt;"",Tabla15[[#This Row],[CAT1]],Tabla15[[#This Row],[CAT2]]))</f>
        <v>ESTATUTO SIMPLIFICADO</v>
      </c>
      <c r="N419" s="86" t="str">
        <f>_xlfn.XLOOKUP(Tabla15[[#This Row],[cedula]],TFECHA[cedula],TFECHA[desde],"")</f>
        <v/>
      </c>
      <c r="O419" s="86" t="str">
        <f>_xlfn.XLOOKUP(Tabla15[[#This Row],[cedula]],TFECHA[cedula],TFECHA[hasta],"")</f>
        <v/>
      </c>
      <c r="P419" s="34">
        <f>_xlfn.XLOOKUP(Tabla15[[#This Row],[COD]],TNOMINA[CODIGO],TNOMINA[sbruto])</f>
        <v>25000</v>
      </c>
      <c r="Q419" s="34">
        <f>_xlfn.XLOOKUP(Tabla15[[#This Row],[COD]],TNOMINA[CODIGO],TNOMINA[ISR])</f>
        <v>0</v>
      </c>
      <c r="R419" s="34">
        <f>_xlfn.XLOOKUP(Tabla15[[#This Row],[COD]],TNOMINA[CODIGO],TNOMINA[SFS])</f>
        <v>760</v>
      </c>
      <c r="S419" s="34">
        <f>_xlfn.XLOOKUP(Tabla15[[#This Row],[COD]],TNOMINA[CODIGO],TNOMINA[AFP])</f>
        <v>717.5</v>
      </c>
      <c r="T419" s="34">
        <f>_xlfn.XLOOKUP(Tabla15[[#This Row],[COD]],TNOMINA[CODIGO],TNOMINA[Otros Descuentos])</f>
        <v>0</v>
      </c>
      <c r="U419" s="34">
        <f>_xlfn.XLOOKUP(Tabla15[[#This Row],[COD]],TNOMINA[CODIGO],TNOMINA[sneto])</f>
        <v>23497.5</v>
      </c>
      <c r="V419" s="21" t="str" cm="1">
        <f t="array" ref="V419">_xlfn.XLOOKUP(Tabla15[[#This Row],[cedula]],MINC_022025[NUMERO_DOCUMENTO],LEFT(MINC_022025[GENERO],1))</f>
        <v>F</v>
      </c>
      <c r="W419" s="56" t="str">
        <f>_xlfn.XLOOKUP(Tabla15[[#This Row],[DIRECCIÓN O DEPARTAMENTO]],MINC_022025[LUGAR_FUNCIONES],MINC_022025[LUGAR_FUNCIONES_CODIGO])</f>
        <v>01.83.02.00.01</v>
      </c>
      <c r="X419" s="21">
        <f>LEN(Tabla15[[#This Row],[CODIGO LUGAR]])</f>
        <v>14</v>
      </c>
      <c r="Y419" s="2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2" t="str">
        <f>Tabla15[[#This Row],[cedula]]&amp;Tabla15[[#This Row],[CTA]]&amp;Tabla15[[#This Row],[prog]]</f>
        <v>402102700352.1.1.1.0113</v>
      </c>
      <c r="B420" s="21" t="s">
        <v>1787</v>
      </c>
      <c r="C420" s="59" t="s">
        <v>1811</v>
      </c>
      <c r="D420" s="59" t="s">
        <v>5759</v>
      </c>
      <c r="E420" s="59" t="s">
        <v>5731</v>
      </c>
      <c r="F420" s="59" t="s">
        <v>9</v>
      </c>
      <c r="G420" s="59" t="s">
        <v>2966</v>
      </c>
      <c r="H420" s="21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420" s="21" t="str">
        <f>_xlfn.XLOOKUP(Tabla15[[#This Row],[cedula]],MINC_022025[CATEGORIA_PROPIA],MINC_022025[CARGO],_xlfn.XLOOKUP(Tabla15[[#This Row],[COD]],TNOMINA[CODIGO],TNOMINA[cargo]))</f>
        <v>MENSAJERO EXTERNO</v>
      </c>
      <c r="J420" s="21" t="str">
        <f>_xlfn.XLOOKUP(Tabla15[[#This Row],[cedula]],MINC_022025[NUMERO_DOCUMENTO],MINC_022025[LUGAR_FUNCIONES])</f>
        <v>TEATRO NACIONAL</v>
      </c>
      <c r="K4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0" s="21" t="str">
        <f>_xlfn.XLOOKUP(Tabla15[[#This Row],[CARGO]],TSIMPLIFICADO[CARGO],TSIMPLIFICADO[CATEGORIA DEL SERVIDOR],Tabla15[[#This Row],[TIPO]])</f>
        <v>ESTATUTO SIMPLIFICADO</v>
      </c>
      <c r="M420" s="21" t="str">
        <f>IF(Tabla15[[#This Row],[CTA]]="2.1.1.3.01","TRAMITE DE PENSION",IF(Tabla15[[#This Row],[CAT1]]&lt;&gt;"",Tabla15[[#This Row],[CAT1]],Tabla15[[#This Row],[CAT2]]))</f>
        <v>ESTATUTO SIMPLIFICADO</v>
      </c>
      <c r="N420" s="86" t="str">
        <f>_xlfn.XLOOKUP(Tabla15[[#This Row],[cedula]],TFECHA[cedula],TFECHA[desde],"")</f>
        <v/>
      </c>
      <c r="O420" s="86" t="str">
        <f>_xlfn.XLOOKUP(Tabla15[[#This Row],[cedula]],TFECHA[cedula],TFECHA[hasta],"")</f>
        <v/>
      </c>
      <c r="P420" s="34">
        <f>_xlfn.XLOOKUP(Tabla15[[#This Row],[COD]],TNOMINA[CODIGO],TNOMINA[sbruto])</f>
        <v>24000</v>
      </c>
      <c r="Q420" s="34">
        <f>_xlfn.XLOOKUP(Tabla15[[#This Row],[COD]],TNOMINA[CODIGO],TNOMINA[ISR])</f>
        <v>0</v>
      </c>
      <c r="R420" s="34">
        <f>_xlfn.XLOOKUP(Tabla15[[#This Row],[COD]],TNOMINA[CODIGO],TNOMINA[SFS])</f>
        <v>729.6</v>
      </c>
      <c r="S420" s="34">
        <f>_xlfn.XLOOKUP(Tabla15[[#This Row],[COD]],TNOMINA[CODIGO],TNOMINA[AFP])</f>
        <v>688.8</v>
      </c>
      <c r="T420" s="34">
        <f>_xlfn.XLOOKUP(Tabla15[[#This Row],[COD]],TNOMINA[CODIGO],TNOMINA[Otros Descuentos])</f>
        <v>0</v>
      </c>
      <c r="U420" s="34">
        <f>_xlfn.XLOOKUP(Tabla15[[#This Row],[COD]],TNOMINA[CODIGO],TNOMINA[sneto])</f>
        <v>19530.599999999999</v>
      </c>
      <c r="V420" s="21" t="str" cm="1">
        <f t="array" ref="V420">_xlfn.XLOOKUP(Tabla15[[#This Row],[cedula]],MINC_022025[NUMERO_DOCUMENTO],LEFT(MINC_022025[GENERO],1))</f>
        <v>M</v>
      </c>
      <c r="W420" s="56" t="str">
        <f>_xlfn.XLOOKUP(Tabla15[[#This Row],[DIRECCIÓN O DEPARTAMENTO]],MINC_022025[LUGAR_FUNCIONES],MINC_022025[LUGAR_FUNCIONES_CODIGO])</f>
        <v>01.83.02.00.01</v>
      </c>
      <c r="X420" s="21">
        <f>LEN(Tabla15[[#This Row],[CODIGO LUGAR]])</f>
        <v>14</v>
      </c>
      <c r="Y420" s="2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2" t="str">
        <f>Tabla15[[#This Row],[cedula]]&amp;Tabla15[[#This Row],[CTA]]&amp;Tabla15[[#This Row],[prog]]</f>
        <v>001167384102.1.1.1.0113</v>
      </c>
      <c r="B421" s="21" t="s">
        <v>1787</v>
      </c>
      <c r="C421" s="59" t="s">
        <v>1811</v>
      </c>
      <c r="D421" s="59" t="s">
        <v>5759</v>
      </c>
      <c r="E421" s="59" t="s">
        <v>5731</v>
      </c>
      <c r="F421" s="59" t="s">
        <v>9</v>
      </c>
      <c r="G421" s="59" t="s">
        <v>2909</v>
      </c>
      <c r="H421" s="21" t="str">
        <f>_xlfn.XLOOKUP(Tabla15[[#This Row],[cedula]],MINC_022025[CATEGORIA_PROPIA],MINC_022025[FECHA_INGRESO_PRIMER_CARGO],_xlfn.XLOOKUP(Tabla15[[#This Row],[COD]],TNOMINA[CODIGO],TNOMINA[nombre]))</f>
        <v>ROBINSON ANTONIO CORNIEL</v>
      </c>
      <c r="I421" s="21" t="str">
        <f>_xlfn.XLOOKUP(Tabla15[[#This Row],[cedula]],MINC_022025[CATEGORIA_PROPIA],MINC_022025[CARGO],_xlfn.XLOOKUP(Tabla15[[#This Row],[COD]],TNOMINA[CODIGO],TNOMINA[cargo]))</f>
        <v>VIGILANTE</v>
      </c>
      <c r="J421" s="21" t="str">
        <f>_xlfn.XLOOKUP(Tabla15[[#This Row],[cedula]],MINC_022025[NUMERO_DOCUMENTO],MINC_022025[LUGAR_FUNCIONES])</f>
        <v>TEATRO NACIONAL</v>
      </c>
      <c r="K4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1" s="21" t="str">
        <f>_xlfn.XLOOKUP(Tabla15[[#This Row],[CARGO]],TSIMPLIFICADO[CARGO],TSIMPLIFICADO[CATEGORIA DEL SERVIDOR],Tabla15[[#This Row],[TIPO]])</f>
        <v>ESTATUTO SIMPLIFICADO</v>
      </c>
      <c r="M421" s="21" t="str">
        <f>IF(Tabla15[[#This Row],[CTA]]="2.1.1.3.01","TRAMITE DE PENSION",IF(Tabla15[[#This Row],[CAT1]]&lt;&gt;"",Tabla15[[#This Row],[CAT1]],Tabla15[[#This Row],[CAT2]]))</f>
        <v>ESTATUTO SIMPLIFICADO</v>
      </c>
      <c r="N421" s="86" t="str">
        <f>_xlfn.XLOOKUP(Tabla15[[#This Row],[cedula]],TFECHA[cedula],TFECHA[desde],"")</f>
        <v/>
      </c>
      <c r="O421" s="86" t="str">
        <f>_xlfn.XLOOKUP(Tabla15[[#This Row],[cedula]],TFECHA[cedula],TFECHA[hasta],"")</f>
        <v/>
      </c>
      <c r="P421" s="34">
        <f>_xlfn.XLOOKUP(Tabla15[[#This Row],[COD]],TNOMINA[CODIGO],TNOMINA[sbruto])</f>
        <v>24000</v>
      </c>
      <c r="Q421" s="34">
        <f>_xlfn.XLOOKUP(Tabla15[[#This Row],[COD]],TNOMINA[CODIGO],TNOMINA[ISR])</f>
        <v>0</v>
      </c>
      <c r="R421" s="34">
        <f>_xlfn.XLOOKUP(Tabla15[[#This Row],[COD]],TNOMINA[CODIGO],TNOMINA[SFS])</f>
        <v>729.6</v>
      </c>
      <c r="S421" s="34">
        <f>_xlfn.XLOOKUP(Tabla15[[#This Row],[COD]],TNOMINA[CODIGO],TNOMINA[AFP])</f>
        <v>688.8</v>
      </c>
      <c r="T421" s="34">
        <f>_xlfn.XLOOKUP(Tabla15[[#This Row],[COD]],TNOMINA[CODIGO],TNOMINA[Otros Descuentos])</f>
        <v>0</v>
      </c>
      <c r="U421" s="34">
        <f>_xlfn.XLOOKUP(Tabla15[[#This Row],[COD]],TNOMINA[CODIGO],TNOMINA[sneto])</f>
        <v>22556.6</v>
      </c>
      <c r="V421" s="21" t="str" cm="1">
        <f t="array" ref="V421">_xlfn.XLOOKUP(Tabla15[[#This Row],[cedula]],MINC_022025[NUMERO_DOCUMENTO],LEFT(MINC_022025[GENERO],1))</f>
        <v>M</v>
      </c>
      <c r="W421" s="56" t="str">
        <f>_xlfn.XLOOKUP(Tabla15[[#This Row],[DIRECCIÓN O DEPARTAMENTO]],MINC_022025[LUGAR_FUNCIONES],MINC_022025[LUGAR_FUNCIONES_CODIGO])</f>
        <v>01.83.02.00.01</v>
      </c>
      <c r="X421" s="21">
        <f>LEN(Tabla15[[#This Row],[CODIGO LUGAR]])</f>
        <v>14</v>
      </c>
      <c r="Y421" s="2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2" t="str">
        <f>Tabla15[[#This Row],[cedula]]&amp;Tabla15[[#This Row],[CTA]]&amp;Tabla15[[#This Row],[prog]]</f>
        <v>052000681372.1.1.1.0113</v>
      </c>
      <c r="B422" s="21" t="s">
        <v>1787</v>
      </c>
      <c r="C422" s="59" t="s">
        <v>1811</v>
      </c>
      <c r="D422" s="59" t="s">
        <v>5759</v>
      </c>
      <c r="E422" s="59" t="s">
        <v>5731</v>
      </c>
      <c r="F422" s="59" t="s">
        <v>9</v>
      </c>
      <c r="G422" s="59" t="s">
        <v>924</v>
      </c>
      <c r="H422" s="21" t="str">
        <f>_xlfn.XLOOKUP(Tabla15[[#This Row],[cedula]],MINC_022025[CATEGORIA_PROPIA],MINC_022025[FECHA_INGRESO_PRIMER_CARGO],_xlfn.XLOOKUP(Tabla15[[#This Row],[COD]],TNOMINA[CODIGO],TNOMINA[nombre]))</f>
        <v>BIENVENIDO ROBLES ROBLES</v>
      </c>
      <c r="I422" s="21" t="str">
        <f>_xlfn.XLOOKUP(Tabla15[[#This Row],[cedula]],MINC_022025[CATEGORIA_PROPIA],MINC_022025[CARGO],_xlfn.XLOOKUP(Tabla15[[#This Row],[COD]],TNOMINA[CODIGO],TNOMINA[cargo]))</f>
        <v>ENC. LIMPIEZA</v>
      </c>
      <c r="J422" s="21" t="str">
        <f>_xlfn.XLOOKUP(Tabla15[[#This Row],[cedula]],MINC_022025[NUMERO_DOCUMENTO],MINC_022025[LUGAR_FUNCIONES])</f>
        <v>TEATRO NACIONAL</v>
      </c>
      <c r="K4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22" s="21" t="str">
        <f>_xlfn.XLOOKUP(Tabla15[[#This Row],[CARGO]],TSIMPLIFICADO[CARGO],TSIMPLIFICADO[CATEGORIA DEL SERVIDOR],Tabla15[[#This Row],[TIPO]])</f>
        <v>FIJO</v>
      </c>
      <c r="M422" s="21" t="str">
        <f>IF(Tabla15[[#This Row],[CTA]]="2.1.1.3.01","TRAMITE DE PENSION",IF(Tabla15[[#This Row],[CAT1]]&lt;&gt;"",Tabla15[[#This Row],[CAT1]],Tabla15[[#This Row],[CAT2]]))</f>
        <v>CARRERA ADMINISTRATIVA</v>
      </c>
      <c r="N422" s="86" t="str">
        <f>_xlfn.XLOOKUP(Tabla15[[#This Row],[cedula]],TFECHA[cedula],TFECHA[desde],"")</f>
        <v/>
      </c>
      <c r="O422" s="86" t="str">
        <f>_xlfn.XLOOKUP(Tabla15[[#This Row],[cedula]],TFECHA[cedula],TFECHA[hasta],"")</f>
        <v/>
      </c>
      <c r="P422" s="34">
        <f>_xlfn.XLOOKUP(Tabla15[[#This Row],[COD]],TNOMINA[CODIGO],TNOMINA[sbruto])</f>
        <v>22000</v>
      </c>
      <c r="Q422" s="34">
        <f>_xlfn.XLOOKUP(Tabla15[[#This Row],[COD]],TNOMINA[CODIGO],TNOMINA[ISR])</f>
        <v>0</v>
      </c>
      <c r="R422" s="34">
        <f>_xlfn.XLOOKUP(Tabla15[[#This Row],[COD]],TNOMINA[CODIGO],TNOMINA[SFS])</f>
        <v>668.8</v>
      </c>
      <c r="S422" s="34">
        <f>_xlfn.XLOOKUP(Tabla15[[#This Row],[COD]],TNOMINA[CODIGO],TNOMINA[AFP])</f>
        <v>631.4</v>
      </c>
      <c r="T422" s="34">
        <f>_xlfn.XLOOKUP(Tabla15[[#This Row],[COD]],TNOMINA[CODIGO],TNOMINA[Otros Descuentos])</f>
        <v>0</v>
      </c>
      <c r="U422" s="34">
        <f>_xlfn.XLOOKUP(Tabla15[[#This Row],[COD]],TNOMINA[CODIGO],TNOMINA[sneto])</f>
        <v>7784.89</v>
      </c>
      <c r="V422" s="21" t="str" cm="1">
        <f t="array" ref="V422">_xlfn.XLOOKUP(Tabla15[[#This Row],[cedula]],MINC_022025[NUMERO_DOCUMENTO],LEFT(MINC_022025[GENERO],1))</f>
        <v>M</v>
      </c>
      <c r="W422" s="56" t="str">
        <f>_xlfn.XLOOKUP(Tabla15[[#This Row],[DIRECCIÓN O DEPARTAMENTO]],MINC_022025[LUGAR_FUNCIONES],MINC_022025[LUGAR_FUNCIONES_CODIGO])</f>
        <v>01.83.02.00.01</v>
      </c>
      <c r="X422" s="21">
        <f>LEN(Tabla15[[#This Row],[CODIGO LUGAR]])</f>
        <v>14</v>
      </c>
      <c r="Y422" s="2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2" t="str">
        <f>Tabla15[[#This Row],[cedula]]&amp;Tabla15[[#This Row],[CTA]]&amp;Tabla15[[#This Row],[prog]]</f>
        <v>001160018012.1.1.1.0113</v>
      </c>
      <c r="B423" s="21" t="s">
        <v>1787</v>
      </c>
      <c r="C423" s="59" t="s">
        <v>1811</v>
      </c>
      <c r="D423" s="59" t="s">
        <v>5759</v>
      </c>
      <c r="E423" s="59" t="s">
        <v>5731</v>
      </c>
      <c r="F423" s="59" t="s">
        <v>9</v>
      </c>
      <c r="G423" s="59" t="s">
        <v>1955</v>
      </c>
      <c r="H423" s="21" t="str">
        <f>_xlfn.XLOOKUP(Tabla15[[#This Row],[cedula]],MINC_022025[CATEGORIA_PROPIA],MINC_022025[FECHA_INGRESO_PRIMER_CARGO],_xlfn.XLOOKUP(Tabla15[[#This Row],[COD]],TNOMINA[CODIGO],TNOMINA[nombre]))</f>
        <v>DAVID ROSARIO VICENTE</v>
      </c>
      <c r="I423" s="21" t="str">
        <f>_xlfn.XLOOKUP(Tabla15[[#This Row],[cedula]],MINC_022025[CATEGORIA_PROPIA],MINC_022025[CARGO],_xlfn.XLOOKUP(Tabla15[[#This Row],[COD]],TNOMINA[CODIGO],TNOMINA[cargo]))</f>
        <v>AYUDANTE DE MANTENIMIENTO</v>
      </c>
      <c r="J423" s="21" t="str">
        <f>_xlfn.XLOOKUP(Tabla15[[#This Row],[cedula]],MINC_022025[NUMERO_DOCUMENTO],MINC_022025[LUGAR_FUNCIONES])</f>
        <v>TEATRO NACIONAL</v>
      </c>
      <c r="K4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3" s="21" t="str">
        <f>_xlfn.XLOOKUP(Tabla15[[#This Row],[CARGO]],TSIMPLIFICADO[CARGO],TSIMPLIFICADO[CATEGORIA DEL SERVIDOR],Tabla15[[#This Row],[TIPO]])</f>
        <v>ESTATUTO SIMPLIFICADO</v>
      </c>
      <c r="M423" s="21" t="str">
        <f>IF(Tabla15[[#This Row],[CTA]]="2.1.1.3.01","TRAMITE DE PENSION",IF(Tabla15[[#This Row],[CAT1]]&lt;&gt;"",Tabla15[[#This Row],[CAT1]],Tabla15[[#This Row],[CAT2]]))</f>
        <v>ESTATUTO SIMPLIFICADO</v>
      </c>
      <c r="N423" s="86" t="str">
        <f>_xlfn.XLOOKUP(Tabla15[[#This Row],[cedula]],TFECHA[cedula],TFECHA[desde],"")</f>
        <v/>
      </c>
      <c r="O423" s="86" t="str">
        <f>_xlfn.XLOOKUP(Tabla15[[#This Row],[cedula]],TFECHA[cedula],TFECHA[hasta],"")</f>
        <v/>
      </c>
      <c r="P423" s="34">
        <f>_xlfn.XLOOKUP(Tabla15[[#This Row],[COD]],TNOMINA[CODIGO],TNOMINA[sbruto])</f>
        <v>22000</v>
      </c>
      <c r="Q423" s="34">
        <f>_xlfn.XLOOKUP(Tabla15[[#This Row],[COD]],TNOMINA[CODIGO],TNOMINA[ISR])</f>
        <v>0</v>
      </c>
      <c r="R423" s="34">
        <f>_xlfn.XLOOKUP(Tabla15[[#This Row],[COD]],TNOMINA[CODIGO],TNOMINA[SFS])</f>
        <v>668.8</v>
      </c>
      <c r="S423" s="34">
        <f>_xlfn.XLOOKUP(Tabla15[[#This Row],[COD]],TNOMINA[CODIGO],TNOMINA[AFP])</f>
        <v>631.4</v>
      </c>
      <c r="T423" s="34">
        <f>_xlfn.XLOOKUP(Tabla15[[#This Row],[COD]],TNOMINA[CODIGO],TNOMINA[Otros Descuentos])</f>
        <v>0</v>
      </c>
      <c r="U423" s="34">
        <f>_xlfn.XLOOKUP(Tabla15[[#This Row],[COD]],TNOMINA[CODIGO],TNOMINA[sneto])</f>
        <v>20674.8</v>
      </c>
      <c r="V423" s="21" t="str" cm="1">
        <f t="array" ref="V423">_xlfn.XLOOKUP(Tabla15[[#This Row],[cedula]],MINC_022025[NUMERO_DOCUMENTO],LEFT(MINC_022025[GENERO],1))</f>
        <v>M</v>
      </c>
      <c r="W423" s="56" t="str">
        <f>_xlfn.XLOOKUP(Tabla15[[#This Row],[DIRECCIÓN O DEPARTAMENTO]],MINC_022025[LUGAR_FUNCIONES],MINC_022025[LUGAR_FUNCIONES_CODIGO])</f>
        <v>01.83.02.00.01</v>
      </c>
      <c r="X423" s="21">
        <f>LEN(Tabla15[[#This Row],[CODIGO LUGAR]])</f>
        <v>14</v>
      </c>
      <c r="Y423" s="2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2" t="str">
        <f>Tabla15[[#This Row],[cedula]]&amp;Tabla15[[#This Row],[CTA]]&amp;Tabla15[[#This Row],[prog]]</f>
        <v>001096065252.1.1.1.0113</v>
      </c>
      <c r="B424" s="21" t="s">
        <v>1787</v>
      </c>
      <c r="C424" s="59" t="s">
        <v>1811</v>
      </c>
      <c r="D424" s="59" t="s">
        <v>5759</v>
      </c>
      <c r="E424" s="59" t="s">
        <v>5731</v>
      </c>
      <c r="F424" s="59" t="s">
        <v>9</v>
      </c>
      <c r="G424" s="59" t="s">
        <v>927</v>
      </c>
      <c r="H424" s="21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424" s="21" t="str">
        <f>_xlfn.XLOOKUP(Tabla15[[#This Row],[cedula]],MINC_022025[CATEGORIA_PROPIA],MINC_022025[CARGO],_xlfn.XLOOKUP(Tabla15[[#This Row],[COD]],TNOMINA[CODIGO],TNOMINA[cargo]))</f>
        <v>CONSERJE</v>
      </c>
      <c r="J424" s="21" t="str">
        <f>_xlfn.XLOOKUP(Tabla15[[#This Row],[cedula]],MINC_022025[NUMERO_DOCUMENTO],MINC_022025[LUGAR_FUNCIONES])</f>
        <v>TEATRO NACIONAL</v>
      </c>
      <c r="K4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24" s="21" t="str">
        <f>_xlfn.XLOOKUP(Tabla15[[#This Row],[CARGO]],TSIMPLIFICADO[CARGO],TSIMPLIFICADO[CATEGORIA DEL SERVIDOR],Tabla15[[#This Row],[TIPO]])</f>
        <v>ESTATUTO SIMPLIFICADO</v>
      </c>
      <c r="M424" s="21" t="str">
        <f>IF(Tabla15[[#This Row],[CTA]]="2.1.1.3.01","TRAMITE DE PENSION",IF(Tabla15[[#This Row],[CAT1]]&lt;&gt;"",Tabla15[[#This Row],[CAT1]],Tabla15[[#This Row],[CAT2]]))</f>
        <v>CARRERA ADMINISTRATIVA</v>
      </c>
      <c r="N424" s="86" t="str">
        <f>_xlfn.XLOOKUP(Tabla15[[#This Row],[cedula]],TFECHA[cedula],TFECHA[desde],"")</f>
        <v/>
      </c>
      <c r="O424" s="86" t="str">
        <f>_xlfn.XLOOKUP(Tabla15[[#This Row],[cedula]],TFECHA[cedula],TFECHA[hasta],"")</f>
        <v/>
      </c>
      <c r="P424" s="34">
        <f>_xlfn.XLOOKUP(Tabla15[[#This Row],[COD]],TNOMINA[CODIGO],TNOMINA[sbruto])</f>
        <v>22000</v>
      </c>
      <c r="Q424" s="34">
        <f>_xlfn.XLOOKUP(Tabla15[[#This Row],[COD]],TNOMINA[CODIGO],TNOMINA[ISR])</f>
        <v>0</v>
      </c>
      <c r="R424" s="34">
        <f>_xlfn.XLOOKUP(Tabla15[[#This Row],[COD]],TNOMINA[CODIGO],TNOMINA[SFS])</f>
        <v>668.8</v>
      </c>
      <c r="S424" s="34">
        <f>_xlfn.XLOOKUP(Tabla15[[#This Row],[COD]],TNOMINA[CODIGO],TNOMINA[AFP])</f>
        <v>631.4</v>
      </c>
      <c r="T424" s="34">
        <f>_xlfn.XLOOKUP(Tabla15[[#This Row],[COD]],TNOMINA[CODIGO],TNOMINA[Otros Descuentos])</f>
        <v>0</v>
      </c>
      <c r="U424" s="34">
        <f>_xlfn.XLOOKUP(Tabla15[[#This Row],[COD]],TNOMINA[CODIGO],TNOMINA[sneto])</f>
        <v>7284.93</v>
      </c>
      <c r="V424" s="21" t="str" cm="1">
        <f t="array" ref="V424">_xlfn.XLOOKUP(Tabla15[[#This Row],[cedula]],MINC_022025[NUMERO_DOCUMENTO],LEFT(MINC_022025[GENERO],1))</f>
        <v>F</v>
      </c>
      <c r="W424" s="56" t="str">
        <f>_xlfn.XLOOKUP(Tabla15[[#This Row],[DIRECCIÓN O DEPARTAMENTO]],MINC_022025[LUGAR_FUNCIONES],MINC_022025[LUGAR_FUNCIONES_CODIGO])</f>
        <v>01.83.02.00.01</v>
      </c>
      <c r="X424" s="21">
        <f>LEN(Tabla15[[#This Row],[CODIGO LUGAR]])</f>
        <v>14</v>
      </c>
      <c r="Y424" s="2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2" t="str">
        <f>Tabla15[[#This Row],[cedula]]&amp;Tabla15[[#This Row],[CTA]]&amp;Tabla15[[#This Row],[prog]]</f>
        <v>225003436232.1.1.1.0113</v>
      </c>
      <c r="B425" s="21" t="s">
        <v>1787</v>
      </c>
      <c r="C425" s="59" t="s">
        <v>1811</v>
      </c>
      <c r="D425" s="59" t="s">
        <v>5759</v>
      </c>
      <c r="E425" s="59" t="s">
        <v>5731</v>
      </c>
      <c r="F425" s="59" t="s">
        <v>9</v>
      </c>
      <c r="G425" s="59" t="s">
        <v>1539</v>
      </c>
      <c r="H425" s="21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425" s="21" t="str">
        <f>_xlfn.XLOOKUP(Tabla15[[#This Row],[cedula]],MINC_022025[CATEGORIA_PROPIA],MINC_022025[CARGO],_xlfn.XLOOKUP(Tabla15[[#This Row],[COD]],TNOMINA[CODIGO],TNOMINA[cargo]))</f>
        <v>GUARDIAN</v>
      </c>
      <c r="J425" s="21" t="str">
        <f>_xlfn.XLOOKUP(Tabla15[[#This Row],[cedula]],MINC_022025[NUMERO_DOCUMENTO],MINC_022025[LUGAR_FUNCIONES])</f>
        <v>TEATRO NACIONAL</v>
      </c>
      <c r="K4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5" s="21" t="str">
        <f>_xlfn.XLOOKUP(Tabla15[[#This Row],[CARGO]],TSIMPLIFICADO[CARGO],TSIMPLIFICADO[CATEGORIA DEL SERVIDOR],Tabla15[[#This Row],[TIPO]])</f>
        <v>FIJO</v>
      </c>
      <c r="M425" s="21" t="str">
        <f>IF(Tabla15[[#This Row],[CTA]]="2.1.1.3.01","TRAMITE DE PENSION",IF(Tabla15[[#This Row],[CAT1]]&lt;&gt;"",Tabla15[[#This Row],[CAT1]],Tabla15[[#This Row],[CAT2]]))</f>
        <v>FIJO</v>
      </c>
      <c r="N425" s="86" t="str">
        <f>_xlfn.XLOOKUP(Tabla15[[#This Row],[cedula]],TFECHA[cedula],TFECHA[desde],"")</f>
        <v/>
      </c>
      <c r="O425" s="86" t="str">
        <f>_xlfn.XLOOKUP(Tabla15[[#This Row],[cedula]],TFECHA[cedula],TFECHA[hasta],"")</f>
        <v/>
      </c>
      <c r="P425" s="34">
        <f>_xlfn.XLOOKUP(Tabla15[[#This Row],[COD]],TNOMINA[CODIGO],TNOMINA[sbruto])</f>
        <v>22000</v>
      </c>
      <c r="Q425" s="34">
        <f>_xlfn.XLOOKUP(Tabla15[[#This Row],[COD]],TNOMINA[CODIGO],TNOMINA[ISR])</f>
        <v>0</v>
      </c>
      <c r="R425" s="34">
        <f>_xlfn.XLOOKUP(Tabla15[[#This Row],[COD]],TNOMINA[CODIGO],TNOMINA[SFS])</f>
        <v>668.8</v>
      </c>
      <c r="S425" s="34">
        <f>_xlfn.XLOOKUP(Tabla15[[#This Row],[COD]],TNOMINA[CODIGO],TNOMINA[AFP])</f>
        <v>631.4</v>
      </c>
      <c r="T425" s="34">
        <f>_xlfn.XLOOKUP(Tabla15[[#This Row],[COD]],TNOMINA[CODIGO],TNOMINA[Otros Descuentos])</f>
        <v>0</v>
      </c>
      <c r="U425" s="34">
        <f>_xlfn.XLOOKUP(Tabla15[[#This Row],[COD]],TNOMINA[CODIGO],TNOMINA[sneto])</f>
        <v>11923.17</v>
      </c>
      <c r="V425" s="21" t="str" cm="1">
        <f t="array" ref="V425">_xlfn.XLOOKUP(Tabla15[[#This Row],[cedula]],MINC_022025[NUMERO_DOCUMENTO],LEFT(MINC_022025[GENERO],1))</f>
        <v>M</v>
      </c>
      <c r="W425" s="56" t="str">
        <f>_xlfn.XLOOKUP(Tabla15[[#This Row],[DIRECCIÓN O DEPARTAMENTO]],MINC_022025[LUGAR_FUNCIONES],MINC_022025[LUGAR_FUNCIONES_CODIGO])</f>
        <v>01.83.02.00.01</v>
      </c>
      <c r="X425" s="21">
        <f>LEN(Tabla15[[#This Row],[CODIGO LUGAR]])</f>
        <v>14</v>
      </c>
      <c r="Y425" s="2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2" t="str">
        <f>Tabla15[[#This Row],[cedula]]&amp;Tabla15[[#This Row],[CTA]]&amp;Tabla15[[#This Row],[prog]]</f>
        <v>068001383462.1.1.1.0113</v>
      </c>
      <c r="B426" s="21" t="s">
        <v>1787</v>
      </c>
      <c r="C426" s="59" t="s">
        <v>1811</v>
      </c>
      <c r="D426" s="59" t="s">
        <v>5759</v>
      </c>
      <c r="E426" s="59" t="s">
        <v>5731</v>
      </c>
      <c r="F426" s="59" t="s">
        <v>9</v>
      </c>
      <c r="G426" s="59" t="s">
        <v>1540</v>
      </c>
      <c r="H426" s="21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426" s="21" t="str">
        <f>_xlfn.XLOOKUP(Tabla15[[#This Row],[cedula]],MINC_022025[CATEGORIA_PROPIA],MINC_022025[CARGO],_xlfn.XLOOKUP(Tabla15[[#This Row],[COD]],TNOMINA[CODIGO],TNOMINA[cargo]))</f>
        <v>CONSERJE</v>
      </c>
      <c r="J426" s="21" t="str">
        <f>_xlfn.XLOOKUP(Tabla15[[#This Row],[cedula]],MINC_022025[NUMERO_DOCUMENTO],MINC_022025[LUGAR_FUNCIONES])</f>
        <v>TEATRO NACIONAL</v>
      </c>
      <c r="K4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26" s="21" t="str">
        <f>_xlfn.XLOOKUP(Tabla15[[#This Row],[CARGO]],TSIMPLIFICADO[CARGO],TSIMPLIFICADO[CATEGORIA DEL SERVIDOR],Tabla15[[#This Row],[TIPO]])</f>
        <v>ESTATUTO SIMPLIFICADO</v>
      </c>
      <c r="M426" s="21" t="str">
        <f>IF(Tabla15[[#This Row],[CTA]]="2.1.1.3.01","TRAMITE DE PENSION",IF(Tabla15[[#This Row],[CAT1]]&lt;&gt;"",Tabla15[[#This Row],[CAT1]],Tabla15[[#This Row],[CAT2]]))</f>
        <v>CARRERA ADMINISTRATIVA</v>
      </c>
      <c r="N426" s="86" t="str">
        <f>_xlfn.XLOOKUP(Tabla15[[#This Row],[cedula]],TFECHA[cedula],TFECHA[desde],"")</f>
        <v/>
      </c>
      <c r="O426" s="86" t="str">
        <f>_xlfn.XLOOKUP(Tabla15[[#This Row],[cedula]],TFECHA[cedula],TFECHA[hasta],"")</f>
        <v/>
      </c>
      <c r="P426" s="34">
        <f>_xlfn.XLOOKUP(Tabla15[[#This Row],[COD]],TNOMINA[CODIGO],TNOMINA[sbruto])</f>
        <v>22000</v>
      </c>
      <c r="Q426" s="34">
        <f>_xlfn.XLOOKUP(Tabla15[[#This Row],[COD]],TNOMINA[CODIGO],TNOMINA[ISR])</f>
        <v>0</v>
      </c>
      <c r="R426" s="34">
        <f>_xlfn.XLOOKUP(Tabla15[[#This Row],[COD]],TNOMINA[CODIGO],TNOMINA[SFS])</f>
        <v>668.8</v>
      </c>
      <c r="S426" s="34">
        <f>_xlfn.XLOOKUP(Tabla15[[#This Row],[COD]],TNOMINA[CODIGO],TNOMINA[AFP])</f>
        <v>631.4</v>
      </c>
      <c r="T426" s="34">
        <f>_xlfn.XLOOKUP(Tabla15[[#This Row],[COD]],TNOMINA[CODIGO],TNOMINA[Otros Descuentos])</f>
        <v>0</v>
      </c>
      <c r="U426" s="34">
        <f>_xlfn.XLOOKUP(Tabla15[[#This Row],[COD]],TNOMINA[CODIGO],TNOMINA[sneto])</f>
        <v>17666.8</v>
      </c>
      <c r="V426" s="21" t="str" cm="1">
        <f t="array" ref="V426">_xlfn.XLOOKUP(Tabla15[[#This Row],[cedula]],MINC_022025[NUMERO_DOCUMENTO],LEFT(MINC_022025[GENERO],1))</f>
        <v>F</v>
      </c>
      <c r="W426" s="56" t="str">
        <f>_xlfn.XLOOKUP(Tabla15[[#This Row],[DIRECCIÓN O DEPARTAMENTO]],MINC_022025[LUGAR_FUNCIONES],MINC_022025[LUGAR_FUNCIONES_CODIGO])</f>
        <v>01.83.02.00.01</v>
      </c>
      <c r="X426" s="21">
        <f>LEN(Tabla15[[#This Row],[CODIGO LUGAR]])</f>
        <v>14</v>
      </c>
      <c r="Y426" s="2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2" t="str">
        <f>Tabla15[[#This Row],[cedula]]&amp;Tabla15[[#This Row],[CTA]]&amp;Tabla15[[#This Row],[prog]]</f>
        <v>108000918362.1.1.1.0113</v>
      </c>
      <c r="B427" s="21" t="s">
        <v>1787</v>
      </c>
      <c r="C427" s="59" t="s">
        <v>1811</v>
      </c>
      <c r="D427" s="59" t="s">
        <v>5759</v>
      </c>
      <c r="E427" s="59" t="s">
        <v>5731</v>
      </c>
      <c r="F427" s="59" t="s">
        <v>9</v>
      </c>
      <c r="G427" s="59" t="s">
        <v>1546</v>
      </c>
      <c r="H427" s="21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427" s="21" t="str">
        <f>_xlfn.XLOOKUP(Tabla15[[#This Row],[cedula]],MINC_022025[CATEGORIA_PROPIA],MINC_022025[CARGO],_xlfn.XLOOKUP(Tabla15[[#This Row],[COD]],TNOMINA[CODIGO],TNOMINA[cargo]))</f>
        <v>CONSERJE</v>
      </c>
      <c r="J427" s="21" t="str">
        <f>_xlfn.XLOOKUP(Tabla15[[#This Row],[cedula]],MINC_022025[NUMERO_DOCUMENTO],MINC_022025[LUGAR_FUNCIONES])</f>
        <v>TEATRO NACIONAL</v>
      </c>
      <c r="K4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7" s="21" t="str">
        <f>_xlfn.XLOOKUP(Tabla15[[#This Row],[CARGO]],TSIMPLIFICADO[CARGO],TSIMPLIFICADO[CATEGORIA DEL SERVIDOR],Tabla15[[#This Row],[TIPO]])</f>
        <v>ESTATUTO SIMPLIFICADO</v>
      </c>
      <c r="M427" s="21" t="str">
        <f>IF(Tabla15[[#This Row],[CTA]]="2.1.1.3.01","TRAMITE DE PENSION",IF(Tabla15[[#This Row],[CAT1]]&lt;&gt;"",Tabla15[[#This Row],[CAT1]],Tabla15[[#This Row],[CAT2]]))</f>
        <v>ESTATUTO SIMPLIFICADO</v>
      </c>
      <c r="N427" s="86" t="str">
        <f>_xlfn.XLOOKUP(Tabla15[[#This Row],[cedula]],TFECHA[cedula],TFECHA[desde],"")</f>
        <v/>
      </c>
      <c r="O427" s="86" t="str">
        <f>_xlfn.XLOOKUP(Tabla15[[#This Row],[cedula]],TFECHA[cedula],TFECHA[hasta],"")</f>
        <v/>
      </c>
      <c r="P427" s="34">
        <f>_xlfn.XLOOKUP(Tabla15[[#This Row],[COD]],TNOMINA[CODIGO],TNOMINA[sbruto])</f>
        <v>22000</v>
      </c>
      <c r="Q427" s="34">
        <f>_xlfn.XLOOKUP(Tabla15[[#This Row],[COD]],TNOMINA[CODIGO],TNOMINA[ISR])</f>
        <v>0</v>
      </c>
      <c r="R427" s="34">
        <f>_xlfn.XLOOKUP(Tabla15[[#This Row],[COD]],TNOMINA[CODIGO],TNOMINA[SFS])</f>
        <v>668.8</v>
      </c>
      <c r="S427" s="34">
        <f>_xlfn.XLOOKUP(Tabla15[[#This Row],[COD]],TNOMINA[CODIGO],TNOMINA[AFP])</f>
        <v>631.4</v>
      </c>
      <c r="T427" s="34">
        <f>_xlfn.XLOOKUP(Tabla15[[#This Row],[COD]],TNOMINA[CODIGO],TNOMINA[Otros Descuentos])</f>
        <v>0</v>
      </c>
      <c r="U427" s="34">
        <f>_xlfn.XLOOKUP(Tabla15[[#This Row],[COD]],TNOMINA[CODIGO],TNOMINA[sneto])</f>
        <v>20374.8</v>
      </c>
      <c r="V427" s="21" t="str" cm="1">
        <f t="array" ref="V427">_xlfn.XLOOKUP(Tabla15[[#This Row],[cedula]],MINC_022025[NUMERO_DOCUMENTO],LEFT(MINC_022025[GENERO],1))</f>
        <v>F</v>
      </c>
      <c r="W427" s="56" t="str">
        <f>_xlfn.XLOOKUP(Tabla15[[#This Row],[DIRECCIÓN O DEPARTAMENTO]],MINC_022025[LUGAR_FUNCIONES],MINC_022025[LUGAR_FUNCIONES_CODIGO])</f>
        <v>01.83.02.00.01</v>
      </c>
      <c r="X427" s="21">
        <f>LEN(Tabla15[[#This Row],[CODIGO LUGAR]])</f>
        <v>14</v>
      </c>
      <c r="Y427" s="2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2" t="str">
        <f>Tabla15[[#This Row],[cedula]]&amp;Tabla15[[#This Row],[CTA]]&amp;Tabla15[[#This Row],[prog]]</f>
        <v>001093773332.1.1.1.0113</v>
      </c>
      <c r="B428" s="21" t="s">
        <v>1787</v>
      </c>
      <c r="C428" s="59" t="s">
        <v>1811</v>
      </c>
      <c r="D428" s="59" t="s">
        <v>5759</v>
      </c>
      <c r="E428" s="59" t="s">
        <v>5731</v>
      </c>
      <c r="F428" s="59" t="s">
        <v>9</v>
      </c>
      <c r="G428" s="59" t="s">
        <v>1552</v>
      </c>
      <c r="H428" s="21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428" s="21" t="str">
        <f>_xlfn.XLOOKUP(Tabla15[[#This Row],[cedula]],MINC_022025[CATEGORIA_PROPIA],MINC_022025[CARGO],_xlfn.XLOOKUP(Tabla15[[#This Row],[COD]],TNOMINA[CODIGO],TNOMINA[cargo]))</f>
        <v>ACOMODADOR (A)</v>
      </c>
      <c r="J428" s="21" t="str">
        <f>_xlfn.XLOOKUP(Tabla15[[#This Row],[cedula]],MINC_022025[NUMERO_DOCUMENTO],MINC_022025[LUGAR_FUNCIONES])</f>
        <v>TEATRO NACIONAL</v>
      </c>
      <c r="K4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8" s="21" t="str">
        <f>_xlfn.XLOOKUP(Tabla15[[#This Row],[CARGO]],TSIMPLIFICADO[CARGO],TSIMPLIFICADO[CATEGORIA DEL SERVIDOR],Tabla15[[#This Row],[TIPO]])</f>
        <v>ESTATUTO SIMPLIFICADO</v>
      </c>
      <c r="M428" s="21" t="str">
        <f>IF(Tabla15[[#This Row],[CTA]]="2.1.1.3.01","TRAMITE DE PENSION",IF(Tabla15[[#This Row],[CAT1]]&lt;&gt;"",Tabla15[[#This Row],[CAT1]],Tabla15[[#This Row],[CAT2]]))</f>
        <v>ESTATUTO SIMPLIFICADO</v>
      </c>
      <c r="N428" s="86" t="str">
        <f>_xlfn.XLOOKUP(Tabla15[[#This Row],[cedula]],TFECHA[cedula],TFECHA[desde],"")</f>
        <v/>
      </c>
      <c r="O428" s="86" t="str">
        <f>_xlfn.XLOOKUP(Tabla15[[#This Row],[cedula]],TFECHA[cedula],TFECHA[hasta],"")</f>
        <v/>
      </c>
      <c r="P428" s="34">
        <f>_xlfn.XLOOKUP(Tabla15[[#This Row],[COD]],TNOMINA[CODIGO],TNOMINA[sbruto])</f>
        <v>22000</v>
      </c>
      <c r="Q428" s="34">
        <f>_xlfn.XLOOKUP(Tabla15[[#This Row],[COD]],TNOMINA[CODIGO],TNOMINA[ISR])</f>
        <v>0</v>
      </c>
      <c r="R428" s="34">
        <f>_xlfn.XLOOKUP(Tabla15[[#This Row],[COD]],TNOMINA[CODIGO],TNOMINA[SFS])</f>
        <v>668.8</v>
      </c>
      <c r="S428" s="34">
        <f>_xlfn.XLOOKUP(Tabla15[[#This Row],[COD]],TNOMINA[CODIGO],TNOMINA[AFP])</f>
        <v>631.4</v>
      </c>
      <c r="T428" s="34">
        <f>_xlfn.XLOOKUP(Tabla15[[#This Row],[COD]],TNOMINA[CODIGO],TNOMINA[Otros Descuentos])</f>
        <v>0</v>
      </c>
      <c r="U428" s="34">
        <f>_xlfn.XLOOKUP(Tabla15[[#This Row],[COD]],TNOMINA[CODIGO],TNOMINA[sneto])</f>
        <v>5033.1899999999996</v>
      </c>
      <c r="V428" s="21" t="str" cm="1">
        <f t="array" ref="V428">_xlfn.XLOOKUP(Tabla15[[#This Row],[cedula]],MINC_022025[NUMERO_DOCUMENTO],LEFT(MINC_022025[GENERO],1))</f>
        <v>F</v>
      </c>
      <c r="W428" s="56" t="str">
        <f>_xlfn.XLOOKUP(Tabla15[[#This Row],[DIRECCIÓN O DEPARTAMENTO]],MINC_022025[LUGAR_FUNCIONES],MINC_022025[LUGAR_FUNCIONES_CODIGO])</f>
        <v>01.83.02.00.01</v>
      </c>
      <c r="X428" s="21">
        <f>LEN(Tabla15[[#This Row],[CODIGO LUGAR]])</f>
        <v>14</v>
      </c>
      <c r="Y428" s="2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2" t="str">
        <f>Tabla15[[#This Row],[cedula]]&amp;Tabla15[[#This Row],[CTA]]&amp;Tabla15[[#This Row],[prog]]</f>
        <v>001111775642.1.1.1.0113</v>
      </c>
      <c r="B429" s="21" t="s">
        <v>1787</v>
      </c>
      <c r="C429" s="59" t="s">
        <v>1811</v>
      </c>
      <c r="D429" s="59" t="s">
        <v>5759</v>
      </c>
      <c r="E429" s="59" t="s">
        <v>5731</v>
      </c>
      <c r="F429" s="59" t="s">
        <v>9</v>
      </c>
      <c r="G429" s="59" t="s">
        <v>1554</v>
      </c>
      <c r="H429" s="21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429" s="21" t="str">
        <f>_xlfn.XLOOKUP(Tabla15[[#This Row],[cedula]],MINC_022025[CATEGORIA_PROPIA],MINC_022025[CARGO],_xlfn.XLOOKUP(Tabla15[[#This Row],[COD]],TNOMINA[CODIGO],TNOMINA[cargo]))</f>
        <v>ACOMODADOR (A)</v>
      </c>
      <c r="J429" s="21" t="str">
        <f>_xlfn.XLOOKUP(Tabla15[[#This Row],[cedula]],MINC_022025[NUMERO_DOCUMENTO],MINC_022025[LUGAR_FUNCIONES])</f>
        <v>TEATRO NACIONAL</v>
      </c>
      <c r="K4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29" s="21" t="str">
        <f>_xlfn.XLOOKUP(Tabla15[[#This Row],[CARGO]],TSIMPLIFICADO[CARGO],TSIMPLIFICADO[CATEGORIA DEL SERVIDOR],Tabla15[[#This Row],[TIPO]])</f>
        <v>ESTATUTO SIMPLIFICADO</v>
      </c>
      <c r="M429" s="21" t="str">
        <f>IF(Tabla15[[#This Row],[CTA]]="2.1.1.3.01","TRAMITE DE PENSION",IF(Tabla15[[#This Row],[CAT1]]&lt;&gt;"",Tabla15[[#This Row],[CAT1]],Tabla15[[#This Row],[CAT2]]))</f>
        <v>ESTATUTO SIMPLIFICADO</v>
      </c>
      <c r="N429" s="86" t="str">
        <f>_xlfn.XLOOKUP(Tabla15[[#This Row],[cedula]],TFECHA[cedula],TFECHA[desde],"")</f>
        <v/>
      </c>
      <c r="O429" s="86" t="str">
        <f>_xlfn.XLOOKUP(Tabla15[[#This Row],[cedula]],TFECHA[cedula],TFECHA[hasta],"")</f>
        <v/>
      </c>
      <c r="P429" s="34">
        <f>_xlfn.XLOOKUP(Tabla15[[#This Row],[COD]],TNOMINA[CODIGO],TNOMINA[sbruto])</f>
        <v>22000</v>
      </c>
      <c r="Q429" s="34">
        <f>_xlfn.XLOOKUP(Tabla15[[#This Row],[COD]],TNOMINA[CODIGO],TNOMINA[ISR])</f>
        <v>0</v>
      </c>
      <c r="R429" s="34">
        <f>_xlfn.XLOOKUP(Tabla15[[#This Row],[COD]],TNOMINA[CODIGO],TNOMINA[SFS])</f>
        <v>668.8</v>
      </c>
      <c r="S429" s="34">
        <f>_xlfn.XLOOKUP(Tabla15[[#This Row],[COD]],TNOMINA[CODIGO],TNOMINA[AFP])</f>
        <v>631.4</v>
      </c>
      <c r="T429" s="34">
        <f>_xlfn.XLOOKUP(Tabla15[[#This Row],[COD]],TNOMINA[CODIGO],TNOMINA[Otros Descuentos])</f>
        <v>0</v>
      </c>
      <c r="U429" s="34">
        <f>_xlfn.XLOOKUP(Tabla15[[#This Row],[COD]],TNOMINA[CODIGO],TNOMINA[sneto])</f>
        <v>3463.15</v>
      </c>
      <c r="V429" s="21" t="str" cm="1">
        <f t="array" ref="V429">_xlfn.XLOOKUP(Tabla15[[#This Row],[cedula]],MINC_022025[NUMERO_DOCUMENTO],LEFT(MINC_022025[GENERO],1))</f>
        <v>F</v>
      </c>
      <c r="W429" s="56" t="str">
        <f>_xlfn.XLOOKUP(Tabla15[[#This Row],[DIRECCIÓN O DEPARTAMENTO]],MINC_022025[LUGAR_FUNCIONES],MINC_022025[LUGAR_FUNCIONES_CODIGO])</f>
        <v>01.83.02.00.01</v>
      </c>
      <c r="X429" s="21">
        <f>LEN(Tabla15[[#This Row],[CODIGO LUGAR]])</f>
        <v>14</v>
      </c>
      <c r="Y429" s="2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2" t="str">
        <f>Tabla15[[#This Row],[cedula]]&amp;Tabla15[[#This Row],[CTA]]&amp;Tabla15[[#This Row],[prog]]</f>
        <v>001129400282.1.1.1.0113</v>
      </c>
      <c r="B430" s="21" t="s">
        <v>1787</v>
      </c>
      <c r="C430" s="59" t="s">
        <v>1811</v>
      </c>
      <c r="D430" s="59" t="s">
        <v>5759</v>
      </c>
      <c r="E430" s="59" t="s">
        <v>5731</v>
      </c>
      <c r="F430" s="59" t="s">
        <v>9</v>
      </c>
      <c r="G430" s="59" t="s">
        <v>1564</v>
      </c>
      <c r="H430" s="21" t="str">
        <f>_xlfn.XLOOKUP(Tabla15[[#This Row],[cedula]],MINC_022025[CATEGORIA_PROPIA],MINC_022025[FECHA_INGRESO_PRIMER_CARGO],_xlfn.XLOOKUP(Tabla15[[#This Row],[COD]],TNOMINA[CODIGO],TNOMINA[nombre]))</f>
        <v>GUADALUPE DE LA ROSA</v>
      </c>
      <c r="I430" s="21" t="str">
        <f>_xlfn.XLOOKUP(Tabla15[[#This Row],[cedula]],MINC_022025[CATEGORIA_PROPIA],MINC_022025[CARGO],_xlfn.XLOOKUP(Tabla15[[#This Row],[COD]],TNOMINA[CODIGO],TNOMINA[cargo]))</f>
        <v>CONSERJE</v>
      </c>
      <c r="J430" s="21" t="str">
        <f>_xlfn.XLOOKUP(Tabla15[[#This Row],[cedula]],MINC_022025[NUMERO_DOCUMENTO],MINC_022025[LUGAR_FUNCIONES])</f>
        <v>TEATRO NACIONAL</v>
      </c>
      <c r="K4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0" s="21" t="str">
        <f>_xlfn.XLOOKUP(Tabla15[[#This Row],[CARGO]],TSIMPLIFICADO[CARGO],TSIMPLIFICADO[CATEGORIA DEL SERVIDOR],Tabla15[[#This Row],[TIPO]])</f>
        <v>ESTATUTO SIMPLIFICADO</v>
      </c>
      <c r="M430" s="21" t="str">
        <f>IF(Tabla15[[#This Row],[CTA]]="2.1.1.3.01","TRAMITE DE PENSION",IF(Tabla15[[#This Row],[CAT1]]&lt;&gt;"",Tabla15[[#This Row],[CAT1]],Tabla15[[#This Row],[CAT2]]))</f>
        <v>ESTATUTO SIMPLIFICADO</v>
      </c>
      <c r="N430" s="86" t="str">
        <f>_xlfn.XLOOKUP(Tabla15[[#This Row],[cedula]],TFECHA[cedula],TFECHA[desde],"")</f>
        <v/>
      </c>
      <c r="O430" s="86" t="str">
        <f>_xlfn.XLOOKUP(Tabla15[[#This Row],[cedula]],TFECHA[cedula],TFECHA[hasta],"")</f>
        <v/>
      </c>
      <c r="P430" s="34">
        <f>_xlfn.XLOOKUP(Tabla15[[#This Row],[COD]],TNOMINA[CODIGO],TNOMINA[sbruto])</f>
        <v>22000</v>
      </c>
      <c r="Q430" s="34">
        <f>_xlfn.XLOOKUP(Tabla15[[#This Row],[COD]],TNOMINA[CODIGO],TNOMINA[ISR])</f>
        <v>0</v>
      </c>
      <c r="R430" s="34">
        <f>_xlfn.XLOOKUP(Tabla15[[#This Row],[COD]],TNOMINA[CODIGO],TNOMINA[SFS])</f>
        <v>668.8</v>
      </c>
      <c r="S430" s="34">
        <f>_xlfn.XLOOKUP(Tabla15[[#This Row],[COD]],TNOMINA[CODIGO],TNOMINA[AFP])</f>
        <v>631.4</v>
      </c>
      <c r="T430" s="34">
        <f>_xlfn.XLOOKUP(Tabla15[[#This Row],[COD]],TNOMINA[CODIGO],TNOMINA[Otros Descuentos])</f>
        <v>0</v>
      </c>
      <c r="U430" s="34">
        <f>_xlfn.XLOOKUP(Tabla15[[#This Row],[COD]],TNOMINA[CODIGO],TNOMINA[sneto])</f>
        <v>7983.12</v>
      </c>
      <c r="V430" s="21" t="str" cm="1">
        <f t="array" ref="V430">_xlfn.XLOOKUP(Tabla15[[#This Row],[cedula]],MINC_022025[NUMERO_DOCUMENTO],LEFT(MINC_022025[GENERO],1))</f>
        <v>F</v>
      </c>
      <c r="W430" s="56" t="str">
        <f>_xlfn.XLOOKUP(Tabla15[[#This Row],[DIRECCIÓN O DEPARTAMENTO]],MINC_022025[LUGAR_FUNCIONES],MINC_022025[LUGAR_FUNCIONES_CODIGO])</f>
        <v>01.83.02.00.01</v>
      </c>
      <c r="X430" s="21">
        <f>LEN(Tabla15[[#This Row],[CODIGO LUGAR]])</f>
        <v>14</v>
      </c>
      <c r="Y430" s="2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2" t="str">
        <f>Tabla15[[#This Row],[cedula]]&amp;Tabla15[[#This Row],[CTA]]&amp;Tabla15[[#This Row],[prog]]</f>
        <v>001168210002.1.1.1.0113</v>
      </c>
      <c r="B431" s="21" t="s">
        <v>1787</v>
      </c>
      <c r="C431" s="59" t="s">
        <v>1811</v>
      </c>
      <c r="D431" s="59" t="s">
        <v>5759</v>
      </c>
      <c r="E431" s="59" t="s">
        <v>5731</v>
      </c>
      <c r="F431" s="59" t="s">
        <v>9</v>
      </c>
      <c r="G431" s="59" t="s">
        <v>1569</v>
      </c>
      <c r="H431" s="21" t="str">
        <f>_xlfn.XLOOKUP(Tabla15[[#This Row],[cedula]],MINC_022025[CATEGORIA_PROPIA],MINC_022025[FECHA_INGRESO_PRIMER_CARGO],_xlfn.XLOOKUP(Tabla15[[#This Row],[COD]],TNOMINA[CODIGO],TNOMINA[nombre]))</f>
        <v>INGRID PEREZ PIMENTEL</v>
      </c>
      <c r="I431" s="21" t="str">
        <f>_xlfn.XLOOKUP(Tabla15[[#This Row],[cedula]],MINC_022025[CATEGORIA_PROPIA],MINC_022025[CARGO],_xlfn.XLOOKUP(Tabla15[[#This Row],[COD]],TNOMINA[CODIGO],TNOMINA[cargo]))</f>
        <v>CONSERJE</v>
      </c>
      <c r="J431" s="21" t="str">
        <f>_xlfn.XLOOKUP(Tabla15[[#This Row],[cedula]],MINC_022025[NUMERO_DOCUMENTO],MINC_022025[LUGAR_FUNCIONES])</f>
        <v>TEATRO NACIONAL</v>
      </c>
      <c r="K4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1" s="21" t="str">
        <f>_xlfn.XLOOKUP(Tabla15[[#This Row],[CARGO]],TSIMPLIFICADO[CARGO],TSIMPLIFICADO[CATEGORIA DEL SERVIDOR],Tabla15[[#This Row],[TIPO]])</f>
        <v>ESTATUTO SIMPLIFICADO</v>
      </c>
      <c r="M431" s="21" t="str">
        <f>IF(Tabla15[[#This Row],[CTA]]="2.1.1.3.01","TRAMITE DE PENSION",IF(Tabla15[[#This Row],[CAT1]]&lt;&gt;"",Tabla15[[#This Row],[CAT1]],Tabla15[[#This Row],[CAT2]]))</f>
        <v>ESTATUTO SIMPLIFICADO</v>
      </c>
      <c r="N431" s="86" t="str">
        <f>_xlfn.XLOOKUP(Tabla15[[#This Row],[cedula]],TFECHA[cedula],TFECHA[desde],"")</f>
        <v/>
      </c>
      <c r="O431" s="86" t="str">
        <f>_xlfn.XLOOKUP(Tabla15[[#This Row],[cedula]],TFECHA[cedula],TFECHA[hasta],"")</f>
        <v/>
      </c>
      <c r="P431" s="34">
        <f>_xlfn.XLOOKUP(Tabla15[[#This Row],[COD]],TNOMINA[CODIGO],TNOMINA[sbruto])</f>
        <v>22000</v>
      </c>
      <c r="Q431" s="34">
        <f>_xlfn.XLOOKUP(Tabla15[[#This Row],[COD]],TNOMINA[CODIGO],TNOMINA[ISR])</f>
        <v>0</v>
      </c>
      <c r="R431" s="34">
        <f>_xlfn.XLOOKUP(Tabla15[[#This Row],[COD]],TNOMINA[CODIGO],TNOMINA[SFS])</f>
        <v>668.8</v>
      </c>
      <c r="S431" s="34">
        <f>_xlfn.XLOOKUP(Tabla15[[#This Row],[COD]],TNOMINA[CODIGO],TNOMINA[AFP])</f>
        <v>631.4</v>
      </c>
      <c r="T431" s="34">
        <f>_xlfn.XLOOKUP(Tabla15[[#This Row],[COD]],TNOMINA[CODIGO],TNOMINA[Otros Descuentos])</f>
        <v>0</v>
      </c>
      <c r="U431" s="34">
        <f>_xlfn.XLOOKUP(Tabla15[[#This Row],[COD]],TNOMINA[CODIGO],TNOMINA[sneto])</f>
        <v>4356.42</v>
      </c>
      <c r="V431" s="21" t="str" cm="1">
        <f t="array" ref="V431">_xlfn.XLOOKUP(Tabla15[[#This Row],[cedula]],MINC_022025[NUMERO_DOCUMENTO],LEFT(MINC_022025[GENERO],1))</f>
        <v>F</v>
      </c>
      <c r="W431" s="56" t="str">
        <f>_xlfn.XLOOKUP(Tabla15[[#This Row],[DIRECCIÓN O DEPARTAMENTO]],MINC_022025[LUGAR_FUNCIONES],MINC_022025[LUGAR_FUNCIONES_CODIGO])</f>
        <v>01.83.02.00.01</v>
      </c>
      <c r="X431" s="21">
        <f>LEN(Tabla15[[#This Row],[CODIGO LUGAR]])</f>
        <v>14</v>
      </c>
      <c r="Y431" s="2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2" t="str">
        <f>Tabla15[[#This Row],[cedula]]&amp;Tabla15[[#This Row],[CTA]]&amp;Tabla15[[#This Row],[prog]]</f>
        <v>002006660892.1.1.1.0113</v>
      </c>
      <c r="B432" s="21" t="s">
        <v>1787</v>
      </c>
      <c r="C432" s="59" t="s">
        <v>1811</v>
      </c>
      <c r="D432" s="59" t="s">
        <v>5759</v>
      </c>
      <c r="E432" s="59" t="s">
        <v>5731</v>
      </c>
      <c r="F432" s="59" t="s">
        <v>9</v>
      </c>
      <c r="G432" s="59" t="s">
        <v>1961</v>
      </c>
      <c r="H432" s="21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432" s="21" t="str">
        <f>_xlfn.XLOOKUP(Tabla15[[#This Row],[cedula]],MINC_022025[CATEGORIA_PROPIA],MINC_022025[CARGO],_xlfn.XLOOKUP(Tabla15[[#This Row],[COD]],TNOMINA[CODIGO],TNOMINA[cargo]))</f>
        <v>CONSERJE</v>
      </c>
      <c r="J432" s="21" t="str">
        <f>_xlfn.XLOOKUP(Tabla15[[#This Row],[cedula]],MINC_022025[NUMERO_DOCUMENTO],MINC_022025[LUGAR_FUNCIONES])</f>
        <v>TEATRO NACIONAL</v>
      </c>
      <c r="K4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2" s="21" t="str">
        <f>_xlfn.XLOOKUP(Tabla15[[#This Row],[CARGO]],TSIMPLIFICADO[CARGO],TSIMPLIFICADO[CATEGORIA DEL SERVIDOR],Tabla15[[#This Row],[TIPO]])</f>
        <v>ESTATUTO SIMPLIFICADO</v>
      </c>
      <c r="M432" s="21" t="str">
        <f>IF(Tabla15[[#This Row],[CTA]]="2.1.1.3.01","TRAMITE DE PENSION",IF(Tabla15[[#This Row],[CAT1]]&lt;&gt;"",Tabla15[[#This Row],[CAT1]],Tabla15[[#This Row],[CAT2]]))</f>
        <v>ESTATUTO SIMPLIFICADO</v>
      </c>
      <c r="N432" s="86" t="str">
        <f>_xlfn.XLOOKUP(Tabla15[[#This Row],[cedula]],TFECHA[cedula],TFECHA[desde],"")</f>
        <v/>
      </c>
      <c r="O432" s="86" t="str">
        <f>_xlfn.XLOOKUP(Tabla15[[#This Row],[cedula]],TFECHA[cedula],TFECHA[hasta],"")</f>
        <v/>
      </c>
      <c r="P432" s="34">
        <f>_xlfn.XLOOKUP(Tabla15[[#This Row],[COD]],TNOMINA[CODIGO],TNOMINA[sbruto])</f>
        <v>22000</v>
      </c>
      <c r="Q432" s="34">
        <f>_xlfn.XLOOKUP(Tabla15[[#This Row],[COD]],TNOMINA[CODIGO],TNOMINA[ISR])</f>
        <v>0</v>
      </c>
      <c r="R432" s="34">
        <f>_xlfn.XLOOKUP(Tabla15[[#This Row],[COD]],TNOMINA[CODIGO],TNOMINA[SFS])</f>
        <v>668.8</v>
      </c>
      <c r="S432" s="34">
        <f>_xlfn.XLOOKUP(Tabla15[[#This Row],[COD]],TNOMINA[CODIGO],TNOMINA[AFP])</f>
        <v>631.4</v>
      </c>
      <c r="T432" s="34">
        <f>_xlfn.XLOOKUP(Tabla15[[#This Row],[COD]],TNOMINA[CODIGO],TNOMINA[Otros Descuentos])</f>
        <v>0</v>
      </c>
      <c r="U432" s="34">
        <f>_xlfn.XLOOKUP(Tabla15[[#This Row],[COD]],TNOMINA[CODIGO],TNOMINA[sneto])</f>
        <v>11970.58</v>
      </c>
      <c r="V432" s="21" t="str" cm="1">
        <f t="array" ref="V432">_xlfn.XLOOKUP(Tabla15[[#This Row],[cedula]],MINC_022025[NUMERO_DOCUMENTO],LEFT(MINC_022025[GENERO],1))</f>
        <v>M</v>
      </c>
      <c r="W432" s="56" t="str">
        <f>_xlfn.XLOOKUP(Tabla15[[#This Row],[DIRECCIÓN O DEPARTAMENTO]],MINC_022025[LUGAR_FUNCIONES],MINC_022025[LUGAR_FUNCIONES_CODIGO])</f>
        <v>01.83.02.00.01</v>
      </c>
      <c r="X432" s="21">
        <f>LEN(Tabla15[[#This Row],[CODIGO LUGAR]])</f>
        <v>14</v>
      </c>
      <c r="Y432" s="2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2" t="str">
        <f>Tabla15[[#This Row],[cedula]]&amp;Tabla15[[#This Row],[CTA]]&amp;Tabla15[[#This Row],[prog]]</f>
        <v>402316012342.1.1.1.0113</v>
      </c>
      <c r="B433" s="21" t="s">
        <v>1787</v>
      </c>
      <c r="C433" s="59" t="s">
        <v>1811</v>
      </c>
      <c r="D433" s="59" t="s">
        <v>5759</v>
      </c>
      <c r="E433" s="59" t="s">
        <v>5731</v>
      </c>
      <c r="F433" s="59" t="s">
        <v>9</v>
      </c>
      <c r="G433" s="59" t="s">
        <v>2707</v>
      </c>
      <c r="H433" s="21" t="str">
        <f>_xlfn.XLOOKUP(Tabla15[[#This Row],[cedula]],MINC_022025[CATEGORIA_PROPIA],MINC_022025[FECHA_INGRESO_PRIMER_CARGO],_xlfn.XLOOKUP(Tabla15[[#This Row],[COD]],TNOMINA[CODIGO],TNOMINA[nombre]))</f>
        <v>JOSE LUIS GOMEZ SEGURA</v>
      </c>
      <c r="I433" s="21" t="str">
        <f>_xlfn.XLOOKUP(Tabla15[[#This Row],[cedula]],MINC_022025[CATEGORIA_PROPIA],MINC_022025[CARGO],_xlfn.XLOOKUP(Tabla15[[#This Row],[COD]],TNOMINA[CODIGO],TNOMINA[cargo]))</f>
        <v>CONSERJE</v>
      </c>
      <c r="J433" s="21" t="str">
        <f>_xlfn.XLOOKUP(Tabla15[[#This Row],[cedula]],MINC_022025[NUMERO_DOCUMENTO],MINC_022025[LUGAR_FUNCIONES])</f>
        <v>TEATRO NACIONAL</v>
      </c>
      <c r="K4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3" s="21" t="str">
        <f>_xlfn.XLOOKUP(Tabla15[[#This Row],[CARGO]],TSIMPLIFICADO[CARGO],TSIMPLIFICADO[CATEGORIA DEL SERVIDOR],Tabla15[[#This Row],[TIPO]])</f>
        <v>ESTATUTO SIMPLIFICADO</v>
      </c>
      <c r="M433" s="21" t="str">
        <f>IF(Tabla15[[#This Row],[CTA]]="2.1.1.3.01","TRAMITE DE PENSION",IF(Tabla15[[#This Row],[CAT1]]&lt;&gt;"",Tabla15[[#This Row],[CAT1]],Tabla15[[#This Row],[CAT2]]))</f>
        <v>ESTATUTO SIMPLIFICADO</v>
      </c>
      <c r="N433" s="86" t="str">
        <f>_xlfn.XLOOKUP(Tabla15[[#This Row],[cedula]],TFECHA[cedula],TFECHA[desde],"")</f>
        <v/>
      </c>
      <c r="O433" s="86" t="str">
        <f>_xlfn.XLOOKUP(Tabla15[[#This Row],[cedula]],TFECHA[cedula],TFECHA[hasta],"")</f>
        <v/>
      </c>
      <c r="P433" s="34">
        <f>_xlfn.XLOOKUP(Tabla15[[#This Row],[COD]],TNOMINA[CODIGO],TNOMINA[sbruto])</f>
        <v>22000</v>
      </c>
      <c r="Q433" s="34">
        <f>_xlfn.XLOOKUP(Tabla15[[#This Row],[COD]],TNOMINA[CODIGO],TNOMINA[ISR])</f>
        <v>0</v>
      </c>
      <c r="R433" s="34">
        <f>_xlfn.XLOOKUP(Tabla15[[#This Row],[COD]],TNOMINA[CODIGO],TNOMINA[SFS])</f>
        <v>668.8</v>
      </c>
      <c r="S433" s="34">
        <f>_xlfn.XLOOKUP(Tabla15[[#This Row],[COD]],TNOMINA[CODIGO],TNOMINA[AFP])</f>
        <v>631.4</v>
      </c>
      <c r="T433" s="34">
        <f>_xlfn.XLOOKUP(Tabla15[[#This Row],[COD]],TNOMINA[CODIGO],TNOMINA[Otros Descuentos])</f>
        <v>0</v>
      </c>
      <c r="U433" s="34">
        <f>_xlfn.XLOOKUP(Tabla15[[#This Row],[COD]],TNOMINA[CODIGO],TNOMINA[sneto])</f>
        <v>19108.8</v>
      </c>
      <c r="V433" s="21" t="str" cm="1">
        <f t="array" ref="V433">_xlfn.XLOOKUP(Tabla15[[#This Row],[cedula]],MINC_022025[NUMERO_DOCUMENTO],LEFT(MINC_022025[GENERO],1))</f>
        <v>M</v>
      </c>
      <c r="W433" s="56" t="str">
        <f>_xlfn.XLOOKUP(Tabla15[[#This Row],[DIRECCIÓN O DEPARTAMENTO]],MINC_022025[LUGAR_FUNCIONES],MINC_022025[LUGAR_FUNCIONES_CODIGO])</f>
        <v>01.83.02.00.01</v>
      </c>
      <c r="X433" s="21">
        <f>LEN(Tabla15[[#This Row],[CODIGO LUGAR]])</f>
        <v>14</v>
      </c>
      <c r="Y433" s="2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2" t="str">
        <f>Tabla15[[#This Row],[cedula]]&amp;Tabla15[[#This Row],[CTA]]&amp;Tabla15[[#This Row],[prog]]</f>
        <v>001138841342.1.1.1.0113</v>
      </c>
      <c r="B434" s="21" t="s">
        <v>1787</v>
      </c>
      <c r="C434" s="59" t="s">
        <v>1811</v>
      </c>
      <c r="D434" s="59" t="s">
        <v>5759</v>
      </c>
      <c r="E434" s="59" t="s">
        <v>5731</v>
      </c>
      <c r="F434" s="59" t="s">
        <v>9</v>
      </c>
      <c r="G434" s="59" t="s">
        <v>1580</v>
      </c>
      <c r="H434" s="21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434" s="21" t="str">
        <f>_xlfn.XLOOKUP(Tabla15[[#This Row],[cedula]],MINC_022025[CATEGORIA_PROPIA],MINC_022025[CARGO],_xlfn.XLOOKUP(Tabla15[[#This Row],[COD]],TNOMINA[CODIGO],TNOMINA[cargo]))</f>
        <v>VIGILANTE</v>
      </c>
      <c r="J434" s="21" t="str">
        <f>_xlfn.XLOOKUP(Tabla15[[#This Row],[cedula]],MINC_022025[NUMERO_DOCUMENTO],MINC_022025[LUGAR_FUNCIONES])</f>
        <v>TEATRO NACIONAL</v>
      </c>
      <c r="K4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4" s="21" t="str">
        <f>_xlfn.XLOOKUP(Tabla15[[#This Row],[CARGO]],TSIMPLIFICADO[CARGO],TSIMPLIFICADO[CATEGORIA DEL SERVIDOR],Tabla15[[#This Row],[TIPO]])</f>
        <v>ESTATUTO SIMPLIFICADO</v>
      </c>
      <c r="M434" s="21" t="str">
        <f>IF(Tabla15[[#This Row],[CTA]]="2.1.1.3.01","TRAMITE DE PENSION",IF(Tabla15[[#This Row],[CAT1]]&lt;&gt;"",Tabla15[[#This Row],[CAT1]],Tabla15[[#This Row],[CAT2]]))</f>
        <v>ESTATUTO SIMPLIFICADO</v>
      </c>
      <c r="N434" s="86" t="str">
        <f>_xlfn.XLOOKUP(Tabla15[[#This Row],[cedula]],TFECHA[cedula],TFECHA[desde],"")</f>
        <v/>
      </c>
      <c r="O434" s="86" t="str">
        <f>_xlfn.XLOOKUP(Tabla15[[#This Row],[cedula]],TFECHA[cedula],TFECHA[hasta],"")</f>
        <v/>
      </c>
      <c r="P434" s="34">
        <f>_xlfn.XLOOKUP(Tabla15[[#This Row],[COD]],TNOMINA[CODIGO],TNOMINA[sbruto])</f>
        <v>22000</v>
      </c>
      <c r="Q434" s="34">
        <f>_xlfn.XLOOKUP(Tabla15[[#This Row],[COD]],TNOMINA[CODIGO],TNOMINA[ISR])</f>
        <v>0</v>
      </c>
      <c r="R434" s="34">
        <f>_xlfn.XLOOKUP(Tabla15[[#This Row],[COD]],TNOMINA[CODIGO],TNOMINA[SFS])</f>
        <v>668.8</v>
      </c>
      <c r="S434" s="34">
        <f>_xlfn.XLOOKUP(Tabla15[[#This Row],[COD]],TNOMINA[CODIGO],TNOMINA[AFP])</f>
        <v>631.4</v>
      </c>
      <c r="T434" s="34">
        <f>_xlfn.XLOOKUP(Tabla15[[#This Row],[COD]],TNOMINA[CODIGO],TNOMINA[Otros Descuentos])</f>
        <v>0</v>
      </c>
      <c r="U434" s="34">
        <f>_xlfn.XLOOKUP(Tabla15[[#This Row],[COD]],TNOMINA[CODIGO],TNOMINA[sneto])</f>
        <v>10608.8</v>
      </c>
      <c r="V434" s="21" t="str" cm="1">
        <f t="array" ref="V434">_xlfn.XLOOKUP(Tabla15[[#This Row],[cedula]],MINC_022025[NUMERO_DOCUMENTO],LEFT(MINC_022025[GENERO],1))</f>
        <v>M</v>
      </c>
      <c r="W434" s="56" t="str">
        <f>_xlfn.XLOOKUP(Tabla15[[#This Row],[DIRECCIÓN O DEPARTAMENTO]],MINC_022025[LUGAR_FUNCIONES],MINC_022025[LUGAR_FUNCIONES_CODIGO])</f>
        <v>01.83.02.00.01</v>
      </c>
      <c r="X434" s="21">
        <f>LEN(Tabla15[[#This Row],[CODIGO LUGAR]])</f>
        <v>14</v>
      </c>
      <c r="Y434" s="2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2" t="str">
        <f>Tabla15[[#This Row],[cedula]]&amp;Tabla15[[#This Row],[CTA]]&amp;Tabla15[[#This Row],[prog]]</f>
        <v>001081869252.1.1.1.0113</v>
      </c>
      <c r="B435" s="21" t="s">
        <v>1787</v>
      </c>
      <c r="C435" s="59" t="s">
        <v>1811</v>
      </c>
      <c r="D435" s="59" t="s">
        <v>5759</v>
      </c>
      <c r="E435" s="59" t="s">
        <v>5731</v>
      </c>
      <c r="F435" s="59" t="s">
        <v>9</v>
      </c>
      <c r="G435" s="59" t="s">
        <v>1589</v>
      </c>
      <c r="H435" s="21" t="str">
        <f>_xlfn.XLOOKUP(Tabla15[[#This Row],[cedula]],MINC_022025[CATEGORIA_PROPIA],MINC_022025[FECHA_INGRESO_PRIMER_CARGO],_xlfn.XLOOKUP(Tabla15[[#This Row],[COD]],TNOMINA[CODIGO],TNOMINA[nombre]))</f>
        <v>JUAN CARVAJAL CASILLA</v>
      </c>
      <c r="I435" s="21" t="str">
        <f>_xlfn.XLOOKUP(Tabla15[[#This Row],[cedula]],MINC_022025[CATEGORIA_PROPIA],MINC_022025[CARGO],_xlfn.XLOOKUP(Tabla15[[#This Row],[COD]],TNOMINA[CODIGO],TNOMINA[cargo]))</f>
        <v>PARQUEADOR</v>
      </c>
      <c r="J435" s="21" t="str">
        <f>_xlfn.XLOOKUP(Tabla15[[#This Row],[cedula]],MINC_022025[NUMERO_DOCUMENTO],MINC_022025[LUGAR_FUNCIONES])</f>
        <v>TEATRO NACIONAL</v>
      </c>
      <c r="K4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5" s="21" t="str">
        <f>_xlfn.XLOOKUP(Tabla15[[#This Row],[CARGO]],TSIMPLIFICADO[CARGO],TSIMPLIFICADO[CATEGORIA DEL SERVIDOR],Tabla15[[#This Row],[TIPO]])</f>
        <v>ESTATUTO SIMPLIFICADO</v>
      </c>
      <c r="M435" s="21" t="str">
        <f>IF(Tabla15[[#This Row],[CTA]]="2.1.1.3.01","TRAMITE DE PENSION",IF(Tabla15[[#This Row],[CAT1]]&lt;&gt;"",Tabla15[[#This Row],[CAT1]],Tabla15[[#This Row],[CAT2]]))</f>
        <v>ESTATUTO SIMPLIFICADO</v>
      </c>
      <c r="N435" s="86" t="str">
        <f>_xlfn.XLOOKUP(Tabla15[[#This Row],[cedula]],TFECHA[cedula],TFECHA[desde],"")</f>
        <v/>
      </c>
      <c r="O435" s="86" t="str">
        <f>_xlfn.XLOOKUP(Tabla15[[#This Row],[cedula]],TFECHA[cedula],TFECHA[hasta],"")</f>
        <v/>
      </c>
      <c r="P435" s="34">
        <f>_xlfn.XLOOKUP(Tabla15[[#This Row],[COD]],TNOMINA[CODIGO],TNOMINA[sbruto])</f>
        <v>22000</v>
      </c>
      <c r="Q435" s="34">
        <f>_xlfn.XLOOKUP(Tabla15[[#This Row],[COD]],TNOMINA[CODIGO],TNOMINA[ISR])</f>
        <v>0</v>
      </c>
      <c r="R435" s="34">
        <f>_xlfn.XLOOKUP(Tabla15[[#This Row],[COD]],TNOMINA[CODIGO],TNOMINA[SFS])</f>
        <v>668.8</v>
      </c>
      <c r="S435" s="34">
        <f>_xlfn.XLOOKUP(Tabla15[[#This Row],[COD]],TNOMINA[CODIGO],TNOMINA[AFP])</f>
        <v>631.4</v>
      </c>
      <c r="T435" s="34">
        <f>_xlfn.XLOOKUP(Tabla15[[#This Row],[COD]],TNOMINA[CODIGO],TNOMINA[Otros Descuentos])</f>
        <v>0</v>
      </c>
      <c r="U435" s="34">
        <f>_xlfn.XLOOKUP(Tabla15[[#This Row],[COD]],TNOMINA[CODIGO],TNOMINA[sneto])</f>
        <v>17800.88</v>
      </c>
      <c r="V435" s="21" t="str" cm="1">
        <f t="array" ref="V435">_xlfn.XLOOKUP(Tabla15[[#This Row],[cedula]],MINC_022025[NUMERO_DOCUMENTO],LEFT(MINC_022025[GENERO],1))</f>
        <v>M</v>
      </c>
      <c r="W435" s="56" t="str">
        <f>_xlfn.XLOOKUP(Tabla15[[#This Row],[DIRECCIÓN O DEPARTAMENTO]],MINC_022025[LUGAR_FUNCIONES],MINC_022025[LUGAR_FUNCIONES_CODIGO])</f>
        <v>01.83.02.00.01</v>
      </c>
      <c r="X435" s="21">
        <f>LEN(Tabla15[[#This Row],[CODIGO LUGAR]])</f>
        <v>14</v>
      </c>
      <c r="Y435" s="2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2" t="str">
        <f>Tabla15[[#This Row],[cedula]]&amp;Tabla15[[#This Row],[CTA]]&amp;Tabla15[[#This Row],[prog]]</f>
        <v>001096268532.1.1.1.0113</v>
      </c>
      <c r="B436" s="21" t="s">
        <v>1787</v>
      </c>
      <c r="C436" s="59" t="s">
        <v>1811</v>
      </c>
      <c r="D436" s="59" t="s">
        <v>5759</v>
      </c>
      <c r="E436" s="59" t="s">
        <v>5731</v>
      </c>
      <c r="F436" s="59" t="s">
        <v>9</v>
      </c>
      <c r="G436" s="59" t="s">
        <v>1591</v>
      </c>
      <c r="H436" s="21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436" s="21" t="str">
        <f>_xlfn.XLOOKUP(Tabla15[[#This Row],[cedula]],MINC_022025[CATEGORIA_PROPIA],MINC_022025[CARGO],_xlfn.XLOOKUP(Tabla15[[#This Row],[COD]],TNOMINA[CODIGO],TNOMINA[cargo]))</f>
        <v>ACOMODADOR</v>
      </c>
      <c r="J436" s="21" t="str">
        <f>_xlfn.XLOOKUP(Tabla15[[#This Row],[cedula]],MINC_022025[NUMERO_DOCUMENTO],MINC_022025[LUGAR_FUNCIONES])</f>
        <v>TEATRO NACIONAL</v>
      </c>
      <c r="K4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36" s="21" t="str">
        <f>_xlfn.XLOOKUP(Tabla15[[#This Row],[CARGO]],TSIMPLIFICADO[CARGO],TSIMPLIFICADO[CATEGORIA DEL SERVIDOR],Tabla15[[#This Row],[TIPO]])</f>
        <v>ESTATUTO SIMPLIFICADO</v>
      </c>
      <c r="M436" s="21" t="str">
        <f>IF(Tabla15[[#This Row],[CTA]]="2.1.1.3.01","TRAMITE DE PENSION",IF(Tabla15[[#This Row],[CAT1]]&lt;&gt;"",Tabla15[[#This Row],[CAT1]],Tabla15[[#This Row],[CAT2]]))</f>
        <v>ESTATUTO SIMPLIFICADO</v>
      </c>
      <c r="N436" s="86" t="str">
        <f>_xlfn.XLOOKUP(Tabla15[[#This Row],[cedula]],TFECHA[cedula],TFECHA[desde],"")</f>
        <v/>
      </c>
      <c r="O436" s="86" t="str">
        <f>_xlfn.XLOOKUP(Tabla15[[#This Row],[cedula]],TFECHA[cedula],TFECHA[hasta],"")</f>
        <v/>
      </c>
      <c r="P436" s="34">
        <f>_xlfn.XLOOKUP(Tabla15[[#This Row],[COD]],TNOMINA[CODIGO],TNOMINA[sbruto])</f>
        <v>22000</v>
      </c>
      <c r="Q436" s="34">
        <f>_xlfn.XLOOKUP(Tabla15[[#This Row],[COD]],TNOMINA[CODIGO],TNOMINA[ISR])</f>
        <v>0</v>
      </c>
      <c r="R436" s="34">
        <f>_xlfn.XLOOKUP(Tabla15[[#This Row],[COD]],TNOMINA[CODIGO],TNOMINA[SFS])</f>
        <v>668.8</v>
      </c>
      <c r="S436" s="34">
        <f>_xlfn.XLOOKUP(Tabla15[[#This Row],[COD]],TNOMINA[CODIGO],TNOMINA[AFP])</f>
        <v>631.4</v>
      </c>
      <c r="T436" s="34">
        <f>_xlfn.XLOOKUP(Tabla15[[#This Row],[COD]],TNOMINA[CODIGO],TNOMINA[Otros Descuentos])</f>
        <v>0</v>
      </c>
      <c r="U436" s="34">
        <f>_xlfn.XLOOKUP(Tabla15[[#This Row],[COD]],TNOMINA[CODIGO],TNOMINA[sneto])</f>
        <v>20624.8</v>
      </c>
      <c r="V436" s="21" t="str" cm="1">
        <f t="array" ref="V436">_xlfn.XLOOKUP(Tabla15[[#This Row],[cedula]],MINC_022025[NUMERO_DOCUMENTO],LEFT(MINC_022025[GENERO],1))</f>
        <v>M</v>
      </c>
      <c r="W436" s="56" t="str">
        <f>_xlfn.XLOOKUP(Tabla15[[#This Row],[DIRECCIÓN O DEPARTAMENTO]],MINC_022025[LUGAR_FUNCIONES],MINC_022025[LUGAR_FUNCIONES_CODIGO])</f>
        <v>01.83.02.00.01</v>
      </c>
      <c r="X436" s="21">
        <f>LEN(Tabla15[[#This Row],[CODIGO LUGAR]])</f>
        <v>14</v>
      </c>
      <c r="Y436" s="2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2" t="str">
        <f>Tabla15[[#This Row],[cedula]]&amp;Tabla15[[#This Row],[CTA]]&amp;Tabla15[[#This Row],[prog]]</f>
        <v>001104349582.1.1.1.0113</v>
      </c>
      <c r="B437" s="21" t="s">
        <v>1787</v>
      </c>
      <c r="C437" s="59" t="s">
        <v>1811</v>
      </c>
      <c r="D437" s="59" t="s">
        <v>5759</v>
      </c>
      <c r="E437" s="59" t="s">
        <v>5731</v>
      </c>
      <c r="F437" s="59" t="s">
        <v>9</v>
      </c>
      <c r="G437" s="59" t="s">
        <v>938</v>
      </c>
      <c r="H437" s="21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437" s="21" t="str">
        <f>_xlfn.XLOOKUP(Tabla15[[#This Row],[cedula]],MINC_022025[CATEGORIA_PROPIA],MINC_022025[CARGO],_xlfn.XLOOKUP(Tabla15[[#This Row],[COD]],TNOMINA[CODIGO],TNOMINA[cargo]))</f>
        <v>ENC. LIMPIEZA</v>
      </c>
      <c r="J437" s="21" t="str">
        <f>_xlfn.XLOOKUP(Tabla15[[#This Row],[cedula]],MINC_022025[NUMERO_DOCUMENTO],MINC_022025[LUGAR_FUNCIONES])</f>
        <v>TEATRO NACIONAL</v>
      </c>
      <c r="K4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37" s="21" t="str">
        <f>_xlfn.XLOOKUP(Tabla15[[#This Row],[CARGO]],TSIMPLIFICADO[CARGO],TSIMPLIFICADO[CATEGORIA DEL SERVIDOR],Tabla15[[#This Row],[TIPO]])</f>
        <v>FIJO</v>
      </c>
      <c r="M437" s="21" t="str">
        <f>IF(Tabla15[[#This Row],[CTA]]="2.1.1.3.01","TRAMITE DE PENSION",IF(Tabla15[[#This Row],[CAT1]]&lt;&gt;"",Tabla15[[#This Row],[CAT1]],Tabla15[[#This Row],[CAT2]]))</f>
        <v>CARRERA ADMINISTRATIVA</v>
      </c>
      <c r="N437" s="86" t="str">
        <f>_xlfn.XLOOKUP(Tabla15[[#This Row],[cedula]],TFECHA[cedula],TFECHA[desde],"")</f>
        <v/>
      </c>
      <c r="O437" s="86" t="str">
        <f>_xlfn.XLOOKUP(Tabla15[[#This Row],[cedula]],TFECHA[cedula],TFECHA[hasta],"")</f>
        <v/>
      </c>
      <c r="P437" s="34">
        <f>_xlfn.XLOOKUP(Tabla15[[#This Row],[COD]],TNOMINA[CODIGO],TNOMINA[sbruto])</f>
        <v>22000</v>
      </c>
      <c r="Q437" s="34">
        <f>_xlfn.XLOOKUP(Tabla15[[#This Row],[COD]],TNOMINA[CODIGO],TNOMINA[ISR])</f>
        <v>0</v>
      </c>
      <c r="R437" s="34">
        <f>_xlfn.XLOOKUP(Tabla15[[#This Row],[COD]],TNOMINA[CODIGO],TNOMINA[SFS])</f>
        <v>668.8</v>
      </c>
      <c r="S437" s="34">
        <f>_xlfn.XLOOKUP(Tabla15[[#This Row],[COD]],TNOMINA[CODIGO],TNOMINA[AFP])</f>
        <v>631.4</v>
      </c>
      <c r="T437" s="34">
        <f>_xlfn.XLOOKUP(Tabla15[[#This Row],[COD]],TNOMINA[CODIGO],TNOMINA[Otros Descuentos])</f>
        <v>0</v>
      </c>
      <c r="U437" s="34">
        <f>_xlfn.XLOOKUP(Tabla15[[#This Row],[COD]],TNOMINA[CODIGO],TNOMINA[sneto])</f>
        <v>8624.59</v>
      </c>
      <c r="V437" s="21" t="str" cm="1">
        <f t="array" ref="V437">_xlfn.XLOOKUP(Tabla15[[#This Row],[cedula]],MINC_022025[NUMERO_DOCUMENTO],LEFT(MINC_022025[GENERO],1))</f>
        <v>F</v>
      </c>
      <c r="W437" s="56" t="str">
        <f>_xlfn.XLOOKUP(Tabla15[[#This Row],[DIRECCIÓN O DEPARTAMENTO]],MINC_022025[LUGAR_FUNCIONES],MINC_022025[LUGAR_FUNCIONES_CODIGO])</f>
        <v>01.83.02.00.01</v>
      </c>
      <c r="X437" s="21">
        <f>LEN(Tabla15[[#This Row],[CODIGO LUGAR]])</f>
        <v>14</v>
      </c>
      <c r="Y437" s="2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2" t="str">
        <f>Tabla15[[#This Row],[cedula]]&amp;Tabla15[[#This Row],[CTA]]&amp;Tabla15[[#This Row],[prog]]</f>
        <v>001118855212.1.1.1.0113</v>
      </c>
      <c r="B438" s="21" t="s">
        <v>1787</v>
      </c>
      <c r="C438" s="59" t="s">
        <v>1811</v>
      </c>
      <c r="D438" s="59" t="s">
        <v>5759</v>
      </c>
      <c r="E438" s="59" t="s">
        <v>5731</v>
      </c>
      <c r="F438" s="59" t="s">
        <v>9</v>
      </c>
      <c r="G438" s="59" t="s">
        <v>940</v>
      </c>
      <c r="H438" s="21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438" s="21" t="str">
        <f>_xlfn.XLOOKUP(Tabla15[[#This Row],[cedula]],MINC_022025[CATEGORIA_PROPIA],MINC_022025[CARGO],_xlfn.XLOOKUP(Tabla15[[#This Row],[COD]],TNOMINA[CODIGO],TNOMINA[cargo]))</f>
        <v>ACOMODADOR (A)</v>
      </c>
      <c r="J438" s="21" t="str">
        <f>_xlfn.XLOOKUP(Tabla15[[#This Row],[cedula]],MINC_022025[NUMERO_DOCUMENTO],MINC_022025[LUGAR_FUNCIONES])</f>
        <v>TEATRO NACIONAL</v>
      </c>
      <c r="K4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38" s="21" t="str">
        <f>_xlfn.XLOOKUP(Tabla15[[#This Row],[CARGO]],TSIMPLIFICADO[CARGO],TSIMPLIFICADO[CATEGORIA DEL SERVIDOR],Tabla15[[#This Row],[TIPO]])</f>
        <v>ESTATUTO SIMPLIFICADO</v>
      </c>
      <c r="M438" s="21" t="str">
        <f>IF(Tabla15[[#This Row],[CTA]]="2.1.1.3.01","TRAMITE DE PENSION",IF(Tabla15[[#This Row],[CAT1]]&lt;&gt;"",Tabla15[[#This Row],[CAT1]],Tabla15[[#This Row],[CAT2]]))</f>
        <v>CARRERA ADMINISTRATIVA</v>
      </c>
      <c r="N438" s="86" t="str">
        <f>_xlfn.XLOOKUP(Tabla15[[#This Row],[cedula]],TFECHA[cedula],TFECHA[desde],"")</f>
        <v/>
      </c>
      <c r="O438" s="86" t="str">
        <f>_xlfn.XLOOKUP(Tabla15[[#This Row],[cedula]],TFECHA[cedula],TFECHA[hasta],"")</f>
        <v/>
      </c>
      <c r="P438" s="34">
        <f>_xlfn.XLOOKUP(Tabla15[[#This Row],[COD]],TNOMINA[CODIGO],TNOMINA[sbruto])</f>
        <v>22000</v>
      </c>
      <c r="Q438" s="34">
        <f>_xlfn.XLOOKUP(Tabla15[[#This Row],[COD]],TNOMINA[CODIGO],TNOMINA[ISR])</f>
        <v>0</v>
      </c>
      <c r="R438" s="34">
        <f>_xlfn.XLOOKUP(Tabla15[[#This Row],[COD]],TNOMINA[CODIGO],TNOMINA[SFS])</f>
        <v>668.8</v>
      </c>
      <c r="S438" s="34">
        <f>_xlfn.XLOOKUP(Tabla15[[#This Row],[COD]],TNOMINA[CODIGO],TNOMINA[AFP])</f>
        <v>631.4</v>
      </c>
      <c r="T438" s="34">
        <f>_xlfn.XLOOKUP(Tabla15[[#This Row],[COD]],TNOMINA[CODIGO],TNOMINA[Otros Descuentos])</f>
        <v>0</v>
      </c>
      <c r="U438" s="34">
        <f>_xlfn.XLOOKUP(Tabla15[[#This Row],[COD]],TNOMINA[CODIGO],TNOMINA[sneto])</f>
        <v>18258.8</v>
      </c>
      <c r="V438" s="21" t="str" cm="1">
        <f t="array" ref="V438">_xlfn.XLOOKUP(Tabla15[[#This Row],[cedula]],MINC_022025[NUMERO_DOCUMENTO],LEFT(MINC_022025[GENERO],1))</f>
        <v>F</v>
      </c>
      <c r="W438" s="56" t="str">
        <f>_xlfn.XLOOKUP(Tabla15[[#This Row],[DIRECCIÓN O DEPARTAMENTO]],MINC_022025[LUGAR_FUNCIONES],MINC_022025[LUGAR_FUNCIONES_CODIGO])</f>
        <v>01.83.02.00.01</v>
      </c>
      <c r="X438" s="21">
        <f>LEN(Tabla15[[#This Row],[CODIGO LUGAR]])</f>
        <v>14</v>
      </c>
      <c r="Y438" s="2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2" t="str">
        <f>Tabla15[[#This Row],[cedula]]&amp;Tabla15[[#This Row],[CTA]]&amp;Tabla15[[#This Row],[prog]]</f>
        <v>075000835432.1.1.1.0113</v>
      </c>
      <c r="B439" s="21" t="s">
        <v>1787</v>
      </c>
      <c r="C439" s="59" t="s">
        <v>1811</v>
      </c>
      <c r="D439" s="59" t="s">
        <v>5759</v>
      </c>
      <c r="E439" s="59" t="s">
        <v>5731</v>
      </c>
      <c r="F439" s="59" t="s">
        <v>9</v>
      </c>
      <c r="G439" s="59" t="s">
        <v>941</v>
      </c>
      <c r="H439" s="21" t="str">
        <f>_xlfn.XLOOKUP(Tabla15[[#This Row],[cedula]],MINC_022025[CATEGORIA_PROPIA],MINC_022025[FECHA_INGRESO_PRIMER_CARGO],_xlfn.XLOOKUP(Tabla15[[#This Row],[COD]],TNOMINA[CODIGO],TNOMINA[nombre]))</f>
        <v>LLENNY MONTERO MORILLO</v>
      </c>
      <c r="I439" s="21" t="str">
        <f>_xlfn.XLOOKUP(Tabla15[[#This Row],[cedula]],MINC_022025[CATEGORIA_PROPIA],MINC_022025[CARGO],_xlfn.XLOOKUP(Tabla15[[#This Row],[COD]],TNOMINA[CODIGO],TNOMINA[cargo]))</f>
        <v>ACOMODADOR (A)</v>
      </c>
      <c r="J439" s="21" t="str">
        <f>_xlfn.XLOOKUP(Tabla15[[#This Row],[cedula]],MINC_022025[NUMERO_DOCUMENTO],MINC_022025[LUGAR_FUNCIONES])</f>
        <v>TEATRO NACIONAL</v>
      </c>
      <c r="K4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39" s="21" t="str">
        <f>_xlfn.XLOOKUP(Tabla15[[#This Row],[CARGO]],TSIMPLIFICADO[CARGO],TSIMPLIFICADO[CATEGORIA DEL SERVIDOR],Tabla15[[#This Row],[TIPO]])</f>
        <v>ESTATUTO SIMPLIFICADO</v>
      </c>
      <c r="M439" s="21" t="str">
        <f>IF(Tabla15[[#This Row],[CTA]]="2.1.1.3.01","TRAMITE DE PENSION",IF(Tabla15[[#This Row],[CAT1]]&lt;&gt;"",Tabla15[[#This Row],[CAT1]],Tabla15[[#This Row],[CAT2]]))</f>
        <v>CARRERA ADMINISTRATIVA</v>
      </c>
      <c r="N439" s="86" t="str">
        <f>_xlfn.XLOOKUP(Tabla15[[#This Row],[cedula]],TFECHA[cedula],TFECHA[desde],"")</f>
        <v/>
      </c>
      <c r="O439" s="86" t="str">
        <f>_xlfn.XLOOKUP(Tabla15[[#This Row],[cedula]],TFECHA[cedula],TFECHA[hasta],"")</f>
        <v/>
      </c>
      <c r="P439" s="34">
        <f>_xlfn.XLOOKUP(Tabla15[[#This Row],[COD]],TNOMINA[CODIGO],TNOMINA[sbruto])</f>
        <v>22000</v>
      </c>
      <c r="Q439" s="34">
        <f>_xlfn.XLOOKUP(Tabla15[[#This Row],[COD]],TNOMINA[CODIGO],TNOMINA[ISR])</f>
        <v>0</v>
      </c>
      <c r="R439" s="34">
        <f>_xlfn.XLOOKUP(Tabla15[[#This Row],[COD]],TNOMINA[CODIGO],TNOMINA[SFS])</f>
        <v>668.8</v>
      </c>
      <c r="S439" s="34">
        <f>_xlfn.XLOOKUP(Tabla15[[#This Row],[COD]],TNOMINA[CODIGO],TNOMINA[AFP])</f>
        <v>631.4</v>
      </c>
      <c r="T439" s="34">
        <f>_xlfn.XLOOKUP(Tabla15[[#This Row],[COD]],TNOMINA[CODIGO],TNOMINA[Otros Descuentos])</f>
        <v>0</v>
      </c>
      <c r="U439" s="34">
        <f>_xlfn.XLOOKUP(Tabla15[[#This Row],[COD]],TNOMINA[CODIGO],TNOMINA[sneto])</f>
        <v>17513.34</v>
      </c>
      <c r="V439" s="21" t="str" cm="1">
        <f t="array" ref="V439">_xlfn.XLOOKUP(Tabla15[[#This Row],[cedula]],MINC_022025[NUMERO_DOCUMENTO],LEFT(MINC_022025[GENERO],1))</f>
        <v>F</v>
      </c>
      <c r="W439" s="56" t="str">
        <f>_xlfn.XLOOKUP(Tabla15[[#This Row],[DIRECCIÓN O DEPARTAMENTO]],MINC_022025[LUGAR_FUNCIONES],MINC_022025[LUGAR_FUNCIONES_CODIGO])</f>
        <v>01.83.02.00.01</v>
      </c>
      <c r="X439" s="21">
        <f>LEN(Tabla15[[#This Row],[CODIGO LUGAR]])</f>
        <v>14</v>
      </c>
      <c r="Y439" s="2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2" t="str">
        <f>Tabla15[[#This Row],[cedula]]&amp;Tabla15[[#This Row],[CTA]]&amp;Tabla15[[#This Row],[prog]]</f>
        <v>223001425222.1.1.1.0113</v>
      </c>
      <c r="B440" s="21" t="s">
        <v>1787</v>
      </c>
      <c r="C440" s="59" t="s">
        <v>1811</v>
      </c>
      <c r="D440" s="59" t="s">
        <v>5759</v>
      </c>
      <c r="E440" s="59" t="s">
        <v>5731</v>
      </c>
      <c r="F440" s="59" t="s">
        <v>9</v>
      </c>
      <c r="G440" s="59" t="s">
        <v>947</v>
      </c>
      <c r="H440" s="21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440" s="21" t="str">
        <f>_xlfn.XLOOKUP(Tabla15[[#This Row],[cedula]],MINC_022025[CATEGORIA_PROPIA],MINC_022025[CARGO],_xlfn.XLOOKUP(Tabla15[[#This Row],[COD]],TNOMINA[CODIGO],TNOMINA[cargo]))</f>
        <v>ACOMODADOR (A)</v>
      </c>
      <c r="J440" s="21" t="str">
        <f>_xlfn.XLOOKUP(Tabla15[[#This Row],[cedula]],MINC_022025[NUMERO_DOCUMENTO],MINC_022025[LUGAR_FUNCIONES])</f>
        <v>TEATRO NACIONAL</v>
      </c>
      <c r="K4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40" s="21" t="str">
        <f>_xlfn.XLOOKUP(Tabla15[[#This Row],[CARGO]],TSIMPLIFICADO[CARGO],TSIMPLIFICADO[CATEGORIA DEL SERVIDOR],Tabla15[[#This Row],[TIPO]])</f>
        <v>ESTATUTO SIMPLIFICADO</v>
      </c>
      <c r="M440" s="21" t="str">
        <f>IF(Tabla15[[#This Row],[CTA]]="2.1.1.3.01","TRAMITE DE PENSION",IF(Tabla15[[#This Row],[CAT1]]&lt;&gt;"",Tabla15[[#This Row],[CAT1]],Tabla15[[#This Row],[CAT2]]))</f>
        <v>CARRERA ADMINISTRATIVA</v>
      </c>
      <c r="N440" s="86" t="str">
        <f>_xlfn.XLOOKUP(Tabla15[[#This Row],[cedula]],TFECHA[cedula],TFECHA[desde],"")</f>
        <v/>
      </c>
      <c r="O440" s="86" t="str">
        <f>_xlfn.XLOOKUP(Tabla15[[#This Row],[cedula]],TFECHA[cedula],TFECHA[hasta],"")</f>
        <v/>
      </c>
      <c r="P440" s="34">
        <f>_xlfn.XLOOKUP(Tabla15[[#This Row],[COD]],TNOMINA[CODIGO],TNOMINA[sbruto])</f>
        <v>22000</v>
      </c>
      <c r="Q440" s="34">
        <f>_xlfn.XLOOKUP(Tabla15[[#This Row],[COD]],TNOMINA[CODIGO],TNOMINA[ISR])</f>
        <v>0</v>
      </c>
      <c r="R440" s="34">
        <f>_xlfn.XLOOKUP(Tabla15[[#This Row],[COD]],TNOMINA[CODIGO],TNOMINA[SFS])</f>
        <v>668.8</v>
      </c>
      <c r="S440" s="34">
        <f>_xlfn.XLOOKUP(Tabla15[[#This Row],[COD]],TNOMINA[CODIGO],TNOMINA[AFP])</f>
        <v>631.4</v>
      </c>
      <c r="T440" s="34">
        <f>_xlfn.XLOOKUP(Tabla15[[#This Row],[COD]],TNOMINA[CODIGO],TNOMINA[Otros Descuentos])</f>
        <v>0</v>
      </c>
      <c r="U440" s="34">
        <f>_xlfn.XLOOKUP(Tabla15[[#This Row],[COD]],TNOMINA[CODIGO],TNOMINA[sneto])</f>
        <v>9397.61</v>
      </c>
      <c r="V440" s="21" t="str" cm="1">
        <f t="array" ref="V440">_xlfn.XLOOKUP(Tabla15[[#This Row],[cedula]],MINC_022025[NUMERO_DOCUMENTO],LEFT(MINC_022025[GENERO],1))</f>
        <v>F</v>
      </c>
      <c r="W440" s="56" t="str">
        <f>_xlfn.XLOOKUP(Tabla15[[#This Row],[DIRECCIÓN O DEPARTAMENTO]],MINC_022025[LUGAR_FUNCIONES],MINC_022025[LUGAR_FUNCIONES_CODIGO])</f>
        <v>01.83.02.00.01</v>
      </c>
      <c r="X440" s="21">
        <f>LEN(Tabla15[[#This Row],[CODIGO LUGAR]])</f>
        <v>14</v>
      </c>
      <c r="Y440" s="2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2" t="str">
        <f>Tabla15[[#This Row],[cedula]]&amp;Tabla15[[#This Row],[CTA]]&amp;Tabla15[[#This Row],[prog]]</f>
        <v>001055086912.1.1.1.0113</v>
      </c>
      <c r="B441" s="21" t="s">
        <v>1787</v>
      </c>
      <c r="C441" s="59" t="s">
        <v>1811</v>
      </c>
      <c r="D441" s="59" t="s">
        <v>5759</v>
      </c>
      <c r="E441" s="59" t="s">
        <v>5731</v>
      </c>
      <c r="F441" s="59" t="s">
        <v>9</v>
      </c>
      <c r="G441" s="59" t="s">
        <v>1615</v>
      </c>
      <c r="H441" s="21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441" s="21" t="str">
        <f>_xlfn.XLOOKUP(Tabla15[[#This Row],[cedula]],MINC_022025[CATEGORIA_PROPIA],MINC_022025[CARGO],_xlfn.XLOOKUP(Tabla15[[#This Row],[COD]],TNOMINA[CODIGO],TNOMINA[cargo]))</f>
        <v>CONSERJE</v>
      </c>
      <c r="J441" s="21" t="str">
        <f>_xlfn.XLOOKUP(Tabla15[[#This Row],[cedula]],MINC_022025[NUMERO_DOCUMENTO],MINC_022025[LUGAR_FUNCIONES])</f>
        <v>TEATRO NACIONAL</v>
      </c>
      <c r="K4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1" s="21" t="str">
        <f>_xlfn.XLOOKUP(Tabla15[[#This Row],[CARGO]],TSIMPLIFICADO[CARGO],TSIMPLIFICADO[CATEGORIA DEL SERVIDOR],Tabla15[[#This Row],[TIPO]])</f>
        <v>ESTATUTO SIMPLIFICADO</v>
      </c>
      <c r="M441" s="21" t="str">
        <f>IF(Tabla15[[#This Row],[CTA]]="2.1.1.3.01","TRAMITE DE PENSION",IF(Tabla15[[#This Row],[CAT1]]&lt;&gt;"",Tabla15[[#This Row],[CAT1]],Tabla15[[#This Row],[CAT2]]))</f>
        <v>ESTATUTO SIMPLIFICADO</v>
      </c>
      <c r="N441" s="86" t="str">
        <f>_xlfn.XLOOKUP(Tabla15[[#This Row],[cedula]],TFECHA[cedula],TFECHA[desde],"")</f>
        <v/>
      </c>
      <c r="O441" s="86" t="str">
        <f>_xlfn.XLOOKUP(Tabla15[[#This Row],[cedula]],TFECHA[cedula],TFECHA[hasta],"")</f>
        <v/>
      </c>
      <c r="P441" s="34">
        <f>_xlfn.XLOOKUP(Tabla15[[#This Row],[COD]],TNOMINA[CODIGO],TNOMINA[sbruto])</f>
        <v>22000</v>
      </c>
      <c r="Q441" s="34">
        <f>_xlfn.XLOOKUP(Tabla15[[#This Row],[COD]],TNOMINA[CODIGO],TNOMINA[ISR])</f>
        <v>0</v>
      </c>
      <c r="R441" s="34">
        <f>_xlfn.XLOOKUP(Tabla15[[#This Row],[COD]],TNOMINA[CODIGO],TNOMINA[SFS])</f>
        <v>668.8</v>
      </c>
      <c r="S441" s="34">
        <f>_xlfn.XLOOKUP(Tabla15[[#This Row],[COD]],TNOMINA[CODIGO],TNOMINA[AFP])</f>
        <v>631.4</v>
      </c>
      <c r="T441" s="34">
        <f>_xlfn.XLOOKUP(Tabla15[[#This Row],[COD]],TNOMINA[CODIGO],TNOMINA[Otros Descuentos])</f>
        <v>0</v>
      </c>
      <c r="U441" s="34">
        <f>_xlfn.XLOOKUP(Tabla15[[#This Row],[COD]],TNOMINA[CODIGO],TNOMINA[sneto])</f>
        <v>17633.62</v>
      </c>
      <c r="V441" s="21" t="str" cm="1">
        <f t="array" ref="V441">_xlfn.XLOOKUP(Tabla15[[#This Row],[cedula]],MINC_022025[NUMERO_DOCUMENTO],LEFT(MINC_022025[GENERO],1))</f>
        <v>F</v>
      </c>
      <c r="W441" s="56" t="str">
        <f>_xlfn.XLOOKUP(Tabla15[[#This Row],[DIRECCIÓN O DEPARTAMENTO]],MINC_022025[LUGAR_FUNCIONES],MINC_022025[LUGAR_FUNCIONES_CODIGO])</f>
        <v>01.83.02.00.01</v>
      </c>
      <c r="X441" s="21">
        <f>LEN(Tabla15[[#This Row],[CODIGO LUGAR]])</f>
        <v>14</v>
      </c>
      <c r="Y441" s="2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2" t="str">
        <f>Tabla15[[#This Row],[cedula]]&amp;Tabla15[[#This Row],[CTA]]&amp;Tabla15[[#This Row],[prog]]</f>
        <v>012002901282.1.1.1.0113</v>
      </c>
      <c r="B442" s="21" t="s">
        <v>1787</v>
      </c>
      <c r="C442" s="59" t="s">
        <v>1811</v>
      </c>
      <c r="D442" s="59" t="s">
        <v>5759</v>
      </c>
      <c r="E442" s="59" t="s">
        <v>5731</v>
      </c>
      <c r="F442" s="59" t="s">
        <v>9</v>
      </c>
      <c r="G442" s="59" t="s">
        <v>1616</v>
      </c>
      <c r="H442" s="21" t="str">
        <f>_xlfn.XLOOKUP(Tabla15[[#This Row],[cedula]],MINC_022025[CATEGORIA_PROPIA],MINC_022025[FECHA_INGRESO_PRIMER_CARGO],_xlfn.XLOOKUP(Tabla15[[#This Row],[COD]],TNOMINA[CODIGO],TNOMINA[nombre]))</f>
        <v>NATALIA CEPEDA TERRERO</v>
      </c>
      <c r="I442" s="21" t="str">
        <f>_xlfn.XLOOKUP(Tabla15[[#This Row],[cedula]],MINC_022025[CATEGORIA_PROPIA],MINC_022025[CARGO],_xlfn.XLOOKUP(Tabla15[[#This Row],[COD]],TNOMINA[CODIGO],TNOMINA[cargo]))</f>
        <v>ACOMODADOR (A)</v>
      </c>
      <c r="J442" s="21" t="str">
        <f>_xlfn.XLOOKUP(Tabla15[[#This Row],[cedula]],MINC_022025[NUMERO_DOCUMENTO],MINC_022025[LUGAR_FUNCIONES])</f>
        <v>TEATRO NACIONAL</v>
      </c>
      <c r="K4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2" s="21" t="str">
        <f>_xlfn.XLOOKUP(Tabla15[[#This Row],[CARGO]],TSIMPLIFICADO[CARGO],TSIMPLIFICADO[CATEGORIA DEL SERVIDOR],Tabla15[[#This Row],[TIPO]])</f>
        <v>ESTATUTO SIMPLIFICADO</v>
      </c>
      <c r="M442" s="21" t="str">
        <f>IF(Tabla15[[#This Row],[CTA]]="2.1.1.3.01","TRAMITE DE PENSION",IF(Tabla15[[#This Row],[CAT1]]&lt;&gt;"",Tabla15[[#This Row],[CAT1]],Tabla15[[#This Row],[CAT2]]))</f>
        <v>ESTATUTO SIMPLIFICADO</v>
      </c>
      <c r="N442" s="86" t="str">
        <f>_xlfn.XLOOKUP(Tabla15[[#This Row],[cedula]],TFECHA[cedula],TFECHA[desde],"")</f>
        <v/>
      </c>
      <c r="O442" s="86" t="str">
        <f>_xlfn.XLOOKUP(Tabla15[[#This Row],[cedula]],TFECHA[cedula],TFECHA[hasta],"")</f>
        <v/>
      </c>
      <c r="P442" s="34">
        <f>_xlfn.XLOOKUP(Tabla15[[#This Row],[COD]],TNOMINA[CODIGO],TNOMINA[sbruto])</f>
        <v>22000</v>
      </c>
      <c r="Q442" s="34">
        <f>_xlfn.XLOOKUP(Tabla15[[#This Row],[COD]],TNOMINA[CODIGO],TNOMINA[ISR])</f>
        <v>0</v>
      </c>
      <c r="R442" s="34">
        <f>_xlfn.XLOOKUP(Tabla15[[#This Row],[COD]],TNOMINA[CODIGO],TNOMINA[SFS])</f>
        <v>668.8</v>
      </c>
      <c r="S442" s="34">
        <f>_xlfn.XLOOKUP(Tabla15[[#This Row],[COD]],TNOMINA[CODIGO],TNOMINA[AFP])</f>
        <v>631.4</v>
      </c>
      <c r="T442" s="34">
        <f>_xlfn.XLOOKUP(Tabla15[[#This Row],[COD]],TNOMINA[CODIGO],TNOMINA[Otros Descuentos])</f>
        <v>0</v>
      </c>
      <c r="U442" s="34">
        <f>_xlfn.XLOOKUP(Tabla15[[#This Row],[COD]],TNOMINA[CODIGO],TNOMINA[sneto])</f>
        <v>19532.8</v>
      </c>
      <c r="V442" s="21" t="str" cm="1">
        <f t="array" ref="V442">_xlfn.XLOOKUP(Tabla15[[#This Row],[cedula]],MINC_022025[NUMERO_DOCUMENTO],LEFT(MINC_022025[GENERO],1))</f>
        <v>F</v>
      </c>
      <c r="W442" s="56" t="str">
        <f>_xlfn.XLOOKUP(Tabla15[[#This Row],[DIRECCIÓN O DEPARTAMENTO]],MINC_022025[LUGAR_FUNCIONES],MINC_022025[LUGAR_FUNCIONES_CODIGO])</f>
        <v>01.83.02.00.01</v>
      </c>
      <c r="X442" s="21">
        <f>LEN(Tabla15[[#This Row],[CODIGO LUGAR]])</f>
        <v>14</v>
      </c>
      <c r="Y442" s="2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2" t="str">
        <f>Tabla15[[#This Row],[cedula]]&amp;Tabla15[[#This Row],[CTA]]&amp;Tabla15[[#This Row],[prog]]</f>
        <v>402284193762.1.1.1.0113</v>
      </c>
      <c r="B443" s="21" t="s">
        <v>1787</v>
      </c>
      <c r="C443" s="59" t="s">
        <v>1811</v>
      </c>
      <c r="D443" s="59" t="s">
        <v>5759</v>
      </c>
      <c r="E443" s="59" t="s">
        <v>5731</v>
      </c>
      <c r="F443" s="59" t="s">
        <v>9</v>
      </c>
      <c r="G443" s="59" t="s">
        <v>2457</v>
      </c>
      <c r="H443" s="21" t="str">
        <f>_xlfn.XLOOKUP(Tabla15[[#This Row],[cedula]],MINC_022025[CATEGORIA_PROPIA],MINC_022025[FECHA_INGRESO_PRIMER_CARGO],_xlfn.XLOOKUP(Tabla15[[#This Row],[COD]],TNOMINA[CODIGO],TNOMINA[nombre]))</f>
        <v>NATHALI CORREA</v>
      </c>
      <c r="I443" s="21" t="str">
        <f>_xlfn.XLOOKUP(Tabla15[[#This Row],[cedula]],MINC_022025[CATEGORIA_PROPIA],MINC_022025[CARGO],_xlfn.XLOOKUP(Tabla15[[#This Row],[COD]],TNOMINA[CODIGO],TNOMINA[cargo]))</f>
        <v>CONSERJE</v>
      </c>
      <c r="J443" s="21" t="str">
        <f>_xlfn.XLOOKUP(Tabla15[[#This Row],[cedula]],MINC_022025[NUMERO_DOCUMENTO],MINC_022025[LUGAR_FUNCIONES])</f>
        <v>TEATRO NACIONAL</v>
      </c>
      <c r="K4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3" s="21" t="str">
        <f>_xlfn.XLOOKUP(Tabla15[[#This Row],[CARGO]],TSIMPLIFICADO[CARGO],TSIMPLIFICADO[CATEGORIA DEL SERVIDOR],Tabla15[[#This Row],[TIPO]])</f>
        <v>ESTATUTO SIMPLIFICADO</v>
      </c>
      <c r="M443" s="21" t="str">
        <f>IF(Tabla15[[#This Row],[CTA]]="2.1.1.3.01","TRAMITE DE PENSION",IF(Tabla15[[#This Row],[CAT1]]&lt;&gt;"",Tabla15[[#This Row],[CAT1]],Tabla15[[#This Row],[CAT2]]))</f>
        <v>ESTATUTO SIMPLIFICADO</v>
      </c>
      <c r="N443" s="86" t="str">
        <f>_xlfn.XLOOKUP(Tabla15[[#This Row],[cedula]],TFECHA[cedula],TFECHA[desde],"")</f>
        <v/>
      </c>
      <c r="O443" s="86" t="str">
        <f>_xlfn.XLOOKUP(Tabla15[[#This Row],[cedula]],TFECHA[cedula],TFECHA[hasta],"")</f>
        <v/>
      </c>
      <c r="P443" s="34">
        <f>_xlfn.XLOOKUP(Tabla15[[#This Row],[COD]],TNOMINA[CODIGO],TNOMINA[sbruto])</f>
        <v>22000</v>
      </c>
      <c r="Q443" s="34">
        <f>_xlfn.XLOOKUP(Tabla15[[#This Row],[COD]],TNOMINA[CODIGO],TNOMINA[ISR])</f>
        <v>0</v>
      </c>
      <c r="R443" s="34">
        <f>_xlfn.XLOOKUP(Tabla15[[#This Row],[COD]],TNOMINA[CODIGO],TNOMINA[SFS])</f>
        <v>668.8</v>
      </c>
      <c r="S443" s="34">
        <f>_xlfn.XLOOKUP(Tabla15[[#This Row],[COD]],TNOMINA[CODIGO],TNOMINA[AFP])</f>
        <v>631.4</v>
      </c>
      <c r="T443" s="34">
        <f>_xlfn.XLOOKUP(Tabla15[[#This Row],[COD]],TNOMINA[CODIGO],TNOMINA[Otros Descuentos])</f>
        <v>0</v>
      </c>
      <c r="U443" s="34">
        <f>_xlfn.XLOOKUP(Tabla15[[#This Row],[COD]],TNOMINA[CODIGO],TNOMINA[sneto])</f>
        <v>16693.34</v>
      </c>
      <c r="V443" s="21" t="str" cm="1">
        <f t="array" ref="V443">_xlfn.XLOOKUP(Tabla15[[#This Row],[cedula]],MINC_022025[NUMERO_DOCUMENTO],LEFT(MINC_022025[GENERO],1))</f>
        <v>F</v>
      </c>
      <c r="W443" s="56" t="str">
        <f>_xlfn.XLOOKUP(Tabla15[[#This Row],[DIRECCIÓN O DEPARTAMENTO]],MINC_022025[LUGAR_FUNCIONES],MINC_022025[LUGAR_FUNCIONES_CODIGO])</f>
        <v>01.83.02.00.01</v>
      </c>
      <c r="X443" s="21">
        <f>LEN(Tabla15[[#This Row],[CODIGO LUGAR]])</f>
        <v>14</v>
      </c>
      <c r="Y443" s="2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2" t="str">
        <f>Tabla15[[#This Row],[cedula]]&amp;Tabla15[[#This Row],[CTA]]&amp;Tabla15[[#This Row],[prog]]</f>
        <v>402100918452.1.1.1.0113</v>
      </c>
      <c r="B444" s="21" t="s">
        <v>1787</v>
      </c>
      <c r="C444" s="59" t="s">
        <v>1811</v>
      </c>
      <c r="D444" s="59" t="s">
        <v>5759</v>
      </c>
      <c r="E444" s="59" t="s">
        <v>5731</v>
      </c>
      <c r="F444" s="59" t="s">
        <v>9</v>
      </c>
      <c r="G444" s="59" t="s">
        <v>2459</v>
      </c>
      <c r="H444" s="21" t="str">
        <f>_xlfn.XLOOKUP(Tabla15[[#This Row],[cedula]],MINC_022025[CATEGORIA_PROPIA],MINC_022025[FECHA_INGRESO_PRIMER_CARGO],_xlfn.XLOOKUP(Tabla15[[#This Row],[COD]],TNOMINA[CODIGO],TNOMINA[nombre]))</f>
        <v>NAYELY CLETO</v>
      </c>
      <c r="I444" s="21" t="str">
        <f>_xlfn.XLOOKUP(Tabla15[[#This Row],[cedula]],MINC_022025[CATEGORIA_PROPIA],MINC_022025[CARGO],_xlfn.XLOOKUP(Tabla15[[#This Row],[COD]],TNOMINA[CODIGO],TNOMINA[cargo]))</f>
        <v>CONSERJE</v>
      </c>
      <c r="J444" s="21" t="str">
        <f>_xlfn.XLOOKUP(Tabla15[[#This Row],[cedula]],MINC_022025[NUMERO_DOCUMENTO],MINC_022025[LUGAR_FUNCIONES])</f>
        <v>TEATRO NACIONAL</v>
      </c>
      <c r="K4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4" s="21" t="str">
        <f>_xlfn.XLOOKUP(Tabla15[[#This Row],[CARGO]],TSIMPLIFICADO[CARGO],TSIMPLIFICADO[CATEGORIA DEL SERVIDOR],Tabla15[[#This Row],[TIPO]])</f>
        <v>ESTATUTO SIMPLIFICADO</v>
      </c>
      <c r="M444" s="21" t="str">
        <f>IF(Tabla15[[#This Row],[CTA]]="2.1.1.3.01","TRAMITE DE PENSION",IF(Tabla15[[#This Row],[CAT1]]&lt;&gt;"",Tabla15[[#This Row],[CAT1]],Tabla15[[#This Row],[CAT2]]))</f>
        <v>ESTATUTO SIMPLIFICADO</v>
      </c>
      <c r="N444" s="86" t="str">
        <f>_xlfn.XLOOKUP(Tabla15[[#This Row],[cedula]],TFECHA[cedula],TFECHA[desde],"")</f>
        <v/>
      </c>
      <c r="O444" s="86" t="str">
        <f>_xlfn.XLOOKUP(Tabla15[[#This Row],[cedula]],TFECHA[cedula],TFECHA[hasta],"")</f>
        <v/>
      </c>
      <c r="P444" s="34">
        <f>_xlfn.XLOOKUP(Tabla15[[#This Row],[COD]],TNOMINA[CODIGO],TNOMINA[sbruto])</f>
        <v>22000</v>
      </c>
      <c r="Q444" s="34">
        <f>_xlfn.XLOOKUP(Tabla15[[#This Row],[COD]],TNOMINA[CODIGO],TNOMINA[ISR])</f>
        <v>0</v>
      </c>
      <c r="R444" s="34">
        <f>_xlfn.XLOOKUP(Tabla15[[#This Row],[COD]],TNOMINA[CODIGO],TNOMINA[SFS])</f>
        <v>668.8</v>
      </c>
      <c r="S444" s="34">
        <f>_xlfn.XLOOKUP(Tabla15[[#This Row],[COD]],TNOMINA[CODIGO],TNOMINA[AFP])</f>
        <v>631.4</v>
      </c>
      <c r="T444" s="34">
        <f>_xlfn.XLOOKUP(Tabla15[[#This Row],[COD]],TNOMINA[CODIGO],TNOMINA[Otros Descuentos])</f>
        <v>0</v>
      </c>
      <c r="U444" s="34">
        <f>_xlfn.XLOOKUP(Tabla15[[#This Row],[COD]],TNOMINA[CODIGO],TNOMINA[sneto])</f>
        <v>18908.8</v>
      </c>
      <c r="V444" s="21" t="str" cm="1">
        <f t="array" ref="V444">_xlfn.XLOOKUP(Tabla15[[#This Row],[cedula]],MINC_022025[NUMERO_DOCUMENTO],LEFT(MINC_022025[GENERO],1))</f>
        <v>F</v>
      </c>
      <c r="W444" s="56" t="str">
        <f>_xlfn.XLOOKUP(Tabla15[[#This Row],[DIRECCIÓN O DEPARTAMENTO]],MINC_022025[LUGAR_FUNCIONES],MINC_022025[LUGAR_FUNCIONES_CODIGO])</f>
        <v>01.83.02.00.01</v>
      </c>
      <c r="X444" s="21">
        <f>LEN(Tabla15[[#This Row],[CODIGO LUGAR]])</f>
        <v>14</v>
      </c>
      <c r="Y444" s="2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2" t="str">
        <f>Tabla15[[#This Row],[cedula]]&amp;Tabla15[[#This Row],[CTA]]&amp;Tabla15[[#This Row],[prog]]</f>
        <v>003006243272.1.1.1.0113</v>
      </c>
      <c r="B445" s="21" t="s">
        <v>1787</v>
      </c>
      <c r="C445" s="59" t="s">
        <v>1811</v>
      </c>
      <c r="D445" s="59" t="s">
        <v>5759</v>
      </c>
      <c r="E445" s="59" t="s">
        <v>5731</v>
      </c>
      <c r="F445" s="59" t="s">
        <v>9</v>
      </c>
      <c r="G445" s="59" t="s">
        <v>1632</v>
      </c>
      <c r="H445" s="21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445" s="21" t="str">
        <f>_xlfn.XLOOKUP(Tabla15[[#This Row],[cedula]],MINC_022025[CATEGORIA_PROPIA],MINC_022025[CARGO],_xlfn.XLOOKUP(Tabla15[[#This Row],[COD]],TNOMINA[CODIGO],TNOMINA[cargo]))</f>
        <v>CONSERJE</v>
      </c>
      <c r="J445" s="21" t="str">
        <f>_xlfn.XLOOKUP(Tabla15[[#This Row],[cedula]],MINC_022025[NUMERO_DOCUMENTO],MINC_022025[LUGAR_FUNCIONES])</f>
        <v>TEATRO NACIONAL</v>
      </c>
      <c r="K4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5" s="21" t="str">
        <f>_xlfn.XLOOKUP(Tabla15[[#This Row],[CARGO]],TSIMPLIFICADO[CARGO],TSIMPLIFICADO[CATEGORIA DEL SERVIDOR],Tabla15[[#This Row],[TIPO]])</f>
        <v>ESTATUTO SIMPLIFICADO</v>
      </c>
      <c r="M445" s="21" t="str">
        <f>IF(Tabla15[[#This Row],[CTA]]="2.1.1.3.01","TRAMITE DE PENSION",IF(Tabla15[[#This Row],[CAT1]]&lt;&gt;"",Tabla15[[#This Row],[CAT1]],Tabla15[[#This Row],[CAT2]]))</f>
        <v>ESTATUTO SIMPLIFICADO</v>
      </c>
      <c r="N445" s="86" t="str">
        <f>_xlfn.XLOOKUP(Tabla15[[#This Row],[cedula]],TFECHA[cedula],TFECHA[desde],"")</f>
        <v/>
      </c>
      <c r="O445" s="86" t="str">
        <f>_xlfn.XLOOKUP(Tabla15[[#This Row],[cedula]],TFECHA[cedula],TFECHA[hasta],"")</f>
        <v/>
      </c>
      <c r="P445" s="34">
        <f>_xlfn.XLOOKUP(Tabla15[[#This Row],[COD]],TNOMINA[CODIGO],TNOMINA[sbruto])</f>
        <v>22000</v>
      </c>
      <c r="Q445" s="34">
        <f>_xlfn.XLOOKUP(Tabla15[[#This Row],[COD]],TNOMINA[CODIGO],TNOMINA[ISR])</f>
        <v>0</v>
      </c>
      <c r="R445" s="34">
        <f>_xlfn.XLOOKUP(Tabla15[[#This Row],[COD]],TNOMINA[CODIGO],TNOMINA[SFS])</f>
        <v>668.8</v>
      </c>
      <c r="S445" s="34">
        <f>_xlfn.XLOOKUP(Tabla15[[#This Row],[COD]],TNOMINA[CODIGO],TNOMINA[AFP])</f>
        <v>631.4</v>
      </c>
      <c r="T445" s="34">
        <f>_xlfn.XLOOKUP(Tabla15[[#This Row],[COD]],TNOMINA[CODIGO],TNOMINA[Otros Descuentos])</f>
        <v>0</v>
      </c>
      <c r="U445" s="34">
        <f>_xlfn.XLOOKUP(Tabla15[[#This Row],[COD]],TNOMINA[CODIGO],TNOMINA[sneto])</f>
        <v>4139.12</v>
      </c>
      <c r="V445" s="21" t="str" cm="1">
        <f t="array" ref="V445">_xlfn.XLOOKUP(Tabla15[[#This Row],[cedula]],MINC_022025[NUMERO_DOCUMENTO],LEFT(MINC_022025[GENERO],1))</f>
        <v>F</v>
      </c>
      <c r="W445" s="56" t="str">
        <f>_xlfn.XLOOKUP(Tabla15[[#This Row],[DIRECCIÓN O DEPARTAMENTO]],MINC_022025[LUGAR_FUNCIONES],MINC_022025[LUGAR_FUNCIONES_CODIGO])</f>
        <v>01.83.02.00.01</v>
      </c>
      <c r="X445" s="21">
        <f>LEN(Tabla15[[#This Row],[CODIGO LUGAR]])</f>
        <v>14</v>
      </c>
      <c r="Y445" s="2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2" t="str">
        <f>Tabla15[[#This Row],[cedula]]&amp;Tabla15[[#This Row],[CTA]]&amp;Tabla15[[#This Row],[prog]]</f>
        <v>223008326272.1.1.1.0113</v>
      </c>
      <c r="B446" s="21" t="s">
        <v>1787</v>
      </c>
      <c r="C446" s="59" t="s">
        <v>1811</v>
      </c>
      <c r="D446" s="59" t="s">
        <v>5759</v>
      </c>
      <c r="E446" s="59" t="s">
        <v>5731</v>
      </c>
      <c r="F446" s="59" t="s">
        <v>9</v>
      </c>
      <c r="G446" s="59" t="s">
        <v>1634</v>
      </c>
      <c r="H446" s="21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446" s="21" t="str">
        <f>_xlfn.XLOOKUP(Tabla15[[#This Row],[cedula]],MINC_022025[CATEGORIA_PROPIA],MINC_022025[CARGO],_xlfn.XLOOKUP(Tabla15[[#This Row],[COD]],TNOMINA[CODIGO],TNOMINA[cargo]))</f>
        <v>VIGILANTE</v>
      </c>
      <c r="J446" s="21" t="str">
        <f>_xlfn.XLOOKUP(Tabla15[[#This Row],[cedula]],MINC_022025[NUMERO_DOCUMENTO],MINC_022025[LUGAR_FUNCIONES])</f>
        <v>TEATRO NACIONAL</v>
      </c>
      <c r="K4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6" s="21" t="str">
        <f>_xlfn.XLOOKUP(Tabla15[[#This Row],[CARGO]],TSIMPLIFICADO[CARGO],TSIMPLIFICADO[CATEGORIA DEL SERVIDOR],Tabla15[[#This Row],[TIPO]])</f>
        <v>ESTATUTO SIMPLIFICADO</v>
      </c>
      <c r="M446" s="21" t="str">
        <f>IF(Tabla15[[#This Row],[CTA]]="2.1.1.3.01","TRAMITE DE PENSION",IF(Tabla15[[#This Row],[CAT1]]&lt;&gt;"",Tabla15[[#This Row],[CAT1]],Tabla15[[#This Row],[CAT2]]))</f>
        <v>ESTATUTO SIMPLIFICADO</v>
      </c>
      <c r="N446" s="86" t="str">
        <f>_xlfn.XLOOKUP(Tabla15[[#This Row],[cedula]],TFECHA[cedula],TFECHA[desde],"")</f>
        <v/>
      </c>
      <c r="O446" s="86" t="str">
        <f>_xlfn.XLOOKUP(Tabla15[[#This Row],[cedula]],TFECHA[cedula],TFECHA[hasta],"")</f>
        <v/>
      </c>
      <c r="P446" s="34">
        <f>_xlfn.XLOOKUP(Tabla15[[#This Row],[COD]],TNOMINA[CODIGO],TNOMINA[sbruto])</f>
        <v>22000</v>
      </c>
      <c r="Q446" s="34">
        <f>_xlfn.XLOOKUP(Tabla15[[#This Row],[COD]],TNOMINA[CODIGO],TNOMINA[ISR])</f>
        <v>0</v>
      </c>
      <c r="R446" s="34">
        <f>_xlfn.XLOOKUP(Tabla15[[#This Row],[COD]],TNOMINA[CODIGO],TNOMINA[SFS])</f>
        <v>668.8</v>
      </c>
      <c r="S446" s="34">
        <f>_xlfn.XLOOKUP(Tabla15[[#This Row],[COD]],TNOMINA[CODIGO],TNOMINA[AFP])</f>
        <v>631.4</v>
      </c>
      <c r="T446" s="34">
        <f>_xlfn.XLOOKUP(Tabla15[[#This Row],[COD]],TNOMINA[CODIGO],TNOMINA[Otros Descuentos])</f>
        <v>0</v>
      </c>
      <c r="U446" s="34">
        <f>_xlfn.XLOOKUP(Tabla15[[#This Row],[COD]],TNOMINA[CODIGO],TNOMINA[sneto])</f>
        <v>19108.8</v>
      </c>
      <c r="V446" s="21" t="str" cm="1">
        <f t="array" ref="V446">_xlfn.XLOOKUP(Tabla15[[#This Row],[cedula]],MINC_022025[NUMERO_DOCUMENTO],LEFT(MINC_022025[GENERO],1))</f>
        <v>M</v>
      </c>
      <c r="W446" s="56" t="str">
        <f>_xlfn.XLOOKUP(Tabla15[[#This Row],[DIRECCIÓN O DEPARTAMENTO]],MINC_022025[LUGAR_FUNCIONES],MINC_022025[LUGAR_FUNCIONES_CODIGO])</f>
        <v>01.83.02.00.01</v>
      </c>
      <c r="X446" s="21">
        <f>LEN(Tabla15[[#This Row],[CODIGO LUGAR]])</f>
        <v>14</v>
      </c>
      <c r="Y446" s="2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2" t="str">
        <f>Tabla15[[#This Row],[cedula]]&amp;Tabla15[[#This Row],[CTA]]&amp;Tabla15[[#This Row],[prog]]</f>
        <v>001081651502.1.1.1.0113</v>
      </c>
      <c r="B447" s="21" t="s">
        <v>1787</v>
      </c>
      <c r="C447" s="59" t="s">
        <v>1811</v>
      </c>
      <c r="D447" s="59" t="s">
        <v>5759</v>
      </c>
      <c r="E447" s="59" t="s">
        <v>5731</v>
      </c>
      <c r="F447" s="59" t="s">
        <v>9</v>
      </c>
      <c r="G447" s="59" t="s">
        <v>969</v>
      </c>
      <c r="H447" s="21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447" s="21" t="str">
        <f>_xlfn.XLOOKUP(Tabla15[[#This Row],[cedula]],MINC_022025[CATEGORIA_PROPIA],MINC_022025[CARGO],_xlfn.XLOOKUP(Tabla15[[#This Row],[COD]],TNOMINA[CODIGO],TNOMINA[cargo]))</f>
        <v>CONSERJE</v>
      </c>
      <c r="J447" s="21" t="str">
        <f>_xlfn.XLOOKUP(Tabla15[[#This Row],[cedula]],MINC_022025[NUMERO_DOCUMENTO],MINC_022025[LUGAR_FUNCIONES])</f>
        <v>TEATRO NACIONAL</v>
      </c>
      <c r="K4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47" s="21" t="str">
        <f>_xlfn.XLOOKUP(Tabla15[[#This Row],[CARGO]],TSIMPLIFICADO[CARGO],TSIMPLIFICADO[CATEGORIA DEL SERVIDOR],Tabla15[[#This Row],[TIPO]])</f>
        <v>ESTATUTO SIMPLIFICADO</v>
      </c>
      <c r="M447" s="21" t="str">
        <f>IF(Tabla15[[#This Row],[CTA]]="2.1.1.3.01","TRAMITE DE PENSION",IF(Tabla15[[#This Row],[CAT1]]&lt;&gt;"",Tabla15[[#This Row],[CAT1]],Tabla15[[#This Row],[CAT2]]))</f>
        <v>CARRERA ADMINISTRATIVA</v>
      </c>
      <c r="N447" s="86" t="str">
        <f>_xlfn.XLOOKUP(Tabla15[[#This Row],[cedula]],TFECHA[cedula],TFECHA[desde],"")</f>
        <v/>
      </c>
      <c r="O447" s="86" t="str">
        <f>_xlfn.XLOOKUP(Tabla15[[#This Row],[cedula]],TFECHA[cedula],TFECHA[hasta],"")</f>
        <v/>
      </c>
      <c r="P447" s="34">
        <f>_xlfn.XLOOKUP(Tabla15[[#This Row],[COD]],TNOMINA[CODIGO],TNOMINA[sbruto])</f>
        <v>22000</v>
      </c>
      <c r="Q447" s="34">
        <f>_xlfn.XLOOKUP(Tabla15[[#This Row],[COD]],TNOMINA[CODIGO],TNOMINA[ISR])</f>
        <v>0</v>
      </c>
      <c r="R447" s="34">
        <f>_xlfn.XLOOKUP(Tabla15[[#This Row],[COD]],TNOMINA[CODIGO],TNOMINA[SFS])</f>
        <v>668.8</v>
      </c>
      <c r="S447" s="34">
        <f>_xlfn.XLOOKUP(Tabla15[[#This Row],[COD]],TNOMINA[CODIGO],TNOMINA[AFP])</f>
        <v>631.4</v>
      </c>
      <c r="T447" s="34">
        <f>_xlfn.XLOOKUP(Tabla15[[#This Row],[COD]],TNOMINA[CODIGO],TNOMINA[Otros Descuentos])</f>
        <v>0</v>
      </c>
      <c r="U447" s="34">
        <f>_xlfn.XLOOKUP(Tabla15[[#This Row],[COD]],TNOMINA[CODIGO],TNOMINA[sneto])</f>
        <v>11495.77</v>
      </c>
      <c r="V447" s="21" t="str" cm="1">
        <f t="array" ref="V447">_xlfn.XLOOKUP(Tabla15[[#This Row],[cedula]],MINC_022025[NUMERO_DOCUMENTO],LEFT(MINC_022025[GENERO],1))</f>
        <v>F</v>
      </c>
      <c r="W447" s="56" t="str">
        <f>_xlfn.XLOOKUP(Tabla15[[#This Row],[DIRECCIÓN O DEPARTAMENTO]],MINC_022025[LUGAR_FUNCIONES],MINC_022025[LUGAR_FUNCIONES_CODIGO])</f>
        <v>01.83.02.00.01</v>
      </c>
      <c r="X447" s="21">
        <f>LEN(Tabla15[[#This Row],[CODIGO LUGAR]])</f>
        <v>14</v>
      </c>
      <c r="Y447" s="2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2" t="str">
        <f>Tabla15[[#This Row],[cedula]]&amp;Tabla15[[#This Row],[CTA]]&amp;Tabla15[[#This Row],[prog]]</f>
        <v>001052345382.1.1.1.0113</v>
      </c>
      <c r="B448" s="21" t="s">
        <v>1787</v>
      </c>
      <c r="C448" s="59" t="s">
        <v>1811</v>
      </c>
      <c r="D448" s="59" t="s">
        <v>5759</v>
      </c>
      <c r="E448" s="59" t="s">
        <v>5731</v>
      </c>
      <c r="F448" s="59" t="s">
        <v>9</v>
      </c>
      <c r="G448" s="59" t="s">
        <v>1648</v>
      </c>
      <c r="H448" s="21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448" s="21" t="str">
        <f>_xlfn.XLOOKUP(Tabla15[[#This Row],[cedula]],MINC_022025[CATEGORIA_PROPIA],MINC_022025[CARGO],_xlfn.XLOOKUP(Tabla15[[#This Row],[COD]],TNOMINA[CODIGO],TNOMINA[cargo]))</f>
        <v>CONSERJE</v>
      </c>
      <c r="J448" s="21" t="str">
        <f>_xlfn.XLOOKUP(Tabla15[[#This Row],[cedula]],MINC_022025[NUMERO_DOCUMENTO],MINC_022025[LUGAR_FUNCIONES])</f>
        <v>TEATRO NACIONAL</v>
      </c>
      <c r="K4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8" s="21" t="str">
        <f>_xlfn.XLOOKUP(Tabla15[[#This Row],[CARGO]],TSIMPLIFICADO[CARGO],TSIMPLIFICADO[CATEGORIA DEL SERVIDOR],Tabla15[[#This Row],[TIPO]])</f>
        <v>ESTATUTO SIMPLIFICADO</v>
      </c>
      <c r="M448" s="21" t="str">
        <f>IF(Tabla15[[#This Row],[CTA]]="2.1.1.3.01","TRAMITE DE PENSION",IF(Tabla15[[#This Row],[CAT1]]&lt;&gt;"",Tabla15[[#This Row],[CAT1]],Tabla15[[#This Row],[CAT2]]))</f>
        <v>ESTATUTO SIMPLIFICADO</v>
      </c>
      <c r="N448" s="86" t="str">
        <f>_xlfn.XLOOKUP(Tabla15[[#This Row],[cedula]],TFECHA[cedula],TFECHA[desde],"")</f>
        <v/>
      </c>
      <c r="O448" s="86" t="str">
        <f>_xlfn.XLOOKUP(Tabla15[[#This Row],[cedula]],TFECHA[cedula],TFECHA[hasta],"")</f>
        <v/>
      </c>
      <c r="P448" s="34">
        <f>_xlfn.XLOOKUP(Tabla15[[#This Row],[COD]],TNOMINA[CODIGO],TNOMINA[sbruto])</f>
        <v>22000</v>
      </c>
      <c r="Q448" s="34">
        <f>_xlfn.XLOOKUP(Tabla15[[#This Row],[COD]],TNOMINA[CODIGO],TNOMINA[ISR])</f>
        <v>0</v>
      </c>
      <c r="R448" s="34">
        <f>_xlfn.XLOOKUP(Tabla15[[#This Row],[COD]],TNOMINA[CODIGO],TNOMINA[SFS])</f>
        <v>668.8</v>
      </c>
      <c r="S448" s="34">
        <f>_xlfn.XLOOKUP(Tabla15[[#This Row],[COD]],TNOMINA[CODIGO],TNOMINA[AFP])</f>
        <v>631.4</v>
      </c>
      <c r="T448" s="34">
        <f>_xlfn.XLOOKUP(Tabla15[[#This Row],[COD]],TNOMINA[CODIGO],TNOMINA[Otros Descuentos])</f>
        <v>0</v>
      </c>
      <c r="U448" s="34">
        <f>_xlfn.XLOOKUP(Tabla15[[#This Row],[COD]],TNOMINA[CODIGO],TNOMINA[sneto])</f>
        <v>4407.1000000000004</v>
      </c>
      <c r="V448" s="21" t="str" cm="1">
        <f t="array" ref="V448">_xlfn.XLOOKUP(Tabla15[[#This Row],[cedula]],MINC_022025[NUMERO_DOCUMENTO],LEFT(MINC_022025[GENERO],1))</f>
        <v>F</v>
      </c>
      <c r="W448" s="56" t="str">
        <f>_xlfn.XLOOKUP(Tabla15[[#This Row],[DIRECCIÓN O DEPARTAMENTO]],MINC_022025[LUGAR_FUNCIONES],MINC_022025[LUGAR_FUNCIONES_CODIGO])</f>
        <v>01.83.02.00.01</v>
      </c>
      <c r="X448" s="21">
        <f>LEN(Tabla15[[#This Row],[CODIGO LUGAR]])</f>
        <v>14</v>
      </c>
      <c r="Y448" s="2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2" t="str">
        <f>Tabla15[[#This Row],[cedula]]&amp;Tabla15[[#This Row],[CTA]]&amp;Tabla15[[#This Row],[prog]]</f>
        <v>059001538332.1.1.1.0113</v>
      </c>
      <c r="B449" s="21" t="s">
        <v>1787</v>
      </c>
      <c r="C449" s="59" t="s">
        <v>1811</v>
      </c>
      <c r="D449" s="59" t="s">
        <v>5759</v>
      </c>
      <c r="E449" s="59" t="s">
        <v>5731</v>
      </c>
      <c r="F449" s="59" t="s">
        <v>9</v>
      </c>
      <c r="G449" s="59" t="s">
        <v>1538</v>
      </c>
      <c r="H449" s="21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449" s="21" t="str">
        <f>_xlfn.XLOOKUP(Tabla15[[#This Row],[cedula]],MINC_022025[CATEGORIA_PROPIA],MINC_022025[CARGO],_xlfn.XLOOKUP(Tabla15[[#This Row],[COD]],TNOMINA[CODIGO],TNOMINA[cargo]))</f>
        <v>VIGILANTE</v>
      </c>
      <c r="J449" s="21" t="str">
        <f>_xlfn.XLOOKUP(Tabla15[[#This Row],[cedula]],MINC_022025[NUMERO_DOCUMENTO],MINC_022025[LUGAR_FUNCIONES])</f>
        <v>TEATRO NACIONAL</v>
      </c>
      <c r="K4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49" s="21" t="str">
        <f>_xlfn.XLOOKUP(Tabla15[[#This Row],[CARGO]],TSIMPLIFICADO[CARGO],TSIMPLIFICADO[CATEGORIA DEL SERVIDOR],Tabla15[[#This Row],[TIPO]])</f>
        <v>ESTATUTO SIMPLIFICADO</v>
      </c>
      <c r="M449" s="21" t="str">
        <f>IF(Tabla15[[#This Row],[CTA]]="2.1.1.3.01","TRAMITE DE PENSION",IF(Tabla15[[#This Row],[CAT1]]&lt;&gt;"",Tabla15[[#This Row],[CAT1]],Tabla15[[#This Row],[CAT2]]))</f>
        <v>ESTATUTO SIMPLIFICADO</v>
      </c>
      <c r="N449" s="86" t="str">
        <f>_xlfn.XLOOKUP(Tabla15[[#This Row],[cedula]],TFECHA[cedula],TFECHA[desde],"")</f>
        <v/>
      </c>
      <c r="O449" s="86" t="str">
        <f>_xlfn.XLOOKUP(Tabla15[[#This Row],[cedula]],TFECHA[cedula],TFECHA[hasta],"")</f>
        <v/>
      </c>
      <c r="P449" s="34">
        <f>_xlfn.XLOOKUP(Tabla15[[#This Row],[COD]],TNOMINA[CODIGO],TNOMINA[sbruto])</f>
        <v>20000</v>
      </c>
      <c r="Q449" s="34">
        <f>_xlfn.XLOOKUP(Tabla15[[#This Row],[COD]],TNOMINA[CODIGO],TNOMINA[ISR])</f>
        <v>0</v>
      </c>
      <c r="R449" s="34">
        <f>_xlfn.XLOOKUP(Tabla15[[#This Row],[COD]],TNOMINA[CODIGO],TNOMINA[SFS])</f>
        <v>608</v>
      </c>
      <c r="S449" s="34">
        <f>_xlfn.XLOOKUP(Tabla15[[#This Row],[COD]],TNOMINA[CODIGO],TNOMINA[AFP])</f>
        <v>574</v>
      </c>
      <c r="T449" s="34">
        <f>_xlfn.XLOOKUP(Tabla15[[#This Row],[COD]],TNOMINA[CODIGO],TNOMINA[Otros Descuentos])</f>
        <v>0</v>
      </c>
      <c r="U449" s="34">
        <f>_xlfn.XLOOKUP(Tabla15[[#This Row],[COD]],TNOMINA[CODIGO],TNOMINA[sneto])</f>
        <v>17227</v>
      </c>
      <c r="V449" s="21" t="str" cm="1">
        <f t="array" ref="V449">_xlfn.XLOOKUP(Tabla15[[#This Row],[cedula]],MINC_022025[NUMERO_DOCUMENTO],LEFT(MINC_022025[GENERO],1))</f>
        <v>M</v>
      </c>
      <c r="W449" s="56" t="str">
        <f>_xlfn.XLOOKUP(Tabla15[[#This Row],[DIRECCIÓN O DEPARTAMENTO]],MINC_022025[LUGAR_FUNCIONES],MINC_022025[LUGAR_FUNCIONES_CODIGO])</f>
        <v>01.83.02.00.01</v>
      </c>
      <c r="X449" s="21">
        <f>LEN(Tabla15[[#This Row],[CODIGO LUGAR]])</f>
        <v>14</v>
      </c>
      <c r="Y449" s="2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2" t="str">
        <f>Tabla15[[#This Row],[cedula]]&amp;Tabla15[[#This Row],[CTA]]&amp;Tabla15[[#This Row],[prog]]</f>
        <v>223011344112.1.1.1.0113</v>
      </c>
      <c r="B450" s="21" t="s">
        <v>1787</v>
      </c>
      <c r="C450" s="59" t="s">
        <v>1811</v>
      </c>
      <c r="D450" s="59" t="s">
        <v>5759</v>
      </c>
      <c r="E450" s="59" t="s">
        <v>5731</v>
      </c>
      <c r="F450" s="59" t="s">
        <v>9</v>
      </c>
      <c r="G450" s="59" t="s">
        <v>2394</v>
      </c>
      <c r="H450" s="21" t="str">
        <f>_xlfn.XLOOKUP(Tabla15[[#This Row],[cedula]],MINC_022025[CATEGORIA_PROPIA],MINC_022025[FECHA_INGRESO_PRIMER_CARGO],_xlfn.XLOOKUP(Tabla15[[#This Row],[COD]],TNOMINA[CODIGO],TNOMINA[nombre]))</f>
        <v>JOSE ELADIO OLIVO BELLO</v>
      </c>
      <c r="I450" s="21" t="str">
        <f>_xlfn.XLOOKUP(Tabla15[[#This Row],[cedula]],MINC_022025[CATEGORIA_PROPIA],MINC_022025[CARGO],_xlfn.XLOOKUP(Tabla15[[#This Row],[COD]],TNOMINA[CODIGO],TNOMINA[cargo]))</f>
        <v>CAMARERO</v>
      </c>
      <c r="J450" s="21" t="str">
        <f>_xlfn.XLOOKUP(Tabla15[[#This Row],[cedula]],MINC_022025[NUMERO_DOCUMENTO],MINC_022025[LUGAR_FUNCIONES])</f>
        <v>TEATRO NACIONAL</v>
      </c>
      <c r="K4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0" s="21" t="str">
        <f>_xlfn.XLOOKUP(Tabla15[[#This Row],[CARGO]],TSIMPLIFICADO[CARGO],TSIMPLIFICADO[CATEGORIA DEL SERVIDOR],Tabla15[[#This Row],[TIPO]])</f>
        <v>ESTATUTO SIMPLIFICADO</v>
      </c>
      <c r="M450" s="21" t="str">
        <f>IF(Tabla15[[#This Row],[CTA]]="2.1.1.3.01","TRAMITE DE PENSION",IF(Tabla15[[#This Row],[CAT1]]&lt;&gt;"",Tabla15[[#This Row],[CAT1]],Tabla15[[#This Row],[CAT2]]))</f>
        <v>ESTATUTO SIMPLIFICADO</v>
      </c>
      <c r="N450" s="86" t="str">
        <f>_xlfn.XLOOKUP(Tabla15[[#This Row],[cedula]],TFECHA[cedula],TFECHA[desde],"")</f>
        <v/>
      </c>
      <c r="O450" s="86" t="str">
        <f>_xlfn.XLOOKUP(Tabla15[[#This Row],[cedula]],TFECHA[cedula],TFECHA[hasta],"")</f>
        <v/>
      </c>
      <c r="P450" s="34">
        <f>_xlfn.XLOOKUP(Tabla15[[#This Row],[COD]],TNOMINA[CODIGO],TNOMINA[sbruto])</f>
        <v>20000</v>
      </c>
      <c r="Q450" s="34">
        <f>_xlfn.XLOOKUP(Tabla15[[#This Row],[COD]],TNOMINA[CODIGO],TNOMINA[ISR])</f>
        <v>0</v>
      </c>
      <c r="R450" s="34">
        <f>_xlfn.XLOOKUP(Tabla15[[#This Row],[COD]],TNOMINA[CODIGO],TNOMINA[SFS])</f>
        <v>608</v>
      </c>
      <c r="S450" s="34">
        <f>_xlfn.XLOOKUP(Tabla15[[#This Row],[COD]],TNOMINA[CODIGO],TNOMINA[AFP])</f>
        <v>574</v>
      </c>
      <c r="T450" s="34">
        <f>_xlfn.XLOOKUP(Tabla15[[#This Row],[COD]],TNOMINA[CODIGO],TNOMINA[Otros Descuentos])</f>
        <v>0</v>
      </c>
      <c r="U450" s="34">
        <f>_xlfn.XLOOKUP(Tabla15[[#This Row],[COD]],TNOMINA[CODIGO],TNOMINA[sneto])</f>
        <v>18793</v>
      </c>
      <c r="V450" s="21" t="str" cm="1">
        <f t="array" ref="V450">_xlfn.XLOOKUP(Tabla15[[#This Row],[cedula]],MINC_022025[NUMERO_DOCUMENTO],LEFT(MINC_022025[GENERO],1))</f>
        <v>M</v>
      </c>
      <c r="W450" s="56" t="str">
        <f>_xlfn.XLOOKUP(Tabla15[[#This Row],[DIRECCIÓN O DEPARTAMENTO]],MINC_022025[LUGAR_FUNCIONES],MINC_022025[LUGAR_FUNCIONES_CODIGO])</f>
        <v>01.83.02.00.01</v>
      </c>
      <c r="X450" s="21">
        <f>LEN(Tabla15[[#This Row],[CODIGO LUGAR]])</f>
        <v>14</v>
      </c>
      <c r="Y450" s="2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2" t="str">
        <f>Tabla15[[#This Row],[cedula]]&amp;Tabla15[[#This Row],[CTA]]&amp;Tabla15[[#This Row],[prog]]</f>
        <v>001190770302.1.1.1.0113</v>
      </c>
      <c r="B451" s="21" t="s">
        <v>1787</v>
      </c>
      <c r="C451" s="59" t="s">
        <v>1811</v>
      </c>
      <c r="D451" s="59" t="s">
        <v>5759</v>
      </c>
      <c r="E451" s="59" t="s">
        <v>5731</v>
      </c>
      <c r="F451" s="59" t="s">
        <v>9</v>
      </c>
      <c r="G451" s="59" t="s">
        <v>1609</v>
      </c>
      <c r="H451" s="21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451" s="21" t="str">
        <f>_xlfn.XLOOKUP(Tabla15[[#This Row],[cedula]],MINC_022025[CATEGORIA_PROPIA],MINC_022025[CARGO],_xlfn.XLOOKUP(Tabla15[[#This Row],[COD]],TNOMINA[CODIGO],TNOMINA[cargo]))</f>
        <v>ASESOR CULTURAL</v>
      </c>
      <c r="J451" s="21" t="str">
        <f>_xlfn.XLOOKUP(Tabla15[[#This Row],[cedula]],MINC_022025[NUMERO_DOCUMENTO],MINC_022025[LUGAR_FUNCIONES])</f>
        <v>GRAN TEATRO DEL CIBAO</v>
      </c>
      <c r="K4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451" s="21" t="str">
        <f>_xlfn.XLOOKUP(Tabla15[[#This Row],[CARGO]],TSIMPLIFICADO[CARGO],TSIMPLIFICADO[CATEGORIA DEL SERVIDOR],Tabla15[[#This Row],[TIPO]])</f>
        <v>FIJO</v>
      </c>
      <c r="M451" s="21" t="str">
        <f>IF(Tabla15[[#This Row],[CTA]]="2.1.1.3.01","TRAMITE DE PENSION",IF(Tabla15[[#This Row],[CAT1]]&lt;&gt;"",Tabla15[[#This Row],[CAT1]],Tabla15[[#This Row],[CAT2]]))</f>
        <v>EMPLEADO DE CONFIANZA</v>
      </c>
      <c r="N451" s="86" t="str">
        <f>_xlfn.XLOOKUP(Tabla15[[#This Row],[cedula]],TFECHA[cedula],TFECHA[desde],"")</f>
        <v/>
      </c>
      <c r="O451" s="86" t="str">
        <f>_xlfn.XLOOKUP(Tabla15[[#This Row],[cedula]],TFECHA[cedula],TFECHA[hasta],"")</f>
        <v/>
      </c>
      <c r="P451" s="34">
        <f>_xlfn.XLOOKUP(Tabla15[[#This Row],[COD]],TNOMINA[CODIGO],TNOMINA[sbruto])</f>
        <v>100000</v>
      </c>
      <c r="Q451" s="34">
        <f>_xlfn.XLOOKUP(Tabla15[[#This Row],[COD]],TNOMINA[CODIGO],TNOMINA[ISR])</f>
        <v>12105.37</v>
      </c>
      <c r="R451" s="34">
        <f>_xlfn.XLOOKUP(Tabla15[[#This Row],[COD]],TNOMINA[CODIGO],TNOMINA[SFS])</f>
        <v>3040</v>
      </c>
      <c r="S451" s="34">
        <f>_xlfn.XLOOKUP(Tabla15[[#This Row],[COD]],TNOMINA[CODIGO],TNOMINA[AFP])</f>
        <v>2870</v>
      </c>
      <c r="T451" s="34">
        <f>_xlfn.XLOOKUP(Tabla15[[#This Row],[COD]],TNOMINA[CODIGO],TNOMINA[Otros Descuentos])</f>
        <v>25</v>
      </c>
      <c r="U451" s="34">
        <f>_xlfn.XLOOKUP(Tabla15[[#This Row],[COD]],TNOMINA[CODIGO],TNOMINA[sneto])</f>
        <v>81959.63</v>
      </c>
      <c r="V451" s="21" t="str" cm="1">
        <f t="array" ref="V451">_xlfn.XLOOKUP(Tabla15[[#This Row],[cedula]],MINC_022025[NUMERO_DOCUMENTO],LEFT(MINC_022025[GENERO],1))</f>
        <v>M</v>
      </c>
      <c r="W451" s="56" t="str">
        <f>_xlfn.XLOOKUP(Tabla15[[#This Row],[DIRECCIÓN O DEPARTAMENTO]],MINC_022025[LUGAR_FUNCIONES],MINC_022025[LUGAR_FUNCIONES_CODIGO])</f>
        <v>01.83.02.00.02</v>
      </c>
      <c r="X451" s="21">
        <f>LEN(Tabla15[[#This Row],[CODIGO LUGAR]])</f>
        <v>14</v>
      </c>
      <c r="Y451" s="2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2" t="str">
        <f>Tabla15[[#This Row],[cedula]]&amp;Tabla15[[#This Row],[CTA]]&amp;Tabla15[[#This Row],[prog]]</f>
        <v>037007337892.1.1.1.0113</v>
      </c>
      <c r="B452" s="21" t="s">
        <v>1787</v>
      </c>
      <c r="C452" s="59" t="s">
        <v>1811</v>
      </c>
      <c r="D452" s="59" t="s">
        <v>5759</v>
      </c>
      <c r="E452" s="59" t="s">
        <v>5731</v>
      </c>
      <c r="F452" s="59" t="s">
        <v>9</v>
      </c>
      <c r="G452" s="59" t="s">
        <v>1342</v>
      </c>
      <c r="H452" s="21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452" s="21" t="str">
        <f>_xlfn.XLOOKUP(Tabla15[[#This Row],[cedula]],MINC_022025[CATEGORIA_PROPIA],MINC_022025[CARGO],_xlfn.XLOOKUP(Tabla15[[#This Row],[COD]],TNOMINA[CODIGO],TNOMINA[cargo]))</f>
        <v>ANALISTA</v>
      </c>
      <c r="J452" s="21" t="str">
        <f>_xlfn.XLOOKUP(Tabla15[[#This Row],[cedula]],MINC_022025[NUMERO_DOCUMENTO],MINC_022025[LUGAR_FUNCIONES])</f>
        <v>GRAN TEATRO DEL CIBAO</v>
      </c>
      <c r="K4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2" s="21" t="str">
        <f>_xlfn.XLOOKUP(Tabla15[[#This Row],[CARGO]],TSIMPLIFICADO[CARGO],TSIMPLIFICADO[CATEGORIA DEL SERVIDOR],Tabla15[[#This Row],[TIPO]])</f>
        <v>FIJO</v>
      </c>
      <c r="M452" s="21" t="str">
        <f>IF(Tabla15[[#This Row],[CTA]]="2.1.1.3.01","TRAMITE DE PENSION",IF(Tabla15[[#This Row],[CAT1]]&lt;&gt;"",Tabla15[[#This Row],[CAT1]],Tabla15[[#This Row],[CAT2]]))</f>
        <v>FIJO</v>
      </c>
      <c r="N452" s="86" t="str">
        <f>_xlfn.XLOOKUP(Tabla15[[#This Row],[cedula]],TFECHA[cedula],TFECHA[desde],"")</f>
        <v/>
      </c>
      <c r="O452" s="86" t="str">
        <f>_xlfn.XLOOKUP(Tabla15[[#This Row],[cedula]],TFECHA[cedula],TFECHA[hasta],"")</f>
        <v/>
      </c>
      <c r="P452" s="34">
        <f>_xlfn.XLOOKUP(Tabla15[[#This Row],[COD]],TNOMINA[CODIGO],TNOMINA[sbruto])</f>
        <v>70000</v>
      </c>
      <c r="Q452" s="34">
        <f>_xlfn.XLOOKUP(Tabla15[[#This Row],[COD]],TNOMINA[CODIGO],TNOMINA[ISR])</f>
        <v>5368.48</v>
      </c>
      <c r="R452" s="34">
        <f>_xlfn.XLOOKUP(Tabla15[[#This Row],[COD]],TNOMINA[CODIGO],TNOMINA[SFS])</f>
        <v>2128</v>
      </c>
      <c r="S452" s="34">
        <f>_xlfn.XLOOKUP(Tabla15[[#This Row],[COD]],TNOMINA[CODIGO],TNOMINA[AFP])</f>
        <v>2009</v>
      </c>
      <c r="T452" s="34">
        <f>_xlfn.XLOOKUP(Tabla15[[#This Row],[COD]],TNOMINA[CODIGO],TNOMINA[Otros Descuentos])</f>
        <v>925.00000000000728</v>
      </c>
      <c r="U452" s="34">
        <f>_xlfn.XLOOKUP(Tabla15[[#This Row],[COD]],TNOMINA[CODIGO],TNOMINA[sneto])</f>
        <v>59569.52</v>
      </c>
      <c r="V452" s="21" t="str" cm="1">
        <f t="array" ref="V452">_xlfn.XLOOKUP(Tabla15[[#This Row],[cedula]],MINC_022025[NUMERO_DOCUMENTO],LEFT(MINC_022025[GENERO],1))</f>
        <v>F</v>
      </c>
      <c r="W452" s="56" t="str">
        <f>_xlfn.XLOOKUP(Tabla15[[#This Row],[DIRECCIÓN O DEPARTAMENTO]],MINC_022025[LUGAR_FUNCIONES],MINC_022025[LUGAR_FUNCIONES_CODIGO])</f>
        <v>01.83.02.00.02</v>
      </c>
      <c r="X452" s="21">
        <f>LEN(Tabla15[[#This Row],[CODIGO LUGAR]])</f>
        <v>14</v>
      </c>
      <c r="Y452" s="2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2" t="str">
        <f>Tabla15[[#This Row],[cedula]]&amp;Tabla15[[#This Row],[CTA]]&amp;Tabla15[[#This Row],[prog]]</f>
        <v>031010941042.1.1.1.0113</v>
      </c>
      <c r="B453" s="21" t="s">
        <v>1787</v>
      </c>
      <c r="C453" s="59" t="s">
        <v>1811</v>
      </c>
      <c r="D453" s="59" t="s">
        <v>5759</v>
      </c>
      <c r="E453" s="59" t="s">
        <v>5731</v>
      </c>
      <c r="F453" s="59" t="s">
        <v>9</v>
      </c>
      <c r="G453" s="59" t="s">
        <v>1603</v>
      </c>
      <c r="H453" s="21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453" s="21" t="str">
        <f>_xlfn.XLOOKUP(Tabla15[[#This Row],[cedula]],MINC_022025[CATEGORIA_PROPIA],MINC_022025[CARGO],_xlfn.XLOOKUP(Tabla15[[#This Row],[COD]],TNOMINA[CODIGO],TNOMINA[cargo]))</f>
        <v>COORDINADOR (A)</v>
      </c>
      <c r="J453" s="21" t="str">
        <f>_xlfn.XLOOKUP(Tabla15[[#This Row],[cedula]],MINC_022025[NUMERO_DOCUMENTO],MINC_022025[LUGAR_FUNCIONES])</f>
        <v>GRAN TEATRO DEL CIBAO</v>
      </c>
      <c r="K4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3" s="21" t="str">
        <f>_xlfn.XLOOKUP(Tabla15[[#This Row],[CARGO]],TSIMPLIFICADO[CARGO],TSIMPLIFICADO[CATEGORIA DEL SERVIDOR],Tabla15[[#This Row],[TIPO]])</f>
        <v>FIJO</v>
      </c>
      <c r="M453" s="21" t="str">
        <f>IF(Tabla15[[#This Row],[CTA]]="2.1.1.3.01","TRAMITE DE PENSION",IF(Tabla15[[#This Row],[CAT1]]&lt;&gt;"",Tabla15[[#This Row],[CAT1]],Tabla15[[#This Row],[CAT2]]))</f>
        <v>FIJO</v>
      </c>
      <c r="N453" s="86" t="str">
        <f>_xlfn.XLOOKUP(Tabla15[[#This Row],[cedula]],TFECHA[cedula],TFECHA[desde],"")</f>
        <v/>
      </c>
      <c r="O453" s="86" t="str">
        <f>_xlfn.XLOOKUP(Tabla15[[#This Row],[cedula]],TFECHA[cedula],TFECHA[hasta],"")</f>
        <v/>
      </c>
      <c r="P453" s="34">
        <f>_xlfn.XLOOKUP(Tabla15[[#This Row],[COD]],TNOMINA[CODIGO],TNOMINA[sbruto])</f>
        <v>60000</v>
      </c>
      <c r="Q453" s="34">
        <f>_xlfn.XLOOKUP(Tabla15[[#This Row],[COD]],TNOMINA[CODIGO],TNOMINA[ISR])</f>
        <v>2800.49</v>
      </c>
      <c r="R453" s="34">
        <f>_xlfn.XLOOKUP(Tabla15[[#This Row],[COD]],TNOMINA[CODIGO],TNOMINA[SFS])</f>
        <v>1824</v>
      </c>
      <c r="S453" s="34">
        <f>_xlfn.XLOOKUP(Tabla15[[#This Row],[COD]],TNOMINA[CODIGO],TNOMINA[AFP])</f>
        <v>1722</v>
      </c>
      <c r="T453" s="34">
        <f>_xlfn.XLOOKUP(Tabla15[[#This Row],[COD]],TNOMINA[CODIGO],TNOMINA[Otros Descuentos])</f>
        <v>3755.9200000000055</v>
      </c>
      <c r="U453" s="34">
        <f>_xlfn.XLOOKUP(Tabla15[[#This Row],[COD]],TNOMINA[CODIGO],TNOMINA[sneto])</f>
        <v>49897.59</v>
      </c>
      <c r="V453" s="21" t="str" cm="1">
        <f t="array" ref="V453">_xlfn.XLOOKUP(Tabla15[[#This Row],[cedula]],MINC_022025[NUMERO_DOCUMENTO],LEFT(MINC_022025[GENERO],1))</f>
        <v>F</v>
      </c>
      <c r="W453" s="56" t="str">
        <f>_xlfn.XLOOKUP(Tabla15[[#This Row],[DIRECCIÓN O DEPARTAMENTO]],MINC_022025[LUGAR_FUNCIONES],MINC_022025[LUGAR_FUNCIONES_CODIGO])</f>
        <v>01.83.02.00.02</v>
      </c>
      <c r="X453" s="21">
        <f>LEN(Tabla15[[#This Row],[CODIGO LUGAR]])</f>
        <v>14</v>
      </c>
      <c r="Y453" s="2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2" t="str">
        <f>Tabla15[[#This Row],[cedula]]&amp;Tabla15[[#This Row],[CTA]]&amp;Tabla15[[#This Row],[prog]]</f>
        <v>001009399412.1.1.1.0113</v>
      </c>
      <c r="B454" s="21" t="s">
        <v>1787</v>
      </c>
      <c r="C454" s="59" t="s">
        <v>1811</v>
      </c>
      <c r="D454" s="59" t="s">
        <v>5759</v>
      </c>
      <c r="E454" s="59" t="s">
        <v>5731</v>
      </c>
      <c r="F454" s="59" t="s">
        <v>9</v>
      </c>
      <c r="G454" s="59" t="s">
        <v>2355</v>
      </c>
      <c r="H454" s="21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454" s="21" t="str">
        <f>_xlfn.XLOOKUP(Tabla15[[#This Row],[cedula]],MINC_022025[CATEGORIA_PROPIA],MINC_022025[CARGO],_xlfn.XLOOKUP(Tabla15[[#This Row],[COD]],TNOMINA[CODIGO],TNOMINA[cargo]))</f>
        <v>GESTOR DE PROTOCOLO</v>
      </c>
      <c r="J454" s="21" t="str">
        <f>_xlfn.XLOOKUP(Tabla15[[#This Row],[cedula]],MINC_022025[NUMERO_DOCUMENTO],MINC_022025[LUGAR_FUNCIONES])</f>
        <v>GRAN TEATRO DEL CIBAO</v>
      </c>
      <c r="K4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4" s="21" t="str">
        <f>_xlfn.XLOOKUP(Tabla15[[#This Row],[CARGO]],TSIMPLIFICADO[CARGO],TSIMPLIFICADO[CATEGORIA DEL SERVIDOR],Tabla15[[#This Row],[TIPO]])</f>
        <v>ESTATUTO SIMPLIFICADO</v>
      </c>
      <c r="M454" s="21" t="str">
        <f>IF(Tabla15[[#This Row],[CTA]]="2.1.1.3.01","TRAMITE DE PENSION",IF(Tabla15[[#This Row],[CAT1]]&lt;&gt;"",Tabla15[[#This Row],[CAT1]],Tabla15[[#This Row],[CAT2]]))</f>
        <v>ESTATUTO SIMPLIFICADO</v>
      </c>
      <c r="N454" s="86" t="str">
        <f>_xlfn.XLOOKUP(Tabla15[[#This Row],[cedula]],TFECHA[cedula],TFECHA[desde],"")</f>
        <v/>
      </c>
      <c r="O454" s="86" t="str">
        <f>_xlfn.XLOOKUP(Tabla15[[#This Row],[cedula]],TFECHA[cedula],TFECHA[hasta],"")</f>
        <v/>
      </c>
      <c r="P454" s="34">
        <f>_xlfn.XLOOKUP(Tabla15[[#This Row],[COD]],TNOMINA[CODIGO],TNOMINA[sbruto])</f>
        <v>48000</v>
      </c>
      <c r="Q454" s="34">
        <f>_xlfn.XLOOKUP(Tabla15[[#This Row],[COD]],TNOMINA[CODIGO],TNOMINA[ISR])</f>
        <v>1571.73</v>
      </c>
      <c r="R454" s="34">
        <f>_xlfn.XLOOKUP(Tabla15[[#This Row],[COD]],TNOMINA[CODIGO],TNOMINA[SFS])</f>
        <v>1459.2</v>
      </c>
      <c r="S454" s="34">
        <f>_xlfn.XLOOKUP(Tabla15[[#This Row],[COD]],TNOMINA[CODIGO],TNOMINA[AFP])</f>
        <v>1377.6</v>
      </c>
      <c r="T454" s="34">
        <f>_xlfn.XLOOKUP(Tabla15[[#This Row],[COD]],TNOMINA[CODIGO],TNOMINA[Otros Descuentos])</f>
        <v>586.88000000000466</v>
      </c>
      <c r="U454" s="34">
        <f>_xlfn.XLOOKUP(Tabla15[[#This Row],[COD]],TNOMINA[CODIGO],TNOMINA[sneto])</f>
        <v>43004.59</v>
      </c>
      <c r="V454" s="21" t="str" cm="1">
        <f t="array" ref="V454">_xlfn.XLOOKUP(Tabla15[[#This Row],[cedula]],MINC_022025[NUMERO_DOCUMENTO],LEFT(MINC_022025[GENERO],1))</f>
        <v>F</v>
      </c>
      <c r="W454" s="56" t="str">
        <f>_xlfn.XLOOKUP(Tabla15[[#This Row],[DIRECCIÓN O DEPARTAMENTO]],MINC_022025[LUGAR_FUNCIONES],MINC_022025[LUGAR_FUNCIONES_CODIGO])</f>
        <v>01.83.02.00.02</v>
      </c>
      <c r="X454" s="21">
        <f>LEN(Tabla15[[#This Row],[CODIGO LUGAR]])</f>
        <v>14</v>
      </c>
      <c r="Y454" s="2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2" t="str">
        <f>Tabla15[[#This Row],[cedula]]&amp;Tabla15[[#This Row],[CTA]]&amp;Tabla15[[#This Row],[prog]]</f>
        <v>031004678892.1.1.1.0113</v>
      </c>
      <c r="B455" s="21" t="s">
        <v>1787</v>
      </c>
      <c r="C455" s="59" t="s">
        <v>1811</v>
      </c>
      <c r="D455" s="59" t="s">
        <v>5759</v>
      </c>
      <c r="E455" s="59" t="s">
        <v>5731</v>
      </c>
      <c r="F455" s="59" t="s">
        <v>9</v>
      </c>
      <c r="G455" s="59" t="s">
        <v>2860</v>
      </c>
      <c r="H455" s="21" t="str">
        <f>_xlfn.XLOOKUP(Tabla15[[#This Row],[cedula]],MINC_022025[CATEGORIA_PROPIA],MINC_022025[FECHA_INGRESO_PRIMER_CARGO],_xlfn.XLOOKUP(Tabla15[[#This Row],[COD]],TNOMINA[CODIGO],TNOMINA[nombre]))</f>
        <v>MARIA FRANCISCA QUIÑONES DE LEON</v>
      </c>
      <c r="I455" s="21" t="str">
        <f>_xlfn.XLOOKUP(Tabla15[[#This Row],[cedula]],MINC_022025[CATEGORIA_PROPIA],MINC_022025[CARGO],_xlfn.XLOOKUP(Tabla15[[#This Row],[COD]],TNOMINA[CODIGO],TNOMINA[cargo]))</f>
        <v>GESTOR DE PROTOCOLO</v>
      </c>
      <c r="J455" s="21" t="str">
        <f>_xlfn.XLOOKUP(Tabla15[[#This Row],[cedula]],MINC_022025[NUMERO_DOCUMENTO],MINC_022025[LUGAR_FUNCIONES])</f>
        <v>GRAN TEATRO DEL CIBAO</v>
      </c>
      <c r="K4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5" s="21" t="str">
        <f>_xlfn.XLOOKUP(Tabla15[[#This Row],[CARGO]],TSIMPLIFICADO[CARGO],TSIMPLIFICADO[CATEGORIA DEL SERVIDOR],Tabla15[[#This Row],[TIPO]])</f>
        <v>ESTATUTO SIMPLIFICADO</v>
      </c>
      <c r="M455" s="21" t="str">
        <f>IF(Tabla15[[#This Row],[CTA]]="2.1.1.3.01","TRAMITE DE PENSION",IF(Tabla15[[#This Row],[CAT1]]&lt;&gt;"",Tabla15[[#This Row],[CAT1]],Tabla15[[#This Row],[CAT2]]))</f>
        <v>ESTATUTO SIMPLIFICADO</v>
      </c>
      <c r="N455" s="86" t="str">
        <f>_xlfn.XLOOKUP(Tabla15[[#This Row],[cedula]],TFECHA[cedula],TFECHA[desde],"")</f>
        <v/>
      </c>
      <c r="O455" s="86" t="str">
        <f>_xlfn.XLOOKUP(Tabla15[[#This Row],[cedula]],TFECHA[cedula],TFECHA[hasta],"")</f>
        <v/>
      </c>
      <c r="P455" s="34">
        <f>_xlfn.XLOOKUP(Tabla15[[#This Row],[COD]],TNOMINA[CODIGO],TNOMINA[sbruto])</f>
        <v>48000</v>
      </c>
      <c r="Q455" s="34">
        <f>_xlfn.XLOOKUP(Tabla15[[#This Row],[COD]],TNOMINA[CODIGO],TNOMINA[ISR])</f>
        <v>1571.73</v>
      </c>
      <c r="R455" s="34">
        <f>_xlfn.XLOOKUP(Tabla15[[#This Row],[COD]],TNOMINA[CODIGO],TNOMINA[SFS])</f>
        <v>1459.2</v>
      </c>
      <c r="S455" s="34">
        <f>_xlfn.XLOOKUP(Tabla15[[#This Row],[COD]],TNOMINA[CODIGO],TNOMINA[AFP])</f>
        <v>1377.6</v>
      </c>
      <c r="T455" s="34">
        <f>_xlfn.XLOOKUP(Tabla15[[#This Row],[COD]],TNOMINA[CODIGO],TNOMINA[Otros Descuentos])</f>
        <v>25</v>
      </c>
      <c r="U455" s="34">
        <f>_xlfn.XLOOKUP(Tabla15[[#This Row],[COD]],TNOMINA[CODIGO],TNOMINA[sneto])</f>
        <v>43566.47</v>
      </c>
      <c r="V455" s="21" t="str" cm="1">
        <f t="array" ref="V455">_xlfn.XLOOKUP(Tabla15[[#This Row],[cedula]],MINC_022025[NUMERO_DOCUMENTO],LEFT(MINC_022025[GENERO],1))</f>
        <v>F</v>
      </c>
      <c r="W455" s="56" t="str">
        <f>_xlfn.XLOOKUP(Tabla15[[#This Row],[DIRECCIÓN O DEPARTAMENTO]],MINC_022025[LUGAR_FUNCIONES],MINC_022025[LUGAR_FUNCIONES_CODIGO])</f>
        <v>01.83.02.00.02</v>
      </c>
      <c r="X455" s="21">
        <f>LEN(Tabla15[[#This Row],[CODIGO LUGAR]])</f>
        <v>14</v>
      </c>
      <c r="Y455" s="2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2" t="str">
        <f>Tabla15[[#This Row],[cedula]]&amp;Tabla15[[#This Row],[CTA]]&amp;Tabla15[[#This Row],[prog]]</f>
        <v>031003787062.1.1.1.0113</v>
      </c>
      <c r="B456" s="21" t="s">
        <v>1787</v>
      </c>
      <c r="C456" s="59" t="s">
        <v>1811</v>
      </c>
      <c r="D456" s="59" t="s">
        <v>5759</v>
      </c>
      <c r="E456" s="59" t="s">
        <v>5731</v>
      </c>
      <c r="F456" s="59" t="s">
        <v>9</v>
      </c>
      <c r="G456" s="59" t="s">
        <v>1640</v>
      </c>
      <c r="H456" s="21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456" s="21" t="str">
        <f>_xlfn.XLOOKUP(Tabla15[[#This Row],[cedula]],MINC_022025[CATEGORIA_PROPIA],MINC_022025[CARGO],_xlfn.XLOOKUP(Tabla15[[#This Row],[COD]],TNOMINA[CODIGO],TNOMINA[cargo]))</f>
        <v>ENCARGADO TECNICO</v>
      </c>
      <c r="J456" s="21" t="str">
        <f>_xlfn.XLOOKUP(Tabla15[[#This Row],[cedula]],MINC_022025[NUMERO_DOCUMENTO],MINC_022025[LUGAR_FUNCIONES])</f>
        <v>GRAN TEATRO DEL CIBAO</v>
      </c>
      <c r="K4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6" s="21" t="str">
        <f>_xlfn.XLOOKUP(Tabla15[[#This Row],[CARGO]],TSIMPLIFICADO[CARGO],TSIMPLIFICADO[CATEGORIA DEL SERVIDOR],Tabla15[[#This Row],[TIPO]])</f>
        <v>FIJO</v>
      </c>
      <c r="M456" s="21" t="str">
        <f>IF(Tabla15[[#This Row],[CTA]]="2.1.1.3.01","TRAMITE DE PENSION",IF(Tabla15[[#This Row],[CAT1]]&lt;&gt;"",Tabla15[[#This Row],[CAT1]],Tabla15[[#This Row],[CAT2]]))</f>
        <v>FIJO</v>
      </c>
      <c r="N456" s="86" t="str">
        <f>_xlfn.XLOOKUP(Tabla15[[#This Row],[cedula]],TFECHA[cedula],TFECHA[desde],"")</f>
        <v/>
      </c>
      <c r="O456" s="86" t="str">
        <f>_xlfn.XLOOKUP(Tabla15[[#This Row],[cedula]],TFECHA[cedula],TFECHA[hasta],"")</f>
        <v/>
      </c>
      <c r="P456" s="34">
        <f>_xlfn.XLOOKUP(Tabla15[[#This Row],[COD]],TNOMINA[CODIGO],TNOMINA[sbruto])</f>
        <v>45000</v>
      </c>
      <c r="Q456" s="34">
        <f>_xlfn.XLOOKUP(Tabla15[[#This Row],[COD]],TNOMINA[CODIGO],TNOMINA[ISR])</f>
        <v>1148.33</v>
      </c>
      <c r="R456" s="34">
        <f>_xlfn.XLOOKUP(Tabla15[[#This Row],[COD]],TNOMINA[CODIGO],TNOMINA[SFS])</f>
        <v>1368</v>
      </c>
      <c r="S456" s="34">
        <f>_xlfn.XLOOKUP(Tabla15[[#This Row],[COD]],TNOMINA[CODIGO],TNOMINA[AFP])</f>
        <v>1291.5</v>
      </c>
      <c r="T456" s="34">
        <f>_xlfn.XLOOKUP(Tabla15[[#This Row],[COD]],TNOMINA[CODIGO],TNOMINA[Otros Descuentos])</f>
        <v>75</v>
      </c>
      <c r="U456" s="34">
        <f>_xlfn.XLOOKUP(Tabla15[[#This Row],[COD]],TNOMINA[CODIGO],TNOMINA[sneto])</f>
        <v>41117.17</v>
      </c>
      <c r="V456" s="21" t="str" cm="1">
        <f t="array" ref="V456">_xlfn.XLOOKUP(Tabla15[[#This Row],[cedula]],MINC_022025[NUMERO_DOCUMENTO],LEFT(MINC_022025[GENERO],1))</f>
        <v>M</v>
      </c>
      <c r="W456" s="56" t="str">
        <f>_xlfn.XLOOKUP(Tabla15[[#This Row],[DIRECCIÓN O DEPARTAMENTO]],MINC_022025[LUGAR_FUNCIONES],MINC_022025[LUGAR_FUNCIONES_CODIGO])</f>
        <v>01.83.02.00.02</v>
      </c>
      <c r="X456" s="21">
        <f>LEN(Tabla15[[#This Row],[CODIGO LUGAR]])</f>
        <v>14</v>
      </c>
      <c r="Y456" s="2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2" t="str">
        <f>Tabla15[[#This Row],[cedula]]&amp;Tabla15[[#This Row],[CTA]]&amp;Tabla15[[#This Row],[prog]]</f>
        <v>031010879832.1.1.1.0113</v>
      </c>
      <c r="B457" s="21" t="s">
        <v>1787</v>
      </c>
      <c r="C457" s="59" t="s">
        <v>1811</v>
      </c>
      <c r="D457" s="59" t="s">
        <v>5759</v>
      </c>
      <c r="E457" s="59" t="s">
        <v>5731</v>
      </c>
      <c r="F457" s="59" t="s">
        <v>9</v>
      </c>
      <c r="G457" s="59" t="s">
        <v>2398</v>
      </c>
      <c r="H457" s="21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457" s="21" t="str">
        <f>_xlfn.XLOOKUP(Tabla15[[#This Row],[cedula]],MINC_022025[CATEGORIA_PROPIA],MINC_022025[CARGO],_xlfn.XLOOKUP(Tabla15[[#This Row],[COD]],TNOMINA[CODIGO],TNOMINA[cargo]))</f>
        <v>GESTOR DE PROTOCOLO</v>
      </c>
      <c r="J457" s="21" t="str">
        <f>_xlfn.XLOOKUP(Tabla15[[#This Row],[cedula]],MINC_022025[NUMERO_DOCUMENTO],MINC_022025[LUGAR_FUNCIONES])</f>
        <v>GRAN TEATRO DEL CIBAO</v>
      </c>
      <c r="K4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7" s="21" t="str">
        <f>_xlfn.XLOOKUP(Tabla15[[#This Row],[CARGO]],TSIMPLIFICADO[CARGO],TSIMPLIFICADO[CATEGORIA DEL SERVIDOR],Tabla15[[#This Row],[TIPO]])</f>
        <v>ESTATUTO SIMPLIFICADO</v>
      </c>
      <c r="M457" s="21" t="str">
        <f>IF(Tabla15[[#This Row],[CTA]]="2.1.1.3.01","TRAMITE DE PENSION",IF(Tabla15[[#This Row],[CAT1]]&lt;&gt;"",Tabla15[[#This Row],[CAT1]],Tabla15[[#This Row],[CAT2]]))</f>
        <v>ESTATUTO SIMPLIFICADO</v>
      </c>
      <c r="N457" s="86" t="str">
        <f>_xlfn.XLOOKUP(Tabla15[[#This Row],[cedula]],TFECHA[cedula],TFECHA[desde],"")</f>
        <v/>
      </c>
      <c r="O457" s="86" t="str">
        <f>_xlfn.XLOOKUP(Tabla15[[#This Row],[cedula]],TFECHA[cedula],TFECHA[hasta],"")</f>
        <v/>
      </c>
      <c r="P457" s="34">
        <f>_xlfn.XLOOKUP(Tabla15[[#This Row],[COD]],TNOMINA[CODIGO],TNOMINA[sbruto])</f>
        <v>42000</v>
      </c>
      <c r="Q457" s="34">
        <f>_xlfn.XLOOKUP(Tabla15[[#This Row],[COD]],TNOMINA[CODIGO],TNOMINA[ISR])</f>
        <v>724.92</v>
      </c>
      <c r="R457" s="34">
        <f>_xlfn.XLOOKUP(Tabla15[[#This Row],[COD]],TNOMINA[CODIGO],TNOMINA[SFS])</f>
        <v>1276.8</v>
      </c>
      <c r="S457" s="34">
        <f>_xlfn.XLOOKUP(Tabla15[[#This Row],[COD]],TNOMINA[CODIGO],TNOMINA[AFP])</f>
        <v>1205.4000000000001</v>
      </c>
      <c r="T457" s="34">
        <f>_xlfn.XLOOKUP(Tabla15[[#This Row],[COD]],TNOMINA[CODIGO],TNOMINA[Otros Descuentos])</f>
        <v>25</v>
      </c>
      <c r="U457" s="34">
        <f>_xlfn.XLOOKUP(Tabla15[[#This Row],[COD]],TNOMINA[CODIGO],TNOMINA[sneto])</f>
        <v>38767.879999999997</v>
      </c>
      <c r="V457" s="21" t="str" cm="1">
        <f t="array" ref="V457">_xlfn.XLOOKUP(Tabla15[[#This Row],[cedula]],MINC_022025[NUMERO_DOCUMENTO],LEFT(MINC_022025[GENERO],1))</f>
        <v>F</v>
      </c>
      <c r="W457" s="56" t="str">
        <f>_xlfn.XLOOKUP(Tabla15[[#This Row],[DIRECCIÓN O DEPARTAMENTO]],MINC_022025[LUGAR_FUNCIONES],MINC_022025[LUGAR_FUNCIONES_CODIGO])</f>
        <v>01.83.02.00.02</v>
      </c>
      <c r="X457" s="21">
        <f>LEN(Tabla15[[#This Row],[CODIGO LUGAR]])</f>
        <v>14</v>
      </c>
      <c r="Y457" s="2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2" t="str">
        <f>Tabla15[[#This Row],[cedula]]&amp;Tabla15[[#This Row],[CTA]]&amp;Tabla15[[#This Row],[prog]]</f>
        <v>031045008002.1.1.1.0113</v>
      </c>
      <c r="B458" s="21" t="s">
        <v>1787</v>
      </c>
      <c r="C458" s="59" t="s">
        <v>1811</v>
      </c>
      <c r="D458" s="59" t="s">
        <v>5759</v>
      </c>
      <c r="E458" s="59" t="s">
        <v>5731</v>
      </c>
      <c r="F458" s="59" t="s">
        <v>9</v>
      </c>
      <c r="G458" s="59" t="s">
        <v>1617</v>
      </c>
      <c r="H458" s="21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458" s="21" t="str">
        <f>_xlfn.XLOOKUP(Tabla15[[#This Row],[cedula]],MINC_022025[CATEGORIA_PROPIA],MINC_022025[CARGO],_xlfn.XLOOKUP(Tabla15[[#This Row],[COD]],TNOMINA[CODIGO],TNOMINA[cargo]))</f>
        <v>SONIDISTA</v>
      </c>
      <c r="J458" s="21" t="str">
        <f>_xlfn.XLOOKUP(Tabla15[[#This Row],[cedula]],MINC_022025[NUMERO_DOCUMENTO],MINC_022025[LUGAR_FUNCIONES])</f>
        <v>GRAN TEATRO DEL CIBAO</v>
      </c>
      <c r="K4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58" s="21" t="str">
        <f>_xlfn.XLOOKUP(Tabla15[[#This Row],[CARGO]],TSIMPLIFICADO[CARGO],TSIMPLIFICADO[CATEGORIA DEL SERVIDOR],Tabla15[[#This Row],[TIPO]])</f>
        <v>FIJO</v>
      </c>
      <c r="M458" s="21" t="str">
        <f>IF(Tabla15[[#This Row],[CTA]]="2.1.1.3.01","TRAMITE DE PENSION",IF(Tabla15[[#This Row],[CAT1]]&lt;&gt;"",Tabla15[[#This Row],[CAT1]],Tabla15[[#This Row],[CAT2]]))</f>
        <v>FIJO</v>
      </c>
      <c r="N458" s="86" t="str">
        <f>_xlfn.XLOOKUP(Tabla15[[#This Row],[cedula]],TFECHA[cedula],TFECHA[desde],"")</f>
        <v/>
      </c>
      <c r="O458" s="86" t="str">
        <f>_xlfn.XLOOKUP(Tabla15[[#This Row],[cedula]],TFECHA[cedula],TFECHA[hasta],"")</f>
        <v/>
      </c>
      <c r="P458" s="34">
        <f>_xlfn.XLOOKUP(Tabla15[[#This Row],[COD]],TNOMINA[CODIGO],TNOMINA[sbruto])</f>
        <v>40000</v>
      </c>
      <c r="Q458" s="34">
        <f>_xlfn.XLOOKUP(Tabla15[[#This Row],[COD]],TNOMINA[CODIGO],TNOMINA[ISR])</f>
        <v>442.65</v>
      </c>
      <c r="R458" s="34">
        <f>_xlfn.XLOOKUP(Tabla15[[#This Row],[COD]],TNOMINA[CODIGO],TNOMINA[SFS])</f>
        <v>1216</v>
      </c>
      <c r="S458" s="34">
        <f>_xlfn.XLOOKUP(Tabla15[[#This Row],[COD]],TNOMINA[CODIGO],TNOMINA[AFP])</f>
        <v>1148</v>
      </c>
      <c r="T458" s="34">
        <f>_xlfn.XLOOKUP(Tabla15[[#This Row],[COD]],TNOMINA[CODIGO],TNOMINA[Otros Descuentos])</f>
        <v>325</v>
      </c>
      <c r="U458" s="34">
        <f>_xlfn.XLOOKUP(Tabla15[[#This Row],[COD]],TNOMINA[CODIGO],TNOMINA[sneto])</f>
        <v>36868.35</v>
      </c>
      <c r="V458" s="21" t="str" cm="1">
        <f t="array" ref="V458">_xlfn.XLOOKUP(Tabla15[[#This Row],[cedula]],MINC_022025[NUMERO_DOCUMENTO],LEFT(MINC_022025[GENERO],1))</f>
        <v>M</v>
      </c>
      <c r="W458" s="56" t="str">
        <f>_xlfn.XLOOKUP(Tabla15[[#This Row],[DIRECCIÓN O DEPARTAMENTO]],MINC_022025[LUGAR_FUNCIONES],MINC_022025[LUGAR_FUNCIONES_CODIGO])</f>
        <v>01.83.02.00.02</v>
      </c>
      <c r="X458" s="21">
        <f>LEN(Tabla15[[#This Row],[CODIGO LUGAR]])</f>
        <v>14</v>
      </c>
      <c r="Y458" s="2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2" t="str">
        <f>Tabla15[[#This Row],[cedula]]&amp;Tabla15[[#This Row],[CTA]]&amp;Tabla15[[#This Row],[prog]]</f>
        <v>031009655932.1.1.1.0113</v>
      </c>
      <c r="B459" s="21" t="s">
        <v>1787</v>
      </c>
      <c r="C459" s="59" t="s">
        <v>1811</v>
      </c>
      <c r="D459" s="59" t="s">
        <v>5759</v>
      </c>
      <c r="E459" s="59" t="s">
        <v>5731</v>
      </c>
      <c r="F459" s="59" t="s">
        <v>9</v>
      </c>
      <c r="G459" s="59" t="s">
        <v>922</v>
      </c>
      <c r="H459" s="21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459" s="21" t="str">
        <f>_xlfn.XLOOKUP(Tabla15[[#This Row],[cedula]],MINC_022025[CATEGORIA_PROPIA],MINC_022025[CARGO],_xlfn.XLOOKUP(Tabla15[[#This Row],[COD]],TNOMINA[CODIGO],TNOMINA[cargo]))</f>
        <v>ENC. COBROS</v>
      </c>
      <c r="J459" s="21" t="str">
        <f>_xlfn.XLOOKUP(Tabla15[[#This Row],[cedula]],MINC_022025[NUMERO_DOCUMENTO],MINC_022025[LUGAR_FUNCIONES])</f>
        <v>GRAN TEATRO DEL CIBAO</v>
      </c>
      <c r="K4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59" s="21" t="str">
        <f>_xlfn.XLOOKUP(Tabla15[[#This Row],[CARGO]],TSIMPLIFICADO[CARGO],TSIMPLIFICADO[CATEGORIA DEL SERVIDOR],Tabla15[[#This Row],[TIPO]])</f>
        <v>FIJO</v>
      </c>
      <c r="M459" s="21" t="str">
        <f>IF(Tabla15[[#This Row],[CTA]]="2.1.1.3.01","TRAMITE DE PENSION",IF(Tabla15[[#This Row],[CAT1]]&lt;&gt;"",Tabla15[[#This Row],[CAT1]],Tabla15[[#This Row],[CAT2]]))</f>
        <v>CARRERA ADMINISTRATIVA</v>
      </c>
      <c r="N459" s="86" t="str">
        <f>_xlfn.XLOOKUP(Tabla15[[#This Row],[cedula]],TFECHA[cedula],TFECHA[desde],"")</f>
        <v/>
      </c>
      <c r="O459" s="86" t="str">
        <f>_xlfn.XLOOKUP(Tabla15[[#This Row],[cedula]],TFECHA[cedula],TFECHA[hasta],"")</f>
        <v/>
      </c>
      <c r="P459" s="34">
        <f>_xlfn.XLOOKUP(Tabla15[[#This Row],[COD]],TNOMINA[CODIGO],TNOMINA[sbruto])</f>
        <v>35000</v>
      </c>
      <c r="Q459" s="34">
        <f>_xlfn.XLOOKUP(Tabla15[[#This Row],[COD]],TNOMINA[CODIGO],TNOMINA[ISR])</f>
        <v>0</v>
      </c>
      <c r="R459" s="34">
        <f>_xlfn.XLOOKUP(Tabla15[[#This Row],[COD]],TNOMINA[CODIGO],TNOMINA[SFS])</f>
        <v>1064</v>
      </c>
      <c r="S459" s="34">
        <f>_xlfn.XLOOKUP(Tabla15[[#This Row],[COD]],TNOMINA[CODIGO],TNOMINA[AFP])</f>
        <v>1004.5</v>
      </c>
      <c r="T459" s="34">
        <f>_xlfn.XLOOKUP(Tabla15[[#This Row],[COD]],TNOMINA[CODIGO],TNOMINA[Otros Descuentos])</f>
        <v>0</v>
      </c>
      <c r="U459" s="34">
        <f>_xlfn.XLOOKUP(Tabla15[[#This Row],[COD]],TNOMINA[CODIGO],TNOMINA[sneto])</f>
        <v>32606.5</v>
      </c>
      <c r="V459" s="21" t="str" cm="1">
        <f t="array" ref="V459">_xlfn.XLOOKUP(Tabla15[[#This Row],[cedula]],MINC_022025[NUMERO_DOCUMENTO],LEFT(MINC_022025[GENERO],1))</f>
        <v>F</v>
      </c>
      <c r="W459" s="56" t="str">
        <f>_xlfn.XLOOKUP(Tabla15[[#This Row],[DIRECCIÓN O DEPARTAMENTO]],MINC_022025[LUGAR_FUNCIONES],MINC_022025[LUGAR_FUNCIONES_CODIGO])</f>
        <v>01.83.02.00.02</v>
      </c>
      <c r="X459" s="21">
        <f>LEN(Tabla15[[#This Row],[CODIGO LUGAR]])</f>
        <v>14</v>
      </c>
      <c r="Y459" s="2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2" t="str">
        <f>Tabla15[[#This Row],[cedula]]&amp;Tabla15[[#This Row],[CTA]]&amp;Tabla15[[#This Row],[prog]]</f>
        <v>402279425922.1.1.1.0113</v>
      </c>
      <c r="B460" s="21" t="s">
        <v>1787</v>
      </c>
      <c r="C460" s="59" t="s">
        <v>1811</v>
      </c>
      <c r="D460" s="59" t="s">
        <v>5759</v>
      </c>
      <c r="E460" s="59" t="s">
        <v>5731</v>
      </c>
      <c r="F460" s="59" t="s">
        <v>9</v>
      </c>
      <c r="G460" s="59" t="s">
        <v>1983</v>
      </c>
      <c r="H460" s="21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460" s="21" t="str">
        <f>_xlfn.XLOOKUP(Tabla15[[#This Row],[cedula]],MINC_022025[CATEGORIA_PROPIA],MINC_022025[CARGO],_xlfn.XLOOKUP(Tabla15[[#This Row],[COD]],TNOMINA[CODIGO],TNOMINA[cargo]))</f>
        <v>DISEÑADOR GRAFICO</v>
      </c>
      <c r="J460" s="21" t="str">
        <f>_xlfn.XLOOKUP(Tabla15[[#This Row],[cedula]],MINC_022025[NUMERO_DOCUMENTO],MINC_022025[LUGAR_FUNCIONES])</f>
        <v>GRAN TEATRO DEL CIBAO</v>
      </c>
      <c r="K4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0" s="21" t="str">
        <f>_xlfn.XLOOKUP(Tabla15[[#This Row],[CARGO]],TSIMPLIFICADO[CARGO],TSIMPLIFICADO[CATEGORIA DEL SERVIDOR],Tabla15[[#This Row],[TIPO]])</f>
        <v>ESTATUTO SIMPLIFICADO</v>
      </c>
      <c r="M460" s="21" t="str">
        <f>IF(Tabla15[[#This Row],[CTA]]="2.1.1.3.01","TRAMITE DE PENSION",IF(Tabla15[[#This Row],[CAT1]]&lt;&gt;"",Tabla15[[#This Row],[CAT1]],Tabla15[[#This Row],[CAT2]]))</f>
        <v>ESTATUTO SIMPLIFICADO</v>
      </c>
      <c r="N460" s="86" t="str">
        <f>_xlfn.XLOOKUP(Tabla15[[#This Row],[cedula]],TFECHA[cedula],TFECHA[desde],"")</f>
        <v/>
      </c>
      <c r="O460" s="86" t="str">
        <f>_xlfn.XLOOKUP(Tabla15[[#This Row],[cedula]],TFECHA[cedula],TFECHA[hasta],"")</f>
        <v/>
      </c>
      <c r="P460" s="34">
        <f>_xlfn.XLOOKUP(Tabla15[[#This Row],[COD]],TNOMINA[CODIGO],TNOMINA[sbruto])</f>
        <v>35000</v>
      </c>
      <c r="Q460" s="34">
        <f>_xlfn.XLOOKUP(Tabla15[[#This Row],[COD]],TNOMINA[CODIGO],TNOMINA[ISR])</f>
        <v>0</v>
      </c>
      <c r="R460" s="34">
        <f>_xlfn.XLOOKUP(Tabla15[[#This Row],[COD]],TNOMINA[CODIGO],TNOMINA[SFS])</f>
        <v>1064</v>
      </c>
      <c r="S460" s="34">
        <f>_xlfn.XLOOKUP(Tabla15[[#This Row],[COD]],TNOMINA[CODIGO],TNOMINA[AFP])</f>
        <v>1004.5</v>
      </c>
      <c r="T460" s="34">
        <f>_xlfn.XLOOKUP(Tabla15[[#This Row],[COD]],TNOMINA[CODIGO],TNOMINA[Otros Descuentos])</f>
        <v>0</v>
      </c>
      <c r="U460" s="34">
        <f>_xlfn.XLOOKUP(Tabla15[[#This Row],[COD]],TNOMINA[CODIGO],TNOMINA[sneto])</f>
        <v>32906.5</v>
      </c>
      <c r="V460" s="21" t="str" cm="1">
        <f t="array" ref="V460">_xlfn.XLOOKUP(Tabla15[[#This Row],[cedula]],MINC_022025[NUMERO_DOCUMENTO],LEFT(MINC_022025[GENERO],1))</f>
        <v>M</v>
      </c>
      <c r="W460" s="56" t="str">
        <f>_xlfn.XLOOKUP(Tabla15[[#This Row],[DIRECCIÓN O DEPARTAMENTO]],MINC_022025[LUGAR_FUNCIONES],MINC_022025[LUGAR_FUNCIONES_CODIGO])</f>
        <v>01.83.02.00.02</v>
      </c>
      <c r="X460" s="21">
        <f>LEN(Tabla15[[#This Row],[CODIGO LUGAR]])</f>
        <v>14</v>
      </c>
      <c r="Y460" s="2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2" t="str">
        <f>Tabla15[[#This Row],[cedula]]&amp;Tabla15[[#This Row],[CTA]]&amp;Tabla15[[#This Row],[prog]]</f>
        <v>001179911742.1.1.1.0113</v>
      </c>
      <c r="B461" s="21" t="s">
        <v>1787</v>
      </c>
      <c r="C461" s="59" t="s">
        <v>1811</v>
      </c>
      <c r="D461" s="59" t="s">
        <v>5759</v>
      </c>
      <c r="E461" s="59" t="s">
        <v>5731</v>
      </c>
      <c r="F461" s="59" t="s">
        <v>9</v>
      </c>
      <c r="G461" s="59" t="s">
        <v>2533</v>
      </c>
      <c r="H461" s="21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461" s="21" t="str">
        <f>_xlfn.XLOOKUP(Tabla15[[#This Row],[cedula]],MINC_022025[CATEGORIA_PROPIA],MINC_022025[CARGO],_xlfn.XLOOKUP(Tabla15[[#This Row],[COD]],TNOMINA[CODIGO],TNOMINA[cargo]))</f>
        <v>SECRETARIA</v>
      </c>
      <c r="J461" s="21" t="str">
        <f>_xlfn.XLOOKUP(Tabla15[[#This Row],[cedula]],MINC_022025[NUMERO_DOCUMENTO],MINC_022025[LUGAR_FUNCIONES])</f>
        <v>GRAN TEATRO DEL CIBAO</v>
      </c>
      <c r="K4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1" s="21" t="str">
        <f>_xlfn.XLOOKUP(Tabla15[[#This Row],[CARGO]],TSIMPLIFICADO[CARGO],TSIMPLIFICADO[CATEGORIA DEL SERVIDOR],Tabla15[[#This Row],[TIPO]])</f>
        <v>ESTATUTO SIMPLIFICADO</v>
      </c>
      <c r="M461" s="21" t="str">
        <f>IF(Tabla15[[#This Row],[CTA]]="2.1.1.3.01","TRAMITE DE PENSION",IF(Tabla15[[#This Row],[CAT1]]&lt;&gt;"",Tabla15[[#This Row],[CAT1]],Tabla15[[#This Row],[CAT2]]))</f>
        <v>ESTATUTO SIMPLIFICADO</v>
      </c>
      <c r="N461" s="86" t="str">
        <f>_xlfn.XLOOKUP(Tabla15[[#This Row],[cedula]],TFECHA[cedula],TFECHA[desde],"")</f>
        <v/>
      </c>
      <c r="O461" s="86" t="str">
        <f>_xlfn.XLOOKUP(Tabla15[[#This Row],[cedula]],TFECHA[cedula],TFECHA[hasta],"")</f>
        <v/>
      </c>
      <c r="P461" s="34">
        <f>_xlfn.XLOOKUP(Tabla15[[#This Row],[COD]],TNOMINA[CODIGO],TNOMINA[sbruto])</f>
        <v>35000</v>
      </c>
      <c r="Q461" s="34">
        <f>_xlfn.XLOOKUP(Tabla15[[#This Row],[COD]],TNOMINA[CODIGO],TNOMINA[ISR])</f>
        <v>0</v>
      </c>
      <c r="R461" s="34">
        <f>_xlfn.XLOOKUP(Tabla15[[#This Row],[COD]],TNOMINA[CODIGO],TNOMINA[SFS])</f>
        <v>1064</v>
      </c>
      <c r="S461" s="34">
        <f>_xlfn.XLOOKUP(Tabla15[[#This Row],[COD]],TNOMINA[CODIGO],TNOMINA[AFP])</f>
        <v>1004.5</v>
      </c>
      <c r="T461" s="34">
        <f>_xlfn.XLOOKUP(Tabla15[[#This Row],[COD]],TNOMINA[CODIGO],TNOMINA[Otros Descuentos])</f>
        <v>0</v>
      </c>
      <c r="U461" s="34">
        <f>_xlfn.XLOOKUP(Tabla15[[#This Row],[COD]],TNOMINA[CODIGO],TNOMINA[sneto])</f>
        <v>32906.5</v>
      </c>
      <c r="V461" s="21" t="str" cm="1">
        <f t="array" ref="V461">_xlfn.XLOOKUP(Tabla15[[#This Row],[cedula]],MINC_022025[NUMERO_DOCUMENTO],LEFT(MINC_022025[GENERO],1))</f>
        <v>F</v>
      </c>
      <c r="W461" s="56" t="str">
        <f>_xlfn.XLOOKUP(Tabla15[[#This Row],[DIRECCIÓN O DEPARTAMENTO]],MINC_022025[LUGAR_FUNCIONES],MINC_022025[LUGAR_FUNCIONES_CODIGO])</f>
        <v>01.83.02.00.02</v>
      </c>
      <c r="X461" s="21">
        <f>LEN(Tabla15[[#This Row],[CODIGO LUGAR]])</f>
        <v>14</v>
      </c>
      <c r="Y461" s="2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2" t="str">
        <f>Tabla15[[#This Row],[cedula]]&amp;Tabla15[[#This Row],[CTA]]&amp;Tabla15[[#This Row],[prog]]</f>
        <v>031040565632.1.1.1.0113</v>
      </c>
      <c r="B462" s="21" t="s">
        <v>1787</v>
      </c>
      <c r="C462" s="59" t="s">
        <v>1811</v>
      </c>
      <c r="D462" s="59" t="s">
        <v>5759</v>
      </c>
      <c r="E462" s="59" t="s">
        <v>5731</v>
      </c>
      <c r="F462" s="59" t="s">
        <v>9</v>
      </c>
      <c r="G462" s="59" t="s">
        <v>934</v>
      </c>
      <c r="H462" s="21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462" s="21" t="str">
        <f>_xlfn.XLOOKUP(Tabla15[[#This Row],[cedula]],MINC_022025[CATEGORIA_PROPIA],MINC_022025[CARGO],_xlfn.XLOOKUP(Tabla15[[#This Row],[COD]],TNOMINA[CODIGO],TNOMINA[cargo]))</f>
        <v>SECRETARIA I</v>
      </c>
      <c r="J462" s="21" t="str">
        <f>_xlfn.XLOOKUP(Tabla15[[#This Row],[cedula]],MINC_022025[NUMERO_DOCUMENTO],MINC_022025[LUGAR_FUNCIONES])</f>
        <v>GRAN TEATRO DEL CIBAO</v>
      </c>
      <c r="K4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62" s="21" t="str">
        <f>_xlfn.XLOOKUP(Tabla15[[#This Row],[CARGO]],TSIMPLIFICADO[CARGO],TSIMPLIFICADO[CATEGORIA DEL SERVIDOR],Tabla15[[#This Row],[TIPO]])</f>
        <v>ESTATUTO SIMPLIFICADO</v>
      </c>
      <c r="M462" s="21" t="str">
        <f>IF(Tabla15[[#This Row],[CTA]]="2.1.1.3.01","TRAMITE DE PENSION",IF(Tabla15[[#This Row],[CAT1]]&lt;&gt;"",Tabla15[[#This Row],[CAT1]],Tabla15[[#This Row],[CAT2]]))</f>
        <v>CARRERA ADMINISTRATIVA</v>
      </c>
      <c r="N462" s="86" t="str">
        <f>_xlfn.XLOOKUP(Tabla15[[#This Row],[cedula]],TFECHA[cedula],TFECHA[desde],"")</f>
        <v/>
      </c>
      <c r="O462" s="86" t="str">
        <f>_xlfn.XLOOKUP(Tabla15[[#This Row],[cedula]],TFECHA[cedula],TFECHA[hasta],"")</f>
        <v/>
      </c>
      <c r="P462" s="34">
        <f>_xlfn.XLOOKUP(Tabla15[[#This Row],[COD]],TNOMINA[CODIGO],TNOMINA[sbruto])</f>
        <v>35000</v>
      </c>
      <c r="Q462" s="34">
        <f>_xlfn.XLOOKUP(Tabla15[[#This Row],[COD]],TNOMINA[CODIGO],TNOMINA[ISR])</f>
        <v>0</v>
      </c>
      <c r="R462" s="34">
        <f>_xlfn.XLOOKUP(Tabla15[[#This Row],[COD]],TNOMINA[CODIGO],TNOMINA[SFS])</f>
        <v>1064</v>
      </c>
      <c r="S462" s="34">
        <f>_xlfn.XLOOKUP(Tabla15[[#This Row],[COD]],TNOMINA[CODIGO],TNOMINA[AFP])</f>
        <v>1004.5</v>
      </c>
      <c r="T462" s="34">
        <f>_xlfn.XLOOKUP(Tabla15[[#This Row],[COD]],TNOMINA[CODIGO],TNOMINA[Otros Descuentos])</f>
        <v>0</v>
      </c>
      <c r="U462" s="34">
        <f>_xlfn.XLOOKUP(Tabla15[[#This Row],[COD]],TNOMINA[CODIGO],TNOMINA[sneto])</f>
        <v>30891.040000000001</v>
      </c>
      <c r="V462" s="21" t="str" cm="1">
        <f t="array" ref="V462">_xlfn.XLOOKUP(Tabla15[[#This Row],[cedula]],MINC_022025[NUMERO_DOCUMENTO],LEFT(MINC_022025[GENERO],1))</f>
        <v>F</v>
      </c>
      <c r="W462" s="56" t="str">
        <f>_xlfn.XLOOKUP(Tabla15[[#This Row],[DIRECCIÓN O DEPARTAMENTO]],MINC_022025[LUGAR_FUNCIONES],MINC_022025[LUGAR_FUNCIONES_CODIGO])</f>
        <v>01.83.02.00.02</v>
      </c>
      <c r="X462" s="21">
        <f>LEN(Tabla15[[#This Row],[CODIGO LUGAR]])</f>
        <v>14</v>
      </c>
      <c r="Y462" s="2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2" t="str">
        <f>Tabla15[[#This Row],[cedula]]&amp;Tabla15[[#This Row],[CTA]]&amp;Tabla15[[#This Row],[prog]]</f>
        <v>031045211862.1.1.1.0113</v>
      </c>
      <c r="B463" s="21" t="s">
        <v>1787</v>
      </c>
      <c r="C463" s="59" t="s">
        <v>1811</v>
      </c>
      <c r="D463" s="59" t="s">
        <v>5759</v>
      </c>
      <c r="E463" s="59" t="s">
        <v>5731</v>
      </c>
      <c r="F463" s="59" t="s">
        <v>9</v>
      </c>
      <c r="G463" s="59" t="s">
        <v>1566</v>
      </c>
      <c r="H463" s="21" t="str">
        <f>_xlfn.XLOOKUP(Tabla15[[#This Row],[cedula]],MINC_022025[CATEGORIA_PROPIA],MINC_022025[FECHA_INGRESO_PRIMER_CARGO],_xlfn.XLOOKUP(Tabla15[[#This Row],[COD]],TNOMINA[CODIGO],TNOMINA[nombre]))</f>
        <v>HANSEL ARIAS POLONIA</v>
      </c>
      <c r="I463" s="21" t="str">
        <f>_xlfn.XLOOKUP(Tabla15[[#This Row],[cedula]],MINC_022025[CATEGORIA_PROPIA],MINC_022025[CARGO],_xlfn.XLOOKUP(Tabla15[[#This Row],[COD]],TNOMINA[CODIGO],TNOMINA[cargo]))</f>
        <v>ELECTRICISTA</v>
      </c>
      <c r="J463" s="21" t="str">
        <f>_xlfn.XLOOKUP(Tabla15[[#This Row],[cedula]],MINC_022025[NUMERO_DOCUMENTO],MINC_022025[LUGAR_FUNCIONES])</f>
        <v>GRAN TEATRO DEL CIBAO</v>
      </c>
      <c r="K4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3" s="21" t="str">
        <f>_xlfn.XLOOKUP(Tabla15[[#This Row],[CARGO]],TSIMPLIFICADO[CARGO],TSIMPLIFICADO[CATEGORIA DEL SERVIDOR],Tabla15[[#This Row],[TIPO]])</f>
        <v>ESTATUTO SIMPLIFICADO</v>
      </c>
      <c r="M463" s="21" t="str">
        <f>IF(Tabla15[[#This Row],[CTA]]="2.1.1.3.01","TRAMITE DE PENSION",IF(Tabla15[[#This Row],[CAT1]]&lt;&gt;"",Tabla15[[#This Row],[CAT1]],Tabla15[[#This Row],[CAT2]]))</f>
        <v>ESTATUTO SIMPLIFICADO</v>
      </c>
      <c r="N463" s="86" t="str">
        <f>_xlfn.XLOOKUP(Tabla15[[#This Row],[cedula]],TFECHA[cedula],TFECHA[desde],"")</f>
        <v/>
      </c>
      <c r="O463" s="86" t="str">
        <f>_xlfn.XLOOKUP(Tabla15[[#This Row],[cedula]],TFECHA[cedula],TFECHA[hasta],"")</f>
        <v/>
      </c>
      <c r="P463" s="34">
        <f>_xlfn.XLOOKUP(Tabla15[[#This Row],[COD]],TNOMINA[CODIGO],TNOMINA[sbruto])</f>
        <v>35000</v>
      </c>
      <c r="Q463" s="34">
        <f>_xlfn.XLOOKUP(Tabla15[[#This Row],[COD]],TNOMINA[CODIGO],TNOMINA[ISR])</f>
        <v>0</v>
      </c>
      <c r="R463" s="34">
        <f>_xlfn.XLOOKUP(Tabla15[[#This Row],[COD]],TNOMINA[CODIGO],TNOMINA[SFS])</f>
        <v>1064</v>
      </c>
      <c r="S463" s="34">
        <f>_xlfn.XLOOKUP(Tabla15[[#This Row],[COD]],TNOMINA[CODIGO],TNOMINA[AFP])</f>
        <v>1004.5</v>
      </c>
      <c r="T463" s="34">
        <f>_xlfn.XLOOKUP(Tabla15[[#This Row],[COD]],TNOMINA[CODIGO],TNOMINA[Otros Descuentos])</f>
        <v>0</v>
      </c>
      <c r="U463" s="34">
        <f>_xlfn.XLOOKUP(Tabla15[[#This Row],[COD]],TNOMINA[CODIGO],TNOMINA[sneto])</f>
        <v>32906.5</v>
      </c>
      <c r="V463" s="21" t="str" cm="1">
        <f t="array" ref="V463">_xlfn.XLOOKUP(Tabla15[[#This Row],[cedula]],MINC_022025[NUMERO_DOCUMENTO],LEFT(MINC_022025[GENERO],1))</f>
        <v>M</v>
      </c>
      <c r="W463" s="56" t="str">
        <f>_xlfn.XLOOKUP(Tabla15[[#This Row],[DIRECCIÓN O DEPARTAMENTO]],MINC_022025[LUGAR_FUNCIONES],MINC_022025[LUGAR_FUNCIONES_CODIGO])</f>
        <v>01.83.02.00.02</v>
      </c>
      <c r="X463" s="21">
        <f>LEN(Tabla15[[#This Row],[CODIGO LUGAR]])</f>
        <v>14</v>
      </c>
      <c r="Y463" s="2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2" t="str">
        <f>Tabla15[[#This Row],[cedula]]&amp;Tabla15[[#This Row],[CTA]]&amp;Tabla15[[#This Row],[prog]]</f>
        <v>031031898862.1.1.1.0113</v>
      </c>
      <c r="B464" s="21" t="s">
        <v>1787</v>
      </c>
      <c r="C464" s="59" t="s">
        <v>1811</v>
      </c>
      <c r="D464" s="59" t="s">
        <v>5759</v>
      </c>
      <c r="E464" s="59" t="s">
        <v>5731</v>
      </c>
      <c r="F464" s="59" t="s">
        <v>9</v>
      </c>
      <c r="G464" s="59" t="s">
        <v>1605</v>
      </c>
      <c r="H464" s="21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464" s="21" t="str">
        <f>_xlfn.XLOOKUP(Tabla15[[#This Row],[cedula]],MINC_022025[CATEGORIA_PROPIA],MINC_022025[CARGO],_xlfn.XLOOKUP(Tabla15[[#This Row],[COD]],TNOMINA[CODIGO],TNOMINA[cargo]))</f>
        <v>AUXILIAR ADMINISTRATIVO (A)</v>
      </c>
      <c r="J464" s="21" t="str">
        <f>_xlfn.XLOOKUP(Tabla15[[#This Row],[cedula]],MINC_022025[NUMERO_DOCUMENTO],MINC_022025[LUGAR_FUNCIONES])</f>
        <v>GRAN TEATRO DEL CIBAO</v>
      </c>
      <c r="K4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4" s="21" t="str">
        <f>_xlfn.XLOOKUP(Tabla15[[#This Row],[CARGO]],TSIMPLIFICADO[CARGO],TSIMPLIFICADO[CATEGORIA DEL SERVIDOR],Tabla15[[#This Row],[TIPO]])</f>
        <v>ESTATUTO SIMPLIFICADO</v>
      </c>
      <c r="M464" s="21" t="str">
        <f>IF(Tabla15[[#This Row],[CTA]]="2.1.1.3.01","TRAMITE DE PENSION",IF(Tabla15[[#This Row],[CAT1]]&lt;&gt;"",Tabla15[[#This Row],[CAT1]],Tabla15[[#This Row],[CAT2]]))</f>
        <v>ESTATUTO SIMPLIFICADO</v>
      </c>
      <c r="N464" s="86" t="str">
        <f>_xlfn.XLOOKUP(Tabla15[[#This Row],[cedula]],TFECHA[cedula],TFECHA[desde],"")</f>
        <v/>
      </c>
      <c r="O464" s="86" t="str">
        <f>_xlfn.XLOOKUP(Tabla15[[#This Row],[cedula]],TFECHA[cedula],TFECHA[hasta],"")</f>
        <v/>
      </c>
      <c r="P464" s="34">
        <f>_xlfn.XLOOKUP(Tabla15[[#This Row],[COD]],TNOMINA[CODIGO],TNOMINA[sbruto])</f>
        <v>35000</v>
      </c>
      <c r="Q464" s="34">
        <f>_xlfn.XLOOKUP(Tabla15[[#This Row],[COD]],TNOMINA[CODIGO],TNOMINA[ISR])</f>
        <v>0</v>
      </c>
      <c r="R464" s="34">
        <f>_xlfn.XLOOKUP(Tabla15[[#This Row],[COD]],TNOMINA[CODIGO],TNOMINA[SFS])</f>
        <v>1064</v>
      </c>
      <c r="S464" s="34">
        <f>_xlfn.XLOOKUP(Tabla15[[#This Row],[COD]],TNOMINA[CODIGO],TNOMINA[AFP])</f>
        <v>1004.5</v>
      </c>
      <c r="T464" s="34">
        <f>_xlfn.XLOOKUP(Tabla15[[#This Row],[COD]],TNOMINA[CODIGO],TNOMINA[Otros Descuentos])</f>
        <v>0</v>
      </c>
      <c r="U464" s="34">
        <f>_xlfn.XLOOKUP(Tabla15[[#This Row],[COD]],TNOMINA[CODIGO],TNOMINA[sneto])</f>
        <v>31191.040000000001</v>
      </c>
      <c r="V464" s="21" t="str" cm="1">
        <f t="array" ref="V464">_xlfn.XLOOKUP(Tabla15[[#This Row],[cedula]],MINC_022025[NUMERO_DOCUMENTO],LEFT(MINC_022025[GENERO],1))</f>
        <v>F</v>
      </c>
      <c r="W464" s="56" t="str">
        <f>_xlfn.XLOOKUP(Tabla15[[#This Row],[DIRECCIÓN O DEPARTAMENTO]],MINC_022025[LUGAR_FUNCIONES],MINC_022025[LUGAR_FUNCIONES_CODIGO])</f>
        <v>01.83.02.00.02</v>
      </c>
      <c r="X464" s="21">
        <f>LEN(Tabla15[[#This Row],[CODIGO LUGAR]])</f>
        <v>14</v>
      </c>
      <c r="Y464" s="2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2" t="str">
        <f>Tabla15[[#This Row],[cedula]]&amp;Tabla15[[#This Row],[CTA]]&amp;Tabla15[[#This Row],[prog]]</f>
        <v>031050247682.1.1.1.0113</v>
      </c>
      <c r="B465" s="21" t="s">
        <v>1787</v>
      </c>
      <c r="C465" s="59" t="s">
        <v>1811</v>
      </c>
      <c r="D465" s="59" t="s">
        <v>5759</v>
      </c>
      <c r="E465" s="59" t="s">
        <v>5731</v>
      </c>
      <c r="F465" s="59" t="s">
        <v>9</v>
      </c>
      <c r="G465" s="59" t="s">
        <v>2397</v>
      </c>
      <c r="H465" s="21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465" s="21" t="str">
        <f>_xlfn.XLOOKUP(Tabla15[[#This Row],[cedula]],MINC_022025[CATEGORIA_PROPIA],MINC_022025[CARGO],_xlfn.XLOOKUP(Tabla15[[#This Row],[COD]],TNOMINA[CODIGO],TNOMINA[cargo]))</f>
        <v>AUXILIAR ADMINISTRATIVO (A)</v>
      </c>
      <c r="J465" s="21" t="str">
        <f>_xlfn.XLOOKUP(Tabla15[[#This Row],[cedula]],MINC_022025[NUMERO_DOCUMENTO],MINC_022025[LUGAR_FUNCIONES])</f>
        <v>GRAN TEATRO DEL CIBAO</v>
      </c>
      <c r="K4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5" s="21" t="str">
        <f>_xlfn.XLOOKUP(Tabla15[[#This Row],[CARGO]],TSIMPLIFICADO[CARGO],TSIMPLIFICADO[CATEGORIA DEL SERVIDOR],Tabla15[[#This Row],[TIPO]])</f>
        <v>ESTATUTO SIMPLIFICADO</v>
      </c>
      <c r="M465" s="21" t="str">
        <f>IF(Tabla15[[#This Row],[CTA]]="2.1.1.3.01","TRAMITE DE PENSION",IF(Tabla15[[#This Row],[CAT1]]&lt;&gt;"",Tabla15[[#This Row],[CAT1]],Tabla15[[#This Row],[CAT2]]))</f>
        <v>ESTATUTO SIMPLIFICADO</v>
      </c>
      <c r="N465" s="86" t="str">
        <f>_xlfn.XLOOKUP(Tabla15[[#This Row],[cedula]],TFECHA[cedula],TFECHA[desde],"")</f>
        <v/>
      </c>
      <c r="O465" s="86" t="str">
        <f>_xlfn.XLOOKUP(Tabla15[[#This Row],[cedula]],TFECHA[cedula],TFECHA[hasta],"")</f>
        <v/>
      </c>
      <c r="P465" s="34">
        <f>_xlfn.XLOOKUP(Tabla15[[#This Row],[COD]],TNOMINA[CODIGO],TNOMINA[sbruto])</f>
        <v>35000</v>
      </c>
      <c r="Q465" s="34">
        <f>_xlfn.XLOOKUP(Tabla15[[#This Row],[COD]],TNOMINA[CODIGO],TNOMINA[ISR])</f>
        <v>0</v>
      </c>
      <c r="R465" s="34">
        <f>_xlfn.XLOOKUP(Tabla15[[#This Row],[COD]],TNOMINA[CODIGO],TNOMINA[SFS])</f>
        <v>1064</v>
      </c>
      <c r="S465" s="34">
        <f>_xlfn.XLOOKUP(Tabla15[[#This Row],[COD]],TNOMINA[CODIGO],TNOMINA[AFP])</f>
        <v>1004.5</v>
      </c>
      <c r="T465" s="34">
        <f>_xlfn.XLOOKUP(Tabla15[[#This Row],[COD]],TNOMINA[CODIGO],TNOMINA[Otros Descuentos])</f>
        <v>0</v>
      </c>
      <c r="U465" s="34">
        <f>_xlfn.XLOOKUP(Tabla15[[#This Row],[COD]],TNOMINA[CODIGO],TNOMINA[sneto])</f>
        <v>32906.5</v>
      </c>
      <c r="V465" s="21" t="str" cm="1">
        <f t="array" ref="V465">_xlfn.XLOOKUP(Tabla15[[#This Row],[cedula]],MINC_022025[NUMERO_DOCUMENTO],LEFT(MINC_022025[GENERO],1))</f>
        <v>F</v>
      </c>
      <c r="W465" s="56" t="str">
        <f>_xlfn.XLOOKUP(Tabla15[[#This Row],[DIRECCIÓN O DEPARTAMENTO]],MINC_022025[LUGAR_FUNCIONES],MINC_022025[LUGAR_FUNCIONES_CODIGO])</f>
        <v>01.83.02.00.02</v>
      </c>
      <c r="X465" s="21">
        <f>LEN(Tabla15[[#This Row],[CODIGO LUGAR]])</f>
        <v>14</v>
      </c>
      <c r="Y465" s="2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2" t="str">
        <f>Tabla15[[#This Row],[cedula]]&amp;Tabla15[[#This Row],[CTA]]&amp;Tabla15[[#This Row],[prog]]</f>
        <v>031001414432.1.1.1.0113</v>
      </c>
      <c r="B466" s="21" t="s">
        <v>1787</v>
      </c>
      <c r="C466" s="59" t="s">
        <v>1811</v>
      </c>
      <c r="D466" s="59" t="s">
        <v>5759</v>
      </c>
      <c r="E466" s="59" t="s">
        <v>5731</v>
      </c>
      <c r="F466" s="59" t="s">
        <v>9</v>
      </c>
      <c r="G466" s="59" t="s">
        <v>1644</v>
      </c>
      <c r="H466" s="21" t="str">
        <f>_xlfn.XLOOKUP(Tabla15[[#This Row],[cedula]],MINC_022025[CATEGORIA_PROPIA],MINC_022025[FECHA_INGRESO_PRIMER_CARGO],_xlfn.XLOOKUP(Tabla15[[#This Row],[COD]],TNOMINA[CODIGO],TNOMINA[nombre]))</f>
        <v>WILLIAM TORIBIO</v>
      </c>
      <c r="I466" s="21" t="str">
        <f>_xlfn.XLOOKUP(Tabla15[[#This Row],[cedula]],MINC_022025[CATEGORIA_PROPIA],MINC_022025[CARGO],_xlfn.XLOOKUP(Tabla15[[#This Row],[COD]],TNOMINA[CODIGO],TNOMINA[cargo]))</f>
        <v>TRAMOYISTA</v>
      </c>
      <c r="J466" s="21" t="str">
        <f>_xlfn.XLOOKUP(Tabla15[[#This Row],[cedula]],MINC_022025[NUMERO_DOCUMENTO],MINC_022025[LUGAR_FUNCIONES])</f>
        <v>GRAN TEATRO DEL CIBAO</v>
      </c>
      <c r="K4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6" s="21" t="str">
        <f>_xlfn.XLOOKUP(Tabla15[[#This Row],[CARGO]],TSIMPLIFICADO[CARGO],TSIMPLIFICADO[CATEGORIA DEL SERVIDOR],Tabla15[[#This Row],[TIPO]])</f>
        <v>ESTATUTO SIMPLIFICADO</v>
      </c>
      <c r="M466" s="21" t="str">
        <f>IF(Tabla15[[#This Row],[CTA]]="2.1.1.3.01","TRAMITE DE PENSION",IF(Tabla15[[#This Row],[CAT1]]&lt;&gt;"",Tabla15[[#This Row],[CAT1]],Tabla15[[#This Row],[CAT2]]))</f>
        <v>ESTATUTO SIMPLIFICADO</v>
      </c>
      <c r="N466" s="86" t="str">
        <f>_xlfn.XLOOKUP(Tabla15[[#This Row],[cedula]],TFECHA[cedula],TFECHA[desde],"")</f>
        <v/>
      </c>
      <c r="O466" s="86" t="str">
        <f>_xlfn.XLOOKUP(Tabla15[[#This Row],[cedula]],TFECHA[cedula],TFECHA[hasta],"")</f>
        <v/>
      </c>
      <c r="P466" s="34">
        <f>_xlfn.XLOOKUP(Tabla15[[#This Row],[COD]],TNOMINA[CODIGO],TNOMINA[sbruto])</f>
        <v>35000</v>
      </c>
      <c r="Q466" s="34">
        <f>_xlfn.XLOOKUP(Tabla15[[#This Row],[COD]],TNOMINA[CODIGO],TNOMINA[ISR])</f>
        <v>0</v>
      </c>
      <c r="R466" s="34">
        <f>_xlfn.XLOOKUP(Tabla15[[#This Row],[COD]],TNOMINA[CODIGO],TNOMINA[SFS])</f>
        <v>1064</v>
      </c>
      <c r="S466" s="34">
        <f>_xlfn.XLOOKUP(Tabla15[[#This Row],[COD]],TNOMINA[CODIGO],TNOMINA[AFP])</f>
        <v>1004.5</v>
      </c>
      <c r="T466" s="34">
        <f>_xlfn.XLOOKUP(Tabla15[[#This Row],[COD]],TNOMINA[CODIGO],TNOMINA[Otros Descuentos])</f>
        <v>0</v>
      </c>
      <c r="U466" s="34">
        <f>_xlfn.XLOOKUP(Tabla15[[#This Row],[COD]],TNOMINA[CODIGO],TNOMINA[sneto])</f>
        <v>32606.5</v>
      </c>
      <c r="V466" s="21" t="str" cm="1">
        <f t="array" ref="V466">_xlfn.XLOOKUP(Tabla15[[#This Row],[cedula]],MINC_022025[NUMERO_DOCUMENTO],LEFT(MINC_022025[GENERO],1))</f>
        <v>M</v>
      </c>
      <c r="W466" s="56" t="str">
        <f>_xlfn.XLOOKUP(Tabla15[[#This Row],[DIRECCIÓN O DEPARTAMENTO]],MINC_022025[LUGAR_FUNCIONES],MINC_022025[LUGAR_FUNCIONES_CODIGO])</f>
        <v>01.83.02.00.02</v>
      </c>
      <c r="X466" s="21">
        <f>LEN(Tabla15[[#This Row],[CODIGO LUGAR]])</f>
        <v>14</v>
      </c>
      <c r="Y466" s="2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2" t="str">
        <f>Tabla15[[#This Row],[cedula]]&amp;Tabla15[[#This Row],[CTA]]&amp;Tabla15[[#This Row],[prog]]</f>
        <v>031000357442.1.1.1.0113</v>
      </c>
      <c r="B467" s="21" t="s">
        <v>1787</v>
      </c>
      <c r="C467" s="59" t="s">
        <v>1811</v>
      </c>
      <c r="D467" s="59" t="s">
        <v>5759</v>
      </c>
      <c r="E467" s="59" t="s">
        <v>5731</v>
      </c>
      <c r="F467" s="59" t="s">
        <v>9</v>
      </c>
      <c r="G467" s="59" t="s">
        <v>1531</v>
      </c>
      <c r="H467" s="21" t="str">
        <f>_xlfn.XLOOKUP(Tabla15[[#This Row],[cedula]],MINC_022025[CATEGORIA_PROPIA],MINC_022025[FECHA_INGRESO_PRIMER_CARGO],_xlfn.XLOOKUP(Tabla15[[#This Row],[COD]],TNOMINA[CODIGO],TNOMINA[nombre]))</f>
        <v>DAGOBERTO LUNA RODRIGUEZ</v>
      </c>
      <c r="I467" s="21" t="str">
        <f>_xlfn.XLOOKUP(Tabla15[[#This Row],[cedula]],MINC_022025[CATEGORIA_PROPIA],MINC_022025[CARGO],_xlfn.XLOOKUP(Tabla15[[#This Row],[COD]],TNOMINA[CODIGO],TNOMINA[cargo]))</f>
        <v>ELECTRICISTA</v>
      </c>
      <c r="J467" s="21" t="str">
        <f>_xlfn.XLOOKUP(Tabla15[[#This Row],[cedula]],MINC_022025[NUMERO_DOCUMENTO],MINC_022025[LUGAR_FUNCIONES])</f>
        <v>GRAN TEATRO DEL CIBAO</v>
      </c>
      <c r="K4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7" s="21" t="str">
        <f>_xlfn.XLOOKUP(Tabla15[[#This Row],[CARGO]],TSIMPLIFICADO[CARGO],TSIMPLIFICADO[CATEGORIA DEL SERVIDOR],Tabla15[[#This Row],[TIPO]])</f>
        <v>ESTATUTO SIMPLIFICADO</v>
      </c>
      <c r="M467" s="21" t="str">
        <f>IF(Tabla15[[#This Row],[CTA]]="2.1.1.3.01","TRAMITE DE PENSION",IF(Tabla15[[#This Row],[CAT1]]&lt;&gt;"",Tabla15[[#This Row],[CAT1]],Tabla15[[#This Row],[CAT2]]))</f>
        <v>ESTATUTO SIMPLIFICADO</v>
      </c>
      <c r="N467" s="86" t="str">
        <f>_xlfn.XLOOKUP(Tabla15[[#This Row],[cedula]],TFECHA[cedula],TFECHA[desde],"")</f>
        <v/>
      </c>
      <c r="O467" s="86" t="str">
        <f>_xlfn.XLOOKUP(Tabla15[[#This Row],[cedula]],TFECHA[cedula],TFECHA[hasta],"")</f>
        <v/>
      </c>
      <c r="P467" s="34">
        <f>_xlfn.XLOOKUP(Tabla15[[#This Row],[COD]],TNOMINA[CODIGO],TNOMINA[sbruto])</f>
        <v>30000</v>
      </c>
      <c r="Q467" s="34">
        <f>_xlfn.XLOOKUP(Tabla15[[#This Row],[COD]],TNOMINA[CODIGO],TNOMINA[ISR])</f>
        <v>0</v>
      </c>
      <c r="R467" s="34">
        <f>_xlfn.XLOOKUP(Tabla15[[#This Row],[COD]],TNOMINA[CODIGO],TNOMINA[SFS])</f>
        <v>912</v>
      </c>
      <c r="S467" s="34">
        <f>_xlfn.XLOOKUP(Tabla15[[#This Row],[COD]],TNOMINA[CODIGO],TNOMINA[AFP])</f>
        <v>861</v>
      </c>
      <c r="T467" s="34">
        <f>_xlfn.XLOOKUP(Tabla15[[#This Row],[COD]],TNOMINA[CODIGO],TNOMINA[Otros Descuentos])</f>
        <v>0</v>
      </c>
      <c r="U467" s="34">
        <f>_xlfn.XLOOKUP(Tabla15[[#This Row],[COD]],TNOMINA[CODIGO],TNOMINA[sneto])</f>
        <v>27902</v>
      </c>
      <c r="V467" s="21" t="str" cm="1">
        <f t="array" ref="V467">_xlfn.XLOOKUP(Tabla15[[#This Row],[cedula]],MINC_022025[NUMERO_DOCUMENTO],LEFT(MINC_022025[GENERO],1))</f>
        <v>M</v>
      </c>
      <c r="W467" s="56" t="str">
        <f>_xlfn.XLOOKUP(Tabla15[[#This Row],[DIRECCIÓN O DEPARTAMENTO]],MINC_022025[LUGAR_FUNCIONES],MINC_022025[LUGAR_FUNCIONES_CODIGO])</f>
        <v>01.83.02.00.02</v>
      </c>
      <c r="X467" s="21">
        <f>LEN(Tabla15[[#This Row],[CODIGO LUGAR]])</f>
        <v>14</v>
      </c>
      <c r="Y467" s="2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2" t="str">
        <f>Tabla15[[#This Row],[cedula]]&amp;Tabla15[[#This Row],[CTA]]&amp;Tabla15[[#This Row],[prog]]</f>
        <v>402256210572.1.1.1.0113</v>
      </c>
      <c r="B468" s="21" t="s">
        <v>1787</v>
      </c>
      <c r="C468" s="59" t="s">
        <v>1811</v>
      </c>
      <c r="D468" s="59" t="s">
        <v>5759</v>
      </c>
      <c r="E468" s="59" t="s">
        <v>5731</v>
      </c>
      <c r="F468" s="59" t="s">
        <v>9</v>
      </c>
      <c r="G468" s="59" t="s">
        <v>2335</v>
      </c>
      <c r="H468" s="21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468" s="21" t="str">
        <f>_xlfn.XLOOKUP(Tabla15[[#This Row],[cedula]],MINC_022025[CATEGORIA_PROPIA],MINC_022025[CARGO],_xlfn.XLOOKUP(Tabla15[[#This Row],[COD]],TNOMINA[CODIGO],TNOMINA[cargo]))</f>
        <v>RECEPCIONISTA</v>
      </c>
      <c r="J468" s="21" t="str">
        <f>_xlfn.XLOOKUP(Tabla15[[#This Row],[cedula]],MINC_022025[NUMERO_DOCUMENTO],MINC_022025[LUGAR_FUNCIONES])</f>
        <v>GRAN TEATRO DEL CIBAO</v>
      </c>
      <c r="K4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8" s="21" t="str">
        <f>_xlfn.XLOOKUP(Tabla15[[#This Row],[CARGO]],TSIMPLIFICADO[CARGO],TSIMPLIFICADO[CATEGORIA DEL SERVIDOR],Tabla15[[#This Row],[TIPO]])</f>
        <v>ESTATUTO SIMPLIFICADO</v>
      </c>
      <c r="M468" s="21" t="str">
        <f>IF(Tabla15[[#This Row],[CTA]]="2.1.1.3.01","TRAMITE DE PENSION",IF(Tabla15[[#This Row],[CAT1]]&lt;&gt;"",Tabla15[[#This Row],[CAT1]],Tabla15[[#This Row],[CAT2]]))</f>
        <v>ESTATUTO SIMPLIFICADO</v>
      </c>
      <c r="N468" s="86" t="str">
        <f>_xlfn.XLOOKUP(Tabla15[[#This Row],[cedula]],TFECHA[cedula],TFECHA[desde],"")</f>
        <v/>
      </c>
      <c r="O468" s="86" t="str">
        <f>_xlfn.XLOOKUP(Tabla15[[#This Row],[cedula]],TFECHA[cedula],TFECHA[hasta],"")</f>
        <v/>
      </c>
      <c r="P468" s="34">
        <f>_xlfn.XLOOKUP(Tabla15[[#This Row],[COD]],TNOMINA[CODIGO],TNOMINA[sbruto])</f>
        <v>30000</v>
      </c>
      <c r="Q468" s="34">
        <f>_xlfn.XLOOKUP(Tabla15[[#This Row],[COD]],TNOMINA[CODIGO],TNOMINA[ISR])</f>
        <v>0</v>
      </c>
      <c r="R468" s="34">
        <f>_xlfn.XLOOKUP(Tabla15[[#This Row],[COD]],TNOMINA[CODIGO],TNOMINA[SFS])</f>
        <v>912</v>
      </c>
      <c r="S468" s="34">
        <f>_xlfn.XLOOKUP(Tabla15[[#This Row],[COD]],TNOMINA[CODIGO],TNOMINA[AFP])</f>
        <v>861</v>
      </c>
      <c r="T468" s="34">
        <f>_xlfn.XLOOKUP(Tabla15[[#This Row],[COD]],TNOMINA[CODIGO],TNOMINA[Otros Descuentos])</f>
        <v>0</v>
      </c>
      <c r="U468" s="34">
        <f>_xlfn.XLOOKUP(Tabla15[[#This Row],[COD]],TNOMINA[CODIGO],TNOMINA[sneto])</f>
        <v>16971.080000000002</v>
      </c>
      <c r="V468" s="21" t="str" cm="1">
        <f t="array" ref="V468">_xlfn.XLOOKUP(Tabla15[[#This Row],[cedula]],MINC_022025[NUMERO_DOCUMENTO],LEFT(MINC_022025[GENERO],1))</f>
        <v>F</v>
      </c>
      <c r="W468" s="56" t="str">
        <f>_xlfn.XLOOKUP(Tabla15[[#This Row],[DIRECCIÓN O DEPARTAMENTO]],MINC_022025[LUGAR_FUNCIONES],MINC_022025[LUGAR_FUNCIONES_CODIGO])</f>
        <v>01.83.02.00.02</v>
      </c>
      <c r="X468" s="21">
        <f>LEN(Tabla15[[#This Row],[CODIGO LUGAR]])</f>
        <v>14</v>
      </c>
      <c r="Y468" s="2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2" t="str">
        <f>Tabla15[[#This Row],[cedula]]&amp;Tabla15[[#This Row],[CTA]]&amp;Tabla15[[#This Row],[prog]]</f>
        <v>031027510742.1.1.1.0113</v>
      </c>
      <c r="B469" s="21" t="s">
        <v>1787</v>
      </c>
      <c r="C469" s="59" t="s">
        <v>1811</v>
      </c>
      <c r="D469" s="59" t="s">
        <v>5759</v>
      </c>
      <c r="E469" s="59" t="s">
        <v>5731</v>
      </c>
      <c r="F469" s="59" t="s">
        <v>9</v>
      </c>
      <c r="G469" s="59" t="s">
        <v>1579</v>
      </c>
      <c r="H469" s="21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469" s="21" t="str">
        <f>_xlfn.XLOOKUP(Tabla15[[#This Row],[cedula]],MINC_022025[CATEGORIA_PROPIA],MINC_022025[CARGO],_xlfn.XLOOKUP(Tabla15[[#This Row],[COD]],TNOMINA[CODIGO],TNOMINA[cargo]))</f>
        <v>ELECTRICISTA</v>
      </c>
      <c r="J469" s="21" t="str">
        <f>_xlfn.XLOOKUP(Tabla15[[#This Row],[cedula]],MINC_022025[NUMERO_DOCUMENTO],MINC_022025[LUGAR_FUNCIONES])</f>
        <v>GRAN TEATRO DEL CIBAO</v>
      </c>
      <c r="K4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69" s="21" t="str">
        <f>_xlfn.XLOOKUP(Tabla15[[#This Row],[CARGO]],TSIMPLIFICADO[CARGO],TSIMPLIFICADO[CATEGORIA DEL SERVIDOR],Tabla15[[#This Row],[TIPO]])</f>
        <v>ESTATUTO SIMPLIFICADO</v>
      </c>
      <c r="M469" s="21" t="str">
        <f>IF(Tabla15[[#This Row],[CTA]]="2.1.1.3.01","TRAMITE DE PENSION",IF(Tabla15[[#This Row],[CAT1]]&lt;&gt;"",Tabla15[[#This Row],[CAT1]],Tabla15[[#This Row],[CAT2]]))</f>
        <v>ESTATUTO SIMPLIFICADO</v>
      </c>
      <c r="N469" s="86" t="str">
        <f>_xlfn.XLOOKUP(Tabla15[[#This Row],[cedula]],TFECHA[cedula],TFECHA[desde],"")</f>
        <v/>
      </c>
      <c r="O469" s="86" t="str">
        <f>_xlfn.XLOOKUP(Tabla15[[#This Row],[cedula]],TFECHA[cedula],TFECHA[hasta],"")</f>
        <v/>
      </c>
      <c r="P469" s="34">
        <f>_xlfn.XLOOKUP(Tabla15[[#This Row],[COD]],TNOMINA[CODIGO],TNOMINA[sbruto])</f>
        <v>30000</v>
      </c>
      <c r="Q469" s="34">
        <f>_xlfn.XLOOKUP(Tabla15[[#This Row],[COD]],TNOMINA[CODIGO],TNOMINA[ISR])</f>
        <v>0</v>
      </c>
      <c r="R469" s="34">
        <f>_xlfn.XLOOKUP(Tabla15[[#This Row],[COD]],TNOMINA[CODIGO],TNOMINA[SFS])</f>
        <v>912</v>
      </c>
      <c r="S469" s="34">
        <f>_xlfn.XLOOKUP(Tabla15[[#This Row],[COD]],TNOMINA[CODIGO],TNOMINA[AFP])</f>
        <v>861</v>
      </c>
      <c r="T469" s="34">
        <f>_xlfn.XLOOKUP(Tabla15[[#This Row],[COD]],TNOMINA[CODIGO],TNOMINA[Otros Descuentos])</f>
        <v>0</v>
      </c>
      <c r="U469" s="34">
        <f>_xlfn.XLOOKUP(Tabla15[[#This Row],[COD]],TNOMINA[CODIGO],TNOMINA[sneto])</f>
        <v>27202</v>
      </c>
      <c r="V469" s="21" t="str" cm="1">
        <f t="array" ref="V469">_xlfn.XLOOKUP(Tabla15[[#This Row],[cedula]],MINC_022025[NUMERO_DOCUMENTO],LEFT(MINC_022025[GENERO],1))</f>
        <v>M</v>
      </c>
      <c r="W469" s="56" t="str">
        <f>_xlfn.XLOOKUP(Tabla15[[#This Row],[DIRECCIÓN O DEPARTAMENTO]],MINC_022025[LUGAR_FUNCIONES],MINC_022025[LUGAR_FUNCIONES_CODIGO])</f>
        <v>01.83.02.00.02</v>
      </c>
      <c r="X469" s="21">
        <f>LEN(Tabla15[[#This Row],[CODIGO LUGAR]])</f>
        <v>14</v>
      </c>
      <c r="Y469" s="2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2" t="str">
        <f>Tabla15[[#This Row],[cedula]]&amp;Tabla15[[#This Row],[CTA]]&amp;Tabla15[[#This Row],[prog]]</f>
        <v>402140007842.1.1.1.0113</v>
      </c>
      <c r="B470" s="21" t="s">
        <v>1787</v>
      </c>
      <c r="C470" s="59" t="s">
        <v>1811</v>
      </c>
      <c r="D470" s="59" t="s">
        <v>5759</v>
      </c>
      <c r="E470" s="59" t="s">
        <v>5731</v>
      </c>
      <c r="F470" s="59" t="s">
        <v>9</v>
      </c>
      <c r="G470" s="59" t="s">
        <v>2337</v>
      </c>
      <c r="H470" s="21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470" s="21" t="str">
        <f>_xlfn.XLOOKUP(Tabla15[[#This Row],[cedula]],MINC_022025[CATEGORIA_PROPIA],MINC_022025[CARGO],_xlfn.XLOOKUP(Tabla15[[#This Row],[COD]],TNOMINA[CODIGO],TNOMINA[cargo]))</f>
        <v>ACOMODADOR (A)</v>
      </c>
      <c r="J470" s="21" t="str">
        <f>_xlfn.XLOOKUP(Tabla15[[#This Row],[cedula]],MINC_022025[NUMERO_DOCUMENTO],MINC_022025[LUGAR_FUNCIONES])</f>
        <v>GRAN TEATRO DEL CIBAO</v>
      </c>
      <c r="K4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0" s="21" t="str">
        <f>_xlfn.XLOOKUP(Tabla15[[#This Row],[CARGO]],TSIMPLIFICADO[CARGO],TSIMPLIFICADO[CATEGORIA DEL SERVIDOR],Tabla15[[#This Row],[TIPO]])</f>
        <v>ESTATUTO SIMPLIFICADO</v>
      </c>
      <c r="M470" s="21" t="str">
        <f>IF(Tabla15[[#This Row],[CTA]]="2.1.1.3.01","TRAMITE DE PENSION",IF(Tabla15[[#This Row],[CAT1]]&lt;&gt;"",Tabla15[[#This Row],[CAT1]],Tabla15[[#This Row],[CAT2]]))</f>
        <v>ESTATUTO SIMPLIFICADO</v>
      </c>
      <c r="N470" s="86" t="str">
        <f>_xlfn.XLOOKUP(Tabla15[[#This Row],[cedula]],TFECHA[cedula],TFECHA[desde],"")</f>
        <v/>
      </c>
      <c r="O470" s="86" t="str">
        <f>_xlfn.XLOOKUP(Tabla15[[#This Row],[cedula]],TFECHA[cedula],TFECHA[hasta],"")</f>
        <v/>
      </c>
      <c r="P470" s="34">
        <f>_xlfn.XLOOKUP(Tabla15[[#This Row],[COD]],TNOMINA[CODIGO],TNOMINA[sbruto])</f>
        <v>25000</v>
      </c>
      <c r="Q470" s="34">
        <f>_xlfn.XLOOKUP(Tabla15[[#This Row],[COD]],TNOMINA[CODIGO],TNOMINA[ISR])</f>
        <v>0</v>
      </c>
      <c r="R470" s="34">
        <f>_xlfn.XLOOKUP(Tabla15[[#This Row],[COD]],TNOMINA[CODIGO],TNOMINA[SFS])</f>
        <v>760</v>
      </c>
      <c r="S470" s="34">
        <f>_xlfn.XLOOKUP(Tabla15[[#This Row],[COD]],TNOMINA[CODIGO],TNOMINA[AFP])</f>
        <v>717.5</v>
      </c>
      <c r="T470" s="34">
        <f>_xlfn.XLOOKUP(Tabla15[[#This Row],[COD]],TNOMINA[CODIGO],TNOMINA[Otros Descuentos])</f>
        <v>0</v>
      </c>
      <c r="U470" s="34">
        <f>_xlfn.XLOOKUP(Tabla15[[#This Row],[COD]],TNOMINA[CODIGO],TNOMINA[sneto])</f>
        <v>23497.5</v>
      </c>
      <c r="V470" s="21" t="str" cm="1">
        <f t="array" ref="V470">_xlfn.XLOOKUP(Tabla15[[#This Row],[cedula]],MINC_022025[NUMERO_DOCUMENTO],LEFT(MINC_022025[GENERO],1))</f>
        <v>M</v>
      </c>
      <c r="W470" s="56" t="str">
        <f>_xlfn.XLOOKUP(Tabla15[[#This Row],[DIRECCIÓN O DEPARTAMENTO]],MINC_022025[LUGAR_FUNCIONES],MINC_022025[LUGAR_FUNCIONES_CODIGO])</f>
        <v>01.83.02.00.02</v>
      </c>
      <c r="X470" s="21">
        <f>LEN(Tabla15[[#This Row],[CODIGO LUGAR]])</f>
        <v>14</v>
      </c>
      <c r="Y470" s="2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2" t="str">
        <f>Tabla15[[#This Row],[cedula]]&amp;Tabla15[[#This Row],[CTA]]&amp;Tabla15[[#This Row],[prog]]</f>
        <v>095001268192.1.1.1.0113</v>
      </c>
      <c r="B471" s="21" t="s">
        <v>1787</v>
      </c>
      <c r="C471" s="59" t="s">
        <v>1811</v>
      </c>
      <c r="D471" s="59" t="s">
        <v>5759</v>
      </c>
      <c r="E471" s="59" t="s">
        <v>5731</v>
      </c>
      <c r="F471" s="59" t="s">
        <v>9</v>
      </c>
      <c r="G471" s="59" t="s">
        <v>2396</v>
      </c>
      <c r="H471" s="21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471" s="21" t="str">
        <f>_xlfn.XLOOKUP(Tabla15[[#This Row],[cedula]],MINC_022025[CATEGORIA_PROPIA],MINC_022025[CARGO],_xlfn.XLOOKUP(Tabla15[[#This Row],[COD]],TNOMINA[CODIGO],TNOMINA[cargo]))</f>
        <v>BOLETERO</v>
      </c>
      <c r="J471" s="21" t="str">
        <f>_xlfn.XLOOKUP(Tabla15[[#This Row],[cedula]],MINC_022025[NUMERO_DOCUMENTO],MINC_022025[LUGAR_FUNCIONES])</f>
        <v>GRAN TEATRO DEL CIBAO</v>
      </c>
      <c r="K4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1" s="21" t="str">
        <f>_xlfn.XLOOKUP(Tabla15[[#This Row],[CARGO]],TSIMPLIFICADO[CARGO],TSIMPLIFICADO[CATEGORIA DEL SERVIDOR],Tabla15[[#This Row],[TIPO]])</f>
        <v>ESTATUTO SIMPLIFICADO</v>
      </c>
      <c r="M471" s="21" t="str">
        <f>IF(Tabla15[[#This Row],[CTA]]="2.1.1.3.01","TRAMITE DE PENSION",IF(Tabla15[[#This Row],[CAT1]]&lt;&gt;"",Tabla15[[#This Row],[CAT1]],Tabla15[[#This Row],[CAT2]]))</f>
        <v>ESTATUTO SIMPLIFICADO</v>
      </c>
      <c r="N471" s="86" t="str">
        <f>_xlfn.XLOOKUP(Tabla15[[#This Row],[cedula]],TFECHA[cedula],TFECHA[desde],"")</f>
        <v/>
      </c>
      <c r="O471" s="86" t="str">
        <f>_xlfn.XLOOKUP(Tabla15[[#This Row],[cedula]],TFECHA[cedula],TFECHA[hasta],"")</f>
        <v/>
      </c>
      <c r="P471" s="34">
        <f>_xlfn.XLOOKUP(Tabla15[[#This Row],[COD]],TNOMINA[CODIGO],TNOMINA[sbruto])</f>
        <v>25000</v>
      </c>
      <c r="Q471" s="34">
        <f>_xlfn.XLOOKUP(Tabla15[[#This Row],[COD]],TNOMINA[CODIGO],TNOMINA[ISR])</f>
        <v>0</v>
      </c>
      <c r="R471" s="34">
        <f>_xlfn.XLOOKUP(Tabla15[[#This Row],[COD]],TNOMINA[CODIGO],TNOMINA[SFS])</f>
        <v>760</v>
      </c>
      <c r="S471" s="34">
        <f>_xlfn.XLOOKUP(Tabla15[[#This Row],[COD]],TNOMINA[CODIGO],TNOMINA[AFP])</f>
        <v>717.5</v>
      </c>
      <c r="T471" s="34">
        <f>_xlfn.XLOOKUP(Tabla15[[#This Row],[COD]],TNOMINA[CODIGO],TNOMINA[Otros Descuentos])</f>
        <v>0</v>
      </c>
      <c r="U471" s="34">
        <f>_xlfn.XLOOKUP(Tabla15[[#This Row],[COD]],TNOMINA[CODIGO],TNOMINA[sneto])</f>
        <v>21782.04</v>
      </c>
      <c r="V471" s="21" t="str" cm="1">
        <f t="array" ref="V471">_xlfn.XLOOKUP(Tabla15[[#This Row],[cedula]],MINC_022025[NUMERO_DOCUMENTO],LEFT(MINC_022025[GENERO],1))</f>
        <v>F</v>
      </c>
      <c r="W471" s="56" t="str">
        <f>_xlfn.XLOOKUP(Tabla15[[#This Row],[DIRECCIÓN O DEPARTAMENTO]],MINC_022025[LUGAR_FUNCIONES],MINC_022025[LUGAR_FUNCIONES_CODIGO])</f>
        <v>01.83.02.00.02</v>
      </c>
      <c r="X471" s="21">
        <f>LEN(Tabla15[[#This Row],[CODIGO LUGAR]])</f>
        <v>14</v>
      </c>
      <c r="Y471" s="2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2" t="str">
        <f>Tabla15[[#This Row],[cedula]]&amp;Tabla15[[#This Row],[CTA]]&amp;Tabla15[[#This Row],[prog]]</f>
        <v>031043593972.1.1.1.0113</v>
      </c>
      <c r="B472" s="21" t="s">
        <v>1787</v>
      </c>
      <c r="C472" s="59" t="s">
        <v>1811</v>
      </c>
      <c r="D472" s="59" t="s">
        <v>5759</v>
      </c>
      <c r="E472" s="59" t="s">
        <v>5731</v>
      </c>
      <c r="F472" s="59" t="s">
        <v>9</v>
      </c>
      <c r="G472" s="59" t="s">
        <v>1635</v>
      </c>
      <c r="H472" s="21" t="str">
        <f>_xlfn.XLOOKUP(Tabla15[[#This Row],[cedula]],MINC_022025[CATEGORIA_PROPIA],MINC_022025[FECHA_INGRESO_PRIMER_CARGO],_xlfn.XLOOKUP(Tabla15[[#This Row],[COD]],TNOMINA[CODIGO],TNOMINA[nombre]))</f>
        <v>VERONICA ALTAGRACIA REYES MARTINEZ</v>
      </c>
      <c r="I472" s="21" t="str">
        <f>_xlfn.XLOOKUP(Tabla15[[#This Row],[cedula]],MINC_022025[CATEGORIA_PROPIA],MINC_022025[CARGO],_xlfn.XLOOKUP(Tabla15[[#This Row],[COD]],TNOMINA[CODIGO],TNOMINA[cargo]))</f>
        <v>ACOMODADOR (A)</v>
      </c>
      <c r="J472" s="21" t="str">
        <f>_xlfn.XLOOKUP(Tabla15[[#This Row],[cedula]],MINC_022025[NUMERO_DOCUMENTO],MINC_022025[LUGAR_FUNCIONES])</f>
        <v>GRAN TEATRO DEL CIBAO</v>
      </c>
      <c r="K4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2" s="21" t="str">
        <f>_xlfn.XLOOKUP(Tabla15[[#This Row],[CARGO]],TSIMPLIFICADO[CARGO],TSIMPLIFICADO[CATEGORIA DEL SERVIDOR],Tabla15[[#This Row],[TIPO]])</f>
        <v>ESTATUTO SIMPLIFICADO</v>
      </c>
      <c r="M472" s="21" t="str">
        <f>IF(Tabla15[[#This Row],[CTA]]="2.1.1.3.01","TRAMITE DE PENSION",IF(Tabla15[[#This Row],[CAT1]]&lt;&gt;"",Tabla15[[#This Row],[CAT1]],Tabla15[[#This Row],[CAT2]]))</f>
        <v>ESTATUTO SIMPLIFICADO</v>
      </c>
      <c r="N472" s="86" t="str">
        <f>_xlfn.XLOOKUP(Tabla15[[#This Row],[cedula]],TFECHA[cedula],TFECHA[desde],"")</f>
        <v/>
      </c>
      <c r="O472" s="86" t="str">
        <f>_xlfn.XLOOKUP(Tabla15[[#This Row],[cedula]],TFECHA[cedula],TFECHA[hasta],"")</f>
        <v/>
      </c>
      <c r="P472" s="34">
        <f>_xlfn.XLOOKUP(Tabla15[[#This Row],[COD]],TNOMINA[CODIGO],TNOMINA[sbruto])</f>
        <v>25000</v>
      </c>
      <c r="Q472" s="34">
        <f>_xlfn.XLOOKUP(Tabla15[[#This Row],[COD]],TNOMINA[CODIGO],TNOMINA[ISR])</f>
        <v>0</v>
      </c>
      <c r="R472" s="34">
        <f>_xlfn.XLOOKUP(Tabla15[[#This Row],[COD]],TNOMINA[CODIGO],TNOMINA[SFS])</f>
        <v>760</v>
      </c>
      <c r="S472" s="34">
        <f>_xlfn.XLOOKUP(Tabla15[[#This Row],[COD]],TNOMINA[CODIGO],TNOMINA[AFP])</f>
        <v>717.5</v>
      </c>
      <c r="T472" s="34">
        <f>_xlfn.XLOOKUP(Tabla15[[#This Row],[COD]],TNOMINA[CODIGO],TNOMINA[Otros Descuentos])</f>
        <v>0</v>
      </c>
      <c r="U472" s="34">
        <f>_xlfn.XLOOKUP(Tabla15[[#This Row],[COD]],TNOMINA[CODIGO],TNOMINA[sneto])</f>
        <v>23497.5</v>
      </c>
      <c r="V472" s="21" t="str" cm="1">
        <f t="array" ref="V472">_xlfn.XLOOKUP(Tabla15[[#This Row],[cedula]],MINC_022025[NUMERO_DOCUMENTO],LEFT(MINC_022025[GENERO],1))</f>
        <v>F</v>
      </c>
      <c r="W472" s="56" t="str">
        <f>_xlfn.XLOOKUP(Tabla15[[#This Row],[DIRECCIÓN O DEPARTAMENTO]],MINC_022025[LUGAR_FUNCIONES],MINC_022025[LUGAR_FUNCIONES_CODIGO])</f>
        <v>01.83.02.00.02</v>
      </c>
      <c r="X472" s="21">
        <f>LEN(Tabla15[[#This Row],[CODIGO LUGAR]])</f>
        <v>14</v>
      </c>
      <c r="Y472" s="2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2" t="str">
        <f>Tabla15[[#This Row],[cedula]]&amp;Tabla15[[#This Row],[CTA]]&amp;Tabla15[[#This Row],[prog]]</f>
        <v>031038527152.1.1.1.0113</v>
      </c>
      <c r="B473" s="21" t="s">
        <v>1787</v>
      </c>
      <c r="C473" s="59" t="s">
        <v>1811</v>
      </c>
      <c r="D473" s="59" t="s">
        <v>5759</v>
      </c>
      <c r="E473" s="59" t="s">
        <v>5731</v>
      </c>
      <c r="F473" s="59" t="s">
        <v>9</v>
      </c>
      <c r="G473" s="59" t="s">
        <v>1639</v>
      </c>
      <c r="H473" s="21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473" s="21" t="str">
        <f>_xlfn.XLOOKUP(Tabla15[[#This Row],[cedula]],MINC_022025[CATEGORIA_PROPIA],MINC_022025[CARGO],_xlfn.XLOOKUP(Tabla15[[#This Row],[COD]],TNOMINA[CODIGO],TNOMINA[cargo]))</f>
        <v>ACOMODADOR (A)</v>
      </c>
      <c r="J473" s="21" t="str">
        <f>_xlfn.XLOOKUP(Tabla15[[#This Row],[cedula]],MINC_022025[NUMERO_DOCUMENTO],MINC_022025[LUGAR_FUNCIONES])</f>
        <v>GRAN TEATRO DEL CIBAO</v>
      </c>
      <c r="K4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3" s="21" t="str">
        <f>_xlfn.XLOOKUP(Tabla15[[#This Row],[CARGO]],TSIMPLIFICADO[CARGO],TSIMPLIFICADO[CATEGORIA DEL SERVIDOR],Tabla15[[#This Row],[TIPO]])</f>
        <v>ESTATUTO SIMPLIFICADO</v>
      </c>
      <c r="M473" s="21" t="str">
        <f>IF(Tabla15[[#This Row],[CTA]]="2.1.1.3.01","TRAMITE DE PENSION",IF(Tabla15[[#This Row],[CAT1]]&lt;&gt;"",Tabla15[[#This Row],[CAT1]],Tabla15[[#This Row],[CAT2]]))</f>
        <v>ESTATUTO SIMPLIFICADO</v>
      </c>
      <c r="N473" s="86" t="str">
        <f>_xlfn.XLOOKUP(Tabla15[[#This Row],[cedula]],TFECHA[cedula],TFECHA[desde],"")</f>
        <v/>
      </c>
      <c r="O473" s="86" t="str">
        <f>_xlfn.XLOOKUP(Tabla15[[#This Row],[cedula]],TFECHA[cedula],TFECHA[hasta],"")</f>
        <v/>
      </c>
      <c r="P473" s="34">
        <f>_xlfn.XLOOKUP(Tabla15[[#This Row],[COD]],TNOMINA[CODIGO],TNOMINA[sbruto])</f>
        <v>25000</v>
      </c>
      <c r="Q473" s="34">
        <f>_xlfn.XLOOKUP(Tabla15[[#This Row],[COD]],TNOMINA[CODIGO],TNOMINA[ISR])</f>
        <v>0</v>
      </c>
      <c r="R473" s="34">
        <f>_xlfn.XLOOKUP(Tabla15[[#This Row],[COD]],TNOMINA[CODIGO],TNOMINA[SFS])</f>
        <v>760</v>
      </c>
      <c r="S473" s="34">
        <f>_xlfn.XLOOKUP(Tabla15[[#This Row],[COD]],TNOMINA[CODIGO],TNOMINA[AFP])</f>
        <v>717.5</v>
      </c>
      <c r="T473" s="34">
        <f>_xlfn.XLOOKUP(Tabla15[[#This Row],[COD]],TNOMINA[CODIGO],TNOMINA[Otros Descuentos])</f>
        <v>0</v>
      </c>
      <c r="U473" s="34">
        <f>_xlfn.XLOOKUP(Tabla15[[#This Row],[COD]],TNOMINA[CODIGO],TNOMINA[sneto])</f>
        <v>21782.04</v>
      </c>
      <c r="V473" s="21" t="str" cm="1">
        <f t="array" ref="V473">_xlfn.XLOOKUP(Tabla15[[#This Row],[cedula]],MINC_022025[NUMERO_DOCUMENTO],LEFT(MINC_022025[GENERO],1))</f>
        <v>F</v>
      </c>
      <c r="W473" s="56" t="str">
        <f>_xlfn.XLOOKUP(Tabla15[[#This Row],[DIRECCIÓN O DEPARTAMENTO]],MINC_022025[LUGAR_FUNCIONES],MINC_022025[LUGAR_FUNCIONES_CODIGO])</f>
        <v>01.83.02.00.02</v>
      </c>
      <c r="X473" s="21">
        <f>LEN(Tabla15[[#This Row],[CODIGO LUGAR]])</f>
        <v>14</v>
      </c>
      <c r="Y473" s="2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2" t="str">
        <f>Tabla15[[#This Row],[cedula]]&amp;Tabla15[[#This Row],[CTA]]&amp;Tabla15[[#This Row],[prog]]</f>
        <v>402343113512.1.1.1.0113</v>
      </c>
      <c r="B474" s="21" t="s">
        <v>1787</v>
      </c>
      <c r="C474" s="59" t="s">
        <v>1811</v>
      </c>
      <c r="D474" s="59" t="s">
        <v>5759</v>
      </c>
      <c r="E474" s="59" t="s">
        <v>5731</v>
      </c>
      <c r="F474" s="59" t="s">
        <v>9</v>
      </c>
      <c r="G474" s="59" t="s">
        <v>2732</v>
      </c>
      <c r="H474" s="21" t="str">
        <f>_xlfn.XLOOKUP(Tabla15[[#This Row],[cedula]],MINC_022025[CATEGORIA_PROPIA],MINC_022025[FECHA_INGRESO_PRIMER_CARGO],_xlfn.XLOOKUP(Tabla15[[#This Row],[COD]],TNOMINA[CODIGO],TNOMINA[nombre]))</f>
        <v>YOELI GRATEREAUX DURAN</v>
      </c>
      <c r="I474" s="21" t="str">
        <f>_xlfn.XLOOKUP(Tabla15[[#This Row],[cedula]],MINC_022025[CATEGORIA_PROPIA],MINC_022025[CARGO],_xlfn.XLOOKUP(Tabla15[[#This Row],[COD]],TNOMINA[CODIGO],TNOMINA[cargo]))</f>
        <v>ACOMODADOR (A)</v>
      </c>
      <c r="J474" s="21" t="str">
        <f>_xlfn.XLOOKUP(Tabla15[[#This Row],[cedula]],MINC_022025[NUMERO_DOCUMENTO],MINC_022025[LUGAR_FUNCIONES])</f>
        <v>GRAN TEATRO DEL CIBAO</v>
      </c>
      <c r="K4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4" s="21" t="str">
        <f>_xlfn.XLOOKUP(Tabla15[[#This Row],[CARGO]],TSIMPLIFICADO[CARGO],TSIMPLIFICADO[CATEGORIA DEL SERVIDOR],Tabla15[[#This Row],[TIPO]])</f>
        <v>ESTATUTO SIMPLIFICADO</v>
      </c>
      <c r="M474" s="21" t="str">
        <f>IF(Tabla15[[#This Row],[CTA]]="2.1.1.3.01","TRAMITE DE PENSION",IF(Tabla15[[#This Row],[CAT1]]&lt;&gt;"",Tabla15[[#This Row],[CAT1]],Tabla15[[#This Row],[CAT2]]))</f>
        <v>ESTATUTO SIMPLIFICADO</v>
      </c>
      <c r="N474" s="86" t="str">
        <f>_xlfn.XLOOKUP(Tabla15[[#This Row],[cedula]],TFECHA[cedula],TFECHA[desde],"")</f>
        <v/>
      </c>
      <c r="O474" s="86" t="str">
        <f>_xlfn.XLOOKUP(Tabla15[[#This Row],[cedula]],TFECHA[cedula],TFECHA[hasta],"")</f>
        <v/>
      </c>
      <c r="P474" s="34">
        <f>_xlfn.XLOOKUP(Tabla15[[#This Row],[COD]],TNOMINA[CODIGO],TNOMINA[sbruto])</f>
        <v>25000</v>
      </c>
      <c r="Q474" s="34">
        <f>_xlfn.XLOOKUP(Tabla15[[#This Row],[COD]],TNOMINA[CODIGO],TNOMINA[ISR])</f>
        <v>0</v>
      </c>
      <c r="R474" s="34">
        <f>_xlfn.XLOOKUP(Tabla15[[#This Row],[COD]],TNOMINA[CODIGO],TNOMINA[SFS])</f>
        <v>760</v>
      </c>
      <c r="S474" s="34">
        <f>_xlfn.XLOOKUP(Tabla15[[#This Row],[COD]],TNOMINA[CODIGO],TNOMINA[AFP])</f>
        <v>717.5</v>
      </c>
      <c r="T474" s="34">
        <f>_xlfn.XLOOKUP(Tabla15[[#This Row],[COD]],TNOMINA[CODIGO],TNOMINA[Otros Descuentos])</f>
        <v>0</v>
      </c>
      <c r="U474" s="34">
        <f>_xlfn.XLOOKUP(Tabla15[[#This Row],[COD]],TNOMINA[CODIGO],TNOMINA[sneto])</f>
        <v>23497.5</v>
      </c>
      <c r="V474" s="21" t="str" cm="1">
        <f t="array" ref="V474">_xlfn.XLOOKUP(Tabla15[[#This Row],[cedula]],MINC_022025[NUMERO_DOCUMENTO],LEFT(MINC_022025[GENERO],1))</f>
        <v>F</v>
      </c>
      <c r="W474" s="56" t="str">
        <f>_xlfn.XLOOKUP(Tabla15[[#This Row],[DIRECCIÓN O DEPARTAMENTO]],MINC_022025[LUGAR_FUNCIONES],MINC_022025[LUGAR_FUNCIONES_CODIGO])</f>
        <v>01.83.02.00.02</v>
      </c>
      <c r="X474" s="21">
        <f>LEN(Tabla15[[#This Row],[CODIGO LUGAR]])</f>
        <v>14</v>
      </c>
      <c r="Y474" s="2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2" t="str">
        <f>Tabla15[[#This Row],[cedula]]&amp;Tabla15[[#This Row],[CTA]]&amp;Tabla15[[#This Row],[prog]]</f>
        <v>031010764572.1.1.1.0113</v>
      </c>
      <c r="B475" s="21" t="s">
        <v>1787</v>
      </c>
      <c r="C475" s="59" t="s">
        <v>1811</v>
      </c>
      <c r="D475" s="59" t="s">
        <v>5759</v>
      </c>
      <c r="E475" s="59" t="s">
        <v>5731</v>
      </c>
      <c r="F475" s="59" t="s">
        <v>9</v>
      </c>
      <c r="G475" s="59" t="s">
        <v>1517</v>
      </c>
      <c r="H475" s="21" t="str">
        <f>_xlfn.XLOOKUP(Tabla15[[#This Row],[cedula]],MINC_022025[CATEGORIA_PROPIA],MINC_022025[FECHA_INGRESO_PRIMER_CARGO],_xlfn.XLOOKUP(Tabla15[[#This Row],[COD]],TNOMINA[CODIGO],TNOMINA[nombre]))</f>
        <v>ANTONIO HERNANDEZ MORENO</v>
      </c>
      <c r="I475" s="21" t="str">
        <f>_xlfn.XLOOKUP(Tabla15[[#This Row],[cedula]],MINC_022025[CATEGORIA_PROPIA],MINC_022025[CARGO],_xlfn.XLOOKUP(Tabla15[[#This Row],[COD]],TNOMINA[CODIGO],TNOMINA[cargo]))</f>
        <v>AYUDANTE DE MANTENIMIENTO</v>
      </c>
      <c r="J475" s="21" t="str">
        <f>_xlfn.XLOOKUP(Tabla15[[#This Row],[cedula]],MINC_022025[NUMERO_DOCUMENTO],MINC_022025[LUGAR_FUNCIONES])</f>
        <v>GRAN TEATRO DEL CIBAO</v>
      </c>
      <c r="K4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5" s="21" t="str">
        <f>_xlfn.XLOOKUP(Tabla15[[#This Row],[CARGO]],TSIMPLIFICADO[CARGO],TSIMPLIFICADO[CATEGORIA DEL SERVIDOR],Tabla15[[#This Row],[TIPO]])</f>
        <v>ESTATUTO SIMPLIFICADO</v>
      </c>
      <c r="M475" s="21" t="str">
        <f>IF(Tabla15[[#This Row],[CTA]]="2.1.1.3.01","TRAMITE DE PENSION",IF(Tabla15[[#This Row],[CAT1]]&lt;&gt;"",Tabla15[[#This Row],[CAT1]],Tabla15[[#This Row],[CAT2]]))</f>
        <v>ESTATUTO SIMPLIFICADO</v>
      </c>
      <c r="N475" s="86" t="str">
        <f>_xlfn.XLOOKUP(Tabla15[[#This Row],[cedula]],TFECHA[cedula],TFECHA[desde],"")</f>
        <v/>
      </c>
      <c r="O475" s="86" t="str">
        <f>_xlfn.XLOOKUP(Tabla15[[#This Row],[cedula]],TFECHA[cedula],TFECHA[hasta],"")</f>
        <v/>
      </c>
      <c r="P475" s="34">
        <f>_xlfn.XLOOKUP(Tabla15[[#This Row],[COD]],TNOMINA[CODIGO],TNOMINA[sbruto])</f>
        <v>24000</v>
      </c>
      <c r="Q475" s="34">
        <f>_xlfn.XLOOKUP(Tabla15[[#This Row],[COD]],TNOMINA[CODIGO],TNOMINA[ISR])</f>
        <v>0</v>
      </c>
      <c r="R475" s="34">
        <f>_xlfn.XLOOKUP(Tabla15[[#This Row],[COD]],TNOMINA[CODIGO],TNOMINA[SFS])</f>
        <v>729.6</v>
      </c>
      <c r="S475" s="34">
        <f>_xlfn.XLOOKUP(Tabla15[[#This Row],[COD]],TNOMINA[CODIGO],TNOMINA[AFP])</f>
        <v>688.8</v>
      </c>
      <c r="T475" s="34">
        <f>_xlfn.XLOOKUP(Tabla15[[#This Row],[COD]],TNOMINA[CODIGO],TNOMINA[Otros Descuentos])</f>
        <v>0</v>
      </c>
      <c r="U475" s="34">
        <f>_xlfn.XLOOKUP(Tabla15[[#This Row],[COD]],TNOMINA[CODIGO],TNOMINA[sneto])</f>
        <v>22256.6</v>
      </c>
      <c r="V475" s="21" t="str" cm="1">
        <f t="array" ref="V475">_xlfn.XLOOKUP(Tabla15[[#This Row],[cedula]],MINC_022025[NUMERO_DOCUMENTO],LEFT(MINC_022025[GENERO],1))</f>
        <v>M</v>
      </c>
      <c r="W475" s="56" t="str">
        <f>_xlfn.XLOOKUP(Tabla15[[#This Row],[DIRECCIÓN O DEPARTAMENTO]],MINC_022025[LUGAR_FUNCIONES],MINC_022025[LUGAR_FUNCIONES_CODIGO])</f>
        <v>01.83.02.00.02</v>
      </c>
      <c r="X475" s="21">
        <f>LEN(Tabla15[[#This Row],[CODIGO LUGAR]])</f>
        <v>14</v>
      </c>
      <c r="Y475" s="2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2" t="str">
        <f>Tabla15[[#This Row],[cedula]]&amp;Tabla15[[#This Row],[CTA]]&amp;Tabla15[[#This Row],[prog]]</f>
        <v>031019422862.1.1.1.0113</v>
      </c>
      <c r="B476" s="21" t="s">
        <v>1787</v>
      </c>
      <c r="C476" s="59" t="s">
        <v>1811</v>
      </c>
      <c r="D476" s="59" t="s">
        <v>5759</v>
      </c>
      <c r="E476" s="59" t="s">
        <v>5731</v>
      </c>
      <c r="F476" s="59" t="s">
        <v>9</v>
      </c>
      <c r="G476" s="59" t="s">
        <v>1535</v>
      </c>
      <c r="H476" s="21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476" s="21" t="str">
        <f>_xlfn.XLOOKUP(Tabla15[[#This Row],[cedula]],MINC_022025[CATEGORIA_PROPIA],MINC_022025[CARGO],_xlfn.XLOOKUP(Tabla15[[#This Row],[COD]],TNOMINA[CODIGO],TNOMINA[cargo]))</f>
        <v>JARDINERO (A)</v>
      </c>
      <c r="J476" s="21" t="str">
        <f>_xlfn.XLOOKUP(Tabla15[[#This Row],[cedula]],MINC_022025[NUMERO_DOCUMENTO],MINC_022025[LUGAR_FUNCIONES])</f>
        <v>GRAN TEATRO DEL CIBAO</v>
      </c>
      <c r="K4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6" s="21" t="str">
        <f>_xlfn.XLOOKUP(Tabla15[[#This Row],[CARGO]],TSIMPLIFICADO[CARGO],TSIMPLIFICADO[CATEGORIA DEL SERVIDOR],Tabla15[[#This Row],[TIPO]])</f>
        <v>ESTATUTO SIMPLIFICADO</v>
      </c>
      <c r="M476" s="21" t="str">
        <f>IF(Tabla15[[#This Row],[CTA]]="2.1.1.3.01","TRAMITE DE PENSION",IF(Tabla15[[#This Row],[CAT1]]&lt;&gt;"",Tabla15[[#This Row],[CAT1]],Tabla15[[#This Row],[CAT2]]))</f>
        <v>ESTATUTO SIMPLIFICADO</v>
      </c>
      <c r="N476" s="86" t="str">
        <f>_xlfn.XLOOKUP(Tabla15[[#This Row],[cedula]],TFECHA[cedula],TFECHA[desde],"")</f>
        <v/>
      </c>
      <c r="O476" s="86" t="str">
        <f>_xlfn.XLOOKUP(Tabla15[[#This Row],[cedula]],TFECHA[cedula],TFECHA[hasta],"")</f>
        <v/>
      </c>
      <c r="P476" s="34">
        <f>_xlfn.XLOOKUP(Tabla15[[#This Row],[COD]],TNOMINA[CODIGO],TNOMINA[sbruto])</f>
        <v>24000</v>
      </c>
      <c r="Q476" s="34">
        <f>_xlfn.XLOOKUP(Tabla15[[#This Row],[COD]],TNOMINA[CODIGO],TNOMINA[ISR])</f>
        <v>0</v>
      </c>
      <c r="R476" s="34">
        <f>_xlfn.XLOOKUP(Tabla15[[#This Row],[COD]],TNOMINA[CODIGO],TNOMINA[SFS])</f>
        <v>729.6</v>
      </c>
      <c r="S476" s="34">
        <f>_xlfn.XLOOKUP(Tabla15[[#This Row],[COD]],TNOMINA[CODIGO],TNOMINA[AFP])</f>
        <v>688.8</v>
      </c>
      <c r="T476" s="34">
        <f>_xlfn.XLOOKUP(Tabla15[[#This Row],[COD]],TNOMINA[CODIGO],TNOMINA[Otros Descuentos])</f>
        <v>0</v>
      </c>
      <c r="U476" s="34">
        <f>_xlfn.XLOOKUP(Tabla15[[#This Row],[COD]],TNOMINA[CODIGO],TNOMINA[sneto])</f>
        <v>22256.6</v>
      </c>
      <c r="V476" s="21" t="str" cm="1">
        <f t="array" ref="V476">_xlfn.XLOOKUP(Tabla15[[#This Row],[cedula]],MINC_022025[NUMERO_DOCUMENTO],LEFT(MINC_022025[GENERO],1))</f>
        <v>M</v>
      </c>
      <c r="W476" s="56" t="str">
        <f>_xlfn.XLOOKUP(Tabla15[[#This Row],[DIRECCIÓN O DEPARTAMENTO]],MINC_022025[LUGAR_FUNCIONES],MINC_022025[LUGAR_FUNCIONES_CODIGO])</f>
        <v>01.83.02.00.02</v>
      </c>
      <c r="X476" s="21">
        <f>LEN(Tabla15[[#This Row],[CODIGO LUGAR]])</f>
        <v>14</v>
      </c>
      <c r="Y476" s="2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2" t="str">
        <f>Tabla15[[#This Row],[cedula]]&amp;Tabla15[[#This Row],[CTA]]&amp;Tabla15[[#This Row],[prog]]</f>
        <v>031027928702.1.1.1.0113</v>
      </c>
      <c r="B477" s="21" t="s">
        <v>1787</v>
      </c>
      <c r="C477" s="59" t="s">
        <v>1811</v>
      </c>
      <c r="D477" s="59" t="s">
        <v>5759</v>
      </c>
      <c r="E477" s="59" t="s">
        <v>5731</v>
      </c>
      <c r="F477" s="59" t="s">
        <v>9</v>
      </c>
      <c r="G477" s="59" t="s">
        <v>1559</v>
      </c>
      <c r="H477" s="21" t="str">
        <f>_xlfn.XLOOKUP(Tabla15[[#This Row],[cedula]],MINC_022025[CATEGORIA_PROPIA],MINC_022025[FECHA_INGRESO_PRIMER_CARGO],_xlfn.XLOOKUP(Tabla15[[#This Row],[COD]],TNOMINA[CODIGO],TNOMINA[nombre]))</f>
        <v>GERMANIA TORIBIO LOPEZ</v>
      </c>
      <c r="I477" s="21" t="str">
        <f>_xlfn.XLOOKUP(Tabla15[[#This Row],[cedula]],MINC_022025[CATEGORIA_PROPIA],MINC_022025[CARGO],_xlfn.XLOOKUP(Tabla15[[#This Row],[COD]],TNOMINA[CODIGO],TNOMINA[cargo]))</f>
        <v>CONSERJE</v>
      </c>
      <c r="J477" s="21" t="str">
        <f>_xlfn.XLOOKUP(Tabla15[[#This Row],[cedula]],MINC_022025[NUMERO_DOCUMENTO],MINC_022025[LUGAR_FUNCIONES])</f>
        <v>GRAN TEATRO DEL CIBAO</v>
      </c>
      <c r="K4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7" s="21" t="str">
        <f>_xlfn.XLOOKUP(Tabla15[[#This Row],[CARGO]],TSIMPLIFICADO[CARGO],TSIMPLIFICADO[CATEGORIA DEL SERVIDOR],Tabla15[[#This Row],[TIPO]])</f>
        <v>ESTATUTO SIMPLIFICADO</v>
      </c>
      <c r="M477" s="21" t="str">
        <f>IF(Tabla15[[#This Row],[CTA]]="2.1.1.3.01","TRAMITE DE PENSION",IF(Tabla15[[#This Row],[CAT1]]&lt;&gt;"",Tabla15[[#This Row],[CAT1]],Tabla15[[#This Row],[CAT2]]))</f>
        <v>ESTATUTO SIMPLIFICADO</v>
      </c>
      <c r="N477" s="86" t="str">
        <f>_xlfn.XLOOKUP(Tabla15[[#This Row],[cedula]],TFECHA[cedula],TFECHA[desde],"")</f>
        <v/>
      </c>
      <c r="O477" s="86" t="str">
        <f>_xlfn.XLOOKUP(Tabla15[[#This Row],[cedula]],TFECHA[cedula],TFECHA[hasta],"")</f>
        <v/>
      </c>
      <c r="P477" s="34">
        <f>_xlfn.XLOOKUP(Tabla15[[#This Row],[COD]],TNOMINA[CODIGO],TNOMINA[sbruto])</f>
        <v>24000</v>
      </c>
      <c r="Q477" s="34">
        <f>_xlfn.XLOOKUP(Tabla15[[#This Row],[COD]],TNOMINA[CODIGO],TNOMINA[ISR])</f>
        <v>0</v>
      </c>
      <c r="R477" s="34">
        <f>_xlfn.XLOOKUP(Tabla15[[#This Row],[COD]],TNOMINA[CODIGO],TNOMINA[SFS])</f>
        <v>729.6</v>
      </c>
      <c r="S477" s="34">
        <f>_xlfn.XLOOKUP(Tabla15[[#This Row],[COD]],TNOMINA[CODIGO],TNOMINA[AFP])</f>
        <v>688.8</v>
      </c>
      <c r="T477" s="34">
        <f>_xlfn.XLOOKUP(Tabla15[[#This Row],[COD]],TNOMINA[CODIGO],TNOMINA[Otros Descuentos])</f>
        <v>0</v>
      </c>
      <c r="U477" s="34">
        <f>_xlfn.XLOOKUP(Tabla15[[#This Row],[COD]],TNOMINA[CODIGO],TNOMINA[sneto])</f>
        <v>22556.6</v>
      </c>
      <c r="V477" s="21" t="str" cm="1">
        <f t="array" ref="V477">_xlfn.XLOOKUP(Tabla15[[#This Row],[cedula]],MINC_022025[NUMERO_DOCUMENTO],LEFT(MINC_022025[GENERO],1))</f>
        <v>F</v>
      </c>
      <c r="W477" s="56" t="str">
        <f>_xlfn.XLOOKUP(Tabla15[[#This Row],[DIRECCIÓN O DEPARTAMENTO]],MINC_022025[LUGAR_FUNCIONES],MINC_022025[LUGAR_FUNCIONES_CODIGO])</f>
        <v>01.83.02.00.02</v>
      </c>
      <c r="X477" s="21">
        <f>LEN(Tabla15[[#This Row],[CODIGO LUGAR]])</f>
        <v>14</v>
      </c>
      <c r="Y477" s="2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2" t="str">
        <f>Tabla15[[#This Row],[cedula]]&amp;Tabla15[[#This Row],[CTA]]&amp;Tabla15[[#This Row],[prog]]</f>
        <v>031031042812.1.1.1.0113</v>
      </c>
      <c r="B478" s="21" t="s">
        <v>1787</v>
      </c>
      <c r="C478" s="59" t="s">
        <v>1811</v>
      </c>
      <c r="D478" s="59" t="s">
        <v>5759</v>
      </c>
      <c r="E478" s="59" t="s">
        <v>5731</v>
      </c>
      <c r="F478" s="59" t="s">
        <v>9</v>
      </c>
      <c r="G478" s="59" t="s">
        <v>1582</v>
      </c>
      <c r="H478" s="21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478" s="21" t="str">
        <f>_xlfn.XLOOKUP(Tabla15[[#This Row],[cedula]],MINC_022025[CATEGORIA_PROPIA],MINC_022025[CARGO],_xlfn.XLOOKUP(Tabla15[[#This Row],[COD]],TNOMINA[CODIGO],TNOMINA[cargo]))</f>
        <v>JARDINERO (A)</v>
      </c>
      <c r="J478" s="21" t="str">
        <f>_xlfn.XLOOKUP(Tabla15[[#This Row],[cedula]],MINC_022025[NUMERO_DOCUMENTO],MINC_022025[LUGAR_FUNCIONES])</f>
        <v>GRAN TEATRO DEL CIBAO</v>
      </c>
      <c r="K4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8" s="21" t="str">
        <f>_xlfn.XLOOKUP(Tabla15[[#This Row],[CARGO]],TSIMPLIFICADO[CARGO],TSIMPLIFICADO[CATEGORIA DEL SERVIDOR],Tabla15[[#This Row],[TIPO]])</f>
        <v>ESTATUTO SIMPLIFICADO</v>
      </c>
      <c r="M478" s="21" t="str">
        <f>IF(Tabla15[[#This Row],[CTA]]="2.1.1.3.01","TRAMITE DE PENSION",IF(Tabla15[[#This Row],[CAT1]]&lt;&gt;"",Tabla15[[#This Row],[CAT1]],Tabla15[[#This Row],[CAT2]]))</f>
        <v>ESTATUTO SIMPLIFICADO</v>
      </c>
      <c r="N478" s="86" t="str">
        <f>_xlfn.XLOOKUP(Tabla15[[#This Row],[cedula]],TFECHA[cedula],TFECHA[desde],"")</f>
        <v/>
      </c>
      <c r="O478" s="86" t="str">
        <f>_xlfn.XLOOKUP(Tabla15[[#This Row],[cedula]],TFECHA[cedula],TFECHA[hasta],"")</f>
        <v/>
      </c>
      <c r="P478" s="34">
        <f>_xlfn.XLOOKUP(Tabla15[[#This Row],[COD]],TNOMINA[CODIGO],TNOMINA[sbruto])</f>
        <v>24000</v>
      </c>
      <c r="Q478" s="34">
        <f>_xlfn.XLOOKUP(Tabla15[[#This Row],[COD]],TNOMINA[CODIGO],TNOMINA[ISR])</f>
        <v>0</v>
      </c>
      <c r="R478" s="34">
        <f>_xlfn.XLOOKUP(Tabla15[[#This Row],[COD]],TNOMINA[CODIGO],TNOMINA[SFS])</f>
        <v>729.6</v>
      </c>
      <c r="S478" s="34">
        <f>_xlfn.XLOOKUP(Tabla15[[#This Row],[COD]],TNOMINA[CODIGO],TNOMINA[AFP])</f>
        <v>688.8</v>
      </c>
      <c r="T478" s="34">
        <f>_xlfn.XLOOKUP(Tabla15[[#This Row],[COD]],TNOMINA[CODIGO],TNOMINA[Otros Descuentos])</f>
        <v>0</v>
      </c>
      <c r="U478" s="34">
        <f>_xlfn.XLOOKUP(Tabla15[[#This Row],[COD]],TNOMINA[CODIGO],TNOMINA[sneto])</f>
        <v>22556.6</v>
      </c>
      <c r="V478" s="21" t="str" cm="1">
        <f t="array" ref="V478">_xlfn.XLOOKUP(Tabla15[[#This Row],[cedula]],MINC_022025[NUMERO_DOCUMENTO],LEFT(MINC_022025[GENERO],1))</f>
        <v>M</v>
      </c>
      <c r="W478" s="56" t="str">
        <f>_xlfn.XLOOKUP(Tabla15[[#This Row],[DIRECCIÓN O DEPARTAMENTO]],MINC_022025[LUGAR_FUNCIONES],MINC_022025[LUGAR_FUNCIONES_CODIGO])</f>
        <v>01.83.02.00.02</v>
      </c>
      <c r="X478" s="21">
        <f>LEN(Tabla15[[#This Row],[CODIGO LUGAR]])</f>
        <v>14</v>
      </c>
      <c r="Y478" s="2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2" t="str">
        <f>Tabla15[[#This Row],[cedula]]&amp;Tabla15[[#This Row],[CTA]]&amp;Tabla15[[#This Row],[prog]]</f>
        <v>001077664382.1.1.1.0113</v>
      </c>
      <c r="B479" s="21" t="s">
        <v>1787</v>
      </c>
      <c r="C479" s="59" t="s">
        <v>1811</v>
      </c>
      <c r="D479" s="59" t="s">
        <v>5759</v>
      </c>
      <c r="E479" s="59" t="s">
        <v>5731</v>
      </c>
      <c r="F479" s="59" t="s">
        <v>9</v>
      </c>
      <c r="G479" s="59" t="s">
        <v>1606</v>
      </c>
      <c r="H479" s="21" t="str">
        <f>_xlfn.XLOOKUP(Tabla15[[#This Row],[cedula]],MINC_022025[CATEGORIA_PROPIA],MINC_022025[FECHA_INGRESO_PRIMER_CARGO],_xlfn.XLOOKUP(Tabla15[[#This Row],[COD]],TNOMINA[CODIGO],TNOMINA[nombre]))</f>
        <v>LUCIA HIRALDO</v>
      </c>
      <c r="I479" s="21" t="str">
        <f>_xlfn.XLOOKUP(Tabla15[[#This Row],[cedula]],MINC_022025[CATEGORIA_PROPIA],MINC_022025[CARGO],_xlfn.XLOOKUP(Tabla15[[#This Row],[COD]],TNOMINA[CODIGO],TNOMINA[cargo]))</f>
        <v>CONSERJE</v>
      </c>
      <c r="J479" s="21" t="str">
        <f>_xlfn.XLOOKUP(Tabla15[[#This Row],[cedula]],MINC_022025[NUMERO_DOCUMENTO],MINC_022025[LUGAR_FUNCIONES])</f>
        <v>GRAN TEATRO DEL CIBAO</v>
      </c>
      <c r="K4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79" s="21" t="str">
        <f>_xlfn.XLOOKUP(Tabla15[[#This Row],[CARGO]],TSIMPLIFICADO[CARGO],TSIMPLIFICADO[CATEGORIA DEL SERVIDOR],Tabla15[[#This Row],[TIPO]])</f>
        <v>ESTATUTO SIMPLIFICADO</v>
      </c>
      <c r="M479" s="21" t="str">
        <f>IF(Tabla15[[#This Row],[CTA]]="2.1.1.3.01","TRAMITE DE PENSION",IF(Tabla15[[#This Row],[CAT1]]&lt;&gt;"",Tabla15[[#This Row],[CAT1]],Tabla15[[#This Row],[CAT2]]))</f>
        <v>ESTATUTO SIMPLIFICADO</v>
      </c>
      <c r="N479" s="86" t="str">
        <f>_xlfn.XLOOKUP(Tabla15[[#This Row],[cedula]],TFECHA[cedula],TFECHA[desde],"")</f>
        <v/>
      </c>
      <c r="O479" s="86" t="str">
        <f>_xlfn.XLOOKUP(Tabla15[[#This Row],[cedula]],TFECHA[cedula],TFECHA[hasta],"")</f>
        <v/>
      </c>
      <c r="P479" s="34">
        <f>_xlfn.XLOOKUP(Tabla15[[#This Row],[COD]],TNOMINA[CODIGO],TNOMINA[sbruto])</f>
        <v>24000</v>
      </c>
      <c r="Q479" s="34">
        <f>_xlfn.XLOOKUP(Tabla15[[#This Row],[COD]],TNOMINA[CODIGO],TNOMINA[ISR])</f>
        <v>0</v>
      </c>
      <c r="R479" s="34">
        <f>_xlfn.XLOOKUP(Tabla15[[#This Row],[COD]],TNOMINA[CODIGO],TNOMINA[SFS])</f>
        <v>729.6</v>
      </c>
      <c r="S479" s="34">
        <f>_xlfn.XLOOKUP(Tabla15[[#This Row],[COD]],TNOMINA[CODIGO],TNOMINA[AFP])</f>
        <v>688.8</v>
      </c>
      <c r="T479" s="34">
        <f>_xlfn.XLOOKUP(Tabla15[[#This Row],[COD]],TNOMINA[CODIGO],TNOMINA[Otros Descuentos])</f>
        <v>0</v>
      </c>
      <c r="U479" s="34">
        <f>_xlfn.XLOOKUP(Tabla15[[#This Row],[COD]],TNOMINA[CODIGO],TNOMINA[sneto])</f>
        <v>22256.6</v>
      </c>
      <c r="V479" s="21" t="str" cm="1">
        <f t="array" ref="V479">_xlfn.XLOOKUP(Tabla15[[#This Row],[cedula]],MINC_022025[NUMERO_DOCUMENTO],LEFT(MINC_022025[GENERO],1))</f>
        <v>F</v>
      </c>
      <c r="W479" s="56" t="str">
        <f>_xlfn.XLOOKUP(Tabla15[[#This Row],[DIRECCIÓN O DEPARTAMENTO]],MINC_022025[LUGAR_FUNCIONES],MINC_022025[LUGAR_FUNCIONES_CODIGO])</f>
        <v>01.83.02.00.02</v>
      </c>
      <c r="X479" s="21">
        <f>LEN(Tabla15[[#This Row],[CODIGO LUGAR]])</f>
        <v>14</v>
      </c>
      <c r="Y479" s="2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2" t="str">
        <f>Tabla15[[#This Row],[cedula]]&amp;Tabla15[[#This Row],[CTA]]&amp;Tabla15[[#This Row],[prog]]</f>
        <v>031020276652.1.1.1.0113</v>
      </c>
      <c r="B480" s="21" t="s">
        <v>1787</v>
      </c>
      <c r="C480" s="59" t="s">
        <v>1811</v>
      </c>
      <c r="D480" s="59" t="s">
        <v>5759</v>
      </c>
      <c r="E480" s="59" t="s">
        <v>5731</v>
      </c>
      <c r="F480" s="59" t="s">
        <v>9</v>
      </c>
      <c r="G480" s="59" t="s">
        <v>1607</v>
      </c>
      <c r="H480" s="21" t="str">
        <f>_xlfn.XLOOKUP(Tabla15[[#This Row],[cedula]],MINC_022025[CATEGORIA_PROPIA],MINC_022025[FECHA_INGRESO_PRIMER_CARGO],_xlfn.XLOOKUP(Tabla15[[#This Row],[COD]],TNOMINA[CODIGO],TNOMINA[nombre]))</f>
        <v>LUCIANO GRULLON DIAZ</v>
      </c>
      <c r="I480" s="21" t="str">
        <f>_xlfn.XLOOKUP(Tabla15[[#This Row],[cedula]],MINC_022025[CATEGORIA_PROPIA],MINC_022025[CARGO],_xlfn.XLOOKUP(Tabla15[[#This Row],[COD]],TNOMINA[CODIGO],TNOMINA[cargo]))</f>
        <v>SEGURIDAD</v>
      </c>
      <c r="J480" s="21" t="str">
        <f>_xlfn.XLOOKUP(Tabla15[[#This Row],[cedula]],MINC_022025[NUMERO_DOCUMENTO],MINC_022025[LUGAR_FUNCIONES])</f>
        <v>GRAN TEATRO DEL CIBAO</v>
      </c>
      <c r="K4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0" s="21" t="str">
        <f>_xlfn.XLOOKUP(Tabla15[[#This Row],[CARGO]],TSIMPLIFICADO[CARGO],TSIMPLIFICADO[CATEGORIA DEL SERVIDOR],Tabla15[[#This Row],[TIPO]])</f>
        <v>ESTATUTO SIMPLIFICADO</v>
      </c>
      <c r="M480" s="21" t="str">
        <f>IF(Tabla15[[#This Row],[CTA]]="2.1.1.3.01","TRAMITE DE PENSION",IF(Tabla15[[#This Row],[CAT1]]&lt;&gt;"",Tabla15[[#This Row],[CAT1]],Tabla15[[#This Row],[CAT2]]))</f>
        <v>ESTATUTO SIMPLIFICADO</v>
      </c>
      <c r="N480" s="86" t="str">
        <f>_xlfn.XLOOKUP(Tabla15[[#This Row],[cedula]],TFECHA[cedula],TFECHA[desde],"")</f>
        <v/>
      </c>
      <c r="O480" s="86" t="str">
        <f>_xlfn.XLOOKUP(Tabla15[[#This Row],[cedula]],TFECHA[cedula],TFECHA[hasta],"")</f>
        <v/>
      </c>
      <c r="P480" s="34">
        <f>_xlfn.XLOOKUP(Tabla15[[#This Row],[COD]],TNOMINA[CODIGO],TNOMINA[sbruto])</f>
        <v>24000</v>
      </c>
      <c r="Q480" s="34">
        <f>_xlfn.XLOOKUP(Tabla15[[#This Row],[COD]],TNOMINA[CODIGO],TNOMINA[ISR])</f>
        <v>0</v>
      </c>
      <c r="R480" s="34">
        <f>_xlfn.XLOOKUP(Tabla15[[#This Row],[COD]],TNOMINA[CODIGO],TNOMINA[SFS])</f>
        <v>729.6</v>
      </c>
      <c r="S480" s="34">
        <f>_xlfn.XLOOKUP(Tabla15[[#This Row],[COD]],TNOMINA[CODIGO],TNOMINA[AFP])</f>
        <v>688.8</v>
      </c>
      <c r="T480" s="34">
        <f>_xlfn.XLOOKUP(Tabla15[[#This Row],[COD]],TNOMINA[CODIGO],TNOMINA[Otros Descuentos])</f>
        <v>0</v>
      </c>
      <c r="U480" s="34">
        <f>_xlfn.XLOOKUP(Tabla15[[#This Row],[COD]],TNOMINA[CODIGO],TNOMINA[sneto])</f>
        <v>22556.6</v>
      </c>
      <c r="V480" s="21" t="str" cm="1">
        <f t="array" ref="V480">_xlfn.XLOOKUP(Tabla15[[#This Row],[cedula]],MINC_022025[NUMERO_DOCUMENTO],LEFT(MINC_022025[GENERO],1))</f>
        <v>M</v>
      </c>
      <c r="W480" s="56" t="str">
        <f>_xlfn.XLOOKUP(Tabla15[[#This Row],[DIRECCIÓN O DEPARTAMENTO]],MINC_022025[LUGAR_FUNCIONES],MINC_022025[LUGAR_FUNCIONES_CODIGO])</f>
        <v>01.83.02.00.02</v>
      </c>
      <c r="X480" s="21">
        <f>LEN(Tabla15[[#This Row],[CODIGO LUGAR]])</f>
        <v>14</v>
      </c>
      <c r="Y480" s="2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2" t="str">
        <f>Tabla15[[#This Row],[cedula]]&amp;Tabla15[[#This Row],[CTA]]&amp;Tabla15[[#This Row],[prog]]</f>
        <v>039001456102.1.1.1.0113</v>
      </c>
      <c r="B481" s="21" t="s">
        <v>1787</v>
      </c>
      <c r="C481" s="59" t="s">
        <v>1811</v>
      </c>
      <c r="D481" s="59" t="s">
        <v>5759</v>
      </c>
      <c r="E481" s="59" t="s">
        <v>5731</v>
      </c>
      <c r="F481" s="59" t="s">
        <v>9</v>
      </c>
      <c r="G481" s="59" t="s">
        <v>1612</v>
      </c>
      <c r="H481" s="21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481" s="21" t="str">
        <f>_xlfn.XLOOKUP(Tabla15[[#This Row],[cedula]],MINC_022025[CATEGORIA_PROPIA],MINC_022025[CARGO],_xlfn.XLOOKUP(Tabla15[[#This Row],[COD]],TNOMINA[CODIGO],TNOMINA[cargo]))</f>
        <v>CONSERJE</v>
      </c>
      <c r="J481" s="21" t="str">
        <f>_xlfn.XLOOKUP(Tabla15[[#This Row],[cedula]],MINC_022025[NUMERO_DOCUMENTO],MINC_022025[LUGAR_FUNCIONES])</f>
        <v>GRAN TEATRO DEL CIBAO</v>
      </c>
      <c r="K4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1" s="21" t="str">
        <f>_xlfn.XLOOKUP(Tabla15[[#This Row],[CARGO]],TSIMPLIFICADO[CARGO],TSIMPLIFICADO[CATEGORIA DEL SERVIDOR],Tabla15[[#This Row],[TIPO]])</f>
        <v>ESTATUTO SIMPLIFICADO</v>
      </c>
      <c r="M481" s="21" t="str">
        <f>IF(Tabla15[[#This Row],[CTA]]="2.1.1.3.01","TRAMITE DE PENSION",IF(Tabla15[[#This Row],[CAT1]]&lt;&gt;"",Tabla15[[#This Row],[CAT1]],Tabla15[[#This Row],[CAT2]]))</f>
        <v>ESTATUTO SIMPLIFICADO</v>
      </c>
      <c r="N481" s="86" t="str">
        <f>_xlfn.XLOOKUP(Tabla15[[#This Row],[cedula]],TFECHA[cedula],TFECHA[desde],"")</f>
        <v/>
      </c>
      <c r="O481" s="86" t="str">
        <f>_xlfn.XLOOKUP(Tabla15[[#This Row],[cedula]],TFECHA[cedula],TFECHA[hasta],"")</f>
        <v/>
      </c>
      <c r="P481" s="34">
        <f>_xlfn.XLOOKUP(Tabla15[[#This Row],[COD]],TNOMINA[CODIGO],TNOMINA[sbruto])</f>
        <v>24000</v>
      </c>
      <c r="Q481" s="34">
        <f>_xlfn.XLOOKUP(Tabla15[[#This Row],[COD]],TNOMINA[CODIGO],TNOMINA[ISR])</f>
        <v>0</v>
      </c>
      <c r="R481" s="34">
        <f>_xlfn.XLOOKUP(Tabla15[[#This Row],[COD]],TNOMINA[CODIGO],TNOMINA[SFS])</f>
        <v>729.6</v>
      </c>
      <c r="S481" s="34">
        <f>_xlfn.XLOOKUP(Tabla15[[#This Row],[COD]],TNOMINA[CODIGO],TNOMINA[AFP])</f>
        <v>688.8</v>
      </c>
      <c r="T481" s="34">
        <f>_xlfn.XLOOKUP(Tabla15[[#This Row],[COD]],TNOMINA[CODIGO],TNOMINA[Otros Descuentos])</f>
        <v>0</v>
      </c>
      <c r="U481" s="34">
        <f>_xlfn.XLOOKUP(Tabla15[[#This Row],[COD]],TNOMINA[CODIGO],TNOMINA[sneto])</f>
        <v>22256.6</v>
      </c>
      <c r="V481" s="21" t="str" cm="1">
        <f t="array" ref="V481">_xlfn.XLOOKUP(Tabla15[[#This Row],[cedula]],MINC_022025[NUMERO_DOCUMENTO],LEFT(MINC_022025[GENERO],1))</f>
        <v>M</v>
      </c>
      <c r="W481" s="56" t="str">
        <f>_xlfn.XLOOKUP(Tabla15[[#This Row],[DIRECCIÓN O DEPARTAMENTO]],MINC_022025[LUGAR_FUNCIONES],MINC_022025[LUGAR_FUNCIONES_CODIGO])</f>
        <v>01.83.02.00.02</v>
      </c>
      <c r="X481" s="21">
        <f>LEN(Tabla15[[#This Row],[CODIGO LUGAR]])</f>
        <v>14</v>
      </c>
      <c r="Y481" s="2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2" t="str">
        <f>Tabla15[[#This Row],[cedula]]&amp;Tabla15[[#This Row],[CTA]]&amp;Tabla15[[#This Row],[prog]]</f>
        <v>031022677902.1.1.1.0113</v>
      </c>
      <c r="B482" s="21" t="s">
        <v>1787</v>
      </c>
      <c r="C482" s="59" t="s">
        <v>1811</v>
      </c>
      <c r="D482" s="59" t="s">
        <v>5759</v>
      </c>
      <c r="E482" s="59" t="s">
        <v>5731</v>
      </c>
      <c r="F482" s="59" t="s">
        <v>9</v>
      </c>
      <c r="G482" s="59" t="s">
        <v>3008</v>
      </c>
      <c r="H482" s="21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482" s="21" t="str">
        <f>_xlfn.XLOOKUP(Tabla15[[#This Row],[cedula]],MINC_022025[CATEGORIA_PROPIA],MINC_022025[CARGO],_xlfn.XLOOKUP(Tabla15[[#This Row],[COD]],TNOMINA[CODIGO],TNOMINA[cargo]))</f>
        <v>CHOFER</v>
      </c>
      <c r="J482" s="21" t="str">
        <f>_xlfn.XLOOKUP(Tabla15[[#This Row],[cedula]],MINC_022025[NUMERO_DOCUMENTO],MINC_022025[LUGAR_FUNCIONES])</f>
        <v>GRAN TEATRO DEL CIBAO</v>
      </c>
      <c r="K4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2" s="21" t="str">
        <f>_xlfn.XLOOKUP(Tabla15[[#This Row],[CARGO]],TSIMPLIFICADO[CARGO],TSIMPLIFICADO[CATEGORIA DEL SERVIDOR],Tabla15[[#This Row],[TIPO]])</f>
        <v>ESTATUTO SIMPLIFICADO</v>
      </c>
      <c r="M482" s="21" t="str">
        <f>IF(Tabla15[[#This Row],[CTA]]="2.1.1.3.01","TRAMITE DE PENSION",IF(Tabla15[[#This Row],[CAT1]]&lt;&gt;"",Tabla15[[#This Row],[CAT1]],Tabla15[[#This Row],[CAT2]]))</f>
        <v>ESTATUTO SIMPLIFICADO</v>
      </c>
      <c r="N482" s="86" t="str">
        <f>_xlfn.XLOOKUP(Tabla15[[#This Row],[cedula]],TFECHA[cedula],TFECHA[desde],"")</f>
        <v/>
      </c>
      <c r="O482" s="86" t="str">
        <f>_xlfn.XLOOKUP(Tabla15[[#This Row],[cedula]],TFECHA[cedula],TFECHA[hasta],"")</f>
        <v/>
      </c>
      <c r="P482" s="34">
        <f>_xlfn.XLOOKUP(Tabla15[[#This Row],[COD]],TNOMINA[CODIGO],TNOMINA[sbruto])</f>
        <v>24000</v>
      </c>
      <c r="Q482" s="34">
        <f>_xlfn.XLOOKUP(Tabla15[[#This Row],[COD]],TNOMINA[CODIGO],TNOMINA[ISR])</f>
        <v>0</v>
      </c>
      <c r="R482" s="34">
        <f>_xlfn.XLOOKUP(Tabla15[[#This Row],[COD]],TNOMINA[CODIGO],TNOMINA[SFS])</f>
        <v>729.6</v>
      </c>
      <c r="S482" s="34">
        <f>_xlfn.XLOOKUP(Tabla15[[#This Row],[COD]],TNOMINA[CODIGO],TNOMINA[AFP])</f>
        <v>688.8</v>
      </c>
      <c r="T482" s="34">
        <f>_xlfn.XLOOKUP(Tabla15[[#This Row],[COD]],TNOMINA[CODIGO],TNOMINA[Otros Descuentos])</f>
        <v>0</v>
      </c>
      <c r="U482" s="34">
        <f>_xlfn.XLOOKUP(Tabla15[[#This Row],[COD]],TNOMINA[CODIGO],TNOMINA[sneto])</f>
        <v>22556.6</v>
      </c>
      <c r="V482" s="21" t="str" cm="1">
        <f t="array" ref="V482">_xlfn.XLOOKUP(Tabla15[[#This Row],[cedula]],MINC_022025[NUMERO_DOCUMENTO],LEFT(MINC_022025[GENERO],1))</f>
        <v>M</v>
      </c>
      <c r="W482" s="56" t="str">
        <f>_xlfn.XLOOKUP(Tabla15[[#This Row],[DIRECCIÓN O DEPARTAMENTO]],MINC_022025[LUGAR_FUNCIONES],MINC_022025[LUGAR_FUNCIONES_CODIGO])</f>
        <v>01.83.02.00.02</v>
      </c>
      <c r="X482" s="21">
        <f>LEN(Tabla15[[#This Row],[CODIGO LUGAR]])</f>
        <v>14</v>
      </c>
      <c r="Y482" s="2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2" t="str">
        <f>Tabla15[[#This Row],[cedula]]&amp;Tabla15[[#This Row],[CTA]]&amp;Tabla15[[#This Row],[prog]]</f>
        <v>031010329302.1.1.1.0113</v>
      </c>
      <c r="B483" s="21" t="s">
        <v>1787</v>
      </c>
      <c r="C483" s="59" t="s">
        <v>1811</v>
      </c>
      <c r="D483" s="59" t="s">
        <v>5759</v>
      </c>
      <c r="E483" s="59" t="s">
        <v>5731</v>
      </c>
      <c r="F483" s="59" t="s">
        <v>9</v>
      </c>
      <c r="G483" s="59" t="s">
        <v>1637</v>
      </c>
      <c r="H483" s="21" t="str">
        <f>_xlfn.XLOOKUP(Tabla15[[#This Row],[cedula]],MINC_022025[CATEGORIA_PROPIA],MINC_022025[FECHA_INGRESO_PRIMER_CARGO],_xlfn.XLOOKUP(Tabla15[[#This Row],[COD]],TNOMINA[CODIGO],TNOMINA[nombre]))</f>
        <v>VICTOR DIONICIO ACEVEDO</v>
      </c>
      <c r="I483" s="21" t="str">
        <f>_xlfn.XLOOKUP(Tabla15[[#This Row],[cedula]],MINC_022025[CATEGORIA_PROPIA],MINC_022025[CARGO],_xlfn.XLOOKUP(Tabla15[[#This Row],[COD]],TNOMINA[CODIGO],TNOMINA[cargo]))</f>
        <v>SEGURIDAD</v>
      </c>
      <c r="J483" s="21" t="str">
        <f>_xlfn.XLOOKUP(Tabla15[[#This Row],[cedula]],MINC_022025[NUMERO_DOCUMENTO],MINC_022025[LUGAR_FUNCIONES])</f>
        <v>GRAN TEATRO DEL CIBAO</v>
      </c>
      <c r="K4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3" s="21" t="str">
        <f>_xlfn.XLOOKUP(Tabla15[[#This Row],[CARGO]],TSIMPLIFICADO[CARGO],TSIMPLIFICADO[CATEGORIA DEL SERVIDOR],Tabla15[[#This Row],[TIPO]])</f>
        <v>ESTATUTO SIMPLIFICADO</v>
      </c>
      <c r="M483" s="21" t="str">
        <f>IF(Tabla15[[#This Row],[CTA]]="2.1.1.3.01","TRAMITE DE PENSION",IF(Tabla15[[#This Row],[CAT1]]&lt;&gt;"",Tabla15[[#This Row],[CAT1]],Tabla15[[#This Row],[CAT2]]))</f>
        <v>ESTATUTO SIMPLIFICADO</v>
      </c>
      <c r="N483" s="86" t="str">
        <f>_xlfn.XLOOKUP(Tabla15[[#This Row],[cedula]],TFECHA[cedula],TFECHA[desde],"")</f>
        <v/>
      </c>
      <c r="O483" s="86" t="str">
        <f>_xlfn.XLOOKUP(Tabla15[[#This Row],[cedula]],TFECHA[cedula],TFECHA[hasta],"")</f>
        <v/>
      </c>
      <c r="P483" s="34">
        <f>_xlfn.XLOOKUP(Tabla15[[#This Row],[COD]],TNOMINA[CODIGO],TNOMINA[sbruto])</f>
        <v>24000</v>
      </c>
      <c r="Q483" s="34">
        <f>_xlfn.XLOOKUP(Tabla15[[#This Row],[COD]],TNOMINA[CODIGO],TNOMINA[ISR])</f>
        <v>0</v>
      </c>
      <c r="R483" s="34">
        <f>_xlfn.XLOOKUP(Tabla15[[#This Row],[COD]],TNOMINA[CODIGO],TNOMINA[SFS])</f>
        <v>729.6</v>
      </c>
      <c r="S483" s="34">
        <f>_xlfn.XLOOKUP(Tabla15[[#This Row],[COD]],TNOMINA[CODIGO],TNOMINA[AFP])</f>
        <v>688.8</v>
      </c>
      <c r="T483" s="34">
        <f>_xlfn.XLOOKUP(Tabla15[[#This Row],[COD]],TNOMINA[CODIGO],TNOMINA[Otros Descuentos])</f>
        <v>0</v>
      </c>
      <c r="U483" s="34">
        <f>_xlfn.XLOOKUP(Tabla15[[#This Row],[COD]],TNOMINA[CODIGO],TNOMINA[sneto])</f>
        <v>22556.6</v>
      </c>
      <c r="V483" s="21" t="str" cm="1">
        <f t="array" ref="V483">_xlfn.XLOOKUP(Tabla15[[#This Row],[cedula]],MINC_022025[NUMERO_DOCUMENTO],LEFT(MINC_022025[GENERO],1))</f>
        <v>M</v>
      </c>
      <c r="W483" s="56" t="str">
        <f>_xlfn.XLOOKUP(Tabla15[[#This Row],[DIRECCIÓN O DEPARTAMENTO]],MINC_022025[LUGAR_FUNCIONES],MINC_022025[LUGAR_FUNCIONES_CODIGO])</f>
        <v>01.83.02.00.02</v>
      </c>
      <c r="X483" s="21">
        <f>LEN(Tabla15[[#This Row],[CODIGO LUGAR]])</f>
        <v>14</v>
      </c>
      <c r="Y483" s="2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2" t="str">
        <f>Tabla15[[#This Row],[cedula]]&amp;Tabla15[[#This Row],[CTA]]&amp;Tabla15[[#This Row],[prog]]</f>
        <v>047017582962.1.1.1.0113</v>
      </c>
      <c r="B484" s="21" t="s">
        <v>1787</v>
      </c>
      <c r="C484" s="59" t="s">
        <v>1811</v>
      </c>
      <c r="D484" s="59" t="s">
        <v>5759</v>
      </c>
      <c r="E484" s="59" t="s">
        <v>5731</v>
      </c>
      <c r="F484" s="59" t="s">
        <v>9</v>
      </c>
      <c r="G484" s="59" t="s">
        <v>2773</v>
      </c>
      <c r="H484" s="21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484" s="21" t="str">
        <f>_xlfn.XLOOKUP(Tabla15[[#This Row],[cedula]],MINC_022025[CATEGORIA_PROPIA],MINC_022025[CARGO],_xlfn.XLOOKUP(Tabla15[[#This Row],[COD]],TNOMINA[CODIGO],TNOMINA[cargo]))</f>
        <v>CHOFER I</v>
      </c>
      <c r="J484" s="21" t="str">
        <f>_xlfn.XLOOKUP(Tabla15[[#This Row],[cedula]],MINC_022025[NUMERO_DOCUMENTO],MINC_022025[LUGAR_FUNCIONES])</f>
        <v>GRAN TEATRO DEL CIBAO</v>
      </c>
      <c r="K4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4" s="21" t="str">
        <f>_xlfn.XLOOKUP(Tabla15[[#This Row],[CARGO]],TSIMPLIFICADO[CARGO],TSIMPLIFICADO[CATEGORIA DEL SERVIDOR],Tabla15[[#This Row],[TIPO]])</f>
        <v>ESTATUTO SIMPLIFICADO</v>
      </c>
      <c r="M484" s="21" t="str">
        <f>IF(Tabla15[[#This Row],[CTA]]="2.1.1.3.01","TRAMITE DE PENSION",IF(Tabla15[[#This Row],[CAT1]]&lt;&gt;"",Tabla15[[#This Row],[CAT1]],Tabla15[[#This Row],[CAT2]]))</f>
        <v>ESTATUTO SIMPLIFICADO</v>
      </c>
      <c r="N484" s="86" t="str">
        <f>_xlfn.XLOOKUP(Tabla15[[#This Row],[cedula]],TFECHA[cedula],TFECHA[desde],"")</f>
        <v/>
      </c>
      <c r="O484" s="86" t="str">
        <f>_xlfn.XLOOKUP(Tabla15[[#This Row],[cedula]],TFECHA[cedula],TFECHA[hasta],"")</f>
        <v/>
      </c>
      <c r="P484" s="34">
        <f>_xlfn.XLOOKUP(Tabla15[[#This Row],[COD]],TNOMINA[CODIGO],TNOMINA[sbruto])</f>
        <v>24000</v>
      </c>
      <c r="Q484" s="34">
        <f>_xlfn.XLOOKUP(Tabla15[[#This Row],[COD]],TNOMINA[CODIGO],TNOMINA[ISR])</f>
        <v>0</v>
      </c>
      <c r="R484" s="34">
        <f>_xlfn.XLOOKUP(Tabla15[[#This Row],[COD]],TNOMINA[CODIGO],TNOMINA[SFS])</f>
        <v>729.6</v>
      </c>
      <c r="S484" s="34">
        <f>_xlfn.XLOOKUP(Tabla15[[#This Row],[COD]],TNOMINA[CODIGO],TNOMINA[AFP])</f>
        <v>688.8</v>
      </c>
      <c r="T484" s="34">
        <f>_xlfn.XLOOKUP(Tabla15[[#This Row],[COD]],TNOMINA[CODIGO],TNOMINA[Otros Descuentos])</f>
        <v>0</v>
      </c>
      <c r="U484" s="34">
        <f>_xlfn.XLOOKUP(Tabla15[[#This Row],[COD]],TNOMINA[CODIGO],TNOMINA[sneto])</f>
        <v>22556.6</v>
      </c>
      <c r="V484" s="21" t="str" cm="1">
        <f t="array" ref="V484">_xlfn.XLOOKUP(Tabla15[[#This Row],[cedula]],MINC_022025[NUMERO_DOCUMENTO],LEFT(MINC_022025[GENERO],1))</f>
        <v>M</v>
      </c>
      <c r="W484" s="56" t="str">
        <f>_xlfn.XLOOKUP(Tabla15[[#This Row],[DIRECCIÓN O DEPARTAMENTO]],MINC_022025[LUGAR_FUNCIONES],MINC_022025[LUGAR_FUNCIONES_CODIGO])</f>
        <v>01.83.02.00.02</v>
      </c>
      <c r="X484" s="21">
        <f>LEN(Tabla15[[#This Row],[CODIGO LUGAR]])</f>
        <v>14</v>
      </c>
      <c r="Y484" s="2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2" t="str">
        <f>Tabla15[[#This Row],[cedula]]&amp;Tabla15[[#This Row],[CTA]]&amp;Tabla15[[#This Row],[prog]]</f>
        <v>035000860732.1.1.1.0113</v>
      </c>
      <c r="B485" s="21" t="s">
        <v>1787</v>
      </c>
      <c r="C485" s="59" t="s">
        <v>1811</v>
      </c>
      <c r="D485" s="59" t="s">
        <v>5759</v>
      </c>
      <c r="E485" s="59" t="s">
        <v>5731</v>
      </c>
      <c r="F485" s="59" t="s">
        <v>9</v>
      </c>
      <c r="G485" s="59" t="s">
        <v>1594</v>
      </c>
      <c r="H485" s="21" t="str">
        <f>_xlfn.XLOOKUP(Tabla15[[#This Row],[cedula]],MINC_022025[CATEGORIA_PROPIA],MINC_022025[FECHA_INGRESO_PRIMER_CARGO],_xlfn.XLOOKUP(Tabla15[[#This Row],[COD]],TNOMINA[CODIGO],TNOMINA[nombre]))</f>
        <v>JULIA MARIA ROSARIO</v>
      </c>
      <c r="I485" s="21" t="str">
        <f>_xlfn.XLOOKUP(Tabla15[[#This Row],[cedula]],MINC_022025[CATEGORIA_PROPIA],MINC_022025[CARGO],_xlfn.XLOOKUP(Tabla15[[#This Row],[COD]],TNOMINA[CODIGO],TNOMINA[cargo]))</f>
        <v>ACOMODADOR (A)</v>
      </c>
      <c r="J485" s="21" t="str">
        <f>_xlfn.XLOOKUP(Tabla15[[#This Row],[cedula]],MINC_022025[NUMERO_DOCUMENTO],MINC_022025[LUGAR_FUNCIONES])</f>
        <v>GRAN TEATRO DEL CIBAO</v>
      </c>
      <c r="K4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5" s="21" t="str">
        <f>_xlfn.XLOOKUP(Tabla15[[#This Row],[CARGO]],TSIMPLIFICADO[CARGO],TSIMPLIFICADO[CATEGORIA DEL SERVIDOR],Tabla15[[#This Row],[TIPO]])</f>
        <v>ESTATUTO SIMPLIFICADO</v>
      </c>
      <c r="M485" s="21" t="str">
        <f>IF(Tabla15[[#This Row],[CTA]]="2.1.1.3.01","TRAMITE DE PENSION",IF(Tabla15[[#This Row],[CAT1]]&lt;&gt;"",Tabla15[[#This Row],[CAT1]],Tabla15[[#This Row],[CAT2]]))</f>
        <v>ESTATUTO SIMPLIFICADO</v>
      </c>
      <c r="N485" s="86" t="str">
        <f>_xlfn.XLOOKUP(Tabla15[[#This Row],[cedula]],TFECHA[cedula],TFECHA[desde],"")</f>
        <v/>
      </c>
      <c r="O485" s="86" t="str">
        <f>_xlfn.XLOOKUP(Tabla15[[#This Row],[cedula]],TFECHA[cedula],TFECHA[hasta],"")</f>
        <v/>
      </c>
      <c r="P485" s="34">
        <f>_xlfn.XLOOKUP(Tabla15[[#This Row],[COD]],TNOMINA[CODIGO],TNOMINA[sbruto])</f>
        <v>22000</v>
      </c>
      <c r="Q485" s="34">
        <f>_xlfn.XLOOKUP(Tabla15[[#This Row],[COD]],TNOMINA[CODIGO],TNOMINA[ISR])</f>
        <v>0</v>
      </c>
      <c r="R485" s="34">
        <f>_xlfn.XLOOKUP(Tabla15[[#This Row],[COD]],TNOMINA[CODIGO],TNOMINA[SFS])</f>
        <v>668.8</v>
      </c>
      <c r="S485" s="34">
        <f>_xlfn.XLOOKUP(Tabla15[[#This Row],[COD]],TNOMINA[CODIGO],TNOMINA[AFP])</f>
        <v>631.4</v>
      </c>
      <c r="T485" s="34">
        <f>_xlfn.XLOOKUP(Tabla15[[#This Row],[COD]],TNOMINA[CODIGO],TNOMINA[Otros Descuentos])</f>
        <v>0</v>
      </c>
      <c r="U485" s="34">
        <f>_xlfn.XLOOKUP(Tabla15[[#This Row],[COD]],TNOMINA[CODIGO],TNOMINA[sneto])</f>
        <v>20374.8</v>
      </c>
      <c r="V485" s="21" t="str" cm="1">
        <f t="array" ref="V485">_xlfn.XLOOKUP(Tabla15[[#This Row],[cedula]],MINC_022025[NUMERO_DOCUMENTO],LEFT(MINC_022025[GENERO],1))</f>
        <v>M</v>
      </c>
      <c r="W485" s="56" t="str">
        <f>_xlfn.XLOOKUP(Tabla15[[#This Row],[DIRECCIÓN O DEPARTAMENTO]],MINC_022025[LUGAR_FUNCIONES],MINC_022025[LUGAR_FUNCIONES_CODIGO])</f>
        <v>01.83.02.00.02</v>
      </c>
      <c r="X485" s="21">
        <f>LEN(Tabla15[[#This Row],[CODIGO LUGAR]])</f>
        <v>14</v>
      </c>
      <c r="Y485" s="2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2" t="str">
        <f>Tabla15[[#This Row],[cedula]]&amp;Tabla15[[#This Row],[CTA]]&amp;Tabla15[[#This Row],[prog]]</f>
        <v>031014960772.1.1.1.0113</v>
      </c>
      <c r="B486" s="21" t="s">
        <v>1787</v>
      </c>
      <c r="C486" s="59" t="s">
        <v>1811</v>
      </c>
      <c r="D486" s="59" t="s">
        <v>5759</v>
      </c>
      <c r="E486" s="59" t="s">
        <v>5731</v>
      </c>
      <c r="F486" s="59" t="s">
        <v>9</v>
      </c>
      <c r="G486" s="59" t="s">
        <v>1629</v>
      </c>
      <c r="H486" s="21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486" s="21" t="str">
        <f>_xlfn.XLOOKUP(Tabla15[[#This Row],[cedula]],MINC_022025[CATEGORIA_PROPIA],MINC_022025[CARGO],_xlfn.XLOOKUP(Tabla15[[#This Row],[COD]],TNOMINA[CODIGO],TNOMINA[cargo]))</f>
        <v>BOLETERA</v>
      </c>
      <c r="J486" s="21" t="str">
        <f>_xlfn.XLOOKUP(Tabla15[[#This Row],[cedula]],MINC_022025[NUMERO_DOCUMENTO],MINC_022025[LUGAR_FUNCIONES])</f>
        <v>GRAN TEATRO DEL CIBAO</v>
      </c>
      <c r="K4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6" s="21" t="str">
        <f>_xlfn.XLOOKUP(Tabla15[[#This Row],[CARGO]],TSIMPLIFICADO[CARGO],TSIMPLIFICADO[CATEGORIA DEL SERVIDOR],Tabla15[[#This Row],[TIPO]])</f>
        <v>ESTATUTO SIMPLIFICADO</v>
      </c>
      <c r="M486" s="21" t="str">
        <f>IF(Tabla15[[#This Row],[CTA]]="2.1.1.3.01","TRAMITE DE PENSION",IF(Tabla15[[#This Row],[CAT1]]&lt;&gt;"",Tabla15[[#This Row],[CAT1]],Tabla15[[#This Row],[CAT2]]))</f>
        <v>ESTATUTO SIMPLIFICADO</v>
      </c>
      <c r="N486" s="86" t="str">
        <f>_xlfn.XLOOKUP(Tabla15[[#This Row],[cedula]],TFECHA[cedula],TFECHA[desde],"")</f>
        <v/>
      </c>
      <c r="O486" s="86" t="str">
        <f>_xlfn.XLOOKUP(Tabla15[[#This Row],[cedula]],TFECHA[cedula],TFECHA[hasta],"")</f>
        <v/>
      </c>
      <c r="P486" s="34">
        <f>_xlfn.XLOOKUP(Tabla15[[#This Row],[COD]],TNOMINA[CODIGO],TNOMINA[sbruto])</f>
        <v>22000</v>
      </c>
      <c r="Q486" s="34">
        <f>_xlfn.XLOOKUP(Tabla15[[#This Row],[COD]],TNOMINA[CODIGO],TNOMINA[ISR])</f>
        <v>0</v>
      </c>
      <c r="R486" s="34">
        <f>_xlfn.XLOOKUP(Tabla15[[#This Row],[COD]],TNOMINA[CODIGO],TNOMINA[SFS])</f>
        <v>668.8</v>
      </c>
      <c r="S486" s="34">
        <f>_xlfn.XLOOKUP(Tabla15[[#This Row],[COD]],TNOMINA[CODIGO],TNOMINA[AFP])</f>
        <v>631.4</v>
      </c>
      <c r="T486" s="34">
        <f>_xlfn.XLOOKUP(Tabla15[[#This Row],[COD]],TNOMINA[CODIGO],TNOMINA[Otros Descuentos])</f>
        <v>0</v>
      </c>
      <c r="U486" s="34">
        <f>_xlfn.XLOOKUP(Tabla15[[#This Row],[COD]],TNOMINA[CODIGO],TNOMINA[sneto])</f>
        <v>20674.8</v>
      </c>
      <c r="V486" s="21" t="str" cm="1">
        <f t="array" ref="V486">_xlfn.XLOOKUP(Tabla15[[#This Row],[cedula]],MINC_022025[NUMERO_DOCUMENTO],LEFT(MINC_022025[GENERO],1))</f>
        <v>F</v>
      </c>
      <c r="W486" s="56" t="str">
        <f>_xlfn.XLOOKUP(Tabla15[[#This Row],[DIRECCIÓN O DEPARTAMENTO]],MINC_022025[LUGAR_FUNCIONES],MINC_022025[LUGAR_FUNCIONES_CODIGO])</f>
        <v>01.83.02.00.02</v>
      </c>
      <c r="X486" s="21">
        <f>LEN(Tabla15[[#This Row],[CODIGO LUGAR]])</f>
        <v>14</v>
      </c>
      <c r="Y486" s="2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2" t="str">
        <f>Tabla15[[#This Row],[cedula]]&amp;Tabla15[[#This Row],[CTA]]&amp;Tabla15[[#This Row],[prog]]</f>
        <v>036003180042.1.1.1.0113</v>
      </c>
      <c r="B487" s="21" t="s">
        <v>1787</v>
      </c>
      <c r="C487" s="59" t="s">
        <v>1811</v>
      </c>
      <c r="D487" s="59" t="s">
        <v>5759</v>
      </c>
      <c r="E487" s="59" t="s">
        <v>5731</v>
      </c>
      <c r="F487" s="59" t="s">
        <v>9</v>
      </c>
      <c r="G487" s="59" t="s">
        <v>1641</v>
      </c>
      <c r="H487" s="21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487" s="21" t="str">
        <f>_xlfn.XLOOKUP(Tabla15[[#This Row],[cedula]],MINC_022025[CATEGORIA_PROPIA],MINC_022025[CARGO],_xlfn.XLOOKUP(Tabla15[[#This Row],[COD]],TNOMINA[CODIGO],TNOMINA[cargo]))</f>
        <v>ACOMODADOR (A)</v>
      </c>
      <c r="J487" s="21" t="str">
        <f>_xlfn.XLOOKUP(Tabla15[[#This Row],[cedula]],MINC_022025[NUMERO_DOCUMENTO],MINC_022025[LUGAR_FUNCIONES])</f>
        <v>GRAN TEATRO DEL CIBAO</v>
      </c>
      <c r="K4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7" s="21" t="str">
        <f>_xlfn.XLOOKUP(Tabla15[[#This Row],[CARGO]],TSIMPLIFICADO[CARGO],TSIMPLIFICADO[CATEGORIA DEL SERVIDOR],Tabla15[[#This Row],[TIPO]])</f>
        <v>ESTATUTO SIMPLIFICADO</v>
      </c>
      <c r="M487" s="21" t="str">
        <f>IF(Tabla15[[#This Row],[CTA]]="2.1.1.3.01","TRAMITE DE PENSION",IF(Tabla15[[#This Row],[CAT1]]&lt;&gt;"",Tabla15[[#This Row],[CAT1]],Tabla15[[#This Row],[CAT2]]))</f>
        <v>ESTATUTO SIMPLIFICADO</v>
      </c>
      <c r="N487" s="86" t="str">
        <f>_xlfn.XLOOKUP(Tabla15[[#This Row],[cedula]],TFECHA[cedula],TFECHA[desde],"")</f>
        <v/>
      </c>
      <c r="O487" s="86" t="str">
        <f>_xlfn.XLOOKUP(Tabla15[[#This Row],[cedula]],TFECHA[cedula],TFECHA[hasta],"")</f>
        <v/>
      </c>
      <c r="P487" s="34">
        <f>_xlfn.XLOOKUP(Tabla15[[#This Row],[COD]],TNOMINA[CODIGO],TNOMINA[sbruto])</f>
        <v>22000</v>
      </c>
      <c r="Q487" s="34">
        <f>_xlfn.XLOOKUP(Tabla15[[#This Row],[COD]],TNOMINA[CODIGO],TNOMINA[ISR])</f>
        <v>0</v>
      </c>
      <c r="R487" s="34">
        <f>_xlfn.XLOOKUP(Tabla15[[#This Row],[COD]],TNOMINA[CODIGO],TNOMINA[SFS])</f>
        <v>668.8</v>
      </c>
      <c r="S487" s="34">
        <f>_xlfn.XLOOKUP(Tabla15[[#This Row],[COD]],TNOMINA[CODIGO],TNOMINA[AFP])</f>
        <v>631.4</v>
      </c>
      <c r="T487" s="34">
        <f>_xlfn.XLOOKUP(Tabla15[[#This Row],[COD]],TNOMINA[CODIGO],TNOMINA[Otros Descuentos])</f>
        <v>0</v>
      </c>
      <c r="U487" s="34">
        <f>_xlfn.XLOOKUP(Tabla15[[#This Row],[COD]],TNOMINA[CODIGO],TNOMINA[sneto])</f>
        <v>20674.8</v>
      </c>
      <c r="V487" s="21" t="str" cm="1">
        <f t="array" ref="V487">_xlfn.XLOOKUP(Tabla15[[#This Row],[cedula]],MINC_022025[NUMERO_DOCUMENTO],LEFT(MINC_022025[GENERO],1))</f>
        <v>F</v>
      </c>
      <c r="W487" s="56" t="str">
        <f>_xlfn.XLOOKUP(Tabla15[[#This Row],[DIRECCIÓN O DEPARTAMENTO]],MINC_022025[LUGAR_FUNCIONES],MINC_022025[LUGAR_FUNCIONES_CODIGO])</f>
        <v>01.83.02.00.02</v>
      </c>
      <c r="X487" s="21">
        <f>LEN(Tabla15[[#This Row],[CODIGO LUGAR]])</f>
        <v>14</v>
      </c>
      <c r="Y487" s="2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2" t="str">
        <f>Tabla15[[#This Row],[cedula]]&amp;Tabla15[[#This Row],[CTA]]&amp;Tabla15[[#This Row],[prog]]</f>
        <v>031054802832.1.1.1.0113</v>
      </c>
      <c r="B488" s="21" t="s">
        <v>1787</v>
      </c>
      <c r="C488" s="59" t="s">
        <v>1811</v>
      </c>
      <c r="D488" s="59" t="s">
        <v>5759</v>
      </c>
      <c r="E488" s="59" t="s">
        <v>5731</v>
      </c>
      <c r="F488" s="59" t="s">
        <v>9</v>
      </c>
      <c r="G488" s="59" t="s">
        <v>1646</v>
      </c>
      <c r="H488" s="21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488" s="21" t="str">
        <f>_xlfn.XLOOKUP(Tabla15[[#This Row],[cedula]],MINC_022025[CATEGORIA_PROPIA],MINC_022025[CARGO],_xlfn.XLOOKUP(Tabla15[[#This Row],[COD]],TNOMINA[CODIGO],TNOMINA[cargo]))</f>
        <v>MENSAJERO</v>
      </c>
      <c r="J488" s="21" t="str">
        <f>_xlfn.XLOOKUP(Tabla15[[#This Row],[cedula]],MINC_022025[NUMERO_DOCUMENTO],MINC_022025[LUGAR_FUNCIONES])</f>
        <v>GRAN TEATRO DEL CIBAO</v>
      </c>
      <c r="K4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88" s="21" t="str">
        <f>_xlfn.XLOOKUP(Tabla15[[#This Row],[CARGO]],TSIMPLIFICADO[CARGO],TSIMPLIFICADO[CATEGORIA DEL SERVIDOR],Tabla15[[#This Row],[TIPO]])</f>
        <v>ESTATUTO SIMPLIFICADO</v>
      </c>
      <c r="M488" s="21" t="str">
        <f>IF(Tabla15[[#This Row],[CTA]]="2.1.1.3.01","TRAMITE DE PENSION",IF(Tabla15[[#This Row],[CAT1]]&lt;&gt;"",Tabla15[[#This Row],[CAT1]],Tabla15[[#This Row],[CAT2]]))</f>
        <v>ESTATUTO SIMPLIFICADO</v>
      </c>
      <c r="N488" s="86" t="str">
        <f>_xlfn.XLOOKUP(Tabla15[[#This Row],[cedula]],TFECHA[cedula],TFECHA[desde],"")</f>
        <v/>
      </c>
      <c r="O488" s="86" t="str">
        <f>_xlfn.XLOOKUP(Tabla15[[#This Row],[cedula]],TFECHA[cedula],TFECHA[hasta],"")</f>
        <v/>
      </c>
      <c r="P488" s="34">
        <f>_xlfn.XLOOKUP(Tabla15[[#This Row],[COD]],TNOMINA[CODIGO],TNOMINA[sbruto])</f>
        <v>22000</v>
      </c>
      <c r="Q488" s="34">
        <f>_xlfn.XLOOKUP(Tabla15[[#This Row],[COD]],TNOMINA[CODIGO],TNOMINA[ISR])</f>
        <v>0</v>
      </c>
      <c r="R488" s="34">
        <f>_xlfn.XLOOKUP(Tabla15[[#This Row],[COD]],TNOMINA[CODIGO],TNOMINA[SFS])</f>
        <v>668.8</v>
      </c>
      <c r="S488" s="34">
        <f>_xlfn.XLOOKUP(Tabla15[[#This Row],[COD]],TNOMINA[CODIGO],TNOMINA[AFP])</f>
        <v>631.4</v>
      </c>
      <c r="T488" s="34">
        <f>_xlfn.XLOOKUP(Tabla15[[#This Row],[COD]],TNOMINA[CODIGO],TNOMINA[Otros Descuentos])</f>
        <v>0</v>
      </c>
      <c r="U488" s="34">
        <f>_xlfn.XLOOKUP(Tabla15[[#This Row],[COD]],TNOMINA[CODIGO],TNOMINA[sneto])</f>
        <v>18959.34</v>
      </c>
      <c r="V488" s="21" t="str" cm="1">
        <f t="array" ref="V488">_xlfn.XLOOKUP(Tabla15[[#This Row],[cedula]],MINC_022025[NUMERO_DOCUMENTO],LEFT(MINC_022025[GENERO],1))</f>
        <v>M</v>
      </c>
      <c r="W488" s="56" t="str">
        <f>_xlfn.XLOOKUP(Tabla15[[#This Row],[DIRECCIÓN O DEPARTAMENTO]],MINC_022025[LUGAR_FUNCIONES],MINC_022025[LUGAR_FUNCIONES_CODIGO])</f>
        <v>01.83.02.00.02</v>
      </c>
      <c r="X488" s="21">
        <f>LEN(Tabla15[[#This Row],[CODIGO LUGAR]])</f>
        <v>14</v>
      </c>
      <c r="Y488" s="2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2" t="str">
        <f>Tabla15[[#This Row],[cedula]]&amp;Tabla15[[#This Row],[CTA]]&amp;Tabla15[[#This Row],[prog]]</f>
        <v>031004819062.1.1.1.0113</v>
      </c>
      <c r="B489" s="21" t="s">
        <v>1787</v>
      </c>
      <c r="C489" s="59" t="s">
        <v>1811</v>
      </c>
      <c r="D489" s="59" t="s">
        <v>5759</v>
      </c>
      <c r="E489" s="59" t="s">
        <v>5731</v>
      </c>
      <c r="F489" s="59" t="s">
        <v>9</v>
      </c>
      <c r="G489" s="59" t="s">
        <v>1518</v>
      </c>
      <c r="H489" s="21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489" s="21" t="str">
        <f>_xlfn.XLOOKUP(Tabla15[[#This Row],[cedula]],MINC_022025[CATEGORIA_PROPIA],MINC_022025[CARGO],_xlfn.XLOOKUP(Tabla15[[#This Row],[COD]],TNOMINA[CODIGO],TNOMINA[cargo]))</f>
        <v>CHOFER I</v>
      </c>
      <c r="J489" s="21" t="str">
        <f>_xlfn.XLOOKUP(Tabla15[[#This Row],[cedula]],MINC_022025[NUMERO_DOCUMENTO],MINC_022025[LUGAR_FUNCIONES])</f>
        <v>GRAN TEATRO DEL CIBAO</v>
      </c>
      <c r="K4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489" s="21" t="str">
        <f>_xlfn.XLOOKUP(Tabla15[[#This Row],[CARGO]],TSIMPLIFICADO[CARGO],TSIMPLIFICADO[CATEGORIA DEL SERVIDOR],Tabla15[[#This Row],[TIPO]])</f>
        <v>ESTATUTO SIMPLIFICADO</v>
      </c>
      <c r="M489" s="21" t="str">
        <f>IF(Tabla15[[#This Row],[CTA]]="2.1.1.3.01","TRAMITE DE PENSION",IF(Tabla15[[#This Row],[CAT1]]&lt;&gt;"",Tabla15[[#This Row],[CAT1]],Tabla15[[#This Row],[CAT2]]))</f>
        <v>CARRERA ADMINISTRATIVA</v>
      </c>
      <c r="N489" s="86" t="str">
        <f>_xlfn.XLOOKUP(Tabla15[[#This Row],[cedula]],TFECHA[cedula],TFECHA[desde],"")</f>
        <v/>
      </c>
      <c r="O489" s="86" t="str">
        <f>_xlfn.XLOOKUP(Tabla15[[#This Row],[cedula]],TFECHA[cedula],TFECHA[hasta],"")</f>
        <v/>
      </c>
      <c r="P489" s="34">
        <f>_xlfn.XLOOKUP(Tabla15[[#This Row],[COD]],TNOMINA[CODIGO],TNOMINA[sbruto])</f>
        <v>20000</v>
      </c>
      <c r="Q489" s="34">
        <f>_xlfn.XLOOKUP(Tabla15[[#This Row],[COD]],TNOMINA[CODIGO],TNOMINA[ISR])</f>
        <v>0</v>
      </c>
      <c r="R489" s="34">
        <f>_xlfn.XLOOKUP(Tabla15[[#This Row],[COD]],TNOMINA[CODIGO],TNOMINA[SFS])</f>
        <v>608</v>
      </c>
      <c r="S489" s="34">
        <f>_xlfn.XLOOKUP(Tabla15[[#This Row],[COD]],TNOMINA[CODIGO],TNOMINA[AFP])</f>
        <v>574</v>
      </c>
      <c r="T489" s="34">
        <f>_xlfn.XLOOKUP(Tabla15[[#This Row],[COD]],TNOMINA[CODIGO],TNOMINA[Otros Descuentos])</f>
        <v>0</v>
      </c>
      <c r="U489" s="34">
        <f>_xlfn.XLOOKUP(Tabla15[[#This Row],[COD]],TNOMINA[CODIGO],TNOMINA[sneto])</f>
        <v>18493</v>
      </c>
      <c r="V489" s="21" t="str" cm="1">
        <f t="array" ref="V489">_xlfn.XLOOKUP(Tabla15[[#This Row],[cedula]],MINC_022025[NUMERO_DOCUMENTO],LEFT(MINC_022025[GENERO],1))</f>
        <v>M</v>
      </c>
      <c r="W489" s="56" t="str">
        <f>_xlfn.XLOOKUP(Tabla15[[#This Row],[DIRECCIÓN O DEPARTAMENTO]],MINC_022025[LUGAR_FUNCIONES],MINC_022025[LUGAR_FUNCIONES_CODIGO])</f>
        <v>01.83.02.00.02</v>
      </c>
      <c r="X489" s="21">
        <f>LEN(Tabla15[[#This Row],[CODIGO LUGAR]])</f>
        <v>14</v>
      </c>
      <c r="Y489" s="2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2" t="str">
        <f>Tabla15[[#This Row],[cedula]]&amp;Tabla15[[#This Row],[CTA]]&amp;Tabla15[[#This Row],[prog]]</f>
        <v>031049220042.1.1.1.0113</v>
      </c>
      <c r="B490" s="21" t="s">
        <v>1787</v>
      </c>
      <c r="C490" s="59" t="s">
        <v>1811</v>
      </c>
      <c r="D490" s="59" t="s">
        <v>5759</v>
      </c>
      <c r="E490" s="59" t="s">
        <v>5731</v>
      </c>
      <c r="F490" s="59" t="s">
        <v>9</v>
      </c>
      <c r="G490" s="59" t="s">
        <v>1521</v>
      </c>
      <c r="H490" s="21" t="str">
        <f>_xlfn.XLOOKUP(Tabla15[[#This Row],[cedula]],MINC_022025[CATEGORIA_PROPIA],MINC_022025[FECHA_INGRESO_PRIMER_CARGO],_xlfn.XLOOKUP(Tabla15[[#This Row],[COD]],TNOMINA[CODIGO],TNOMINA[nombre]))</f>
        <v>BRENDA ALTAGRACIA RAMOS</v>
      </c>
      <c r="I490" s="21" t="str">
        <f>_xlfn.XLOOKUP(Tabla15[[#This Row],[cedula]],MINC_022025[CATEGORIA_PROPIA],MINC_022025[CARGO],_xlfn.XLOOKUP(Tabla15[[#This Row],[COD]],TNOMINA[CODIGO],TNOMINA[cargo]))</f>
        <v>CONSERJE</v>
      </c>
      <c r="J490" s="21" t="str">
        <f>_xlfn.XLOOKUP(Tabla15[[#This Row],[cedula]],MINC_022025[NUMERO_DOCUMENTO],MINC_022025[LUGAR_FUNCIONES])</f>
        <v>GRAN TEATRO DEL CIBAO</v>
      </c>
      <c r="K4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0" s="21" t="str">
        <f>_xlfn.XLOOKUP(Tabla15[[#This Row],[CARGO]],TSIMPLIFICADO[CARGO],TSIMPLIFICADO[CATEGORIA DEL SERVIDOR],Tabla15[[#This Row],[TIPO]])</f>
        <v>ESTATUTO SIMPLIFICADO</v>
      </c>
      <c r="M490" s="21" t="str">
        <f>IF(Tabla15[[#This Row],[CTA]]="2.1.1.3.01","TRAMITE DE PENSION",IF(Tabla15[[#This Row],[CAT1]]&lt;&gt;"",Tabla15[[#This Row],[CAT1]],Tabla15[[#This Row],[CAT2]]))</f>
        <v>ESTATUTO SIMPLIFICADO</v>
      </c>
      <c r="N490" s="86" t="str">
        <f>_xlfn.XLOOKUP(Tabla15[[#This Row],[cedula]],TFECHA[cedula],TFECHA[desde],"")</f>
        <v/>
      </c>
      <c r="O490" s="86" t="str">
        <f>_xlfn.XLOOKUP(Tabla15[[#This Row],[cedula]],TFECHA[cedula],TFECHA[hasta],"")</f>
        <v/>
      </c>
      <c r="P490" s="34">
        <f>_xlfn.XLOOKUP(Tabla15[[#This Row],[COD]],TNOMINA[CODIGO],TNOMINA[sbruto])</f>
        <v>20000</v>
      </c>
      <c r="Q490" s="34">
        <f>_xlfn.XLOOKUP(Tabla15[[#This Row],[COD]],TNOMINA[CODIGO],TNOMINA[ISR])</f>
        <v>0</v>
      </c>
      <c r="R490" s="34">
        <f>_xlfn.XLOOKUP(Tabla15[[#This Row],[COD]],TNOMINA[CODIGO],TNOMINA[SFS])</f>
        <v>608</v>
      </c>
      <c r="S490" s="34">
        <f>_xlfn.XLOOKUP(Tabla15[[#This Row],[COD]],TNOMINA[CODIGO],TNOMINA[AFP])</f>
        <v>574</v>
      </c>
      <c r="T490" s="34">
        <f>_xlfn.XLOOKUP(Tabla15[[#This Row],[COD]],TNOMINA[CODIGO],TNOMINA[Otros Descuentos])</f>
        <v>0</v>
      </c>
      <c r="U490" s="34">
        <f>_xlfn.XLOOKUP(Tabla15[[#This Row],[COD]],TNOMINA[CODIGO],TNOMINA[sneto])</f>
        <v>18793</v>
      </c>
      <c r="V490" s="21" t="str" cm="1">
        <f t="array" ref="V490">_xlfn.XLOOKUP(Tabla15[[#This Row],[cedula]],MINC_022025[NUMERO_DOCUMENTO],LEFT(MINC_022025[GENERO],1))</f>
        <v>F</v>
      </c>
      <c r="W490" s="56" t="str">
        <f>_xlfn.XLOOKUP(Tabla15[[#This Row],[DIRECCIÓN O DEPARTAMENTO]],MINC_022025[LUGAR_FUNCIONES],MINC_022025[LUGAR_FUNCIONES_CODIGO])</f>
        <v>01.83.02.00.02</v>
      </c>
      <c r="X490" s="21">
        <f>LEN(Tabla15[[#This Row],[CODIGO LUGAR]])</f>
        <v>14</v>
      </c>
      <c r="Y490" s="2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2" t="str">
        <f>Tabla15[[#This Row],[cedula]]&amp;Tabla15[[#This Row],[CTA]]&amp;Tabla15[[#This Row],[prog]]</f>
        <v>402248703742.1.1.1.0113</v>
      </c>
      <c r="B491" s="21" t="s">
        <v>1787</v>
      </c>
      <c r="C491" s="59" t="s">
        <v>1811</v>
      </c>
      <c r="D491" s="59" t="s">
        <v>5759</v>
      </c>
      <c r="E491" s="59" t="s">
        <v>5731</v>
      </c>
      <c r="F491" s="59" t="s">
        <v>9</v>
      </c>
      <c r="G491" s="59" t="s">
        <v>2645</v>
      </c>
      <c r="H491" s="21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491" s="21" t="str">
        <f>_xlfn.XLOOKUP(Tabla15[[#This Row],[cedula]],MINC_022025[CATEGORIA_PROPIA],MINC_022025[CARGO],_xlfn.XLOOKUP(Tabla15[[#This Row],[COD]],TNOMINA[CODIGO],TNOMINA[cargo]))</f>
        <v>ACOMODADOR (A)</v>
      </c>
      <c r="J491" s="21" t="str">
        <f>_xlfn.XLOOKUP(Tabla15[[#This Row],[cedula]],MINC_022025[NUMERO_DOCUMENTO],MINC_022025[LUGAR_FUNCIONES])</f>
        <v>GRAN TEATRO DEL CIBAO</v>
      </c>
      <c r="K4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1" s="21" t="str">
        <f>_xlfn.XLOOKUP(Tabla15[[#This Row],[CARGO]],TSIMPLIFICADO[CARGO],TSIMPLIFICADO[CATEGORIA DEL SERVIDOR],Tabla15[[#This Row],[TIPO]])</f>
        <v>ESTATUTO SIMPLIFICADO</v>
      </c>
      <c r="M491" s="21" t="str">
        <f>IF(Tabla15[[#This Row],[CTA]]="2.1.1.3.01","TRAMITE DE PENSION",IF(Tabla15[[#This Row],[CAT1]]&lt;&gt;"",Tabla15[[#This Row],[CAT1]],Tabla15[[#This Row],[CAT2]]))</f>
        <v>ESTATUTO SIMPLIFICADO</v>
      </c>
      <c r="N491" s="86" t="str">
        <f>_xlfn.XLOOKUP(Tabla15[[#This Row],[cedula]],TFECHA[cedula],TFECHA[desde],"")</f>
        <v/>
      </c>
      <c r="O491" s="86" t="str">
        <f>_xlfn.XLOOKUP(Tabla15[[#This Row],[cedula]],TFECHA[cedula],TFECHA[hasta],"")</f>
        <v/>
      </c>
      <c r="P491" s="34">
        <f>_xlfn.XLOOKUP(Tabla15[[#This Row],[COD]],TNOMINA[CODIGO],TNOMINA[sbruto])</f>
        <v>20000</v>
      </c>
      <c r="Q491" s="34">
        <f>_xlfn.XLOOKUP(Tabla15[[#This Row],[COD]],TNOMINA[CODIGO],TNOMINA[ISR])</f>
        <v>0</v>
      </c>
      <c r="R491" s="34">
        <f>_xlfn.XLOOKUP(Tabla15[[#This Row],[COD]],TNOMINA[CODIGO],TNOMINA[SFS])</f>
        <v>608</v>
      </c>
      <c r="S491" s="34">
        <f>_xlfn.XLOOKUP(Tabla15[[#This Row],[COD]],TNOMINA[CODIGO],TNOMINA[AFP])</f>
        <v>574</v>
      </c>
      <c r="T491" s="34">
        <f>_xlfn.XLOOKUP(Tabla15[[#This Row],[COD]],TNOMINA[CODIGO],TNOMINA[Otros Descuentos])</f>
        <v>0</v>
      </c>
      <c r="U491" s="34">
        <f>_xlfn.XLOOKUP(Tabla15[[#This Row],[COD]],TNOMINA[CODIGO],TNOMINA[sneto])</f>
        <v>18793</v>
      </c>
      <c r="V491" s="21" t="str" cm="1">
        <f t="array" ref="V491">_xlfn.XLOOKUP(Tabla15[[#This Row],[cedula]],MINC_022025[NUMERO_DOCUMENTO],LEFT(MINC_022025[GENERO],1))</f>
        <v>F</v>
      </c>
      <c r="W491" s="56" t="str">
        <f>_xlfn.XLOOKUP(Tabla15[[#This Row],[DIRECCIÓN O DEPARTAMENTO]],MINC_022025[LUGAR_FUNCIONES],MINC_022025[LUGAR_FUNCIONES_CODIGO])</f>
        <v>01.83.02.00.02</v>
      </c>
      <c r="X491" s="21">
        <f>LEN(Tabla15[[#This Row],[CODIGO LUGAR]])</f>
        <v>14</v>
      </c>
      <c r="Y491" s="2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2" t="str">
        <f>Tabla15[[#This Row],[cedula]]&amp;Tabla15[[#This Row],[CTA]]&amp;Tabla15[[#This Row],[prog]]</f>
        <v>031034103082.1.1.1.0113</v>
      </c>
      <c r="B492" s="21" t="s">
        <v>1787</v>
      </c>
      <c r="C492" s="59" t="s">
        <v>1811</v>
      </c>
      <c r="D492" s="59" t="s">
        <v>5759</v>
      </c>
      <c r="E492" s="59" t="s">
        <v>5731</v>
      </c>
      <c r="F492" s="59" t="s">
        <v>9</v>
      </c>
      <c r="G492" s="59" t="s">
        <v>1534</v>
      </c>
      <c r="H492" s="21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492" s="21" t="str">
        <f>_xlfn.XLOOKUP(Tabla15[[#This Row],[cedula]],MINC_022025[CATEGORIA_PROPIA],MINC_022025[CARGO],_xlfn.XLOOKUP(Tabla15[[#This Row],[COD]],TNOMINA[CODIGO],TNOMINA[cargo]))</f>
        <v>AYUDANTE DE MANTENIMIENTO</v>
      </c>
      <c r="J492" s="21" t="str">
        <f>_xlfn.XLOOKUP(Tabla15[[#This Row],[cedula]],MINC_022025[NUMERO_DOCUMENTO],MINC_022025[LUGAR_FUNCIONES])</f>
        <v>GRAN TEATRO DEL CIBAO</v>
      </c>
      <c r="K4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2" s="21" t="str">
        <f>_xlfn.XLOOKUP(Tabla15[[#This Row],[CARGO]],TSIMPLIFICADO[CARGO],TSIMPLIFICADO[CATEGORIA DEL SERVIDOR],Tabla15[[#This Row],[TIPO]])</f>
        <v>ESTATUTO SIMPLIFICADO</v>
      </c>
      <c r="M492" s="21" t="str">
        <f>IF(Tabla15[[#This Row],[CTA]]="2.1.1.3.01","TRAMITE DE PENSION",IF(Tabla15[[#This Row],[CAT1]]&lt;&gt;"",Tabla15[[#This Row],[CAT1]],Tabla15[[#This Row],[CAT2]]))</f>
        <v>ESTATUTO SIMPLIFICADO</v>
      </c>
      <c r="N492" s="86" t="str">
        <f>_xlfn.XLOOKUP(Tabla15[[#This Row],[cedula]],TFECHA[cedula],TFECHA[desde],"")</f>
        <v/>
      </c>
      <c r="O492" s="86" t="str">
        <f>_xlfn.XLOOKUP(Tabla15[[#This Row],[cedula]],TFECHA[cedula],TFECHA[hasta],"")</f>
        <v/>
      </c>
      <c r="P492" s="34">
        <f>_xlfn.XLOOKUP(Tabla15[[#This Row],[COD]],TNOMINA[CODIGO],TNOMINA[sbruto])</f>
        <v>20000</v>
      </c>
      <c r="Q492" s="34">
        <f>_xlfn.XLOOKUP(Tabla15[[#This Row],[COD]],TNOMINA[CODIGO],TNOMINA[ISR])</f>
        <v>0</v>
      </c>
      <c r="R492" s="34">
        <f>_xlfn.XLOOKUP(Tabla15[[#This Row],[COD]],TNOMINA[CODIGO],TNOMINA[SFS])</f>
        <v>608</v>
      </c>
      <c r="S492" s="34">
        <f>_xlfn.XLOOKUP(Tabla15[[#This Row],[COD]],TNOMINA[CODIGO],TNOMINA[AFP])</f>
        <v>574</v>
      </c>
      <c r="T492" s="34">
        <f>_xlfn.XLOOKUP(Tabla15[[#This Row],[COD]],TNOMINA[CODIGO],TNOMINA[Otros Descuentos])</f>
        <v>0</v>
      </c>
      <c r="U492" s="34">
        <f>_xlfn.XLOOKUP(Tabla15[[#This Row],[COD]],TNOMINA[CODIGO],TNOMINA[sneto])</f>
        <v>18793</v>
      </c>
      <c r="V492" s="21" t="str" cm="1">
        <f t="array" ref="V492">_xlfn.XLOOKUP(Tabla15[[#This Row],[cedula]],MINC_022025[NUMERO_DOCUMENTO],LEFT(MINC_022025[GENERO],1))</f>
        <v>M</v>
      </c>
      <c r="W492" s="56" t="str">
        <f>_xlfn.XLOOKUP(Tabla15[[#This Row],[DIRECCIÓN O DEPARTAMENTO]],MINC_022025[LUGAR_FUNCIONES],MINC_022025[LUGAR_FUNCIONES_CODIGO])</f>
        <v>01.83.02.00.02</v>
      </c>
      <c r="X492" s="21">
        <f>LEN(Tabla15[[#This Row],[CODIGO LUGAR]])</f>
        <v>14</v>
      </c>
      <c r="Y492" s="2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2" t="str">
        <f>Tabla15[[#This Row],[cedula]]&amp;Tabla15[[#This Row],[CTA]]&amp;Tabla15[[#This Row],[prog]]</f>
        <v>031022657452.1.1.1.0113</v>
      </c>
      <c r="B493" s="21" t="s">
        <v>1787</v>
      </c>
      <c r="C493" s="59" t="s">
        <v>1811</v>
      </c>
      <c r="D493" s="59" t="s">
        <v>5759</v>
      </c>
      <c r="E493" s="59" t="s">
        <v>5731</v>
      </c>
      <c r="F493" s="59" t="s">
        <v>9</v>
      </c>
      <c r="G493" s="59" t="s">
        <v>2830</v>
      </c>
      <c r="H493" s="21" t="str">
        <f>_xlfn.XLOOKUP(Tabla15[[#This Row],[cedula]],MINC_022025[CATEGORIA_PROPIA],MINC_022025[FECHA_INGRESO_PRIMER_CARGO],_xlfn.XLOOKUP(Tabla15[[#This Row],[COD]],TNOMINA[CODIGO],TNOMINA[nombre]))</f>
        <v>DORILI RODRIGUEZ</v>
      </c>
      <c r="I493" s="21" t="str">
        <f>_xlfn.XLOOKUP(Tabla15[[#This Row],[cedula]],MINC_022025[CATEGORIA_PROPIA],MINC_022025[CARGO],_xlfn.XLOOKUP(Tabla15[[#This Row],[COD]],TNOMINA[CODIGO],TNOMINA[cargo]))</f>
        <v>CONSERJE</v>
      </c>
      <c r="J493" s="21" t="str">
        <f>_xlfn.XLOOKUP(Tabla15[[#This Row],[cedula]],MINC_022025[NUMERO_DOCUMENTO],MINC_022025[LUGAR_FUNCIONES])</f>
        <v>GRAN TEATRO DEL CIBAO</v>
      </c>
      <c r="K4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3" s="21" t="str">
        <f>_xlfn.XLOOKUP(Tabla15[[#This Row],[CARGO]],TSIMPLIFICADO[CARGO],TSIMPLIFICADO[CATEGORIA DEL SERVIDOR],Tabla15[[#This Row],[TIPO]])</f>
        <v>ESTATUTO SIMPLIFICADO</v>
      </c>
      <c r="M493" s="21" t="str">
        <f>IF(Tabla15[[#This Row],[CTA]]="2.1.1.3.01","TRAMITE DE PENSION",IF(Tabla15[[#This Row],[CAT1]]&lt;&gt;"",Tabla15[[#This Row],[CAT1]],Tabla15[[#This Row],[CAT2]]))</f>
        <v>ESTATUTO SIMPLIFICADO</v>
      </c>
      <c r="N493" s="86" t="str">
        <f>_xlfn.XLOOKUP(Tabla15[[#This Row],[cedula]],TFECHA[cedula],TFECHA[desde],"")</f>
        <v/>
      </c>
      <c r="O493" s="86" t="str">
        <f>_xlfn.XLOOKUP(Tabla15[[#This Row],[cedula]],TFECHA[cedula],TFECHA[hasta],"")</f>
        <v/>
      </c>
      <c r="P493" s="34">
        <f>_xlfn.XLOOKUP(Tabla15[[#This Row],[COD]],TNOMINA[CODIGO],TNOMINA[sbruto])</f>
        <v>18000</v>
      </c>
      <c r="Q493" s="34">
        <f>_xlfn.XLOOKUP(Tabla15[[#This Row],[COD]],TNOMINA[CODIGO],TNOMINA[ISR])</f>
        <v>0</v>
      </c>
      <c r="R493" s="34">
        <f>_xlfn.XLOOKUP(Tabla15[[#This Row],[COD]],TNOMINA[CODIGO],TNOMINA[SFS])</f>
        <v>547.20000000000005</v>
      </c>
      <c r="S493" s="34">
        <f>_xlfn.XLOOKUP(Tabla15[[#This Row],[COD]],TNOMINA[CODIGO],TNOMINA[AFP])</f>
        <v>516.6</v>
      </c>
      <c r="T493" s="34">
        <f>_xlfn.XLOOKUP(Tabla15[[#This Row],[COD]],TNOMINA[CODIGO],TNOMINA[Otros Descuentos])</f>
        <v>0</v>
      </c>
      <c r="U493" s="34">
        <f>_xlfn.XLOOKUP(Tabla15[[#This Row],[COD]],TNOMINA[CODIGO],TNOMINA[sneto])</f>
        <v>16911.2</v>
      </c>
      <c r="V493" s="21" t="str" cm="1">
        <f t="array" ref="V493">_xlfn.XLOOKUP(Tabla15[[#This Row],[cedula]],MINC_022025[NUMERO_DOCUMENTO],LEFT(MINC_022025[GENERO],1))</f>
        <v>F</v>
      </c>
      <c r="W493" s="56" t="str">
        <f>_xlfn.XLOOKUP(Tabla15[[#This Row],[DIRECCIÓN O DEPARTAMENTO]],MINC_022025[LUGAR_FUNCIONES],MINC_022025[LUGAR_FUNCIONES_CODIGO])</f>
        <v>01.83.02.00.02</v>
      </c>
      <c r="X493" s="21">
        <f>LEN(Tabla15[[#This Row],[CODIGO LUGAR]])</f>
        <v>14</v>
      </c>
      <c r="Y493" s="2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2" t="str">
        <f>Tabla15[[#This Row],[cedula]]&amp;Tabla15[[#This Row],[CTA]]&amp;Tabla15[[#This Row],[prog]]</f>
        <v>402185543562.1.1.1.0113</v>
      </c>
      <c r="B494" s="21" t="s">
        <v>1787</v>
      </c>
      <c r="C494" s="59" t="s">
        <v>1811</v>
      </c>
      <c r="D494" s="59" t="s">
        <v>5759</v>
      </c>
      <c r="E494" s="59" t="s">
        <v>5731</v>
      </c>
      <c r="F494" s="59" t="s">
        <v>9</v>
      </c>
      <c r="G494" s="59" t="s">
        <v>2968</v>
      </c>
      <c r="H494" s="21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494" s="21" t="str">
        <f>_xlfn.XLOOKUP(Tabla15[[#This Row],[cedula]],MINC_022025[CATEGORIA_PROPIA],MINC_022025[CARGO],_xlfn.XLOOKUP(Tabla15[[#This Row],[COD]],TNOMINA[CODIGO],TNOMINA[cargo]))</f>
        <v>CONSERJE</v>
      </c>
      <c r="J494" s="21" t="str">
        <f>_xlfn.XLOOKUP(Tabla15[[#This Row],[cedula]],MINC_022025[NUMERO_DOCUMENTO],MINC_022025[LUGAR_FUNCIONES])</f>
        <v>GRAN TEATRO DEL CIBAO</v>
      </c>
      <c r="K4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4" s="21" t="str">
        <f>_xlfn.XLOOKUP(Tabla15[[#This Row],[CARGO]],TSIMPLIFICADO[CARGO],TSIMPLIFICADO[CATEGORIA DEL SERVIDOR],Tabla15[[#This Row],[TIPO]])</f>
        <v>ESTATUTO SIMPLIFICADO</v>
      </c>
      <c r="M494" s="21" t="str">
        <f>IF(Tabla15[[#This Row],[CTA]]="2.1.1.3.01","TRAMITE DE PENSION",IF(Tabla15[[#This Row],[CAT1]]&lt;&gt;"",Tabla15[[#This Row],[CAT1]],Tabla15[[#This Row],[CAT2]]))</f>
        <v>ESTATUTO SIMPLIFICADO</v>
      </c>
      <c r="N494" s="86" t="str">
        <f>_xlfn.XLOOKUP(Tabla15[[#This Row],[cedula]],TFECHA[cedula],TFECHA[desde],"")</f>
        <v/>
      </c>
      <c r="O494" s="86" t="str">
        <f>_xlfn.XLOOKUP(Tabla15[[#This Row],[cedula]],TFECHA[cedula],TFECHA[hasta],"")</f>
        <v/>
      </c>
      <c r="P494" s="34">
        <f>_xlfn.XLOOKUP(Tabla15[[#This Row],[COD]],TNOMINA[CODIGO],TNOMINA[sbruto])</f>
        <v>18000</v>
      </c>
      <c r="Q494" s="34">
        <f>_xlfn.XLOOKUP(Tabla15[[#This Row],[COD]],TNOMINA[CODIGO],TNOMINA[ISR])</f>
        <v>0</v>
      </c>
      <c r="R494" s="34">
        <f>_xlfn.XLOOKUP(Tabla15[[#This Row],[COD]],TNOMINA[CODIGO],TNOMINA[SFS])</f>
        <v>547.20000000000005</v>
      </c>
      <c r="S494" s="34">
        <f>_xlfn.XLOOKUP(Tabla15[[#This Row],[COD]],TNOMINA[CODIGO],TNOMINA[AFP])</f>
        <v>516.6</v>
      </c>
      <c r="T494" s="34">
        <f>_xlfn.XLOOKUP(Tabla15[[#This Row],[COD]],TNOMINA[CODIGO],TNOMINA[Otros Descuentos])</f>
        <v>0</v>
      </c>
      <c r="U494" s="34">
        <f>_xlfn.XLOOKUP(Tabla15[[#This Row],[COD]],TNOMINA[CODIGO],TNOMINA[sneto])</f>
        <v>16911.2</v>
      </c>
      <c r="V494" s="21" t="str" cm="1">
        <f t="array" ref="V494">_xlfn.XLOOKUP(Tabla15[[#This Row],[cedula]],MINC_022025[NUMERO_DOCUMENTO],LEFT(MINC_022025[GENERO],1))</f>
        <v>F</v>
      </c>
      <c r="W494" s="56" t="str">
        <f>_xlfn.XLOOKUP(Tabla15[[#This Row],[DIRECCIÓN O DEPARTAMENTO]],MINC_022025[LUGAR_FUNCIONES],MINC_022025[LUGAR_FUNCIONES_CODIGO])</f>
        <v>01.83.02.00.02</v>
      </c>
      <c r="X494" s="21">
        <f>LEN(Tabla15[[#This Row],[CODIGO LUGAR]])</f>
        <v>14</v>
      </c>
      <c r="Y494" s="2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2" t="str">
        <f>Tabla15[[#This Row],[cedula]]&amp;Tabla15[[#This Row],[CTA]]&amp;Tabla15[[#This Row],[prog]]</f>
        <v>402264944132.1.1.1.0113</v>
      </c>
      <c r="B495" s="21" t="s">
        <v>1787</v>
      </c>
      <c r="C495" s="59" t="s">
        <v>1811</v>
      </c>
      <c r="D495" s="59" t="s">
        <v>5759</v>
      </c>
      <c r="E495" s="59" t="s">
        <v>5731</v>
      </c>
      <c r="F495" s="59" t="s">
        <v>9</v>
      </c>
      <c r="G495" s="59" t="s">
        <v>2279</v>
      </c>
      <c r="H495" s="21" t="str">
        <f>_xlfn.XLOOKUP(Tabla15[[#This Row],[cedula]],MINC_022025[CATEGORIA_PROPIA],MINC_022025[FECHA_INGRESO_PRIMER_CARGO],_xlfn.XLOOKUP(Tabla15[[#This Row],[COD]],TNOMINA[CODIGO],TNOMINA[nombre]))</f>
        <v>RICARDO ANTONIO PEREZ MORALES</v>
      </c>
      <c r="I495" s="21" t="str">
        <f>_xlfn.XLOOKUP(Tabla15[[#This Row],[cedula]],MINC_022025[CATEGORIA_PROPIA],MINC_022025[CARGO],_xlfn.XLOOKUP(Tabla15[[#This Row],[COD]],TNOMINA[CODIGO],TNOMINA[cargo]))</f>
        <v>VIGILANTE</v>
      </c>
      <c r="J495" s="21" t="str">
        <f>_xlfn.XLOOKUP(Tabla15[[#This Row],[cedula]],MINC_022025[NUMERO_DOCUMENTO],MINC_022025[LUGAR_FUNCIONES])</f>
        <v>GRAN TEATRO DEL CIBAO</v>
      </c>
      <c r="K4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5" s="21" t="str">
        <f>_xlfn.XLOOKUP(Tabla15[[#This Row],[CARGO]],TSIMPLIFICADO[CARGO],TSIMPLIFICADO[CATEGORIA DEL SERVIDOR],Tabla15[[#This Row],[TIPO]])</f>
        <v>ESTATUTO SIMPLIFICADO</v>
      </c>
      <c r="M495" s="21" t="str">
        <f>IF(Tabla15[[#This Row],[CTA]]="2.1.1.3.01","TRAMITE DE PENSION",IF(Tabla15[[#This Row],[CAT1]]&lt;&gt;"",Tabla15[[#This Row],[CAT1]],Tabla15[[#This Row],[CAT2]]))</f>
        <v>ESTATUTO SIMPLIFICADO</v>
      </c>
      <c r="N495" s="86" t="str">
        <f>_xlfn.XLOOKUP(Tabla15[[#This Row],[cedula]],TFECHA[cedula],TFECHA[desde],"")</f>
        <v/>
      </c>
      <c r="O495" s="86" t="str">
        <f>_xlfn.XLOOKUP(Tabla15[[#This Row],[cedula]],TFECHA[cedula],TFECHA[hasta],"")</f>
        <v/>
      </c>
      <c r="P495" s="34">
        <f>_xlfn.XLOOKUP(Tabla15[[#This Row],[COD]],TNOMINA[CODIGO],TNOMINA[sbruto])</f>
        <v>18000</v>
      </c>
      <c r="Q495" s="34">
        <f>_xlfn.XLOOKUP(Tabla15[[#This Row],[COD]],TNOMINA[CODIGO],TNOMINA[ISR])</f>
        <v>0</v>
      </c>
      <c r="R495" s="34">
        <f>_xlfn.XLOOKUP(Tabla15[[#This Row],[COD]],TNOMINA[CODIGO],TNOMINA[SFS])</f>
        <v>547.20000000000005</v>
      </c>
      <c r="S495" s="34">
        <f>_xlfn.XLOOKUP(Tabla15[[#This Row],[COD]],TNOMINA[CODIGO],TNOMINA[AFP])</f>
        <v>516.6</v>
      </c>
      <c r="T495" s="34">
        <f>_xlfn.XLOOKUP(Tabla15[[#This Row],[COD]],TNOMINA[CODIGO],TNOMINA[Otros Descuentos])</f>
        <v>0</v>
      </c>
      <c r="U495" s="34">
        <f>_xlfn.XLOOKUP(Tabla15[[#This Row],[COD]],TNOMINA[CODIGO],TNOMINA[sneto])</f>
        <v>16911.2</v>
      </c>
      <c r="V495" s="21" t="str" cm="1">
        <f t="array" ref="V495">_xlfn.XLOOKUP(Tabla15[[#This Row],[cedula]],MINC_022025[NUMERO_DOCUMENTO],LEFT(MINC_022025[GENERO],1))</f>
        <v>M</v>
      </c>
      <c r="W495" s="56" t="str">
        <f>_xlfn.XLOOKUP(Tabla15[[#This Row],[DIRECCIÓN O DEPARTAMENTO]],MINC_022025[LUGAR_FUNCIONES],MINC_022025[LUGAR_FUNCIONES_CODIGO])</f>
        <v>01.83.02.00.02</v>
      </c>
      <c r="X495" s="21">
        <f>LEN(Tabla15[[#This Row],[CODIGO LUGAR]])</f>
        <v>14</v>
      </c>
      <c r="Y495" s="2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2" t="str">
        <f>Tabla15[[#This Row],[cedula]]&amp;Tabla15[[#This Row],[CTA]]&amp;Tabla15[[#This Row],[prog]]</f>
        <v>031012305912.1.1.1.0113</v>
      </c>
      <c r="B496" s="21" t="s">
        <v>1787</v>
      </c>
      <c r="C496" s="59" t="s">
        <v>1811</v>
      </c>
      <c r="D496" s="59" t="s">
        <v>5759</v>
      </c>
      <c r="E496" s="59" t="s">
        <v>5731</v>
      </c>
      <c r="F496" s="59" t="s">
        <v>9</v>
      </c>
      <c r="G496" s="59" t="s">
        <v>2646</v>
      </c>
      <c r="H496" s="21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496" s="21" t="str">
        <f>_xlfn.XLOOKUP(Tabla15[[#This Row],[cedula]],MINC_022025[CATEGORIA_PROPIA],MINC_022025[CARGO],_xlfn.XLOOKUP(Tabla15[[#This Row],[COD]],TNOMINA[CODIGO],TNOMINA[cargo]))</f>
        <v>JARDINERO (A)</v>
      </c>
      <c r="J496" s="21" t="str">
        <f>_xlfn.XLOOKUP(Tabla15[[#This Row],[cedula]],MINC_022025[NUMERO_DOCUMENTO],MINC_022025[LUGAR_FUNCIONES])</f>
        <v>GRAN TEATRO DEL CIBAO</v>
      </c>
      <c r="K4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6" s="21" t="str">
        <f>_xlfn.XLOOKUP(Tabla15[[#This Row],[CARGO]],TSIMPLIFICADO[CARGO],TSIMPLIFICADO[CATEGORIA DEL SERVIDOR],Tabla15[[#This Row],[TIPO]])</f>
        <v>ESTATUTO SIMPLIFICADO</v>
      </c>
      <c r="M496" s="21" t="str">
        <f>IF(Tabla15[[#This Row],[CTA]]="2.1.1.3.01","TRAMITE DE PENSION",IF(Tabla15[[#This Row],[CAT1]]&lt;&gt;"",Tabla15[[#This Row],[CAT1]],Tabla15[[#This Row],[CAT2]]))</f>
        <v>ESTATUTO SIMPLIFICADO</v>
      </c>
      <c r="N496" s="86" t="str">
        <f>_xlfn.XLOOKUP(Tabla15[[#This Row],[cedula]],TFECHA[cedula],TFECHA[desde],"")</f>
        <v/>
      </c>
      <c r="O496" s="86" t="str">
        <f>_xlfn.XLOOKUP(Tabla15[[#This Row],[cedula]],TFECHA[cedula],TFECHA[hasta],"")</f>
        <v/>
      </c>
      <c r="P496" s="34">
        <f>_xlfn.XLOOKUP(Tabla15[[#This Row],[COD]],TNOMINA[CODIGO],TNOMINA[sbruto])</f>
        <v>18000</v>
      </c>
      <c r="Q496" s="34">
        <f>_xlfn.XLOOKUP(Tabla15[[#This Row],[COD]],TNOMINA[CODIGO],TNOMINA[ISR])</f>
        <v>0</v>
      </c>
      <c r="R496" s="34">
        <f>_xlfn.XLOOKUP(Tabla15[[#This Row],[COD]],TNOMINA[CODIGO],TNOMINA[SFS])</f>
        <v>547.20000000000005</v>
      </c>
      <c r="S496" s="34">
        <f>_xlfn.XLOOKUP(Tabla15[[#This Row],[COD]],TNOMINA[CODIGO],TNOMINA[AFP])</f>
        <v>516.6</v>
      </c>
      <c r="T496" s="34">
        <f>_xlfn.XLOOKUP(Tabla15[[#This Row],[COD]],TNOMINA[CODIGO],TNOMINA[Otros Descuentos])</f>
        <v>0</v>
      </c>
      <c r="U496" s="34">
        <f>_xlfn.XLOOKUP(Tabla15[[#This Row],[COD]],TNOMINA[CODIGO],TNOMINA[sneto])</f>
        <v>16911.2</v>
      </c>
      <c r="V496" s="21" t="str" cm="1">
        <f t="array" ref="V496">_xlfn.XLOOKUP(Tabla15[[#This Row],[cedula]],MINC_022025[NUMERO_DOCUMENTO],LEFT(MINC_022025[GENERO],1))</f>
        <v>M</v>
      </c>
      <c r="W496" s="56" t="str">
        <f>_xlfn.XLOOKUP(Tabla15[[#This Row],[DIRECCIÓN O DEPARTAMENTO]],MINC_022025[LUGAR_FUNCIONES],MINC_022025[LUGAR_FUNCIONES_CODIGO])</f>
        <v>01.83.02.00.02</v>
      </c>
      <c r="X496" s="21">
        <f>LEN(Tabla15[[#This Row],[CODIGO LUGAR]])</f>
        <v>14</v>
      </c>
      <c r="Y496" s="2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2" t="str">
        <f>Tabla15[[#This Row],[cedula]]&amp;Tabla15[[#This Row],[CTA]]&amp;Tabla15[[#This Row],[prog]]</f>
        <v>031012250542.1.1.1.0113</v>
      </c>
      <c r="B497" s="21" t="s">
        <v>1787</v>
      </c>
      <c r="C497" s="59" t="s">
        <v>1811</v>
      </c>
      <c r="D497" s="59" t="s">
        <v>5759</v>
      </c>
      <c r="E497" s="59" t="s">
        <v>5731</v>
      </c>
      <c r="F497" s="59" t="s">
        <v>9</v>
      </c>
      <c r="G497" s="59" t="s">
        <v>1908</v>
      </c>
      <c r="H497" s="21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497" s="21" t="str">
        <f>_xlfn.XLOOKUP(Tabla15[[#This Row],[cedula]],MINC_022025[CATEGORIA_PROPIA],MINC_022025[CARGO],_xlfn.XLOOKUP(Tabla15[[#This Row],[COD]],TNOMINA[CODIGO],TNOMINA[cargo]))</f>
        <v>CONSERJE</v>
      </c>
      <c r="J497" s="21" t="str">
        <f>_xlfn.XLOOKUP(Tabla15[[#This Row],[cedula]],MINC_022025[NUMERO_DOCUMENTO],MINC_022025[LUGAR_FUNCIONES])</f>
        <v>GRAN TEATRO DEL CIBAO</v>
      </c>
      <c r="K4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7" s="21" t="str">
        <f>_xlfn.XLOOKUP(Tabla15[[#This Row],[CARGO]],TSIMPLIFICADO[CARGO],TSIMPLIFICADO[CATEGORIA DEL SERVIDOR],Tabla15[[#This Row],[TIPO]])</f>
        <v>ESTATUTO SIMPLIFICADO</v>
      </c>
      <c r="M497" s="21" t="str">
        <f>IF(Tabla15[[#This Row],[CTA]]="2.1.1.3.01","TRAMITE DE PENSION",IF(Tabla15[[#This Row],[CAT1]]&lt;&gt;"",Tabla15[[#This Row],[CAT1]],Tabla15[[#This Row],[CAT2]]))</f>
        <v>ESTATUTO SIMPLIFICADO</v>
      </c>
      <c r="N497" s="86" t="str">
        <f>_xlfn.XLOOKUP(Tabla15[[#This Row],[cedula]],TFECHA[cedula],TFECHA[desde],"")</f>
        <v/>
      </c>
      <c r="O497" s="86" t="str">
        <f>_xlfn.XLOOKUP(Tabla15[[#This Row],[cedula]],TFECHA[cedula],TFECHA[hasta],"")</f>
        <v/>
      </c>
      <c r="P497" s="34">
        <f>_xlfn.XLOOKUP(Tabla15[[#This Row],[COD]],TNOMINA[CODIGO],TNOMINA[sbruto])</f>
        <v>17000</v>
      </c>
      <c r="Q497" s="34">
        <f>_xlfn.XLOOKUP(Tabla15[[#This Row],[COD]],TNOMINA[CODIGO],TNOMINA[ISR])</f>
        <v>0</v>
      </c>
      <c r="R497" s="34">
        <f>_xlfn.XLOOKUP(Tabla15[[#This Row],[COD]],TNOMINA[CODIGO],TNOMINA[SFS])</f>
        <v>516.79999999999995</v>
      </c>
      <c r="S497" s="34">
        <f>_xlfn.XLOOKUP(Tabla15[[#This Row],[COD]],TNOMINA[CODIGO],TNOMINA[AFP])</f>
        <v>487.9</v>
      </c>
      <c r="T497" s="34">
        <f>_xlfn.XLOOKUP(Tabla15[[#This Row],[COD]],TNOMINA[CODIGO],TNOMINA[Otros Descuentos])</f>
        <v>0</v>
      </c>
      <c r="U497" s="34">
        <f>_xlfn.XLOOKUP(Tabla15[[#This Row],[COD]],TNOMINA[CODIGO],TNOMINA[sneto])</f>
        <v>15970.3</v>
      </c>
      <c r="V497" s="21" t="str" cm="1">
        <f t="array" ref="V497">_xlfn.XLOOKUP(Tabla15[[#This Row],[cedula]],MINC_022025[NUMERO_DOCUMENTO],LEFT(MINC_022025[GENERO],1))</f>
        <v>F</v>
      </c>
      <c r="W497" s="56" t="str">
        <f>_xlfn.XLOOKUP(Tabla15[[#This Row],[DIRECCIÓN O DEPARTAMENTO]],MINC_022025[LUGAR_FUNCIONES],MINC_022025[LUGAR_FUNCIONES_CODIGO])</f>
        <v>01.83.02.00.02</v>
      </c>
      <c r="X497" s="21">
        <f>LEN(Tabla15[[#This Row],[CODIGO LUGAR]])</f>
        <v>14</v>
      </c>
      <c r="Y497" s="2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2" t="str">
        <f>Tabla15[[#This Row],[cedula]]&amp;Tabla15[[#This Row],[CTA]]&amp;Tabla15[[#This Row],[prog]]</f>
        <v>037007814242.1.1.1.0113</v>
      </c>
      <c r="B498" s="21" t="s">
        <v>1787</v>
      </c>
      <c r="C498" s="59" t="s">
        <v>1811</v>
      </c>
      <c r="D498" s="59" t="s">
        <v>5759</v>
      </c>
      <c r="E498" s="59" t="s">
        <v>5731</v>
      </c>
      <c r="F498" s="59" t="s">
        <v>9</v>
      </c>
      <c r="G498" s="59" t="s">
        <v>1963</v>
      </c>
      <c r="H498" s="21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498" s="21" t="str">
        <f>_xlfn.XLOOKUP(Tabla15[[#This Row],[cedula]],MINC_022025[CATEGORIA_PROPIA],MINC_022025[CARGO],_xlfn.XLOOKUP(Tabla15[[#This Row],[COD]],TNOMINA[CODIGO],TNOMINA[cargo]))</f>
        <v>CONSERJE</v>
      </c>
      <c r="J498" s="21" t="str">
        <f>_xlfn.XLOOKUP(Tabla15[[#This Row],[cedula]],MINC_022025[NUMERO_DOCUMENTO],MINC_022025[LUGAR_FUNCIONES])</f>
        <v>GRAN TEATRO DEL CIBAO</v>
      </c>
      <c r="K4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8" s="21" t="str">
        <f>_xlfn.XLOOKUP(Tabla15[[#This Row],[CARGO]],TSIMPLIFICADO[CARGO],TSIMPLIFICADO[CATEGORIA DEL SERVIDOR],Tabla15[[#This Row],[TIPO]])</f>
        <v>ESTATUTO SIMPLIFICADO</v>
      </c>
      <c r="M498" s="21" t="str">
        <f>IF(Tabla15[[#This Row],[CTA]]="2.1.1.3.01","TRAMITE DE PENSION",IF(Tabla15[[#This Row],[CAT1]]&lt;&gt;"",Tabla15[[#This Row],[CAT1]],Tabla15[[#This Row],[CAT2]]))</f>
        <v>ESTATUTO SIMPLIFICADO</v>
      </c>
      <c r="N498" s="86" t="str">
        <f>_xlfn.XLOOKUP(Tabla15[[#This Row],[cedula]],TFECHA[cedula],TFECHA[desde],"")</f>
        <v/>
      </c>
      <c r="O498" s="86" t="str">
        <f>_xlfn.XLOOKUP(Tabla15[[#This Row],[cedula]],TFECHA[cedula],TFECHA[hasta],"")</f>
        <v/>
      </c>
      <c r="P498" s="34">
        <f>_xlfn.XLOOKUP(Tabla15[[#This Row],[COD]],TNOMINA[CODIGO],TNOMINA[sbruto])</f>
        <v>17000</v>
      </c>
      <c r="Q498" s="34">
        <f>_xlfn.XLOOKUP(Tabla15[[#This Row],[COD]],TNOMINA[CODIGO],TNOMINA[ISR])</f>
        <v>0</v>
      </c>
      <c r="R498" s="34">
        <f>_xlfn.XLOOKUP(Tabla15[[#This Row],[COD]],TNOMINA[CODIGO],TNOMINA[SFS])</f>
        <v>516.79999999999995</v>
      </c>
      <c r="S498" s="34">
        <f>_xlfn.XLOOKUP(Tabla15[[#This Row],[COD]],TNOMINA[CODIGO],TNOMINA[AFP])</f>
        <v>487.9</v>
      </c>
      <c r="T498" s="34">
        <f>_xlfn.XLOOKUP(Tabla15[[#This Row],[COD]],TNOMINA[CODIGO],TNOMINA[Otros Descuentos])</f>
        <v>0</v>
      </c>
      <c r="U498" s="34">
        <f>_xlfn.XLOOKUP(Tabla15[[#This Row],[COD]],TNOMINA[CODIGO],TNOMINA[sneto])</f>
        <v>15970.3</v>
      </c>
      <c r="V498" s="21" t="str" cm="1">
        <f t="array" ref="V498">_xlfn.XLOOKUP(Tabla15[[#This Row],[cedula]],MINC_022025[NUMERO_DOCUMENTO],LEFT(MINC_022025[GENERO],1))</f>
        <v>F</v>
      </c>
      <c r="W498" s="56" t="str">
        <f>_xlfn.XLOOKUP(Tabla15[[#This Row],[DIRECCIÓN O DEPARTAMENTO]],MINC_022025[LUGAR_FUNCIONES],MINC_022025[LUGAR_FUNCIONES_CODIGO])</f>
        <v>01.83.02.00.02</v>
      </c>
      <c r="X498" s="21">
        <f>LEN(Tabla15[[#This Row],[CODIGO LUGAR]])</f>
        <v>14</v>
      </c>
      <c r="Y498" s="2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2" t="str">
        <f>Tabla15[[#This Row],[cedula]]&amp;Tabla15[[#This Row],[CTA]]&amp;Tabla15[[#This Row],[prog]]</f>
        <v>095000681852.1.1.1.0113</v>
      </c>
      <c r="B499" s="21" t="s">
        <v>1787</v>
      </c>
      <c r="C499" s="59" t="s">
        <v>1811</v>
      </c>
      <c r="D499" s="59" t="s">
        <v>5759</v>
      </c>
      <c r="E499" s="59" t="s">
        <v>5731</v>
      </c>
      <c r="F499" s="59" t="s">
        <v>9</v>
      </c>
      <c r="G499" s="59" t="s">
        <v>1556</v>
      </c>
      <c r="H499" s="21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499" s="21" t="str">
        <f>_xlfn.XLOOKUP(Tabla15[[#This Row],[cedula]],MINC_022025[CATEGORIA_PROPIA],MINC_022025[CARGO],_xlfn.XLOOKUP(Tabla15[[#This Row],[COD]],TNOMINA[CODIGO],TNOMINA[cargo]))</f>
        <v>CONSERJE</v>
      </c>
      <c r="J499" s="21" t="str">
        <f>_xlfn.XLOOKUP(Tabla15[[#This Row],[cedula]],MINC_022025[NUMERO_DOCUMENTO],MINC_022025[LUGAR_FUNCIONES])</f>
        <v>GRAN TEATRO DEL CIBAO</v>
      </c>
      <c r="K4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499" s="21" t="str">
        <f>_xlfn.XLOOKUP(Tabla15[[#This Row],[CARGO]],TSIMPLIFICADO[CARGO],TSIMPLIFICADO[CATEGORIA DEL SERVIDOR],Tabla15[[#This Row],[TIPO]])</f>
        <v>ESTATUTO SIMPLIFICADO</v>
      </c>
      <c r="M499" s="21" t="str">
        <f>IF(Tabla15[[#This Row],[CTA]]="2.1.1.3.01","TRAMITE DE PENSION",IF(Tabla15[[#This Row],[CAT1]]&lt;&gt;"",Tabla15[[#This Row],[CAT1]],Tabla15[[#This Row],[CAT2]]))</f>
        <v>ESTATUTO SIMPLIFICADO</v>
      </c>
      <c r="N499" s="86" t="str">
        <f>_xlfn.XLOOKUP(Tabla15[[#This Row],[cedula]],TFECHA[cedula],TFECHA[desde],"")</f>
        <v/>
      </c>
      <c r="O499" s="86" t="str">
        <f>_xlfn.XLOOKUP(Tabla15[[#This Row],[cedula]],TFECHA[cedula],TFECHA[hasta],"")</f>
        <v/>
      </c>
      <c r="P499" s="34">
        <f>_xlfn.XLOOKUP(Tabla15[[#This Row],[COD]],TNOMINA[CODIGO],TNOMINA[sbruto])</f>
        <v>10000</v>
      </c>
      <c r="Q499" s="34">
        <f>_xlfn.XLOOKUP(Tabla15[[#This Row],[COD]],TNOMINA[CODIGO],TNOMINA[ISR])</f>
        <v>0</v>
      </c>
      <c r="R499" s="34">
        <f>_xlfn.XLOOKUP(Tabla15[[#This Row],[COD]],TNOMINA[CODIGO],TNOMINA[SFS])</f>
        <v>304</v>
      </c>
      <c r="S499" s="34">
        <f>_xlfn.XLOOKUP(Tabla15[[#This Row],[COD]],TNOMINA[CODIGO],TNOMINA[AFP])</f>
        <v>287</v>
      </c>
      <c r="T499" s="34">
        <f>_xlfn.XLOOKUP(Tabla15[[#This Row],[COD]],TNOMINA[CODIGO],TNOMINA[Otros Descuentos])</f>
        <v>0</v>
      </c>
      <c r="U499" s="34">
        <f>_xlfn.XLOOKUP(Tabla15[[#This Row],[COD]],TNOMINA[CODIGO],TNOMINA[sneto])</f>
        <v>9034</v>
      </c>
      <c r="V499" s="21" t="str" cm="1">
        <f t="array" ref="V499">_xlfn.XLOOKUP(Tabla15[[#This Row],[cedula]],MINC_022025[NUMERO_DOCUMENTO],LEFT(MINC_022025[GENERO],1))</f>
        <v>F</v>
      </c>
      <c r="W499" s="56" t="str">
        <f>_xlfn.XLOOKUP(Tabla15[[#This Row],[DIRECCIÓN O DEPARTAMENTO]],MINC_022025[LUGAR_FUNCIONES],MINC_022025[LUGAR_FUNCIONES_CODIGO])</f>
        <v>01.83.02.00.02</v>
      </c>
      <c r="X499" s="21">
        <f>LEN(Tabla15[[#This Row],[CODIGO LUGAR]])</f>
        <v>14</v>
      </c>
      <c r="Y499" s="2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2" t="str">
        <f>Tabla15[[#This Row],[cedula]]&amp;Tabla15[[#This Row],[CTA]]&amp;Tabla15[[#This Row],[prog]]</f>
        <v>031021658382.1.1.1.0113</v>
      </c>
      <c r="B500" s="21" t="s">
        <v>1787</v>
      </c>
      <c r="C500" s="59" t="s">
        <v>1811</v>
      </c>
      <c r="D500" s="59" t="s">
        <v>5759</v>
      </c>
      <c r="E500" s="59" t="s">
        <v>5731</v>
      </c>
      <c r="F500" s="59" t="s">
        <v>9</v>
      </c>
      <c r="G500" s="59" t="s">
        <v>936</v>
      </c>
      <c r="H500" s="21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500" s="21" t="str">
        <f>_xlfn.XLOOKUP(Tabla15[[#This Row],[cedula]],MINC_022025[CATEGORIA_PROPIA],MINC_022025[CARGO],_xlfn.XLOOKUP(Tabla15[[#This Row],[COD]],TNOMINA[CODIGO],TNOMINA[cargo]))</f>
        <v>DIRECTOR MUSICAL</v>
      </c>
      <c r="J500" s="21" t="str">
        <f>_xlfn.XLOOKUP(Tabla15[[#This Row],[cedula]],MINC_022025[NUMERO_DOCUMENTO],MINC_022025[LUGAR_FUNCIONES])</f>
        <v>CENTRO DE LA CULTURA DE SANTIAGO</v>
      </c>
      <c r="K5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00" s="21" t="str">
        <f>_xlfn.XLOOKUP(Tabla15[[#This Row],[CARGO]],TSIMPLIFICADO[CARGO],TSIMPLIFICADO[CATEGORIA DEL SERVIDOR],Tabla15[[#This Row],[TIPO]])</f>
        <v>FIJO</v>
      </c>
      <c r="M500" s="21" t="str">
        <f>IF(Tabla15[[#This Row],[CTA]]="2.1.1.3.01","TRAMITE DE PENSION",IF(Tabla15[[#This Row],[CAT1]]&lt;&gt;"",Tabla15[[#This Row],[CAT1]],Tabla15[[#This Row],[CAT2]]))</f>
        <v>CARRERA ADMINISTRATIVA</v>
      </c>
      <c r="N500" s="86" t="str">
        <f>_xlfn.XLOOKUP(Tabla15[[#This Row],[cedula]],TFECHA[cedula],TFECHA[desde],"")</f>
        <v/>
      </c>
      <c r="O500" s="86" t="str">
        <f>_xlfn.XLOOKUP(Tabla15[[#This Row],[cedula]],TFECHA[cedula],TFECHA[hasta],"")</f>
        <v/>
      </c>
      <c r="P500" s="34">
        <f>_xlfn.XLOOKUP(Tabla15[[#This Row],[COD]],TNOMINA[CODIGO],TNOMINA[sbruto])</f>
        <v>40000</v>
      </c>
      <c r="Q500" s="34">
        <f>_xlfn.XLOOKUP(Tabla15[[#This Row],[COD]],TNOMINA[CODIGO],TNOMINA[ISR])</f>
        <v>442.65</v>
      </c>
      <c r="R500" s="34">
        <f>_xlfn.XLOOKUP(Tabla15[[#This Row],[COD]],TNOMINA[CODIGO],TNOMINA[SFS])</f>
        <v>1216</v>
      </c>
      <c r="S500" s="34">
        <f>_xlfn.XLOOKUP(Tabla15[[#This Row],[COD]],TNOMINA[CODIGO],TNOMINA[AFP])</f>
        <v>1148</v>
      </c>
      <c r="T500" s="34">
        <f>_xlfn.XLOOKUP(Tabla15[[#This Row],[COD]],TNOMINA[CODIGO],TNOMINA[Otros Descuentos])</f>
        <v>475</v>
      </c>
      <c r="U500" s="34">
        <f>_xlfn.XLOOKUP(Tabla15[[#This Row],[COD]],TNOMINA[CODIGO],TNOMINA[sneto])</f>
        <v>36718.35</v>
      </c>
      <c r="V500" s="21" t="str" cm="1">
        <f t="array" ref="V500">_xlfn.XLOOKUP(Tabla15[[#This Row],[cedula]],MINC_022025[NUMERO_DOCUMENTO],LEFT(MINC_022025[GENERO],1))</f>
        <v>M</v>
      </c>
      <c r="W500" s="56" t="str">
        <f>_xlfn.XLOOKUP(Tabla15[[#This Row],[DIRECCIÓN O DEPARTAMENTO]],MINC_022025[LUGAR_FUNCIONES],MINC_022025[LUGAR_FUNCIONES_CODIGO])</f>
        <v>01.83.02.00.03</v>
      </c>
      <c r="X500" s="21">
        <f>LEN(Tabla15[[#This Row],[CODIGO LUGAR]])</f>
        <v>14</v>
      </c>
      <c r="Y500" s="2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2" t="str">
        <f>Tabla15[[#This Row],[cedula]]&amp;Tabla15[[#This Row],[CTA]]&amp;Tabla15[[#This Row],[prog]]</f>
        <v>031024328572.1.1.1.0113</v>
      </c>
      <c r="B501" s="21" t="s">
        <v>1787</v>
      </c>
      <c r="C501" s="59" t="s">
        <v>1811</v>
      </c>
      <c r="D501" s="59" t="s">
        <v>5759</v>
      </c>
      <c r="E501" s="59" t="s">
        <v>5731</v>
      </c>
      <c r="F501" s="59" t="s">
        <v>9</v>
      </c>
      <c r="G501" s="59" t="s">
        <v>948</v>
      </c>
      <c r="H501" s="21" t="str">
        <f>_xlfn.XLOOKUP(Tabla15[[#This Row],[cedula]],MINC_022025[CATEGORIA_PROPIA],MINC_022025[FECHA_INGRESO_PRIMER_CARGO],_xlfn.XLOOKUP(Tabla15[[#This Row],[COD]],TNOMINA[CODIGO],TNOMINA[nombre]))</f>
        <v>MARIA CEPEDA RODRIGUEZ</v>
      </c>
      <c r="I501" s="21" t="str">
        <f>_xlfn.XLOOKUP(Tabla15[[#This Row],[cedula]],MINC_022025[CATEGORIA_PROPIA],MINC_022025[CARGO],_xlfn.XLOOKUP(Tabla15[[#This Row],[COD]],TNOMINA[CODIGO],TNOMINA[cargo]))</f>
        <v>BAILARINA</v>
      </c>
      <c r="J501" s="21" t="str">
        <f>_xlfn.XLOOKUP(Tabla15[[#This Row],[cedula]],MINC_022025[NUMERO_DOCUMENTO],MINC_022025[LUGAR_FUNCIONES])</f>
        <v>CENTRO DE LA CULTURA DE SANTIAGO</v>
      </c>
      <c r="K5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01" s="21" t="str">
        <f>_xlfn.XLOOKUP(Tabla15[[#This Row],[CARGO]],TSIMPLIFICADO[CARGO],TSIMPLIFICADO[CATEGORIA DEL SERVIDOR],Tabla15[[#This Row],[TIPO]])</f>
        <v>FIJO</v>
      </c>
      <c r="M501" s="21" t="str">
        <f>IF(Tabla15[[#This Row],[CTA]]="2.1.1.3.01","TRAMITE DE PENSION",IF(Tabla15[[#This Row],[CAT1]]&lt;&gt;"",Tabla15[[#This Row],[CAT1]],Tabla15[[#This Row],[CAT2]]))</f>
        <v>CARRERA ADMINISTRATIVA</v>
      </c>
      <c r="N501" s="86" t="str">
        <f>_xlfn.XLOOKUP(Tabla15[[#This Row],[cedula]],TFECHA[cedula],TFECHA[desde],"")</f>
        <v/>
      </c>
      <c r="O501" s="86" t="str">
        <f>_xlfn.XLOOKUP(Tabla15[[#This Row],[cedula]],TFECHA[cedula],TFECHA[hasta],"")</f>
        <v/>
      </c>
      <c r="P501" s="34">
        <f>_xlfn.XLOOKUP(Tabla15[[#This Row],[COD]],TNOMINA[CODIGO],TNOMINA[sbruto])</f>
        <v>40000</v>
      </c>
      <c r="Q501" s="34">
        <f>_xlfn.XLOOKUP(Tabla15[[#This Row],[COD]],TNOMINA[CODIGO],TNOMINA[ISR])</f>
        <v>185.33</v>
      </c>
      <c r="R501" s="34">
        <f>_xlfn.XLOOKUP(Tabla15[[#This Row],[COD]],TNOMINA[CODIGO],TNOMINA[SFS])</f>
        <v>1216</v>
      </c>
      <c r="S501" s="34">
        <f>_xlfn.XLOOKUP(Tabla15[[#This Row],[COD]],TNOMINA[CODIGO],TNOMINA[AFP])</f>
        <v>1148</v>
      </c>
      <c r="T501" s="34">
        <f>_xlfn.XLOOKUP(Tabla15[[#This Row],[COD]],TNOMINA[CODIGO],TNOMINA[Otros Descuentos])</f>
        <v>1790.4599999999991</v>
      </c>
      <c r="U501" s="34">
        <f>_xlfn.XLOOKUP(Tabla15[[#This Row],[COD]],TNOMINA[CODIGO],TNOMINA[sneto])</f>
        <v>35660.21</v>
      </c>
      <c r="V501" s="21" t="str" cm="1">
        <f t="array" ref="V501">_xlfn.XLOOKUP(Tabla15[[#This Row],[cedula]],MINC_022025[NUMERO_DOCUMENTO],LEFT(MINC_022025[GENERO],1))</f>
        <v>F</v>
      </c>
      <c r="W501" s="56" t="str">
        <f>_xlfn.XLOOKUP(Tabla15[[#This Row],[DIRECCIÓN O DEPARTAMENTO]],MINC_022025[LUGAR_FUNCIONES],MINC_022025[LUGAR_FUNCIONES_CODIGO])</f>
        <v>01.83.02.00.03</v>
      </c>
      <c r="X501" s="21">
        <f>LEN(Tabla15[[#This Row],[CODIGO LUGAR]])</f>
        <v>14</v>
      </c>
      <c r="Y501" s="2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2" t="str">
        <f>Tabla15[[#This Row],[cedula]]&amp;Tabla15[[#This Row],[CTA]]&amp;Tabla15[[#This Row],[prog]]</f>
        <v>031008131162.1.1.1.0113</v>
      </c>
      <c r="B502" s="21" t="s">
        <v>1787</v>
      </c>
      <c r="C502" s="59" t="s">
        <v>1811</v>
      </c>
      <c r="D502" s="59" t="s">
        <v>5759</v>
      </c>
      <c r="E502" s="59" t="s">
        <v>5731</v>
      </c>
      <c r="F502" s="59" t="s">
        <v>9</v>
      </c>
      <c r="G502" s="59" t="s">
        <v>1587</v>
      </c>
      <c r="H502" s="21" t="str">
        <f>_xlfn.XLOOKUP(Tabla15[[#This Row],[cedula]],MINC_022025[CATEGORIA_PROPIA],MINC_022025[FECHA_INGRESO_PRIMER_CARGO],_xlfn.XLOOKUP(Tabla15[[#This Row],[COD]],TNOMINA[CODIGO],TNOMINA[nombre]))</f>
        <v>JOSE YSIDRO MARTE FRIAS</v>
      </c>
      <c r="I502" s="21" t="str">
        <f>_xlfn.XLOOKUP(Tabla15[[#This Row],[cedula]],MINC_022025[CATEGORIA_PROPIA],MINC_022025[CARGO],_xlfn.XLOOKUP(Tabla15[[#This Row],[COD]],TNOMINA[CODIGO],TNOMINA[cargo]))</f>
        <v>MUSICO FOLKLORICO</v>
      </c>
      <c r="J502" s="21" t="str">
        <f>_xlfn.XLOOKUP(Tabla15[[#This Row],[cedula]],MINC_022025[NUMERO_DOCUMENTO],MINC_022025[LUGAR_FUNCIONES])</f>
        <v>CENTRO DE LA CULTURA DE SANTIAGO</v>
      </c>
      <c r="K5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2" s="21" t="str">
        <f>_xlfn.XLOOKUP(Tabla15[[#This Row],[CARGO]],TSIMPLIFICADO[CARGO],TSIMPLIFICADO[CATEGORIA DEL SERVIDOR],Tabla15[[#This Row],[TIPO]])</f>
        <v>FIJO</v>
      </c>
      <c r="M502" s="21" t="str">
        <f>IF(Tabla15[[#This Row],[CTA]]="2.1.1.3.01","TRAMITE DE PENSION",IF(Tabla15[[#This Row],[CAT1]]&lt;&gt;"",Tabla15[[#This Row],[CAT1]],Tabla15[[#This Row],[CAT2]]))</f>
        <v>FIJO</v>
      </c>
      <c r="N502" s="86" t="str">
        <f>_xlfn.XLOOKUP(Tabla15[[#This Row],[cedula]],TFECHA[cedula],TFECHA[desde],"")</f>
        <v/>
      </c>
      <c r="O502" s="86" t="str">
        <f>_xlfn.XLOOKUP(Tabla15[[#This Row],[cedula]],TFECHA[cedula],TFECHA[hasta],"")</f>
        <v/>
      </c>
      <c r="P502" s="34">
        <f>_xlfn.XLOOKUP(Tabla15[[#This Row],[COD]],TNOMINA[CODIGO],TNOMINA[sbruto])</f>
        <v>36000</v>
      </c>
      <c r="Q502" s="34">
        <f>_xlfn.XLOOKUP(Tabla15[[#This Row],[COD]],TNOMINA[CODIGO],TNOMINA[ISR])</f>
        <v>0</v>
      </c>
      <c r="R502" s="34">
        <f>_xlfn.XLOOKUP(Tabla15[[#This Row],[COD]],TNOMINA[CODIGO],TNOMINA[SFS])</f>
        <v>1094.4000000000001</v>
      </c>
      <c r="S502" s="34">
        <f>_xlfn.XLOOKUP(Tabla15[[#This Row],[COD]],TNOMINA[CODIGO],TNOMINA[AFP])</f>
        <v>1033.2</v>
      </c>
      <c r="T502" s="34">
        <f>_xlfn.XLOOKUP(Tabla15[[#This Row],[COD]],TNOMINA[CODIGO],TNOMINA[Otros Descuentos])</f>
        <v>0</v>
      </c>
      <c r="U502" s="34">
        <f>_xlfn.XLOOKUP(Tabla15[[#This Row],[COD]],TNOMINA[CODIGO],TNOMINA[sneto])</f>
        <v>32897.4</v>
      </c>
      <c r="V502" s="21" t="str" cm="1">
        <f t="array" ref="V502">_xlfn.XLOOKUP(Tabla15[[#This Row],[cedula]],MINC_022025[NUMERO_DOCUMENTO],LEFT(MINC_022025[GENERO],1))</f>
        <v>M</v>
      </c>
      <c r="W502" s="56" t="str">
        <f>_xlfn.XLOOKUP(Tabla15[[#This Row],[DIRECCIÓN O DEPARTAMENTO]],MINC_022025[LUGAR_FUNCIONES],MINC_022025[LUGAR_FUNCIONES_CODIGO])</f>
        <v>01.83.02.00.03</v>
      </c>
      <c r="X502" s="21">
        <f>LEN(Tabla15[[#This Row],[CODIGO LUGAR]])</f>
        <v>14</v>
      </c>
      <c r="Y502" s="2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2" t="str">
        <f>Tabla15[[#This Row],[cedula]]&amp;Tabla15[[#This Row],[CTA]]&amp;Tabla15[[#This Row],[prog]]</f>
        <v>031000437222.1.1.1.0113</v>
      </c>
      <c r="B503" s="21" t="s">
        <v>1787</v>
      </c>
      <c r="C503" s="59" t="s">
        <v>1811</v>
      </c>
      <c r="D503" s="59" t="s">
        <v>5759</v>
      </c>
      <c r="E503" s="59" t="s">
        <v>5731</v>
      </c>
      <c r="F503" s="59" t="s">
        <v>9</v>
      </c>
      <c r="G503" s="59" t="s">
        <v>1595</v>
      </c>
      <c r="H503" s="21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503" s="21" t="str">
        <f>_xlfn.XLOOKUP(Tabla15[[#This Row],[cedula]],MINC_022025[CATEGORIA_PROPIA],MINC_022025[CARGO],_xlfn.XLOOKUP(Tabla15[[#This Row],[COD]],TNOMINA[CODIGO],TNOMINA[cargo]))</f>
        <v>MUSICO FOLKLORICO</v>
      </c>
      <c r="J503" s="21" t="str">
        <f>_xlfn.XLOOKUP(Tabla15[[#This Row],[cedula]],MINC_022025[NUMERO_DOCUMENTO],MINC_022025[LUGAR_FUNCIONES])</f>
        <v>CENTRO DE LA CULTURA DE SANTIAGO</v>
      </c>
      <c r="K5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3" s="21" t="str">
        <f>_xlfn.XLOOKUP(Tabla15[[#This Row],[CARGO]],TSIMPLIFICADO[CARGO],TSIMPLIFICADO[CATEGORIA DEL SERVIDOR],Tabla15[[#This Row],[TIPO]])</f>
        <v>FIJO</v>
      </c>
      <c r="M503" s="21" t="str">
        <f>IF(Tabla15[[#This Row],[CTA]]="2.1.1.3.01","TRAMITE DE PENSION",IF(Tabla15[[#This Row],[CAT1]]&lt;&gt;"",Tabla15[[#This Row],[CAT1]],Tabla15[[#This Row],[CAT2]]))</f>
        <v>FIJO</v>
      </c>
      <c r="N503" s="86" t="str">
        <f>_xlfn.XLOOKUP(Tabla15[[#This Row],[cedula]],TFECHA[cedula],TFECHA[desde],"")</f>
        <v/>
      </c>
      <c r="O503" s="86" t="str">
        <f>_xlfn.XLOOKUP(Tabla15[[#This Row],[cedula]],TFECHA[cedula],TFECHA[hasta],"")</f>
        <v/>
      </c>
      <c r="P503" s="34">
        <f>_xlfn.XLOOKUP(Tabla15[[#This Row],[COD]],TNOMINA[CODIGO],TNOMINA[sbruto])</f>
        <v>36000</v>
      </c>
      <c r="Q503" s="34">
        <f>_xlfn.XLOOKUP(Tabla15[[#This Row],[COD]],TNOMINA[CODIGO],TNOMINA[ISR])</f>
        <v>0</v>
      </c>
      <c r="R503" s="34">
        <f>_xlfn.XLOOKUP(Tabla15[[#This Row],[COD]],TNOMINA[CODIGO],TNOMINA[SFS])</f>
        <v>1094.4000000000001</v>
      </c>
      <c r="S503" s="34">
        <f>_xlfn.XLOOKUP(Tabla15[[#This Row],[COD]],TNOMINA[CODIGO],TNOMINA[AFP])</f>
        <v>1033.2</v>
      </c>
      <c r="T503" s="34">
        <f>_xlfn.XLOOKUP(Tabla15[[#This Row],[COD]],TNOMINA[CODIGO],TNOMINA[Otros Descuentos])</f>
        <v>0</v>
      </c>
      <c r="U503" s="34">
        <f>_xlfn.XLOOKUP(Tabla15[[#This Row],[COD]],TNOMINA[CODIGO],TNOMINA[sneto])</f>
        <v>33497.4</v>
      </c>
      <c r="V503" s="21" t="str" cm="1">
        <f t="array" ref="V503">_xlfn.XLOOKUP(Tabla15[[#This Row],[cedula]],MINC_022025[NUMERO_DOCUMENTO],LEFT(MINC_022025[GENERO],1))</f>
        <v>M</v>
      </c>
      <c r="W503" s="56" t="str">
        <f>_xlfn.XLOOKUP(Tabla15[[#This Row],[DIRECCIÓN O DEPARTAMENTO]],MINC_022025[LUGAR_FUNCIONES],MINC_022025[LUGAR_FUNCIONES_CODIGO])</f>
        <v>01.83.02.00.03</v>
      </c>
      <c r="X503" s="21">
        <f>LEN(Tabla15[[#This Row],[CODIGO LUGAR]])</f>
        <v>14</v>
      </c>
      <c r="Y503" s="2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2" t="str">
        <f>Tabla15[[#This Row],[cedula]]&amp;Tabla15[[#This Row],[CTA]]&amp;Tabla15[[#This Row],[prog]]</f>
        <v>047000423952.1.1.1.0113</v>
      </c>
      <c r="B504" s="21" t="s">
        <v>1787</v>
      </c>
      <c r="C504" s="59" t="s">
        <v>1811</v>
      </c>
      <c r="D504" s="59" t="s">
        <v>5759</v>
      </c>
      <c r="E504" s="59" t="s">
        <v>5731</v>
      </c>
      <c r="F504" s="59" t="s">
        <v>9</v>
      </c>
      <c r="G504" s="59" t="s">
        <v>1596</v>
      </c>
      <c r="H504" s="21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504" s="21" t="str">
        <f>_xlfn.XLOOKUP(Tabla15[[#This Row],[cedula]],MINC_022025[CATEGORIA_PROPIA],MINC_022025[CARGO],_xlfn.XLOOKUP(Tabla15[[#This Row],[COD]],TNOMINA[CODIGO],TNOMINA[cargo]))</f>
        <v>MUSICO FOLKLORICO</v>
      </c>
      <c r="J504" s="21" t="str">
        <f>_xlfn.XLOOKUP(Tabla15[[#This Row],[cedula]],MINC_022025[NUMERO_DOCUMENTO],MINC_022025[LUGAR_FUNCIONES])</f>
        <v>CENTRO DE LA CULTURA DE SANTIAGO</v>
      </c>
      <c r="K5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4" s="21" t="str">
        <f>_xlfn.XLOOKUP(Tabla15[[#This Row],[CARGO]],TSIMPLIFICADO[CARGO],TSIMPLIFICADO[CATEGORIA DEL SERVIDOR],Tabla15[[#This Row],[TIPO]])</f>
        <v>FIJO</v>
      </c>
      <c r="M504" s="21" t="str">
        <f>IF(Tabla15[[#This Row],[CTA]]="2.1.1.3.01","TRAMITE DE PENSION",IF(Tabla15[[#This Row],[CAT1]]&lt;&gt;"",Tabla15[[#This Row],[CAT1]],Tabla15[[#This Row],[CAT2]]))</f>
        <v>FIJO</v>
      </c>
      <c r="N504" s="86" t="str">
        <f>_xlfn.XLOOKUP(Tabla15[[#This Row],[cedula]],TFECHA[cedula],TFECHA[desde],"")</f>
        <v/>
      </c>
      <c r="O504" s="86" t="str">
        <f>_xlfn.XLOOKUP(Tabla15[[#This Row],[cedula]],TFECHA[cedula],TFECHA[hasta],"")</f>
        <v/>
      </c>
      <c r="P504" s="34">
        <f>_xlfn.XLOOKUP(Tabla15[[#This Row],[COD]],TNOMINA[CODIGO],TNOMINA[sbruto])</f>
        <v>36000</v>
      </c>
      <c r="Q504" s="34">
        <f>_xlfn.XLOOKUP(Tabla15[[#This Row],[COD]],TNOMINA[CODIGO],TNOMINA[ISR])</f>
        <v>0</v>
      </c>
      <c r="R504" s="34">
        <f>_xlfn.XLOOKUP(Tabla15[[#This Row],[COD]],TNOMINA[CODIGO],TNOMINA[SFS])</f>
        <v>1094.4000000000001</v>
      </c>
      <c r="S504" s="34">
        <f>_xlfn.XLOOKUP(Tabla15[[#This Row],[COD]],TNOMINA[CODIGO],TNOMINA[AFP])</f>
        <v>1033.2</v>
      </c>
      <c r="T504" s="34">
        <f>_xlfn.XLOOKUP(Tabla15[[#This Row],[COD]],TNOMINA[CODIGO],TNOMINA[Otros Descuentos])</f>
        <v>0</v>
      </c>
      <c r="U504" s="34">
        <f>_xlfn.XLOOKUP(Tabla15[[#This Row],[COD]],TNOMINA[CODIGO],TNOMINA[sneto])</f>
        <v>33547.4</v>
      </c>
      <c r="V504" s="21" t="str" cm="1">
        <f t="array" ref="V504">_xlfn.XLOOKUP(Tabla15[[#This Row],[cedula]],MINC_022025[NUMERO_DOCUMENTO],LEFT(MINC_022025[GENERO],1))</f>
        <v>M</v>
      </c>
      <c r="W504" s="56" t="str">
        <f>_xlfn.XLOOKUP(Tabla15[[#This Row],[DIRECCIÓN O DEPARTAMENTO]],MINC_022025[LUGAR_FUNCIONES],MINC_022025[LUGAR_FUNCIONES_CODIGO])</f>
        <v>01.83.02.00.03</v>
      </c>
      <c r="X504" s="21">
        <f>LEN(Tabla15[[#This Row],[CODIGO LUGAR]])</f>
        <v>14</v>
      </c>
      <c r="Y504" s="2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2" t="str">
        <f>Tabla15[[#This Row],[cedula]]&amp;Tabla15[[#This Row],[CTA]]&amp;Tabla15[[#This Row],[prog]]</f>
        <v>402346858952.1.1.1.0113</v>
      </c>
      <c r="B505" s="21" t="s">
        <v>1787</v>
      </c>
      <c r="C505" s="59" t="s">
        <v>1811</v>
      </c>
      <c r="D505" s="59" t="s">
        <v>5759</v>
      </c>
      <c r="E505" s="59" t="s">
        <v>5731</v>
      </c>
      <c r="F505" s="59" t="s">
        <v>9</v>
      </c>
      <c r="G505" s="59" t="s">
        <v>2455</v>
      </c>
      <c r="H505" s="21" t="str">
        <f>_xlfn.XLOOKUP(Tabla15[[#This Row],[cedula]],MINC_022025[CATEGORIA_PROPIA],MINC_022025[FECHA_INGRESO_PRIMER_CARGO],_xlfn.XLOOKUP(Tabla15[[#This Row],[COD]],TNOMINA[CODIGO],TNOMINA[nombre]))</f>
        <v>MAYFERSON BATISTA BELLO</v>
      </c>
      <c r="I505" s="21" t="str">
        <f>_xlfn.XLOOKUP(Tabla15[[#This Row],[cedula]],MINC_022025[CATEGORIA_PROPIA],MINC_022025[CARGO],_xlfn.XLOOKUP(Tabla15[[#This Row],[COD]],TNOMINA[CODIGO],TNOMINA[cargo]))</f>
        <v>TRAMOYISTA</v>
      </c>
      <c r="J505" s="21" t="str">
        <f>_xlfn.XLOOKUP(Tabla15[[#This Row],[cedula]],MINC_022025[NUMERO_DOCUMENTO],MINC_022025[LUGAR_FUNCIONES])</f>
        <v>CENTRO DE LA CULTURA DE SANTIAGO</v>
      </c>
      <c r="K5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5" s="21" t="str">
        <f>_xlfn.XLOOKUP(Tabla15[[#This Row],[CARGO]],TSIMPLIFICADO[CARGO],TSIMPLIFICADO[CATEGORIA DEL SERVIDOR],Tabla15[[#This Row],[TIPO]])</f>
        <v>ESTATUTO SIMPLIFICADO</v>
      </c>
      <c r="M505" s="21" t="str">
        <f>IF(Tabla15[[#This Row],[CTA]]="2.1.1.3.01","TRAMITE DE PENSION",IF(Tabla15[[#This Row],[CAT1]]&lt;&gt;"",Tabla15[[#This Row],[CAT1]],Tabla15[[#This Row],[CAT2]]))</f>
        <v>ESTATUTO SIMPLIFICADO</v>
      </c>
      <c r="N505" s="86" t="str">
        <f>_xlfn.XLOOKUP(Tabla15[[#This Row],[cedula]],TFECHA[cedula],TFECHA[desde],"")</f>
        <v/>
      </c>
      <c r="O505" s="86" t="str">
        <f>_xlfn.XLOOKUP(Tabla15[[#This Row],[cedula]],TFECHA[cedula],TFECHA[hasta],"")</f>
        <v/>
      </c>
      <c r="P505" s="34">
        <f>_xlfn.XLOOKUP(Tabla15[[#This Row],[COD]],TNOMINA[CODIGO],TNOMINA[sbruto])</f>
        <v>36000</v>
      </c>
      <c r="Q505" s="34">
        <f>_xlfn.XLOOKUP(Tabla15[[#This Row],[COD]],TNOMINA[CODIGO],TNOMINA[ISR])</f>
        <v>0</v>
      </c>
      <c r="R505" s="34">
        <f>_xlfn.XLOOKUP(Tabla15[[#This Row],[COD]],TNOMINA[CODIGO],TNOMINA[SFS])</f>
        <v>1094.4000000000001</v>
      </c>
      <c r="S505" s="34">
        <f>_xlfn.XLOOKUP(Tabla15[[#This Row],[COD]],TNOMINA[CODIGO],TNOMINA[AFP])</f>
        <v>1033.2</v>
      </c>
      <c r="T505" s="34">
        <f>_xlfn.XLOOKUP(Tabla15[[#This Row],[COD]],TNOMINA[CODIGO],TNOMINA[Otros Descuentos])</f>
        <v>0</v>
      </c>
      <c r="U505" s="34">
        <f>_xlfn.XLOOKUP(Tabla15[[#This Row],[COD]],TNOMINA[CODIGO],TNOMINA[sneto])</f>
        <v>33847.4</v>
      </c>
      <c r="V505" s="21" t="str" cm="1">
        <f t="array" ref="V505">_xlfn.XLOOKUP(Tabla15[[#This Row],[cedula]],MINC_022025[NUMERO_DOCUMENTO],LEFT(MINC_022025[GENERO],1))</f>
        <v>M</v>
      </c>
      <c r="W505" s="56" t="str">
        <f>_xlfn.XLOOKUP(Tabla15[[#This Row],[DIRECCIÓN O DEPARTAMENTO]],MINC_022025[LUGAR_FUNCIONES],MINC_022025[LUGAR_FUNCIONES_CODIGO])</f>
        <v>01.83.02.00.03</v>
      </c>
      <c r="X505" s="21">
        <f>LEN(Tabla15[[#This Row],[CODIGO LUGAR]])</f>
        <v>14</v>
      </c>
      <c r="Y505" s="2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2" t="str">
        <f>Tabla15[[#This Row],[cedula]]&amp;Tabla15[[#This Row],[CTA]]&amp;Tabla15[[#This Row],[prog]]</f>
        <v>031052579962.1.1.1.0113</v>
      </c>
      <c r="B506" s="21" t="s">
        <v>1787</v>
      </c>
      <c r="C506" s="59" t="s">
        <v>1811</v>
      </c>
      <c r="D506" s="59" t="s">
        <v>5759</v>
      </c>
      <c r="E506" s="59" t="s">
        <v>5731</v>
      </c>
      <c r="F506" s="59" t="s">
        <v>9</v>
      </c>
      <c r="G506" s="59" t="s">
        <v>1895</v>
      </c>
      <c r="H506" s="21" t="str">
        <f>_xlfn.XLOOKUP(Tabla15[[#This Row],[cedula]],MINC_022025[CATEGORIA_PROPIA],MINC_022025[FECHA_INGRESO_PRIMER_CARGO],_xlfn.XLOOKUP(Tabla15[[#This Row],[COD]],TNOMINA[CODIGO],TNOMINA[nombre]))</f>
        <v>BRENDA FRANCISCA MELO</v>
      </c>
      <c r="I506" s="21" t="str">
        <f>_xlfn.XLOOKUP(Tabla15[[#This Row],[cedula]],MINC_022025[CATEGORIA_PROPIA],MINC_022025[CARGO],_xlfn.XLOOKUP(Tabla15[[#This Row],[COD]],TNOMINA[CODIGO],TNOMINA[cargo]))</f>
        <v>SECRETARIA</v>
      </c>
      <c r="J506" s="21" t="str">
        <f>_xlfn.XLOOKUP(Tabla15[[#This Row],[cedula]],MINC_022025[NUMERO_DOCUMENTO],MINC_022025[LUGAR_FUNCIONES])</f>
        <v>CENTRO DE LA CULTURA DE SANTIAGO</v>
      </c>
      <c r="K5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6" s="21" t="str">
        <f>_xlfn.XLOOKUP(Tabla15[[#This Row],[CARGO]],TSIMPLIFICADO[CARGO],TSIMPLIFICADO[CATEGORIA DEL SERVIDOR],Tabla15[[#This Row],[TIPO]])</f>
        <v>ESTATUTO SIMPLIFICADO</v>
      </c>
      <c r="M506" s="21" t="str">
        <f>IF(Tabla15[[#This Row],[CTA]]="2.1.1.3.01","TRAMITE DE PENSION",IF(Tabla15[[#This Row],[CAT1]]&lt;&gt;"",Tabla15[[#This Row],[CAT1]],Tabla15[[#This Row],[CAT2]]))</f>
        <v>ESTATUTO SIMPLIFICADO</v>
      </c>
      <c r="N506" s="86" t="str">
        <f>_xlfn.XLOOKUP(Tabla15[[#This Row],[cedula]],TFECHA[cedula],TFECHA[desde],"")</f>
        <v/>
      </c>
      <c r="O506" s="86" t="str">
        <f>_xlfn.XLOOKUP(Tabla15[[#This Row],[cedula]],TFECHA[cedula],TFECHA[hasta],"")</f>
        <v/>
      </c>
      <c r="P506" s="34">
        <f>_xlfn.XLOOKUP(Tabla15[[#This Row],[COD]],TNOMINA[CODIGO],TNOMINA[sbruto])</f>
        <v>35000</v>
      </c>
      <c r="Q506" s="34">
        <f>_xlfn.XLOOKUP(Tabla15[[#This Row],[COD]],TNOMINA[CODIGO],TNOMINA[ISR])</f>
        <v>0</v>
      </c>
      <c r="R506" s="34">
        <f>_xlfn.XLOOKUP(Tabla15[[#This Row],[COD]],TNOMINA[CODIGO],TNOMINA[SFS])</f>
        <v>1064</v>
      </c>
      <c r="S506" s="34">
        <f>_xlfn.XLOOKUP(Tabla15[[#This Row],[COD]],TNOMINA[CODIGO],TNOMINA[AFP])</f>
        <v>1004.5</v>
      </c>
      <c r="T506" s="34">
        <f>_xlfn.XLOOKUP(Tabla15[[#This Row],[COD]],TNOMINA[CODIGO],TNOMINA[Otros Descuentos])</f>
        <v>0</v>
      </c>
      <c r="U506" s="34">
        <f>_xlfn.XLOOKUP(Tabla15[[#This Row],[COD]],TNOMINA[CODIGO],TNOMINA[sneto])</f>
        <v>32906.5</v>
      </c>
      <c r="V506" s="21" t="str" cm="1">
        <f t="array" ref="V506">_xlfn.XLOOKUP(Tabla15[[#This Row],[cedula]],MINC_022025[NUMERO_DOCUMENTO],LEFT(MINC_022025[GENERO],1))</f>
        <v>F</v>
      </c>
      <c r="W506" s="56" t="str">
        <f>_xlfn.XLOOKUP(Tabla15[[#This Row],[DIRECCIÓN O DEPARTAMENTO]],MINC_022025[LUGAR_FUNCIONES],MINC_022025[LUGAR_FUNCIONES_CODIGO])</f>
        <v>01.83.02.00.03</v>
      </c>
      <c r="X506" s="21">
        <f>LEN(Tabla15[[#This Row],[CODIGO LUGAR]])</f>
        <v>14</v>
      </c>
      <c r="Y506" s="2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2" t="str">
        <f>Tabla15[[#This Row],[cedula]]&amp;Tabla15[[#This Row],[CTA]]&amp;Tabla15[[#This Row],[prog]]</f>
        <v>031024385402.1.1.1.0113</v>
      </c>
      <c r="B507" s="21" t="s">
        <v>1787</v>
      </c>
      <c r="C507" s="59" t="s">
        <v>1811</v>
      </c>
      <c r="D507" s="59" t="s">
        <v>5759</v>
      </c>
      <c r="E507" s="59" t="s">
        <v>5731</v>
      </c>
      <c r="F507" s="59" t="s">
        <v>9</v>
      </c>
      <c r="G507" s="59" t="s">
        <v>1563</v>
      </c>
      <c r="H507" s="21" t="str">
        <f>_xlfn.XLOOKUP(Tabla15[[#This Row],[cedula]],MINC_022025[CATEGORIA_PROPIA],MINC_022025[FECHA_INGRESO_PRIMER_CARGO],_xlfn.XLOOKUP(Tabla15[[#This Row],[COD]],TNOMINA[CODIGO],TNOMINA[nombre]))</f>
        <v>GREGORIO CAPELLAN PEÑA</v>
      </c>
      <c r="I507" s="21" t="str">
        <f>_xlfn.XLOOKUP(Tabla15[[#This Row],[cedula]],MINC_022025[CATEGORIA_PROPIA],MINC_022025[CARGO],_xlfn.XLOOKUP(Tabla15[[#This Row],[COD]],TNOMINA[CODIGO],TNOMINA[cargo]))</f>
        <v>ASISTENTE</v>
      </c>
      <c r="J507" s="21" t="str">
        <f>_xlfn.XLOOKUP(Tabla15[[#This Row],[cedula]],MINC_022025[NUMERO_DOCUMENTO],MINC_022025[LUGAR_FUNCIONES])</f>
        <v>CENTRO DE LA CULTURA DE SANTIAGO</v>
      </c>
      <c r="K5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507" s="21" t="str">
        <f>_xlfn.XLOOKUP(Tabla15[[#This Row],[CARGO]],TSIMPLIFICADO[CARGO],TSIMPLIFICADO[CATEGORIA DEL SERVIDOR],Tabla15[[#This Row],[TIPO]])</f>
        <v>FIJO</v>
      </c>
      <c r="M507" s="21" t="str">
        <f>IF(Tabla15[[#This Row],[CTA]]="2.1.1.3.01","TRAMITE DE PENSION",IF(Tabla15[[#This Row],[CAT1]]&lt;&gt;"",Tabla15[[#This Row],[CAT1]],Tabla15[[#This Row],[CAT2]]))</f>
        <v>EMPLEADO DE CONFIANZA</v>
      </c>
      <c r="N507" s="86" t="str">
        <f>_xlfn.XLOOKUP(Tabla15[[#This Row],[cedula]],TFECHA[cedula],TFECHA[desde],"")</f>
        <v/>
      </c>
      <c r="O507" s="86" t="str">
        <f>_xlfn.XLOOKUP(Tabla15[[#This Row],[cedula]],TFECHA[cedula],TFECHA[hasta],"")</f>
        <v/>
      </c>
      <c r="P507" s="34">
        <f>_xlfn.XLOOKUP(Tabla15[[#This Row],[COD]],TNOMINA[CODIGO],TNOMINA[sbruto])</f>
        <v>35000</v>
      </c>
      <c r="Q507" s="34">
        <f>_xlfn.XLOOKUP(Tabla15[[#This Row],[COD]],TNOMINA[CODIGO],TNOMINA[ISR])</f>
        <v>0</v>
      </c>
      <c r="R507" s="34">
        <f>_xlfn.XLOOKUP(Tabla15[[#This Row],[COD]],TNOMINA[CODIGO],TNOMINA[SFS])</f>
        <v>1064</v>
      </c>
      <c r="S507" s="34">
        <f>_xlfn.XLOOKUP(Tabla15[[#This Row],[COD]],TNOMINA[CODIGO],TNOMINA[AFP])</f>
        <v>1004.5</v>
      </c>
      <c r="T507" s="34">
        <f>_xlfn.XLOOKUP(Tabla15[[#This Row],[COD]],TNOMINA[CODIGO],TNOMINA[Otros Descuentos])</f>
        <v>0</v>
      </c>
      <c r="U507" s="34">
        <f>_xlfn.XLOOKUP(Tabla15[[#This Row],[COD]],TNOMINA[CODIGO],TNOMINA[sneto])</f>
        <v>32206.5</v>
      </c>
      <c r="V507" s="21" t="str" cm="1">
        <f t="array" ref="V507">_xlfn.XLOOKUP(Tabla15[[#This Row],[cedula]],MINC_022025[NUMERO_DOCUMENTO],LEFT(MINC_022025[GENERO],1))</f>
        <v>M</v>
      </c>
      <c r="W507" s="56" t="str">
        <f>_xlfn.XLOOKUP(Tabla15[[#This Row],[DIRECCIÓN O DEPARTAMENTO]],MINC_022025[LUGAR_FUNCIONES],MINC_022025[LUGAR_FUNCIONES_CODIGO])</f>
        <v>01.83.02.00.03</v>
      </c>
      <c r="X507" s="21">
        <f>LEN(Tabla15[[#This Row],[CODIGO LUGAR]])</f>
        <v>14</v>
      </c>
      <c r="Y507" s="2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2" t="str">
        <f>Tabla15[[#This Row],[cedula]]&amp;Tabla15[[#This Row],[CTA]]&amp;Tabla15[[#This Row],[prog]]</f>
        <v>031029320212.1.1.1.0113</v>
      </c>
      <c r="B508" s="21" t="s">
        <v>1787</v>
      </c>
      <c r="C508" s="59" t="s">
        <v>1811</v>
      </c>
      <c r="D508" s="59" t="s">
        <v>5759</v>
      </c>
      <c r="E508" s="59" t="s">
        <v>5731</v>
      </c>
      <c r="F508" s="59" t="s">
        <v>9</v>
      </c>
      <c r="G508" s="59" t="s">
        <v>1575</v>
      </c>
      <c r="H508" s="21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508" s="21" t="str">
        <f>_xlfn.XLOOKUP(Tabla15[[#This Row],[cedula]],MINC_022025[CATEGORIA_PROPIA],MINC_022025[CARGO],_xlfn.XLOOKUP(Tabla15[[#This Row],[COD]],TNOMINA[CODIGO],TNOMINA[cargo]))</f>
        <v>SONIDISTA</v>
      </c>
      <c r="J508" s="21" t="str">
        <f>_xlfn.XLOOKUP(Tabla15[[#This Row],[cedula]],MINC_022025[NUMERO_DOCUMENTO],MINC_022025[LUGAR_FUNCIONES])</f>
        <v>CENTRO DE LA CULTURA DE SANTIAGO</v>
      </c>
      <c r="K5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8" s="21" t="str">
        <f>_xlfn.XLOOKUP(Tabla15[[#This Row],[CARGO]],TSIMPLIFICADO[CARGO],TSIMPLIFICADO[CATEGORIA DEL SERVIDOR],Tabla15[[#This Row],[TIPO]])</f>
        <v>FIJO</v>
      </c>
      <c r="M508" s="21" t="str">
        <f>IF(Tabla15[[#This Row],[CTA]]="2.1.1.3.01","TRAMITE DE PENSION",IF(Tabla15[[#This Row],[CAT1]]&lt;&gt;"",Tabla15[[#This Row],[CAT1]],Tabla15[[#This Row],[CAT2]]))</f>
        <v>FIJO</v>
      </c>
      <c r="N508" s="86" t="str">
        <f>_xlfn.XLOOKUP(Tabla15[[#This Row],[cedula]],TFECHA[cedula],TFECHA[desde],"")</f>
        <v/>
      </c>
      <c r="O508" s="86" t="str">
        <f>_xlfn.XLOOKUP(Tabla15[[#This Row],[cedula]],TFECHA[cedula],TFECHA[hasta],"")</f>
        <v/>
      </c>
      <c r="P508" s="34">
        <f>_xlfn.XLOOKUP(Tabla15[[#This Row],[COD]],TNOMINA[CODIGO],TNOMINA[sbruto])</f>
        <v>35000</v>
      </c>
      <c r="Q508" s="34">
        <f>_xlfn.XLOOKUP(Tabla15[[#This Row],[COD]],TNOMINA[CODIGO],TNOMINA[ISR])</f>
        <v>0</v>
      </c>
      <c r="R508" s="34">
        <f>_xlfn.XLOOKUP(Tabla15[[#This Row],[COD]],TNOMINA[CODIGO],TNOMINA[SFS])</f>
        <v>1064</v>
      </c>
      <c r="S508" s="34">
        <f>_xlfn.XLOOKUP(Tabla15[[#This Row],[COD]],TNOMINA[CODIGO],TNOMINA[AFP])</f>
        <v>1004.5</v>
      </c>
      <c r="T508" s="34">
        <f>_xlfn.XLOOKUP(Tabla15[[#This Row],[COD]],TNOMINA[CODIGO],TNOMINA[Otros Descuentos])</f>
        <v>0</v>
      </c>
      <c r="U508" s="34">
        <f>_xlfn.XLOOKUP(Tabla15[[#This Row],[COD]],TNOMINA[CODIGO],TNOMINA[sneto])</f>
        <v>32906.5</v>
      </c>
      <c r="V508" s="21" t="str" cm="1">
        <f t="array" ref="V508">_xlfn.XLOOKUP(Tabla15[[#This Row],[cedula]],MINC_022025[NUMERO_DOCUMENTO],LEFT(MINC_022025[GENERO],1))</f>
        <v>M</v>
      </c>
      <c r="W508" s="56" t="str">
        <f>_xlfn.XLOOKUP(Tabla15[[#This Row],[DIRECCIÓN O DEPARTAMENTO]],MINC_022025[LUGAR_FUNCIONES],MINC_022025[LUGAR_FUNCIONES_CODIGO])</f>
        <v>01.83.02.00.03</v>
      </c>
      <c r="X508" s="21">
        <f>LEN(Tabla15[[#This Row],[CODIGO LUGAR]])</f>
        <v>14</v>
      </c>
      <c r="Y508" s="2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2" t="str">
        <f>Tabla15[[#This Row],[cedula]]&amp;Tabla15[[#This Row],[CTA]]&amp;Tabla15[[#This Row],[prog]]</f>
        <v>031008164402.1.1.1.0113</v>
      </c>
      <c r="B509" s="21" t="s">
        <v>1787</v>
      </c>
      <c r="C509" s="59" t="s">
        <v>1811</v>
      </c>
      <c r="D509" s="59" t="s">
        <v>5759</v>
      </c>
      <c r="E509" s="59" t="s">
        <v>5731</v>
      </c>
      <c r="F509" s="59" t="s">
        <v>9</v>
      </c>
      <c r="G509" s="59" t="s">
        <v>1584</v>
      </c>
      <c r="H509" s="21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509" s="21" t="str">
        <f>_xlfn.XLOOKUP(Tabla15[[#This Row],[cedula]],MINC_022025[CATEGORIA_PROPIA],MINC_022025[CARGO],_xlfn.XLOOKUP(Tabla15[[#This Row],[COD]],TNOMINA[CODIGO],TNOMINA[cargo]))</f>
        <v>TRAMOYISTA</v>
      </c>
      <c r="J509" s="21" t="str">
        <f>_xlfn.XLOOKUP(Tabla15[[#This Row],[cedula]],MINC_022025[NUMERO_DOCUMENTO],MINC_022025[LUGAR_FUNCIONES])</f>
        <v>CENTRO DE LA CULTURA DE SANTIAGO</v>
      </c>
      <c r="K5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09" s="21" t="str">
        <f>_xlfn.XLOOKUP(Tabla15[[#This Row],[CARGO]],TSIMPLIFICADO[CARGO],TSIMPLIFICADO[CATEGORIA DEL SERVIDOR],Tabla15[[#This Row],[TIPO]])</f>
        <v>ESTATUTO SIMPLIFICADO</v>
      </c>
      <c r="M509" s="21" t="str">
        <f>IF(Tabla15[[#This Row],[CTA]]="2.1.1.3.01","TRAMITE DE PENSION",IF(Tabla15[[#This Row],[CAT1]]&lt;&gt;"",Tabla15[[#This Row],[CAT1]],Tabla15[[#This Row],[CAT2]]))</f>
        <v>ESTATUTO SIMPLIFICADO</v>
      </c>
      <c r="N509" s="86" t="str">
        <f>_xlfn.XLOOKUP(Tabla15[[#This Row],[cedula]],TFECHA[cedula],TFECHA[desde],"")</f>
        <v/>
      </c>
      <c r="O509" s="86" t="str">
        <f>_xlfn.XLOOKUP(Tabla15[[#This Row],[cedula]],TFECHA[cedula],TFECHA[hasta],"")</f>
        <v/>
      </c>
      <c r="P509" s="34">
        <f>_xlfn.XLOOKUP(Tabla15[[#This Row],[COD]],TNOMINA[CODIGO],TNOMINA[sbruto])</f>
        <v>35000</v>
      </c>
      <c r="Q509" s="34">
        <f>_xlfn.XLOOKUP(Tabla15[[#This Row],[COD]],TNOMINA[CODIGO],TNOMINA[ISR])</f>
        <v>0</v>
      </c>
      <c r="R509" s="34">
        <f>_xlfn.XLOOKUP(Tabla15[[#This Row],[COD]],TNOMINA[CODIGO],TNOMINA[SFS])</f>
        <v>1064</v>
      </c>
      <c r="S509" s="34">
        <f>_xlfn.XLOOKUP(Tabla15[[#This Row],[COD]],TNOMINA[CODIGO],TNOMINA[AFP])</f>
        <v>1004.5</v>
      </c>
      <c r="T509" s="34">
        <f>_xlfn.XLOOKUP(Tabla15[[#This Row],[COD]],TNOMINA[CODIGO],TNOMINA[Otros Descuentos])</f>
        <v>0</v>
      </c>
      <c r="U509" s="34">
        <f>_xlfn.XLOOKUP(Tabla15[[#This Row],[COD]],TNOMINA[CODIGO],TNOMINA[sneto])</f>
        <v>32906.5</v>
      </c>
      <c r="V509" s="21" t="str" cm="1">
        <f t="array" ref="V509">_xlfn.XLOOKUP(Tabla15[[#This Row],[cedula]],MINC_022025[NUMERO_DOCUMENTO],LEFT(MINC_022025[GENERO],1))</f>
        <v>M</v>
      </c>
      <c r="W509" s="56" t="str">
        <f>_xlfn.XLOOKUP(Tabla15[[#This Row],[DIRECCIÓN O DEPARTAMENTO]],MINC_022025[LUGAR_FUNCIONES],MINC_022025[LUGAR_FUNCIONES_CODIGO])</f>
        <v>01.83.02.00.03</v>
      </c>
      <c r="X509" s="21">
        <f>LEN(Tabla15[[#This Row],[CODIGO LUGAR]])</f>
        <v>14</v>
      </c>
      <c r="Y509" s="2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2" t="str">
        <f>Tabla15[[#This Row],[cedula]]&amp;Tabla15[[#This Row],[CTA]]&amp;Tabla15[[#This Row],[prog]]</f>
        <v>031011476392.1.1.1.0113</v>
      </c>
      <c r="B510" s="21" t="s">
        <v>1787</v>
      </c>
      <c r="C510" s="59" t="s">
        <v>1811</v>
      </c>
      <c r="D510" s="59" t="s">
        <v>5759</v>
      </c>
      <c r="E510" s="59" t="s">
        <v>5731</v>
      </c>
      <c r="F510" s="59" t="s">
        <v>9</v>
      </c>
      <c r="G510" s="59" t="s">
        <v>1586</v>
      </c>
      <c r="H510" s="21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510" s="21" t="str">
        <f>_xlfn.XLOOKUP(Tabla15[[#This Row],[cedula]],MINC_022025[CATEGORIA_PROPIA],MINC_022025[CARGO],_xlfn.XLOOKUP(Tabla15[[#This Row],[COD]],TNOMINA[CODIGO],TNOMINA[cargo]))</f>
        <v>BAILARIN Y PROF. FOLKLORICO</v>
      </c>
      <c r="J510" s="21" t="str">
        <f>_xlfn.XLOOKUP(Tabla15[[#This Row],[cedula]],MINC_022025[NUMERO_DOCUMENTO],MINC_022025[LUGAR_FUNCIONES])</f>
        <v>CENTRO DE LA CULTURA DE SANTIAGO</v>
      </c>
      <c r="K5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0" s="21" t="str">
        <f>_xlfn.XLOOKUP(Tabla15[[#This Row],[CARGO]],TSIMPLIFICADO[CARGO],TSIMPLIFICADO[CATEGORIA DEL SERVIDOR],Tabla15[[#This Row],[TIPO]])</f>
        <v>FIJO</v>
      </c>
      <c r="M510" s="21" t="str">
        <f>IF(Tabla15[[#This Row],[CTA]]="2.1.1.3.01","TRAMITE DE PENSION",IF(Tabla15[[#This Row],[CAT1]]&lt;&gt;"",Tabla15[[#This Row],[CAT1]],Tabla15[[#This Row],[CAT2]]))</f>
        <v>FIJO</v>
      </c>
      <c r="N510" s="86" t="str">
        <f>_xlfn.XLOOKUP(Tabla15[[#This Row],[cedula]],TFECHA[cedula],TFECHA[desde],"")</f>
        <v/>
      </c>
      <c r="O510" s="86" t="str">
        <f>_xlfn.XLOOKUP(Tabla15[[#This Row],[cedula]],TFECHA[cedula],TFECHA[hasta],"")</f>
        <v/>
      </c>
      <c r="P510" s="34">
        <f>_xlfn.XLOOKUP(Tabla15[[#This Row],[COD]],TNOMINA[CODIGO],TNOMINA[sbruto])</f>
        <v>35000</v>
      </c>
      <c r="Q510" s="34">
        <f>_xlfn.XLOOKUP(Tabla15[[#This Row],[COD]],TNOMINA[CODIGO],TNOMINA[ISR])</f>
        <v>0</v>
      </c>
      <c r="R510" s="34">
        <f>_xlfn.XLOOKUP(Tabla15[[#This Row],[COD]],TNOMINA[CODIGO],TNOMINA[SFS])</f>
        <v>1064</v>
      </c>
      <c r="S510" s="34">
        <f>_xlfn.XLOOKUP(Tabla15[[#This Row],[COD]],TNOMINA[CODIGO],TNOMINA[AFP])</f>
        <v>1004.5</v>
      </c>
      <c r="T510" s="34">
        <f>_xlfn.XLOOKUP(Tabla15[[#This Row],[COD]],TNOMINA[CODIGO],TNOMINA[Otros Descuentos])</f>
        <v>0</v>
      </c>
      <c r="U510" s="34">
        <f>_xlfn.XLOOKUP(Tabla15[[#This Row],[COD]],TNOMINA[CODIGO],TNOMINA[sneto])</f>
        <v>32556.5</v>
      </c>
      <c r="V510" s="21" t="str" cm="1">
        <f t="array" ref="V510">_xlfn.XLOOKUP(Tabla15[[#This Row],[cedula]],MINC_022025[NUMERO_DOCUMENTO],LEFT(MINC_022025[GENERO],1))</f>
        <v>M</v>
      </c>
      <c r="W510" s="56" t="str">
        <f>_xlfn.XLOOKUP(Tabla15[[#This Row],[DIRECCIÓN O DEPARTAMENTO]],MINC_022025[LUGAR_FUNCIONES],MINC_022025[LUGAR_FUNCIONES_CODIGO])</f>
        <v>01.83.02.00.03</v>
      </c>
      <c r="X510" s="21">
        <f>LEN(Tabla15[[#This Row],[CODIGO LUGAR]])</f>
        <v>14</v>
      </c>
      <c r="Y510" s="2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2" t="str">
        <f>Tabla15[[#This Row],[cedula]]&amp;Tabla15[[#This Row],[CTA]]&amp;Tabla15[[#This Row],[prog]]</f>
        <v>402260396552.1.1.1.0113</v>
      </c>
      <c r="B511" s="21" t="s">
        <v>1787</v>
      </c>
      <c r="C511" s="59" t="s">
        <v>1811</v>
      </c>
      <c r="D511" s="59" t="s">
        <v>5759</v>
      </c>
      <c r="E511" s="59" t="s">
        <v>5731</v>
      </c>
      <c r="F511" s="59" t="s">
        <v>9</v>
      </c>
      <c r="G511" s="59" t="s">
        <v>2539</v>
      </c>
      <c r="H511" s="21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511" s="21" t="str">
        <f>_xlfn.XLOOKUP(Tabla15[[#This Row],[cedula]],MINC_022025[CATEGORIA_PROPIA],MINC_022025[CARGO],_xlfn.XLOOKUP(Tabla15[[#This Row],[COD]],TNOMINA[CODIGO],TNOMINA[cargo]))</f>
        <v>AUXILIAR ADMINISTRATIVO (A)</v>
      </c>
      <c r="J511" s="21" t="str">
        <f>_xlfn.XLOOKUP(Tabla15[[#This Row],[cedula]],MINC_022025[NUMERO_DOCUMENTO],MINC_022025[LUGAR_FUNCIONES])</f>
        <v>CENTRO DE LA CULTURA DE SANTIAGO</v>
      </c>
      <c r="K5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1" s="21" t="str">
        <f>_xlfn.XLOOKUP(Tabla15[[#This Row],[CARGO]],TSIMPLIFICADO[CARGO],TSIMPLIFICADO[CATEGORIA DEL SERVIDOR],Tabla15[[#This Row],[TIPO]])</f>
        <v>ESTATUTO SIMPLIFICADO</v>
      </c>
      <c r="M511" s="21" t="str">
        <f>IF(Tabla15[[#This Row],[CTA]]="2.1.1.3.01","TRAMITE DE PENSION",IF(Tabla15[[#This Row],[CAT1]]&lt;&gt;"",Tabla15[[#This Row],[CAT1]],Tabla15[[#This Row],[CAT2]]))</f>
        <v>ESTATUTO SIMPLIFICADO</v>
      </c>
      <c r="N511" s="86" t="str">
        <f>_xlfn.XLOOKUP(Tabla15[[#This Row],[cedula]],TFECHA[cedula],TFECHA[desde],"")</f>
        <v/>
      </c>
      <c r="O511" s="86" t="str">
        <f>_xlfn.XLOOKUP(Tabla15[[#This Row],[cedula]],TFECHA[cedula],TFECHA[hasta],"")</f>
        <v/>
      </c>
      <c r="P511" s="34">
        <f>_xlfn.XLOOKUP(Tabla15[[#This Row],[COD]],TNOMINA[CODIGO],TNOMINA[sbruto])</f>
        <v>35000</v>
      </c>
      <c r="Q511" s="34">
        <f>_xlfn.XLOOKUP(Tabla15[[#This Row],[COD]],TNOMINA[CODIGO],TNOMINA[ISR])</f>
        <v>0</v>
      </c>
      <c r="R511" s="34">
        <f>_xlfn.XLOOKUP(Tabla15[[#This Row],[COD]],TNOMINA[CODIGO],TNOMINA[SFS])</f>
        <v>1064</v>
      </c>
      <c r="S511" s="34">
        <f>_xlfn.XLOOKUP(Tabla15[[#This Row],[COD]],TNOMINA[CODIGO],TNOMINA[AFP])</f>
        <v>1004.5</v>
      </c>
      <c r="T511" s="34">
        <f>_xlfn.XLOOKUP(Tabla15[[#This Row],[COD]],TNOMINA[CODIGO],TNOMINA[Otros Descuentos])</f>
        <v>0</v>
      </c>
      <c r="U511" s="34">
        <f>_xlfn.XLOOKUP(Tabla15[[#This Row],[COD]],TNOMINA[CODIGO],TNOMINA[sneto])</f>
        <v>32906.5</v>
      </c>
      <c r="V511" s="21" t="str" cm="1">
        <f t="array" ref="V511">_xlfn.XLOOKUP(Tabla15[[#This Row],[cedula]],MINC_022025[NUMERO_DOCUMENTO],LEFT(MINC_022025[GENERO],1))</f>
        <v>F</v>
      </c>
      <c r="W511" s="56" t="str">
        <f>_xlfn.XLOOKUP(Tabla15[[#This Row],[DIRECCIÓN O DEPARTAMENTO]],MINC_022025[LUGAR_FUNCIONES],MINC_022025[LUGAR_FUNCIONES_CODIGO])</f>
        <v>01.83.02.00.03</v>
      </c>
      <c r="X511" s="21">
        <f>LEN(Tabla15[[#This Row],[CODIGO LUGAR]])</f>
        <v>14</v>
      </c>
      <c r="Y511" s="2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2" t="str">
        <f>Tabla15[[#This Row],[cedula]]&amp;Tabla15[[#This Row],[CTA]]&amp;Tabla15[[#This Row],[prog]]</f>
        <v>031009991542.1.1.1.0113</v>
      </c>
      <c r="B512" s="21" t="s">
        <v>1787</v>
      </c>
      <c r="C512" s="59" t="s">
        <v>1811</v>
      </c>
      <c r="D512" s="59" t="s">
        <v>5759</v>
      </c>
      <c r="E512" s="59" t="s">
        <v>5731</v>
      </c>
      <c r="F512" s="59" t="s">
        <v>9</v>
      </c>
      <c r="G512" s="59" t="s">
        <v>1622</v>
      </c>
      <c r="H512" s="21" t="str">
        <f>_xlfn.XLOOKUP(Tabla15[[#This Row],[cedula]],MINC_022025[CATEGORIA_PROPIA],MINC_022025[FECHA_INGRESO_PRIMER_CARGO],_xlfn.XLOOKUP(Tabla15[[#This Row],[COD]],TNOMINA[CODIGO],TNOMINA[nombre]))</f>
        <v>RAMON MARINO MORALES</v>
      </c>
      <c r="I512" s="21" t="str">
        <f>_xlfn.XLOOKUP(Tabla15[[#This Row],[cedula]],MINC_022025[CATEGORIA_PROPIA],MINC_022025[CARGO],_xlfn.XLOOKUP(Tabla15[[#This Row],[COD]],TNOMINA[CODIGO],TNOMINA[cargo]))</f>
        <v>SUPERVISOR DE SEGURIDAD</v>
      </c>
      <c r="J512" s="21" t="str">
        <f>_xlfn.XLOOKUP(Tabla15[[#This Row],[cedula]],MINC_022025[NUMERO_DOCUMENTO],MINC_022025[LUGAR_FUNCIONES])</f>
        <v>CENTRO DE LA CULTURA DE SANTIAGO</v>
      </c>
      <c r="K5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2" s="21" t="str">
        <f>_xlfn.XLOOKUP(Tabla15[[#This Row],[CARGO]],TSIMPLIFICADO[CARGO],TSIMPLIFICADO[CATEGORIA DEL SERVIDOR],Tabla15[[#This Row],[TIPO]])</f>
        <v>ESTATUTO SIMPLIFICADO</v>
      </c>
      <c r="M512" s="21" t="str">
        <f>IF(Tabla15[[#This Row],[CTA]]="2.1.1.3.01","TRAMITE DE PENSION",IF(Tabla15[[#This Row],[CAT1]]&lt;&gt;"",Tabla15[[#This Row],[CAT1]],Tabla15[[#This Row],[CAT2]]))</f>
        <v>ESTATUTO SIMPLIFICADO</v>
      </c>
      <c r="N512" s="86" t="str">
        <f>_xlfn.XLOOKUP(Tabla15[[#This Row],[cedula]],TFECHA[cedula],TFECHA[desde],"")</f>
        <v/>
      </c>
      <c r="O512" s="86" t="str">
        <f>_xlfn.XLOOKUP(Tabla15[[#This Row],[cedula]],TFECHA[cedula],TFECHA[hasta],"")</f>
        <v/>
      </c>
      <c r="P512" s="34">
        <f>_xlfn.XLOOKUP(Tabla15[[#This Row],[COD]],TNOMINA[CODIGO],TNOMINA[sbruto])</f>
        <v>35000</v>
      </c>
      <c r="Q512" s="34">
        <f>_xlfn.XLOOKUP(Tabla15[[#This Row],[COD]],TNOMINA[CODIGO],TNOMINA[ISR])</f>
        <v>0</v>
      </c>
      <c r="R512" s="34">
        <f>_xlfn.XLOOKUP(Tabla15[[#This Row],[COD]],TNOMINA[CODIGO],TNOMINA[SFS])</f>
        <v>1064</v>
      </c>
      <c r="S512" s="34">
        <f>_xlfn.XLOOKUP(Tabla15[[#This Row],[COD]],TNOMINA[CODIGO],TNOMINA[AFP])</f>
        <v>1004.5</v>
      </c>
      <c r="T512" s="34">
        <f>_xlfn.XLOOKUP(Tabla15[[#This Row],[COD]],TNOMINA[CODIGO],TNOMINA[Otros Descuentos])</f>
        <v>0</v>
      </c>
      <c r="U512" s="34">
        <f>_xlfn.XLOOKUP(Tabla15[[#This Row],[COD]],TNOMINA[CODIGO],TNOMINA[sneto])</f>
        <v>32856.5</v>
      </c>
      <c r="V512" s="21" t="str" cm="1">
        <f t="array" ref="V512">_xlfn.XLOOKUP(Tabla15[[#This Row],[cedula]],MINC_022025[NUMERO_DOCUMENTO],LEFT(MINC_022025[GENERO],1))</f>
        <v>M</v>
      </c>
      <c r="W512" s="56" t="str">
        <f>_xlfn.XLOOKUP(Tabla15[[#This Row],[DIRECCIÓN O DEPARTAMENTO]],MINC_022025[LUGAR_FUNCIONES],MINC_022025[LUGAR_FUNCIONES_CODIGO])</f>
        <v>01.83.02.00.03</v>
      </c>
      <c r="X512" s="21">
        <f>LEN(Tabla15[[#This Row],[CODIGO LUGAR]])</f>
        <v>14</v>
      </c>
      <c r="Y512" s="2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2" t="str">
        <f>Tabla15[[#This Row],[cedula]]&amp;Tabla15[[#This Row],[CTA]]&amp;Tabla15[[#This Row],[prog]]</f>
        <v>031015527392.1.1.1.0113</v>
      </c>
      <c r="B513" s="21" t="s">
        <v>1787</v>
      </c>
      <c r="C513" s="59" t="s">
        <v>1811</v>
      </c>
      <c r="D513" s="59" t="s">
        <v>5759</v>
      </c>
      <c r="E513" s="59" t="s">
        <v>5731</v>
      </c>
      <c r="F513" s="59" t="s">
        <v>9</v>
      </c>
      <c r="G513" s="59" t="s">
        <v>1513</v>
      </c>
      <c r="H513" s="21" t="str">
        <f>_xlfn.XLOOKUP(Tabla15[[#This Row],[cedula]],MINC_022025[CATEGORIA_PROPIA],MINC_022025[FECHA_INGRESO_PRIMER_CARGO],_xlfn.XLOOKUP(Tabla15[[#This Row],[COD]],TNOMINA[CODIGO],TNOMINA[nombre]))</f>
        <v>ANGEL RAFAEL DE LEON</v>
      </c>
      <c r="I513" s="21" t="str">
        <f>_xlfn.XLOOKUP(Tabla15[[#This Row],[cedula]],MINC_022025[CATEGORIA_PROPIA],MINC_022025[CARGO],_xlfn.XLOOKUP(Tabla15[[#This Row],[COD]],TNOMINA[CODIGO],TNOMINA[cargo]))</f>
        <v>TRAMOYISTA</v>
      </c>
      <c r="J513" s="21" t="str">
        <f>_xlfn.XLOOKUP(Tabla15[[#This Row],[cedula]],MINC_022025[NUMERO_DOCUMENTO],MINC_022025[LUGAR_FUNCIONES])</f>
        <v>CENTRO DE LA CULTURA DE SANTIAGO</v>
      </c>
      <c r="K5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3" s="21" t="str">
        <f>_xlfn.XLOOKUP(Tabla15[[#This Row],[CARGO]],TSIMPLIFICADO[CARGO],TSIMPLIFICADO[CATEGORIA DEL SERVIDOR],Tabla15[[#This Row],[TIPO]])</f>
        <v>ESTATUTO SIMPLIFICADO</v>
      </c>
      <c r="M513" s="21" t="str">
        <f>IF(Tabla15[[#This Row],[CTA]]="2.1.1.3.01","TRAMITE DE PENSION",IF(Tabla15[[#This Row],[CAT1]]&lt;&gt;"",Tabla15[[#This Row],[CAT1]],Tabla15[[#This Row],[CAT2]]))</f>
        <v>ESTATUTO SIMPLIFICADO</v>
      </c>
      <c r="N513" s="86" t="str">
        <f>_xlfn.XLOOKUP(Tabla15[[#This Row],[cedula]],TFECHA[cedula],TFECHA[desde],"")</f>
        <v/>
      </c>
      <c r="O513" s="86" t="str">
        <f>_xlfn.XLOOKUP(Tabla15[[#This Row],[cedula]],TFECHA[cedula],TFECHA[hasta],"")</f>
        <v/>
      </c>
      <c r="P513" s="34">
        <f>_xlfn.XLOOKUP(Tabla15[[#This Row],[COD]],TNOMINA[CODIGO],TNOMINA[sbruto])</f>
        <v>30000</v>
      </c>
      <c r="Q513" s="34">
        <f>_xlfn.XLOOKUP(Tabla15[[#This Row],[COD]],TNOMINA[CODIGO],TNOMINA[ISR])</f>
        <v>0</v>
      </c>
      <c r="R513" s="34">
        <f>_xlfn.XLOOKUP(Tabla15[[#This Row],[COD]],TNOMINA[CODIGO],TNOMINA[SFS])</f>
        <v>912</v>
      </c>
      <c r="S513" s="34">
        <f>_xlfn.XLOOKUP(Tabla15[[#This Row],[COD]],TNOMINA[CODIGO],TNOMINA[AFP])</f>
        <v>861</v>
      </c>
      <c r="T513" s="34">
        <f>_xlfn.XLOOKUP(Tabla15[[#This Row],[COD]],TNOMINA[CODIGO],TNOMINA[Otros Descuentos])</f>
        <v>0</v>
      </c>
      <c r="U513" s="34">
        <f>_xlfn.XLOOKUP(Tabla15[[#This Row],[COD]],TNOMINA[CODIGO],TNOMINA[sneto])</f>
        <v>27852</v>
      </c>
      <c r="V513" s="21" t="str" cm="1">
        <f t="array" ref="V513">_xlfn.XLOOKUP(Tabla15[[#This Row],[cedula]],MINC_022025[NUMERO_DOCUMENTO],LEFT(MINC_022025[GENERO],1))</f>
        <v>M</v>
      </c>
      <c r="W513" s="56" t="str">
        <f>_xlfn.XLOOKUP(Tabla15[[#This Row],[DIRECCIÓN O DEPARTAMENTO]],MINC_022025[LUGAR_FUNCIONES],MINC_022025[LUGAR_FUNCIONES_CODIGO])</f>
        <v>01.83.02.00.03</v>
      </c>
      <c r="X513" s="21">
        <f>LEN(Tabla15[[#This Row],[CODIGO LUGAR]])</f>
        <v>14</v>
      </c>
      <c r="Y513" s="2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2" t="str">
        <f>Tabla15[[#This Row],[cedula]]&amp;Tabla15[[#This Row],[CTA]]&amp;Tabla15[[#This Row],[prog]]</f>
        <v>031041836492.1.1.1.0113</v>
      </c>
      <c r="B514" s="21" t="s">
        <v>1787</v>
      </c>
      <c r="C514" s="59" t="s">
        <v>1811</v>
      </c>
      <c r="D514" s="59" t="s">
        <v>5759</v>
      </c>
      <c r="E514" s="59" t="s">
        <v>5731</v>
      </c>
      <c r="F514" s="59" t="s">
        <v>9</v>
      </c>
      <c r="G514" s="59" t="s">
        <v>1528</v>
      </c>
      <c r="H514" s="21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514" s="21" t="str">
        <f>_xlfn.XLOOKUP(Tabla15[[#This Row],[cedula]],MINC_022025[CATEGORIA_PROPIA],MINC_022025[CARGO],_xlfn.XLOOKUP(Tabla15[[#This Row],[COD]],TNOMINA[CODIGO],TNOMINA[cargo]))</f>
        <v>BAILARIN (A) FORKLORICO (A)</v>
      </c>
      <c r="J514" s="21" t="str">
        <f>_xlfn.XLOOKUP(Tabla15[[#This Row],[cedula]],MINC_022025[NUMERO_DOCUMENTO],MINC_022025[LUGAR_FUNCIONES])</f>
        <v>CENTRO DE LA CULTURA DE SANTIAGO</v>
      </c>
      <c r="K5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4" s="21" t="str">
        <f>_xlfn.XLOOKUP(Tabla15[[#This Row],[CARGO]],TSIMPLIFICADO[CARGO],TSIMPLIFICADO[CATEGORIA DEL SERVIDOR],Tabla15[[#This Row],[TIPO]])</f>
        <v>FIJO</v>
      </c>
      <c r="M514" s="21" t="str">
        <f>IF(Tabla15[[#This Row],[CTA]]="2.1.1.3.01","TRAMITE DE PENSION",IF(Tabla15[[#This Row],[CAT1]]&lt;&gt;"",Tabla15[[#This Row],[CAT1]],Tabla15[[#This Row],[CAT2]]))</f>
        <v>FIJO</v>
      </c>
      <c r="N514" s="86" t="str">
        <f>_xlfn.XLOOKUP(Tabla15[[#This Row],[cedula]],TFECHA[cedula],TFECHA[desde],"")</f>
        <v/>
      </c>
      <c r="O514" s="86" t="str">
        <f>_xlfn.XLOOKUP(Tabla15[[#This Row],[cedula]],TFECHA[cedula],TFECHA[hasta],"")</f>
        <v/>
      </c>
      <c r="P514" s="34">
        <f>_xlfn.XLOOKUP(Tabla15[[#This Row],[COD]],TNOMINA[CODIGO],TNOMINA[sbruto])</f>
        <v>30000</v>
      </c>
      <c r="Q514" s="34">
        <f>_xlfn.XLOOKUP(Tabla15[[#This Row],[COD]],TNOMINA[CODIGO],TNOMINA[ISR])</f>
        <v>0</v>
      </c>
      <c r="R514" s="34">
        <f>_xlfn.XLOOKUP(Tabla15[[#This Row],[COD]],TNOMINA[CODIGO],TNOMINA[SFS])</f>
        <v>912</v>
      </c>
      <c r="S514" s="34">
        <f>_xlfn.XLOOKUP(Tabla15[[#This Row],[COD]],TNOMINA[CODIGO],TNOMINA[AFP])</f>
        <v>861</v>
      </c>
      <c r="T514" s="34">
        <f>_xlfn.XLOOKUP(Tabla15[[#This Row],[COD]],TNOMINA[CODIGO],TNOMINA[Otros Descuentos])</f>
        <v>0</v>
      </c>
      <c r="U514" s="34">
        <f>_xlfn.XLOOKUP(Tabla15[[#This Row],[COD]],TNOMINA[CODIGO],TNOMINA[sneto])</f>
        <v>28152</v>
      </c>
      <c r="V514" s="21" t="str" cm="1">
        <f t="array" ref="V514">_xlfn.XLOOKUP(Tabla15[[#This Row],[cedula]],MINC_022025[NUMERO_DOCUMENTO],LEFT(MINC_022025[GENERO],1))</f>
        <v>F</v>
      </c>
      <c r="W514" s="56" t="str">
        <f>_xlfn.XLOOKUP(Tabla15[[#This Row],[DIRECCIÓN O DEPARTAMENTO]],MINC_022025[LUGAR_FUNCIONES],MINC_022025[LUGAR_FUNCIONES_CODIGO])</f>
        <v>01.83.02.00.03</v>
      </c>
      <c r="X514" s="21">
        <f>LEN(Tabla15[[#This Row],[CODIGO LUGAR]])</f>
        <v>14</v>
      </c>
      <c r="Y514" s="2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2" t="str">
        <f>Tabla15[[#This Row],[cedula]]&amp;Tabla15[[#This Row],[CTA]]&amp;Tabla15[[#This Row],[prog]]</f>
        <v>031032489222.1.1.1.0113</v>
      </c>
      <c r="B515" s="21" t="s">
        <v>1787</v>
      </c>
      <c r="C515" s="59" t="s">
        <v>1811</v>
      </c>
      <c r="D515" s="59" t="s">
        <v>5759</v>
      </c>
      <c r="E515" s="59" t="s">
        <v>5731</v>
      </c>
      <c r="F515" s="59" t="s">
        <v>9</v>
      </c>
      <c r="G515" s="59" t="s">
        <v>1532</v>
      </c>
      <c r="H515" s="21" t="str">
        <f>_xlfn.XLOOKUP(Tabla15[[#This Row],[cedula]],MINC_022025[CATEGORIA_PROPIA],MINC_022025[FECHA_INGRESO_PRIMER_CARGO],_xlfn.XLOOKUP(Tabla15[[#This Row],[COD]],TNOMINA[CODIGO],TNOMINA[nombre]))</f>
        <v>DANNY ROBERT DIAZ LOPEZ</v>
      </c>
      <c r="I515" s="21" t="str">
        <f>_xlfn.XLOOKUP(Tabla15[[#This Row],[cedula]],MINC_022025[CATEGORIA_PROPIA],MINC_022025[CARGO],_xlfn.XLOOKUP(Tabla15[[#This Row],[COD]],TNOMINA[CODIGO],TNOMINA[cargo]))</f>
        <v>BAILARIN</v>
      </c>
      <c r="J515" s="21" t="str">
        <f>_xlfn.XLOOKUP(Tabla15[[#This Row],[cedula]],MINC_022025[NUMERO_DOCUMENTO],MINC_022025[LUGAR_FUNCIONES])</f>
        <v>CENTRO DE LA CULTURA DE SANTIAGO</v>
      </c>
      <c r="K5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5" s="21" t="str">
        <f>_xlfn.XLOOKUP(Tabla15[[#This Row],[CARGO]],TSIMPLIFICADO[CARGO],TSIMPLIFICADO[CATEGORIA DEL SERVIDOR],Tabla15[[#This Row],[TIPO]])</f>
        <v>FIJO</v>
      </c>
      <c r="M515" s="21" t="str">
        <f>IF(Tabla15[[#This Row],[CTA]]="2.1.1.3.01","TRAMITE DE PENSION",IF(Tabla15[[#This Row],[CAT1]]&lt;&gt;"",Tabla15[[#This Row],[CAT1]],Tabla15[[#This Row],[CAT2]]))</f>
        <v>FIJO</v>
      </c>
      <c r="N515" s="86" t="str">
        <f>_xlfn.XLOOKUP(Tabla15[[#This Row],[cedula]],TFECHA[cedula],TFECHA[desde],"")</f>
        <v/>
      </c>
      <c r="O515" s="86" t="str">
        <f>_xlfn.XLOOKUP(Tabla15[[#This Row],[cedula]],TFECHA[cedula],TFECHA[hasta],"")</f>
        <v/>
      </c>
      <c r="P515" s="34">
        <f>_xlfn.XLOOKUP(Tabla15[[#This Row],[COD]],TNOMINA[CODIGO],TNOMINA[sbruto])</f>
        <v>30000</v>
      </c>
      <c r="Q515" s="34">
        <f>_xlfn.XLOOKUP(Tabla15[[#This Row],[COD]],TNOMINA[CODIGO],TNOMINA[ISR])</f>
        <v>0</v>
      </c>
      <c r="R515" s="34">
        <f>_xlfn.XLOOKUP(Tabla15[[#This Row],[COD]],TNOMINA[CODIGO],TNOMINA[SFS])</f>
        <v>912</v>
      </c>
      <c r="S515" s="34">
        <f>_xlfn.XLOOKUP(Tabla15[[#This Row],[COD]],TNOMINA[CODIGO],TNOMINA[AFP])</f>
        <v>861</v>
      </c>
      <c r="T515" s="34">
        <f>_xlfn.XLOOKUP(Tabla15[[#This Row],[COD]],TNOMINA[CODIGO],TNOMINA[Otros Descuentos])</f>
        <v>0</v>
      </c>
      <c r="U515" s="34">
        <f>_xlfn.XLOOKUP(Tabla15[[#This Row],[COD]],TNOMINA[CODIGO],TNOMINA[sneto])</f>
        <v>28202</v>
      </c>
      <c r="V515" s="21" t="str" cm="1">
        <f t="array" ref="V515">_xlfn.XLOOKUP(Tabla15[[#This Row],[cedula]],MINC_022025[NUMERO_DOCUMENTO],LEFT(MINC_022025[GENERO],1))</f>
        <v>M</v>
      </c>
      <c r="W515" s="56" t="str">
        <f>_xlfn.XLOOKUP(Tabla15[[#This Row],[DIRECCIÓN O DEPARTAMENTO]],MINC_022025[LUGAR_FUNCIONES],MINC_022025[LUGAR_FUNCIONES_CODIGO])</f>
        <v>01.83.02.00.03</v>
      </c>
      <c r="X515" s="21">
        <f>LEN(Tabla15[[#This Row],[CODIGO LUGAR]])</f>
        <v>14</v>
      </c>
      <c r="Y515" s="2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2" t="str">
        <f>Tabla15[[#This Row],[cedula]]&amp;Tabla15[[#This Row],[CTA]]&amp;Tabla15[[#This Row],[prog]]</f>
        <v>031007899512.1.1.1.0113</v>
      </c>
      <c r="B516" s="21" t="s">
        <v>1787</v>
      </c>
      <c r="C516" s="59" t="s">
        <v>1811</v>
      </c>
      <c r="D516" s="59" t="s">
        <v>5759</v>
      </c>
      <c r="E516" s="59" t="s">
        <v>5731</v>
      </c>
      <c r="F516" s="59" t="s">
        <v>9</v>
      </c>
      <c r="G516" s="59" t="s">
        <v>1550</v>
      </c>
      <c r="H516" s="21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516" s="21" t="str">
        <f>_xlfn.XLOOKUP(Tabla15[[#This Row],[cedula]],MINC_022025[CATEGORIA_PROPIA],MINC_022025[CARGO],_xlfn.XLOOKUP(Tabla15[[#This Row],[COD]],TNOMINA[CODIGO],TNOMINA[cargo]))</f>
        <v>ELECTRICISTA</v>
      </c>
      <c r="J516" s="21" t="str">
        <f>_xlfn.XLOOKUP(Tabla15[[#This Row],[cedula]],MINC_022025[NUMERO_DOCUMENTO],MINC_022025[LUGAR_FUNCIONES])</f>
        <v>CENTRO DE LA CULTURA DE SANTIAGO</v>
      </c>
      <c r="K5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6" s="21" t="str">
        <f>_xlfn.XLOOKUP(Tabla15[[#This Row],[CARGO]],TSIMPLIFICADO[CARGO],TSIMPLIFICADO[CATEGORIA DEL SERVIDOR],Tabla15[[#This Row],[TIPO]])</f>
        <v>ESTATUTO SIMPLIFICADO</v>
      </c>
      <c r="M516" s="21" t="str">
        <f>IF(Tabla15[[#This Row],[CTA]]="2.1.1.3.01","TRAMITE DE PENSION",IF(Tabla15[[#This Row],[CAT1]]&lt;&gt;"",Tabla15[[#This Row],[CAT1]],Tabla15[[#This Row],[CAT2]]))</f>
        <v>ESTATUTO SIMPLIFICADO</v>
      </c>
      <c r="N516" s="86" t="str">
        <f>_xlfn.XLOOKUP(Tabla15[[#This Row],[cedula]],TFECHA[cedula],TFECHA[desde],"")</f>
        <v/>
      </c>
      <c r="O516" s="86" t="str">
        <f>_xlfn.XLOOKUP(Tabla15[[#This Row],[cedula]],TFECHA[cedula],TFECHA[hasta],"")</f>
        <v/>
      </c>
      <c r="P516" s="34">
        <f>_xlfn.XLOOKUP(Tabla15[[#This Row],[COD]],TNOMINA[CODIGO],TNOMINA[sbruto])</f>
        <v>30000</v>
      </c>
      <c r="Q516" s="34">
        <f>_xlfn.XLOOKUP(Tabla15[[#This Row],[COD]],TNOMINA[CODIGO],TNOMINA[ISR])</f>
        <v>0</v>
      </c>
      <c r="R516" s="34">
        <f>_xlfn.XLOOKUP(Tabla15[[#This Row],[COD]],TNOMINA[CODIGO],TNOMINA[SFS])</f>
        <v>912</v>
      </c>
      <c r="S516" s="34">
        <f>_xlfn.XLOOKUP(Tabla15[[#This Row],[COD]],TNOMINA[CODIGO],TNOMINA[AFP])</f>
        <v>861</v>
      </c>
      <c r="T516" s="34">
        <f>_xlfn.XLOOKUP(Tabla15[[#This Row],[COD]],TNOMINA[CODIGO],TNOMINA[Otros Descuentos])</f>
        <v>0</v>
      </c>
      <c r="U516" s="34">
        <f>_xlfn.XLOOKUP(Tabla15[[#This Row],[COD]],TNOMINA[CODIGO],TNOMINA[sneto])</f>
        <v>27852</v>
      </c>
      <c r="V516" s="21" t="str" cm="1">
        <f t="array" ref="V516">_xlfn.XLOOKUP(Tabla15[[#This Row],[cedula]],MINC_022025[NUMERO_DOCUMENTO],LEFT(MINC_022025[GENERO],1))</f>
        <v>M</v>
      </c>
      <c r="W516" s="56" t="str">
        <f>_xlfn.XLOOKUP(Tabla15[[#This Row],[DIRECCIÓN O DEPARTAMENTO]],MINC_022025[LUGAR_FUNCIONES],MINC_022025[LUGAR_FUNCIONES_CODIGO])</f>
        <v>01.83.02.00.03</v>
      </c>
      <c r="X516" s="21">
        <f>LEN(Tabla15[[#This Row],[CODIGO LUGAR]])</f>
        <v>14</v>
      </c>
      <c r="Y516" s="2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2" t="str">
        <f>Tabla15[[#This Row],[cedula]]&amp;Tabla15[[#This Row],[CTA]]&amp;Tabla15[[#This Row],[prog]]</f>
        <v>031045879062.1.1.1.0113</v>
      </c>
      <c r="B517" s="21" t="s">
        <v>1787</v>
      </c>
      <c r="C517" s="59" t="s">
        <v>1811</v>
      </c>
      <c r="D517" s="59" t="s">
        <v>5759</v>
      </c>
      <c r="E517" s="59" t="s">
        <v>5731</v>
      </c>
      <c r="F517" s="59" t="s">
        <v>9</v>
      </c>
      <c r="G517" s="59" t="s">
        <v>1567</v>
      </c>
      <c r="H517" s="21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517" s="21" t="str">
        <f>_xlfn.XLOOKUP(Tabla15[[#This Row],[cedula]],MINC_022025[CATEGORIA_PROPIA],MINC_022025[CARGO],_xlfn.XLOOKUP(Tabla15[[#This Row],[COD]],TNOMINA[CODIGO],TNOMINA[cargo]))</f>
        <v>BAILARINA</v>
      </c>
      <c r="J517" s="21" t="str">
        <f>_xlfn.XLOOKUP(Tabla15[[#This Row],[cedula]],MINC_022025[NUMERO_DOCUMENTO],MINC_022025[LUGAR_FUNCIONES])</f>
        <v>CENTRO DE LA CULTURA DE SANTIAGO</v>
      </c>
      <c r="K5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7" s="21" t="str">
        <f>_xlfn.XLOOKUP(Tabla15[[#This Row],[CARGO]],TSIMPLIFICADO[CARGO],TSIMPLIFICADO[CATEGORIA DEL SERVIDOR],Tabla15[[#This Row],[TIPO]])</f>
        <v>FIJO</v>
      </c>
      <c r="M517" s="21" t="str">
        <f>IF(Tabla15[[#This Row],[CTA]]="2.1.1.3.01","TRAMITE DE PENSION",IF(Tabla15[[#This Row],[CAT1]]&lt;&gt;"",Tabla15[[#This Row],[CAT1]],Tabla15[[#This Row],[CAT2]]))</f>
        <v>FIJO</v>
      </c>
      <c r="N517" s="86" t="str">
        <f>_xlfn.XLOOKUP(Tabla15[[#This Row],[cedula]],TFECHA[cedula],TFECHA[desde],"")</f>
        <v/>
      </c>
      <c r="O517" s="86" t="str">
        <f>_xlfn.XLOOKUP(Tabla15[[#This Row],[cedula]],TFECHA[cedula],TFECHA[hasta],"")</f>
        <v/>
      </c>
      <c r="P517" s="34">
        <f>_xlfn.XLOOKUP(Tabla15[[#This Row],[COD]],TNOMINA[CODIGO],TNOMINA[sbruto])</f>
        <v>30000</v>
      </c>
      <c r="Q517" s="34">
        <f>_xlfn.XLOOKUP(Tabla15[[#This Row],[COD]],TNOMINA[CODIGO],TNOMINA[ISR])</f>
        <v>0</v>
      </c>
      <c r="R517" s="34">
        <f>_xlfn.XLOOKUP(Tabla15[[#This Row],[COD]],TNOMINA[CODIGO],TNOMINA[SFS])</f>
        <v>912</v>
      </c>
      <c r="S517" s="34">
        <f>_xlfn.XLOOKUP(Tabla15[[#This Row],[COD]],TNOMINA[CODIGO],TNOMINA[AFP])</f>
        <v>861</v>
      </c>
      <c r="T517" s="34">
        <f>_xlfn.XLOOKUP(Tabla15[[#This Row],[COD]],TNOMINA[CODIGO],TNOMINA[Otros Descuentos])</f>
        <v>0</v>
      </c>
      <c r="U517" s="34">
        <f>_xlfn.XLOOKUP(Tabla15[[#This Row],[COD]],TNOMINA[CODIGO],TNOMINA[sneto])</f>
        <v>28202</v>
      </c>
      <c r="V517" s="21" t="str" cm="1">
        <f t="array" ref="V517">_xlfn.XLOOKUP(Tabla15[[#This Row],[cedula]],MINC_022025[NUMERO_DOCUMENTO],LEFT(MINC_022025[GENERO],1))</f>
        <v>F</v>
      </c>
      <c r="W517" s="56" t="str">
        <f>_xlfn.XLOOKUP(Tabla15[[#This Row],[DIRECCIÓN O DEPARTAMENTO]],MINC_022025[LUGAR_FUNCIONES],MINC_022025[LUGAR_FUNCIONES_CODIGO])</f>
        <v>01.83.02.00.03</v>
      </c>
      <c r="X517" s="21">
        <f>LEN(Tabla15[[#This Row],[CODIGO LUGAR]])</f>
        <v>14</v>
      </c>
      <c r="Y517" s="2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2" t="str">
        <f>Tabla15[[#This Row],[cedula]]&amp;Tabla15[[#This Row],[CTA]]&amp;Tabla15[[#This Row],[prog]]</f>
        <v>031044821992.1.1.1.0113</v>
      </c>
      <c r="B518" s="21" t="s">
        <v>1787</v>
      </c>
      <c r="C518" s="59" t="s">
        <v>1811</v>
      </c>
      <c r="D518" s="59" t="s">
        <v>5759</v>
      </c>
      <c r="E518" s="59" t="s">
        <v>5731</v>
      </c>
      <c r="F518" s="59" t="s">
        <v>9</v>
      </c>
      <c r="G518" s="59" t="s">
        <v>2453</v>
      </c>
      <c r="H518" s="21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518" s="21" t="str">
        <f>_xlfn.XLOOKUP(Tabla15[[#This Row],[cedula]],MINC_022025[CATEGORIA_PROPIA],MINC_022025[CARGO],_xlfn.XLOOKUP(Tabla15[[#This Row],[COD]],TNOMINA[CODIGO],TNOMINA[cargo]))</f>
        <v>BAILARIN</v>
      </c>
      <c r="J518" s="21" t="str">
        <f>_xlfn.XLOOKUP(Tabla15[[#This Row],[cedula]],MINC_022025[NUMERO_DOCUMENTO],MINC_022025[LUGAR_FUNCIONES])</f>
        <v>CENTRO DE LA CULTURA DE SANTIAGO</v>
      </c>
      <c r="K5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8" s="21" t="str">
        <f>_xlfn.XLOOKUP(Tabla15[[#This Row],[CARGO]],TSIMPLIFICADO[CARGO],TSIMPLIFICADO[CATEGORIA DEL SERVIDOR],Tabla15[[#This Row],[TIPO]])</f>
        <v>FIJO</v>
      </c>
      <c r="M518" s="21" t="str">
        <f>IF(Tabla15[[#This Row],[CTA]]="2.1.1.3.01","TRAMITE DE PENSION",IF(Tabla15[[#This Row],[CAT1]]&lt;&gt;"",Tabla15[[#This Row],[CAT1]],Tabla15[[#This Row],[CAT2]]))</f>
        <v>FIJO</v>
      </c>
      <c r="N518" s="86" t="str">
        <f>_xlfn.XLOOKUP(Tabla15[[#This Row],[cedula]],TFECHA[cedula],TFECHA[desde],"")</f>
        <v/>
      </c>
      <c r="O518" s="86" t="str">
        <f>_xlfn.XLOOKUP(Tabla15[[#This Row],[cedula]],TFECHA[cedula],TFECHA[hasta],"")</f>
        <v/>
      </c>
      <c r="P518" s="34">
        <f>_xlfn.XLOOKUP(Tabla15[[#This Row],[COD]],TNOMINA[CODIGO],TNOMINA[sbruto])</f>
        <v>30000</v>
      </c>
      <c r="Q518" s="34">
        <f>_xlfn.XLOOKUP(Tabla15[[#This Row],[COD]],TNOMINA[CODIGO],TNOMINA[ISR])</f>
        <v>0</v>
      </c>
      <c r="R518" s="34">
        <f>_xlfn.XLOOKUP(Tabla15[[#This Row],[COD]],TNOMINA[CODIGO],TNOMINA[SFS])</f>
        <v>912</v>
      </c>
      <c r="S518" s="34">
        <f>_xlfn.XLOOKUP(Tabla15[[#This Row],[COD]],TNOMINA[CODIGO],TNOMINA[AFP])</f>
        <v>861</v>
      </c>
      <c r="T518" s="34">
        <f>_xlfn.XLOOKUP(Tabla15[[#This Row],[COD]],TNOMINA[CODIGO],TNOMINA[Otros Descuentos])</f>
        <v>0</v>
      </c>
      <c r="U518" s="34">
        <f>_xlfn.XLOOKUP(Tabla15[[#This Row],[COD]],TNOMINA[CODIGO],TNOMINA[sneto])</f>
        <v>28202</v>
      </c>
      <c r="V518" s="21" t="str" cm="1">
        <f t="array" ref="V518">_xlfn.XLOOKUP(Tabla15[[#This Row],[cedula]],MINC_022025[NUMERO_DOCUMENTO],LEFT(MINC_022025[GENERO],1))</f>
        <v>M</v>
      </c>
      <c r="W518" s="56" t="str">
        <f>_xlfn.XLOOKUP(Tabla15[[#This Row],[DIRECCIÓN O DEPARTAMENTO]],MINC_022025[LUGAR_FUNCIONES],MINC_022025[LUGAR_FUNCIONES_CODIGO])</f>
        <v>01.83.02.00.03</v>
      </c>
      <c r="X518" s="21">
        <f>LEN(Tabla15[[#This Row],[CODIGO LUGAR]])</f>
        <v>14</v>
      </c>
      <c r="Y518" s="2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2" t="str">
        <f>Tabla15[[#This Row],[cedula]]&amp;Tabla15[[#This Row],[CTA]]&amp;Tabla15[[#This Row],[prog]]</f>
        <v>031021566212.1.1.1.0113</v>
      </c>
      <c r="B519" s="21" t="s">
        <v>1787</v>
      </c>
      <c r="C519" s="59" t="s">
        <v>1811</v>
      </c>
      <c r="D519" s="59" t="s">
        <v>5759</v>
      </c>
      <c r="E519" s="59" t="s">
        <v>5731</v>
      </c>
      <c r="F519" s="59" t="s">
        <v>9</v>
      </c>
      <c r="G519" s="59" t="s">
        <v>1585</v>
      </c>
      <c r="H519" s="21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519" s="21" t="str">
        <f>_xlfn.XLOOKUP(Tabla15[[#This Row],[cedula]],MINC_022025[CATEGORIA_PROPIA],MINC_022025[CARGO],_xlfn.XLOOKUP(Tabla15[[#This Row],[COD]],TNOMINA[CODIGO],TNOMINA[cargo]))</f>
        <v>BAILARIN (A) FORKLORICO (A)</v>
      </c>
      <c r="J519" s="21" t="str">
        <f>_xlfn.XLOOKUP(Tabla15[[#This Row],[cedula]],MINC_022025[NUMERO_DOCUMENTO],MINC_022025[LUGAR_FUNCIONES])</f>
        <v>CENTRO DE LA CULTURA DE SANTIAGO</v>
      </c>
      <c r="K5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19" s="21" t="str">
        <f>_xlfn.XLOOKUP(Tabla15[[#This Row],[CARGO]],TSIMPLIFICADO[CARGO],TSIMPLIFICADO[CATEGORIA DEL SERVIDOR],Tabla15[[#This Row],[TIPO]])</f>
        <v>FIJO</v>
      </c>
      <c r="M519" s="21" t="str">
        <f>IF(Tabla15[[#This Row],[CTA]]="2.1.1.3.01","TRAMITE DE PENSION",IF(Tabla15[[#This Row],[CAT1]]&lt;&gt;"",Tabla15[[#This Row],[CAT1]],Tabla15[[#This Row],[CAT2]]))</f>
        <v>FIJO</v>
      </c>
      <c r="N519" s="86" t="str">
        <f>_xlfn.XLOOKUP(Tabla15[[#This Row],[cedula]],TFECHA[cedula],TFECHA[desde],"")</f>
        <v/>
      </c>
      <c r="O519" s="86" t="str">
        <f>_xlfn.XLOOKUP(Tabla15[[#This Row],[cedula]],TFECHA[cedula],TFECHA[hasta],"")</f>
        <v/>
      </c>
      <c r="P519" s="34">
        <f>_xlfn.XLOOKUP(Tabla15[[#This Row],[COD]],TNOMINA[CODIGO],TNOMINA[sbruto])</f>
        <v>30000</v>
      </c>
      <c r="Q519" s="34">
        <f>_xlfn.XLOOKUP(Tabla15[[#This Row],[COD]],TNOMINA[CODIGO],TNOMINA[ISR])</f>
        <v>0</v>
      </c>
      <c r="R519" s="34">
        <f>_xlfn.XLOOKUP(Tabla15[[#This Row],[COD]],TNOMINA[CODIGO],TNOMINA[SFS])</f>
        <v>912</v>
      </c>
      <c r="S519" s="34">
        <f>_xlfn.XLOOKUP(Tabla15[[#This Row],[COD]],TNOMINA[CODIGO],TNOMINA[AFP])</f>
        <v>861</v>
      </c>
      <c r="T519" s="34">
        <f>_xlfn.XLOOKUP(Tabla15[[#This Row],[COD]],TNOMINA[CODIGO],TNOMINA[Otros Descuentos])</f>
        <v>0</v>
      </c>
      <c r="U519" s="34">
        <f>_xlfn.XLOOKUP(Tabla15[[#This Row],[COD]],TNOMINA[CODIGO],TNOMINA[sneto])</f>
        <v>27852</v>
      </c>
      <c r="V519" s="21" t="str" cm="1">
        <f t="array" ref="V519">_xlfn.XLOOKUP(Tabla15[[#This Row],[cedula]],MINC_022025[NUMERO_DOCUMENTO],LEFT(MINC_022025[GENERO],1))</f>
        <v>M</v>
      </c>
      <c r="W519" s="56" t="str">
        <f>_xlfn.XLOOKUP(Tabla15[[#This Row],[DIRECCIÓN O DEPARTAMENTO]],MINC_022025[LUGAR_FUNCIONES],MINC_022025[LUGAR_FUNCIONES_CODIGO])</f>
        <v>01.83.02.00.03</v>
      </c>
      <c r="X519" s="21">
        <f>LEN(Tabla15[[#This Row],[CODIGO LUGAR]])</f>
        <v>14</v>
      </c>
      <c r="Y519" s="2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2" t="str">
        <f>Tabla15[[#This Row],[cedula]]&amp;Tabla15[[#This Row],[CTA]]&amp;Tabla15[[#This Row],[prog]]</f>
        <v>031006731062.1.1.1.0113</v>
      </c>
      <c r="B520" s="21" t="s">
        <v>1787</v>
      </c>
      <c r="C520" s="59" t="s">
        <v>1811</v>
      </c>
      <c r="D520" s="59" t="s">
        <v>5759</v>
      </c>
      <c r="E520" s="59" t="s">
        <v>5731</v>
      </c>
      <c r="F520" s="59" t="s">
        <v>9</v>
      </c>
      <c r="G520" s="59" t="s">
        <v>1588</v>
      </c>
      <c r="H520" s="21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520" s="21" t="str">
        <f>_xlfn.XLOOKUP(Tabla15[[#This Row],[cedula]],MINC_022025[CATEGORIA_PROPIA],MINC_022025[CARGO],_xlfn.XLOOKUP(Tabla15[[#This Row],[COD]],TNOMINA[CODIGO],TNOMINA[cargo]))</f>
        <v>AUXILIAR BIBLIOTECA</v>
      </c>
      <c r="J520" s="21" t="str">
        <f>_xlfn.XLOOKUP(Tabla15[[#This Row],[cedula]],MINC_022025[NUMERO_DOCUMENTO],MINC_022025[LUGAR_FUNCIONES])</f>
        <v>CENTRO DE LA CULTURA DE SANTIAGO</v>
      </c>
      <c r="K5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0" s="21" t="str">
        <f>_xlfn.XLOOKUP(Tabla15[[#This Row],[CARGO]],TSIMPLIFICADO[CARGO],TSIMPLIFICADO[CATEGORIA DEL SERVIDOR],Tabla15[[#This Row],[TIPO]])</f>
        <v>ESTATUTO SIMPLIFICADO</v>
      </c>
      <c r="M520" s="21" t="str">
        <f>IF(Tabla15[[#This Row],[CTA]]="2.1.1.3.01","TRAMITE DE PENSION",IF(Tabla15[[#This Row],[CAT1]]&lt;&gt;"",Tabla15[[#This Row],[CAT1]],Tabla15[[#This Row],[CAT2]]))</f>
        <v>ESTATUTO SIMPLIFICADO</v>
      </c>
      <c r="N520" s="86" t="str">
        <f>_xlfn.XLOOKUP(Tabla15[[#This Row],[cedula]],TFECHA[cedula],TFECHA[desde],"")</f>
        <v/>
      </c>
      <c r="O520" s="86" t="str">
        <f>_xlfn.XLOOKUP(Tabla15[[#This Row],[cedula]],TFECHA[cedula],TFECHA[hasta],"")</f>
        <v/>
      </c>
      <c r="P520" s="34">
        <f>_xlfn.XLOOKUP(Tabla15[[#This Row],[COD]],TNOMINA[CODIGO],TNOMINA[sbruto])</f>
        <v>30000</v>
      </c>
      <c r="Q520" s="34">
        <f>_xlfn.XLOOKUP(Tabla15[[#This Row],[COD]],TNOMINA[CODIGO],TNOMINA[ISR])</f>
        <v>0</v>
      </c>
      <c r="R520" s="34">
        <f>_xlfn.XLOOKUP(Tabla15[[#This Row],[COD]],TNOMINA[CODIGO],TNOMINA[SFS])</f>
        <v>912</v>
      </c>
      <c r="S520" s="34">
        <f>_xlfn.XLOOKUP(Tabla15[[#This Row],[COD]],TNOMINA[CODIGO],TNOMINA[AFP])</f>
        <v>861</v>
      </c>
      <c r="T520" s="34">
        <f>_xlfn.XLOOKUP(Tabla15[[#This Row],[COD]],TNOMINA[CODIGO],TNOMINA[Otros Descuentos])</f>
        <v>0</v>
      </c>
      <c r="U520" s="34">
        <f>_xlfn.XLOOKUP(Tabla15[[#This Row],[COD]],TNOMINA[CODIGO],TNOMINA[sneto])</f>
        <v>28152</v>
      </c>
      <c r="V520" s="21" t="str" cm="1">
        <f t="array" ref="V520">_xlfn.XLOOKUP(Tabla15[[#This Row],[cedula]],MINC_022025[NUMERO_DOCUMENTO],LEFT(MINC_022025[GENERO],1))</f>
        <v>F</v>
      </c>
      <c r="W520" s="56" t="str">
        <f>_xlfn.XLOOKUP(Tabla15[[#This Row],[DIRECCIÓN O DEPARTAMENTO]],MINC_022025[LUGAR_FUNCIONES],MINC_022025[LUGAR_FUNCIONES_CODIGO])</f>
        <v>01.83.02.00.03</v>
      </c>
      <c r="X520" s="21">
        <f>LEN(Tabla15[[#This Row],[CODIGO LUGAR]])</f>
        <v>14</v>
      </c>
      <c r="Y520" s="2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2" t="str">
        <f>Tabla15[[#This Row],[cedula]]&amp;Tabla15[[#This Row],[CTA]]&amp;Tabla15[[#This Row],[prog]]</f>
        <v>095001699262.1.1.1.0113</v>
      </c>
      <c r="B521" s="21" t="s">
        <v>1787</v>
      </c>
      <c r="C521" s="59" t="s">
        <v>1811</v>
      </c>
      <c r="D521" s="59" t="s">
        <v>5759</v>
      </c>
      <c r="E521" s="59" t="s">
        <v>5731</v>
      </c>
      <c r="F521" s="59" t="s">
        <v>9</v>
      </c>
      <c r="G521" s="59" t="s">
        <v>956</v>
      </c>
      <c r="H521" s="21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521" s="21" t="str">
        <f>_xlfn.XLOOKUP(Tabla15[[#This Row],[cedula]],MINC_022025[CATEGORIA_PROPIA],MINC_022025[CARGO],_xlfn.XLOOKUP(Tabla15[[#This Row],[COD]],TNOMINA[CODIGO],TNOMINA[cargo]))</f>
        <v>BAILARINA</v>
      </c>
      <c r="J521" s="21" t="str">
        <f>_xlfn.XLOOKUP(Tabla15[[#This Row],[cedula]],MINC_022025[NUMERO_DOCUMENTO],MINC_022025[LUGAR_FUNCIONES])</f>
        <v>CENTRO DE LA CULTURA DE SANTIAGO</v>
      </c>
      <c r="K5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21" s="21" t="str">
        <f>_xlfn.XLOOKUP(Tabla15[[#This Row],[CARGO]],TSIMPLIFICADO[CARGO],TSIMPLIFICADO[CATEGORIA DEL SERVIDOR],Tabla15[[#This Row],[TIPO]])</f>
        <v>FIJO</v>
      </c>
      <c r="M521" s="21" t="str">
        <f>IF(Tabla15[[#This Row],[CTA]]="2.1.1.3.01","TRAMITE DE PENSION",IF(Tabla15[[#This Row],[CAT1]]&lt;&gt;"",Tabla15[[#This Row],[CAT1]],Tabla15[[#This Row],[CAT2]]))</f>
        <v>CARRERA ADMINISTRATIVA</v>
      </c>
      <c r="N521" s="86" t="str">
        <f>_xlfn.XLOOKUP(Tabla15[[#This Row],[cedula]],TFECHA[cedula],TFECHA[desde],"")</f>
        <v/>
      </c>
      <c r="O521" s="86" t="str">
        <f>_xlfn.XLOOKUP(Tabla15[[#This Row],[cedula]],TFECHA[cedula],TFECHA[hasta],"")</f>
        <v/>
      </c>
      <c r="P521" s="34">
        <f>_xlfn.XLOOKUP(Tabla15[[#This Row],[COD]],TNOMINA[CODIGO],TNOMINA[sbruto])</f>
        <v>30000</v>
      </c>
      <c r="Q521" s="34">
        <f>_xlfn.XLOOKUP(Tabla15[[#This Row],[COD]],TNOMINA[CODIGO],TNOMINA[ISR])</f>
        <v>0</v>
      </c>
      <c r="R521" s="34">
        <f>_xlfn.XLOOKUP(Tabla15[[#This Row],[COD]],TNOMINA[CODIGO],TNOMINA[SFS])</f>
        <v>912</v>
      </c>
      <c r="S521" s="34">
        <f>_xlfn.XLOOKUP(Tabla15[[#This Row],[COD]],TNOMINA[CODIGO],TNOMINA[AFP])</f>
        <v>861</v>
      </c>
      <c r="T521" s="34">
        <f>_xlfn.XLOOKUP(Tabla15[[#This Row],[COD]],TNOMINA[CODIGO],TNOMINA[Otros Descuentos])</f>
        <v>0</v>
      </c>
      <c r="U521" s="34">
        <f>_xlfn.XLOOKUP(Tabla15[[#This Row],[COD]],TNOMINA[CODIGO],TNOMINA[sneto])</f>
        <v>28152</v>
      </c>
      <c r="V521" s="21" t="str" cm="1">
        <f t="array" ref="V521">_xlfn.XLOOKUP(Tabla15[[#This Row],[cedula]],MINC_022025[NUMERO_DOCUMENTO],LEFT(MINC_022025[GENERO],1))</f>
        <v>F</v>
      </c>
      <c r="W521" s="56" t="str">
        <f>_xlfn.XLOOKUP(Tabla15[[#This Row],[DIRECCIÓN O DEPARTAMENTO]],MINC_022025[LUGAR_FUNCIONES],MINC_022025[LUGAR_FUNCIONES_CODIGO])</f>
        <v>01.83.02.00.03</v>
      </c>
      <c r="X521" s="21">
        <f>LEN(Tabla15[[#This Row],[CODIGO LUGAR]])</f>
        <v>14</v>
      </c>
      <c r="Y521" s="2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2" t="str">
        <f>Tabla15[[#This Row],[cedula]]&amp;Tabla15[[#This Row],[CTA]]&amp;Tabla15[[#This Row],[prog]]</f>
        <v>031000485642.1.1.1.0113</v>
      </c>
      <c r="B522" s="21" t="s">
        <v>1787</v>
      </c>
      <c r="C522" s="59" t="s">
        <v>1811</v>
      </c>
      <c r="D522" s="59" t="s">
        <v>5759</v>
      </c>
      <c r="E522" s="59" t="s">
        <v>5731</v>
      </c>
      <c r="F522" s="59" t="s">
        <v>9</v>
      </c>
      <c r="G522" s="59" t="s">
        <v>958</v>
      </c>
      <c r="H522" s="21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522" s="21" t="str">
        <f>_xlfn.XLOOKUP(Tabla15[[#This Row],[cedula]],MINC_022025[CATEGORIA_PROPIA],MINC_022025[CARGO],_xlfn.XLOOKUP(Tabla15[[#This Row],[COD]],TNOMINA[CODIGO],TNOMINA[cargo]))</f>
        <v>BAILARINA</v>
      </c>
      <c r="J522" s="21" t="str">
        <f>_xlfn.XLOOKUP(Tabla15[[#This Row],[cedula]],MINC_022025[NUMERO_DOCUMENTO],MINC_022025[LUGAR_FUNCIONES])</f>
        <v>CENTRO DE LA CULTURA DE SANTIAGO</v>
      </c>
      <c r="K5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22" s="21" t="str">
        <f>_xlfn.XLOOKUP(Tabla15[[#This Row],[CARGO]],TSIMPLIFICADO[CARGO],TSIMPLIFICADO[CATEGORIA DEL SERVIDOR],Tabla15[[#This Row],[TIPO]])</f>
        <v>FIJO</v>
      </c>
      <c r="M522" s="21" t="str">
        <f>IF(Tabla15[[#This Row],[CTA]]="2.1.1.3.01","TRAMITE DE PENSION",IF(Tabla15[[#This Row],[CAT1]]&lt;&gt;"",Tabla15[[#This Row],[CAT1]],Tabla15[[#This Row],[CAT2]]))</f>
        <v>CARRERA ADMINISTRATIVA</v>
      </c>
      <c r="N522" s="86" t="str">
        <f>_xlfn.XLOOKUP(Tabla15[[#This Row],[cedula]],TFECHA[cedula],TFECHA[desde],"")</f>
        <v/>
      </c>
      <c r="O522" s="86" t="str">
        <f>_xlfn.XLOOKUP(Tabla15[[#This Row],[cedula]],TFECHA[cedula],TFECHA[hasta],"")</f>
        <v/>
      </c>
      <c r="P522" s="34">
        <f>_xlfn.XLOOKUP(Tabla15[[#This Row],[COD]],TNOMINA[CODIGO],TNOMINA[sbruto])</f>
        <v>30000</v>
      </c>
      <c r="Q522" s="34">
        <f>_xlfn.XLOOKUP(Tabla15[[#This Row],[COD]],TNOMINA[CODIGO],TNOMINA[ISR])</f>
        <v>0</v>
      </c>
      <c r="R522" s="34">
        <f>_xlfn.XLOOKUP(Tabla15[[#This Row],[COD]],TNOMINA[CODIGO],TNOMINA[SFS])</f>
        <v>912</v>
      </c>
      <c r="S522" s="34">
        <f>_xlfn.XLOOKUP(Tabla15[[#This Row],[COD]],TNOMINA[CODIGO],TNOMINA[AFP])</f>
        <v>861</v>
      </c>
      <c r="T522" s="34">
        <f>_xlfn.XLOOKUP(Tabla15[[#This Row],[COD]],TNOMINA[CODIGO],TNOMINA[Otros Descuentos])</f>
        <v>0</v>
      </c>
      <c r="U522" s="34">
        <f>_xlfn.XLOOKUP(Tabla15[[#This Row],[COD]],TNOMINA[CODIGO],TNOMINA[sneto])</f>
        <v>28152</v>
      </c>
      <c r="V522" s="21" t="str" cm="1">
        <f t="array" ref="V522">_xlfn.XLOOKUP(Tabla15[[#This Row],[cedula]],MINC_022025[NUMERO_DOCUMENTO],LEFT(MINC_022025[GENERO],1))</f>
        <v>F</v>
      </c>
      <c r="W522" s="56" t="str">
        <f>_xlfn.XLOOKUP(Tabla15[[#This Row],[DIRECCIÓN O DEPARTAMENTO]],MINC_022025[LUGAR_FUNCIONES],MINC_022025[LUGAR_FUNCIONES_CODIGO])</f>
        <v>01.83.02.00.03</v>
      </c>
      <c r="X522" s="21">
        <f>LEN(Tabla15[[#This Row],[CODIGO LUGAR]])</f>
        <v>14</v>
      </c>
      <c r="Y522" s="2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2" t="str">
        <f>Tabla15[[#This Row],[cedula]]&amp;Tabla15[[#This Row],[CTA]]&amp;Tabla15[[#This Row],[prog]]</f>
        <v>402416035012.1.1.1.0113</v>
      </c>
      <c r="B523" s="21" t="s">
        <v>1787</v>
      </c>
      <c r="C523" s="59" t="s">
        <v>1811</v>
      </c>
      <c r="D523" s="59" t="s">
        <v>5759</v>
      </c>
      <c r="E523" s="59" t="s">
        <v>5731</v>
      </c>
      <c r="F523" s="59" t="s">
        <v>9</v>
      </c>
      <c r="G523" s="59" t="s">
        <v>2463</v>
      </c>
      <c r="H523" s="21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523" s="21" t="str">
        <f>_xlfn.XLOOKUP(Tabla15[[#This Row],[cedula]],MINC_022025[CATEGORIA_PROPIA],MINC_022025[CARGO],_xlfn.XLOOKUP(Tabla15[[#This Row],[COD]],TNOMINA[CODIGO],TNOMINA[cargo]))</f>
        <v>SECRETARIA</v>
      </c>
      <c r="J523" s="21" t="str">
        <f>_xlfn.XLOOKUP(Tabla15[[#This Row],[cedula]],MINC_022025[NUMERO_DOCUMENTO],MINC_022025[LUGAR_FUNCIONES])</f>
        <v>CENTRO DE LA CULTURA DE SANTIAGO</v>
      </c>
      <c r="K5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3" s="21" t="str">
        <f>_xlfn.XLOOKUP(Tabla15[[#This Row],[CARGO]],TSIMPLIFICADO[CARGO],TSIMPLIFICADO[CATEGORIA DEL SERVIDOR],Tabla15[[#This Row],[TIPO]])</f>
        <v>ESTATUTO SIMPLIFICADO</v>
      </c>
      <c r="M523" s="21" t="str">
        <f>IF(Tabla15[[#This Row],[CTA]]="2.1.1.3.01","TRAMITE DE PENSION",IF(Tabla15[[#This Row],[CAT1]]&lt;&gt;"",Tabla15[[#This Row],[CAT1]],Tabla15[[#This Row],[CAT2]]))</f>
        <v>ESTATUTO SIMPLIFICADO</v>
      </c>
      <c r="N523" s="86" t="str">
        <f>_xlfn.XLOOKUP(Tabla15[[#This Row],[cedula]],TFECHA[cedula],TFECHA[desde],"")</f>
        <v/>
      </c>
      <c r="O523" s="86" t="str">
        <f>_xlfn.XLOOKUP(Tabla15[[#This Row],[cedula]],TFECHA[cedula],TFECHA[hasta],"")</f>
        <v/>
      </c>
      <c r="P523" s="34">
        <f>_xlfn.XLOOKUP(Tabla15[[#This Row],[COD]],TNOMINA[CODIGO],TNOMINA[sbruto])</f>
        <v>30000</v>
      </c>
      <c r="Q523" s="34">
        <f>_xlfn.XLOOKUP(Tabla15[[#This Row],[COD]],TNOMINA[CODIGO],TNOMINA[ISR])</f>
        <v>0</v>
      </c>
      <c r="R523" s="34">
        <f>_xlfn.XLOOKUP(Tabla15[[#This Row],[COD]],TNOMINA[CODIGO],TNOMINA[SFS])</f>
        <v>912</v>
      </c>
      <c r="S523" s="34">
        <f>_xlfn.XLOOKUP(Tabla15[[#This Row],[COD]],TNOMINA[CODIGO],TNOMINA[AFP])</f>
        <v>861</v>
      </c>
      <c r="T523" s="34">
        <f>_xlfn.XLOOKUP(Tabla15[[#This Row],[COD]],TNOMINA[CODIGO],TNOMINA[Otros Descuentos])</f>
        <v>0</v>
      </c>
      <c r="U523" s="34">
        <f>_xlfn.XLOOKUP(Tabla15[[#This Row],[COD]],TNOMINA[CODIGO],TNOMINA[sneto])</f>
        <v>28202</v>
      </c>
      <c r="V523" s="21" t="str" cm="1">
        <f t="array" ref="V523">_xlfn.XLOOKUP(Tabla15[[#This Row],[cedula]],MINC_022025[NUMERO_DOCUMENTO],LEFT(MINC_022025[GENERO],1))</f>
        <v>F</v>
      </c>
      <c r="W523" s="56" t="str">
        <f>_xlfn.XLOOKUP(Tabla15[[#This Row],[DIRECCIÓN O DEPARTAMENTO]],MINC_022025[LUGAR_FUNCIONES],MINC_022025[LUGAR_FUNCIONES_CODIGO])</f>
        <v>01.83.02.00.03</v>
      </c>
      <c r="X523" s="21">
        <f>LEN(Tabla15[[#This Row],[CODIGO LUGAR]])</f>
        <v>14</v>
      </c>
      <c r="Y523" s="2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2" t="str">
        <f>Tabla15[[#This Row],[cedula]]&amp;Tabla15[[#This Row],[CTA]]&amp;Tabla15[[#This Row],[prog]]</f>
        <v>003006174042.1.1.1.0113</v>
      </c>
      <c r="B524" s="21" t="s">
        <v>1787</v>
      </c>
      <c r="C524" s="59" t="s">
        <v>1811</v>
      </c>
      <c r="D524" s="59" t="s">
        <v>5759</v>
      </c>
      <c r="E524" s="59" t="s">
        <v>5731</v>
      </c>
      <c r="F524" s="59" t="s">
        <v>9</v>
      </c>
      <c r="G524" s="59" t="s">
        <v>2467</v>
      </c>
      <c r="H524" s="21" t="str">
        <f>_xlfn.XLOOKUP(Tabla15[[#This Row],[cedula]],MINC_022025[CATEGORIA_PROPIA],MINC_022025[FECHA_INGRESO_PRIMER_CARGO],_xlfn.XLOOKUP(Tabla15[[#This Row],[COD]],TNOMINA[CODIGO],TNOMINA[nombre]))</f>
        <v>VICTOR ANTONIO CHEVALIER GUZMAN</v>
      </c>
      <c r="I524" s="21" t="str">
        <f>_xlfn.XLOOKUP(Tabla15[[#This Row],[cedula]],MINC_022025[CATEGORIA_PROPIA],MINC_022025[CARGO],_xlfn.XLOOKUP(Tabla15[[#This Row],[COD]],TNOMINA[CODIGO],TNOMINA[cargo]))</f>
        <v>VIGILANTE DE SALA</v>
      </c>
      <c r="J524" s="21" t="str">
        <f>_xlfn.XLOOKUP(Tabla15[[#This Row],[cedula]],MINC_022025[NUMERO_DOCUMENTO],MINC_022025[LUGAR_FUNCIONES])</f>
        <v>CENTRO DE LA CULTURA DE SANTIAGO</v>
      </c>
      <c r="K5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4" s="21" t="str">
        <f>_xlfn.XLOOKUP(Tabla15[[#This Row],[CARGO]],TSIMPLIFICADO[CARGO],TSIMPLIFICADO[CATEGORIA DEL SERVIDOR],Tabla15[[#This Row],[TIPO]])</f>
        <v>ESTATUTO SIMPLIFICADO</v>
      </c>
      <c r="M524" s="21" t="str">
        <f>IF(Tabla15[[#This Row],[CTA]]="2.1.1.3.01","TRAMITE DE PENSION",IF(Tabla15[[#This Row],[CAT1]]&lt;&gt;"",Tabla15[[#This Row],[CAT1]],Tabla15[[#This Row],[CAT2]]))</f>
        <v>ESTATUTO SIMPLIFICADO</v>
      </c>
      <c r="N524" s="86" t="str">
        <f>_xlfn.XLOOKUP(Tabla15[[#This Row],[cedula]],TFECHA[cedula],TFECHA[desde],"")</f>
        <v/>
      </c>
      <c r="O524" s="86" t="str">
        <f>_xlfn.XLOOKUP(Tabla15[[#This Row],[cedula]],TFECHA[cedula],TFECHA[hasta],"")</f>
        <v/>
      </c>
      <c r="P524" s="34">
        <f>_xlfn.XLOOKUP(Tabla15[[#This Row],[COD]],TNOMINA[CODIGO],TNOMINA[sbruto])</f>
        <v>30000</v>
      </c>
      <c r="Q524" s="34">
        <f>_xlfn.XLOOKUP(Tabla15[[#This Row],[COD]],TNOMINA[CODIGO],TNOMINA[ISR])</f>
        <v>0</v>
      </c>
      <c r="R524" s="34">
        <f>_xlfn.XLOOKUP(Tabla15[[#This Row],[COD]],TNOMINA[CODIGO],TNOMINA[SFS])</f>
        <v>912</v>
      </c>
      <c r="S524" s="34">
        <f>_xlfn.XLOOKUP(Tabla15[[#This Row],[COD]],TNOMINA[CODIGO],TNOMINA[AFP])</f>
        <v>861</v>
      </c>
      <c r="T524" s="34">
        <f>_xlfn.XLOOKUP(Tabla15[[#This Row],[COD]],TNOMINA[CODIGO],TNOMINA[Otros Descuentos])</f>
        <v>0</v>
      </c>
      <c r="U524" s="34">
        <f>_xlfn.XLOOKUP(Tabla15[[#This Row],[COD]],TNOMINA[CODIGO],TNOMINA[sneto])</f>
        <v>28202</v>
      </c>
      <c r="V524" s="21" t="str" cm="1">
        <f t="array" ref="V524">_xlfn.XLOOKUP(Tabla15[[#This Row],[cedula]],MINC_022025[NUMERO_DOCUMENTO],LEFT(MINC_022025[GENERO],1))</f>
        <v>M</v>
      </c>
      <c r="W524" s="56" t="str">
        <f>_xlfn.XLOOKUP(Tabla15[[#This Row],[DIRECCIÓN O DEPARTAMENTO]],MINC_022025[LUGAR_FUNCIONES],MINC_022025[LUGAR_FUNCIONES_CODIGO])</f>
        <v>01.83.02.00.03</v>
      </c>
      <c r="X524" s="21">
        <f>LEN(Tabla15[[#This Row],[CODIGO LUGAR]])</f>
        <v>14</v>
      </c>
      <c r="Y524" s="2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2" t="str">
        <f>Tabla15[[#This Row],[cedula]]&amp;Tabla15[[#This Row],[CTA]]&amp;Tabla15[[#This Row],[prog]]</f>
        <v>031029410712.1.1.1.0113</v>
      </c>
      <c r="B525" s="21" t="s">
        <v>1787</v>
      </c>
      <c r="C525" s="59" t="s">
        <v>1811</v>
      </c>
      <c r="D525" s="59" t="s">
        <v>5759</v>
      </c>
      <c r="E525" s="59" t="s">
        <v>5731</v>
      </c>
      <c r="F525" s="59" t="s">
        <v>9</v>
      </c>
      <c r="G525" s="59" t="s">
        <v>1642</v>
      </c>
      <c r="H525" s="21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525" s="21" t="str">
        <f>_xlfn.XLOOKUP(Tabla15[[#This Row],[cedula]],MINC_022025[CATEGORIA_PROPIA],MINC_022025[CARGO],_xlfn.XLOOKUP(Tabla15[[#This Row],[COD]],TNOMINA[CODIGO],TNOMINA[cargo]))</f>
        <v>AYUDANTE TECNICO  ILUMINACION</v>
      </c>
      <c r="J525" s="21" t="str">
        <f>_xlfn.XLOOKUP(Tabla15[[#This Row],[cedula]],MINC_022025[NUMERO_DOCUMENTO],MINC_022025[LUGAR_FUNCIONES])</f>
        <v>CENTRO DE LA CULTURA DE SANTIAGO</v>
      </c>
      <c r="K5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5" s="21" t="str">
        <f>_xlfn.XLOOKUP(Tabla15[[#This Row],[CARGO]],TSIMPLIFICADO[CARGO],TSIMPLIFICADO[CATEGORIA DEL SERVIDOR],Tabla15[[#This Row],[TIPO]])</f>
        <v>ESTATUTO SIMPLIFICADO</v>
      </c>
      <c r="M525" s="21" t="str">
        <f>IF(Tabla15[[#This Row],[CTA]]="2.1.1.3.01","TRAMITE DE PENSION",IF(Tabla15[[#This Row],[CAT1]]&lt;&gt;"",Tabla15[[#This Row],[CAT1]],Tabla15[[#This Row],[CAT2]]))</f>
        <v>ESTATUTO SIMPLIFICADO</v>
      </c>
      <c r="N525" s="86" t="str">
        <f>_xlfn.XLOOKUP(Tabla15[[#This Row],[cedula]],TFECHA[cedula],TFECHA[desde],"")</f>
        <v/>
      </c>
      <c r="O525" s="86" t="str">
        <f>_xlfn.XLOOKUP(Tabla15[[#This Row],[cedula]],TFECHA[cedula],TFECHA[hasta],"")</f>
        <v/>
      </c>
      <c r="P525" s="34">
        <f>_xlfn.XLOOKUP(Tabla15[[#This Row],[COD]],TNOMINA[CODIGO],TNOMINA[sbruto])</f>
        <v>30000</v>
      </c>
      <c r="Q525" s="34">
        <f>_xlfn.XLOOKUP(Tabla15[[#This Row],[COD]],TNOMINA[CODIGO],TNOMINA[ISR])</f>
        <v>0</v>
      </c>
      <c r="R525" s="34">
        <f>_xlfn.XLOOKUP(Tabla15[[#This Row],[COD]],TNOMINA[CODIGO],TNOMINA[SFS])</f>
        <v>912</v>
      </c>
      <c r="S525" s="34">
        <f>_xlfn.XLOOKUP(Tabla15[[#This Row],[COD]],TNOMINA[CODIGO],TNOMINA[AFP])</f>
        <v>861</v>
      </c>
      <c r="T525" s="34">
        <f>_xlfn.XLOOKUP(Tabla15[[#This Row],[COD]],TNOMINA[CODIGO],TNOMINA[Otros Descuentos])</f>
        <v>0</v>
      </c>
      <c r="U525" s="34">
        <f>_xlfn.XLOOKUP(Tabla15[[#This Row],[COD]],TNOMINA[CODIGO],TNOMINA[sneto])</f>
        <v>27802</v>
      </c>
      <c r="V525" s="21" t="str" cm="1">
        <f t="array" ref="V525">_xlfn.XLOOKUP(Tabla15[[#This Row],[cedula]],MINC_022025[NUMERO_DOCUMENTO],LEFT(MINC_022025[GENERO],1))</f>
        <v>M</v>
      </c>
      <c r="W525" s="56" t="str">
        <f>_xlfn.XLOOKUP(Tabla15[[#This Row],[DIRECCIÓN O DEPARTAMENTO]],MINC_022025[LUGAR_FUNCIONES],MINC_022025[LUGAR_FUNCIONES_CODIGO])</f>
        <v>01.83.02.00.03</v>
      </c>
      <c r="X525" s="21">
        <f>LEN(Tabla15[[#This Row],[CODIGO LUGAR]])</f>
        <v>14</v>
      </c>
      <c r="Y525" s="2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2" t="str">
        <f>Tabla15[[#This Row],[cedula]]&amp;Tabla15[[#This Row],[CTA]]&amp;Tabla15[[#This Row],[prog]]</f>
        <v>031010258192.1.1.1.0113</v>
      </c>
      <c r="B526" s="21" t="s">
        <v>1787</v>
      </c>
      <c r="C526" s="59" t="s">
        <v>1811</v>
      </c>
      <c r="D526" s="59" t="s">
        <v>5759</v>
      </c>
      <c r="E526" s="59" t="s">
        <v>5731</v>
      </c>
      <c r="F526" s="59" t="s">
        <v>9</v>
      </c>
      <c r="G526" s="59" t="s">
        <v>1650</v>
      </c>
      <c r="H526" s="21" t="str">
        <f>_xlfn.XLOOKUP(Tabla15[[#This Row],[cedula]],MINC_022025[CATEGORIA_PROPIA],MINC_022025[FECHA_INGRESO_PRIMER_CARGO],_xlfn.XLOOKUP(Tabla15[[#This Row],[COD]],TNOMINA[CODIGO],TNOMINA[nombre]))</f>
        <v>ZOILA CABRERA PEREZ</v>
      </c>
      <c r="I526" s="21" t="str">
        <f>_xlfn.XLOOKUP(Tabla15[[#This Row],[cedula]],MINC_022025[CATEGORIA_PROPIA],MINC_022025[CARGO],_xlfn.XLOOKUP(Tabla15[[#This Row],[COD]],TNOMINA[CODIGO],TNOMINA[cargo]))</f>
        <v>CONTABLE</v>
      </c>
      <c r="J526" s="21" t="str">
        <f>_xlfn.XLOOKUP(Tabla15[[#This Row],[cedula]],MINC_022025[NUMERO_DOCUMENTO],MINC_022025[LUGAR_FUNCIONES])</f>
        <v>CENTRO DE LA CULTURA DE SANTIAGO</v>
      </c>
      <c r="K5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6" s="21" t="str">
        <f>_xlfn.XLOOKUP(Tabla15[[#This Row],[CARGO]],TSIMPLIFICADO[CARGO],TSIMPLIFICADO[CATEGORIA DEL SERVIDOR],Tabla15[[#This Row],[TIPO]])</f>
        <v>FIJO</v>
      </c>
      <c r="M526" s="21" t="str">
        <f>IF(Tabla15[[#This Row],[CTA]]="2.1.1.3.01","TRAMITE DE PENSION",IF(Tabla15[[#This Row],[CAT1]]&lt;&gt;"",Tabla15[[#This Row],[CAT1]],Tabla15[[#This Row],[CAT2]]))</f>
        <v>FIJO</v>
      </c>
      <c r="N526" s="86" t="str">
        <f>_xlfn.XLOOKUP(Tabla15[[#This Row],[cedula]],TFECHA[cedula],TFECHA[desde],"")</f>
        <v/>
      </c>
      <c r="O526" s="86" t="str">
        <f>_xlfn.XLOOKUP(Tabla15[[#This Row],[cedula]],TFECHA[cedula],TFECHA[hasta],"")</f>
        <v/>
      </c>
      <c r="P526" s="34">
        <f>_xlfn.XLOOKUP(Tabla15[[#This Row],[COD]],TNOMINA[CODIGO],TNOMINA[sbruto])</f>
        <v>30000</v>
      </c>
      <c r="Q526" s="34">
        <f>_xlfn.XLOOKUP(Tabla15[[#This Row],[COD]],TNOMINA[CODIGO],TNOMINA[ISR])</f>
        <v>0</v>
      </c>
      <c r="R526" s="34">
        <f>_xlfn.XLOOKUP(Tabla15[[#This Row],[COD]],TNOMINA[CODIGO],TNOMINA[SFS])</f>
        <v>912</v>
      </c>
      <c r="S526" s="34">
        <f>_xlfn.XLOOKUP(Tabla15[[#This Row],[COD]],TNOMINA[CODIGO],TNOMINA[AFP])</f>
        <v>861</v>
      </c>
      <c r="T526" s="34">
        <f>_xlfn.XLOOKUP(Tabla15[[#This Row],[COD]],TNOMINA[CODIGO],TNOMINA[Otros Descuentos])</f>
        <v>0</v>
      </c>
      <c r="U526" s="34">
        <f>_xlfn.XLOOKUP(Tabla15[[#This Row],[COD]],TNOMINA[CODIGO],TNOMINA[sneto])</f>
        <v>28152</v>
      </c>
      <c r="V526" s="21" t="str" cm="1">
        <f t="array" ref="V526">_xlfn.XLOOKUP(Tabla15[[#This Row],[cedula]],MINC_022025[NUMERO_DOCUMENTO],LEFT(MINC_022025[GENERO],1))</f>
        <v>F</v>
      </c>
      <c r="W526" s="56" t="str">
        <f>_xlfn.XLOOKUP(Tabla15[[#This Row],[DIRECCIÓN O DEPARTAMENTO]],MINC_022025[LUGAR_FUNCIONES],MINC_022025[LUGAR_FUNCIONES_CODIGO])</f>
        <v>01.83.02.00.03</v>
      </c>
      <c r="X526" s="21">
        <f>LEN(Tabla15[[#This Row],[CODIGO LUGAR]])</f>
        <v>14</v>
      </c>
      <c r="Y526" s="2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2" t="str">
        <f>Tabla15[[#This Row],[cedula]]&amp;Tabla15[[#This Row],[CTA]]&amp;Tabla15[[#This Row],[prog]]</f>
        <v>402216069872.1.1.1.0113</v>
      </c>
      <c r="B527" s="21" t="s">
        <v>1787</v>
      </c>
      <c r="C527" s="59" t="s">
        <v>1811</v>
      </c>
      <c r="D527" s="59" t="s">
        <v>5759</v>
      </c>
      <c r="E527" s="59" t="s">
        <v>5731</v>
      </c>
      <c r="F527" s="59" t="s">
        <v>9</v>
      </c>
      <c r="G527" s="59" t="s">
        <v>2274</v>
      </c>
      <c r="H527" s="21" t="str">
        <f>_xlfn.XLOOKUP(Tabla15[[#This Row],[cedula]],MINC_022025[CATEGORIA_PROPIA],MINC_022025[FECHA_INGRESO_PRIMER_CARGO],_xlfn.XLOOKUP(Tabla15[[#This Row],[COD]],TNOMINA[CODIGO],TNOMINA[nombre]))</f>
        <v>LYDANIA PEÑA GARCIA</v>
      </c>
      <c r="I527" s="21" t="str">
        <f>_xlfn.XLOOKUP(Tabla15[[#This Row],[cedula]],MINC_022025[CATEGORIA_PROPIA],MINC_022025[CARGO],_xlfn.XLOOKUP(Tabla15[[#This Row],[COD]],TNOMINA[CODIGO],TNOMINA[cargo]))</f>
        <v>ACOMODADOR (A)</v>
      </c>
      <c r="J527" s="21" t="str">
        <f>_xlfn.XLOOKUP(Tabla15[[#This Row],[cedula]],MINC_022025[NUMERO_DOCUMENTO],MINC_022025[LUGAR_FUNCIONES])</f>
        <v>CENTRO DE LA CULTURA DE SANTIAGO</v>
      </c>
      <c r="K5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7" s="21" t="str">
        <f>_xlfn.XLOOKUP(Tabla15[[#This Row],[CARGO]],TSIMPLIFICADO[CARGO],TSIMPLIFICADO[CATEGORIA DEL SERVIDOR],Tabla15[[#This Row],[TIPO]])</f>
        <v>ESTATUTO SIMPLIFICADO</v>
      </c>
      <c r="M527" s="21" t="str">
        <f>IF(Tabla15[[#This Row],[CTA]]="2.1.1.3.01","TRAMITE DE PENSION",IF(Tabla15[[#This Row],[CAT1]]&lt;&gt;"",Tabla15[[#This Row],[CAT1]],Tabla15[[#This Row],[CAT2]]))</f>
        <v>ESTATUTO SIMPLIFICADO</v>
      </c>
      <c r="N527" s="86" t="str">
        <f>_xlfn.XLOOKUP(Tabla15[[#This Row],[cedula]],TFECHA[cedula],TFECHA[desde],"")</f>
        <v/>
      </c>
      <c r="O527" s="86" t="str">
        <f>_xlfn.XLOOKUP(Tabla15[[#This Row],[cedula]],TFECHA[cedula],TFECHA[hasta],"")</f>
        <v/>
      </c>
      <c r="P527" s="34">
        <f>_xlfn.XLOOKUP(Tabla15[[#This Row],[COD]],TNOMINA[CODIGO],TNOMINA[sbruto])</f>
        <v>25000</v>
      </c>
      <c r="Q527" s="34">
        <f>_xlfn.XLOOKUP(Tabla15[[#This Row],[COD]],TNOMINA[CODIGO],TNOMINA[ISR])</f>
        <v>0</v>
      </c>
      <c r="R527" s="34">
        <f>_xlfn.XLOOKUP(Tabla15[[#This Row],[COD]],TNOMINA[CODIGO],TNOMINA[SFS])</f>
        <v>760</v>
      </c>
      <c r="S527" s="34">
        <f>_xlfn.XLOOKUP(Tabla15[[#This Row],[COD]],TNOMINA[CODIGO],TNOMINA[AFP])</f>
        <v>717.5</v>
      </c>
      <c r="T527" s="34">
        <f>_xlfn.XLOOKUP(Tabla15[[#This Row],[COD]],TNOMINA[CODIGO],TNOMINA[Otros Descuentos])</f>
        <v>0</v>
      </c>
      <c r="U527" s="34">
        <f>_xlfn.XLOOKUP(Tabla15[[#This Row],[COD]],TNOMINA[CODIGO],TNOMINA[sneto])</f>
        <v>23497.5</v>
      </c>
      <c r="V527" s="21" t="str" cm="1">
        <f t="array" ref="V527">_xlfn.XLOOKUP(Tabla15[[#This Row],[cedula]],MINC_022025[NUMERO_DOCUMENTO],LEFT(MINC_022025[GENERO],1))</f>
        <v>F</v>
      </c>
      <c r="W527" s="56" t="str">
        <f>_xlfn.XLOOKUP(Tabla15[[#This Row],[DIRECCIÓN O DEPARTAMENTO]],MINC_022025[LUGAR_FUNCIONES],MINC_022025[LUGAR_FUNCIONES_CODIGO])</f>
        <v>01.83.02.00.03</v>
      </c>
      <c r="X527" s="21">
        <f>LEN(Tabla15[[#This Row],[CODIGO LUGAR]])</f>
        <v>14</v>
      </c>
      <c r="Y527" s="2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2" t="str">
        <f>Tabla15[[#This Row],[cedula]]&amp;Tabla15[[#This Row],[CTA]]&amp;Tabla15[[#This Row],[prog]]</f>
        <v>402263497242.1.1.1.0113</v>
      </c>
      <c r="B528" s="21" t="s">
        <v>1787</v>
      </c>
      <c r="C528" s="59" t="s">
        <v>1811</v>
      </c>
      <c r="D528" s="59" t="s">
        <v>5759</v>
      </c>
      <c r="E528" s="59" t="s">
        <v>5731</v>
      </c>
      <c r="F528" s="59" t="s">
        <v>9</v>
      </c>
      <c r="G528" s="59" t="s">
        <v>2541</v>
      </c>
      <c r="H528" s="21" t="str">
        <f>_xlfn.XLOOKUP(Tabla15[[#This Row],[cedula]],MINC_022025[CATEGORIA_PROPIA],MINC_022025[FECHA_INGRESO_PRIMER_CARGO],_xlfn.XLOOKUP(Tabla15[[#This Row],[COD]],TNOMINA[CODIGO],TNOMINA[nombre]))</f>
        <v>RAIDHIRYS YANIBEL DURAN CABRERA</v>
      </c>
      <c r="I528" s="21" t="str">
        <f>_xlfn.XLOOKUP(Tabla15[[#This Row],[cedula]],MINC_022025[CATEGORIA_PROPIA],MINC_022025[CARGO],_xlfn.XLOOKUP(Tabla15[[#This Row],[COD]],TNOMINA[CODIGO],TNOMINA[cargo]))</f>
        <v>BOLETERA</v>
      </c>
      <c r="J528" s="21" t="str">
        <f>_xlfn.XLOOKUP(Tabla15[[#This Row],[cedula]],MINC_022025[NUMERO_DOCUMENTO],MINC_022025[LUGAR_FUNCIONES])</f>
        <v>CENTRO DE LA CULTURA DE SANTIAGO</v>
      </c>
      <c r="K5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8" s="21" t="str">
        <f>_xlfn.XLOOKUP(Tabla15[[#This Row],[CARGO]],TSIMPLIFICADO[CARGO],TSIMPLIFICADO[CATEGORIA DEL SERVIDOR],Tabla15[[#This Row],[TIPO]])</f>
        <v>ESTATUTO SIMPLIFICADO</v>
      </c>
      <c r="M528" s="21" t="str">
        <f>IF(Tabla15[[#This Row],[CTA]]="2.1.1.3.01","TRAMITE DE PENSION",IF(Tabla15[[#This Row],[CAT1]]&lt;&gt;"",Tabla15[[#This Row],[CAT1]],Tabla15[[#This Row],[CAT2]]))</f>
        <v>ESTATUTO SIMPLIFICADO</v>
      </c>
      <c r="N528" s="86" t="str">
        <f>_xlfn.XLOOKUP(Tabla15[[#This Row],[cedula]],TFECHA[cedula],TFECHA[desde],"")</f>
        <v/>
      </c>
      <c r="O528" s="86" t="str">
        <f>_xlfn.XLOOKUP(Tabla15[[#This Row],[cedula]],TFECHA[cedula],TFECHA[hasta],"")</f>
        <v/>
      </c>
      <c r="P528" s="34">
        <f>_xlfn.XLOOKUP(Tabla15[[#This Row],[COD]],TNOMINA[CODIGO],TNOMINA[sbruto])</f>
        <v>25000</v>
      </c>
      <c r="Q528" s="34">
        <f>_xlfn.XLOOKUP(Tabla15[[#This Row],[COD]],TNOMINA[CODIGO],TNOMINA[ISR])</f>
        <v>0</v>
      </c>
      <c r="R528" s="34">
        <f>_xlfn.XLOOKUP(Tabla15[[#This Row],[COD]],TNOMINA[CODIGO],TNOMINA[SFS])</f>
        <v>760</v>
      </c>
      <c r="S528" s="34">
        <f>_xlfn.XLOOKUP(Tabla15[[#This Row],[COD]],TNOMINA[CODIGO],TNOMINA[AFP])</f>
        <v>717.5</v>
      </c>
      <c r="T528" s="34">
        <f>_xlfn.XLOOKUP(Tabla15[[#This Row],[COD]],TNOMINA[CODIGO],TNOMINA[Otros Descuentos])</f>
        <v>0</v>
      </c>
      <c r="U528" s="34">
        <f>_xlfn.XLOOKUP(Tabla15[[#This Row],[COD]],TNOMINA[CODIGO],TNOMINA[sneto])</f>
        <v>21782.04</v>
      </c>
      <c r="V528" s="21" t="str" cm="1">
        <f t="array" ref="V528">_xlfn.XLOOKUP(Tabla15[[#This Row],[cedula]],MINC_022025[NUMERO_DOCUMENTO],LEFT(MINC_022025[GENERO],1))</f>
        <v>F</v>
      </c>
      <c r="W528" s="56" t="str">
        <f>_xlfn.XLOOKUP(Tabla15[[#This Row],[DIRECCIÓN O DEPARTAMENTO]],MINC_022025[LUGAR_FUNCIONES],MINC_022025[LUGAR_FUNCIONES_CODIGO])</f>
        <v>01.83.02.00.03</v>
      </c>
      <c r="X528" s="21">
        <f>LEN(Tabla15[[#This Row],[CODIGO LUGAR]])</f>
        <v>14</v>
      </c>
      <c r="Y528" s="2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2" t="str">
        <f>Tabla15[[#This Row],[cedula]]&amp;Tabla15[[#This Row],[CTA]]&amp;Tabla15[[#This Row],[prog]]</f>
        <v>402280426162.1.1.1.0113</v>
      </c>
      <c r="B529" s="21" t="s">
        <v>1787</v>
      </c>
      <c r="C529" s="59" t="s">
        <v>1811</v>
      </c>
      <c r="D529" s="59" t="s">
        <v>5759</v>
      </c>
      <c r="E529" s="59" t="s">
        <v>5731</v>
      </c>
      <c r="F529" s="59" t="s">
        <v>9</v>
      </c>
      <c r="G529" s="59" t="s">
        <v>2543</v>
      </c>
      <c r="H529" s="21" t="str">
        <f>_xlfn.XLOOKUP(Tabla15[[#This Row],[cedula]],MINC_022025[CATEGORIA_PROPIA],MINC_022025[FECHA_INGRESO_PRIMER_CARGO],_xlfn.XLOOKUP(Tabla15[[#This Row],[COD]],TNOMINA[CODIGO],TNOMINA[nombre]))</f>
        <v>ROCIO AMARO YNOA</v>
      </c>
      <c r="I529" s="21" t="str">
        <f>_xlfn.XLOOKUP(Tabla15[[#This Row],[cedula]],MINC_022025[CATEGORIA_PROPIA],MINC_022025[CARGO],_xlfn.XLOOKUP(Tabla15[[#This Row],[COD]],TNOMINA[CODIGO],TNOMINA[cargo]))</f>
        <v>ACOMODADOR (A)</v>
      </c>
      <c r="J529" s="21" t="str">
        <f>_xlfn.XLOOKUP(Tabla15[[#This Row],[cedula]],MINC_022025[NUMERO_DOCUMENTO],MINC_022025[LUGAR_FUNCIONES])</f>
        <v>CENTRO DE LA CULTURA DE SANTIAGO</v>
      </c>
      <c r="K5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29" s="21" t="str">
        <f>_xlfn.XLOOKUP(Tabla15[[#This Row],[CARGO]],TSIMPLIFICADO[CARGO],TSIMPLIFICADO[CATEGORIA DEL SERVIDOR],Tabla15[[#This Row],[TIPO]])</f>
        <v>ESTATUTO SIMPLIFICADO</v>
      </c>
      <c r="M529" s="21" t="str">
        <f>IF(Tabla15[[#This Row],[CTA]]="2.1.1.3.01","TRAMITE DE PENSION",IF(Tabla15[[#This Row],[CAT1]]&lt;&gt;"",Tabla15[[#This Row],[CAT1]],Tabla15[[#This Row],[CAT2]]))</f>
        <v>ESTATUTO SIMPLIFICADO</v>
      </c>
      <c r="N529" s="86" t="str">
        <f>_xlfn.XLOOKUP(Tabla15[[#This Row],[cedula]],TFECHA[cedula],TFECHA[desde],"")</f>
        <v/>
      </c>
      <c r="O529" s="86" t="str">
        <f>_xlfn.XLOOKUP(Tabla15[[#This Row],[cedula]],TFECHA[cedula],TFECHA[hasta],"")</f>
        <v/>
      </c>
      <c r="P529" s="34">
        <f>_xlfn.XLOOKUP(Tabla15[[#This Row],[COD]],TNOMINA[CODIGO],TNOMINA[sbruto])</f>
        <v>25000</v>
      </c>
      <c r="Q529" s="34">
        <f>_xlfn.XLOOKUP(Tabla15[[#This Row],[COD]],TNOMINA[CODIGO],TNOMINA[ISR])</f>
        <v>0</v>
      </c>
      <c r="R529" s="34">
        <f>_xlfn.XLOOKUP(Tabla15[[#This Row],[COD]],TNOMINA[CODIGO],TNOMINA[SFS])</f>
        <v>760</v>
      </c>
      <c r="S529" s="34">
        <f>_xlfn.XLOOKUP(Tabla15[[#This Row],[COD]],TNOMINA[CODIGO],TNOMINA[AFP])</f>
        <v>717.5</v>
      </c>
      <c r="T529" s="34">
        <f>_xlfn.XLOOKUP(Tabla15[[#This Row],[COD]],TNOMINA[CODIGO],TNOMINA[Otros Descuentos])</f>
        <v>0</v>
      </c>
      <c r="U529" s="34">
        <f>_xlfn.XLOOKUP(Tabla15[[#This Row],[COD]],TNOMINA[CODIGO],TNOMINA[sneto])</f>
        <v>23497.5</v>
      </c>
      <c r="V529" s="21" t="str" cm="1">
        <f t="array" ref="V529">_xlfn.XLOOKUP(Tabla15[[#This Row],[cedula]],MINC_022025[NUMERO_DOCUMENTO],LEFT(MINC_022025[GENERO],1))</f>
        <v>F</v>
      </c>
      <c r="W529" s="56" t="str">
        <f>_xlfn.XLOOKUP(Tabla15[[#This Row],[DIRECCIÓN O DEPARTAMENTO]],MINC_022025[LUGAR_FUNCIONES],MINC_022025[LUGAR_FUNCIONES_CODIGO])</f>
        <v>01.83.02.00.03</v>
      </c>
      <c r="X529" s="21">
        <f>LEN(Tabla15[[#This Row],[CODIGO LUGAR]])</f>
        <v>14</v>
      </c>
      <c r="Y529" s="2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2" t="str">
        <f>Tabla15[[#This Row],[cedula]]&amp;Tabla15[[#This Row],[CTA]]&amp;Tabla15[[#This Row],[prog]]</f>
        <v>031003814032.1.1.1.0113</v>
      </c>
      <c r="B530" s="21" t="s">
        <v>1787</v>
      </c>
      <c r="C530" s="59" t="s">
        <v>1811</v>
      </c>
      <c r="D530" s="59" t="s">
        <v>5759</v>
      </c>
      <c r="E530" s="59" t="s">
        <v>5731</v>
      </c>
      <c r="F530" s="59" t="s">
        <v>9</v>
      </c>
      <c r="G530" s="59" t="s">
        <v>2521</v>
      </c>
      <c r="H530" s="21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530" s="21" t="str">
        <f>_xlfn.XLOOKUP(Tabla15[[#This Row],[cedula]],MINC_022025[CATEGORIA_PROPIA],MINC_022025[CARGO],_xlfn.XLOOKUP(Tabla15[[#This Row],[COD]],TNOMINA[CODIGO],TNOMINA[cargo]))</f>
        <v>RECEPCIONISTA</v>
      </c>
      <c r="J530" s="21" t="str">
        <f>_xlfn.XLOOKUP(Tabla15[[#This Row],[cedula]],MINC_022025[NUMERO_DOCUMENTO],MINC_022025[LUGAR_FUNCIONES])</f>
        <v>CENTRO DE LA CULTURA DE SANTIAGO</v>
      </c>
      <c r="K5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0" s="21" t="str">
        <f>_xlfn.XLOOKUP(Tabla15[[#This Row],[CARGO]],TSIMPLIFICADO[CARGO],TSIMPLIFICADO[CATEGORIA DEL SERVIDOR],Tabla15[[#This Row],[TIPO]])</f>
        <v>ESTATUTO SIMPLIFICADO</v>
      </c>
      <c r="M530" s="21" t="str">
        <f>IF(Tabla15[[#This Row],[CTA]]="2.1.1.3.01","TRAMITE DE PENSION",IF(Tabla15[[#This Row],[CAT1]]&lt;&gt;"",Tabla15[[#This Row],[CAT1]],Tabla15[[#This Row],[CAT2]]))</f>
        <v>ESTATUTO SIMPLIFICADO</v>
      </c>
      <c r="N530" s="86" t="str">
        <f>_xlfn.XLOOKUP(Tabla15[[#This Row],[cedula]],TFECHA[cedula],TFECHA[desde],"")</f>
        <v/>
      </c>
      <c r="O530" s="86" t="str">
        <f>_xlfn.XLOOKUP(Tabla15[[#This Row],[cedula]],TFECHA[cedula],TFECHA[hasta],"")</f>
        <v/>
      </c>
      <c r="P530" s="34">
        <f>_xlfn.XLOOKUP(Tabla15[[#This Row],[COD]],TNOMINA[CODIGO],TNOMINA[sbruto])</f>
        <v>25000</v>
      </c>
      <c r="Q530" s="34">
        <f>_xlfn.XLOOKUP(Tabla15[[#This Row],[COD]],TNOMINA[CODIGO],TNOMINA[ISR])</f>
        <v>0</v>
      </c>
      <c r="R530" s="34">
        <f>_xlfn.XLOOKUP(Tabla15[[#This Row],[COD]],TNOMINA[CODIGO],TNOMINA[SFS])</f>
        <v>760</v>
      </c>
      <c r="S530" s="34">
        <f>_xlfn.XLOOKUP(Tabla15[[#This Row],[COD]],TNOMINA[CODIGO],TNOMINA[AFP])</f>
        <v>717.5</v>
      </c>
      <c r="T530" s="34">
        <f>_xlfn.XLOOKUP(Tabla15[[#This Row],[COD]],TNOMINA[CODIGO],TNOMINA[Otros Descuentos])</f>
        <v>0</v>
      </c>
      <c r="U530" s="34">
        <f>_xlfn.XLOOKUP(Tabla15[[#This Row],[COD]],TNOMINA[CODIGO],TNOMINA[sneto])</f>
        <v>23497.5</v>
      </c>
      <c r="V530" s="21" t="str" cm="1">
        <f t="array" ref="V530">_xlfn.XLOOKUP(Tabla15[[#This Row],[cedula]],MINC_022025[NUMERO_DOCUMENTO],LEFT(MINC_022025[GENERO],1))</f>
        <v>F</v>
      </c>
      <c r="W530" s="56" t="str">
        <f>_xlfn.XLOOKUP(Tabla15[[#This Row],[DIRECCIÓN O DEPARTAMENTO]],MINC_022025[LUGAR_FUNCIONES],MINC_022025[LUGAR_FUNCIONES_CODIGO])</f>
        <v>01.83.02.00.03</v>
      </c>
      <c r="X530" s="21">
        <f>LEN(Tabla15[[#This Row],[CODIGO LUGAR]])</f>
        <v>14</v>
      </c>
      <c r="Y530" s="2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2" t="str">
        <f>Tabla15[[#This Row],[cedula]]&amp;Tabla15[[#This Row],[CTA]]&amp;Tabla15[[#This Row],[prog]]</f>
        <v>402089235122.1.1.1.0113</v>
      </c>
      <c r="B531" s="21" t="s">
        <v>1787</v>
      </c>
      <c r="C531" s="59" t="s">
        <v>1811</v>
      </c>
      <c r="D531" s="59" t="s">
        <v>5759</v>
      </c>
      <c r="E531" s="59" t="s">
        <v>5731</v>
      </c>
      <c r="F531" s="59" t="s">
        <v>9</v>
      </c>
      <c r="G531" s="59" t="s">
        <v>1541</v>
      </c>
      <c r="H531" s="21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531" s="21" t="str">
        <f>_xlfn.XLOOKUP(Tabla15[[#This Row],[cedula]],MINC_022025[CATEGORIA_PROPIA],MINC_022025[CARGO],_xlfn.XLOOKUP(Tabla15[[#This Row],[COD]],TNOMINA[CODIGO],TNOMINA[cargo]))</f>
        <v>MENSAJERO EXTERNO</v>
      </c>
      <c r="J531" s="21" t="str">
        <f>_xlfn.XLOOKUP(Tabla15[[#This Row],[cedula]],MINC_022025[NUMERO_DOCUMENTO],MINC_022025[LUGAR_FUNCIONES])</f>
        <v>CENTRO DE LA CULTURA DE SANTIAGO</v>
      </c>
      <c r="K5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1" s="21" t="str">
        <f>_xlfn.XLOOKUP(Tabla15[[#This Row],[CARGO]],TSIMPLIFICADO[CARGO],TSIMPLIFICADO[CATEGORIA DEL SERVIDOR],Tabla15[[#This Row],[TIPO]])</f>
        <v>ESTATUTO SIMPLIFICADO</v>
      </c>
      <c r="M531" s="21" t="str">
        <f>IF(Tabla15[[#This Row],[CTA]]="2.1.1.3.01","TRAMITE DE PENSION",IF(Tabla15[[#This Row],[CAT1]]&lt;&gt;"",Tabla15[[#This Row],[CAT1]],Tabla15[[#This Row],[CAT2]]))</f>
        <v>ESTATUTO SIMPLIFICADO</v>
      </c>
      <c r="N531" s="86" t="str">
        <f>_xlfn.XLOOKUP(Tabla15[[#This Row],[cedula]],TFECHA[cedula],TFECHA[desde],"")</f>
        <v/>
      </c>
      <c r="O531" s="86" t="str">
        <f>_xlfn.XLOOKUP(Tabla15[[#This Row],[cedula]],TFECHA[cedula],TFECHA[hasta],"")</f>
        <v/>
      </c>
      <c r="P531" s="34">
        <f>_xlfn.XLOOKUP(Tabla15[[#This Row],[COD]],TNOMINA[CODIGO],TNOMINA[sbruto])</f>
        <v>24000</v>
      </c>
      <c r="Q531" s="34">
        <f>_xlfn.XLOOKUP(Tabla15[[#This Row],[COD]],TNOMINA[CODIGO],TNOMINA[ISR])</f>
        <v>0</v>
      </c>
      <c r="R531" s="34">
        <f>_xlfn.XLOOKUP(Tabla15[[#This Row],[COD]],TNOMINA[CODIGO],TNOMINA[SFS])</f>
        <v>729.6</v>
      </c>
      <c r="S531" s="34">
        <f>_xlfn.XLOOKUP(Tabla15[[#This Row],[COD]],TNOMINA[CODIGO],TNOMINA[AFP])</f>
        <v>688.8</v>
      </c>
      <c r="T531" s="34">
        <f>_xlfn.XLOOKUP(Tabla15[[#This Row],[COD]],TNOMINA[CODIGO],TNOMINA[Otros Descuentos])</f>
        <v>0</v>
      </c>
      <c r="U531" s="34">
        <f>_xlfn.XLOOKUP(Tabla15[[#This Row],[COD]],TNOMINA[CODIGO],TNOMINA[sneto])</f>
        <v>22556.6</v>
      </c>
      <c r="V531" s="21" t="str" cm="1">
        <f t="array" ref="V531">_xlfn.XLOOKUP(Tabla15[[#This Row],[cedula]],MINC_022025[NUMERO_DOCUMENTO],LEFT(MINC_022025[GENERO],1))</f>
        <v>M</v>
      </c>
      <c r="W531" s="56" t="str">
        <f>_xlfn.XLOOKUP(Tabla15[[#This Row],[DIRECCIÓN O DEPARTAMENTO]],MINC_022025[LUGAR_FUNCIONES],MINC_022025[LUGAR_FUNCIONES_CODIGO])</f>
        <v>01.83.02.00.03</v>
      </c>
      <c r="X531" s="21">
        <f>LEN(Tabla15[[#This Row],[CODIGO LUGAR]])</f>
        <v>14</v>
      </c>
      <c r="Y531" s="2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2" t="str">
        <f>Tabla15[[#This Row],[cedula]]&amp;Tabla15[[#This Row],[CTA]]&amp;Tabla15[[#This Row],[prog]]</f>
        <v>031032686802.1.1.1.0113</v>
      </c>
      <c r="B532" s="21" t="s">
        <v>1787</v>
      </c>
      <c r="C532" s="59" t="s">
        <v>1811</v>
      </c>
      <c r="D532" s="59" t="s">
        <v>5759</v>
      </c>
      <c r="E532" s="59" t="s">
        <v>5731</v>
      </c>
      <c r="F532" s="59" t="s">
        <v>9</v>
      </c>
      <c r="G532" s="59" t="s">
        <v>1647</v>
      </c>
      <c r="H532" s="21" t="str">
        <f>_xlfn.XLOOKUP(Tabla15[[#This Row],[cedula]],MINC_022025[CATEGORIA_PROPIA],MINC_022025[FECHA_INGRESO_PRIMER_CARGO],_xlfn.XLOOKUP(Tabla15[[#This Row],[COD]],TNOMINA[CODIGO],TNOMINA[nombre]))</f>
        <v>YEIMY MARGARITA GARCIA ALMONTE</v>
      </c>
      <c r="I532" s="21" t="str">
        <f>_xlfn.XLOOKUP(Tabla15[[#This Row],[cedula]],MINC_022025[CATEGORIA_PROPIA],MINC_022025[CARGO],_xlfn.XLOOKUP(Tabla15[[#This Row],[COD]],TNOMINA[CODIGO],TNOMINA[cargo]))</f>
        <v>ACOMODADOR (A)</v>
      </c>
      <c r="J532" s="21" t="str">
        <f>_xlfn.XLOOKUP(Tabla15[[#This Row],[cedula]],MINC_022025[NUMERO_DOCUMENTO],MINC_022025[LUGAR_FUNCIONES])</f>
        <v>CENTRO DE LA CULTURA DE SANTIAGO</v>
      </c>
      <c r="K5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2" s="21" t="str">
        <f>_xlfn.XLOOKUP(Tabla15[[#This Row],[CARGO]],TSIMPLIFICADO[CARGO],TSIMPLIFICADO[CATEGORIA DEL SERVIDOR],Tabla15[[#This Row],[TIPO]])</f>
        <v>ESTATUTO SIMPLIFICADO</v>
      </c>
      <c r="M532" s="21" t="str">
        <f>IF(Tabla15[[#This Row],[CTA]]="2.1.1.3.01","TRAMITE DE PENSION",IF(Tabla15[[#This Row],[CAT1]]&lt;&gt;"",Tabla15[[#This Row],[CAT1]],Tabla15[[#This Row],[CAT2]]))</f>
        <v>ESTATUTO SIMPLIFICADO</v>
      </c>
      <c r="N532" s="86" t="str">
        <f>_xlfn.XLOOKUP(Tabla15[[#This Row],[cedula]],TFECHA[cedula],TFECHA[desde],"")</f>
        <v/>
      </c>
      <c r="O532" s="86" t="str">
        <f>_xlfn.XLOOKUP(Tabla15[[#This Row],[cedula]],TFECHA[cedula],TFECHA[hasta],"")</f>
        <v/>
      </c>
      <c r="P532" s="34">
        <f>_xlfn.XLOOKUP(Tabla15[[#This Row],[COD]],TNOMINA[CODIGO],TNOMINA[sbruto])</f>
        <v>20000</v>
      </c>
      <c r="Q532" s="34">
        <f>_xlfn.XLOOKUP(Tabla15[[#This Row],[COD]],TNOMINA[CODIGO],TNOMINA[ISR])</f>
        <v>0</v>
      </c>
      <c r="R532" s="34">
        <f>_xlfn.XLOOKUP(Tabla15[[#This Row],[COD]],TNOMINA[CODIGO],TNOMINA[SFS])</f>
        <v>608</v>
      </c>
      <c r="S532" s="34">
        <f>_xlfn.XLOOKUP(Tabla15[[#This Row],[COD]],TNOMINA[CODIGO],TNOMINA[AFP])</f>
        <v>574</v>
      </c>
      <c r="T532" s="34">
        <f>_xlfn.XLOOKUP(Tabla15[[#This Row],[COD]],TNOMINA[CODIGO],TNOMINA[Otros Descuentos])</f>
        <v>0</v>
      </c>
      <c r="U532" s="34">
        <f>_xlfn.XLOOKUP(Tabla15[[#This Row],[COD]],TNOMINA[CODIGO],TNOMINA[sneto])</f>
        <v>18793</v>
      </c>
      <c r="V532" s="21" t="str" cm="1">
        <f t="array" ref="V532">_xlfn.XLOOKUP(Tabla15[[#This Row],[cedula]],MINC_022025[NUMERO_DOCUMENTO],LEFT(MINC_022025[GENERO],1))</f>
        <v>F</v>
      </c>
      <c r="W532" s="56" t="str">
        <f>_xlfn.XLOOKUP(Tabla15[[#This Row],[DIRECCIÓN O DEPARTAMENTO]],MINC_022025[LUGAR_FUNCIONES],MINC_022025[LUGAR_FUNCIONES_CODIGO])</f>
        <v>01.83.02.00.03</v>
      </c>
      <c r="X532" s="21">
        <f>LEN(Tabla15[[#This Row],[CODIGO LUGAR]])</f>
        <v>14</v>
      </c>
      <c r="Y532" s="2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2" t="str">
        <f>Tabla15[[#This Row],[cedula]]&amp;Tabla15[[#This Row],[CTA]]&amp;Tabla15[[#This Row],[prog]]</f>
        <v>402266495292.1.1.1.0113</v>
      </c>
      <c r="B533" s="21" t="s">
        <v>1787</v>
      </c>
      <c r="C533" s="59" t="s">
        <v>1811</v>
      </c>
      <c r="D533" s="59" t="s">
        <v>5759</v>
      </c>
      <c r="E533" s="59" t="s">
        <v>5731</v>
      </c>
      <c r="F533" s="59" t="s">
        <v>9</v>
      </c>
      <c r="G533" s="59" t="s">
        <v>2766</v>
      </c>
      <c r="H533" s="21" t="str">
        <f>_xlfn.XLOOKUP(Tabla15[[#This Row],[cedula]],MINC_022025[CATEGORIA_PROPIA],MINC_022025[FECHA_INGRESO_PRIMER_CARGO],_xlfn.XLOOKUP(Tabla15[[#This Row],[COD]],TNOMINA[CODIGO],TNOMINA[nombre]))</f>
        <v>ANA GABRIELA RODRIGUEZ CASTILLO</v>
      </c>
      <c r="I533" s="21" t="str">
        <f>_xlfn.XLOOKUP(Tabla15[[#This Row],[cedula]],MINC_022025[CATEGORIA_PROPIA],MINC_022025[CARGO],_xlfn.XLOOKUP(Tabla15[[#This Row],[COD]],TNOMINA[CODIGO],TNOMINA[cargo]))</f>
        <v>CONSERJE</v>
      </c>
      <c r="J533" s="21" t="str">
        <f>_xlfn.XLOOKUP(Tabla15[[#This Row],[cedula]],MINC_022025[NUMERO_DOCUMENTO],MINC_022025[LUGAR_FUNCIONES])</f>
        <v>CENTRO DE LA CULTURA DE SANTIAGO</v>
      </c>
      <c r="K5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3" s="21" t="str">
        <f>_xlfn.XLOOKUP(Tabla15[[#This Row],[CARGO]],TSIMPLIFICADO[CARGO],TSIMPLIFICADO[CATEGORIA DEL SERVIDOR],Tabla15[[#This Row],[TIPO]])</f>
        <v>ESTATUTO SIMPLIFICADO</v>
      </c>
      <c r="M533" s="21" t="str">
        <f>IF(Tabla15[[#This Row],[CTA]]="2.1.1.3.01","TRAMITE DE PENSION",IF(Tabla15[[#This Row],[CAT1]]&lt;&gt;"",Tabla15[[#This Row],[CAT1]],Tabla15[[#This Row],[CAT2]]))</f>
        <v>ESTATUTO SIMPLIFICADO</v>
      </c>
      <c r="N533" s="86" t="str">
        <f>_xlfn.XLOOKUP(Tabla15[[#This Row],[cedula]],TFECHA[cedula],TFECHA[desde],"")</f>
        <v/>
      </c>
      <c r="O533" s="86" t="str">
        <f>_xlfn.XLOOKUP(Tabla15[[#This Row],[cedula]],TFECHA[cedula],TFECHA[hasta],"")</f>
        <v/>
      </c>
      <c r="P533" s="34">
        <f>_xlfn.XLOOKUP(Tabla15[[#This Row],[COD]],TNOMINA[CODIGO],TNOMINA[sbruto])</f>
        <v>18000</v>
      </c>
      <c r="Q533" s="34">
        <f>_xlfn.XLOOKUP(Tabla15[[#This Row],[COD]],TNOMINA[CODIGO],TNOMINA[ISR])</f>
        <v>0</v>
      </c>
      <c r="R533" s="34">
        <f>_xlfn.XLOOKUP(Tabla15[[#This Row],[COD]],TNOMINA[CODIGO],TNOMINA[SFS])</f>
        <v>547.20000000000005</v>
      </c>
      <c r="S533" s="34">
        <f>_xlfn.XLOOKUP(Tabla15[[#This Row],[COD]],TNOMINA[CODIGO],TNOMINA[AFP])</f>
        <v>516.6</v>
      </c>
      <c r="T533" s="34">
        <f>_xlfn.XLOOKUP(Tabla15[[#This Row],[COD]],TNOMINA[CODIGO],TNOMINA[Otros Descuentos])</f>
        <v>0</v>
      </c>
      <c r="U533" s="34">
        <f>_xlfn.XLOOKUP(Tabla15[[#This Row],[COD]],TNOMINA[CODIGO],TNOMINA[sneto])</f>
        <v>16911.2</v>
      </c>
      <c r="V533" s="21" t="str" cm="1">
        <f t="array" ref="V533">_xlfn.XLOOKUP(Tabla15[[#This Row],[cedula]],MINC_022025[NUMERO_DOCUMENTO],LEFT(MINC_022025[GENERO],1))</f>
        <v>F</v>
      </c>
      <c r="W533" s="56" t="str">
        <f>_xlfn.XLOOKUP(Tabla15[[#This Row],[DIRECCIÓN O DEPARTAMENTO]],MINC_022025[LUGAR_FUNCIONES],MINC_022025[LUGAR_FUNCIONES_CODIGO])</f>
        <v>01.83.02.00.03</v>
      </c>
      <c r="X533" s="21">
        <f>LEN(Tabla15[[#This Row],[CODIGO LUGAR]])</f>
        <v>14</v>
      </c>
      <c r="Y533" s="2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2" t="str">
        <f>Tabla15[[#This Row],[cedula]]&amp;Tabla15[[#This Row],[CTA]]&amp;Tabla15[[#This Row],[prog]]</f>
        <v>031030627862.1.1.1.0113</v>
      </c>
      <c r="B534" s="21" t="s">
        <v>1787</v>
      </c>
      <c r="C534" s="59" t="s">
        <v>1811</v>
      </c>
      <c r="D534" s="59" t="s">
        <v>5759</v>
      </c>
      <c r="E534" s="59" t="s">
        <v>5731</v>
      </c>
      <c r="F534" s="59" t="s">
        <v>9</v>
      </c>
      <c r="G534" s="59" t="s">
        <v>1536</v>
      </c>
      <c r="H534" s="21" t="str">
        <f>_xlfn.XLOOKUP(Tabla15[[#This Row],[cedula]],MINC_022025[CATEGORIA_PROPIA],MINC_022025[FECHA_INGRESO_PRIMER_CARGO],_xlfn.XLOOKUP(Tabla15[[#This Row],[COD]],TNOMINA[CODIGO],TNOMINA[nombre]))</f>
        <v>EDWARD ALFONSO CABRERA ROSARIO</v>
      </c>
      <c r="I534" s="21" t="str">
        <f>_xlfn.XLOOKUP(Tabla15[[#This Row],[cedula]],MINC_022025[CATEGORIA_PROPIA],MINC_022025[CARGO],_xlfn.XLOOKUP(Tabla15[[#This Row],[COD]],TNOMINA[CODIGO],TNOMINA[cargo]))</f>
        <v>VIGILANTE</v>
      </c>
      <c r="J534" s="21" t="str">
        <f>_xlfn.XLOOKUP(Tabla15[[#This Row],[cedula]],MINC_022025[NUMERO_DOCUMENTO],MINC_022025[LUGAR_FUNCIONES])</f>
        <v>CENTRO DE LA CULTURA DE SANTIAGO</v>
      </c>
      <c r="K5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4" s="21" t="str">
        <f>_xlfn.XLOOKUP(Tabla15[[#This Row],[CARGO]],TSIMPLIFICADO[CARGO],TSIMPLIFICADO[CATEGORIA DEL SERVIDOR],Tabla15[[#This Row],[TIPO]])</f>
        <v>ESTATUTO SIMPLIFICADO</v>
      </c>
      <c r="M534" s="21" t="str">
        <f>IF(Tabla15[[#This Row],[CTA]]="2.1.1.3.01","TRAMITE DE PENSION",IF(Tabla15[[#This Row],[CAT1]]&lt;&gt;"",Tabla15[[#This Row],[CAT1]],Tabla15[[#This Row],[CAT2]]))</f>
        <v>ESTATUTO SIMPLIFICADO</v>
      </c>
      <c r="N534" s="86" t="str">
        <f>_xlfn.XLOOKUP(Tabla15[[#This Row],[cedula]],TFECHA[cedula],TFECHA[desde],"")</f>
        <v/>
      </c>
      <c r="O534" s="86" t="str">
        <f>_xlfn.XLOOKUP(Tabla15[[#This Row],[cedula]],TFECHA[cedula],TFECHA[hasta],"")</f>
        <v/>
      </c>
      <c r="P534" s="34">
        <f>_xlfn.XLOOKUP(Tabla15[[#This Row],[COD]],TNOMINA[CODIGO],TNOMINA[sbruto])</f>
        <v>18000</v>
      </c>
      <c r="Q534" s="34">
        <f>_xlfn.XLOOKUP(Tabla15[[#This Row],[COD]],TNOMINA[CODIGO],TNOMINA[ISR])</f>
        <v>0</v>
      </c>
      <c r="R534" s="34">
        <f>_xlfn.XLOOKUP(Tabla15[[#This Row],[COD]],TNOMINA[CODIGO],TNOMINA[SFS])</f>
        <v>547.20000000000005</v>
      </c>
      <c r="S534" s="34">
        <f>_xlfn.XLOOKUP(Tabla15[[#This Row],[COD]],TNOMINA[CODIGO],TNOMINA[AFP])</f>
        <v>516.6</v>
      </c>
      <c r="T534" s="34">
        <f>_xlfn.XLOOKUP(Tabla15[[#This Row],[COD]],TNOMINA[CODIGO],TNOMINA[Otros Descuentos])</f>
        <v>0</v>
      </c>
      <c r="U534" s="34">
        <f>_xlfn.XLOOKUP(Tabla15[[#This Row],[COD]],TNOMINA[CODIGO],TNOMINA[sneto])</f>
        <v>16911.2</v>
      </c>
      <c r="V534" s="21" t="str" cm="1">
        <f t="array" ref="V534">_xlfn.XLOOKUP(Tabla15[[#This Row],[cedula]],MINC_022025[NUMERO_DOCUMENTO],LEFT(MINC_022025[GENERO],1))</f>
        <v>M</v>
      </c>
      <c r="W534" s="56" t="str">
        <f>_xlfn.XLOOKUP(Tabla15[[#This Row],[DIRECCIÓN O DEPARTAMENTO]],MINC_022025[LUGAR_FUNCIONES],MINC_022025[LUGAR_FUNCIONES_CODIGO])</f>
        <v>01.83.02.00.03</v>
      </c>
      <c r="X534" s="21">
        <f>LEN(Tabla15[[#This Row],[CODIGO LUGAR]])</f>
        <v>14</v>
      </c>
      <c r="Y534" s="2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2" t="str">
        <f>Tabla15[[#This Row],[cedula]]&amp;Tabla15[[#This Row],[CTA]]&amp;Tabla15[[#This Row],[prog]]</f>
        <v>046002475322.1.1.1.0113</v>
      </c>
      <c r="B535" s="21" t="s">
        <v>1787</v>
      </c>
      <c r="C535" s="59" t="s">
        <v>1811</v>
      </c>
      <c r="D535" s="59" t="s">
        <v>5759</v>
      </c>
      <c r="E535" s="59" t="s">
        <v>5731</v>
      </c>
      <c r="F535" s="59" t="s">
        <v>9</v>
      </c>
      <c r="G535" s="59" t="s">
        <v>1542</v>
      </c>
      <c r="H535" s="21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535" s="21" t="str">
        <f>_xlfn.XLOOKUP(Tabla15[[#This Row],[cedula]],MINC_022025[CATEGORIA_PROPIA],MINC_022025[CARGO],_xlfn.XLOOKUP(Tabla15[[#This Row],[COD]],TNOMINA[CODIGO],TNOMINA[cargo]))</f>
        <v>CONSERJE</v>
      </c>
      <c r="J535" s="21" t="str">
        <f>_xlfn.XLOOKUP(Tabla15[[#This Row],[cedula]],MINC_022025[NUMERO_DOCUMENTO],MINC_022025[LUGAR_FUNCIONES])</f>
        <v>CENTRO DE LA CULTURA DE SANTIAGO</v>
      </c>
      <c r="K5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5" s="21" t="str">
        <f>_xlfn.XLOOKUP(Tabla15[[#This Row],[CARGO]],TSIMPLIFICADO[CARGO],TSIMPLIFICADO[CATEGORIA DEL SERVIDOR],Tabla15[[#This Row],[TIPO]])</f>
        <v>ESTATUTO SIMPLIFICADO</v>
      </c>
      <c r="M535" s="21" t="str">
        <f>IF(Tabla15[[#This Row],[CTA]]="2.1.1.3.01","TRAMITE DE PENSION",IF(Tabla15[[#This Row],[CAT1]]&lt;&gt;"",Tabla15[[#This Row],[CAT1]],Tabla15[[#This Row],[CAT2]]))</f>
        <v>ESTATUTO SIMPLIFICADO</v>
      </c>
      <c r="N535" s="86" t="str">
        <f>_xlfn.XLOOKUP(Tabla15[[#This Row],[cedula]],TFECHA[cedula],TFECHA[desde],"")</f>
        <v/>
      </c>
      <c r="O535" s="86" t="str">
        <f>_xlfn.XLOOKUP(Tabla15[[#This Row],[cedula]],TFECHA[cedula],TFECHA[hasta],"")</f>
        <v/>
      </c>
      <c r="P535" s="34">
        <f>_xlfn.XLOOKUP(Tabla15[[#This Row],[COD]],TNOMINA[CODIGO],TNOMINA[sbruto])</f>
        <v>18000</v>
      </c>
      <c r="Q535" s="34">
        <f>_xlfn.XLOOKUP(Tabla15[[#This Row],[COD]],TNOMINA[CODIGO],TNOMINA[ISR])</f>
        <v>0</v>
      </c>
      <c r="R535" s="34">
        <f>_xlfn.XLOOKUP(Tabla15[[#This Row],[COD]],TNOMINA[CODIGO],TNOMINA[SFS])</f>
        <v>547.20000000000005</v>
      </c>
      <c r="S535" s="34">
        <f>_xlfn.XLOOKUP(Tabla15[[#This Row],[COD]],TNOMINA[CODIGO],TNOMINA[AFP])</f>
        <v>516.6</v>
      </c>
      <c r="T535" s="34">
        <f>_xlfn.XLOOKUP(Tabla15[[#This Row],[COD]],TNOMINA[CODIGO],TNOMINA[Otros Descuentos])</f>
        <v>0</v>
      </c>
      <c r="U535" s="34">
        <f>_xlfn.XLOOKUP(Tabla15[[#This Row],[COD]],TNOMINA[CODIGO],TNOMINA[sneto])</f>
        <v>16911.2</v>
      </c>
      <c r="V535" s="21" t="str" cm="1">
        <f t="array" ref="V535">_xlfn.XLOOKUP(Tabla15[[#This Row],[cedula]],MINC_022025[NUMERO_DOCUMENTO],LEFT(MINC_022025[GENERO],1))</f>
        <v>F</v>
      </c>
      <c r="W535" s="56" t="str">
        <f>_xlfn.XLOOKUP(Tabla15[[#This Row],[DIRECCIÓN O DEPARTAMENTO]],MINC_022025[LUGAR_FUNCIONES],MINC_022025[LUGAR_FUNCIONES_CODIGO])</f>
        <v>01.83.02.00.03</v>
      </c>
      <c r="X535" s="21">
        <f>LEN(Tabla15[[#This Row],[CODIGO LUGAR]])</f>
        <v>14</v>
      </c>
      <c r="Y535" s="2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2" t="str">
        <f>Tabla15[[#This Row],[cedula]]&amp;Tabla15[[#This Row],[CTA]]&amp;Tabla15[[#This Row],[prog]]</f>
        <v>031022431552.1.1.1.0113</v>
      </c>
      <c r="B536" s="21" t="s">
        <v>1787</v>
      </c>
      <c r="C536" s="59" t="s">
        <v>1811</v>
      </c>
      <c r="D536" s="59" t="s">
        <v>5759</v>
      </c>
      <c r="E536" s="59" t="s">
        <v>5731</v>
      </c>
      <c r="F536" s="59" t="s">
        <v>9</v>
      </c>
      <c r="G536" s="59" t="s">
        <v>1583</v>
      </c>
      <c r="H536" s="21" t="str">
        <f>_xlfn.XLOOKUP(Tabla15[[#This Row],[cedula]],MINC_022025[CATEGORIA_PROPIA],MINC_022025[FECHA_INGRESO_PRIMER_CARGO],_xlfn.XLOOKUP(Tabla15[[#This Row],[COD]],TNOMINA[CODIGO],TNOMINA[nombre]))</f>
        <v>JOSE MIGUEL RODRIGUEZ</v>
      </c>
      <c r="I536" s="21" t="str">
        <f>_xlfn.XLOOKUP(Tabla15[[#This Row],[cedula]],MINC_022025[CATEGORIA_PROPIA],MINC_022025[CARGO],_xlfn.XLOOKUP(Tabla15[[#This Row],[COD]],TNOMINA[CODIGO],TNOMINA[cargo]))</f>
        <v>VIGILANTE</v>
      </c>
      <c r="J536" s="21" t="str">
        <f>_xlfn.XLOOKUP(Tabla15[[#This Row],[cedula]],MINC_022025[NUMERO_DOCUMENTO],MINC_022025[LUGAR_FUNCIONES])</f>
        <v>CENTRO DE LA CULTURA DE SANTIAGO</v>
      </c>
      <c r="K5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6" s="21" t="str">
        <f>_xlfn.XLOOKUP(Tabla15[[#This Row],[CARGO]],TSIMPLIFICADO[CARGO],TSIMPLIFICADO[CATEGORIA DEL SERVIDOR],Tabla15[[#This Row],[TIPO]])</f>
        <v>ESTATUTO SIMPLIFICADO</v>
      </c>
      <c r="M536" s="21" t="str">
        <f>IF(Tabla15[[#This Row],[CTA]]="2.1.1.3.01","TRAMITE DE PENSION",IF(Tabla15[[#This Row],[CAT1]]&lt;&gt;"",Tabla15[[#This Row],[CAT1]],Tabla15[[#This Row],[CAT2]]))</f>
        <v>ESTATUTO SIMPLIFICADO</v>
      </c>
      <c r="N536" s="86" t="str">
        <f>_xlfn.XLOOKUP(Tabla15[[#This Row],[cedula]],TFECHA[cedula],TFECHA[desde],"")</f>
        <v/>
      </c>
      <c r="O536" s="86" t="str">
        <f>_xlfn.XLOOKUP(Tabla15[[#This Row],[cedula]],TFECHA[cedula],TFECHA[hasta],"")</f>
        <v/>
      </c>
      <c r="P536" s="34">
        <f>_xlfn.XLOOKUP(Tabla15[[#This Row],[COD]],TNOMINA[CODIGO],TNOMINA[sbruto])</f>
        <v>18000</v>
      </c>
      <c r="Q536" s="34">
        <f>_xlfn.XLOOKUP(Tabla15[[#This Row],[COD]],TNOMINA[CODIGO],TNOMINA[ISR])</f>
        <v>0</v>
      </c>
      <c r="R536" s="34">
        <f>_xlfn.XLOOKUP(Tabla15[[#This Row],[COD]],TNOMINA[CODIGO],TNOMINA[SFS])</f>
        <v>547.20000000000005</v>
      </c>
      <c r="S536" s="34">
        <f>_xlfn.XLOOKUP(Tabla15[[#This Row],[COD]],TNOMINA[CODIGO],TNOMINA[AFP])</f>
        <v>516.6</v>
      </c>
      <c r="T536" s="34">
        <f>_xlfn.XLOOKUP(Tabla15[[#This Row],[COD]],TNOMINA[CODIGO],TNOMINA[Otros Descuentos])</f>
        <v>0</v>
      </c>
      <c r="U536" s="34">
        <f>_xlfn.XLOOKUP(Tabla15[[#This Row],[COD]],TNOMINA[CODIGO],TNOMINA[sneto])</f>
        <v>16311.2</v>
      </c>
      <c r="V536" s="21" t="str" cm="1">
        <f t="array" ref="V536">_xlfn.XLOOKUP(Tabla15[[#This Row],[cedula]],MINC_022025[NUMERO_DOCUMENTO],LEFT(MINC_022025[GENERO],1))</f>
        <v>M</v>
      </c>
      <c r="W536" s="56" t="str">
        <f>_xlfn.XLOOKUP(Tabla15[[#This Row],[DIRECCIÓN O DEPARTAMENTO]],MINC_022025[LUGAR_FUNCIONES],MINC_022025[LUGAR_FUNCIONES_CODIGO])</f>
        <v>01.83.02.00.03</v>
      </c>
      <c r="X536" s="21">
        <f>LEN(Tabla15[[#This Row],[CODIGO LUGAR]])</f>
        <v>14</v>
      </c>
      <c r="Y536" s="2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2" t="str">
        <f>Tabla15[[#This Row],[cedula]]&amp;Tabla15[[#This Row],[CTA]]&amp;Tabla15[[#This Row],[prog]]</f>
        <v>031007196102.1.1.1.0113</v>
      </c>
      <c r="B537" s="21" t="s">
        <v>1787</v>
      </c>
      <c r="C537" s="59" t="s">
        <v>1811</v>
      </c>
      <c r="D537" s="59" t="s">
        <v>5759</v>
      </c>
      <c r="E537" s="59" t="s">
        <v>5731</v>
      </c>
      <c r="F537" s="59" t="s">
        <v>9</v>
      </c>
      <c r="G537" s="59" t="s">
        <v>1597</v>
      </c>
      <c r="H537" s="21" t="str">
        <f>_xlfn.XLOOKUP(Tabla15[[#This Row],[cedula]],MINC_022025[CATEGORIA_PROPIA],MINC_022025[FECHA_INGRESO_PRIMER_CARGO],_xlfn.XLOOKUP(Tabla15[[#This Row],[COD]],TNOMINA[CODIGO],TNOMINA[nombre]))</f>
        <v>JUSTO ANTONIO BATISTA TAVAREZ</v>
      </c>
      <c r="I537" s="21" t="str">
        <f>_xlfn.XLOOKUP(Tabla15[[#This Row],[cedula]],MINC_022025[CATEGORIA_PROPIA],MINC_022025[CARGO],_xlfn.XLOOKUP(Tabla15[[#This Row],[COD]],TNOMINA[CODIGO],TNOMINA[cargo]))</f>
        <v>CONSERJE</v>
      </c>
      <c r="J537" s="21" t="str">
        <f>_xlfn.XLOOKUP(Tabla15[[#This Row],[cedula]],MINC_022025[NUMERO_DOCUMENTO],MINC_022025[LUGAR_FUNCIONES])</f>
        <v>CENTRO DE LA CULTURA DE SANTIAGO</v>
      </c>
      <c r="K5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7" s="21" t="str">
        <f>_xlfn.XLOOKUP(Tabla15[[#This Row],[CARGO]],TSIMPLIFICADO[CARGO],TSIMPLIFICADO[CATEGORIA DEL SERVIDOR],Tabla15[[#This Row],[TIPO]])</f>
        <v>ESTATUTO SIMPLIFICADO</v>
      </c>
      <c r="M537" s="21" t="str">
        <f>IF(Tabla15[[#This Row],[CTA]]="2.1.1.3.01","TRAMITE DE PENSION",IF(Tabla15[[#This Row],[CAT1]]&lt;&gt;"",Tabla15[[#This Row],[CAT1]],Tabla15[[#This Row],[CAT2]]))</f>
        <v>ESTATUTO SIMPLIFICADO</v>
      </c>
      <c r="N537" s="86" t="str">
        <f>_xlfn.XLOOKUP(Tabla15[[#This Row],[cedula]],TFECHA[cedula],TFECHA[desde],"")</f>
        <v/>
      </c>
      <c r="O537" s="86" t="str">
        <f>_xlfn.XLOOKUP(Tabla15[[#This Row],[cedula]],TFECHA[cedula],TFECHA[hasta],"")</f>
        <v/>
      </c>
      <c r="P537" s="34">
        <f>_xlfn.XLOOKUP(Tabla15[[#This Row],[COD]],TNOMINA[CODIGO],TNOMINA[sbruto])</f>
        <v>18000</v>
      </c>
      <c r="Q537" s="34">
        <f>_xlfn.XLOOKUP(Tabla15[[#This Row],[COD]],TNOMINA[CODIGO],TNOMINA[ISR])</f>
        <v>0</v>
      </c>
      <c r="R537" s="34">
        <f>_xlfn.XLOOKUP(Tabla15[[#This Row],[COD]],TNOMINA[CODIGO],TNOMINA[SFS])</f>
        <v>547.20000000000005</v>
      </c>
      <c r="S537" s="34">
        <f>_xlfn.XLOOKUP(Tabla15[[#This Row],[COD]],TNOMINA[CODIGO],TNOMINA[AFP])</f>
        <v>516.6</v>
      </c>
      <c r="T537" s="34">
        <f>_xlfn.XLOOKUP(Tabla15[[#This Row],[COD]],TNOMINA[CODIGO],TNOMINA[Otros Descuentos])</f>
        <v>0</v>
      </c>
      <c r="U537" s="34">
        <f>_xlfn.XLOOKUP(Tabla15[[#This Row],[COD]],TNOMINA[CODIGO],TNOMINA[sneto])</f>
        <v>16911.2</v>
      </c>
      <c r="V537" s="21" t="str" cm="1">
        <f t="array" ref="V537">_xlfn.XLOOKUP(Tabla15[[#This Row],[cedula]],MINC_022025[NUMERO_DOCUMENTO],LEFT(MINC_022025[GENERO],1))</f>
        <v>M</v>
      </c>
      <c r="W537" s="56" t="str">
        <f>_xlfn.XLOOKUP(Tabla15[[#This Row],[DIRECCIÓN O DEPARTAMENTO]],MINC_022025[LUGAR_FUNCIONES],MINC_022025[LUGAR_FUNCIONES_CODIGO])</f>
        <v>01.83.02.00.03</v>
      </c>
      <c r="X537" s="21">
        <f>LEN(Tabla15[[#This Row],[CODIGO LUGAR]])</f>
        <v>14</v>
      </c>
      <c r="Y537" s="2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2" t="str">
        <f>Tabla15[[#This Row],[cedula]]&amp;Tabla15[[#This Row],[CTA]]&amp;Tabla15[[#This Row],[prog]]</f>
        <v>031018553552.1.1.1.0113</v>
      </c>
      <c r="B538" s="21" t="s">
        <v>1787</v>
      </c>
      <c r="C538" s="59" t="s">
        <v>1811</v>
      </c>
      <c r="D538" s="59" t="s">
        <v>5759</v>
      </c>
      <c r="E538" s="59" t="s">
        <v>5731</v>
      </c>
      <c r="F538" s="59" t="s">
        <v>9</v>
      </c>
      <c r="G538" s="59" t="s">
        <v>1610</v>
      </c>
      <c r="H538" s="21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538" s="21" t="str">
        <f>_xlfn.XLOOKUP(Tabla15[[#This Row],[cedula]],MINC_022025[CATEGORIA_PROPIA],MINC_022025[CARGO],_xlfn.XLOOKUP(Tabla15[[#This Row],[COD]],TNOMINA[CODIGO],TNOMINA[cargo]))</f>
        <v>CONSERJE</v>
      </c>
      <c r="J538" s="21" t="str">
        <f>_xlfn.XLOOKUP(Tabla15[[#This Row],[cedula]],MINC_022025[NUMERO_DOCUMENTO],MINC_022025[LUGAR_FUNCIONES])</f>
        <v>CENTRO DE LA CULTURA DE SANTIAGO</v>
      </c>
      <c r="K5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38" s="21" t="str">
        <f>_xlfn.XLOOKUP(Tabla15[[#This Row],[CARGO]],TSIMPLIFICADO[CARGO],TSIMPLIFICADO[CATEGORIA DEL SERVIDOR],Tabla15[[#This Row],[TIPO]])</f>
        <v>ESTATUTO SIMPLIFICADO</v>
      </c>
      <c r="M538" s="21" t="str">
        <f>IF(Tabla15[[#This Row],[CTA]]="2.1.1.3.01","TRAMITE DE PENSION",IF(Tabla15[[#This Row],[CAT1]]&lt;&gt;"",Tabla15[[#This Row],[CAT1]],Tabla15[[#This Row],[CAT2]]))</f>
        <v>ESTATUTO SIMPLIFICADO</v>
      </c>
      <c r="N538" s="86" t="str">
        <f>_xlfn.XLOOKUP(Tabla15[[#This Row],[cedula]],TFECHA[cedula],TFECHA[desde],"")</f>
        <v/>
      </c>
      <c r="O538" s="86" t="str">
        <f>_xlfn.XLOOKUP(Tabla15[[#This Row],[cedula]],TFECHA[cedula],TFECHA[hasta],"")</f>
        <v/>
      </c>
      <c r="P538" s="34">
        <f>_xlfn.XLOOKUP(Tabla15[[#This Row],[COD]],TNOMINA[CODIGO],TNOMINA[sbruto])</f>
        <v>18000</v>
      </c>
      <c r="Q538" s="34">
        <f>_xlfn.XLOOKUP(Tabla15[[#This Row],[COD]],TNOMINA[CODIGO],TNOMINA[ISR])</f>
        <v>0</v>
      </c>
      <c r="R538" s="34">
        <f>_xlfn.XLOOKUP(Tabla15[[#This Row],[COD]],TNOMINA[CODIGO],TNOMINA[SFS])</f>
        <v>547.20000000000005</v>
      </c>
      <c r="S538" s="34">
        <f>_xlfn.XLOOKUP(Tabla15[[#This Row],[COD]],TNOMINA[CODIGO],TNOMINA[AFP])</f>
        <v>516.6</v>
      </c>
      <c r="T538" s="34">
        <f>_xlfn.XLOOKUP(Tabla15[[#This Row],[COD]],TNOMINA[CODIGO],TNOMINA[Otros Descuentos])</f>
        <v>0</v>
      </c>
      <c r="U538" s="34">
        <f>_xlfn.XLOOKUP(Tabla15[[#This Row],[COD]],TNOMINA[CODIGO],TNOMINA[sneto])</f>
        <v>16861.2</v>
      </c>
      <c r="V538" s="21" t="str" cm="1">
        <f t="array" ref="V538">_xlfn.XLOOKUP(Tabla15[[#This Row],[cedula]],MINC_022025[NUMERO_DOCUMENTO],LEFT(MINC_022025[GENERO],1))</f>
        <v>F</v>
      </c>
      <c r="W538" s="56" t="str">
        <f>_xlfn.XLOOKUP(Tabla15[[#This Row],[DIRECCIÓN O DEPARTAMENTO]],MINC_022025[LUGAR_FUNCIONES],MINC_022025[LUGAR_FUNCIONES_CODIGO])</f>
        <v>01.83.02.00.03</v>
      </c>
      <c r="X538" s="21">
        <f>LEN(Tabla15[[#This Row],[CODIGO LUGAR]])</f>
        <v>14</v>
      </c>
      <c r="Y538" s="2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2" t="str">
        <f>Tabla15[[#This Row],[cedula]]&amp;Tabla15[[#This Row],[CTA]]&amp;Tabla15[[#This Row],[prog]]</f>
        <v>031029901102.1.1.1.0113</v>
      </c>
      <c r="B539" s="21" t="s">
        <v>1787</v>
      </c>
      <c r="C539" s="59" t="s">
        <v>1811</v>
      </c>
      <c r="D539" s="59" t="s">
        <v>5759</v>
      </c>
      <c r="E539" s="59" t="s">
        <v>5731</v>
      </c>
      <c r="F539" s="59" t="s">
        <v>9</v>
      </c>
      <c r="G539" s="59" t="s">
        <v>960</v>
      </c>
      <c r="H539" s="21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539" s="21" t="str">
        <f>_xlfn.XLOOKUP(Tabla15[[#This Row],[cedula]],MINC_022025[CATEGORIA_PROPIA],MINC_022025[CARGO],_xlfn.XLOOKUP(Tabla15[[#This Row],[COD]],TNOMINA[CODIGO],TNOMINA[cargo]))</f>
        <v>CONSERJE</v>
      </c>
      <c r="J539" s="21" t="str">
        <f>_xlfn.XLOOKUP(Tabla15[[#This Row],[cedula]],MINC_022025[NUMERO_DOCUMENTO],MINC_022025[LUGAR_FUNCIONES])</f>
        <v>CENTRO DE LA CULTURA DE SANTIAGO</v>
      </c>
      <c r="K5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39" s="21" t="str">
        <f>_xlfn.XLOOKUP(Tabla15[[#This Row],[CARGO]],TSIMPLIFICADO[CARGO],TSIMPLIFICADO[CATEGORIA DEL SERVIDOR],Tabla15[[#This Row],[TIPO]])</f>
        <v>ESTATUTO SIMPLIFICADO</v>
      </c>
      <c r="M539" s="21" t="str">
        <f>IF(Tabla15[[#This Row],[CTA]]="2.1.1.3.01","TRAMITE DE PENSION",IF(Tabla15[[#This Row],[CAT1]]&lt;&gt;"",Tabla15[[#This Row],[CAT1]],Tabla15[[#This Row],[CAT2]]))</f>
        <v>CARRERA ADMINISTRATIVA</v>
      </c>
      <c r="N539" s="86" t="str">
        <f>_xlfn.XLOOKUP(Tabla15[[#This Row],[cedula]],TFECHA[cedula],TFECHA[desde],"")</f>
        <v/>
      </c>
      <c r="O539" s="86" t="str">
        <f>_xlfn.XLOOKUP(Tabla15[[#This Row],[cedula]],TFECHA[cedula],TFECHA[hasta],"")</f>
        <v/>
      </c>
      <c r="P539" s="34">
        <f>_xlfn.XLOOKUP(Tabla15[[#This Row],[COD]],TNOMINA[CODIGO],TNOMINA[sbruto])</f>
        <v>18000</v>
      </c>
      <c r="Q539" s="34">
        <f>_xlfn.XLOOKUP(Tabla15[[#This Row],[COD]],TNOMINA[CODIGO],TNOMINA[ISR])</f>
        <v>0</v>
      </c>
      <c r="R539" s="34">
        <f>_xlfn.XLOOKUP(Tabla15[[#This Row],[COD]],TNOMINA[CODIGO],TNOMINA[SFS])</f>
        <v>547.20000000000005</v>
      </c>
      <c r="S539" s="34">
        <f>_xlfn.XLOOKUP(Tabla15[[#This Row],[COD]],TNOMINA[CODIGO],TNOMINA[AFP])</f>
        <v>516.6</v>
      </c>
      <c r="T539" s="34">
        <f>_xlfn.XLOOKUP(Tabla15[[#This Row],[COD]],TNOMINA[CODIGO],TNOMINA[Otros Descuentos])</f>
        <v>0</v>
      </c>
      <c r="U539" s="34">
        <f>_xlfn.XLOOKUP(Tabla15[[#This Row],[COD]],TNOMINA[CODIGO],TNOMINA[sneto])</f>
        <v>14845.74</v>
      </c>
      <c r="V539" s="21" t="str" cm="1">
        <f t="array" ref="V539">_xlfn.XLOOKUP(Tabla15[[#This Row],[cedula]],MINC_022025[NUMERO_DOCUMENTO],LEFT(MINC_022025[GENERO],1))</f>
        <v>F</v>
      </c>
      <c r="W539" s="56" t="str">
        <f>_xlfn.XLOOKUP(Tabla15[[#This Row],[DIRECCIÓN O DEPARTAMENTO]],MINC_022025[LUGAR_FUNCIONES],MINC_022025[LUGAR_FUNCIONES_CODIGO])</f>
        <v>01.83.02.00.03</v>
      </c>
      <c r="X539" s="21">
        <f>LEN(Tabla15[[#This Row],[CODIGO LUGAR]])</f>
        <v>14</v>
      </c>
      <c r="Y539" s="2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2" t="str">
        <f>Tabla15[[#This Row],[cedula]]&amp;Tabla15[[#This Row],[CTA]]&amp;Tabla15[[#This Row],[prog]]</f>
        <v>031049750102.1.1.1.0113</v>
      </c>
      <c r="B540" s="21" t="s">
        <v>1787</v>
      </c>
      <c r="C540" s="59" t="s">
        <v>1811</v>
      </c>
      <c r="D540" s="59" t="s">
        <v>5759</v>
      </c>
      <c r="E540" s="59" t="s">
        <v>5731</v>
      </c>
      <c r="F540" s="59" t="s">
        <v>9</v>
      </c>
      <c r="G540" s="59" t="s">
        <v>2771</v>
      </c>
      <c r="H540" s="21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540" s="21" t="str">
        <f>_xlfn.XLOOKUP(Tabla15[[#This Row],[cedula]],MINC_022025[CATEGORIA_PROPIA],MINC_022025[CARGO],_xlfn.XLOOKUP(Tabla15[[#This Row],[COD]],TNOMINA[CODIGO],TNOMINA[cargo]))</f>
        <v>CONSERJE</v>
      </c>
      <c r="J540" s="21" t="str">
        <f>_xlfn.XLOOKUP(Tabla15[[#This Row],[cedula]],MINC_022025[NUMERO_DOCUMENTO],MINC_022025[LUGAR_FUNCIONES])</f>
        <v>CENTRO DE LA CULTURA DE SANTIAGO</v>
      </c>
      <c r="K5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0" s="21" t="str">
        <f>_xlfn.XLOOKUP(Tabla15[[#This Row],[CARGO]],TSIMPLIFICADO[CARGO],TSIMPLIFICADO[CATEGORIA DEL SERVIDOR],Tabla15[[#This Row],[TIPO]])</f>
        <v>ESTATUTO SIMPLIFICADO</v>
      </c>
      <c r="M540" s="21" t="str">
        <f>IF(Tabla15[[#This Row],[CTA]]="2.1.1.3.01","TRAMITE DE PENSION",IF(Tabla15[[#This Row],[CAT1]]&lt;&gt;"",Tabla15[[#This Row],[CAT1]],Tabla15[[#This Row],[CAT2]]))</f>
        <v>ESTATUTO SIMPLIFICADO</v>
      </c>
      <c r="N540" s="86" t="str">
        <f>_xlfn.XLOOKUP(Tabla15[[#This Row],[cedula]],TFECHA[cedula],TFECHA[desde],"")</f>
        <v/>
      </c>
      <c r="O540" s="86" t="str">
        <f>_xlfn.XLOOKUP(Tabla15[[#This Row],[cedula]],TFECHA[cedula],TFECHA[hasta],"")</f>
        <v/>
      </c>
      <c r="P540" s="34">
        <f>_xlfn.XLOOKUP(Tabla15[[#This Row],[COD]],TNOMINA[CODIGO],TNOMINA[sbruto])</f>
        <v>18000</v>
      </c>
      <c r="Q540" s="34">
        <f>_xlfn.XLOOKUP(Tabla15[[#This Row],[COD]],TNOMINA[CODIGO],TNOMINA[ISR])</f>
        <v>0</v>
      </c>
      <c r="R540" s="34">
        <f>_xlfn.XLOOKUP(Tabla15[[#This Row],[COD]],TNOMINA[CODIGO],TNOMINA[SFS])</f>
        <v>547.20000000000005</v>
      </c>
      <c r="S540" s="34">
        <f>_xlfn.XLOOKUP(Tabla15[[#This Row],[COD]],TNOMINA[CODIGO],TNOMINA[AFP])</f>
        <v>516.6</v>
      </c>
      <c r="T540" s="34">
        <f>_xlfn.XLOOKUP(Tabla15[[#This Row],[COD]],TNOMINA[CODIGO],TNOMINA[Otros Descuentos])</f>
        <v>0</v>
      </c>
      <c r="U540" s="34">
        <f>_xlfn.XLOOKUP(Tabla15[[#This Row],[COD]],TNOMINA[CODIGO],TNOMINA[sneto])</f>
        <v>16911.2</v>
      </c>
      <c r="V540" s="21" t="str" cm="1">
        <f t="array" ref="V540">_xlfn.XLOOKUP(Tabla15[[#This Row],[cedula]],MINC_022025[NUMERO_DOCUMENTO],LEFT(MINC_022025[GENERO],1))</f>
        <v>F</v>
      </c>
      <c r="W540" s="56" t="str">
        <f>_xlfn.XLOOKUP(Tabla15[[#This Row],[DIRECCIÓN O DEPARTAMENTO]],MINC_022025[LUGAR_FUNCIONES],MINC_022025[LUGAR_FUNCIONES_CODIGO])</f>
        <v>01.83.02.00.03</v>
      </c>
      <c r="X540" s="21">
        <f>LEN(Tabla15[[#This Row],[CODIGO LUGAR]])</f>
        <v>14</v>
      </c>
      <c r="Y540" s="2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2" t="str">
        <f>Tabla15[[#This Row],[cedula]]&amp;Tabla15[[#This Row],[CTA]]&amp;Tabla15[[#This Row],[prog]]</f>
        <v>402110762252.1.1.1.0113</v>
      </c>
      <c r="B541" s="21" t="s">
        <v>1787</v>
      </c>
      <c r="C541" s="59" t="s">
        <v>1811</v>
      </c>
      <c r="D541" s="59" t="s">
        <v>5759</v>
      </c>
      <c r="E541" s="59" t="s">
        <v>5731</v>
      </c>
      <c r="F541" s="59" t="s">
        <v>9</v>
      </c>
      <c r="G541" s="59" t="s">
        <v>2461</v>
      </c>
      <c r="H541" s="21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541" s="21" t="str">
        <f>_xlfn.XLOOKUP(Tabla15[[#This Row],[cedula]],MINC_022025[CATEGORIA_PROPIA],MINC_022025[CARGO],_xlfn.XLOOKUP(Tabla15[[#This Row],[COD]],TNOMINA[CODIGO],TNOMINA[cargo]))</f>
        <v>CONSERJE</v>
      </c>
      <c r="J541" s="21" t="str">
        <f>_xlfn.XLOOKUP(Tabla15[[#This Row],[cedula]],MINC_022025[NUMERO_DOCUMENTO],MINC_022025[LUGAR_FUNCIONES])</f>
        <v>CENTRO DE LA CULTURA DE SANTIAGO</v>
      </c>
      <c r="K5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1" s="21" t="str">
        <f>_xlfn.XLOOKUP(Tabla15[[#This Row],[CARGO]],TSIMPLIFICADO[CARGO],TSIMPLIFICADO[CATEGORIA DEL SERVIDOR],Tabla15[[#This Row],[TIPO]])</f>
        <v>ESTATUTO SIMPLIFICADO</v>
      </c>
      <c r="M541" s="21" t="str">
        <f>IF(Tabla15[[#This Row],[CTA]]="2.1.1.3.01","TRAMITE DE PENSION",IF(Tabla15[[#This Row],[CAT1]]&lt;&gt;"",Tabla15[[#This Row],[CAT1]],Tabla15[[#This Row],[CAT2]]))</f>
        <v>ESTATUTO SIMPLIFICADO</v>
      </c>
      <c r="N541" s="86" t="str">
        <f>_xlfn.XLOOKUP(Tabla15[[#This Row],[cedula]],TFECHA[cedula],TFECHA[desde],"")</f>
        <v/>
      </c>
      <c r="O541" s="86" t="str">
        <f>_xlfn.XLOOKUP(Tabla15[[#This Row],[cedula]],TFECHA[cedula],TFECHA[hasta],"")</f>
        <v/>
      </c>
      <c r="P541" s="34">
        <f>_xlfn.XLOOKUP(Tabla15[[#This Row],[COD]],TNOMINA[CODIGO],TNOMINA[sbruto])</f>
        <v>18000</v>
      </c>
      <c r="Q541" s="34">
        <f>_xlfn.XLOOKUP(Tabla15[[#This Row],[COD]],TNOMINA[CODIGO],TNOMINA[ISR])</f>
        <v>0</v>
      </c>
      <c r="R541" s="34">
        <f>_xlfn.XLOOKUP(Tabla15[[#This Row],[COD]],TNOMINA[CODIGO],TNOMINA[SFS])</f>
        <v>547.20000000000005</v>
      </c>
      <c r="S541" s="34">
        <f>_xlfn.XLOOKUP(Tabla15[[#This Row],[COD]],TNOMINA[CODIGO],TNOMINA[AFP])</f>
        <v>516.6</v>
      </c>
      <c r="T541" s="34">
        <f>_xlfn.XLOOKUP(Tabla15[[#This Row],[COD]],TNOMINA[CODIGO],TNOMINA[Otros Descuentos])</f>
        <v>0</v>
      </c>
      <c r="U541" s="34">
        <f>_xlfn.XLOOKUP(Tabla15[[#This Row],[COD]],TNOMINA[CODIGO],TNOMINA[sneto])</f>
        <v>16911.2</v>
      </c>
      <c r="V541" s="21" t="str" cm="1">
        <f t="array" ref="V541">_xlfn.XLOOKUP(Tabla15[[#This Row],[cedula]],MINC_022025[NUMERO_DOCUMENTO],LEFT(MINC_022025[GENERO],1))</f>
        <v>F</v>
      </c>
      <c r="W541" s="56" t="str">
        <f>_xlfn.XLOOKUP(Tabla15[[#This Row],[DIRECCIÓN O DEPARTAMENTO]],MINC_022025[LUGAR_FUNCIONES],MINC_022025[LUGAR_FUNCIONES_CODIGO])</f>
        <v>01.83.02.00.03</v>
      </c>
      <c r="X541" s="21">
        <f>LEN(Tabla15[[#This Row],[CODIGO LUGAR]])</f>
        <v>14</v>
      </c>
      <c r="Y541" s="2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2" t="str">
        <f>Tabla15[[#This Row],[cedula]]&amp;Tabla15[[#This Row],[CTA]]&amp;Tabla15[[#This Row],[prog]]</f>
        <v>402365993002.1.1.1.0113</v>
      </c>
      <c r="B542" s="21" t="s">
        <v>1787</v>
      </c>
      <c r="C542" s="59" t="s">
        <v>1811</v>
      </c>
      <c r="D542" s="59" t="s">
        <v>5759</v>
      </c>
      <c r="E542" s="59" t="s">
        <v>5731</v>
      </c>
      <c r="F542" s="59" t="s">
        <v>9</v>
      </c>
      <c r="G542" s="59" t="s">
        <v>2469</v>
      </c>
      <c r="H542" s="21" t="str">
        <f>_xlfn.XLOOKUP(Tabla15[[#This Row],[cedula]],MINC_022025[CATEGORIA_PROPIA],MINC_022025[FECHA_INGRESO_PRIMER_CARGO],_xlfn.XLOOKUP(Tabla15[[#This Row],[COD]],TNOMINA[CODIGO],TNOMINA[nombre]))</f>
        <v>VICTOR DANIEL CORONA</v>
      </c>
      <c r="I542" s="21" t="str">
        <f>_xlfn.XLOOKUP(Tabla15[[#This Row],[cedula]],MINC_022025[CATEGORIA_PROPIA],MINC_022025[CARGO],_xlfn.XLOOKUP(Tabla15[[#This Row],[COD]],TNOMINA[CODIGO],TNOMINA[cargo]))</f>
        <v>JARDINERO (A)</v>
      </c>
      <c r="J542" s="21" t="str">
        <f>_xlfn.XLOOKUP(Tabla15[[#This Row],[cedula]],MINC_022025[NUMERO_DOCUMENTO],MINC_022025[LUGAR_FUNCIONES])</f>
        <v>CENTRO DE LA CULTURA DE SANTIAGO</v>
      </c>
      <c r="K5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2" s="21" t="str">
        <f>_xlfn.XLOOKUP(Tabla15[[#This Row],[CARGO]],TSIMPLIFICADO[CARGO],TSIMPLIFICADO[CATEGORIA DEL SERVIDOR],Tabla15[[#This Row],[TIPO]])</f>
        <v>ESTATUTO SIMPLIFICADO</v>
      </c>
      <c r="M542" s="21" t="str">
        <f>IF(Tabla15[[#This Row],[CTA]]="2.1.1.3.01","TRAMITE DE PENSION",IF(Tabla15[[#This Row],[CAT1]]&lt;&gt;"",Tabla15[[#This Row],[CAT1]],Tabla15[[#This Row],[CAT2]]))</f>
        <v>ESTATUTO SIMPLIFICADO</v>
      </c>
      <c r="N542" s="86" t="str">
        <f>_xlfn.XLOOKUP(Tabla15[[#This Row],[cedula]],TFECHA[cedula],TFECHA[desde],"")</f>
        <v/>
      </c>
      <c r="O542" s="86" t="str">
        <f>_xlfn.XLOOKUP(Tabla15[[#This Row],[cedula]],TFECHA[cedula],TFECHA[hasta],"")</f>
        <v/>
      </c>
      <c r="P542" s="34">
        <f>_xlfn.XLOOKUP(Tabla15[[#This Row],[COD]],TNOMINA[CODIGO],TNOMINA[sbruto])</f>
        <v>18000</v>
      </c>
      <c r="Q542" s="34">
        <f>_xlfn.XLOOKUP(Tabla15[[#This Row],[COD]],TNOMINA[CODIGO],TNOMINA[ISR])</f>
        <v>0</v>
      </c>
      <c r="R542" s="34">
        <f>_xlfn.XLOOKUP(Tabla15[[#This Row],[COD]],TNOMINA[CODIGO],TNOMINA[SFS])</f>
        <v>547.20000000000005</v>
      </c>
      <c r="S542" s="34">
        <f>_xlfn.XLOOKUP(Tabla15[[#This Row],[COD]],TNOMINA[CODIGO],TNOMINA[AFP])</f>
        <v>516.6</v>
      </c>
      <c r="T542" s="34">
        <f>_xlfn.XLOOKUP(Tabla15[[#This Row],[COD]],TNOMINA[CODIGO],TNOMINA[Otros Descuentos])</f>
        <v>0</v>
      </c>
      <c r="U542" s="34">
        <f>_xlfn.XLOOKUP(Tabla15[[#This Row],[COD]],TNOMINA[CODIGO],TNOMINA[sneto])</f>
        <v>16911.2</v>
      </c>
      <c r="V542" s="21" t="str" cm="1">
        <f t="array" ref="V542">_xlfn.XLOOKUP(Tabla15[[#This Row],[cedula]],MINC_022025[NUMERO_DOCUMENTO],LEFT(MINC_022025[GENERO],1))</f>
        <v>M</v>
      </c>
      <c r="W542" s="56" t="str">
        <f>_xlfn.XLOOKUP(Tabla15[[#This Row],[DIRECCIÓN O DEPARTAMENTO]],MINC_022025[LUGAR_FUNCIONES],MINC_022025[LUGAR_FUNCIONES_CODIGO])</f>
        <v>01.83.02.00.03</v>
      </c>
      <c r="X542" s="21">
        <f>LEN(Tabla15[[#This Row],[CODIGO LUGAR]])</f>
        <v>14</v>
      </c>
      <c r="Y542" s="2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2" t="str">
        <f>Tabla15[[#This Row],[cedula]]&amp;Tabla15[[#This Row],[CTA]]&amp;Tabla15[[#This Row],[prog]]</f>
        <v>031032482112.1.1.1.0113</v>
      </c>
      <c r="B543" s="21" t="s">
        <v>1787</v>
      </c>
      <c r="C543" s="59" t="s">
        <v>1811</v>
      </c>
      <c r="D543" s="59" t="s">
        <v>5759</v>
      </c>
      <c r="E543" s="59" t="s">
        <v>5731</v>
      </c>
      <c r="F543" s="59" t="s">
        <v>9</v>
      </c>
      <c r="G543" s="59" t="s">
        <v>1906</v>
      </c>
      <c r="H543" s="21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543" s="21" t="str">
        <f>_xlfn.XLOOKUP(Tabla15[[#This Row],[cedula]],MINC_022025[CATEGORIA_PROPIA],MINC_022025[CARGO],_xlfn.XLOOKUP(Tabla15[[#This Row],[COD]],TNOMINA[CODIGO],TNOMINA[cargo]))</f>
        <v>ACTRIZ</v>
      </c>
      <c r="J543" s="21" t="str">
        <f>_xlfn.XLOOKUP(Tabla15[[#This Row],[cedula]],MINC_022025[NUMERO_DOCUMENTO],MINC_022025[LUGAR_FUNCIONES])</f>
        <v>CENTRO DE LA CULTURA DE SANTIAGO</v>
      </c>
      <c r="K5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3" s="21" t="str">
        <f>_xlfn.XLOOKUP(Tabla15[[#This Row],[CARGO]],TSIMPLIFICADO[CARGO],TSIMPLIFICADO[CATEGORIA DEL SERVIDOR],Tabla15[[#This Row],[TIPO]])</f>
        <v>FIJO</v>
      </c>
      <c r="M543" s="21" t="str">
        <f>IF(Tabla15[[#This Row],[CTA]]="2.1.1.3.01","TRAMITE DE PENSION",IF(Tabla15[[#This Row],[CAT1]]&lt;&gt;"",Tabla15[[#This Row],[CAT1]],Tabla15[[#This Row],[CAT2]]))</f>
        <v>FIJO</v>
      </c>
      <c r="N543" s="86" t="str">
        <f>_xlfn.XLOOKUP(Tabla15[[#This Row],[cedula]],TFECHA[cedula],TFECHA[desde],"")</f>
        <v/>
      </c>
      <c r="O543" s="86" t="str">
        <f>_xlfn.XLOOKUP(Tabla15[[#This Row],[cedula]],TFECHA[cedula],TFECHA[hasta],"")</f>
        <v/>
      </c>
      <c r="P543" s="34">
        <f>_xlfn.XLOOKUP(Tabla15[[#This Row],[COD]],TNOMINA[CODIGO],TNOMINA[sbruto])</f>
        <v>10000</v>
      </c>
      <c r="Q543" s="34">
        <f>_xlfn.XLOOKUP(Tabla15[[#This Row],[COD]],TNOMINA[CODIGO],TNOMINA[ISR])</f>
        <v>0</v>
      </c>
      <c r="R543" s="34">
        <f>_xlfn.XLOOKUP(Tabla15[[#This Row],[COD]],TNOMINA[CODIGO],TNOMINA[SFS])</f>
        <v>304</v>
      </c>
      <c r="S543" s="34">
        <f>_xlfn.XLOOKUP(Tabla15[[#This Row],[COD]],TNOMINA[CODIGO],TNOMINA[AFP])</f>
        <v>287</v>
      </c>
      <c r="T543" s="34">
        <f>_xlfn.XLOOKUP(Tabla15[[#This Row],[COD]],TNOMINA[CODIGO],TNOMINA[Otros Descuentos])</f>
        <v>0</v>
      </c>
      <c r="U543" s="34">
        <f>_xlfn.XLOOKUP(Tabla15[[#This Row],[COD]],TNOMINA[CODIGO],TNOMINA[sneto])</f>
        <v>9384</v>
      </c>
      <c r="V543" s="21" t="str" cm="1">
        <f t="array" ref="V543">_xlfn.XLOOKUP(Tabla15[[#This Row],[cedula]],MINC_022025[NUMERO_DOCUMENTO],LEFT(MINC_022025[GENERO],1))</f>
        <v>F</v>
      </c>
      <c r="W543" s="56" t="str">
        <f>_xlfn.XLOOKUP(Tabla15[[#This Row],[DIRECCIÓN O DEPARTAMENTO]],MINC_022025[LUGAR_FUNCIONES],MINC_022025[LUGAR_FUNCIONES_CODIGO])</f>
        <v>01.83.02.00.03</v>
      </c>
      <c r="X543" s="21">
        <f>LEN(Tabla15[[#This Row],[CODIGO LUGAR]])</f>
        <v>14</v>
      </c>
      <c r="Y543" s="2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2" t="str">
        <f>Tabla15[[#This Row],[cedula]]&amp;Tabla15[[#This Row],[CTA]]&amp;Tabla15[[#This Row],[prog]]</f>
        <v>031019395552.1.1.1.0113</v>
      </c>
      <c r="B544" s="21" t="s">
        <v>1787</v>
      </c>
      <c r="C544" s="59" t="s">
        <v>1811</v>
      </c>
      <c r="D544" s="59" t="s">
        <v>5759</v>
      </c>
      <c r="E544" s="59" t="s">
        <v>5731</v>
      </c>
      <c r="F544" s="59" t="s">
        <v>9</v>
      </c>
      <c r="G544" s="59" t="s">
        <v>1604</v>
      </c>
      <c r="H544" s="21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544" s="21" t="str">
        <f>_xlfn.XLOOKUP(Tabla15[[#This Row],[cedula]],MINC_022025[CATEGORIA_PROPIA],MINC_022025[CARGO],_xlfn.XLOOKUP(Tabla15[[#This Row],[COD]],TNOMINA[CODIGO],TNOMINA[cargo]))</f>
        <v>ACTOR</v>
      </c>
      <c r="J544" s="21" t="str">
        <f>_xlfn.XLOOKUP(Tabla15[[#This Row],[cedula]],MINC_022025[NUMERO_DOCUMENTO],MINC_022025[LUGAR_FUNCIONES])</f>
        <v>CENTRO DE LA CULTURA DE SANTIAGO</v>
      </c>
      <c r="K5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4" s="21" t="str">
        <f>_xlfn.XLOOKUP(Tabla15[[#This Row],[CARGO]],TSIMPLIFICADO[CARGO],TSIMPLIFICADO[CATEGORIA DEL SERVIDOR],Tabla15[[#This Row],[TIPO]])</f>
        <v>FIJO</v>
      </c>
      <c r="M544" s="21" t="str">
        <f>IF(Tabla15[[#This Row],[CTA]]="2.1.1.3.01","TRAMITE DE PENSION",IF(Tabla15[[#This Row],[CAT1]]&lt;&gt;"",Tabla15[[#This Row],[CAT1]],Tabla15[[#This Row],[CAT2]]))</f>
        <v>FIJO</v>
      </c>
      <c r="N544" s="86" t="str">
        <f>_xlfn.XLOOKUP(Tabla15[[#This Row],[cedula]],TFECHA[cedula],TFECHA[desde],"")</f>
        <v/>
      </c>
      <c r="O544" s="86" t="str">
        <f>_xlfn.XLOOKUP(Tabla15[[#This Row],[cedula]],TFECHA[cedula],TFECHA[hasta],"")</f>
        <v/>
      </c>
      <c r="P544" s="34">
        <f>_xlfn.XLOOKUP(Tabla15[[#This Row],[COD]],TNOMINA[CODIGO],TNOMINA[sbruto])</f>
        <v>10000</v>
      </c>
      <c r="Q544" s="34">
        <f>_xlfn.XLOOKUP(Tabla15[[#This Row],[COD]],TNOMINA[CODIGO],TNOMINA[ISR])</f>
        <v>0</v>
      </c>
      <c r="R544" s="34">
        <f>_xlfn.XLOOKUP(Tabla15[[#This Row],[COD]],TNOMINA[CODIGO],TNOMINA[SFS])</f>
        <v>304</v>
      </c>
      <c r="S544" s="34">
        <f>_xlfn.XLOOKUP(Tabla15[[#This Row],[COD]],TNOMINA[CODIGO],TNOMINA[AFP])</f>
        <v>287</v>
      </c>
      <c r="T544" s="34">
        <f>_xlfn.XLOOKUP(Tabla15[[#This Row],[COD]],TNOMINA[CODIGO],TNOMINA[Otros Descuentos])</f>
        <v>0</v>
      </c>
      <c r="U544" s="34">
        <f>_xlfn.XLOOKUP(Tabla15[[#This Row],[COD]],TNOMINA[CODIGO],TNOMINA[sneto])</f>
        <v>9034</v>
      </c>
      <c r="V544" s="21" t="str" cm="1">
        <f t="array" ref="V544">_xlfn.XLOOKUP(Tabla15[[#This Row],[cedula]],MINC_022025[NUMERO_DOCUMENTO],LEFT(MINC_022025[GENERO],1))</f>
        <v>M</v>
      </c>
      <c r="W544" s="56" t="str">
        <f>_xlfn.XLOOKUP(Tabla15[[#This Row],[DIRECCIÓN O DEPARTAMENTO]],MINC_022025[LUGAR_FUNCIONES],MINC_022025[LUGAR_FUNCIONES_CODIGO])</f>
        <v>01.83.02.00.03</v>
      </c>
      <c r="X544" s="21">
        <f>LEN(Tabla15[[#This Row],[CODIGO LUGAR]])</f>
        <v>14</v>
      </c>
      <c r="Y544" s="2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2" t="str">
        <f>Tabla15[[#This Row],[cedula]]&amp;Tabla15[[#This Row],[CTA]]&amp;Tabla15[[#This Row],[prog]]</f>
        <v>031002210212.1.1.1.0113</v>
      </c>
      <c r="B545" s="21" t="s">
        <v>1787</v>
      </c>
      <c r="C545" s="59" t="s">
        <v>1811</v>
      </c>
      <c r="D545" s="59" t="s">
        <v>5759</v>
      </c>
      <c r="E545" s="59" t="s">
        <v>5731</v>
      </c>
      <c r="F545" s="59" t="s">
        <v>9</v>
      </c>
      <c r="G545" s="59" t="s">
        <v>963</v>
      </c>
      <c r="H545" s="21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545" s="21" t="str">
        <f>_xlfn.XLOOKUP(Tabla15[[#This Row],[cedula]],MINC_022025[CATEGORIA_PROPIA],MINC_022025[CARGO],_xlfn.XLOOKUP(Tabla15[[#This Row],[COD]],TNOMINA[CODIGO],TNOMINA[cargo]))</f>
        <v>ACTRIZ</v>
      </c>
      <c r="J545" s="21" t="str">
        <f>_xlfn.XLOOKUP(Tabla15[[#This Row],[cedula]],MINC_022025[NUMERO_DOCUMENTO],MINC_022025[LUGAR_FUNCIONES])</f>
        <v>CENTRO DE LA CULTURA DE SANTIAGO</v>
      </c>
      <c r="K5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45" s="21" t="str">
        <f>_xlfn.XLOOKUP(Tabla15[[#This Row],[CARGO]],TSIMPLIFICADO[CARGO],TSIMPLIFICADO[CATEGORIA DEL SERVIDOR],Tabla15[[#This Row],[TIPO]])</f>
        <v>FIJO</v>
      </c>
      <c r="M545" s="21" t="str">
        <f>IF(Tabla15[[#This Row],[CTA]]="2.1.1.3.01","TRAMITE DE PENSION",IF(Tabla15[[#This Row],[CAT1]]&lt;&gt;"",Tabla15[[#This Row],[CAT1]],Tabla15[[#This Row],[CAT2]]))</f>
        <v>CARRERA ADMINISTRATIVA</v>
      </c>
      <c r="N545" s="86" t="str">
        <f>_xlfn.XLOOKUP(Tabla15[[#This Row],[cedula]],TFECHA[cedula],TFECHA[desde],"")</f>
        <v/>
      </c>
      <c r="O545" s="86" t="str">
        <f>_xlfn.XLOOKUP(Tabla15[[#This Row],[cedula]],TFECHA[cedula],TFECHA[hasta],"")</f>
        <v/>
      </c>
      <c r="P545" s="34">
        <f>_xlfn.XLOOKUP(Tabla15[[#This Row],[COD]],TNOMINA[CODIGO],TNOMINA[sbruto])</f>
        <v>10000</v>
      </c>
      <c r="Q545" s="34">
        <f>_xlfn.XLOOKUP(Tabla15[[#This Row],[COD]],TNOMINA[CODIGO],TNOMINA[ISR])</f>
        <v>0</v>
      </c>
      <c r="R545" s="34">
        <f>_xlfn.XLOOKUP(Tabla15[[#This Row],[COD]],TNOMINA[CODIGO],TNOMINA[SFS])</f>
        <v>304</v>
      </c>
      <c r="S545" s="34">
        <f>_xlfn.XLOOKUP(Tabla15[[#This Row],[COD]],TNOMINA[CODIGO],TNOMINA[AFP])</f>
        <v>287</v>
      </c>
      <c r="T545" s="34">
        <f>_xlfn.XLOOKUP(Tabla15[[#This Row],[COD]],TNOMINA[CODIGO],TNOMINA[Otros Descuentos])</f>
        <v>0</v>
      </c>
      <c r="U545" s="34">
        <f>_xlfn.XLOOKUP(Tabla15[[#This Row],[COD]],TNOMINA[CODIGO],TNOMINA[sneto])</f>
        <v>9334</v>
      </c>
      <c r="V545" s="21" t="str" cm="1">
        <f t="array" ref="V545">_xlfn.XLOOKUP(Tabla15[[#This Row],[cedula]],MINC_022025[NUMERO_DOCUMENTO],LEFT(MINC_022025[GENERO],1))</f>
        <v>F</v>
      </c>
      <c r="W545" s="56" t="str">
        <f>_xlfn.XLOOKUP(Tabla15[[#This Row],[DIRECCIÓN O DEPARTAMENTO]],MINC_022025[LUGAR_FUNCIONES],MINC_022025[LUGAR_FUNCIONES_CODIGO])</f>
        <v>01.83.02.00.03</v>
      </c>
      <c r="X545" s="21">
        <f>LEN(Tabla15[[#This Row],[CODIGO LUGAR]])</f>
        <v>14</v>
      </c>
      <c r="Y545" s="2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2" t="str">
        <f>Tabla15[[#This Row],[cedula]]&amp;Tabla15[[#This Row],[CTA]]&amp;Tabla15[[#This Row],[prog]]</f>
        <v>031011792512.1.1.1.0113</v>
      </c>
      <c r="B546" s="21" t="s">
        <v>1787</v>
      </c>
      <c r="C546" s="59" t="s">
        <v>1811</v>
      </c>
      <c r="D546" s="59" t="s">
        <v>5759</v>
      </c>
      <c r="E546" s="59" t="s">
        <v>5731</v>
      </c>
      <c r="F546" s="59" t="s">
        <v>9</v>
      </c>
      <c r="G546" s="59" t="s">
        <v>1626</v>
      </c>
      <c r="H546" s="21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546" s="21" t="str">
        <f>_xlfn.XLOOKUP(Tabla15[[#This Row],[cedula]],MINC_022025[CATEGORIA_PROPIA],MINC_022025[CARGO],_xlfn.XLOOKUP(Tabla15[[#This Row],[COD]],TNOMINA[CODIGO],TNOMINA[cargo]))</f>
        <v>ACTOR</v>
      </c>
      <c r="J546" s="21" t="str">
        <f>_xlfn.XLOOKUP(Tabla15[[#This Row],[cedula]],MINC_022025[NUMERO_DOCUMENTO],MINC_022025[LUGAR_FUNCIONES])</f>
        <v>CENTRO DE LA CULTURA DE SANTIAGO</v>
      </c>
      <c r="K5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6" s="21" t="str">
        <f>_xlfn.XLOOKUP(Tabla15[[#This Row],[CARGO]],TSIMPLIFICADO[CARGO],TSIMPLIFICADO[CATEGORIA DEL SERVIDOR],Tabla15[[#This Row],[TIPO]])</f>
        <v>FIJO</v>
      </c>
      <c r="M546" s="21" t="str">
        <f>IF(Tabla15[[#This Row],[CTA]]="2.1.1.3.01","TRAMITE DE PENSION",IF(Tabla15[[#This Row],[CAT1]]&lt;&gt;"",Tabla15[[#This Row],[CAT1]],Tabla15[[#This Row],[CAT2]]))</f>
        <v>FIJO</v>
      </c>
      <c r="N546" s="86" t="str">
        <f>_xlfn.XLOOKUP(Tabla15[[#This Row],[cedula]],TFECHA[cedula],TFECHA[desde],"")</f>
        <v/>
      </c>
      <c r="O546" s="86" t="str">
        <f>_xlfn.XLOOKUP(Tabla15[[#This Row],[cedula]],TFECHA[cedula],TFECHA[hasta],"")</f>
        <v/>
      </c>
      <c r="P546" s="34">
        <f>_xlfn.XLOOKUP(Tabla15[[#This Row],[COD]],TNOMINA[CODIGO],TNOMINA[sbruto])</f>
        <v>10000</v>
      </c>
      <c r="Q546" s="34">
        <f>_xlfn.XLOOKUP(Tabla15[[#This Row],[COD]],TNOMINA[CODIGO],TNOMINA[ISR])</f>
        <v>0</v>
      </c>
      <c r="R546" s="34">
        <f>_xlfn.XLOOKUP(Tabla15[[#This Row],[COD]],TNOMINA[CODIGO],TNOMINA[SFS])</f>
        <v>304</v>
      </c>
      <c r="S546" s="34">
        <f>_xlfn.XLOOKUP(Tabla15[[#This Row],[COD]],TNOMINA[CODIGO],TNOMINA[AFP])</f>
        <v>287</v>
      </c>
      <c r="T546" s="34">
        <f>_xlfn.XLOOKUP(Tabla15[[#This Row],[COD]],TNOMINA[CODIGO],TNOMINA[Otros Descuentos])</f>
        <v>0</v>
      </c>
      <c r="U546" s="34">
        <f>_xlfn.XLOOKUP(Tabla15[[#This Row],[COD]],TNOMINA[CODIGO],TNOMINA[sneto])</f>
        <v>6718.54</v>
      </c>
      <c r="V546" s="21" t="str" cm="1">
        <f t="array" ref="V546">_xlfn.XLOOKUP(Tabla15[[#This Row],[cedula]],MINC_022025[NUMERO_DOCUMENTO],LEFT(MINC_022025[GENERO],1))</f>
        <v>M</v>
      </c>
      <c r="W546" s="56" t="str">
        <f>_xlfn.XLOOKUP(Tabla15[[#This Row],[DIRECCIÓN O DEPARTAMENTO]],MINC_022025[LUGAR_FUNCIONES],MINC_022025[LUGAR_FUNCIONES_CODIGO])</f>
        <v>01.83.02.00.03</v>
      </c>
      <c r="X546" s="21">
        <f>LEN(Tabla15[[#This Row],[CODIGO LUGAR]])</f>
        <v>14</v>
      </c>
      <c r="Y546" s="2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2" t="str">
        <f>Tabla15[[#This Row],[cedula]]&amp;Tabla15[[#This Row],[CTA]]&amp;Tabla15[[#This Row],[prog]]</f>
        <v>001171011622.1.1.1.0113</v>
      </c>
      <c r="B547" s="21" t="s">
        <v>1787</v>
      </c>
      <c r="C547" s="59" t="s">
        <v>1811</v>
      </c>
      <c r="D547" s="59" t="s">
        <v>5759</v>
      </c>
      <c r="E547" s="59" t="s">
        <v>5731</v>
      </c>
      <c r="F547" s="59" t="s">
        <v>9</v>
      </c>
      <c r="G547" s="59" t="s">
        <v>1645</v>
      </c>
      <c r="H547" s="21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547" s="21" t="str">
        <f>_xlfn.XLOOKUP(Tabla15[[#This Row],[cedula]],MINC_022025[CATEGORIA_PROPIA],MINC_022025[CARGO],_xlfn.XLOOKUP(Tabla15[[#This Row],[COD]],TNOMINA[CODIGO],TNOMINA[cargo]))</f>
        <v>SUB DIRECTOR</v>
      </c>
      <c r="J547" s="21" t="str">
        <f>_xlfn.XLOOKUP(Tabla15[[#This Row],[cedula]],MINC_022025[NUMERO_DOCUMENTO],MINC_022025[LUGAR_FUNCIONES])</f>
        <v>CENTRO DE LA CULTURA NARCISO GONZALEZ</v>
      </c>
      <c r="K5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47" s="21" t="str">
        <f>_xlfn.XLOOKUP(Tabla15[[#This Row],[CARGO]],TSIMPLIFICADO[CARGO],TSIMPLIFICADO[CATEGORIA DEL SERVIDOR],Tabla15[[#This Row],[TIPO]])</f>
        <v>FIJO</v>
      </c>
      <c r="M547" s="21" t="str">
        <f>IF(Tabla15[[#This Row],[CTA]]="2.1.1.3.01","TRAMITE DE PENSION",IF(Tabla15[[#This Row],[CAT1]]&lt;&gt;"",Tabla15[[#This Row],[CAT1]],Tabla15[[#This Row],[CAT2]]))</f>
        <v>FIJO</v>
      </c>
      <c r="N547" s="86" t="str">
        <f>_xlfn.XLOOKUP(Tabla15[[#This Row],[cedula]],TFECHA[cedula],TFECHA[desde],"")</f>
        <v/>
      </c>
      <c r="O547" s="86" t="str">
        <f>_xlfn.XLOOKUP(Tabla15[[#This Row],[cedula]],TFECHA[cedula],TFECHA[hasta],"")</f>
        <v/>
      </c>
      <c r="P547" s="34">
        <f>_xlfn.XLOOKUP(Tabla15[[#This Row],[COD]],TNOMINA[CODIGO],TNOMINA[sbruto])</f>
        <v>90000</v>
      </c>
      <c r="Q547" s="34">
        <f>_xlfn.XLOOKUP(Tabla15[[#This Row],[COD]],TNOMINA[CODIGO],TNOMINA[ISR])</f>
        <v>9324.25</v>
      </c>
      <c r="R547" s="34">
        <f>_xlfn.XLOOKUP(Tabla15[[#This Row],[COD]],TNOMINA[CODIGO],TNOMINA[SFS])</f>
        <v>2736</v>
      </c>
      <c r="S547" s="34">
        <f>_xlfn.XLOOKUP(Tabla15[[#This Row],[COD]],TNOMINA[CODIGO],TNOMINA[AFP])</f>
        <v>2583</v>
      </c>
      <c r="T547" s="34">
        <f>_xlfn.XLOOKUP(Tabla15[[#This Row],[COD]],TNOMINA[CODIGO],TNOMINA[Otros Descuentos])</f>
        <v>58826.53</v>
      </c>
      <c r="U547" s="34">
        <f>_xlfn.XLOOKUP(Tabla15[[#This Row],[COD]],TNOMINA[CODIGO],TNOMINA[sneto])</f>
        <v>16530.22</v>
      </c>
      <c r="V547" s="21" t="str" cm="1">
        <f t="array" ref="V547">_xlfn.XLOOKUP(Tabla15[[#This Row],[cedula]],MINC_022025[NUMERO_DOCUMENTO],LEFT(MINC_022025[GENERO],1))</f>
        <v>M</v>
      </c>
      <c r="W547" s="56" t="str">
        <f>_xlfn.XLOOKUP(Tabla15[[#This Row],[DIRECCIÓN O DEPARTAMENTO]],MINC_022025[LUGAR_FUNCIONES],MINC_022025[LUGAR_FUNCIONES_CODIGO])</f>
        <v>01.83.02.00.04</v>
      </c>
      <c r="X547" s="21">
        <f>LEN(Tabla15[[#This Row],[CODIGO LUGAR]])</f>
        <v>14</v>
      </c>
      <c r="Y547" s="2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2" t="str">
        <f>Tabla15[[#This Row],[cedula]]&amp;Tabla15[[#This Row],[CTA]]&amp;Tabla15[[#This Row],[prog]]</f>
        <v>010007143432.1.1.1.0113</v>
      </c>
      <c r="B548" s="21" t="s">
        <v>1787</v>
      </c>
      <c r="C548" s="59" t="s">
        <v>1811</v>
      </c>
      <c r="D548" s="59" t="s">
        <v>5759</v>
      </c>
      <c r="E548" s="59" t="s">
        <v>5731</v>
      </c>
      <c r="F548" s="59" t="s">
        <v>9</v>
      </c>
      <c r="G548" s="59" t="s">
        <v>829</v>
      </c>
      <c r="H548" s="21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548" s="21" t="str">
        <f>_xlfn.XLOOKUP(Tabla15[[#This Row],[cedula]],MINC_022025[CATEGORIA_PROPIA],MINC_022025[CARGO],_xlfn.XLOOKUP(Tabla15[[#This Row],[COD]],TNOMINA[CODIGO],TNOMINA[cargo]))</f>
        <v>COORD. OPERATIVO</v>
      </c>
      <c r="J548" s="21" t="str">
        <f>_xlfn.XLOOKUP(Tabla15[[#This Row],[cedula]],MINC_022025[NUMERO_DOCUMENTO],MINC_022025[LUGAR_FUNCIONES])</f>
        <v>CENTRO DE LA CULTURA NARCISO GONZALEZ</v>
      </c>
      <c r="K5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48" s="21" t="str">
        <f>_xlfn.XLOOKUP(Tabla15[[#This Row],[CARGO]],TSIMPLIFICADO[CARGO],TSIMPLIFICADO[CATEGORIA DEL SERVIDOR],Tabla15[[#This Row],[TIPO]])</f>
        <v>FIJO</v>
      </c>
      <c r="M548" s="21" t="str">
        <f>IF(Tabla15[[#This Row],[CTA]]="2.1.1.3.01","TRAMITE DE PENSION",IF(Tabla15[[#This Row],[CAT1]]&lt;&gt;"",Tabla15[[#This Row],[CAT1]],Tabla15[[#This Row],[CAT2]]))</f>
        <v>CARRERA ADMINISTRATIVA</v>
      </c>
      <c r="N548" s="86" t="str">
        <f>_xlfn.XLOOKUP(Tabla15[[#This Row],[cedula]],TFECHA[cedula],TFECHA[desde],"")</f>
        <v/>
      </c>
      <c r="O548" s="86" t="str">
        <f>_xlfn.XLOOKUP(Tabla15[[#This Row],[cedula]],TFECHA[cedula],TFECHA[hasta],"")</f>
        <v/>
      </c>
      <c r="P548" s="34">
        <f>_xlfn.XLOOKUP(Tabla15[[#This Row],[COD]],TNOMINA[CODIGO],TNOMINA[sbruto])</f>
        <v>70000</v>
      </c>
      <c r="Q548" s="34">
        <f>_xlfn.XLOOKUP(Tabla15[[#This Row],[COD]],TNOMINA[CODIGO],TNOMINA[ISR])</f>
        <v>5368.48</v>
      </c>
      <c r="R548" s="34">
        <f>_xlfn.XLOOKUP(Tabla15[[#This Row],[COD]],TNOMINA[CODIGO],TNOMINA[SFS])</f>
        <v>2128</v>
      </c>
      <c r="S548" s="34">
        <f>_xlfn.XLOOKUP(Tabla15[[#This Row],[COD]],TNOMINA[CODIGO],TNOMINA[AFP])</f>
        <v>2009</v>
      </c>
      <c r="T548" s="34">
        <f>_xlfn.XLOOKUP(Tabla15[[#This Row],[COD]],TNOMINA[CODIGO],TNOMINA[Otros Descuentos])</f>
        <v>10704.030000000006</v>
      </c>
      <c r="U548" s="34">
        <f>_xlfn.XLOOKUP(Tabla15[[#This Row],[COD]],TNOMINA[CODIGO],TNOMINA[sneto])</f>
        <v>49790.49</v>
      </c>
      <c r="V548" s="21" t="str" cm="1">
        <f t="array" ref="V548">_xlfn.XLOOKUP(Tabla15[[#This Row],[cedula]],MINC_022025[NUMERO_DOCUMENTO],LEFT(MINC_022025[GENERO],1))</f>
        <v>F</v>
      </c>
      <c r="W548" s="56" t="str">
        <f>_xlfn.XLOOKUP(Tabla15[[#This Row],[DIRECCIÓN O DEPARTAMENTO]],MINC_022025[LUGAR_FUNCIONES],MINC_022025[LUGAR_FUNCIONES_CODIGO])</f>
        <v>01.83.02.00.04</v>
      </c>
      <c r="X548" s="21">
        <f>LEN(Tabla15[[#This Row],[CODIGO LUGAR]])</f>
        <v>14</v>
      </c>
      <c r="Y548" s="2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2" t="str">
        <f>Tabla15[[#This Row],[cedula]]&amp;Tabla15[[#This Row],[CTA]]&amp;Tabla15[[#This Row],[prog]]</f>
        <v>001037835102.1.1.1.0113</v>
      </c>
      <c r="B549" s="21" t="s">
        <v>1787</v>
      </c>
      <c r="C549" s="59" t="s">
        <v>1811</v>
      </c>
      <c r="D549" s="59" t="s">
        <v>5759</v>
      </c>
      <c r="E549" s="59" t="s">
        <v>5731</v>
      </c>
      <c r="F549" s="59" t="s">
        <v>9</v>
      </c>
      <c r="G549" s="59" t="s">
        <v>967</v>
      </c>
      <c r="H549" s="21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549" s="21" t="str">
        <f>_xlfn.XLOOKUP(Tabla15[[#This Row],[cedula]],MINC_022025[CATEGORIA_PROPIA],MINC_022025[CARGO],_xlfn.XLOOKUP(Tabla15[[#This Row],[COD]],TNOMINA[CODIGO],TNOMINA[cargo]))</f>
        <v>COORDINADOR (A)</v>
      </c>
      <c r="J549" s="21" t="str">
        <f>_xlfn.XLOOKUP(Tabla15[[#This Row],[cedula]],MINC_022025[NUMERO_DOCUMENTO],MINC_022025[LUGAR_FUNCIONES])</f>
        <v>CENTRO DE LA CULTURA NARCISO GONZALEZ</v>
      </c>
      <c r="K5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49" s="21" t="str">
        <f>_xlfn.XLOOKUP(Tabla15[[#This Row],[CARGO]],TSIMPLIFICADO[CARGO],TSIMPLIFICADO[CATEGORIA DEL SERVIDOR],Tabla15[[#This Row],[TIPO]])</f>
        <v>FIJO</v>
      </c>
      <c r="M549" s="21" t="str">
        <f>IF(Tabla15[[#This Row],[CTA]]="2.1.1.3.01","TRAMITE DE PENSION",IF(Tabla15[[#This Row],[CAT1]]&lt;&gt;"",Tabla15[[#This Row],[CAT1]],Tabla15[[#This Row],[CAT2]]))</f>
        <v>CARRERA ADMINISTRATIVA</v>
      </c>
      <c r="N549" s="86" t="str">
        <f>_xlfn.XLOOKUP(Tabla15[[#This Row],[cedula]],TFECHA[cedula],TFECHA[desde],"")</f>
        <v/>
      </c>
      <c r="O549" s="86" t="str">
        <f>_xlfn.XLOOKUP(Tabla15[[#This Row],[cedula]],TFECHA[cedula],TFECHA[hasta],"")</f>
        <v/>
      </c>
      <c r="P549" s="34">
        <f>_xlfn.XLOOKUP(Tabla15[[#This Row],[COD]],TNOMINA[CODIGO],TNOMINA[sbruto])</f>
        <v>70000</v>
      </c>
      <c r="Q549" s="34">
        <f>_xlfn.XLOOKUP(Tabla15[[#This Row],[COD]],TNOMINA[CODIGO],TNOMINA[ISR])</f>
        <v>5368.48</v>
      </c>
      <c r="R549" s="34">
        <f>_xlfn.XLOOKUP(Tabla15[[#This Row],[COD]],TNOMINA[CODIGO],TNOMINA[SFS])</f>
        <v>2128</v>
      </c>
      <c r="S549" s="34">
        <f>_xlfn.XLOOKUP(Tabla15[[#This Row],[COD]],TNOMINA[CODIGO],TNOMINA[AFP])</f>
        <v>2009</v>
      </c>
      <c r="T549" s="34">
        <f>_xlfn.XLOOKUP(Tabla15[[#This Row],[COD]],TNOMINA[CODIGO],TNOMINA[Otros Descuentos])</f>
        <v>37098.28</v>
      </c>
      <c r="U549" s="34">
        <f>_xlfn.XLOOKUP(Tabla15[[#This Row],[COD]],TNOMINA[CODIGO],TNOMINA[sneto])</f>
        <v>23396.240000000002</v>
      </c>
      <c r="V549" s="21" t="str" cm="1">
        <f t="array" ref="V549">_xlfn.XLOOKUP(Tabla15[[#This Row],[cedula]],MINC_022025[NUMERO_DOCUMENTO],LEFT(MINC_022025[GENERO],1))</f>
        <v>F</v>
      </c>
      <c r="W549" s="56" t="str">
        <f>_xlfn.XLOOKUP(Tabla15[[#This Row],[DIRECCIÓN O DEPARTAMENTO]],MINC_022025[LUGAR_FUNCIONES],MINC_022025[LUGAR_FUNCIONES_CODIGO])</f>
        <v>01.83.02.00.04</v>
      </c>
      <c r="X549" s="21">
        <f>LEN(Tabla15[[#This Row],[CODIGO LUGAR]])</f>
        <v>14</v>
      </c>
      <c r="Y549" s="2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2" t="str">
        <f>Tabla15[[#This Row],[cedula]]&amp;Tabla15[[#This Row],[CTA]]&amp;Tabla15[[#This Row],[prog]]</f>
        <v>001137572312.1.1.1.0113</v>
      </c>
      <c r="B550" s="21" t="s">
        <v>1787</v>
      </c>
      <c r="C550" s="59" t="s">
        <v>1811</v>
      </c>
      <c r="D550" s="59" t="s">
        <v>5759</v>
      </c>
      <c r="E550" s="59" t="s">
        <v>5731</v>
      </c>
      <c r="F550" s="59" t="s">
        <v>9</v>
      </c>
      <c r="G550" s="59" t="s">
        <v>1571</v>
      </c>
      <c r="H550" s="21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550" s="21" t="str">
        <f>_xlfn.XLOOKUP(Tabla15[[#This Row],[cedula]],MINC_022025[CATEGORIA_PROPIA],MINC_022025[CARGO],_xlfn.XLOOKUP(Tabla15[[#This Row],[COD]],TNOMINA[CODIGO],TNOMINA[cargo]))</f>
        <v>REGIDOR DE ESCENA</v>
      </c>
      <c r="J550" s="21" t="str">
        <f>_xlfn.XLOOKUP(Tabla15[[#This Row],[cedula]],MINC_022025[NUMERO_DOCUMENTO],MINC_022025[LUGAR_FUNCIONES])</f>
        <v>CENTRO DE LA CULTURA NARCISO GONZALEZ</v>
      </c>
      <c r="K5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0" s="21" t="str">
        <f>_xlfn.XLOOKUP(Tabla15[[#This Row],[CARGO]],TSIMPLIFICADO[CARGO],TSIMPLIFICADO[CATEGORIA DEL SERVIDOR],Tabla15[[#This Row],[TIPO]])</f>
        <v>FIJO</v>
      </c>
      <c r="M550" s="21" t="str">
        <f>IF(Tabla15[[#This Row],[CTA]]="2.1.1.3.01","TRAMITE DE PENSION",IF(Tabla15[[#This Row],[CAT1]]&lt;&gt;"",Tabla15[[#This Row],[CAT1]],Tabla15[[#This Row],[CAT2]]))</f>
        <v>FIJO</v>
      </c>
      <c r="N550" s="86" t="str">
        <f>_xlfn.XLOOKUP(Tabla15[[#This Row],[cedula]],TFECHA[cedula],TFECHA[desde],"")</f>
        <v/>
      </c>
      <c r="O550" s="86" t="str">
        <f>_xlfn.XLOOKUP(Tabla15[[#This Row],[cedula]],TFECHA[cedula],TFECHA[hasta],"")</f>
        <v/>
      </c>
      <c r="P550" s="34">
        <f>_xlfn.XLOOKUP(Tabla15[[#This Row],[COD]],TNOMINA[CODIGO],TNOMINA[sbruto])</f>
        <v>55000</v>
      </c>
      <c r="Q550" s="34">
        <f>_xlfn.XLOOKUP(Tabla15[[#This Row],[COD]],TNOMINA[CODIGO],TNOMINA[ISR])</f>
        <v>2559.6799999999998</v>
      </c>
      <c r="R550" s="34">
        <f>_xlfn.XLOOKUP(Tabla15[[#This Row],[COD]],TNOMINA[CODIGO],TNOMINA[SFS])</f>
        <v>1672</v>
      </c>
      <c r="S550" s="34">
        <f>_xlfn.XLOOKUP(Tabla15[[#This Row],[COD]],TNOMINA[CODIGO],TNOMINA[AFP])</f>
        <v>1578.5</v>
      </c>
      <c r="T550" s="34">
        <f>_xlfn.XLOOKUP(Tabla15[[#This Row],[COD]],TNOMINA[CODIGO],TNOMINA[Otros Descuentos])</f>
        <v>13393.379999999997</v>
      </c>
      <c r="U550" s="34">
        <f>_xlfn.XLOOKUP(Tabla15[[#This Row],[COD]],TNOMINA[CODIGO],TNOMINA[sneto])</f>
        <v>35796.44</v>
      </c>
      <c r="V550" s="21" t="str" cm="1">
        <f t="array" ref="V550">_xlfn.XLOOKUP(Tabla15[[#This Row],[cedula]],MINC_022025[NUMERO_DOCUMENTO],LEFT(MINC_022025[GENERO],1))</f>
        <v>M</v>
      </c>
      <c r="W550" s="56" t="str">
        <f>_xlfn.XLOOKUP(Tabla15[[#This Row],[DIRECCIÓN O DEPARTAMENTO]],MINC_022025[LUGAR_FUNCIONES],MINC_022025[LUGAR_FUNCIONES_CODIGO])</f>
        <v>01.83.02.00.04</v>
      </c>
      <c r="X550" s="21">
        <f>LEN(Tabla15[[#This Row],[CODIGO LUGAR]])</f>
        <v>14</v>
      </c>
      <c r="Y550" s="2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2" t="str">
        <f>Tabla15[[#This Row],[cedula]]&amp;Tabla15[[#This Row],[CTA]]&amp;Tabla15[[#This Row],[prog]]</f>
        <v>001018120632.1.1.1.0113</v>
      </c>
      <c r="B551" s="21" t="s">
        <v>1787</v>
      </c>
      <c r="C551" s="59" t="s">
        <v>1811</v>
      </c>
      <c r="D551" s="59" t="s">
        <v>5759</v>
      </c>
      <c r="E551" s="59" t="s">
        <v>5731</v>
      </c>
      <c r="F551" s="59" t="s">
        <v>9</v>
      </c>
      <c r="G551" s="59" t="s">
        <v>4848</v>
      </c>
      <c r="H551" s="21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551" s="21" t="str">
        <f>_xlfn.XLOOKUP(Tabla15[[#This Row],[cedula]],MINC_022025[CATEGORIA_PROPIA],MINC_022025[CARGO],_xlfn.XLOOKUP(Tabla15[[#This Row],[COD]],TNOMINA[CODIGO],TNOMINA[cargo]))</f>
        <v>TECNICO EN REFRIGERACION</v>
      </c>
      <c r="J551" s="21" t="str">
        <f>_xlfn.XLOOKUP(Tabla15[[#This Row],[cedula]],MINC_022025[NUMERO_DOCUMENTO],MINC_022025[LUGAR_FUNCIONES])</f>
        <v>CENTRO DE LA CULTURA NARCISO GONZALEZ</v>
      </c>
      <c r="K5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1" s="21" t="str">
        <f>_xlfn.XLOOKUP(Tabla15[[#This Row],[CARGO]],TSIMPLIFICADO[CARGO],TSIMPLIFICADO[CATEGORIA DEL SERVIDOR],Tabla15[[#This Row],[TIPO]])</f>
        <v>ESTATUTO SIMPLIFICADO</v>
      </c>
      <c r="M551" s="21" t="str">
        <f>IF(Tabla15[[#This Row],[CTA]]="2.1.1.3.01","TRAMITE DE PENSION",IF(Tabla15[[#This Row],[CAT1]]&lt;&gt;"",Tabla15[[#This Row],[CAT1]],Tabla15[[#This Row],[CAT2]]))</f>
        <v>ESTATUTO SIMPLIFICADO</v>
      </c>
      <c r="N551" s="86" t="str">
        <f>_xlfn.XLOOKUP(Tabla15[[#This Row],[cedula]],TFECHA[cedula],TFECHA[desde],"")</f>
        <v/>
      </c>
      <c r="O551" s="86" t="str">
        <f>_xlfn.XLOOKUP(Tabla15[[#This Row],[cedula]],TFECHA[cedula],TFECHA[hasta],"")</f>
        <v/>
      </c>
      <c r="P551" s="34">
        <f>_xlfn.XLOOKUP(Tabla15[[#This Row],[COD]],TNOMINA[CODIGO],TNOMINA[sbruto])</f>
        <v>45000</v>
      </c>
      <c r="Q551" s="34">
        <f>_xlfn.XLOOKUP(Tabla15[[#This Row],[COD]],TNOMINA[CODIGO],TNOMINA[ISR])</f>
        <v>1148.33</v>
      </c>
      <c r="R551" s="34">
        <f>_xlfn.XLOOKUP(Tabla15[[#This Row],[COD]],TNOMINA[CODIGO],TNOMINA[SFS])</f>
        <v>1368</v>
      </c>
      <c r="S551" s="34">
        <f>_xlfn.XLOOKUP(Tabla15[[#This Row],[COD]],TNOMINA[CODIGO],TNOMINA[AFP])</f>
        <v>1291.5</v>
      </c>
      <c r="T551" s="34">
        <f>_xlfn.XLOOKUP(Tabla15[[#This Row],[COD]],TNOMINA[CODIGO],TNOMINA[Otros Descuentos])</f>
        <v>5891</v>
      </c>
      <c r="U551" s="34">
        <f>_xlfn.XLOOKUP(Tabla15[[#This Row],[COD]],TNOMINA[CODIGO],TNOMINA[sneto])</f>
        <v>35301.17</v>
      </c>
      <c r="V551" s="21" t="str" cm="1">
        <f t="array" ref="V551">_xlfn.XLOOKUP(Tabla15[[#This Row],[cedula]],MINC_022025[NUMERO_DOCUMENTO],LEFT(MINC_022025[GENERO],1))</f>
        <v>M</v>
      </c>
      <c r="W551" s="56" t="str">
        <f>_xlfn.XLOOKUP(Tabla15[[#This Row],[DIRECCIÓN O DEPARTAMENTO]],MINC_022025[LUGAR_FUNCIONES],MINC_022025[LUGAR_FUNCIONES_CODIGO])</f>
        <v>01.83.02.00.04</v>
      </c>
      <c r="X551" s="21">
        <f>LEN(Tabla15[[#This Row],[CODIGO LUGAR]])</f>
        <v>14</v>
      </c>
      <c r="Y551" s="2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2" t="str">
        <f>Tabla15[[#This Row],[cedula]]&amp;Tabla15[[#This Row],[CTA]]&amp;Tabla15[[#This Row],[prog]]</f>
        <v>001144549522.1.1.1.0113</v>
      </c>
      <c r="B552" s="21" t="s">
        <v>1787</v>
      </c>
      <c r="C552" s="59" t="s">
        <v>1811</v>
      </c>
      <c r="D552" s="59" t="s">
        <v>5759</v>
      </c>
      <c r="E552" s="59" t="s">
        <v>5731</v>
      </c>
      <c r="F552" s="59" t="s">
        <v>9</v>
      </c>
      <c r="G552" s="59" t="s">
        <v>1557</v>
      </c>
      <c r="H552" s="21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552" s="21" t="str">
        <f>_xlfn.XLOOKUP(Tabla15[[#This Row],[cedula]],MINC_022025[CATEGORIA_PROPIA],MINC_022025[CARGO],_xlfn.XLOOKUP(Tabla15[[#This Row],[COD]],TNOMINA[CODIGO],TNOMINA[cargo]))</f>
        <v>AUXILIAR</v>
      </c>
      <c r="J552" s="21" t="str">
        <f>_xlfn.XLOOKUP(Tabla15[[#This Row],[cedula]],MINC_022025[NUMERO_DOCUMENTO],MINC_022025[LUGAR_FUNCIONES])</f>
        <v>CENTRO DE LA CULTURA NARCISO GONZALEZ</v>
      </c>
      <c r="K5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2" s="21" t="str">
        <f>_xlfn.XLOOKUP(Tabla15[[#This Row],[CARGO]],TSIMPLIFICADO[CARGO],TSIMPLIFICADO[CATEGORIA DEL SERVIDOR],Tabla15[[#This Row],[TIPO]])</f>
        <v>ESTATUTO SIMPLIFICADO</v>
      </c>
      <c r="M552" s="21" t="str">
        <f>IF(Tabla15[[#This Row],[CTA]]="2.1.1.3.01","TRAMITE DE PENSION",IF(Tabla15[[#This Row],[CAT1]]&lt;&gt;"",Tabla15[[#This Row],[CAT1]],Tabla15[[#This Row],[CAT2]]))</f>
        <v>ESTATUTO SIMPLIFICADO</v>
      </c>
      <c r="N552" s="86" t="str">
        <f>_xlfn.XLOOKUP(Tabla15[[#This Row],[cedula]],TFECHA[cedula],TFECHA[desde],"")</f>
        <v/>
      </c>
      <c r="O552" s="86" t="str">
        <f>_xlfn.XLOOKUP(Tabla15[[#This Row],[cedula]],TFECHA[cedula],TFECHA[hasta],"")</f>
        <v/>
      </c>
      <c r="P552" s="34">
        <f>_xlfn.XLOOKUP(Tabla15[[#This Row],[COD]],TNOMINA[CODIGO],TNOMINA[sbruto])</f>
        <v>45000</v>
      </c>
      <c r="Q552" s="34">
        <f>_xlfn.XLOOKUP(Tabla15[[#This Row],[COD]],TNOMINA[CODIGO],TNOMINA[ISR])</f>
        <v>633.69000000000005</v>
      </c>
      <c r="R552" s="34">
        <f>_xlfn.XLOOKUP(Tabla15[[#This Row],[COD]],TNOMINA[CODIGO],TNOMINA[SFS])</f>
        <v>1368</v>
      </c>
      <c r="S552" s="34">
        <f>_xlfn.XLOOKUP(Tabla15[[#This Row],[COD]],TNOMINA[CODIGO],TNOMINA[AFP])</f>
        <v>1291.5</v>
      </c>
      <c r="T552" s="34">
        <f>_xlfn.XLOOKUP(Tabla15[[#This Row],[COD]],TNOMINA[CODIGO],TNOMINA[Otros Descuentos])</f>
        <v>8471.9199999999983</v>
      </c>
      <c r="U552" s="34">
        <f>_xlfn.XLOOKUP(Tabla15[[#This Row],[COD]],TNOMINA[CODIGO],TNOMINA[sneto])</f>
        <v>33234.89</v>
      </c>
      <c r="V552" s="21" t="str" cm="1">
        <f t="array" ref="V552">_xlfn.XLOOKUP(Tabla15[[#This Row],[cedula]],MINC_022025[NUMERO_DOCUMENTO],LEFT(MINC_022025[GENERO],1))</f>
        <v>F</v>
      </c>
      <c r="W552" s="56" t="str">
        <f>_xlfn.XLOOKUP(Tabla15[[#This Row],[DIRECCIÓN O DEPARTAMENTO]],MINC_022025[LUGAR_FUNCIONES],MINC_022025[LUGAR_FUNCIONES_CODIGO])</f>
        <v>01.83.02.00.04</v>
      </c>
      <c r="X552" s="21">
        <f>LEN(Tabla15[[#This Row],[CODIGO LUGAR]])</f>
        <v>14</v>
      </c>
      <c r="Y552" s="2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2" t="str">
        <f>Tabla15[[#This Row],[cedula]]&amp;Tabla15[[#This Row],[CTA]]&amp;Tabla15[[#This Row],[prog]]</f>
        <v>001192341852.1.1.1.0113</v>
      </c>
      <c r="B553" s="21" t="s">
        <v>1787</v>
      </c>
      <c r="C553" s="59" t="s">
        <v>1811</v>
      </c>
      <c r="D553" s="59" t="s">
        <v>5759</v>
      </c>
      <c r="E553" s="59" t="s">
        <v>5731</v>
      </c>
      <c r="F553" s="59" t="s">
        <v>9</v>
      </c>
      <c r="G553" s="59" t="s">
        <v>2828</v>
      </c>
      <c r="H553" s="21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553" s="21" t="str">
        <f>_xlfn.XLOOKUP(Tabla15[[#This Row],[cedula]],MINC_022025[CATEGORIA_PROPIA],MINC_022025[CARGO],_xlfn.XLOOKUP(Tabla15[[#This Row],[COD]],TNOMINA[CODIGO],TNOMINA[cargo]))</f>
        <v>DISEÑADOR GRAFICO</v>
      </c>
      <c r="J553" s="21" t="str">
        <f>_xlfn.XLOOKUP(Tabla15[[#This Row],[cedula]],MINC_022025[NUMERO_DOCUMENTO],MINC_022025[LUGAR_FUNCIONES])</f>
        <v>CENTRO DE LA CULTURA NARCISO GONZALEZ</v>
      </c>
      <c r="K5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3" s="21" t="str">
        <f>_xlfn.XLOOKUP(Tabla15[[#This Row],[CARGO]],TSIMPLIFICADO[CARGO],TSIMPLIFICADO[CATEGORIA DEL SERVIDOR],Tabla15[[#This Row],[TIPO]])</f>
        <v>ESTATUTO SIMPLIFICADO</v>
      </c>
      <c r="M553" s="21" t="str">
        <f>IF(Tabla15[[#This Row],[CTA]]="2.1.1.3.01","TRAMITE DE PENSION",IF(Tabla15[[#This Row],[CAT1]]&lt;&gt;"",Tabla15[[#This Row],[CAT1]],Tabla15[[#This Row],[CAT2]]))</f>
        <v>ESTATUTO SIMPLIFICADO</v>
      </c>
      <c r="N553" s="86" t="str">
        <f>_xlfn.XLOOKUP(Tabla15[[#This Row],[cedula]],TFECHA[cedula],TFECHA[desde],"")</f>
        <v/>
      </c>
      <c r="O553" s="86" t="str">
        <f>_xlfn.XLOOKUP(Tabla15[[#This Row],[cedula]],TFECHA[cedula],TFECHA[hasta],"")</f>
        <v/>
      </c>
      <c r="P553" s="34">
        <f>_xlfn.XLOOKUP(Tabla15[[#This Row],[COD]],TNOMINA[CODIGO],TNOMINA[sbruto])</f>
        <v>40000</v>
      </c>
      <c r="Q553" s="34">
        <f>_xlfn.XLOOKUP(Tabla15[[#This Row],[COD]],TNOMINA[CODIGO],TNOMINA[ISR])</f>
        <v>442.65</v>
      </c>
      <c r="R553" s="34">
        <f>_xlfn.XLOOKUP(Tabla15[[#This Row],[COD]],TNOMINA[CODIGO],TNOMINA[SFS])</f>
        <v>1216</v>
      </c>
      <c r="S553" s="34">
        <f>_xlfn.XLOOKUP(Tabla15[[#This Row],[COD]],TNOMINA[CODIGO],TNOMINA[AFP])</f>
        <v>1148</v>
      </c>
      <c r="T553" s="34">
        <f>_xlfn.XLOOKUP(Tabla15[[#This Row],[COD]],TNOMINA[CODIGO],TNOMINA[Otros Descuentos])</f>
        <v>2091</v>
      </c>
      <c r="U553" s="34">
        <f>_xlfn.XLOOKUP(Tabla15[[#This Row],[COD]],TNOMINA[CODIGO],TNOMINA[sneto])</f>
        <v>35102.35</v>
      </c>
      <c r="V553" s="21" t="str" cm="1">
        <f t="array" ref="V553">_xlfn.XLOOKUP(Tabla15[[#This Row],[cedula]],MINC_022025[NUMERO_DOCUMENTO],LEFT(MINC_022025[GENERO],1))</f>
        <v>M</v>
      </c>
      <c r="W553" s="56" t="str">
        <f>_xlfn.XLOOKUP(Tabla15[[#This Row],[DIRECCIÓN O DEPARTAMENTO]],MINC_022025[LUGAR_FUNCIONES],MINC_022025[LUGAR_FUNCIONES_CODIGO])</f>
        <v>01.83.02.00.04</v>
      </c>
      <c r="X553" s="21">
        <f>LEN(Tabla15[[#This Row],[CODIGO LUGAR]])</f>
        <v>14</v>
      </c>
      <c r="Y553" s="2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2" t="str">
        <f>Tabla15[[#This Row],[cedula]]&amp;Tabla15[[#This Row],[CTA]]&amp;Tabla15[[#This Row],[prog]]</f>
        <v>001143542852.1.1.1.0113</v>
      </c>
      <c r="B554" s="21" t="s">
        <v>1787</v>
      </c>
      <c r="C554" s="59" t="s">
        <v>1811</v>
      </c>
      <c r="D554" s="59" t="s">
        <v>5759</v>
      </c>
      <c r="E554" s="59" t="s">
        <v>5731</v>
      </c>
      <c r="F554" s="59" t="s">
        <v>9</v>
      </c>
      <c r="G554" s="59" t="s">
        <v>1527</v>
      </c>
      <c r="H554" s="21" t="str">
        <f>_xlfn.XLOOKUP(Tabla15[[#This Row],[cedula]],MINC_022025[CATEGORIA_PROPIA],MINC_022025[FECHA_INGRESO_PRIMER_CARGO],_xlfn.XLOOKUP(Tabla15[[#This Row],[COD]],TNOMINA[CODIGO],TNOMINA[nombre]))</f>
        <v>CESAR MEDINA DE OLEO</v>
      </c>
      <c r="I554" s="21" t="str">
        <f>_xlfn.XLOOKUP(Tabla15[[#This Row],[cedula]],MINC_022025[CATEGORIA_PROPIA],MINC_022025[CARGO],_xlfn.XLOOKUP(Tabla15[[#This Row],[COD]],TNOMINA[CODIGO],TNOMINA[cargo]))</f>
        <v>TRAMOYISTA</v>
      </c>
      <c r="J554" s="21" t="str">
        <f>_xlfn.XLOOKUP(Tabla15[[#This Row],[cedula]],MINC_022025[NUMERO_DOCUMENTO],MINC_022025[LUGAR_FUNCIONES])</f>
        <v>CENTRO DE LA CULTURA NARCISO GONZALEZ</v>
      </c>
      <c r="K5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4" s="21" t="str">
        <f>_xlfn.XLOOKUP(Tabla15[[#This Row],[CARGO]],TSIMPLIFICADO[CARGO],TSIMPLIFICADO[CATEGORIA DEL SERVIDOR],Tabla15[[#This Row],[TIPO]])</f>
        <v>ESTATUTO SIMPLIFICADO</v>
      </c>
      <c r="M554" s="21" t="str">
        <f>IF(Tabla15[[#This Row],[CTA]]="2.1.1.3.01","TRAMITE DE PENSION",IF(Tabla15[[#This Row],[CAT1]]&lt;&gt;"",Tabla15[[#This Row],[CAT1]],Tabla15[[#This Row],[CAT2]]))</f>
        <v>ESTATUTO SIMPLIFICADO</v>
      </c>
      <c r="N554" s="86" t="str">
        <f>_xlfn.XLOOKUP(Tabla15[[#This Row],[cedula]],TFECHA[cedula],TFECHA[desde],"")</f>
        <v/>
      </c>
      <c r="O554" s="86" t="str">
        <f>_xlfn.XLOOKUP(Tabla15[[#This Row],[cedula]],TFECHA[cedula],TFECHA[hasta],"")</f>
        <v/>
      </c>
      <c r="P554" s="34">
        <f>_xlfn.XLOOKUP(Tabla15[[#This Row],[COD]],TNOMINA[CODIGO],TNOMINA[sbruto])</f>
        <v>36000</v>
      </c>
      <c r="Q554" s="34">
        <f>_xlfn.XLOOKUP(Tabla15[[#This Row],[COD]],TNOMINA[CODIGO],TNOMINA[ISR])</f>
        <v>0</v>
      </c>
      <c r="R554" s="34">
        <f>_xlfn.XLOOKUP(Tabla15[[#This Row],[COD]],TNOMINA[CODIGO],TNOMINA[SFS])</f>
        <v>1094.4000000000001</v>
      </c>
      <c r="S554" s="34">
        <f>_xlfn.XLOOKUP(Tabla15[[#This Row],[COD]],TNOMINA[CODIGO],TNOMINA[AFP])</f>
        <v>1033.2</v>
      </c>
      <c r="T554" s="34">
        <f>_xlfn.XLOOKUP(Tabla15[[#This Row],[COD]],TNOMINA[CODIGO],TNOMINA[Otros Descuentos])</f>
        <v>0</v>
      </c>
      <c r="U554" s="34">
        <f>_xlfn.XLOOKUP(Tabla15[[#This Row],[COD]],TNOMINA[CODIGO],TNOMINA[sneto])</f>
        <v>6789.79</v>
      </c>
      <c r="V554" s="21" t="str" cm="1">
        <f t="array" ref="V554">_xlfn.XLOOKUP(Tabla15[[#This Row],[cedula]],MINC_022025[NUMERO_DOCUMENTO],LEFT(MINC_022025[GENERO],1))</f>
        <v>M</v>
      </c>
      <c r="W554" s="56" t="str">
        <f>_xlfn.XLOOKUP(Tabla15[[#This Row],[DIRECCIÓN O DEPARTAMENTO]],MINC_022025[LUGAR_FUNCIONES],MINC_022025[LUGAR_FUNCIONES_CODIGO])</f>
        <v>01.83.02.00.04</v>
      </c>
      <c r="X554" s="21">
        <f>LEN(Tabla15[[#This Row],[CODIGO LUGAR]])</f>
        <v>14</v>
      </c>
      <c r="Y554" s="2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2" t="str">
        <f>Tabla15[[#This Row],[cedula]]&amp;Tabla15[[#This Row],[CTA]]&amp;Tabla15[[#This Row],[prog]]</f>
        <v>001190220442.1.1.1.0113</v>
      </c>
      <c r="B555" s="21" t="s">
        <v>1787</v>
      </c>
      <c r="C555" s="59" t="s">
        <v>1811</v>
      </c>
      <c r="D555" s="59" t="s">
        <v>5759</v>
      </c>
      <c r="E555" s="59" t="s">
        <v>5731</v>
      </c>
      <c r="F555" s="59" t="s">
        <v>9</v>
      </c>
      <c r="G555" s="59" t="s">
        <v>2767</v>
      </c>
      <c r="H555" s="21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555" s="21" t="str">
        <f>_xlfn.XLOOKUP(Tabla15[[#This Row],[cedula]],MINC_022025[CATEGORIA_PROPIA],MINC_022025[CARGO],_xlfn.XLOOKUP(Tabla15[[#This Row],[COD]],TNOMINA[CODIGO],TNOMINA[cargo]))</f>
        <v>AUXILIAR ADMINISTRATIVO (A)</v>
      </c>
      <c r="J555" s="21" t="str">
        <f>_xlfn.XLOOKUP(Tabla15[[#This Row],[cedula]],MINC_022025[NUMERO_DOCUMENTO],MINC_022025[LUGAR_FUNCIONES])</f>
        <v>CENTRO DE LA CULTURA NARCISO GONZALEZ</v>
      </c>
      <c r="K5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5" s="21" t="str">
        <f>_xlfn.XLOOKUP(Tabla15[[#This Row],[CARGO]],TSIMPLIFICADO[CARGO],TSIMPLIFICADO[CATEGORIA DEL SERVIDOR],Tabla15[[#This Row],[TIPO]])</f>
        <v>ESTATUTO SIMPLIFICADO</v>
      </c>
      <c r="M555" s="21" t="str">
        <f>IF(Tabla15[[#This Row],[CTA]]="2.1.1.3.01","TRAMITE DE PENSION",IF(Tabla15[[#This Row],[CAT1]]&lt;&gt;"",Tabla15[[#This Row],[CAT1]],Tabla15[[#This Row],[CAT2]]))</f>
        <v>ESTATUTO SIMPLIFICADO</v>
      </c>
      <c r="N555" s="86" t="str">
        <f>_xlfn.XLOOKUP(Tabla15[[#This Row],[cedula]],TFECHA[cedula],TFECHA[desde],"")</f>
        <v/>
      </c>
      <c r="O555" s="86" t="str">
        <f>_xlfn.XLOOKUP(Tabla15[[#This Row],[cedula]],TFECHA[cedula],TFECHA[hasta],"")</f>
        <v/>
      </c>
      <c r="P555" s="34">
        <f>_xlfn.XLOOKUP(Tabla15[[#This Row],[COD]],TNOMINA[CODIGO],TNOMINA[sbruto])</f>
        <v>35000</v>
      </c>
      <c r="Q555" s="34">
        <f>_xlfn.XLOOKUP(Tabla15[[#This Row],[COD]],TNOMINA[CODIGO],TNOMINA[ISR])</f>
        <v>0</v>
      </c>
      <c r="R555" s="34">
        <f>_xlfn.XLOOKUP(Tabla15[[#This Row],[COD]],TNOMINA[CODIGO],TNOMINA[SFS])</f>
        <v>1064</v>
      </c>
      <c r="S555" s="34">
        <f>_xlfn.XLOOKUP(Tabla15[[#This Row],[COD]],TNOMINA[CODIGO],TNOMINA[AFP])</f>
        <v>1004.5</v>
      </c>
      <c r="T555" s="34">
        <f>_xlfn.XLOOKUP(Tabla15[[#This Row],[COD]],TNOMINA[CODIGO],TNOMINA[Otros Descuentos])</f>
        <v>0</v>
      </c>
      <c r="U555" s="34">
        <f>_xlfn.XLOOKUP(Tabla15[[#This Row],[COD]],TNOMINA[CODIGO],TNOMINA[sneto])</f>
        <v>28267.3</v>
      </c>
      <c r="V555" s="21" t="str" cm="1">
        <f t="array" ref="V555">_xlfn.XLOOKUP(Tabla15[[#This Row],[cedula]],MINC_022025[NUMERO_DOCUMENTO],LEFT(MINC_022025[GENERO],1))</f>
        <v>F</v>
      </c>
      <c r="W555" s="56" t="str">
        <f>_xlfn.XLOOKUP(Tabla15[[#This Row],[DIRECCIÓN O DEPARTAMENTO]],MINC_022025[LUGAR_FUNCIONES],MINC_022025[LUGAR_FUNCIONES_CODIGO])</f>
        <v>01.83.02.00.04</v>
      </c>
      <c r="X555" s="21">
        <f>LEN(Tabla15[[#This Row],[CODIGO LUGAR]])</f>
        <v>14</v>
      </c>
      <c r="Y555" s="2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2" t="str">
        <f>Tabla15[[#This Row],[cedula]]&amp;Tabla15[[#This Row],[CTA]]&amp;Tabla15[[#This Row],[prog]]</f>
        <v>225001538242.1.1.1.0113</v>
      </c>
      <c r="B556" s="21" t="s">
        <v>1787</v>
      </c>
      <c r="C556" s="59" t="s">
        <v>1811</v>
      </c>
      <c r="D556" s="59" t="s">
        <v>5759</v>
      </c>
      <c r="E556" s="59" t="s">
        <v>5731</v>
      </c>
      <c r="F556" s="59" t="s">
        <v>9</v>
      </c>
      <c r="G556" s="59" t="s">
        <v>1549</v>
      </c>
      <c r="H556" s="21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556" s="21" t="str">
        <f>_xlfn.XLOOKUP(Tabla15[[#This Row],[cedula]],MINC_022025[CATEGORIA_PROPIA],MINC_022025[CARGO],_xlfn.XLOOKUP(Tabla15[[#This Row],[COD]],TNOMINA[CODIGO],TNOMINA[cargo]))</f>
        <v>AUDIOVISUAL OPERADOR DE EQUIPO</v>
      </c>
      <c r="J556" s="21" t="str">
        <f>_xlfn.XLOOKUP(Tabla15[[#This Row],[cedula]],MINC_022025[NUMERO_DOCUMENTO],MINC_022025[LUGAR_FUNCIONES])</f>
        <v>CENTRO DE LA CULTURA NARCISO GONZALEZ</v>
      </c>
      <c r="K5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6" s="21" t="str">
        <f>_xlfn.XLOOKUP(Tabla15[[#This Row],[CARGO]],TSIMPLIFICADO[CARGO],TSIMPLIFICADO[CATEGORIA DEL SERVIDOR],Tabla15[[#This Row],[TIPO]])</f>
        <v>FIJO</v>
      </c>
      <c r="M556" s="21" t="str">
        <f>IF(Tabla15[[#This Row],[CTA]]="2.1.1.3.01","TRAMITE DE PENSION",IF(Tabla15[[#This Row],[CAT1]]&lt;&gt;"",Tabla15[[#This Row],[CAT1]],Tabla15[[#This Row],[CAT2]]))</f>
        <v>FIJO</v>
      </c>
      <c r="N556" s="86" t="str">
        <f>_xlfn.XLOOKUP(Tabla15[[#This Row],[cedula]],TFECHA[cedula],TFECHA[desde],"")</f>
        <v/>
      </c>
      <c r="O556" s="86" t="str">
        <f>_xlfn.XLOOKUP(Tabla15[[#This Row],[cedula]],TFECHA[cedula],TFECHA[hasta],"")</f>
        <v/>
      </c>
      <c r="P556" s="34">
        <f>_xlfn.XLOOKUP(Tabla15[[#This Row],[COD]],TNOMINA[CODIGO],TNOMINA[sbruto])</f>
        <v>35000</v>
      </c>
      <c r="Q556" s="34">
        <f>_xlfn.XLOOKUP(Tabla15[[#This Row],[COD]],TNOMINA[CODIGO],TNOMINA[ISR])</f>
        <v>0</v>
      </c>
      <c r="R556" s="34">
        <f>_xlfn.XLOOKUP(Tabla15[[#This Row],[COD]],TNOMINA[CODIGO],TNOMINA[SFS])</f>
        <v>1064</v>
      </c>
      <c r="S556" s="34">
        <f>_xlfn.XLOOKUP(Tabla15[[#This Row],[COD]],TNOMINA[CODIGO],TNOMINA[AFP])</f>
        <v>1004.5</v>
      </c>
      <c r="T556" s="34">
        <f>_xlfn.XLOOKUP(Tabla15[[#This Row],[COD]],TNOMINA[CODIGO],TNOMINA[Otros Descuentos])</f>
        <v>0</v>
      </c>
      <c r="U556" s="34">
        <f>_xlfn.XLOOKUP(Tabla15[[#This Row],[COD]],TNOMINA[CODIGO],TNOMINA[sneto])</f>
        <v>32606.5</v>
      </c>
      <c r="V556" s="21" t="str" cm="1">
        <f t="array" ref="V556">_xlfn.XLOOKUP(Tabla15[[#This Row],[cedula]],MINC_022025[NUMERO_DOCUMENTO],LEFT(MINC_022025[GENERO],1))</f>
        <v>M</v>
      </c>
      <c r="W556" s="56" t="str">
        <f>_xlfn.XLOOKUP(Tabla15[[#This Row],[DIRECCIÓN O DEPARTAMENTO]],MINC_022025[LUGAR_FUNCIONES],MINC_022025[LUGAR_FUNCIONES_CODIGO])</f>
        <v>01.83.02.00.04</v>
      </c>
      <c r="X556" s="21">
        <f>LEN(Tabla15[[#This Row],[CODIGO LUGAR]])</f>
        <v>14</v>
      </c>
      <c r="Y556" s="2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2" t="str">
        <f>Tabla15[[#This Row],[cedula]]&amp;Tabla15[[#This Row],[CTA]]&amp;Tabla15[[#This Row],[prog]]</f>
        <v>001033944412.1.1.1.0113</v>
      </c>
      <c r="B557" s="21" t="s">
        <v>1787</v>
      </c>
      <c r="C557" s="59" t="s">
        <v>1811</v>
      </c>
      <c r="D557" s="59" t="s">
        <v>5759</v>
      </c>
      <c r="E557" s="59" t="s">
        <v>5731</v>
      </c>
      <c r="F557" s="59" t="s">
        <v>9</v>
      </c>
      <c r="G557" s="59" t="s">
        <v>932</v>
      </c>
      <c r="H557" s="21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557" s="21" t="str">
        <f>_xlfn.XLOOKUP(Tabla15[[#This Row],[cedula]],MINC_022025[CATEGORIA_PROPIA],MINC_022025[CARGO],_xlfn.XLOOKUP(Tabla15[[#This Row],[COD]],TNOMINA[CODIGO],TNOMINA[cargo]))</f>
        <v>AUX. DE CONTABILIDAD</v>
      </c>
      <c r="J557" s="21" t="str">
        <f>_xlfn.XLOOKUP(Tabla15[[#This Row],[cedula]],MINC_022025[NUMERO_DOCUMENTO],MINC_022025[LUGAR_FUNCIONES])</f>
        <v>CENTRO DE LA CULTURA NARCISO GONZALEZ</v>
      </c>
      <c r="K5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57" s="21" t="str">
        <f>_xlfn.XLOOKUP(Tabla15[[#This Row],[CARGO]],TSIMPLIFICADO[CARGO],TSIMPLIFICADO[CATEGORIA DEL SERVIDOR],Tabla15[[#This Row],[TIPO]])</f>
        <v>FIJO</v>
      </c>
      <c r="M557" s="21" t="str">
        <f>IF(Tabla15[[#This Row],[CTA]]="2.1.1.3.01","TRAMITE DE PENSION",IF(Tabla15[[#This Row],[CAT1]]&lt;&gt;"",Tabla15[[#This Row],[CAT1]],Tabla15[[#This Row],[CAT2]]))</f>
        <v>CARRERA ADMINISTRATIVA</v>
      </c>
      <c r="N557" s="86" t="str">
        <f>_xlfn.XLOOKUP(Tabla15[[#This Row],[cedula]],TFECHA[cedula],TFECHA[desde],"")</f>
        <v/>
      </c>
      <c r="O557" s="86" t="str">
        <f>_xlfn.XLOOKUP(Tabla15[[#This Row],[cedula]],TFECHA[cedula],TFECHA[hasta],"")</f>
        <v/>
      </c>
      <c r="P557" s="34">
        <f>_xlfn.XLOOKUP(Tabla15[[#This Row],[COD]],TNOMINA[CODIGO],TNOMINA[sbruto])</f>
        <v>35000</v>
      </c>
      <c r="Q557" s="34">
        <f>_xlfn.XLOOKUP(Tabla15[[#This Row],[COD]],TNOMINA[CODIGO],TNOMINA[ISR])</f>
        <v>0</v>
      </c>
      <c r="R557" s="34">
        <f>_xlfn.XLOOKUP(Tabla15[[#This Row],[COD]],TNOMINA[CODIGO],TNOMINA[SFS])</f>
        <v>1064</v>
      </c>
      <c r="S557" s="34">
        <f>_xlfn.XLOOKUP(Tabla15[[#This Row],[COD]],TNOMINA[CODIGO],TNOMINA[AFP])</f>
        <v>1004.5</v>
      </c>
      <c r="T557" s="34">
        <f>_xlfn.XLOOKUP(Tabla15[[#This Row],[COD]],TNOMINA[CODIGO],TNOMINA[Otros Descuentos])</f>
        <v>0</v>
      </c>
      <c r="U557" s="34">
        <f>_xlfn.XLOOKUP(Tabla15[[#This Row],[COD]],TNOMINA[CODIGO],TNOMINA[sneto])</f>
        <v>27838.560000000001</v>
      </c>
      <c r="V557" s="21" t="str" cm="1">
        <f t="array" ref="V557">_xlfn.XLOOKUP(Tabla15[[#This Row],[cedula]],MINC_022025[NUMERO_DOCUMENTO],LEFT(MINC_022025[GENERO],1))</f>
        <v>F</v>
      </c>
      <c r="W557" s="56" t="str">
        <f>_xlfn.XLOOKUP(Tabla15[[#This Row],[DIRECCIÓN O DEPARTAMENTO]],MINC_022025[LUGAR_FUNCIONES],MINC_022025[LUGAR_FUNCIONES_CODIGO])</f>
        <v>01.83.02.00.04</v>
      </c>
      <c r="X557" s="21">
        <f>LEN(Tabla15[[#This Row],[CODIGO LUGAR]])</f>
        <v>14</v>
      </c>
      <c r="Y557" s="2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2" t="str">
        <f>Tabla15[[#This Row],[cedula]]&amp;Tabla15[[#This Row],[CTA]]&amp;Tabla15[[#This Row],[prog]]</f>
        <v>001103118002.1.1.1.0113</v>
      </c>
      <c r="B558" s="21" t="s">
        <v>1787</v>
      </c>
      <c r="C558" s="59" t="s">
        <v>1811</v>
      </c>
      <c r="D558" s="59" t="s">
        <v>5759</v>
      </c>
      <c r="E558" s="59" t="s">
        <v>5731</v>
      </c>
      <c r="F558" s="59" t="s">
        <v>9</v>
      </c>
      <c r="G558" s="59" t="s">
        <v>2990</v>
      </c>
      <c r="H558" s="21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558" s="21" t="str">
        <f>_xlfn.XLOOKUP(Tabla15[[#This Row],[cedula]],MINC_022025[CATEGORIA_PROPIA],MINC_022025[CARGO],_xlfn.XLOOKUP(Tabla15[[#This Row],[COD]],TNOMINA[CODIGO],TNOMINA[cargo]))</f>
        <v>TRAMOYISTA</v>
      </c>
      <c r="J558" s="21" t="str">
        <f>_xlfn.XLOOKUP(Tabla15[[#This Row],[cedula]],MINC_022025[NUMERO_DOCUMENTO],MINC_022025[LUGAR_FUNCIONES])</f>
        <v>CENTRO DE LA CULTURA NARCISO GONZALEZ</v>
      </c>
      <c r="K5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58" s="21" t="str">
        <f>_xlfn.XLOOKUP(Tabla15[[#This Row],[CARGO]],TSIMPLIFICADO[CARGO],TSIMPLIFICADO[CATEGORIA DEL SERVIDOR],Tabla15[[#This Row],[TIPO]])</f>
        <v>ESTATUTO SIMPLIFICADO</v>
      </c>
      <c r="M558" s="21" t="str">
        <f>IF(Tabla15[[#This Row],[CTA]]="2.1.1.3.01","TRAMITE DE PENSION",IF(Tabla15[[#This Row],[CAT1]]&lt;&gt;"",Tabla15[[#This Row],[CAT1]],Tabla15[[#This Row],[CAT2]]))</f>
        <v>ESTATUTO SIMPLIFICADO</v>
      </c>
      <c r="N558" s="86" t="str">
        <f>_xlfn.XLOOKUP(Tabla15[[#This Row],[cedula]],TFECHA[cedula],TFECHA[desde],"")</f>
        <v/>
      </c>
      <c r="O558" s="86" t="str">
        <f>_xlfn.XLOOKUP(Tabla15[[#This Row],[cedula]],TFECHA[cedula],TFECHA[hasta],"")</f>
        <v/>
      </c>
      <c r="P558" s="34">
        <f>_xlfn.XLOOKUP(Tabla15[[#This Row],[COD]],TNOMINA[CODIGO],TNOMINA[sbruto])</f>
        <v>35000</v>
      </c>
      <c r="Q558" s="34">
        <f>_xlfn.XLOOKUP(Tabla15[[#This Row],[COD]],TNOMINA[CODIGO],TNOMINA[ISR])</f>
        <v>0</v>
      </c>
      <c r="R558" s="34">
        <f>_xlfn.XLOOKUP(Tabla15[[#This Row],[COD]],TNOMINA[CODIGO],TNOMINA[SFS])</f>
        <v>1064</v>
      </c>
      <c r="S558" s="34">
        <f>_xlfn.XLOOKUP(Tabla15[[#This Row],[COD]],TNOMINA[CODIGO],TNOMINA[AFP])</f>
        <v>1004.5</v>
      </c>
      <c r="T558" s="34">
        <f>_xlfn.XLOOKUP(Tabla15[[#This Row],[COD]],TNOMINA[CODIGO],TNOMINA[Otros Descuentos])</f>
        <v>0</v>
      </c>
      <c r="U558" s="34">
        <f>_xlfn.XLOOKUP(Tabla15[[#This Row],[COD]],TNOMINA[CODIGO],TNOMINA[sneto])</f>
        <v>32906.5</v>
      </c>
      <c r="V558" s="21" t="str" cm="1">
        <f t="array" ref="V558">_xlfn.XLOOKUP(Tabla15[[#This Row],[cedula]],MINC_022025[NUMERO_DOCUMENTO],LEFT(MINC_022025[GENERO],1))</f>
        <v>M</v>
      </c>
      <c r="W558" s="56" t="str">
        <f>_xlfn.XLOOKUP(Tabla15[[#This Row],[DIRECCIÓN O DEPARTAMENTO]],MINC_022025[LUGAR_FUNCIONES],MINC_022025[LUGAR_FUNCIONES_CODIGO])</f>
        <v>01.83.02.00.04</v>
      </c>
      <c r="X558" s="21">
        <f>LEN(Tabla15[[#This Row],[CODIGO LUGAR]])</f>
        <v>14</v>
      </c>
      <c r="Y558" s="2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2" t="str">
        <f>Tabla15[[#This Row],[cedula]]&amp;Tabla15[[#This Row],[CTA]]&amp;Tabla15[[#This Row],[prog]]</f>
        <v>001036019772.1.1.1.0113</v>
      </c>
      <c r="B559" s="21" t="s">
        <v>1787</v>
      </c>
      <c r="C559" s="59" t="s">
        <v>1811</v>
      </c>
      <c r="D559" s="59" t="s">
        <v>5759</v>
      </c>
      <c r="E559" s="59" t="s">
        <v>5731</v>
      </c>
      <c r="F559" s="59" t="s">
        <v>9</v>
      </c>
      <c r="G559" s="59" t="s">
        <v>944</v>
      </c>
      <c r="H559" s="21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559" s="21" t="str">
        <f>_xlfn.XLOOKUP(Tabla15[[#This Row],[cedula]],MINC_022025[CATEGORIA_PROPIA],MINC_022025[CARGO],_xlfn.XLOOKUP(Tabla15[[#This Row],[COD]],TNOMINA[CODIGO],TNOMINA[cargo]))</f>
        <v>ENC. DE SERVICIOS GENERALES</v>
      </c>
      <c r="J559" s="21" t="str">
        <f>_xlfn.XLOOKUP(Tabla15[[#This Row],[cedula]],MINC_022025[NUMERO_DOCUMENTO],MINC_022025[LUGAR_FUNCIONES])</f>
        <v>CENTRO DE LA CULTURA NARCISO GONZALEZ</v>
      </c>
      <c r="K5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59" s="21" t="str">
        <f>_xlfn.XLOOKUP(Tabla15[[#This Row],[CARGO]],TSIMPLIFICADO[CARGO],TSIMPLIFICADO[CATEGORIA DEL SERVIDOR],Tabla15[[#This Row],[TIPO]])</f>
        <v>FIJO</v>
      </c>
      <c r="M559" s="21" t="str">
        <f>IF(Tabla15[[#This Row],[CTA]]="2.1.1.3.01","TRAMITE DE PENSION",IF(Tabla15[[#This Row],[CAT1]]&lt;&gt;"",Tabla15[[#This Row],[CAT1]],Tabla15[[#This Row],[CAT2]]))</f>
        <v>CARRERA ADMINISTRATIVA</v>
      </c>
      <c r="N559" s="86" t="str">
        <f>_xlfn.XLOOKUP(Tabla15[[#This Row],[cedula]],TFECHA[cedula],TFECHA[desde],"")</f>
        <v/>
      </c>
      <c r="O559" s="86" t="str">
        <f>_xlfn.XLOOKUP(Tabla15[[#This Row],[cedula]],TFECHA[cedula],TFECHA[hasta],"")</f>
        <v/>
      </c>
      <c r="P559" s="34">
        <f>_xlfn.XLOOKUP(Tabla15[[#This Row],[COD]],TNOMINA[CODIGO],TNOMINA[sbruto])</f>
        <v>35000</v>
      </c>
      <c r="Q559" s="34">
        <f>_xlfn.XLOOKUP(Tabla15[[#This Row],[COD]],TNOMINA[CODIGO],TNOMINA[ISR])</f>
        <v>0</v>
      </c>
      <c r="R559" s="34">
        <f>_xlfn.XLOOKUP(Tabla15[[#This Row],[COD]],TNOMINA[CODIGO],TNOMINA[SFS])</f>
        <v>1064</v>
      </c>
      <c r="S559" s="34">
        <f>_xlfn.XLOOKUP(Tabla15[[#This Row],[COD]],TNOMINA[CODIGO],TNOMINA[AFP])</f>
        <v>1004.5</v>
      </c>
      <c r="T559" s="34">
        <f>_xlfn.XLOOKUP(Tabla15[[#This Row],[COD]],TNOMINA[CODIGO],TNOMINA[Otros Descuentos])</f>
        <v>0</v>
      </c>
      <c r="U559" s="34">
        <f>_xlfn.XLOOKUP(Tabla15[[#This Row],[COD]],TNOMINA[CODIGO],TNOMINA[sneto])</f>
        <v>6005.45</v>
      </c>
      <c r="V559" s="21" t="str" cm="1">
        <f t="array" ref="V559">_xlfn.XLOOKUP(Tabla15[[#This Row],[cedula]],MINC_022025[NUMERO_DOCUMENTO],LEFT(MINC_022025[GENERO],1))</f>
        <v>F</v>
      </c>
      <c r="W559" s="56" t="str">
        <f>_xlfn.XLOOKUP(Tabla15[[#This Row],[DIRECCIÓN O DEPARTAMENTO]],MINC_022025[LUGAR_FUNCIONES],MINC_022025[LUGAR_FUNCIONES_CODIGO])</f>
        <v>01.83.02.00.04</v>
      </c>
      <c r="X559" s="21">
        <f>LEN(Tabla15[[#This Row],[CODIGO LUGAR]])</f>
        <v>14</v>
      </c>
      <c r="Y559" s="2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2" t="str">
        <f>Tabla15[[#This Row],[cedula]]&amp;Tabla15[[#This Row],[CTA]]&amp;Tabla15[[#This Row],[prog]]</f>
        <v>001085434552.1.1.1.0113</v>
      </c>
      <c r="B560" s="21" t="s">
        <v>1787</v>
      </c>
      <c r="C560" s="59" t="s">
        <v>1811</v>
      </c>
      <c r="D560" s="59" t="s">
        <v>5759</v>
      </c>
      <c r="E560" s="59" t="s">
        <v>5731</v>
      </c>
      <c r="F560" s="59" t="s">
        <v>9</v>
      </c>
      <c r="G560" s="59" t="s">
        <v>946</v>
      </c>
      <c r="H560" s="21" t="str">
        <f>_xlfn.XLOOKUP(Tabla15[[#This Row],[cedula]],MINC_022025[CATEGORIA_PROPIA],MINC_022025[FECHA_INGRESO_PRIMER_CARGO],_xlfn.XLOOKUP(Tabla15[[#This Row],[COD]],TNOMINA[CODIGO],TNOMINA[nombre]))</f>
        <v>MARGARITA LINARES AMADOR</v>
      </c>
      <c r="I560" s="21" t="str">
        <f>_xlfn.XLOOKUP(Tabla15[[#This Row],[cedula]],MINC_022025[CATEGORIA_PROPIA],MINC_022025[CARGO],_xlfn.XLOOKUP(Tabla15[[#This Row],[COD]],TNOMINA[CODIGO],TNOMINA[cargo]))</f>
        <v>ENCARGADA CONTABILIDAD</v>
      </c>
      <c r="J560" s="21" t="str">
        <f>_xlfn.XLOOKUP(Tabla15[[#This Row],[cedula]],MINC_022025[NUMERO_DOCUMENTO],MINC_022025[LUGAR_FUNCIONES])</f>
        <v>CENTRO DE LA CULTURA NARCISO GONZALEZ</v>
      </c>
      <c r="K5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60" s="21" t="str">
        <f>_xlfn.XLOOKUP(Tabla15[[#This Row],[CARGO]],TSIMPLIFICADO[CARGO],TSIMPLIFICADO[CATEGORIA DEL SERVIDOR],Tabla15[[#This Row],[TIPO]])</f>
        <v>FIJO</v>
      </c>
      <c r="M560" s="21" t="str">
        <f>IF(Tabla15[[#This Row],[CTA]]="2.1.1.3.01","TRAMITE DE PENSION",IF(Tabla15[[#This Row],[CAT1]]&lt;&gt;"",Tabla15[[#This Row],[CAT1]],Tabla15[[#This Row],[CAT2]]))</f>
        <v>CARRERA ADMINISTRATIVA</v>
      </c>
      <c r="N560" s="86" t="str">
        <f>_xlfn.XLOOKUP(Tabla15[[#This Row],[cedula]],TFECHA[cedula],TFECHA[desde],"")</f>
        <v/>
      </c>
      <c r="O560" s="86" t="str">
        <f>_xlfn.XLOOKUP(Tabla15[[#This Row],[cedula]],TFECHA[cedula],TFECHA[hasta],"")</f>
        <v/>
      </c>
      <c r="P560" s="34">
        <f>_xlfn.XLOOKUP(Tabla15[[#This Row],[COD]],TNOMINA[CODIGO],TNOMINA[sbruto])</f>
        <v>35000</v>
      </c>
      <c r="Q560" s="34">
        <f>_xlfn.XLOOKUP(Tabla15[[#This Row],[COD]],TNOMINA[CODIGO],TNOMINA[ISR])</f>
        <v>0</v>
      </c>
      <c r="R560" s="34">
        <f>_xlfn.XLOOKUP(Tabla15[[#This Row],[COD]],TNOMINA[CODIGO],TNOMINA[SFS])</f>
        <v>1064</v>
      </c>
      <c r="S560" s="34">
        <f>_xlfn.XLOOKUP(Tabla15[[#This Row],[COD]],TNOMINA[CODIGO],TNOMINA[AFP])</f>
        <v>1004.5</v>
      </c>
      <c r="T560" s="34">
        <f>_xlfn.XLOOKUP(Tabla15[[#This Row],[COD]],TNOMINA[CODIGO],TNOMINA[Otros Descuentos])</f>
        <v>0</v>
      </c>
      <c r="U560" s="34">
        <f>_xlfn.XLOOKUP(Tabla15[[#This Row],[COD]],TNOMINA[CODIGO],TNOMINA[sneto])</f>
        <v>29340.5</v>
      </c>
      <c r="V560" s="21" t="str" cm="1">
        <f t="array" ref="V560">_xlfn.XLOOKUP(Tabla15[[#This Row],[cedula]],MINC_022025[NUMERO_DOCUMENTO],LEFT(MINC_022025[GENERO],1))</f>
        <v>F</v>
      </c>
      <c r="W560" s="56" t="str">
        <f>_xlfn.XLOOKUP(Tabla15[[#This Row],[DIRECCIÓN O DEPARTAMENTO]],MINC_022025[LUGAR_FUNCIONES],MINC_022025[LUGAR_FUNCIONES_CODIGO])</f>
        <v>01.83.02.00.04</v>
      </c>
      <c r="X560" s="21">
        <f>LEN(Tabla15[[#This Row],[CODIGO LUGAR]])</f>
        <v>14</v>
      </c>
      <c r="Y560" s="2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2" t="str">
        <f>Tabla15[[#This Row],[cedula]]&amp;Tabla15[[#This Row],[CTA]]&amp;Tabla15[[#This Row],[prog]]</f>
        <v>001194268152.1.1.1.0113</v>
      </c>
      <c r="B561" s="21" t="s">
        <v>1787</v>
      </c>
      <c r="C561" s="59" t="s">
        <v>1811</v>
      </c>
      <c r="D561" s="59" t="s">
        <v>5759</v>
      </c>
      <c r="E561" s="59" t="s">
        <v>5731</v>
      </c>
      <c r="F561" s="59" t="s">
        <v>9</v>
      </c>
      <c r="G561" s="59" t="s">
        <v>3201</v>
      </c>
      <c r="H561" s="21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561" s="21" t="str">
        <f>_xlfn.XLOOKUP(Tabla15[[#This Row],[cedula]],MINC_022025[CATEGORIA_PROPIA],MINC_022025[CARGO],_xlfn.XLOOKUP(Tabla15[[#This Row],[COD]],TNOMINA[CODIGO],TNOMINA[cargo]))</f>
        <v>AUXILIAR ADMINISTRATIVO (A)</v>
      </c>
      <c r="J561" s="21" t="str">
        <f>_xlfn.XLOOKUP(Tabla15[[#This Row],[cedula]],MINC_022025[NUMERO_DOCUMENTO],MINC_022025[LUGAR_FUNCIONES])</f>
        <v>CENTRO DE LA CULTURA NARCISO GONZALEZ</v>
      </c>
      <c r="K5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1" s="21" t="str">
        <f>_xlfn.XLOOKUP(Tabla15[[#This Row],[CARGO]],TSIMPLIFICADO[CARGO],TSIMPLIFICADO[CATEGORIA DEL SERVIDOR],Tabla15[[#This Row],[TIPO]])</f>
        <v>ESTATUTO SIMPLIFICADO</v>
      </c>
      <c r="M561" s="21" t="str">
        <f>IF(Tabla15[[#This Row],[CTA]]="2.1.1.3.01","TRAMITE DE PENSION",IF(Tabla15[[#This Row],[CAT1]]&lt;&gt;"",Tabla15[[#This Row],[CAT1]],Tabla15[[#This Row],[CAT2]]))</f>
        <v>ESTATUTO SIMPLIFICADO</v>
      </c>
      <c r="N561" s="86" t="str">
        <f>_xlfn.XLOOKUP(Tabla15[[#This Row],[cedula]],TFECHA[cedula],TFECHA[desde],"")</f>
        <v/>
      </c>
      <c r="O561" s="86" t="str">
        <f>_xlfn.XLOOKUP(Tabla15[[#This Row],[cedula]],TFECHA[cedula],TFECHA[hasta],"")</f>
        <v/>
      </c>
      <c r="P561" s="34">
        <f>_xlfn.XLOOKUP(Tabla15[[#This Row],[COD]],TNOMINA[CODIGO],TNOMINA[sbruto])</f>
        <v>35000</v>
      </c>
      <c r="Q561" s="34">
        <f>_xlfn.XLOOKUP(Tabla15[[#This Row],[COD]],TNOMINA[CODIGO],TNOMINA[ISR])</f>
        <v>0</v>
      </c>
      <c r="R561" s="34">
        <f>_xlfn.XLOOKUP(Tabla15[[#This Row],[COD]],TNOMINA[CODIGO],TNOMINA[SFS])</f>
        <v>1064</v>
      </c>
      <c r="S561" s="34">
        <f>_xlfn.XLOOKUP(Tabla15[[#This Row],[COD]],TNOMINA[CODIGO],TNOMINA[AFP])</f>
        <v>1004.5</v>
      </c>
      <c r="T561" s="34">
        <f>_xlfn.XLOOKUP(Tabla15[[#This Row],[COD]],TNOMINA[CODIGO],TNOMINA[Otros Descuentos])</f>
        <v>0</v>
      </c>
      <c r="U561" s="34">
        <f>_xlfn.XLOOKUP(Tabla15[[#This Row],[COD]],TNOMINA[CODIGO],TNOMINA[sneto])</f>
        <v>27840.5</v>
      </c>
      <c r="V561" s="21" t="str" cm="1">
        <f t="array" ref="V561">_xlfn.XLOOKUP(Tabla15[[#This Row],[cedula]],MINC_022025[NUMERO_DOCUMENTO],LEFT(MINC_022025[GENERO],1))</f>
        <v>F</v>
      </c>
      <c r="W561" s="56" t="str">
        <f>_xlfn.XLOOKUP(Tabla15[[#This Row],[DIRECCIÓN O DEPARTAMENTO]],MINC_022025[LUGAR_FUNCIONES],MINC_022025[LUGAR_FUNCIONES_CODIGO])</f>
        <v>01.83.02.00.04</v>
      </c>
      <c r="X561" s="21">
        <f>LEN(Tabla15[[#This Row],[CODIGO LUGAR]])</f>
        <v>14</v>
      </c>
      <c r="Y561" s="2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2" t="str">
        <f>Tabla15[[#This Row],[cedula]]&amp;Tabla15[[#This Row],[CTA]]&amp;Tabla15[[#This Row],[prog]]</f>
        <v>018000860252.1.1.1.0113</v>
      </c>
      <c r="B562" s="21" t="s">
        <v>1787</v>
      </c>
      <c r="C562" s="59" t="s">
        <v>1811</v>
      </c>
      <c r="D562" s="59" t="s">
        <v>5759</v>
      </c>
      <c r="E562" s="59" t="s">
        <v>5731</v>
      </c>
      <c r="F562" s="59" t="s">
        <v>9</v>
      </c>
      <c r="G562" s="59" t="s">
        <v>955</v>
      </c>
      <c r="H562" s="21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562" s="21" t="str">
        <f>_xlfn.XLOOKUP(Tabla15[[#This Row],[cedula]],MINC_022025[CATEGORIA_PROPIA],MINC_022025[CARGO],_xlfn.XLOOKUP(Tabla15[[#This Row],[COD]],TNOMINA[CODIGO],TNOMINA[cargo]))</f>
        <v>AUXILIAR BIBLIOTECA</v>
      </c>
      <c r="J562" s="21" t="str">
        <f>_xlfn.XLOOKUP(Tabla15[[#This Row],[cedula]],MINC_022025[NUMERO_DOCUMENTO],MINC_022025[LUGAR_FUNCIONES])</f>
        <v>CENTRO DE LA CULTURA NARCISO GONZALEZ</v>
      </c>
      <c r="K5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62" s="21" t="str">
        <f>_xlfn.XLOOKUP(Tabla15[[#This Row],[CARGO]],TSIMPLIFICADO[CARGO],TSIMPLIFICADO[CATEGORIA DEL SERVIDOR],Tabla15[[#This Row],[TIPO]])</f>
        <v>ESTATUTO SIMPLIFICADO</v>
      </c>
      <c r="M562" s="21" t="str">
        <f>IF(Tabla15[[#This Row],[CTA]]="2.1.1.3.01","TRAMITE DE PENSION",IF(Tabla15[[#This Row],[CAT1]]&lt;&gt;"",Tabla15[[#This Row],[CAT1]],Tabla15[[#This Row],[CAT2]]))</f>
        <v>CARRERA ADMINISTRATIVA</v>
      </c>
      <c r="N562" s="86" t="str">
        <f>_xlfn.XLOOKUP(Tabla15[[#This Row],[cedula]],TFECHA[cedula],TFECHA[desde],"")</f>
        <v/>
      </c>
      <c r="O562" s="86" t="str">
        <f>_xlfn.XLOOKUP(Tabla15[[#This Row],[cedula]],TFECHA[cedula],TFECHA[hasta],"")</f>
        <v/>
      </c>
      <c r="P562" s="34">
        <f>_xlfn.XLOOKUP(Tabla15[[#This Row],[COD]],TNOMINA[CODIGO],TNOMINA[sbruto])</f>
        <v>35000</v>
      </c>
      <c r="Q562" s="34">
        <f>_xlfn.XLOOKUP(Tabla15[[#This Row],[COD]],TNOMINA[CODIGO],TNOMINA[ISR])</f>
        <v>0</v>
      </c>
      <c r="R562" s="34">
        <f>_xlfn.XLOOKUP(Tabla15[[#This Row],[COD]],TNOMINA[CODIGO],TNOMINA[SFS])</f>
        <v>1064</v>
      </c>
      <c r="S562" s="34">
        <f>_xlfn.XLOOKUP(Tabla15[[#This Row],[COD]],TNOMINA[CODIGO],TNOMINA[AFP])</f>
        <v>1004.5</v>
      </c>
      <c r="T562" s="34">
        <f>_xlfn.XLOOKUP(Tabla15[[#This Row],[COD]],TNOMINA[CODIGO],TNOMINA[Otros Descuentos])</f>
        <v>0</v>
      </c>
      <c r="U562" s="34">
        <f>_xlfn.XLOOKUP(Tabla15[[#This Row],[COD]],TNOMINA[CODIGO],TNOMINA[sneto])</f>
        <v>31440.5</v>
      </c>
      <c r="V562" s="21" t="str" cm="1">
        <f t="array" ref="V562">_xlfn.XLOOKUP(Tabla15[[#This Row],[cedula]],MINC_022025[NUMERO_DOCUMENTO],LEFT(MINC_022025[GENERO],1))</f>
        <v>F</v>
      </c>
      <c r="W562" s="56" t="str">
        <f>_xlfn.XLOOKUP(Tabla15[[#This Row],[DIRECCIÓN O DEPARTAMENTO]],MINC_022025[LUGAR_FUNCIONES],MINC_022025[LUGAR_FUNCIONES_CODIGO])</f>
        <v>01.83.02.00.04</v>
      </c>
      <c r="X562" s="21">
        <f>LEN(Tabla15[[#This Row],[CODIGO LUGAR]])</f>
        <v>14</v>
      </c>
      <c r="Y562" s="2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2" t="str">
        <f>Tabla15[[#This Row],[cedula]]&amp;Tabla15[[#This Row],[CTA]]&amp;Tabla15[[#This Row],[prog]]</f>
        <v>402382818992.1.1.1.0113</v>
      </c>
      <c r="B563" s="21" t="s">
        <v>1787</v>
      </c>
      <c r="C563" s="59" t="s">
        <v>1811</v>
      </c>
      <c r="D563" s="59" t="s">
        <v>5759</v>
      </c>
      <c r="E563" s="59" t="s">
        <v>5731</v>
      </c>
      <c r="F563" s="59" t="s">
        <v>9</v>
      </c>
      <c r="G563" s="59" t="s">
        <v>2970</v>
      </c>
      <c r="H563" s="21" t="str">
        <f>_xlfn.XLOOKUP(Tabla15[[#This Row],[cedula]],MINC_022025[CATEGORIA_PROPIA],MINC_022025[FECHA_INGRESO_PRIMER_CARGO],_xlfn.XLOOKUP(Tabla15[[#This Row],[COD]],TNOMINA[CODIGO],TNOMINA[nombre]))</f>
        <v>VERONICA CORDERO CAMINERO</v>
      </c>
      <c r="I563" s="21" t="str">
        <f>_xlfn.XLOOKUP(Tabla15[[#This Row],[cedula]],MINC_022025[CATEGORIA_PROPIA],MINC_022025[CARGO],_xlfn.XLOOKUP(Tabla15[[#This Row],[COD]],TNOMINA[CODIGO],TNOMINA[cargo]))</f>
        <v>SECRETARIA</v>
      </c>
      <c r="J563" s="21" t="str">
        <f>_xlfn.XLOOKUP(Tabla15[[#This Row],[cedula]],MINC_022025[NUMERO_DOCUMENTO],MINC_022025[LUGAR_FUNCIONES])</f>
        <v>CENTRO DE LA CULTURA NARCISO GONZALEZ</v>
      </c>
      <c r="K5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3" s="21" t="str">
        <f>_xlfn.XLOOKUP(Tabla15[[#This Row],[CARGO]],TSIMPLIFICADO[CARGO],TSIMPLIFICADO[CATEGORIA DEL SERVIDOR],Tabla15[[#This Row],[TIPO]])</f>
        <v>ESTATUTO SIMPLIFICADO</v>
      </c>
      <c r="M563" s="21" t="str">
        <f>IF(Tabla15[[#This Row],[CTA]]="2.1.1.3.01","TRAMITE DE PENSION",IF(Tabla15[[#This Row],[CAT1]]&lt;&gt;"",Tabla15[[#This Row],[CAT1]],Tabla15[[#This Row],[CAT2]]))</f>
        <v>ESTATUTO SIMPLIFICADO</v>
      </c>
      <c r="N563" s="86" t="str">
        <f>_xlfn.XLOOKUP(Tabla15[[#This Row],[cedula]],TFECHA[cedula],TFECHA[desde],"")</f>
        <v/>
      </c>
      <c r="O563" s="86" t="str">
        <f>_xlfn.XLOOKUP(Tabla15[[#This Row],[cedula]],TFECHA[cedula],TFECHA[hasta],"")</f>
        <v/>
      </c>
      <c r="P563" s="34">
        <f>_xlfn.XLOOKUP(Tabla15[[#This Row],[COD]],TNOMINA[CODIGO],TNOMINA[sbruto])</f>
        <v>35000</v>
      </c>
      <c r="Q563" s="34">
        <f>_xlfn.XLOOKUP(Tabla15[[#This Row],[COD]],TNOMINA[CODIGO],TNOMINA[ISR])</f>
        <v>0</v>
      </c>
      <c r="R563" s="34">
        <f>_xlfn.XLOOKUP(Tabla15[[#This Row],[COD]],TNOMINA[CODIGO],TNOMINA[SFS])</f>
        <v>1064</v>
      </c>
      <c r="S563" s="34">
        <f>_xlfn.XLOOKUP(Tabla15[[#This Row],[COD]],TNOMINA[CODIGO],TNOMINA[AFP])</f>
        <v>1004.5</v>
      </c>
      <c r="T563" s="34">
        <f>_xlfn.XLOOKUP(Tabla15[[#This Row],[COD]],TNOMINA[CODIGO],TNOMINA[Otros Descuentos])</f>
        <v>0</v>
      </c>
      <c r="U563" s="34">
        <f>_xlfn.XLOOKUP(Tabla15[[#This Row],[COD]],TNOMINA[CODIGO],TNOMINA[sneto])</f>
        <v>25068.62</v>
      </c>
      <c r="V563" s="21" t="str" cm="1">
        <f t="array" ref="V563">_xlfn.XLOOKUP(Tabla15[[#This Row],[cedula]],MINC_022025[NUMERO_DOCUMENTO],LEFT(MINC_022025[GENERO],1))</f>
        <v>F</v>
      </c>
      <c r="W563" s="56" t="str">
        <f>_xlfn.XLOOKUP(Tabla15[[#This Row],[DIRECCIÓN O DEPARTAMENTO]],MINC_022025[LUGAR_FUNCIONES],MINC_022025[LUGAR_FUNCIONES_CODIGO])</f>
        <v>01.83.02.00.04</v>
      </c>
      <c r="X563" s="21">
        <f>LEN(Tabla15[[#This Row],[CODIGO LUGAR]])</f>
        <v>14</v>
      </c>
      <c r="Y563" s="2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2" t="str">
        <f>Tabla15[[#This Row],[cedula]]&amp;Tabla15[[#This Row],[CTA]]&amp;Tabla15[[#This Row],[prog]]</f>
        <v>402293192032.1.1.1.0113</v>
      </c>
      <c r="B564" s="21" t="s">
        <v>1787</v>
      </c>
      <c r="C564" s="59" t="s">
        <v>1811</v>
      </c>
      <c r="D564" s="59" t="s">
        <v>5759</v>
      </c>
      <c r="E564" s="59" t="s">
        <v>5731</v>
      </c>
      <c r="F564" s="59" t="s">
        <v>9</v>
      </c>
      <c r="G564" s="59" t="s">
        <v>1509</v>
      </c>
      <c r="H564" s="21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564" s="21" t="str">
        <f>_xlfn.XLOOKUP(Tabla15[[#This Row],[cedula]],MINC_022025[CATEGORIA_PROPIA],MINC_022025[CARGO],_xlfn.XLOOKUP(Tabla15[[#This Row],[COD]],TNOMINA[CODIGO],TNOMINA[cargo]))</f>
        <v>RECEPCIONISTA</v>
      </c>
      <c r="J564" s="21" t="str">
        <f>_xlfn.XLOOKUP(Tabla15[[#This Row],[cedula]],MINC_022025[NUMERO_DOCUMENTO],MINC_022025[LUGAR_FUNCIONES])</f>
        <v>CENTRO DE LA CULTURA NARCISO GONZALEZ</v>
      </c>
      <c r="K5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4" s="21" t="str">
        <f>_xlfn.XLOOKUP(Tabla15[[#This Row],[CARGO]],TSIMPLIFICADO[CARGO],TSIMPLIFICADO[CATEGORIA DEL SERVIDOR],Tabla15[[#This Row],[TIPO]])</f>
        <v>ESTATUTO SIMPLIFICADO</v>
      </c>
      <c r="M564" s="21" t="str">
        <f>IF(Tabla15[[#This Row],[CTA]]="2.1.1.3.01","TRAMITE DE PENSION",IF(Tabla15[[#This Row],[CAT1]]&lt;&gt;"",Tabla15[[#This Row],[CAT1]],Tabla15[[#This Row],[CAT2]]))</f>
        <v>ESTATUTO SIMPLIFICADO</v>
      </c>
      <c r="N564" s="86" t="str">
        <f>_xlfn.XLOOKUP(Tabla15[[#This Row],[cedula]],TFECHA[cedula],TFECHA[desde],"")</f>
        <v/>
      </c>
      <c r="O564" s="86" t="str">
        <f>_xlfn.XLOOKUP(Tabla15[[#This Row],[cedula]],TFECHA[cedula],TFECHA[hasta],"")</f>
        <v/>
      </c>
      <c r="P564" s="34">
        <f>_xlfn.XLOOKUP(Tabla15[[#This Row],[COD]],TNOMINA[CODIGO],TNOMINA[sbruto])</f>
        <v>30000</v>
      </c>
      <c r="Q564" s="34">
        <f>_xlfn.XLOOKUP(Tabla15[[#This Row],[COD]],TNOMINA[CODIGO],TNOMINA[ISR])</f>
        <v>0</v>
      </c>
      <c r="R564" s="34">
        <f>_xlfn.XLOOKUP(Tabla15[[#This Row],[COD]],TNOMINA[CODIGO],TNOMINA[SFS])</f>
        <v>912</v>
      </c>
      <c r="S564" s="34">
        <f>_xlfn.XLOOKUP(Tabla15[[#This Row],[COD]],TNOMINA[CODIGO],TNOMINA[AFP])</f>
        <v>861</v>
      </c>
      <c r="T564" s="34">
        <f>_xlfn.XLOOKUP(Tabla15[[#This Row],[COD]],TNOMINA[CODIGO],TNOMINA[Otros Descuentos])</f>
        <v>0</v>
      </c>
      <c r="U564" s="34">
        <f>_xlfn.XLOOKUP(Tabla15[[#This Row],[COD]],TNOMINA[CODIGO],TNOMINA[sneto])</f>
        <v>28202</v>
      </c>
      <c r="V564" s="21" t="str" cm="1">
        <f t="array" ref="V564">_xlfn.XLOOKUP(Tabla15[[#This Row],[cedula]],MINC_022025[NUMERO_DOCUMENTO],LEFT(MINC_022025[GENERO],1))</f>
        <v>F</v>
      </c>
      <c r="W564" s="56" t="str">
        <f>_xlfn.XLOOKUP(Tabla15[[#This Row],[DIRECCIÓN O DEPARTAMENTO]],MINC_022025[LUGAR_FUNCIONES],MINC_022025[LUGAR_FUNCIONES_CODIGO])</f>
        <v>01.83.02.00.04</v>
      </c>
      <c r="X564" s="21">
        <f>LEN(Tabla15[[#This Row],[CODIGO LUGAR]])</f>
        <v>14</v>
      </c>
      <c r="Y564" s="2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2" t="str">
        <f>Tabla15[[#This Row],[cedula]]&amp;Tabla15[[#This Row],[CTA]]&amp;Tabla15[[#This Row],[prog]]</f>
        <v>402185173042.1.1.1.0113</v>
      </c>
      <c r="B565" s="21" t="s">
        <v>1787</v>
      </c>
      <c r="C565" s="59" t="s">
        <v>1811</v>
      </c>
      <c r="D565" s="59" t="s">
        <v>5759</v>
      </c>
      <c r="E565" s="59" t="s">
        <v>5731</v>
      </c>
      <c r="F565" s="59" t="s">
        <v>9</v>
      </c>
      <c r="G565" s="59" t="s">
        <v>2500</v>
      </c>
      <c r="H565" s="21" t="str">
        <f>_xlfn.XLOOKUP(Tabla15[[#This Row],[cedula]],MINC_022025[CATEGORIA_PROPIA],MINC_022025[FECHA_INGRESO_PRIMER_CARGO],_xlfn.XLOOKUP(Tabla15[[#This Row],[COD]],TNOMINA[CODIGO],TNOMINA[nombre]))</f>
        <v>DAVID MONCION BALBUENA</v>
      </c>
      <c r="I565" s="21" t="str">
        <f>_xlfn.XLOOKUP(Tabla15[[#This Row],[cedula]],MINC_022025[CATEGORIA_PROPIA],MINC_022025[CARGO],_xlfn.XLOOKUP(Tabla15[[#This Row],[COD]],TNOMINA[CODIGO],TNOMINA[cargo]))</f>
        <v>AUXILIAR ADMINISTRATIVO (A)</v>
      </c>
      <c r="J565" s="21" t="str">
        <f>_xlfn.XLOOKUP(Tabla15[[#This Row],[cedula]],MINC_022025[NUMERO_DOCUMENTO],MINC_022025[LUGAR_FUNCIONES])</f>
        <v>CENTRO DE LA CULTURA NARCISO GONZALEZ</v>
      </c>
      <c r="K5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5" s="21" t="str">
        <f>_xlfn.XLOOKUP(Tabla15[[#This Row],[CARGO]],TSIMPLIFICADO[CARGO],TSIMPLIFICADO[CATEGORIA DEL SERVIDOR],Tabla15[[#This Row],[TIPO]])</f>
        <v>ESTATUTO SIMPLIFICADO</v>
      </c>
      <c r="M565" s="21" t="str">
        <f>IF(Tabla15[[#This Row],[CTA]]="2.1.1.3.01","TRAMITE DE PENSION",IF(Tabla15[[#This Row],[CAT1]]&lt;&gt;"",Tabla15[[#This Row],[CAT1]],Tabla15[[#This Row],[CAT2]]))</f>
        <v>ESTATUTO SIMPLIFICADO</v>
      </c>
      <c r="N565" s="86" t="str">
        <f>_xlfn.XLOOKUP(Tabla15[[#This Row],[cedula]],TFECHA[cedula],TFECHA[desde],"")</f>
        <v/>
      </c>
      <c r="O565" s="86" t="str">
        <f>_xlfn.XLOOKUP(Tabla15[[#This Row],[cedula]],TFECHA[cedula],TFECHA[hasta],"")</f>
        <v/>
      </c>
      <c r="P565" s="34">
        <f>_xlfn.XLOOKUP(Tabla15[[#This Row],[COD]],TNOMINA[CODIGO],TNOMINA[sbruto])</f>
        <v>30000</v>
      </c>
      <c r="Q565" s="34">
        <f>_xlfn.XLOOKUP(Tabla15[[#This Row],[COD]],TNOMINA[CODIGO],TNOMINA[ISR])</f>
        <v>0</v>
      </c>
      <c r="R565" s="34">
        <f>_xlfn.XLOOKUP(Tabla15[[#This Row],[COD]],TNOMINA[CODIGO],TNOMINA[SFS])</f>
        <v>912</v>
      </c>
      <c r="S565" s="34">
        <f>_xlfn.XLOOKUP(Tabla15[[#This Row],[COD]],TNOMINA[CODIGO],TNOMINA[AFP])</f>
        <v>861</v>
      </c>
      <c r="T565" s="34">
        <f>_xlfn.XLOOKUP(Tabla15[[#This Row],[COD]],TNOMINA[CODIGO],TNOMINA[Otros Descuentos])</f>
        <v>0</v>
      </c>
      <c r="U565" s="34">
        <f>_xlfn.XLOOKUP(Tabla15[[#This Row],[COD]],TNOMINA[CODIGO],TNOMINA[sneto])</f>
        <v>28202</v>
      </c>
      <c r="V565" s="21" t="str" cm="1">
        <f t="array" ref="V565">_xlfn.XLOOKUP(Tabla15[[#This Row],[cedula]],MINC_022025[NUMERO_DOCUMENTO],LEFT(MINC_022025[GENERO],1))</f>
        <v>M</v>
      </c>
      <c r="W565" s="56" t="str">
        <f>_xlfn.XLOOKUP(Tabla15[[#This Row],[DIRECCIÓN O DEPARTAMENTO]],MINC_022025[LUGAR_FUNCIONES],MINC_022025[LUGAR_FUNCIONES_CODIGO])</f>
        <v>01.83.02.00.04</v>
      </c>
      <c r="X565" s="21">
        <f>LEN(Tabla15[[#This Row],[CODIGO LUGAR]])</f>
        <v>14</v>
      </c>
      <c r="Y565" s="2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2" t="str">
        <f>Tabla15[[#This Row],[cedula]]&amp;Tabla15[[#This Row],[CTA]]&amp;Tabla15[[#This Row],[prog]]</f>
        <v>001032600142.1.1.1.0113</v>
      </c>
      <c r="B566" s="21" t="s">
        <v>1787</v>
      </c>
      <c r="C566" s="59" t="s">
        <v>1811</v>
      </c>
      <c r="D566" s="59" t="s">
        <v>5759</v>
      </c>
      <c r="E566" s="59" t="s">
        <v>5731</v>
      </c>
      <c r="F566" s="59" t="s">
        <v>9</v>
      </c>
      <c r="G566" s="59" t="s">
        <v>1581</v>
      </c>
      <c r="H566" s="21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566" s="21" t="str">
        <f>_xlfn.XLOOKUP(Tabla15[[#This Row],[cedula]],MINC_022025[CATEGORIA_PROPIA],MINC_022025[CARGO],_xlfn.XLOOKUP(Tabla15[[#This Row],[COD]],TNOMINA[CODIGO],TNOMINA[cargo]))</f>
        <v>TRAMOYISTA</v>
      </c>
      <c r="J566" s="21" t="str">
        <f>_xlfn.XLOOKUP(Tabla15[[#This Row],[cedula]],MINC_022025[NUMERO_DOCUMENTO],MINC_022025[LUGAR_FUNCIONES])</f>
        <v>CENTRO DE LA CULTURA NARCISO GONZALEZ</v>
      </c>
      <c r="K5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6" s="21" t="str">
        <f>_xlfn.XLOOKUP(Tabla15[[#This Row],[CARGO]],TSIMPLIFICADO[CARGO],TSIMPLIFICADO[CATEGORIA DEL SERVIDOR],Tabla15[[#This Row],[TIPO]])</f>
        <v>ESTATUTO SIMPLIFICADO</v>
      </c>
      <c r="M566" s="21" t="str">
        <f>IF(Tabla15[[#This Row],[CTA]]="2.1.1.3.01","TRAMITE DE PENSION",IF(Tabla15[[#This Row],[CAT1]]&lt;&gt;"",Tabla15[[#This Row],[CAT1]],Tabla15[[#This Row],[CAT2]]))</f>
        <v>ESTATUTO SIMPLIFICADO</v>
      </c>
      <c r="N566" s="86" t="str">
        <f>_xlfn.XLOOKUP(Tabla15[[#This Row],[cedula]],TFECHA[cedula],TFECHA[desde],"")</f>
        <v/>
      </c>
      <c r="O566" s="86" t="str">
        <f>_xlfn.XLOOKUP(Tabla15[[#This Row],[cedula]],TFECHA[cedula],TFECHA[hasta],"")</f>
        <v/>
      </c>
      <c r="P566" s="34">
        <f>_xlfn.XLOOKUP(Tabla15[[#This Row],[COD]],TNOMINA[CODIGO],TNOMINA[sbruto])</f>
        <v>30000</v>
      </c>
      <c r="Q566" s="34">
        <f>_xlfn.XLOOKUP(Tabla15[[#This Row],[COD]],TNOMINA[CODIGO],TNOMINA[ISR])</f>
        <v>0</v>
      </c>
      <c r="R566" s="34">
        <f>_xlfn.XLOOKUP(Tabla15[[#This Row],[COD]],TNOMINA[CODIGO],TNOMINA[SFS])</f>
        <v>912</v>
      </c>
      <c r="S566" s="34">
        <f>_xlfn.XLOOKUP(Tabla15[[#This Row],[COD]],TNOMINA[CODIGO],TNOMINA[AFP])</f>
        <v>861</v>
      </c>
      <c r="T566" s="34">
        <f>_xlfn.XLOOKUP(Tabla15[[#This Row],[COD]],TNOMINA[CODIGO],TNOMINA[Otros Descuentos])</f>
        <v>0</v>
      </c>
      <c r="U566" s="34">
        <f>_xlfn.XLOOKUP(Tabla15[[#This Row],[COD]],TNOMINA[CODIGO],TNOMINA[sneto])</f>
        <v>17100.580000000002</v>
      </c>
      <c r="V566" s="21" t="str" cm="1">
        <f t="array" ref="V566">_xlfn.XLOOKUP(Tabla15[[#This Row],[cedula]],MINC_022025[NUMERO_DOCUMENTO],LEFT(MINC_022025[GENERO],1))</f>
        <v>M</v>
      </c>
      <c r="W566" s="56" t="str">
        <f>_xlfn.XLOOKUP(Tabla15[[#This Row],[DIRECCIÓN O DEPARTAMENTO]],MINC_022025[LUGAR_FUNCIONES],MINC_022025[LUGAR_FUNCIONES_CODIGO])</f>
        <v>01.83.02.00.04</v>
      </c>
      <c r="X566" s="21">
        <f>LEN(Tabla15[[#This Row],[CODIGO LUGAR]])</f>
        <v>14</v>
      </c>
      <c r="Y566" s="21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2" t="str">
        <f>Tabla15[[#This Row],[cedula]]&amp;Tabla15[[#This Row],[CTA]]&amp;Tabla15[[#This Row],[prog]]</f>
        <v>001017943372.1.1.1.0113</v>
      </c>
      <c r="B567" s="21" t="s">
        <v>1787</v>
      </c>
      <c r="C567" s="59" t="s">
        <v>1811</v>
      </c>
      <c r="D567" s="59" t="s">
        <v>5759</v>
      </c>
      <c r="E567" s="59" t="s">
        <v>5731</v>
      </c>
      <c r="F567" s="59" t="s">
        <v>9</v>
      </c>
      <c r="G567" s="59" t="s">
        <v>1593</v>
      </c>
      <c r="H567" s="21" t="str">
        <f>_xlfn.XLOOKUP(Tabla15[[#This Row],[cedula]],MINC_022025[CATEGORIA_PROPIA],MINC_022025[FECHA_INGRESO_PRIMER_CARGO],_xlfn.XLOOKUP(Tabla15[[#This Row],[COD]],TNOMINA[CODIGO],TNOMINA[nombre]))</f>
        <v>JUAN MENA GOMEZ</v>
      </c>
      <c r="I567" s="21" t="str">
        <f>_xlfn.XLOOKUP(Tabla15[[#This Row],[cedula]],MINC_022025[CATEGORIA_PROPIA],MINC_022025[CARGO],_xlfn.XLOOKUP(Tabla15[[#This Row],[COD]],TNOMINA[CODIGO],TNOMINA[cargo]))</f>
        <v>SUPERVISOR MANTENIMIENTO</v>
      </c>
      <c r="J567" s="21" t="str">
        <f>_xlfn.XLOOKUP(Tabla15[[#This Row],[cedula]],MINC_022025[NUMERO_DOCUMENTO],MINC_022025[LUGAR_FUNCIONES])</f>
        <v>CENTRO DE LA CULTURA NARCISO GONZALEZ</v>
      </c>
      <c r="K5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7" s="21" t="str">
        <f>_xlfn.XLOOKUP(Tabla15[[#This Row],[CARGO]],TSIMPLIFICADO[CARGO],TSIMPLIFICADO[CATEGORIA DEL SERVIDOR],Tabla15[[#This Row],[TIPO]])</f>
        <v>ESTATUTO SIMPLIFICADO</v>
      </c>
      <c r="M567" s="21" t="str">
        <f>IF(Tabla15[[#This Row],[CTA]]="2.1.1.3.01","TRAMITE DE PENSION",IF(Tabla15[[#This Row],[CAT1]]&lt;&gt;"",Tabla15[[#This Row],[CAT1]],Tabla15[[#This Row],[CAT2]]))</f>
        <v>ESTATUTO SIMPLIFICADO</v>
      </c>
      <c r="N567" s="86" t="str">
        <f>_xlfn.XLOOKUP(Tabla15[[#This Row],[cedula]],TFECHA[cedula],TFECHA[desde],"")</f>
        <v/>
      </c>
      <c r="O567" s="86" t="str">
        <f>_xlfn.XLOOKUP(Tabla15[[#This Row],[cedula]],TFECHA[cedula],TFECHA[hasta],"")</f>
        <v/>
      </c>
      <c r="P567" s="34">
        <f>_xlfn.XLOOKUP(Tabla15[[#This Row],[COD]],TNOMINA[CODIGO],TNOMINA[sbruto])</f>
        <v>30000</v>
      </c>
      <c r="Q567" s="34">
        <f>_xlfn.XLOOKUP(Tabla15[[#This Row],[COD]],TNOMINA[CODIGO],TNOMINA[ISR])</f>
        <v>0</v>
      </c>
      <c r="R567" s="34">
        <f>_xlfn.XLOOKUP(Tabla15[[#This Row],[COD]],TNOMINA[CODIGO],TNOMINA[SFS])</f>
        <v>912</v>
      </c>
      <c r="S567" s="34">
        <f>_xlfn.XLOOKUP(Tabla15[[#This Row],[COD]],TNOMINA[CODIGO],TNOMINA[AFP])</f>
        <v>861</v>
      </c>
      <c r="T567" s="34">
        <f>_xlfn.XLOOKUP(Tabla15[[#This Row],[COD]],TNOMINA[CODIGO],TNOMINA[Otros Descuentos])</f>
        <v>0</v>
      </c>
      <c r="U567" s="34">
        <f>_xlfn.XLOOKUP(Tabla15[[#This Row],[COD]],TNOMINA[CODIGO],TNOMINA[sneto])</f>
        <v>26136</v>
      </c>
      <c r="V567" s="21" t="str" cm="1">
        <f t="array" ref="V567">_xlfn.XLOOKUP(Tabla15[[#This Row],[cedula]],MINC_022025[NUMERO_DOCUMENTO],LEFT(MINC_022025[GENERO],1))</f>
        <v>M</v>
      </c>
      <c r="W567" s="56" t="str">
        <f>_xlfn.XLOOKUP(Tabla15[[#This Row],[DIRECCIÓN O DEPARTAMENTO]],MINC_022025[LUGAR_FUNCIONES],MINC_022025[LUGAR_FUNCIONES_CODIGO])</f>
        <v>01.83.02.00.04</v>
      </c>
      <c r="X567" s="21">
        <f>LEN(Tabla15[[#This Row],[CODIGO LUGAR]])</f>
        <v>14</v>
      </c>
      <c r="Y567" s="21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2" t="str">
        <f>Tabla15[[#This Row],[cedula]]&amp;Tabla15[[#This Row],[CTA]]&amp;Tabla15[[#This Row],[prog]]</f>
        <v>001186003782.1.1.1.0113</v>
      </c>
      <c r="B568" s="21" t="s">
        <v>1787</v>
      </c>
      <c r="C568" s="59" t="s">
        <v>1811</v>
      </c>
      <c r="D568" s="59" t="s">
        <v>5759</v>
      </c>
      <c r="E568" s="59" t="s">
        <v>5731</v>
      </c>
      <c r="F568" s="59" t="s">
        <v>9</v>
      </c>
      <c r="G568" s="59" t="s">
        <v>1600</v>
      </c>
      <c r="H568" s="21" t="str">
        <f>_xlfn.XLOOKUP(Tabla15[[#This Row],[cedula]],MINC_022025[CATEGORIA_PROPIA],MINC_022025[FECHA_INGRESO_PRIMER_CARGO],_xlfn.XLOOKUP(Tabla15[[#This Row],[COD]],TNOMINA[CODIGO],TNOMINA[nombre]))</f>
        <v>LEANDRA SOSA UREÑA</v>
      </c>
      <c r="I568" s="21" t="str">
        <f>_xlfn.XLOOKUP(Tabla15[[#This Row],[cedula]],MINC_022025[CATEGORIA_PROPIA],MINC_022025[CARGO],_xlfn.XLOOKUP(Tabla15[[#This Row],[COD]],TNOMINA[CODIGO],TNOMINA[cargo]))</f>
        <v>ACOMODADOR</v>
      </c>
      <c r="J568" s="21" t="str">
        <f>_xlfn.XLOOKUP(Tabla15[[#This Row],[cedula]],MINC_022025[NUMERO_DOCUMENTO],MINC_022025[LUGAR_FUNCIONES])</f>
        <v>CENTRO DE LA CULTURA NARCISO GONZALEZ</v>
      </c>
      <c r="K5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8" s="21" t="str">
        <f>_xlfn.XLOOKUP(Tabla15[[#This Row],[CARGO]],TSIMPLIFICADO[CARGO],TSIMPLIFICADO[CATEGORIA DEL SERVIDOR],Tabla15[[#This Row],[TIPO]])</f>
        <v>ESTATUTO SIMPLIFICADO</v>
      </c>
      <c r="M568" s="21" t="str">
        <f>IF(Tabla15[[#This Row],[CTA]]="2.1.1.3.01","TRAMITE DE PENSION",IF(Tabla15[[#This Row],[CAT1]]&lt;&gt;"",Tabla15[[#This Row],[CAT1]],Tabla15[[#This Row],[CAT2]]))</f>
        <v>ESTATUTO SIMPLIFICADO</v>
      </c>
      <c r="N568" s="86" t="str">
        <f>_xlfn.XLOOKUP(Tabla15[[#This Row],[cedula]],TFECHA[cedula],TFECHA[desde],"")</f>
        <v/>
      </c>
      <c r="O568" s="86" t="str">
        <f>_xlfn.XLOOKUP(Tabla15[[#This Row],[cedula]],TFECHA[cedula],TFECHA[hasta],"")</f>
        <v/>
      </c>
      <c r="P568" s="34">
        <f>_xlfn.XLOOKUP(Tabla15[[#This Row],[COD]],TNOMINA[CODIGO],TNOMINA[sbruto])</f>
        <v>30000</v>
      </c>
      <c r="Q568" s="34">
        <f>_xlfn.XLOOKUP(Tabla15[[#This Row],[COD]],TNOMINA[CODIGO],TNOMINA[ISR])</f>
        <v>0</v>
      </c>
      <c r="R568" s="34">
        <f>_xlfn.XLOOKUP(Tabla15[[#This Row],[COD]],TNOMINA[CODIGO],TNOMINA[SFS])</f>
        <v>912</v>
      </c>
      <c r="S568" s="34">
        <f>_xlfn.XLOOKUP(Tabla15[[#This Row],[COD]],TNOMINA[CODIGO],TNOMINA[AFP])</f>
        <v>861</v>
      </c>
      <c r="T568" s="34">
        <f>_xlfn.XLOOKUP(Tabla15[[#This Row],[COD]],TNOMINA[CODIGO],TNOMINA[Otros Descuentos])</f>
        <v>0</v>
      </c>
      <c r="U568" s="34">
        <f>_xlfn.XLOOKUP(Tabla15[[#This Row],[COD]],TNOMINA[CODIGO],TNOMINA[sneto])</f>
        <v>23470.32</v>
      </c>
      <c r="V568" s="21" t="str" cm="1">
        <f t="array" ref="V568">_xlfn.XLOOKUP(Tabla15[[#This Row],[cedula]],MINC_022025[NUMERO_DOCUMENTO],LEFT(MINC_022025[GENERO],1))</f>
        <v>F</v>
      </c>
      <c r="W568" s="56" t="str">
        <f>_xlfn.XLOOKUP(Tabla15[[#This Row],[DIRECCIÓN O DEPARTAMENTO]],MINC_022025[LUGAR_FUNCIONES],MINC_022025[LUGAR_FUNCIONES_CODIGO])</f>
        <v>01.83.02.00.04</v>
      </c>
      <c r="X568" s="21">
        <f>LEN(Tabla15[[#This Row],[CODIGO LUGAR]])</f>
        <v>14</v>
      </c>
      <c r="Y568" s="21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2" t="str">
        <f>Tabla15[[#This Row],[cedula]]&amp;Tabla15[[#This Row],[CTA]]&amp;Tabla15[[#This Row],[prog]]</f>
        <v>402244308072.1.1.1.0113</v>
      </c>
      <c r="B569" s="21" t="s">
        <v>1787</v>
      </c>
      <c r="C569" s="59" t="s">
        <v>1811</v>
      </c>
      <c r="D569" s="59" t="s">
        <v>5759</v>
      </c>
      <c r="E569" s="59" t="s">
        <v>5731</v>
      </c>
      <c r="F569" s="59" t="s">
        <v>9</v>
      </c>
      <c r="G569" s="59" t="s">
        <v>1628</v>
      </c>
      <c r="H569" s="21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569" s="21" t="str">
        <f>_xlfn.XLOOKUP(Tabla15[[#This Row],[cedula]],MINC_022025[CATEGORIA_PROPIA],MINC_022025[CARGO],_xlfn.XLOOKUP(Tabla15[[#This Row],[COD]],TNOMINA[CODIGO],TNOMINA[cargo]))</f>
        <v>ACOMODADOR (A)</v>
      </c>
      <c r="J569" s="21" t="str">
        <f>_xlfn.XLOOKUP(Tabla15[[#This Row],[cedula]],MINC_022025[NUMERO_DOCUMENTO],MINC_022025[LUGAR_FUNCIONES])</f>
        <v>CENTRO DE LA CULTURA NARCISO GONZALEZ</v>
      </c>
      <c r="K5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69" s="21" t="str">
        <f>_xlfn.XLOOKUP(Tabla15[[#This Row],[CARGO]],TSIMPLIFICADO[CARGO],TSIMPLIFICADO[CATEGORIA DEL SERVIDOR],Tabla15[[#This Row],[TIPO]])</f>
        <v>ESTATUTO SIMPLIFICADO</v>
      </c>
      <c r="M569" s="21" t="str">
        <f>IF(Tabla15[[#This Row],[CTA]]="2.1.1.3.01","TRAMITE DE PENSION",IF(Tabla15[[#This Row],[CAT1]]&lt;&gt;"",Tabla15[[#This Row],[CAT1]],Tabla15[[#This Row],[CAT2]]))</f>
        <v>ESTATUTO SIMPLIFICADO</v>
      </c>
      <c r="N569" s="86" t="str">
        <f>_xlfn.XLOOKUP(Tabla15[[#This Row],[cedula]],TFECHA[cedula],TFECHA[desde],"")</f>
        <v/>
      </c>
      <c r="O569" s="86" t="str">
        <f>_xlfn.XLOOKUP(Tabla15[[#This Row],[cedula]],TFECHA[cedula],TFECHA[hasta],"")</f>
        <v/>
      </c>
      <c r="P569" s="34">
        <f>_xlfn.XLOOKUP(Tabla15[[#This Row],[COD]],TNOMINA[CODIGO],TNOMINA[sbruto])</f>
        <v>30000</v>
      </c>
      <c r="Q569" s="34">
        <f>_xlfn.XLOOKUP(Tabla15[[#This Row],[COD]],TNOMINA[CODIGO],TNOMINA[ISR])</f>
        <v>0</v>
      </c>
      <c r="R569" s="34">
        <f>_xlfn.XLOOKUP(Tabla15[[#This Row],[COD]],TNOMINA[CODIGO],TNOMINA[SFS])</f>
        <v>912</v>
      </c>
      <c r="S569" s="34">
        <f>_xlfn.XLOOKUP(Tabla15[[#This Row],[COD]],TNOMINA[CODIGO],TNOMINA[AFP])</f>
        <v>861</v>
      </c>
      <c r="T569" s="34">
        <f>_xlfn.XLOOKUP(Tabla15[[#This Row],[COD]],TNOMINA[CODIGO],TNOMINA[Otros Descuentos])</f>
        <v>0</v>
      </c>
      <c r="U569" s="34">
        <f>_xlfn.XLOOKUP(Tabla15[[#This Row],[COD]],TNOMINA[CODIGO],TNOMINA[sneto])</f>
        <v>22354.54</v>
      </c>
      <c r="V569" s="21" t="str" cm="1">
        <f t="array" ref="V569">_xlfn.XLOOKUP(Tabla15[[#This Row],[cedula]],MINC_022025[NUMERO_DOCUMENTO],LEFT(MINC_022025[GENERO],1))</f>
        <v>F</v>
      </c>
      <c r="W569" s="56" t="str">
        <f>_xlfn.XLOOKUP(Tabla15[[#This Row],[DIRECCIÓN O DEPARTAMENTO]],MINC_022025[LUGAR_FUNCIONES],MINC_022025[LUGAR_FUNCIONES_CODIGO])</f>
        <v>01.83.02.00.04</v>
      </c>
      <c r="X569" s="21">
        <f>LEN(Tabla15[[#This Row],[CODIGO LUGAR]])</f>
        <v>14</v>
      </c>
      <c r="Y569" s="21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2" t="str">
        <f>Tabla15[[#This Row],[cedula]]&amp;Tabla15[[#This Row],[CTA]]&amp;Tabla15[[#This Row],[prog]]</f>
        <v>001001101702.1.1.1.0113</v>
      </c>
      <c r="B570" s="21" t="s">
        <v>1787</v>
      </c>
      <c r="C570" s="59" t="s">
        <v>1811</v>
      </c>
      <c r="D570" s="59" t="s">
        <v>5759</v>
      </c>
      <c r="E570" s="59" t="s">
        <v>5731</v>
      </c>
      <c r="F570" s="59" t="s">
        <v>9</v>
      </c>
      <c r="G570" s="59" t="s">
        <v>1520</v>
      </c>
      <c r="H570" s="21" t="str">
        <f>_xlfn.XLOOKUP(Tabla15[[#This Row],[cedula]],MINC_022025[CATEGORIA_PROPIA],MINC_022025[FECHA_INGRESO_PRIMER_CARGO],_xlfn.XLOOKUP(Tabla15[[#This Row],[COD]],TNOMINA[CODIGO],TNOMINA[nombre]))</f>
        <v>BELKYS HERNANDEZ ALMONTE</v>
      </c>
      <c r="I570" s="21" t="str">
        <f>_xlfn.XLOOKUP(Tabla15[[#This Row],[cedula]],MINC_022025[CATEGORIA_PROPIA],MINC_022025[CARGO],_xlfn.XLOOKUP(Tabla15[[#This Row],[COD]],TNOMINA[CODIGO],TNOMINA[cargo]))</f>
        <v>MAESTRO DE ARTESANIA</v>
      </c>
      <c r="J570" s="21" t="str">
        <f>_xlfn.XLOOKUP(Tabla15[[#This Row],[cedula]],MINC_022025[NUMERO_DOCUMENTO],MINC_022025[LUGAR_FUNCIONES])</f>
        <v>CENTRO DE LA CULTURA NARCISO GONZALEZ</v>
      </c>
      <c r="K5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0" s="21" t="str">
        <f>_xlfn.XLOOKUP(Tabla15[[#This Row],[CARGO]],TSIMPLIFICADO[CARGO],TSIMPLIFICADO[CATEGORIA DEL SERVIDOR],Tabla15[[#This Row],[TIPO]])</f>
        <v>ESTATUTO SIMPLIFICADO</v>
      </c>
      <c r="M570" s="21" t="str">
        <f>IF(Tabla15[[#This Row],[CTA]]="2.1.1.3.01","TRAMITE DE PENSION",IF(Tabla15[[#This Row],[CAT1]]&lt;&gt;"",Tabla15[[#This Row],[CAT1]],Tabla15[[#This Row],[CAT2]]))</f>
        <v>ESTATUTO SIMPLIFICADO</v>
      </c>
      <c r="N570" s="86" t="str">
        <f>_xlfn.XLOOKUP(Tabla15[[#This Row],[cedula]],TFECHA[cedula],TFECHA[desde],"")</f>
        <v/>
      </c>
      <c r="O570" s="86" t="str">
        <f>_xlfn.XLOOKUP(Tabla15[[#This Row],[cedula]],TFECHA[cedula],TFECHA[hasta],"")</f>
        <v/>
      </c>
      <c r="P570" s="34">
        <f>_xlfn.XLOOKUP(Tabla15[[#This Row],[COD]],TNOMINA[CODIGO],TNOMINA[sbruto])</f>
        <v>25000</v>
      </c>
      <c r="Q570" s="34">
        <f>_xlfn.XLOOKUP(Tabla15[[#This Row],[COD]],TNOMINA[CODIGO],TNOMINA[ISR])</f>
        <v>0</v>
      </c>
      <c r="R570" s="34">
        <f>_xlfn.XLOOKUP(Tabla15[[#This Row],[COD]],TNOMINA[CODIGO],TNOMINA[SFS])</f>
        <v>760</v>
      </c>
      <c r="S570" s="34">
        <f>_xlfn.XLOOKUP(Tabla15[[#This Row],[COD]],TNOMINA[CODIGO],TNOMINA[AFP])</f>
        <v>717.5</v>
      </c>
      <c r="T570" s="34">
        <f>_xlfn.XLOOKUP(Tabla15[[#This Row],[COD]],TNOMINA[CODIGO],TNOMINA[Otros Descuentos])</f>
        <v>0</v>
      </c>
      <c r="U570" s="34">
        <f>_xlfn.XLOOKUP(Tabla15[[#This Row],[COD]],TNOMINA[CODIGO],TNOMINA[sneto])</f>
        <v>100</v>
      </c>
      <c r="V570" s="21" t="str" cm="1">
        <f t="array" ref="V570">_xlfn.XLOOKUP(Tabla15[[#This Row],[cedula]],MINC_022025[NUMERO_DOCUMENTO],LEFT(MINC_022025[GENERO],1))</f>
        <v>F</v>
      </c>
      <c r="W570" s="56" t="str">
        <f>_xlfn.XLOOKUP(Tabla15[[#This Row],[DIRECCIÓN O DEPARTAMENTO]],MINC_022025[LUGAR_FUNCIONES],MINC_022025[LUGAR_FUNCIONES_CODIGO])</f>
        <v>01.83.02.00.04</v>
      </c>
      <c r="X570" s="21">
        <f>LEN(Tabla15[[#This Row],[CODIGO LUGAR]])</f>
        <v>14</v>
      </c>
      <c r="Y570" s="21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2" t="str">
        <f>Tabla15[[#This Row],[cedula]]&amp;Tabla15[[#This Row],[CTA]]&amp;Tabla15[[#This Row],[prog]]</f>
        <v>001177337902.1.1.1.0113</v>
      </c>
      <c r="B571" s="21" t="s">
        <v>1787</v>
      </c>
      <c r="C571" s="59" t="s">
        <v>1811</v>
      </c>
      <c r="D571" s="59" t="s">
        <v>5759</v>
      </c>
      <c r="E571" s="59" t="s">
        <v>5731</v>
      </c>
      <c r="F571" s="59" t="s">
        <v>9</v>
      </c>
      <c r="G571" s="59" t="s">
        <v>1512</v>
      </c>
      <c r="H571" s="21" t="str">
        <f>_xlfn.XLOOKUP(Tabla15[[#This Row],[cedula]],MINC_022025[CATEGORIA_PROPIA],MINC_022025[FECHA_INGRESO_PRIMER_CARGO],_xlfn.XLOOKUP(Tabla15[[#This Row],[COD]],TNOMINA[CODIGO],TNOMINA[nombre]))</f>
        <v>ANDRES FELIZ</v>
      </c>
      <c r="I571" s="21" t="str">
        <f>_xlfn.XLOOKUP(Tabla15[[#This Row],[cedula]],MINC_022025[CATEGORIA_PROPIA],MINC_022025[CARGO],_xlfn.XLOOKUP(Tabla15[[#This Row],[COD]],TNOMINA[CODIGO],TNOMINA[cargo]))</f>
        <v>MENSAJERO EXTERNO</v>
      </c>
      <c r="J571" s="21" t="str">
        <f>_xlfn.XLOOKUP(Tabla15[[#This Row],[cedula]],MINC_022025[NUMERO_DOCUMENTO],MINC_022025[LUGAR_FUNCIONES])</f>
        <v>CENTRO DE LA CULTURA NARCISO GONZALEZ</v>
      </c>
      <c r="K5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1" s="21" t="str">
        <f>_xlfn.XLOOKUP(Tabla15[[#This Row],[CARGO]],TSIMPLIFICADO[CARGO],TSIMPLIFICADO[CATEGORIA DEL SERVIDOR],Tabla15[[#This Row],[TIPO]])</f>
        <v>ESTATUTO SIMPLIFICADO</v>
      </c>
      <c r="M571" s="21" t="str">
        <f>IF(Tabla15[[#This Row],[CTA]]="2.1.1.3.01","TRAMITE DE PENSION",IF(Tabla15[[#This Row],[CAT1]]&lt;&gt;"",Tabla15[[#This Row],[CAT1]],Tabla15[[#This Row],[CAT2]]))</f>
        <v>ESTATUTO SIMPLIFICADO</v>
      </c>
      <c r="N571" s="86" t="str">
        <f>_xlfn.XLOOKUP(Tabla15[[#This Row],[cedula]],TFECHA[cedula],TFECHA[desde],"")</f>
        <v/>
      </c>
      <c r="O571" s="86" t="str">
        <f>_xlfn.XLOOKUP(Tabla15[[#This Row],[cedula]],TFECHA[cedula],TFECHA[hasta],"")</f>
        <v/>
      </c>
      <c r="P571" s="34">
        <f>_xlfn.XLOOKUP(Tabla15[[#This Row],[COD]],TNOMINA[CODIGO],TNOMINA[sbruto])</f>
        <v>24000</v>
      </c>
      <c r="Q571" s="34">
        <f>_xlfn.XLOOKUP(Tabla15[[#This Row],[COD]],TNOMINA[CODIGO],TNOMINA[ISR])</f>
        <v>0</v>
      </c>
      <c r="R571" s="34">
        <f>_xlfn.XLOOKUP(Tabla15[[#This Row],[COD]],TNOMINA[CODIGO],TNOMINA[SFS])</f>
        <v>729.6</v>
      </c>
      <c r="S571" s="34">
        <f>_xlfn.XLOOKUP(Tabla15[[#This Row],[COD]],TNOMINA[CODIGO],TNOMINA[AFP])</f>
        <v>688.8</v>
      </c>
      <c r="T571" s="34">
        <f>_xlfn.XLOOKUP(Tabla15[[#This Row],[COD]],TNOMINA[CODIGO],TNOMINA[Otros Descuentos])</f>
        <v>0</v>
      </c>
      <c r="U571" s="34">
        <f>_xlfn.XLOOKUP(Tabla15[[#This Row],[COD]],TNOMINA[CODIGO],TNOMINA[sneto])</f>
        <v>8607.52</v>
      </c>
      <c r="V571" s="21" t="str" cm="1">
        <f t="array" ref="V571">_xlfn.XLOOKUP(Tabla15[[#This Row],[cedula]],MINC_022025[NUMERO_DOCUMENTO],LEFT(MINC_022025[GENERO],1))</f>
        <v>M</v>
      </c>
      <c r="W571" s="56" t="str">
        <f>_xlfn.XLOOKUP(Tabla15[[#This Row],[DIRECCIÓN O DEPARTAMENTO]],MINC_022025[LUGAR_FUNCIONES],MINC_022025[LUGAR_FUNCIONES_CODIGO])</f>
        <v>01.83.02.00.04</v>
      </c>
      <c r="X571" s="21">
        <f>LEN(Tabla15[[#This Row],[CODIGO LUGAR]])</f>
        <v>14</v>
      </c>
      <c r="Y571" s="21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2" t="str">
        <f>Tabla15[[#This Row],[cedula]]&amp;Tabla15[[#This Row],[CTA]]&amp;Tabla15[[#This Row],[prog]]</f>
        <v>402570601332.1.1.1.0113</v>
      </c>
      <c r="B572" s="21" t="s">
        <v>1787</v>
      </c>
      <c r="C572" s="59" t="s">
        <v>1811</v>
      </c>
      <c r="D572" s="59" t="s">
        <v>5759</v>
      </c>
      <c r="E572" s="59" t="s">
        <v>5731</v>
      </c>
      <c r="F572" s="59" t="s">
        <v>9</v>
      </c>
      <c r="G572" s="59" t="s">
        <v>2965</v>
      </c>
      <c r="H572" s="21" t="str">
        <f>_xlfn.XLOOKUP(Tabla15[[#This Row],[cedula]],MINC_022025[CATEGORIA_PROPIA],MINC_022025[FECHA_INGRESO_PRIMER_CARGO],_xlfn.XLOOKUP(Tabla15[[#This Row],[COD]],TNOMINA[CODIGO],TNOMINA[nombre]))</f>
        <v>EUGENIA REGALADO</v>
      </c>
      <c r="I572" s="21" t="str">
        <f>_xlfn.XLOOKUP(Tabla15[[#This Row],[cedula]],MINC_022025[CATEGORIA_PROPIA],MINC_022025[CARGO],_xlfn.XLOOKUP(Tabla15[[#This Row],[COD]],TNOMINA[CODIGO],TNOMINA[cargo]))</f>
        <v>CONSERJE</v>
      </c>
      <c r="J572" s="21" t="str">
        <f>_xlfn.XLOOKUP(Tabla15[[#This Row],[cedula]],MINC_022025[NUMERO_DOCUMENTO],MINC_022025[LUGAR_FUNCIONES])</f>
        <v>CENTRO DE LA CULTURA NARCISO GONZALEZ</v>
      </c>
      <c r="K5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2" s="21" t="str">
        <f>_xlfn.XLOOKUP(Tabla15[[#This Row],[CARGO]],TSIMPLIFICADO[CARGO],TSIMPLIFICADO[CATEGORIA DEL SERVIDOR],Tabla15[[#This Row],[TIPO]])</f>
        <v>ESTATUTO SIMPLIFICADO</v>
      </c>
      <c r="M572" s="21" t="str">
        <f>IF(Tabla15[[#This Row],[CTA]]="2.1.1.3.01","TRAMITE DE PENSION",IF(Tabla15[[#This Row],[CAT1]]&lt;&gt;"",Tabla15[[#This Row],[CAT1]],Tabla15[[#This Row],[CAT2]]))</f>
        <v>ESTATUTO SIMPLIFICADO</v>
      </c>
      <c r="N572" s="86" t="str">
        <f>_xlfn.XLOOKUP(Tabla15[[#This Row],[cedula]],TFECHA[cedula],TFECHA[desde],"")</f>
        <v/>
      </c>
      <c r="O572" s="86" t="str">
        <f>_xlfn.XLOOKUP(Tabla15[[#This Row],[cedula]],TFECHA[cedula],TFECHA[hasta],"")</f>
        <v/>
      </c>
      <c r="P572" s="34">
        <f>_xlfn.XLOOKUP(Tabla15[[#This Row],[COD]],TNOMINA[CODIGO],TNOMINA[sbruto])</f>
        <v>24000</v>
      </c>
      <c r="Q572" s="34">
        <f>_xlfn.XLOOKUP(Tabla15[[#This Row],[COD]],TNOMINA[CODIGO],TNOMINA[ISR])</f>
        <v>0</v>
      </c>
      <c r="R572" s="34">
        <f>_xlfn.XLOOKUP(Tabla15[[#This Row],[COD]],TNOMINA[CODIGO],TNOMINA[SFS])</f>
        <v>729.6</v>
      </c>
      <c r="S572" s="34">
        <f>_xlfn.XLOOKUP(Tabla15[[#This Row],[COD]],TNOMINA[CODIGO],TNOMINA[AFP])</f>
        <v>688.8</v>
      </c>
      <c r="T572" s="34">
        <f>_xlfn.XLOOKUP(Tabla15[[#This Row],[COD]],TNOMINA[CODIGO],TNOMINA[Otros Descuentos])</f>
        <v>0</v>
      </c>
      <c r="U572" s="34">
        <f>_xlfn.XLOOKUP(Tabla15[[#This Row],[COD]],TNOMINA[CODIGO],TNOMINA[sneto])</f>
        <v>20490.599999999999</v>
      </c>
      <c r="V572" s="21" t="str" cm="1">
        <f t="array" ref="V572">_xlfn.XLOOKUP(Tabla15[[#This Row],[cedula]],MINC_022025[NUMERO_DOCUMENTO],LEFT(MINC_022025[GENERO],1))</f>
        <v>F</v>
      </c>
      <c r="W572" s="56" t="str">
        <f>_xlfn.XLOOKUP(Tabla15[[#This Row],[DIRECCIÓN O DEPARTAMENTO]],MINC_022025[LUGAR_FUNCIONES],MINC_022025[LUGAR_FUNCIONES_CODIGO])</f>
        <v>01.83.02.00.04</v>
      </c>
      <c r="X572" s="21">
        <f>LEN(Tabla15[[#This Row],[CODIGO LUGAR]])</f>
        <v>14</v>
      </c>
      <c r="Y572" s="21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2" t="str">
        <f>Tabla15[[#This Row],[cedula]]&amp;Tabla15[[#This Row],[CTA]]&amp;Tabla15[[#This Row],[prog]]</f>
        <v>001177741412.1.1.1.0113</v>
      </c>
      <c r="B573" s="21" t="s">
        <v>1787</v>
      </c>
      <c r="C573" s="59" t="s">
        <v>1811</v>
      </c>
      <c r="D573" s="59" t="s">
        <v>5759</v>
      </c>
      <c r="E573" s="59" t="s">
        <v>5731</v>
      </c>
      <c r="F573" s="59" t="s">
        <v>9</v>
      </c>
      <c r="G573" s="59" t="s">
        <v>1592</v>
      </c>
      <c r="H573" s="21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573" s="21" t="str">
        <f>_xlfn.XLOOKUP(Tabla15[[#This Row],[cedula]],MINC_022025[CATEGORIA_PROPIA],MINC_022025[CARGO],_xlfn.XLOOKUP(Tabla15[[#This Row],[COD]],TNOMINA[CODIGO],TNOMINA[cargo]))</f>
        <v>AYUDANTE DE MANTENIMIENTO</v>
      </c>
      <c r="J573" s="21" t="str">
        <f>_xlfn.XLOOKUP(Tabla15[[#This Row],[cedula]],MINC_022025[NUMERO_DOCUMENTO],MINC_022025[LUGAR_FUNCIONES])</f>
        <v>CENTRO DE LA CULTURA NARCISO GONZALEZ</v>
      </c>
      <c r="K5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3" s="21" t="str">
        <f>_xlfn.XLOOKUP(Tabla15[[#This Row],[CARGO]],TSIMPLIFICADO[CARGO],TSIMPLIFICADO[CATEGORIA DEL SERVIDOR],Tabla15[[#This Row],[TIPO]])</f>
        <v>ESTATUTO SIMPLIFICADO</v>
      </c>
      <c r="M573" s="21" t="str">
        <f>IF(Tabla15[[#This Row],[CTA]]="2.1.1.3.01","TRAMITE DE PENSION",IF(Tabla15[[#This Row],[CAT1]]&lt;&gt;"",Tabla15[[#This Row],[CAT1]],Tabla15[[#This Row],[CAT2]]))</f>
        <v>ESTATUTO SIMPLIFICADO</v>
      </c>
      <c r="N573" s="86" t="str">
        <f>_xlfn.XLOOKUP(Tabla15[[#This Row],[cedula]],TFECHA[cedula],TFECHA[desde],"")</f>
        <v/>
      </c>
      <c r="O573" s="86" t="str">
        <f>_xlfn.XLOOKUP(Tabla15[[#This Row],[cedula]],TFECHA[cedula],TFECHA[hasta],"")</f>
        <v/>
      </c>
      <c r="P573" s="34">
        <f>_xlfn.XLOOKUP(Tabla15[[#This Row],[COD]],TNOMINA[CODIGO],TNOMINA[sbruto])</f>
        <v>24000</v>
      </c>
      <c r="Q573" s="34">
        <f>_xlfn.XLOOKUP(Tabla15[[#This Row],[COD]],TNOMINA[CODIGO],TNOMINA[ISR])</f>
        <v>0</v>
      </c>
      <c r="R573" s="34">
        <f>_xlfn.XLOOKUP(Tabla15[[#This Row],[COD]],TNOMINA[CODIGO],TNOMINA[SFS])</f>
        <v>729.6</v>
      </c>
      <c r="S573" s="34">
        <f>_xlfn.XLOOKUP(Tabla15[[#This Row],[COD]],TNOMINA[CODIGO],TNOMINA[AFP])</f>
        <v>688.8</v>
      </c>
      <c r="T573" s="34">
        <f>_xlfn.XLOOKUP(Tabla15[[#This Row],[COD]],TNOMINA[CODIGO],TNOMINA[Otros Descuentos])</f>
        <v>0</v>
      </c>
      <c r="U573" s="34">
        <f>_xlfn.XLOOKUP(Tabla15[[#This Row],[COD]],TNOMINA[CODIGO],TNOMINA[sneto])</f>
        <v>11018.81</v>
      </c>
      <c r="V573" s="21" t="str" cm="1">
        <f t="array" ref="V573">_xlfn.XLOOKUP(Tabla15[[#This Row],[cedula]],MINC_022025[NUMERO_DOCUMENTO],LEFT(MINC_022025[GENERO],1))</f>
        <v>M</v>
      </c>
      <c r="W573" s="56" t="str">
        <f>_xlfn.XLOOKUP(Tabla15[[#This Row],[DIRECCIÓN O DEPARTAMENTO]],MINC_022025[LUGAR_FUNCIONES],MINC_022025[LUGAR_FUNCIONES_CODIGO])</f>
        <v>01.83.02.00.04</v>
      </c>
      <c r="X573" s="21">
        <f>LEN(Tabla15[[#This Row],[CODIGO LUGAR]])</f>
        <v>14</v>
      </c>
      <c r="Y573" s="21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2" t="str">
        <f>Tabla15[[#This Row],[cedula]]&amp;Tabla15[[#This Row],[CTA]]&amp;Tabla15[[#This Row],[prog]]</f>
        <v>001123828332.1.1.1.0113</v>
      </c>
      <c r="B574" s="21" t="s">
        <v>1787</v>
      </c>
      <c r="C574" s="59" t="s">
        <v>1811</v>
      </c>
      <c r="D574" s="59" t="s">
        <v>5759</v>
      </c>
      <c r="E574" s="59" t="s">
        <v>5731</v>
      </c>
      <c r="F574" s="59" t="s">
        <v>9</v>
      </c>
      <c r="G574" s="59" t="s">
        <v>4252</v>
      </c>
      <c r="H574" s="21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574" s="21" t="str">
        <f>_xlfn.XLOOKUP(Tabla15[[#This Row],[cedula]],MINC_022025[CATEGORIA_PROPIA],MINC_022025[CARGO],_xlfn.XLOOKUP(Tabla15[[#This Row],[COD]],TNOMINA[CODIGO],TNOMINA[cargo]))</f>
        <v>CONSERJE</v>
      </c>
      <c r="J574" s="21" t="str">
        <f>_xlfn.XLOOKUP(Tabla15[[#This Row],[cedula]],MINC_022025[NUMERO_DOCUMENTO],MINC_022025[LUGAR_FUNCIONES])</f>
        <v>CENTRO DE LA CULTURA NARCISO GONZALEZ</v>
      </c>
      <c r="K5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4" s="21" t="str">
        <f>_xlfn.XLOOKUP(Tabla15[[#This Row],[CARGO]],TSIMPLIFICADO[CARGO],TSIMPLIFICADO[CATEGORIA DEL SERVIDOR],Tabla15[[#This Row],[TIPO]])</f>
        <v>ESTATUTO SIMPLIFICADO</v>
      </c>
      <c r="M574" s="21" t="str">
        <f>IF(Tabla15[[#This Row],[CTA]]="2.1.1.3.01","TRAMITE DE PENSION",IF(Tabla15[[#This Row],[CAT1]]&lt;&gt;"",Tabla15[[#This Row],[CAT1]],Tabla15[[#This Row],[CAT2]]))</f>
        <v>ESTATUTO SIMPLIFICADO</v>
      </c>
      <c r="N574" s="86" t="str">
        <f>_xlfn.XLOOKUP(Tabla15[[#This Row],[cedula]],TFECHA[cedula],TFECHA[desde],"")</f>
        <v/>
      </c>
      <c r="O574" s="86" t="str">
        <f>_xlfn.XLOOKUP(Tabla15[[#This Row],[cedula]],TFECHA[cedula],TFECHA[hasta],"")</f>
        <v/>
      </c>
      <c r="P574" s="34">
        <f>_xlfn.XLOOKUP(Tabla15[[#This Row],[COD]],TNOMINA[CODIGO],TNOMINA[sbruto])</f>
        <v>24000</v>
      </c>
      <c r="Q574" s="34">
        <f>_xlfn.XLOOKUP(Tabla15[[#This Row],[COD]],TNOMINA[CODIGO],TNOMINA[ISR])</f>
        <v>0</v>
      </c>
      <c r="R574" s="34">
        <f>_xlfn.XLOOKUP(Tabla15[[#This Row],[COD]],TNOMINA[CODIGO],TNOMINA[SFS])</f>
        <v>729.6</v>
      </c>
      <c r="S574" s="34">
        <f>_xlfn.XLOOKUP(Tabla15[[#This Row],[COD]],TNOMINA[CODIGO],TNOMINA[AFP])</f>
        <v>688.8</v>
      </c>
      <c r="T574" s="34">
        <f>_xlfn.XLOOKUP(Tabla15[[#This Row],[COD]],TNOMINA[CODIGO],TNOMINA[Otros Descuentos])</f>
        <v>0</v>
      </c>
      <c r="U574" s="34">
        <f>_xlfn.XLOOKUP(Tabla15[[#This Row],[COD]],TNOMINA[CODIGO],TNOMINA[sneto])</f>
        <v>19490.599999999999</v>
      </c>
      <c r="V574" s="21" t="str" cm="1">
        <f t="array" ref="V574">_xlfn.XLOOKUP(Tabla15[[#This Row],[cedula]],MINC_022025[NUMERO_DOCUMENTO],LEFT(MINC_022025[GENERO],1))</f>
        <v>F</v>
      </c>
      <c r="W574" s="56" t="str">
        <f>_xlfn.XLOOKUP(Tabla15[[#This Row],[DIRECCIÓN O DEPARTAMENTO]],MINC_022025[LUGAR_FUNCIONES],MINC_022025[LUGAR_FUNCIONES_CODIGO])</f>
        <v>01.83.02.00.04</v>
      </c>
      <c r="X574" s="21">
        <f>LEN(Tabla15[[#This Row],[CODIGO LUGAR]])</f>
        <v>14</v>
      </c>
      <c r="Y574" s="21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2" t="str">
        <f>Tabla15[[#This Row],[cedula]]&amp;Tabla15[[#This Row],[CTA]]&amp;Tabla15[[#This Row],[prog]]</f>
        <v>001154908312.1.1.1.0113</v>
      </c>
      <c r="B575" s="21" t="s">
        <v>1787</v>
      </c>
      <c r="C575" s="59" t="s">
        <v>1811</v>
      </c>
      <c r="D575" s="59" t="s">
        <v>5759</v>
      </c>
      <c r="E575" s="59" t="s">
        <v>5731</v>
      </c>
      <c r="F575" s="59" t="s">
        <v>9</v>
      </c>
      <c r="G575" s="59" t="s">
        <v>3145</v>
      </c>
      <c r="H575" s="21" t="str">
        <f>_xlfn.XLOOKUP(Tabla15[[#This Row],[cedula]],MINC_022025[CATEGORIA_PROPIA],MINC_022025[FECHA_INGRESO_PRIMER_CARGO],_xlfn.XLOOKUP(Tabla15[[#This Row],[COD]],TNOMINA[CODIGO],TNOMINA[nombre]))</f>
        <v>OFELIA MARTINEZ HEREDIA</v>
      </c>
      <c r="I575" s="21" t="str">
        <f>_xlfn.XLOOKUP(Tabla15[[#This Row],[cedula]],MINC_022025[CATEGORIA_PROPIA],MINC_022025[CARGO],_xlfn.XLOOKUP(Tabla15[[#This Row],[COD]],TNOMINA[CODIGO],TNOMINA[cargo]))</f>
        <v>CONSERJE</v>
      </c>
      <c r="J575" s="21" t="str">
        <f>_xlfn.XLOOKUP(Tabla15[[#This Row],[cedula]],MINC_022025[NUMERO_DOCUMENTO],MINC_022025[LUGAR_FUNCIONES])</f>
        <v>CENTRO DE LA CULTURA NARCISO GONZALEZ</v>
      </c>
      <c r="K5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5" s="21" t="str">
        <f>_xlfn.XLOOKUP(Tabla15[[#This Row],[CARGO]],TSIMPLIFICADO[CARGO],TSIMPLIFICADO[CATEGORIA DEL SERVIDOR],Tabla15[[#This Row],[TIPO]])</f>
        <v>ESTATUTO SIMPLIFICADO</v>
      </c>
      <c r="M575" s="21" t="str">
        <f>IF(Tabla15[[#This Row],[CTA]]="2.1.1.3.01","TRAMITE DE PENSION",IF(Tabla15[[#This Row],[CAT1]]&lt;&gt;"",Tabla15[[#This Row],[CAT1]],Tabla15[[#This Row],[CAT2]]))</f>
        <v>ESTATUTO SIMPLIFICADO</v>
      </c>
      <c r="N575" s="86" t="str">
        <f>_xlfn.XLOOKUP(Tabla15[[#This Row],[cedula]],TFECHA[cedula],TFECHA[desde],"")</f>
        <v/>
      </c>
      <c r="O575" s="86" t="str">
        <f>_xlfn.XLOOKUP(Tabla15[[#This Row],[cedula]],TFECHA[cedula],TFECHA[hasta],"")</f>
        <v/>
      </c>
      <c r="P575" s="34">
        <f>_xlfn.XLOOKUP(Tabla15[[#This Row],[COD]],TNOMINA[CODIGO],TNOMINA[sbruto])</f>
        <v>24000</v>
      </c>
      <c r="Q575" s="34">
        <f>_xlfn.XLOOKUP(Tabla15[[#This Row],[COD]],TNOMINA[CODIGO],TNOMINA[ISR])</f>
        <v>0</v>
      </c>
      <c r="R575" s="34">
        <f>_xlfn.XLOOKUP(Tabla15[[#This Row],[COD]],TNOMINA[CODIGO],TNOMINA[SFS])</f>
        <v>729.6</v>
      </c>
      <c r="S575" s="34">
        <f>_xlfn.XLOOKUP(Tabla15[[#This Row],[COD]],TNOMINA[CODIGO],TNOMINA[AFP])</f>
        <v>688.8</v>
      </c>
      <c r="T575" s="34">
        <f>_xlfn.XLOOKUP(Tabla15[[#This Row],[COD]],TNOMINA[CODIGO],TNOMINA[Otros Descuentos])</f>
        <v>0</v>
      </c>
      <c r="U575" s="34">
        <f>_xlfn.XLOOKUP(Tabla15[[#This Row],[COD]],TNOMINA[CODIGO],TNOMINA[sneto])</f>
        <v>12831.22</v>
      </c>
      <c r="V575" s="21" t="str" cm="1">
        <f t="array" ref="V575">_xlfn.XLOOKUP(Tabla15[[#This Row],[cedula]],MINC_022025[NUMERO_DOCUMENTO],LEFT(MINC_022025[GENERO],1))</f>
        <v>F</v>
      </c>
      <c r="W575" s="56" t="str">
        <f>_xlfn.XLOOKUP(Tabla15[[#This Row],[DIRECCIÓN O DEPARTAMENTO]],MINC_022025[LUGAR_FUNCIONES],MINC_022025[LUGAR_FUNCIONES_CODIGO])</f>
        <v>01.83.02.00.04</v>
      </c>
      <c r="X575" s="21">
        <f>LEN(Tabla15[[#This Row],[CODIGO LUGAR]])</f>
        <v>14</v>
      </c>
      <c r="Y575" s="21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2" t="str">
        <f>Tabla15[[#This Row],[cedula]]&amp;Tabla15[[#This Row],[CTA]]&amp;Tabla15[[#This Row],[prog]]</f>
        <v>001036938262.1.1.1.0113</v>
      </c>
      <c r="B576" s="21" t="s">
        <v>1787</v>
      </c>
      <c r="C576" s="59" t="s">
        <v>1811</v>
      </c>
      <c r="D576" s="59" t="s">
        <v>5759</v>
      </c>
      <c r="E576" s="59" t="s">
        <v>5731</v>
      </c>
      <c r="F576" s="59" t="s">
        <v>9</v>
      </c>
      <c r="G576" s="59" t="s">
        <v>1620</v>
      </c>
      <c r="H576" s="21" t="str">
        <f>_xlfn.XLOOKUP(Tabla15[[#This Row],[cedula]],MINC_022025[CATEGORIA_PROPIA],MINC_022025[FECHA_INGRESO_PRIMER_CARGO],_xlfn.XLOOKUP(Tabla15[[#This Row],[COD]],TNOMINA[CODIGO],TNOMINA[nombre]))</f>
        <v>RAFAEL GUERRERO PERDOMO</v>
      </c>
      <c r="I576" s="21" t="str">
        <f>_xlfn.XLOOKUP(Tabla15[[#This Row],[cedula]],MINC_022025[CATEGORIA_PROPIA],MINC_022025[CARGO],_xlfn.XLOOKUP(Tabla15[[#This Row],[COD]],TNOMINA[CODIGO],TNOMINA[cargo]))</f>
        <v>AUXILIAR MANTENIMIENTO</v>
      </c>
      <c r="J576" s="21" t="str">
        <f>_xlfn.XLOOKUP(Tabla15[[#This Row],[cedula]],MINC_022025[NUMERO_DOCUMENTO],MINC_022025[LUGAR_FUNCIONES])</f>
        <v>CENTRO DE LA CULTURA NARCISO GONZALEZ</v>
      </c>
      <c r="K5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6" s="21" t="str">
        <f>_xlfn.XLOOKUP(Tabla15[[#This Row],[CARGO]],TSIMPLIFICADO[CARGO],TSIMPLIFICADO[CATEGORIA DEL SERVIDOR],Tabla15[[#This Row],[TIPO]])</f>
        <v>ESTATUTO SIMPLIFICADO</v>
      </c>
      <c r="M576" s="21" t="str">
        <f>IF(Tabla15[[#This Row],[CTA]]="2.1.1.3.01","TRAMITE DE PENSION",IF(Tabla15[[#This Row],[CAT1]]&lt;&gt;"",Tabla15[[#This Row],[CAT1]],Tabla15[[#This Row],[CAT2]]))</f>
        <v>ESTATUTO SIMPLIFICADO</v>
      </c>
      <c r="N576" s="86" t="str">
        <f>_xlfn.XLOOKUP(Tabla15[[#This Row],[cedula]],TFECHA[cedula],TFECHA[desde],"")</f>
        <v/>
      </c>
      <c r="O576" s="86" t="str">
        <f>_xlfn.XLOOKUP(Tabla15[[#This Row],[cedula]],TFECHA[cedula],TFECHA[hasta],"")</f>
        <v/>
      </c>
      <c r="P576" s="34">
        <f>_xlfn.XLOOKUP(Tabla15[[#This Row],[COD]],TNOMINA[CODIGO],TNOMINA[sbruto])</f>
        <v>24000</v>
      </c>
      <c r="Q576" s="34">
        <f>_xlfn.XLOOKUP(Tabla15[[#This Row],[COD]],TNOMINA[CODIGO],TNOMINA[ISR])</f>
        <v>0</v>
      </c>
      <c r="R576" s="34">
        <f>_xlfn.XLOOKUP(Tabla15[[#This Row],[COD]],TNOMINA[CODIGO],TNOMINA[SFS])</f>
        <v>729.6</v>
      </c>
      <c r="S576" s="34">
        <f>_xlfn.XLOOKUP(Tabla15[[#This Row],[COD]],TNOMINA[CODIGO],TNOMINA[AFP])</f>
        <v>688.8</v>
      </c>
      <c r="T576" s="34">
        <f>_xlfn.XLOOKUP(Tabla15[[#This Row],[COD]],TNOMINA[CODIGO],TNOMINA[Otros Descuentos])</f>
        <v>0</v>
      </c>
      <c r="U576" s="34">
        <f>_xlfn.XLOOKUP(Tabla15[[#This Row],[COD]],TNOMINA[CODIGO],TNOMINA[sneto])</f>
        <v>6037.49</v>
      </c>
      <c r="V576" s="21" t="str" cm="1">
        <f t="array" ref="V576">_xlfn.XLOOKUP(Tabla15[[#This Row],[cedula]],MINC_022025[NUMERO_DOCUMENTO],LEFT(MINC_022025[GENERO],1))</f>
        <v>M</v>
      </c>
      <c r="W576" s="56" t="str">
        <f>_xlfn.XLOOKUP(Tabla15[[#This Row],[DIRECCIÓN O DEPARTAMENTO]],MINC_022025[LUGAR_FUNCIONES],MINC_022025[LUGAR_FUNCIONES_CODIGO])</f>
        <v>01.83.02.00.04</v>
      </c>
      <c r="X576" s="21">
        <f>LEN(Tabla15[[#This Row],[CODIGO LUGAR]])</f>
        <v>14</v>
      </c>
      <c r="Y576" s="21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2" t="str">
        <f>Tabla15[[#This Row],[cedula]]&amp;Tabla15[[#This Row],[CTA]]&amp;Tabla15[[#This Row],[prog]]</f>
        <v>031018813102.1.1.1.0113</v>
      </c>
      <c r="B577" s="21" t="s">
        <v>1787</v>
      </c>
      <c r="C577" s="59" t="s">
        <v>1811</v>
      </c>
      <c r="D577" s="59" t="s">
        <v>5759</v>
      </c>
      <c r="E577" s="59" t="s">
        <v>5731</v>
      </c>
      <c r="F577" s="59" t="s">
        <v>9</v>
      </c>
      <c r="G577" s="59" t="s">
        <v>1547</v>
      </c>
      <c r="H577" s="21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577" s="21" t="str">
        <f>_xlfn.XLOOKUP(Tabla15[[#This Row],[cedula]],MINC_022025[CATEGORIA_PROPIA],MINC_022025[CARGO],_xlfn.XLOOKUP(Tabla15[[#This Row],[COD]],TNOMINA[CODIGO],TNOMINA[cargo]))</f>
        <v>ELECTRICISTA</v>
      </c>
      <c r="J577" s="21" t="str">
        <f>_xlfn.XLOOKUP(Tabla15[[#This Row],[cedula]],MINC_022025[NUMERO_DOCUMENTO],MINC_022025[LUGAR_FUNCIONES])</f>
        <v>CENTRO DE LA CULTURA NARCISO GONZALEZ</v>
      </c>
      <c r="K5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7" s="21" t="str">
        <f>_xlfn.XLOOKUP(Tabla15[[#This Row],[CARGO]],TSIMPLIFICADO[CARGO],TSIMPLIFICADO[CATEGORIA DEL SERVIDOR],Tabla15[[#This Row],[TIPO]])</f>
        <v>ESTATUTO SIMPLIFICADO</v>
      </c>
      <c r="M577" s="21" t="str">
        <f>IF(Tabla15[[#This Row],[CTA]]="2.1.1.3.01","TRAMITE DE PENSION",IF(Tabla15[[#This Row],[CAT1]]&lt;&gt;"",Tabla15[[#This Row],[CAT1]],Tabla15[[#This Row],[CAT2]]))</f>
        <v>ESTATUTO SIMPLIFICADO</v>
      </c>
      <c r="N577" s="86" t="str">
        <f>_xlfn.XLOOKUP(Tabla15[[#This Row],[cedula]],TFECHA[cedula],TFECHA[desde],"")</f>
        <v/>
      </c>
      <c r="O577" s="86" t="str">
        <f>_xlfn.XLOOKUP(Tabla15[[#This Row],[cedula]],TFECHA[cedula],TFECHA[hasta],"")</f>
        <v/>
      </c>
      <c r="P577" s="34">
        <f>_xlfn.XLOOKUP(Tabla15[[#This Row],[COD]],TNOMINA[CODIGO],TNOMINA[sbruto])</f>
        <v>22000</v>
      </c>
      <c r="Q577" s="34">
        <f>_xlfn.XLOOKUP(Tabla15[[#This Row],[COD]],TNOMINA[CODIGO],TNOMINA[ISR])</f>
        <v>0</v>
      </c>
      <c r="R577" s="34">
        <f>_xlfn.XLOOKUP(Tabla15[[#This Row],[COD]],TNOMINA[CODIGO],TNOMINA[SFS])</f>
        <v>668.8</v>
      </c>
      <c r="S577" s="34">
        <f>_xlfn.XLOOKUP(Tabla15[[#This Row],[COD]],TNOMINA[CODIGO],TNOMINA[AFP])</f>
        <v>631.4</v>
      </c>
      <c r="T577" s="34">
        <f>_xlfn.XLOOKUP(Tabla15[[#This Row],[COD]],TNOMINA[CODIGO],TNOMINA[Otros Descuentos])</f>
        <v>0</v>
      </c>
      <c r="U577" s="34">
        <f>_xlfn.XLOOKUP(Tabla15[[#This Row],[COD]],TNOMINA[CODIGO],TNOMINA[sneto])</f>
        <v>9613.19</v>
      </c>
      <c r="V577" s="21" t="str" cm="1">
        <f t="array" ref="V577">_xlfn.XLOOKUP(Tabla15[[#This Row],[cedula]],MINC_022025[NUMERO_DOCUMENTO],LEFT(MINC_022025[GENERO],1))</f>
        <v>M</v>
      </c>
      <c r="W577" s="56" t="str">
        <f>_xlfn.XLOOKUP(Tabla15[[#This Row],[DIRECCIÓN O DEPARTAMENTO]],MINC_022025[LUGAR_FUNCIONES],MINC_022025[LUGAR_FUNCIONES_CODIGO])</f>
        <v>01.83.02.00.04</v>
      </c>
      <c r="X577" s="21">
        <f>LEN(Tabla15[[#This Row],[CODIGO LUGAR]])</f>
        <v>14</v>
      </c>
      <c r="Y577" s="21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2" t="str">
        <f>Tabla15[[#This Row],[cedula]]&amp;Tabla15[[#This Row],[CTA]]&amp;Tabla15[[#This Row],[prog]]</f>
        <v>001016054592.1.1.1.0113</v>
      </c>
      <c r="B578" s="21" t="s">
        <v>1787</v>
      </c>
      <c r="C578" s="59" t="s">
        <v>1811</v>
      </c>
      <c r="D578" s="59" t="s">
        <v>5759</v>
      </c>
      <c r="E578" s="59" t="s">
        <v>5731</v>
      </c>
      <c r="F578" s="59" t="s">
        <v>9</v>
      </c>
      <c r="G578" s="59" t="s">
        <v>951</v>
      </c>
      <c r="H578" s="21" t="str">
        <f>_xlfn.XLOOKUP(Tabla15[[#This Row],[cedula]],MINC_022025[CATEGORIA_PROPIA],MINC_022025[FECHA_INGRESO_PRIMER_CARGO],_xlfn.XLOOKUP(Tabla15[[#This Row],[COD]],TNOMINA[CODIGO],TNOMINA[nombre]))</f>
        <v>MARIBEL GOMEZ AQUINO</v>
      </c>
      <c r="I578" s="21" t="str">
        <f>_xlfn.XLOOKUP(Tabla15[[#This Row],[cedula]],MINC_022025[CATEGORIA_PROPIA],MINC_022025[CARGO],_xlfn.XLOOKUP(Tabla15[[#This Row],[COD]],TNOMINA[CODIGO],TNOMINA[cargo]))</f>
        <v>COORDINADOR (A) DOCENTE</v>
      </c>
      <c r="J578" s="21" t="str">
        <f>_xlfn.XLOOKUP(Tabla15[[#This Row],[cedula]],MINC_022025[NUMERO_DOCUMENTO],MINC_022025[LUGAR_FUNCIONES])</f>
        <v>CENTRO DE LA CULTURA NARCISO GONZALEZ</v>
      </c>
      <c r="K5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578" s="21" t="str">
        <f>_xlfn.XLOOKUP(Tabla15[[#This Row],[CARGO]],TSIMPLIFICADO[CARGO],TSIMPLIFICADO[CATEGORIA DEL SERVIDOR],Tabla15[[#This Row],[TIPO]])</f>
        <v>FIJO</v>
      </c>
      <c r="M578" s="21" t="str">
        <f>IF(Tabla15[[#This Row],[CTA]]="2.1.1.3.01","TRAMITE DE PENSION",IF(Tabla15[[#This Row],[CAT1]]&lt;&gt;"",Tabla15[[#This Row],[CAT1]],Tabla15[[#This Row],[CAT2]]))</f>
        <v>CARRERA ADMINISTRATIVA</v>
      </c>
      <c r="N578" s="86" t="str">
        <f>_xlfn.XLOOKUP(Tabla15[[#This Row],[cedula]],TFECHA[cedula],TFECHA[desde],"")</f>
        <v/>
      </c>
      <c r="O578" s="86" t="str">
        <f>_xlfn.XLOOKUP(Tabla15[[#This Row],[cedula]],TFECHA[cedula],TFECHA[hasta],"")</f>
        <v/>
      </c>
      <c r="P578" s="34">
        <f>_xlfn.XLOOKUP(Tabla15[[#This Row],[COD]],TNOMINA[CODIGO],TNOMINA[sbruto])</f>
        <v>22000</v>
      </c>
      <c r="Q578" s="34">
        <f>_xlfn.XLOOKUP(Tabla15[[#This Row],[COD]],TNOMINA[CODIGO],TNOMINA[ISR])</f>
        <v>0</v>
      </c>
      <c r="R578" s="34">
        <f>_xlfn.XLOOKUP(Tabla15[[#This Row],[COD]],TNOMINA[CODIGO],TNOMINA[SFS])</f>
        <v>668.8</v>
      </c>
      <c r="S578" s="34">
        <f>_xlfn.XLOOKUP(Tabla15[[#This Row],[COD]],TNOMINA[CODIGO],TNOMINA[AFP])</f>
        <v>631.4</v>
      </c>
      <c r="T578" s="34">
        <f>_xlfn.XLOOKUP(Tabla15[[#This Row],[COD]],TNOMINA[CODIGO],TNOMINA[Otros Descuentos])</f>
        <v>0</v>
      </c>
      <c r="U578" s="34">
        <f>_xlfn.XLOOKUP(Tabla15[[#This Row],[COD]],TNOMINA[CODIGO],TNOMINA[sneto])</f>
        <v>20324.8</v>
      </c>
      <c r="V578" s="21" t="str" cm="1">
        <f t="array" ref="V578">_xlfn.XLOOKUP(Tabla15[[#This Row],[cedula]],MINC_022025[NUMERO_DOCUMENTO],LEFT(MINC_022025[GENERO],1))</f>
        <v>F</v>
      </c>
      <c r="W578" s="56" t="str">
        <f>_xlfn.XLOOKUP(Tabla15[[#This Row],[DIRECCIÓN O DEPARTAMENTO]],MINC_022025[LUGAR_FUNCIONES],MINC_022025[LUGAR_FUNCIONES_CODIGO])</f>
        <v>01.83.02.00.04</v>
      </c>
      <c r="X578" s="21">
        <f>LEN(Tabla15[[#This Row],[CODIGO LUGAR]])</f>
        <v>14</v>
      </c>
      <c r="Y578" s="21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2" t="str">
        <f>Tabla15[[#This Row],[cedula]]&amp;Tabla15[[#This Row],[CTA]]&amp;Tabla15[[#This Row],[prog]]</f>
        <v>402398178732.1.1.1.0113</v>
      </c>
      <c r="B579" s="21" t="s">
        <v>1787</v>
      </c>
      <c r="C579" s="59" t="s">
        <v>1811</v>
      </c>
      <c r="D579" s="59" t="s">
        <v>5759</v>
      </c>
      <c r="E579" s="59" t="s">
        <v>5731</v>
      </c>
      <c r="F579" s="59" t="s">
        <v>9</v>
      </c>
      <c r="G579" s="59" t="s">
        <v>1516</v>
      </c>
      <c r="H579" s="21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579" s="21" t="str">
        <f>_xlfn.XLOOKUP(Tabla15[[#This Row],[cedula]],MINC_022025[CATEGORIA_PROPIA],MINC_022025[CARGO],_xlfn.XLOOKUP(Tabla15[[#This Row],[COD]],TNOMINA[CODIGO],TNOMINA[cargo]))</f>
        <v>CONSERJE</v>
      </c>
      <c r="J579" s="21" t="str">
        <f>_xlfn.XLOOKUP(Tabla15[[#This Row],[cedula]],MINC_022025[NUMERO_DOCUMENTO],MINC_022025[LUGAR_FUNCIONES])</f>
        <v>CENTRO DE LA CULTURA NARCISO GONZALEZ</v>
      </c>
      <c r="K5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79" s="21" t="str">
        <f>_xlfn.XLOOKUP(Tabla15[[#This Row],[CARGO]],TSIMPLIFICADO[CARGO],TSIMPLIFICADO[CATEGORIA DEL SERVIDOR],Tabla15[[#This Row],[TIPO]])</f>
        <v>ESTATUTO SIMPLIFICADO</v>
      </c>
      <c r="M579" s="21" t="str">
        <f>IF(Tabla15[[#This Row],[CTA]]="2.1.1.3.01","TRAMITE DE PENSION",IF(Tabla15[[#This Row],[CAT1]]&lt;&gt;"",Tabla15[[#This Row],[CAT1]],Tabla15[[#This Row],[CAT2]]))</f>
        <v>ESTATUTO SIMPLIFICADO</v>
      </c>
      <c r="N579" s="86" t="str">
        <f>_xlfn.XLOOKUP(Tabla15[[#This Row],[cedula]],TFECHA[cedula],TFECHA[desde],"")</f>
        <v/>
      </c>
      <c r="O579" s="86" t="str">
        <f>_xlfn.XLOOKUP(Tabla15[[#This Row],[cedula]],TFECHA[cedula],TFECHA[hasta],"")</f>
        <v/>
      </c>
      <c r="P579" s="34">
        <f>_xlfn.XLOOKUP(Tabla15[[#This Row],[COD]],TNOMINA[CODIGO],TNOMINA[sbruto])</f>
        <v>20000</v>
      </c>
      <c r="Q579" s="34">
        <f>_xlfn.XLOOKUP(Tabla15[[#This Row],[COD]],TNOMINA[CODIGO],TNOMINA[ISR])</f>
        <v>0</v>
      </c>
      <c r="R579" s="34">
        <f>_xlfn.XLOOKUP(Tabla15[[#This Row],[COD]],TNOMINA[CODIGO],TNOMINA[SFS])</f>
        <v>608</v>
      </c>
      <c r="S579" s="34">
        <f>_xlfn.XLOOKUP(Tabla15[[#This Row],[COD]],TNOMINA[CODIGO],TNOMINA[AFP])</f>
        <v>574</v>
      </c>
      <c r="T579" s="34">
        <f>_xlfn.XLOOKUP(Tabla15[[#This Row],[COD]],TNOMINA[CODIGO],TNOMINA[Otros Descuentos])</f>
        <v>0</v>
      </c>
      <c r="U579" s="34">
        <f>_xlfn.XLOOKUP(Tabla15[[#This Row],[COD]],TNOMINA[CODIGO],TNOMINA[sneto])</f>
        <v>10142.42</v>
      </c>
      <c r="V579" s="21" t="str" cm="1">
        <f t="array" ref="V579">_xlfn.XLOOKUP(Tabla15[[#This Row],[cedula]],MINC_022025[NUMERO_DOCUMENTO],LEFT(MINC_022025[GENERO],1))</f>
        <v>F</v>
      </c>
      <c r="W579" s="56" t="str">
        <f>_xlfn.XLOOKUP(Tabla15[[#This Row],[DIRECCIÓN O DEPARTAMENTO]],MINC_022025[LUGAR_FUNCIONES],MINC_022025[LUGAR_FUNCIONES_CODIGO])</f>
        <v>01.83.02.00.04</v>
      </c>
      <c r="X579" s="21">
        <f>LEN(Tabla15[[#This Row],[CODIGO LUGAR]])</f>
        <v>14</v>
      </c>
      <c r="Y579" s="21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42" t="str">
        <f>Tabla15[[#This Row],[cedula]]&amp;Tabla15[[#This Row],[CTA]]&amp;Tabla15[[#This Row],[prog]]</f>
        <v>001021704792.1.1.1.0113</v>
      </c>
      <c r="B580" s="21" t="s">
        <v>1787</v>
      </c>
      <c r="C580" s="59" t="s">
        <v>1811</v>
      </c>
      <c r="D580" s="59" t="s">
        <v>5759</v>
      </c>
      <c r="E580" s="59" t="s">
        <v>5731</v>
      </c>
      <c r="F580" s="59" t="s">
        <v>9</v>
      </c>
      <c r="G580" s="59" t="s">
        <v>2628</v>
      </c>
      <c r="H580" s="21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580" s="21" t="str">
        <f>_xlfn.XLOOKUP(Tabla15[[#This Row],[cedula]],MINC_022025[CATEGORIA_PROPIA],MINC_022025[CARGO],_xlfn.XLOOKUP(Tabla15[[#This Row],[COD]],TNOMINA[CODIGO],TNOMINA[cargo]))</f>
        <v>AYUDANTE MANTENIMIENTO</v>
      </c>
      <c r="J580" s="21" t="str">
        <f>_xlfn.XLOOKUP(Tabla15[[#This Row],[cedula]],MINC_022025[NUMERO_DOCUMENTO],MINC_022025[LUGAR_FUNCIONES])</f>
        <v>CENTRO DE LA CULTURA NARCISO GONZALEZ</v>
      </c>
      <c r="K5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0" s="21" t="str">
        <f>_xlfn.XLOOKUP(Tabla15[[#This Row],[CARGO]],TSIMPLIFICADO[CARGO],TSIMPLIFICADO[CATEGORIA DEL SERVIDOR],Tabla15[[#This Row],[TIPO]])</f>
        <v>ESTATUTO SIMPLIFICADO</v>
      </c>
      <c r="M580" s="21" t="str">
        <f>IF(Tabla15[[#This Row],[CTA]]="2.1.1.3.01","TRAMITE DE PENSION",IF(Tabla15[[#This Row],[CAT1]]&lt;&gt;"",Tabla15[[#This Row],[CAT1]],Tabla15[[#This Row],[CAT2]]))</f>
        <v>ESTATUTO SIMPLIFICADO</v>
      </c>
      <c r="N580" s="86" t="str">
        <f>_xlfn.XLOOKUP(Tabla15[[#This Row],[cedula]],TFECHA[cedula],TFECHA[desde],"")</f>
        <v/>
      </c>
      <c r="O580" s="86" t="str">
        <f>_xlfn.XLOOKUP(Tabla15[[#This Row],[cedula]],TFECHA[cedula],TFECHA[hasta],"")</f>
        <v/>
      </c>
      <c r="P580" s="34">
        <f>_xlfn.XLOOKUP(Tabla15[[#This Row],[COD]],TNOMINA[CODIGO],TNOMINA[sbruto])</f>
        <v>20000</v>
      </c>
      <c r="Q580" s="34">
        <f>_xlfn.XLOOKUP(Tabla15[[#This Row],[COD]],TNOMINA[CODIGO],TNOMINA[ISR])</f>
        <v>0</v>
      </c>
      <c r="R580" s="34">
        <f>_xlfn.XLOOKUP(Tabla15[[#This Row],[COD]],TNOMINA[CODIGO],TNOMINA[SFS])</f>
        <v>608</v>
      </c>
      <c r="S580" s="34">
        <f>_xlfn.XLOOKUP(Tabla15[[#This Row],[COD]],TNOMINA[CODIGO],TNOMINA[AFP])</f>
        <v>574</v>
      </c>
      <c r="T580" s="34">
        <f>_xlfn.XLOOKUP(Tabla15[[#This Row],[COD]],TNOMINA[CODIGO],TNOMINA[Otros Descuentos])</f>
        <v>0</v>
      </c>
      <c r="U580" s="34">
        <f>_xlfn.XLOOKUP(Tabla15[[#This Row],[COD]],TNOMINA[CODIGO],TNOMINA[sneto])</f>
        <v>11064.5</v>
      </c>
      <c r="V580" s="21" t="str" cm="1">
        <f t="array" ref="V580">_xlfn.XLOOKUP(Tabla15[[#This Row],[cedula]],MINC_022025[NUMERO_DOCUMENTO],LEFT(MINC_022025[GENERO],1))</f>
        <v>M</v>
      </c>
      <c r="W580" s="56" t="str">
        <f>_xlfn.XLOOKUP(Tabla15[[#This Row],[DIRECCIÓN O DEPARTAMENTO]],MINC_022025[LUGAR_FUNCIONES],MINC_022025[LUGAR_FUNCIONES_CODIGO])</f>
        <v>01.83.02.00.04</v>
      </c>
      <c r="X580" s="21">
        <f>LEN(Tabla15[[#This Row],[CODIGO LUGAR]])</f>
        <v>14</v>
      </c>
      <c r="Y580" s="21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42" t="str">
        <f>Tabla15[[#This Row],[cedula]]&amp;Tabla15[[#This Row],[CTA]]&amp;Tabla15[[#This Row],[prog]]</f>
        <v>001027415012.1.1.1.0113</v>
      </c>
      <c r="B581" s="21" t="s">
        <v>1787</v>
      </c>
      <c r="C581" s="59" t="s">
        <v>1811</v>
      </c>
      <c r="D581" s="59" t="s">
        <v>5759</v>
      </c>
      <c r="E581" s="59" t="s">
        <v>5731</v>
      </c>
      <c r="F581" s="59" t="s">
        <v>9</v>
      </c>
      <c r="G581" s="59" t="s">
        <v>1623</v>
      </c>
      <c r="H581" s="21" t="str">
        <f>_xlfn.XLOOKUP(Tabla15[[#This Row],[cedula]],MINC_022025[CATEGORIA_PROPIA],MINC_022025[FECHA_INGRESO_PRIMER_CARGO],_xlfn.XLOOKUP(Tabla15[[#This Row],[COD]],TNOMINA[CODIGO],TNOMINA[nombre]))</f>
        <v>RAMONA ELVIRA MATEO</v>
      </c>
      <c r="I581" s="21" t="str">
        <f>_xlfn.XLOOKUP(Tabla15[[#This Row],[cedula]],MINC_022025[CATEGORIA_PROPIA],MINC_022025[CARGO],_xlfn.XLOOKUP(Tabla15[[#This Row],[COD]],TNOMINA[CODIGO],TNOMINA[cargo]))</f>
        <v>CONSERJE</v>
      </c>
      <c r="J581" s="21" t="str">
        <f>_xlfn.XLOOKUP(Tabla15[[#This Row],[cedula]],MINC_022025[NUMERO_DOCUMENTO],MINC_022025[LUGAR_FUNCIONES])</f>
        <v>CENTRO DE LA CULTURA NARCISO GONZALEZ</v>
      </c>
      <c r="K5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1" s="21" t="str">
        <f>_xlfn.XLOOKUP(Tabla15[[#This Row],[CARGO]],TSIMPLIFICADO[CARGO],TSIMPLIFICADO[CATEGORIA DEL SERVIDOR],Tabla15[[#This Row],[TIPO]])</f>
        <v>ESTATUTO SIMPLIFICADO</v>
      </c>
      <c r="M581" s="21" t="str">
        <f>IF(Tabla15[[#This Row],[CTA]]="2.1.1.3.01","TRAMITE DE PENSION",IF(Tabla15[[#This Row],[CAT1]]&lt;&gt;"",Tabla15[[#This Row],[CAT1]],Tabla15[[#This Row],[CAT2]]))</f>
        <v>ESTATUTO SIMPLIFICADO</v>
      </c>
      <c r="N581" s="86" t="str">
        <f>_xlfn.XLOOKUP(Tabla15[[#This Row],[cedula]],TFECHA[cedula],TFECHA[desde],"")</f>
        <v/>
      </c>
      <c r="O581" s="86" t="str">
        <f>_xlfn.XLOOKUP(Tabla15[[#This Row],[cedula]],TFECHA[cedula],TFECHA[hasta],"")</f>
        <v/>
      </c>
      <c r="P581" s="34">
        <f>_xlfn.XLOOKUP(Tabla15[[#This Row],[COD]],TNOMINA[CODIGO],TNOMINA[sbruto])</f>
        <v>20000</v>
      </c>
      <c r="Q581" s="34">
        <f>_xlfn.XLOOKUP(Tabla15[[#This Row],[COD]],TNOMINA[CODIGO],TNOMINA[ISR])</f>
        <v>0</v>
      </c>
      <c r="R581" s="34">
        <f>_xlfn.XLOOKUP(Tabla15[[#This Row],[COD]],TNOMINA[CODIGO],TNOMINA[SFS])</f>
        <v>608</v>
      </c>
      <c r="S581" s="34">
        <f>_xlfn.XLOOKUP(Tabla15[[#This Row],[COD]],TNOMINA[CODIGO],TNOMINA[AFP])</f>
        <v>574</v>
      </c>
      <c r="T581" s="34">
        <f>_xlfn.XLOOKUP(Tabla15[[#This Row],[COD]],TNOMINA[CODIGO],TNOMINA[Otros Descuentos])</f>
        <v>0</v>
      </c>
      <c r="U581" s="34">
        <f>_xlfn.XLOOKUP(Tabla15[[#This Row],[COD]],TNOMINA[CODIGO],TNOMINA[sneto])</f>
        <v>7360.38</v>
      </c>
      <c r="V581" s="21" t="str" cm="1">
        <f t="array" ref="V581">_xlfn.XLOOKUP(Tabla15[[#This Row],[cedula]],MINC_022025[NUMERO_DOCUMENTO],LEFT(MINC_022025[GENERO],1))</f>
        <v>F</v>
      </c>
      <c r="W581" s="56" t="str">
        <f>_xlfn.XLOOKUP(Tabla15[[#This Row],[DIRECCIÓN O DEPARTAMENTO]],MINC_022025[LUGAR_FUNCIONES],MINC_022025[LUGAR_FUNCIONES_CODIGO])</f>
        <v>01.83.02.00.04</v>
      </c>
      <c r="X581" s="21">
        <f>LEN(Tabla15[[#This Row],[CODIGO LUGAR]])</f>
        <v>14</v>
      </c>
      <c r="Y581" s="21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42" t="str">
        <f>Tabla15[[#This Row],[cedula]]&amp;Tabla15[[#This Row],[CTA]]&amp;Tabla15[[#This Row],[prog]]</f>
        <v>059001298172.1.1.1.0113</v>
      </c>
      <c r="B582" s="21" t="s">
        <v>1787</v>
      </c>
      <c r="C582" s="59" t="s">
        <v>1811</v>
      </c>
      <c r="D582" s="59" t="s">
        <v>5759</v>
      </c>
      <c r="E582" s="59" t="s">
        <v>5731</v>
      </c>
      <c r="F582" s="59" t="s">
        <v>9</v>
      </c>
      <c r="G582" s="59" t="s">
        <v>2276</v>
      </c>
      <c r="H582" s="21" t="str">
        <f>_xlfn.XLOOKUP(Tabla15[[#This Row],[cedula]],MINC_022025[CATEGORIA_PROPIA],MINC_022025[FECHA_INGRESO_PRIMER_CARGO],_xlfn.XLOOKUP(Tabla15[[#This Row],[COD]],TNOMINA[CODIGO],TNOMINA[nombre]))</f>
        <v>RAUL ESTEVEZ TORRES</v>
      </c>
      <c r="I582" s="21" t="str">
        <f>_xlfn.XLOOKUP(Tabla15[[#This Row],[cedula]],MINC_022025[CATEGORIA_PROPIA],MINC_022025[CARGO],_xlfn.XLOOKUP(Tabla15[[#This Row],[COD]],TNOMINA[CODIGO],TNOMINA[cargo]))</f>
        <v>PORTERO</v>
      </c>
      <c r="J582" s="21" t="str">
        <f>_xlfn.XLOOKUP(Tabla15[[#This Row],[cedula]],MINC_022025[NUMERO_DOCUMENTO],MINC_022025[LUGAR_FUNCIONES])</f>
        <v>CENTRO DE LA CULTURA NARCISO GONZALEZ</v>
      </c>
      <c r="K5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2" s="21" t="str">
        <f>_xlfn.XLOOKUP(Tabla15[[#This Row],[CARGO]],TSIMPLIFICADO[CARGO],TSIMPLIFICADO[CATEGORIA DEL SERVIDOR],Tabla15[[#This Row],[TIPO]])</f>
        <v>ESTATUTO SIMPLIFICADO</v>
      </c>
      <c r="M582" s="21" t="str">
        <f>IF(Tabla15[[#This Row],[CTA]]="2.1.1.3.01","TRAMITE DE PENSION",IF(Tabla15[[#This Row],[CAT1]]&lt;&gt;"",Tabla15[[#This Row],[CAT1]],Tabla15[[#This Row],[CAT2]]))</f>
        <v>ESTATUTO SIMPLIFICADO</v>
      </c>
      <c r="N582" s="86" t="str">
        <f>_xlfn.XLOOKUP(Tabla15[[#This Row],[cedula]],TFECHA[cedula],TFECHA[desde],"")</f>
        <v/>
      </c>
      <c r="O582" s="86" t="str">
        <f>_xlfn.XLOOKUP(Tabla15[[#This Row],[cedula]],TFECHA[cedula],TFECHA[hasta],"")</f>
        <v/>
      </c>
      <c r="P582" s="34">
        <f>_xlfn.XLOOKUP(Tabla15[[#This Row],[COD]],TNOMINA[CODIGO],TNOMINA[sbruto])</f>
        <v>20000</v>
      </c>
      <c r="Q582" s="34">
        <f>_xlfn.XLOOKUP(Tabla15[[#This Row],[COD]],TNOMINA[CODIGO],TNOMINA[ISR])</f>
        <v>0</v>
      </c>
      <c r="R582" s="34">
        <f>_xlfn.XLOOKUP(Tabla15[[#This Row],[COD]],TNOMINA[CODIGO],TNOMINA[SFS])</f>
        <v>608</v>
      </c>
      <c r="S582" s="34">
        <f>_xlfn.XLOOKUP(Tabla15[[#This Row],[COD]],TNOMINA[CODIGO],TNOMINA[AFP])</f>
        <v>574</v>
      </c>
      <c r="T582" s="34">
        <f>_xlfn.XLOOKUP(Tabla15[[#This Row],[COD]],TNOMINA[CODIGO],TNOMINA[Otros Descuentos])</f>
        <v>0</v>
      </c>
      <c r="U582" s="34">
        <f>_xlfn.XLOOKUP(Tabla15[[#This Row],[COD]],TNOMINA[CODIGO],TNOMINA[sneto])</f>
        <v>13727</v>
      </c>
      <c r="V582" s="21" t="str" cm="1">
        <f t="array" ref="V582">_xlfn.XLOOKUP(Tabla15[[#This Row],[cedula]],MINC_022025[NUMERO_DOCUMENTO],LEFT(MINC_022025[GENERO],1))</f>
        <v>M</v>
      </c>
      <c r="W582" s="56" t="str">
        <f>_xlfn.XLOOKUP(Tabla15[[#This Row],[DIRECCIÓN O DEPARTAMENTO]],MINC_022025[LUGAR_FUNCIONES],MINC_022025[LUGAR_FUNCIONES_CODIGO])</f>
        <v>01.83.02.00.04</v>
      </c>
      <c r="X582" s="21">
        <f>LEN(Tabla15[[#This Row],[CODIGO LUGAR]])</f>
        <v>14</v>
      </c>
      <c r="Y582" s="21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42" t="str">
        <f>Tabla15[[#This Row],[cedula]]&amp;Tabla15[[#This Row],[CTA]]&amp;Tabla15[[#This Row],[prog]]</f>
        <v>001184711012.1.1.1.0113</v>
      </c>
      <c r="B583" s="21" t="s">
        <v>1787</v>
      </c>
      <c r="C583" s="59" t="s">
        <v>1811</v>
      </c>
      <c r="D583" s="59" t="s">
        <v>5759</v>
      </c>
      <c r="E583" s="59" t="s">
        <v>5731</v>
      </c>
      <c r="F583" s="59" t="s">
        <v>9</v>
      </c>
      <c r="G583" s="59" t="s">
        <v>2611</v>
      </c>
      <c r="H583" s="21" t="str">
        <f>_xlfn.XLOOKUP(Tabla15[[#This Row],[cedula]],MINC_022025[CATEGORIA_PROPIA],MINC_022025[FECHA_INGRESO_PRIMER_CARGO],_xlfn.XLOOKUP(Tabla15[[#This Row],[COD]],TNOMINA[CODIGO],TNOMINA[nombre]))</f>
        <v>YINETT YOJHANNA LUGO DE LA CRUZ</v>
      </c>
      <c r="I583" s="21" t="str">
        <f>_xlfn.XLOOKUP(Tabla15[[#This Row],[cedula]],MINC_022025[CATEGORIA_PROPIA],MINC_022025[CARGO],_xlfn.XLOOKUP(Tabla15[[#This Row],[COD]],TNOMINA[CODIGO],TNOMINA[cargo]))</f>
        <v>CONSERJE</v>
      </c>
      <c r="J583" s="21" t="str">
        <f>_xlfn.XLOOKUP(Tabla15[[#This Row],[cedula]],MINC_022025[NUMERO_DOCUMENTO],MINC_022025[LUGAR_FUNCIONES])</f>
        <v>CENTRO DE LA CULTURA NARCISO GONZALEZ</v>
      </c>
      <c r="K5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3" s="21" t="str">
        <f>_xlfn.XLOOKUP(Tabla15[[#This Row],[CARGO]],TSIMPLIFICADO[CARGO],TSIMPLIFICADO[CATEGORIA DEL SERVIDOR],Tabla15[[#This Row],[TIPO]])</f>
        <v>ESTATUTO SIMPLIFICADO</v>
      </c>
      <c r="M583" s="21" t="str">
        <f>IF(Tabla15[[#This Row],[CTA]]="2.1.1.3.01","TRAMITE DE PENSION",IF(Tabla15[[#This Row],[CAT1]]&lt;&gt;"",Tabla15[[#This Row],[CAT1]],Tabla15[[#This Row],[CAT2]]))</f>
        <v>ESTATUTO SIMPLIFICADO</v>
      </c>
      <c r="N583" s="86" t="str">
        <f>_xlfn.XLOOKUP(Tabla15[[#This Row],[cedula]],TFECHA[cedula],TFECHA[desde],"")</f>
        <v/>
      </c>
      <c r="O583" s="86" t="str">
        <f>_xlfn.XLOOKUP(Tabla15[[#This Row],[cedula]],TFECHA[cedula],TFECHA[hasta],"")</f>
        <v/>
      </c>
      <c r="P583" s="34">
        <f>_xlfn.XLOOKUP(Tabla15[[#This Row],[COD]],TNOMINA[CODIGO],TNOMINA[sbruto])</f>
        <v>20000</v>
      </c>
      <c r="Q583" s="34">
        <f>_xlfn.XLOOKUP(Tabla15[[#This Row],[COD]],TNOMINA[CODIGO],TNOMINA[ISR])</f>
        <v>0</v>
      </c>
      <c r="R583" s="34">
        <f>_xlfn.XLOOKUP(Tabla15[[#This Row],[COD]],TNOMINA[CODIGO],TNOMINA[SFS])</f>
        <v>608</v>
      </c>
      <c r="S583" s="34">
        <f>_xlfn.XLOOKUP(Tabla15[[#This Row],[COD]],TNOMINA[CODIGO],TNOMINA[AFP])</f>
        <v>574</v>
      </c>
      <c r="T583" s="34">
        <f>_xlfn.XLOOKUP(Tabla15[[#This Row],[COD]],TNOMINA[CODIGO],TNOMINA[Otros Descuentos])</f>
        <v>0</v>
      </c>
      <c r="U583" s="34">
        <f>_xlfn.XLOOKUP(Tabla15[[#This Row],[COD]],TNOMINA[CODIGO],TNOMINA[sneto])</f>
        <v>18793</v>
      </c>
      <c r="V583" s="21" t="str" cm="1">
        <f t="array" ref="V583">_xlfn.XLOOKUP(Tabla15[[#This Row],[cedula]],MINC_022025[NUMERO_DOCUMENTO],LEFT(MINC_022025[GENERO],1))</f>
        <v>F</v>
      </c>
      <c r="W583" s="56" t="str">
        <f>_xlfn.XLOOKUP(Tabla15[[#This Row],[DIRECCIÓN O DEPARTAMENTO]],MINC_022025[LUGAR_FUNCIONES],MINC_022025[LUGAR_FUNCIONES_CODIGO])</f>
        <v>01.83.02.00.04</v>
      </c>
      <c r="X583" s="21">
        <f>LEN(Tabla15[[#This Row],[CODIGO LUGAR]])</f>
        <v>14</v>
      </c>
      <c r="Y583" s="21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42" t="str">
        <f>Tabla15[[#This Row],[cedula]]&amp;Tabla15[[#This Row],[CTA]]&amp;Tabla15[[#This Row],[prog]]</f>
        <v>001173106982.1.1.1.0113</v>
      </c>
      <c r="B584" s="21" t="s">
        <v>1787</v>
      </c>
      <c r="C584" s="59" t="s">
        <v>1811</v>
      </c>
      <c r="D584" s="59" t="s">
        <v>5759</v>
      </c>
      <c r="E584" s="59" t="s">
        <v>5731</v>
      </c>
      <c r="F584" s="59" t="s">
        <v>9</v>
      </c>
      <c r="G584" s="59" t="s">
        <v>2532</v>
      </c>
      <c r="H584" s="21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584" s="21" t="str">
        <f>_xlfn.XLOOKUP(Tabla15[[#This Row],[cedula]],MINC_022025[CATEGORIA_PROPIA],MINC_022025[CARGO],_xlfn.XLOOKUP(Tabla15[[#This Row],[COD]],TNOMINA[CODIGO],TNOMINA[cargo]))</f>
        <v>CONSERJE</v>
      </c>
      <c r="J584" s="21" t="str">
        <f>_xlfn.XLOOKUP(Tabla15[[#This Row],[cedula]],MINC_022025[NUMERO_DOCUMENTO],MINC_022025[LUGAR_FUNCIONES])</f>
        <v>CENTRO DE LA CULTURA NARCISO GONZALEZ</v>
      </c>
      <c r="K5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4" s="21" t="str">
        <f>_xlfn.XLOOKUP(Tabla15[[#This Row],[CARGO]],TSIMPLIFICADO[CARGO],TSIMPLIFICADO[CATEGORIA DEL SERVIDOR],Tabla15[[#This Row],[TIPO]])</f>
        <v>ESTATUTO SIMPLIFICADO</v>
      </c>
      <c r="M584" s="21" t="str">
        <f>IF(Tabla15[[#This Row],[CTA]]="2.1.1.3.01","TRAMITE DE PENSION",IF(Tabla15[[#This Row],[CAT1]]&lt;&gt;"",Tabla15[[#This Row],[CAT1]],Tabla15[[#This Row],[CAT2]]))</f>
        <v>ESTATUTO SIMPLIFICADO</v>
      </c>
      <c r="N584" s="86" t="str">
        <f>_xlfn.XLOOKUP(Tabla15[[#This Row],[cedula]],TFECHA[cedula],TFECHA[desde],"")</f>
        <v/>
      </c>
      <c r="O584" s="86" t="str">
        <f>_xlfn.XLOOKUP(Tabla15[[#This Row],[cedula]],TFECHA[cedula],TFECHA[hasta],"")</f>
        <v/>
      </c>
      <c r="P584" s="34">
        <f>_xlfn.XLOOKUP(Tabla15[[#This Row],[COD]],TNOMINA[CODIGO],TNOMINA[sbruto])</f>
        <v>18000</v>
      </c>
      <c r="Q584" s="34">
        <f>_xlfn.XLOOKUP(Tabla15[[#This Row],[COD]],TNOMINA[CODIGO],TNOMINA[ISR])</f>
        <v>0</v>
      </c>
      <c r="R584" s="34">
        <f>_xlfn.XLOOKUP(Tabla15[[#This Row],[COD]],TNOMINA[CODIGO],TNOMINA[SFS])</f>
        <v>547.20000000000005</v>
      </c>
      <c r="S584" s="34">
        <f>_xlfn.XLOOKUP(Tabla15[[#This Row],[COD]],TNOMINA[CODIGO],TNOMINA[AFP])</f>
        <v>516.6</v>
      </c>
      <c r="T584" s="34">
        <f>_xlfn.XLOOKUP(Tabla15[[#This Row],[COD]],TNOMINA[CODIGO],TNOMINA[Otros Descuentos])</f>
        <v>0</v>
      </c>
      <c r="U584" s="34">
        <f>_xlfn.XLOOKUP(Tabla15[[#This Row],[COD]],TNOMINA[CODIGO],TNOMINA[sneto])</f>
        <v>5994.66</v>
      </c>
      <c r="V584" s="21" t="str" cm="1">
        <f t="array" ref="V584">_xlfn.XLOOKUP(Tabla15[[#This Row],[cedula]],MINC_022025[NUMERO_DOCUMENTO],LEFT(MINC_022025[GENERO],1))</f>
        <v>F</v>
      </c>
      <c r="W584" s="56" t="str">
        <f>_xlfn.XLOOKUP(Tabla15[[#This Row],[DIRECCIÓN O DEPARTAMENTO]],MINC_022025[LUGAR_FUNCIONES],MINC_022025[LUGAR_FUNCIONES_CODIGO])</f>
        <v>01.83.02.00.04</v>
      </c>
      <c r="X584" s="21">
        <f>LEN(Tabla15[[#This Row],[CODIGO LUGAR]])</f>
        <v>14</v>
      </c>
      <c r="Y584" s="21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42" t="str">
        <f>Tabla15[[#This Row],[cedula]]&amp;Tabla15[[#This Row],[CTA]]&amp;Tabla15[[#This Row],[prog]]</f>
        <v>001193978832.1.1.1.0113</v>
      </c>
      <c r="B585" s="21" t="s">
        <v>1787</v>
      </c>
      <c r="C585" s="59" t="s">
        <v>1811</v>
      </c>
      <c r="D585" s="59" t="s">
        <v>5759</v>
      </c>
      <c r="E585" s="59" t="s">
        <v>5731</v>
      </c>
      <c r="F585" s="59" t="s">
        <v>9</v>
      </c>
      <c r="G585" s="59" t="s">
        <v>2630</v>
      </c>
      <c r="H585" s="21" t="str">
        <f>_xlfn.XLOOKUP(Tabla15[[#This Row],[cedula]],MINC_022025[CATEGORIA_PROPIA],MINC_022025[FECHA_INGRESO_PRIMER_CARGO],_xlfn.XLOOKUP(Tabla15[[#This Row],[COD]],TNOMINA[CODIGO],TNOMINA[nombre]))</f>
        <v>RAFAELA RAMIREZ LARA</v>
      </c>
      <c r="I585" s="21" t="str">
        <f>_xlfn.XLOOKUP(Tabla15[[#This Row],[cedula]],MINC_022025[CATEGORIA_PROPIA],MINC_022025[CARGO],_xlfn.XLOOKUP(Tabla15[[#This Row],[COD]],TNOMINA[CODIGO],TNOMINA[cargo]))</f>
        <v>CONSERJE</v>
      </c>
      <c r="J585" s="21" t="str">
        <f>_xlfn.XLOOKUP(Tabla15[[#This Row],[cedula]],MINC_022025[NUMERO_DOCUMENTO],MINC_022025[LUGAR_FUNCIONES])</f>
        <v>CENTRO DE LA CULTURA NARCISO GONZALEZ</v>
      </c>
      <c r="K5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5" s="21" t="str">
        <f>_xlfn.XLOOKUP(Tabla15[[#This Row],[CARGO]],TSIMPLIFICADO[CARGO],TSIMPLIFICADO[CATEGORIA DEL SERVIDOR],Tabla15[[#This Row],[TIPO]])</f>
        <v>ESTATUTO SIMPLIFICADO</v>
      </c>
      <c r="M585" s="21" t="str">
        <f>IF(Tabla15[[#This Row],[CTA]]="2.1.1.3.01","TRAMITE DE PENSION",IF(Tabla15[[#This Row],[CAT1]]&lt;&gt;"",Tabla15[[#This Row],[CAT1]],Tabla15[[#This Row],[CAT2]]))</f>
        <v>ESTATUTO SIMPLIFICADO</v>
      </c>
      <c r="N585" s="86" t="str">
        <f>_xlfn.XLOOKUP(Tabla15[[#This Row],[cedula]],TFECHA[cedula],TFECHA[desde],"")</f>
        <v/>
      </c>
      <c r="O585" s="86" t="str">
        <f>_xlfn.XLOOKUP(Tabla15[[#This Row],[cedula]],TFECHA[cedula],TFECHA[hasta],"")</f>
        <v/>
      </c>
      <c r="P585" s="34">
        <f>_xlfn.XLOOKUP(Tabla15[[#This Row],[COD]],TNOMINA[CODIGO],TNOMINA[sbruto])</f>
        <v>18000</v>
      </c>
      <c r="Q585" s="34">
        <f>_xlfn.XLOOKUP(Tabla15[[#This Row],[COD]],TNOMINA[CODIGO],TNOMINA[ISR])</f>
        <v>0</v>
      </c>
      <c r="R585" s="34">
        <f>_xlfn.XLOOKUP(Tabla15[[#This Row],[COD]],TNOMINA[CODIGO],TNOMINA[SFS])</f>
        <v>547.20000000000005</v>
      </c>
      <c r="S585" s="34">
        <f>_xlfn.XLOOKUP(Tabla15[[#This Row],[COD]],TNOMINA[CODIGO],TNOMINA[AFP])</f>
        <v>516.6</v>
      </c>
      <c r="T585" s="34">
        <f>_xlfn.XLOOKUP(Tabla15[[#This Row],[COD]],TNOMINA[CODIGO],TNOMINA[Otros Descuentos])</f>
        <v>0</v>
      </c>
      <c r="U585" s="34">
        <f>_xlfn.XLOOKUP(Tabla15[[#This Row],[COD]],TNOMINA[CODIGO],TNOMINA[sneto])</f>
        <v>4752.17</v>
      </c>
      <c r="V585" s="21" t="str" cm="1">
        <f t="array" ref="V585">_xlfn.XLOOKUP(Tabla15[[#This Row],[cedula]],MINC_022025[NUMERO_DOCUMENTO],LEFT(MINC_022025[GENERO],1))</f>
        <v>F</v>
      </c>
      <c r="W585" s="56" t="str">
        <f>_xlfn.XLOOKUP(Tabla15[[#This Row],[DIRECCIÓN O DEPARTAMENTO]],MINC_022025[LUGAR_FUNCIONES],MINC_022025[LUGAR_FUNCIONES_CODIGO])</f>
        <v>01.83.02.00.04</v>
      </c>
      <c r="X585" s="21">
        <f>LEN(Tabla15[[#This Row],[CODIGO LUGAR]])</f>
        <v>14</v>
      </c>
      <c r="Y585" s="21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42" t="str">
        <f>Tabla15[[#This Row],[cedula]]&amp;Tabla15[[#This Row],[CTA]]&amp;Tabla15[[#This Row],[prog]]</f>
        <v>001184928262.1.1.1.0113</v>
      </c>
      <c r="B586" s="21" t="s">
        <v>1787</v>
      </c>
      <c r="C586" s="59" t="s">
        <v>1811</v>
      </c>
      <c r="D586" s="59" t="s">
        <v>5759</v>
      </c>
      <c r="E586" s="59" t="s">
        <v>5731</v>
      </c>
      <c r="F586" s="59" t="s">
        <v>9</v>
      </c>
      <c r="G586" s="59" t="s">
        <v>2772</v>
      </c>
      <c r="H586" s="21" t="str">
        <f>_xlfn.XLOOKUP(Tabla15[[#This Row],[cedula]],MINC_022025[CATEGORIA_PROPIA],MINC_022025[FECHA_INGRESO_PRIMER_CARGO],_xlfn.XLOOKUP(Tabla15[[#This Row],[COD]],TNOMINA[CODIGO],TNOMINA[nombre]))</f>
        <v>RAMONA NAZARET LORA DURAN</v>
      </c>
      <c r="I586" s="21" t="str">
        <f>_xlfn.XLOOKUP(Tabla15[[#This Row],[cedula]],MINC_022025[CATEGORIA_PROPIA],MINC_022025[CARGO],_xlfn.XLOOKUP(Tabla15[[#This Row],[COD]],TNOMINA[CODIGO],TNOMINA[cargo]))</f>
        <v>CONSERJE</v>
      </c>
      <c r="J586" s="21" t="str">
        <f>_xlfn.XLOOKUP(Tabla15[[#This Row],[cedula]],MINC_022025[NUMERO_DOCUMENTO],MINC_022025[LUGAR_FUNCIONES])</f>
        <v>CENTRO DE LA CULTURA NARCISO GONZALEZ</v>
      </c>
      <c r="K5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6" s="21" t="str">
        <f>_xlfn.XLOOKUP(Tabla15[[#This Row],[CARGO]],TSIMPLIFICADO[CARGO],TSIMPLIFICADO[CATEGORIA DEL SERVIDOR],Tabla15[[#This Row],[TIPO]])</f>
        <v>ESTATUTO SIMPLIFICADO</v>
      </c>
      <c r="M586" s="21" t="str">
        <f>IF(Tabla15[[#This Row],[CTA]]="2.1.1.3.01","TRAMITE DE PENSION",IF(Tabla15[[#This Row],[CAT1]]&lt;&gt;"",Tabla15[[#This Row],[CAT1]],Tabla15[[#This Row],[CAT2]]))</f>
        <v>ESTATUTO SIMPLIFICADO</v>
      </c>
      <c r="N586" s="86" t="str">
        <f>_xlfn.XLOOKUP(Tabla15[[#This Row],[cedula]],TFECHA[cedula],TFECHA[desde],"")</f>
        <v/>
      </c>
      <c r="O586" s="86" t="str">
        <f>_xlfn.XLOOKUP(Tabla15[[#This Row],[cedula]],TFECHA[cedula],TFECHA[hasta],"")</f>
        <v/>
      </c>
      <c r="P586" s="34">
        <f>_xlfn.XLOOKUP(Tabla15[[#This Row],[COD]],TNOMINA[CODIGO],TNOMINA[sbruto])</f>
        <v>18000</v>
      </c>
      <c r="Q586" s="34">
        <f>_xlfn.XLOOKUP(Tabla15[[#This Row],[COD]],TNOMINA[CODIGO],TNOMINA[ISR])</f>
        <v>0</v>
      </c>
      <c r="R586" s="34">
        <f>_xlfn.XLOOKUP(Tabla15[[#This Row],[COD]],TNOMINA[CODIGO],TNOMINA[SFS])</f>
        <v>547.20000000000005</v>
      </c>
      <c r="S586" s="34">
        <f>_xlfn.XLOOKUP(Tabla15[[#This Row],[COD]],TNOMINA[CODIGO],TNOMINA[AFP])</f>
        <v>516.6</v>
      </c>
      <c r="T586" s="34">
        <f>_xlfn.XLOOKUP(Tabla15[[#This Row],[COD]],TNOMINA[CODIGO],TNOMINA[Otros Descuentos])</f>
        <v>0</v>
      </c>
      <c r="U586" s="34">
        <f>_xlfn.XLOOKUP(Tabla15[[#This Row],[COD]],TNOMINA[CODIGO],TNOMINA[sneto])</f>
        <v>14845.2</v>
      </c>
      <c r="V586" s="21" t="str" cm="1">
        <f t="array" ref="V586">_xlfn.XLOOKUP(Tabla15[[#This Row],[cedula]],MINC_022025[NUMERO_DOCUMENTO],LEFT(MINC_022025[GENERO],1))</f>
        <v>F</v>
      </c>
      <c r="W586" s="56" t="str">
        <f>_xlfn.XLOOKUP(Tabla15[[#This Row],[DIRECCIÓN O DEPARTAMENTO]],MINC_022025[LUGAR_FUNCIONES],MINC_022025[LUGAR_FUNCIONES_CODIGO])</f>
        <v>01.83.02.00.04</v>
      </c>
      <c r="X586" s="21">
        <f>LEN(Tabla15[[#This Row],[CODIGO LUGAR]])</f>
        <v>14</v>
      </c>
      <c r="Y586" s="21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42" t="str">
        <f>Tabla15[[#This Row],[cedula]]&amp;Tabla15[[#This Row],[CTA]]&amp;Tabla15[[#This Row],[prog]]</f>
        <v>001168423112.1.1.1.0113</v>
      </c>
      <c r="B587" s="21" t="s">
        <v>1787</v>
      </c>
      <c r="C587" s="59" t="s">
        <v>1811</v>
      </c>
      <c r="D587" s="59" t="s">
        <v>5759</v>
      </c>
      <c r="E587" s="59" t="s">
        <v>5731</v>
      </c>
      <c r="F587" s="59" t="s">
        <v>9</v>
      </c>
      <c r="G587" s="59" t="s">
        <v>2465</v>
      </c>
      <c r="H587" s="21" t="str">
        <f>_xlfn.XLOOKUP(Tabla15[[#This Row],[cedula]],MINC_022025[CATEGORIA_PROPIA],MINC_022025[FECHA_INGRESO_PRIMER_CARGO],_xlfn.XLOOKUP(Tabla15[[#This Row],[COD]],TNOMINA[CODIGO],TNOMINA[nombre]))</f>
        <v>SUGEY SCARLENS GONZALEZ</v>
      </c>
      <c r="I587" s="21" t="str">
        <f>_xlfn.XLOOKUP(Tabla15[[#This Row],[cedula]],MINC_022025[CATEGORIA_PROPIA],MINC_022025[CARGO],_xlfn.XLOOKUP(Tabla15[[#This Row],[COD]],TNOMINA[CODIGO],TNOMINA[cargo]))</f>
        <v>CONSERJE</v>
      </c>
      <c r="J587" s="21" t="str">
        <f>_xlfn.XLOOKUP(Tabla15[[#This Row],[cedula]],MINC_022025[NUMERO_DOCUMENTO],MINC_022025[LUGAR_FUNCIONES])</f>
        <v>CENTRO DE LA CULTURA NARCISO GONZALEZ</v>
      </c>
      <c r="K5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7" s="21" t="str">
        <f>_xlfn.XLOOKUP(Tabla15[[#This Row],[CARGO]],TSIMPLIFICADO[CARGO],TSIMPLIFICADO[CATEGORIA DEL SERVIDOR],Tabla15[[#This Row],[TIPO]])</f>
        <v>ESTATUTO SIMPLIFICADO</v>
      </c>
      <c r="M587" s="21" t="str">
        <f>IF(Tabla15[[#This Row],[CTA]]="2.1.1.3.01","TRAMITE DE PENSION",IF(Tabla15[[#This Row],[CAT1]]&lt;&gt;"",Tabla15[[#This Row],[CAT1]],Tabla15[[#This Row],[CAT2]]))</f>
        <v>ESTATUTO SIMPLIFICADO</v>
      </c>
      <c r="N587" s="86" t="str">
        <f>_xlfn.XLOOKUP(Tabla15[[#This Row],[cedula]],TFECHA[cedula],TFECHA[desde],"")</f>
        <v/>
      </c>
      <c r="O587" s="86" t="str">
        <f>_xlfn.XLOOKUP(Tabla15[[#This Row],[cedula]],TFECHA[cedula],TFECHA[hasta],"")</f>
        <v/>
      </c>
      <c r="P587" s="34">
        <f>_xlfn.XLOOKUP(Tabla15[[#This Row],[COD]],TNOMINA[CODIGO],TNOMINA[sbruto])</f>
        <v>18000</v>
      </c>
      <c r="Q587" s="34">
        <f>_xlfn.XLOOKUP(Tabla15[[#This Row],[COD]],TNOMINA[CODIGO],TNOMINA[ISR])</f>
        <v>0</v>
      </c>
      <c r="R587" s="34">
        <f>_xlfn.XLOOKUP(Tabla15[[#This Row],[COD]],TNOMINA[CODIGO],TNOMINA[SFS])</f>
        <v>547.20000000000005</v>
      </c>
      <c r="S587" s="34">
        <f>_xlfn.XLOOKUP(Tabla15[[#This Row],[COD]],TNOMINA[CODIGO],TNOMINA[AFP])</f>
        <v>516.6</v>
      </c>
      <c r="T587" s="34">
        <f>_xlfn.XLOOKUP(Tabla15[[#This Row],[COD]],TNOMINA[CODIGO],TNOMINA[Otros Descuentos])</f>
        <v>0</v>
      </c>
      <c r="U587" s="34">
        <f>_xlfn.XLOOKUP(Tabla15[[#This Row],[COD]],TNOMINA[CODIGO],TNOMINA[sneto])</f>
        <v>14225.2</v>
      </c>
      <c r="V587" s="21" t="str" cm="1">
        <f t="array" ref="V587">_xlfn.XLOOKUP(Tabla15[[#This Row],[cedula]],MINC_022025[NUMERO_DOCUMENTO],LEFT(MINC_022025[GENERO],1))</f>
        <v>F</v>
      </c>
      <c r="W587" s="56" t="str">
        <f>_xlfn.XLOOKUP(Tabla15[[#This Row],[DIRECCIÓN O DEPARTAMENTO]],MINC_022025[LUGAR_FUNCIONES],MINC_022025[LUGAR_FUNCIONES_CODIGO])</f>
        <v>01.83.02.00.04</v>
      </c>
      <c r="X587" s="21">
        <f>LEN(Tabla15[[#This Row],[CODIGO LUGAR]])</f>
        <v>14</v>
      </c>
      <c r="Y587" s="21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42" t="str">
        <f>Tabla15[[#This Row],[cedula]]&amp;Tabla15[[#This Row],[CTA]]&amp;Tabla15[[#This Row],[prog]]</f>
        <v>001090677692.1.1.1.0113</v>
      </c>
      <c r="B588" s="21" t="s">
        <v>1787</v>
      </c>
      <c r="C588" s="59" t="s">
        <v>1811</v>
      </c>
      <c r="D588" s="59" t="s">
        <v>5759</v>
      </c>
      <c r="E588" s="59" t="s">
        <v>5731</v>
      </c>
      <c r="F588" s="59" t="s">
        <v>9</v>
      </c>
      <c r="G588" s="59" t="s">
        <v>1555</v>
      </c>
      <c r="H588" s="21" t="str">
        <f>_xlfn.XLOOKUP(Tabla15[[#This Row],[cedula]],MINC_022025[CATEGORIA_PROPIA],MINC_022025[FECHA_INGRESO_PRIMER_CARGO],_xlfn.XLOOKUP(Tabla15[[#This Row],[COD]],TNOMINA[CODIGO],TNOMINA[nombre]))</f>
        <v>FRANCISCA JOSEFINA DIAZ</v>
      </c>
      <c r="I588" s="21" t="str">
        <f>_xlfn.XLOOKUP(Tabla15[[#This Row],[cedula]],MINC_022025[CATEGORIA_PROPIA],MINC_022025[CARGO],_xlfn.XLOOKUP(Tabla15[[#This Row],[COD]],TNOMINA[CODIGO],TNOMINA[cargo]))</f>
        <v>CONSERJE</v>
      </c>
      <c r="J588" s="21" t="str">
        <f>_xlfn.XLOOKUP(Tabla15[[#This Row],[cedula]],MINC_022025[NUMERO_DOCUMENTO],MINC_022025[LUGAR_FUNCIONES])</f>
        <v>CENTRO DE LA CULTURA NARCISO GONZALEZ</v>
      </c>
      <c r="K5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8" s="21" t="str">
        <f>_xlfn.XLOOKUP(Tabla15[[#This Row],[CARGO]],TSIMPLIFICADO[CARGO],TSIMPLIFICADO[CATEGORIA DEL SERVIDOR],Tabla15[[#This Row],[TIPO]])</f>
        <v>ESTATUTO SIMPLIFICADO</v>
      </c>
      <c r="M588" s="21" t="str">
        <f>IF(Tabla15[[#This Row],[CTA]]="2.1.1.3.01","TRAMITE DE PENSION",IF(Tabla15[[#This Row],[CAT1]]&lt;&gt;"",Tabla15[[#This Row],[CAT1]],Tabla15[[#This Row],[CAT2]]))</f>
        <v>ESTATUTO SIMPLIFICADO</v>
      </c>
      <c r="N588" s="86" t="str">
        <f>_xlfn.XLOOKUP(Tabla15[[#This Row],[cedula]],TFECHA[cedula],TFECHA[desde],"")</f>
        <v/>
      </c>
      <c r="O588" s="86" t="str">
        <f>_xlfn.XLOOKUP(Tabla15[[#This Row],[cedula]],TFECHA[cedula],TFECHA[hasta],"")</f>
        <v/>
      </c>
      <c r="P588" s="34">
        <f>_xlfn.XLOOKUP(Tabla15[[#This Row],[COD]],TNOMINA[CODIGO],TNOMINA[sbruto])</f>
        <v>17000</v>
      </c>
      <c r="Q588" s="34">
        <f>_xlfn.XLOOKUP(Tabla15[[#This Row],[COD]],TNOMINA[CODIGO],TNOMINA[ISR])</f>
        <v>0</v>
      </c>
      <c r="R588" s="34">
        <f>_xlfn.XLOOKUP(Tabla15[[#This Row],[COD]],TNOMINA[CODIGO],TNOMINA[SFS])</f>
        <v>516.79999999999995</v>
      </c>
      <c r="S588" s="34">
        <f>_xlfn.XLOOKUP(Tabla15[[#This Row],[COD]],TNOMINA[CODIGO],TNOMINA[AFP])</f>
        <v>487.9</v>
      </c>
      <c r="T588" s="34">
        <f>_xlfn.XLOOKUP(Tabla15[[#This Row],[COD]],TNOMINA[CODIGO],TNOMINA[Otros Descuentos])</f>
        <v>0</v>
      </c>
      <c r="U588" s="34">
        <f>_xlfn.XLOOKUP(Tabla15[[#This Row],[COD]],TNOMINA[CODIGO],TNOMINA[sneto])</f>
        <v>12431.82</v>
      </c>
      <c r="V588" s="21" t="str" cm="1">
        <f t="array" ref="V588">_xlfn.XLOOKUP(Tabla15[[#This Row],[cedula]],MINC_022025[NUMERO_DOCUMENTO],LEFT(MINC_022025[GENERO],1))</f>
        <v>F</v>
      </c>
      <c r="W588" s="56" t="str">
        <f>_xlfn.XLOOKUP(Tabla15[[#This Row],[DIRECCIÓN O DEPARTAMENTO]],MINC_022025[LUGAR_FUNCIONES],MINC_022025[LUGAR_FUNCIONES_CODIGO])</f>
        <v>01.83.02.00.04</v>
      </c>
      <c r="X588" s="21">
        <f>LEN(Tabla15[[#This Row],[CODIGO LUGAR]])</f>
        <v>14</v>
      </c>
      <c r="Y588" s="21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42" t="str">
        <f>Tabla15[[#This Row],[cedula]]&amp;Tabla15[[#This Row],[CTA]]&amp;Tabla15[[#This Row],[prog]]</f>
        <v>001025270902.1.1.1.0113</v>
      </c>
      <c r="B589" s="21" t="s">
        <v>1787</v>
      </c>
      <c r="C589" s="59" t="s">
        <v>1811</v>
      </c>
      <c r="D589" s="59" t="s">
        <v>5759</v>
      </c>
      <c r="E589" s="59" t="s">
        <v>5731</v>
      </c>
      <c r="F589" s="59" t="s">
        <v>9</v>
      </c>
      <c r="G589" s="59" t="s">
        <v>1525</v>
      </c>
      <c r="H589" s="21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589" s="21" t="str">
        <f>_xlfn.XLOOKUP(Tabla15[[#This Row],[cedula]],MINC_022025[CATEGORIA_PROPIA],MINC_022025[CARGO],_xlfn.XLOOKUP(Tabla15[[#This Row],[COD]],TNOMINA[CODIGO],TNOMINA[cargo]))</f>
        <v>ACOMODADOR (A)</v>
      </c>
      <c r="J589" s="21" t="str">
        <f>_xlfn.XLOOKUP(Tabla15[[#This Row],[cedula]],MINC_022025[NUMERO_DOCUMENTO],MINC_022025[LUGAR_FUNCIONES])</f>
        <v>CENTRO DE LA CULTURA NARCISO GONZALEZ</v>
      </c>
      <c r="K5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89" s="21" t="str">
        <f>_xlfn.XLOOKUP(Tabla15[[#This Row],[CARGO]],TSIMPLIFICADO[CARGO],TSIMPLIFICADO[CATEGORIA DEL SERVIDOR],Tabla15[[#This Row],[TIPO]])</f>
        <v>ESTATUTO SIMPLIFICADO</v>
      </c>
      <c r="M589" s="21" t="str">
        <f>IF(Tabla15[[#This Row],[CTA]]="2.1.1.3.01","TRAMITE DE PENSION",IF(Tabla15[[#This Row],[CAT1]]&lt;&gt;"",Tabla15[[#This Row],[CAT1]],Tabla15[[#This Row],[CAT2]]))</f>
        <v>ESTATUTO SIMPLIFICADO</v>
      </c>
      <c r="N589" s="86" t="str">
        <f>_xlfn.XLOOKUP(Tabla15[[#This Row],[cedula]],TFECHA[cedula],TFECHA[desde],"")</f>
        <v/>
      </c>
      <c r="O589" s="86" t="str">
        <f>_xlfn.XLOOKUP(Tabla15[[#This Row],[cedula]],TFECHA[cedula],TFECHA[hasta],"")</f>
        <v/>
      </c>
      <c r="P589" s="34">
        <f>_xlfn.XLOOKUP(Tabla15[[#This Row],[COD]],TNOMINA[CODIGO],TNOMINA[sbruto])</f>
        <v>16500</v>
      </c>
      <c r="Q589" s="34">
        <f>_xlfn.XLOOKUP(Tabla15[[#This Row],[COD]],TNOMINA[CODIGO],TNOMINA[ISR])</f>
        <v>0</v>
      </c>
      <c r="R589" s="34">
        <f>_xlfn.XLOOKUP(Tabla15[[#This Row],[COD]],TNOMINA[CODIGO],TNOMINA[SFS])</f>
        <v>501.6</v>
      </c>
      <c r="S589" s="34">
        <f>_xlfn.XLOOKUP(Tabla15[[#This Row],[COD]],TNOMINA[CODIGO],TNOMINA[AFP])</f>
        <v>473.55</v>
      </c>
      <c r="T589" s="34">
        <f>_xlfn.XLOOKUP(Tabla15[[#This Row],[COD]],TNOMINA[CODIGO],TNOMINA[Otros Descuentos])</f>
        <v>0</v>
      </c>
      <c r="U589" s="34">
        <f>_xlfn.XLOOKUP(Tabla15[[#This Row],[COD]],TNOMINA[CODIGO],TNOMINA[sneto])</f>
        <v>3056.88</v>
      </c>
      <c r="V589" s="21" t="str" cm="1">
        <f t="array" ref="V589">_xlfn.XLOOKUP(Tabla15[[#This Row],[cedula]],MINC_022025[NUMERO_DOCUMENTO],LEFT(MINC_022025[GENERO],1))</f>
        <v>F</v>
      </c>
      <c r="W589" s="56" t="str">
        <f>_xlfn.XLOOKUP(Tabla15[[#This Row],[DIRECCIÓN O DEPARTAMENTO]],MINC_022025[LUGAR_FUNCIONES],MINC_022025[LUGAR_FUNCIONES_CODIGO])</f>
        <v>01.83.02.00.04</v>
      </c>
      <c r="X589" s="21">
        <f>LEN(Tabla15[[#This Row],[CODIGO LUGAR]])</f>
        <v>14</v>
      </c>
      <c r="Y589" s="21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42" t="str">
        <f>Tabla15[[#This Row],[cedula]]&amp;Tabla15[[#This Row],[CTA]]&amp;Tabla15[[#This Row],[prog]]</f>
        <v>001138275472.1.1.1.0113</v>
      </c>
      <c r="B590" s="21" t="s">
        <v>1787</v>
      </c>
      <c r="C590" s="59" t="s">
        <v>1811</v>
      </c>
      <c r="D590" s="59" t="s">
        <v>5759</v>
      </c>
      <c r="E590" s="59" t="s">
        <v>5731</v>
      </c>
      <c r="F590" s="59" t="s">
        <v>9</v>
      </c>
      <c r="G590" s="59" t="s">
        <v>1636</v>
      </c>
      <c r="H590" s="21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590" s="21" t="str">
        <f>_xlfn.XLOOKUP(Tabla15[[#This Row],[cedula]],MINC_022025[CATEGORIA_PROPIA],MINC_022025[CARGO],_xlfn.XLOOKUP(Tabla15[[#This Row],[COD]],TNOMINA[CODIGO],TNOMINA[cargo]))</f>
        <v>PROFESOR (A) DE DANZA</v>
      </c>
      <c r="J590" s="21" t="str">
        <f>_xlfn.XLOOKUP(Tabla15[[#This Row],[cedula]],MINC_022025[NUMERO_DOCUMENTO],MINC_022025[LUGAR_FUNCIONES])</f>
        <v>CENTRO DE LA CULTURA NARCISO GONZALEZ</v>
      </c>
      <c r="K5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0" s="21" t="str">
        <f>_xlfn.XLOOKUP(Tabla15[[#This Row],[CARGO]],TSIMPLIFICADO[CARGO],TSIMPLIFICADO[CATEGORIA DEL SERVIDOR],Tabla15[[#This Row],[TIPO]])</f>
        <v>FIJO</v>
      </c>
      <c r="M590" s="21" t="str">
        <f>IF(Tabla15[[#This Row],[CTA]]="2.1.1.3.01","TRAMITE DE PENSION",IF(Tabla15[[#This Row],[CAT1]]&lt;&gt;"",Tabla15[[#This Row],[CAT1]],Tabla15[[#This Row],[CAT2]]))</f>
        <v>FIJO</v>
      </c>
      <c r="N590" s="86" t="str">
        <f>_xlfn.XLOOKUP(Tabla15[[#This Row],[cedula]],TFECHA[cedula],TFECHA[desde],"")</f>
        <v/>
      </c>
      <c r="O590" s="86" t="str">
        <f>_xlfn.XLOOKUP(Tabla15[[#This Row],[cedula]],TFECHA[cedula],TFECHA[hasta],"")</f>
        <v/>
      </c>
      <c r="P590" s="34">
        <f>_xlfn.XLOOKUP(Tabla15[[#This Row],[COD]],TNOMINA[CODIGO],TNOMINA[sbruto])</f>
        <v>16500</v>
      </c>
      <c r="Q590" s="34">
        <f>_xlfn.XLOOKUP(Tabla15[[#This Row],[COD]],TNOMINA[CODIGO],TNOMINA[ISR])</f>
        <v>0</v>
      </c>
      <c r="R590" s="34">
        <f>_xlfn.XLOOKUP(Tabla15[[#This Row],[COD]],TNOMINA[CODIGO],TNOMINA[SFS])</f>
        <v>501.6</v>
      </c>
      <c r="S590" s="34">
        <f>_xlfn.XLOOKUP(Tabla15[[#This Row],[COD]],TNOMINA[CODIGO],TNOMINA[AFP])</f>
        <v>473.55</v>
      </c>
      <c r="T590" s="34">
        <f>_xlfn.XLOOKUP(Tabla15[[#This Row],[COD]],TNOMINA[CODIGO],TNOMINA[Otros Descuentos])</f>
        <v>0</v>
      </c>
      <c r="U590" s="34">
        <f>_xlfn.XLOOKUP(Tabla15[[#This Row],[COD]],TNOMINA[CODIGO],TNOMINA[sneto])</f>
        <v>15499.85</v>
      </c>
      <c r="V590" s="21" t="str" cm="1">
        <f t="array" ref="V590">_xlfn.XLOOKUP(Tabla15[[#This Row],[cedula]],MINC_022025[NUMERO_DOCUMENTO],LEFT(MINC_022025[GENERO],1))</f>
        <v>M</v>
      </c>
      <c r="W590" s="56" t="str">
        <f>_xlfn.XLOOKUP(Tabla15[[#This Row],[DIRECCIÓN O DEPARTAMENTO]],MINC_022025[LUGAR_FUNCIONES],MINC_022025[LUGAR_FUNCIONES_CODIGO])</f>
        <v>01.83.02.00.04</v>
      </c>
      <c r="X590" s="21">
        <f>LEN(Tabla15[[#This Row],[CODIGO LUGAR]])</f>
        <v>14</v>
      </c>
      <c r="Y590" s="21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42" t="str">
        <f>Tabla15[[#This Row],[cedula]]&amp;Tabla15[[#This Row],[CTA]]&amp;Tabla15[[#This Row],[prog]]</f>
        <v>001048834592.1.1.1.0113</v>
      </c>
      <c r="B591" s="21" t="s">
        <v>1787</v>
      </c>
      <c r="C591" s="59" t="s">
        <v>1811</v>
      </c>
      <c r="D591" s="59" t="s">
        <v>5759</v>
      </c>
      <c r="E591" s="59" t="s">
        <v>5731</v>
      </c>
      <c r="F591" s="59" t="s">
        <v>9</v>
      </c>
      <c r="G591" s="59" t="s">
        <v>1651</v>
      </c>
      <c r="H591" s="21" t="str">
        <f>_xlfn.XLOOKUP(Tabla15[[#This Row],[cedula]],MINC_022025[CATEGORIA_PROPIA],MINC_022025[FECHA_INGRESO_PRIMER_CARGO],_xlfn.XLOOKUP(Tabla15[[#This Row],[COD]],TNOMINA[CODIGO],TNOMINA[nombre]))</f>
        <v>ZOILA MARGARITA SILVERIO DE AQUINO</v>
      </c>
      <c r="I591" s="21" t="str">
        <f>_xlfn.XLOOKUP(Tabla15[[#This Row],[cedula]],MINC_022025[CATEGORIA_PROPIA],MINC_022025[CARGO],_xlfn.XLOOKUP(Tabla15[[#This Row],[COD]],TNOMINA[CODIGO],TNOMINA[cargo]))</f>
        <v>BOLETERO</v>
      </c>
      <c r="J591" s="21" t="str">
        <f>_xlfn.XLOOKUP(Tabla15[[#This Row],[cedula]],MINC_022025[NUMERO_DOCUMENTO],MINC_022025[LUGAR_FUNCIONES])</f>
        <v>CENTRO DE LA CULTURA NARCISO GONZALEZ</v>
      </c>
      <c r="K5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1" s="21" t="str">
        <f>_xlfn.XLOOKUP(Tabla15[[#This Row],[CARGO]],TSIMPLIFICADO[CARGO],TSIMPLIFICADO[CATEGORIA DEL SERVIDOR],Tabla15[[#This Row],[TIPO]])</f>
        <v>ESTATUTO SIMPLIFICADO</v>
      </c>
      <c r="M591" s="21" t="str">
        <f>IF(Tabla15[[#This Row],[CTA]]="2.1.1.3.01","TRAMITE DE PENSION",IF(Tabla15[[#This Row],[CAT1]]&lt;&gt;"",Tabla15[[#This Row],[CAT1]],Tabla15[[#This Row],[CAT2]]))</f>
        <v>ESTATUTO SIMPLIFICADO</v>
      </c>
      <c r="N591" s="86" t="str">
        <f>_xlfn.XLOOKUP(Tabla15[[#This Row],[cedula]],TFECHA[cedula],TFECHA[desde],"")</f>
        <v/>
      </c>
      <c r="O591" s="86" t="str">
        <f>_xlfn.XLOOKUP(Tabla15[[#This Row],[cedula]],TFECHA[cedula],TFECHA[hasta],"")</f>
        <v/>
      </c>
      <c r="P591" s="34">
        <f>_xlfn.XLOOKUP(Tabla15[[#This Row],[COD]],TNOMINA[CODIGO],TNOMINA[sbruto])</f>
        <v>16500</v>
      </c>
      <c r="Q591" s="34">
        <f>_xlfn.XLOOKUP(Tabla15[[#This Row],[COD]],TNOMINA[CODIGO],TNOMINA[ISR])</f>
        <v>0</v>
      </c>
      <c r="R591" s="34">
        <f>_xlfn.XLOOKUP(Tabla15[[#This Row],[COD]],TNOMINA[CODIGO],TNOMINA[SFS])</f>
        <v>501.6</v>
      </c>
      <c r="S591" s="34">
        <f>_xlfn.XLOOKUP(Tabla15[[#This Row],[COD]],TNOMINA[CODIGO],TNOMINA[AFP])</f>
        <v>473.55</v>
      </c>
      <c r="T591" s="34">
        <f>_xlfn.XLOOKUP(Tabla15[[#This Row],[COD]],TNOMINA[CODIGO],TNOMINA[Otros Descuentos])</f>
        <v>0</v>
      </c>
      <c r="U591" s="34">
        <f>_xlfn.XLOOKUP(Tabla15[[#This Row],[COD]],TNOMINA[CODIGO],TNOMINA[sneto])</f>
        <v>11670.62</v>
      </c>
      <c r="V591" s="21" t="str" cm="1">
        <f t="array" ref="V591">_xlfn.XLOOKUP(Tabla15[[#This Row],[cedula]],MINC_022025[NUMERO_DOCUMENTO],LEFT(MINC_022025[GENERO],1))</f>
        <v>F</v>
      </c>
      <c r="W591" s="56" t="str">
        <f>_xlfn.XLOOKUP(Tabla15[[#This Row],[DIRECCIÓN O DEPARTAMENTO]],MINC_022025[LUGAR_FUNCIONES],MINC_022025[LUGAR_FUNCIONES_CODIGO])</f>
        <v>01.83.02.00.04</v>
      </c>
      <c r="X591" s="21">
        <f>LEN(Tabla15[[#This Row],[CODIGO LUGAR]])</f>
        <v>14</v>
      </c>
      <c r="Y591" s="21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42" t="str">
        <f>Tabla15[[#This Row],[cedula]]&amp;Tabla15[[#This Row],[CTA]]&amp;Tabla15[[#This Row],[prog]]</f>
        <v>001075163462.1.1.1.0113</v>
      </c>
      <c r="B592" s="21" t="s">
        <v>1787</v>
      </c>
      <c r="C592" s="59" t="s">
        <v>1811</v>
      </c>
      <c r="D592" s="59" t="s">
        <v>5759</v>
      </c>
      <c r="E592" s="59" t="s">
        <v>5731</v>
      </c>
      <c r="F592" s="59" t="s">
        <v>9</v>
      </c>
      <c r="G592" s="59" t="s">
        <v>1630</v>
      </c>
      <c r="H592" s="21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592" s="21" t="str">
        <f>_xlfn.XLOOKUP(Tabla15[[#This Row],[cedula]],MINC_022025[CATEGORIA_PROPIA],MINC_022025[CARGO],_xlfn.XLOOKUP(Tabla15[[#This Row],[COD]],TNOMINA[CODIGO],TNOMINA[cargo]))</f>
        <v>COORD. DE ARTES PLASTICA</v>
      </c>
      <c r="J592" s="21" t="str">
        <f>_xlfn.XLOOKUP(Tabla15[[#This Row],[cedula]],MINC_022025[NUMERO_DOCUMENTO],MINC_022025[LUGAR_FUNCIONES])</f>
        <v>CENTRO DE LA CULTURA NARCISO GONZALEZ</v>
      </c>
      <c r="K5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2" s="21" t="str">
        <f>_xlfn.XLOOKUP(Tabla15[[#This Row],[CARGO]],TSIMPLIFICADO[CARGO],TSIMPLIFICADO[CATEGORIA DEL SERVIDOR],Tabla15[[#This Row],[TIPO]])</f>
        <v>FIJO</v>
      </c>
      <c r="M592" s="21" t="str">
        <f>IF(Tabla15[[#This Row],[CTA]]="2.1.1.3.01","TRAMITE DE PENSION",IF(Tabla15[[#This Row],[CAT1]]&lt;&gt;"",Tabla15[[#This Row],[CAT1]],Tabla15[[#This Row],[CAT2]]))</f>
        <v>FIJO</v>
      </c>
      <c r="N592" s="86" t="str">
        <f>_xlfn.XLOOKUP(Tabla15[[#This Row],[cedula]],TFECHA[cedula],TFECHA[desde],"")</f>
        <v/>
      </c>
      <c r="O592" s="86" t="str">
        <f>_xlfn.XLOOKUP(Tabla15[[#This Row],[cedula]],TFECHA[cedula],TFECHA[hasta],"")</f>
        <v/>
      </c>
      <c r="P592" s="34">
        <f>_xlfn.XLOOKUP(Tabla15[[#This Row],[COD]],TNOMINA[CODIGO],TNOMINA[sbruto])</f>
        <v>13771.77</v>
      </c>
      <c r="Q592" s="34">
        <f>_xlfn.XLOOKUP(Tabla15[[#This Row],[COD]],TNOMINA[CODIGO],TNOMINA[ISR])</f>
        <v>0</v>
      </c>
      <c r="R592" s="34">
        <f>_xlfn.XLOOKUP(Tabla15[[#This Row],[COD]],TNOMINA[CODIGO],TNOMINA[SFS])</f>
        <v>418.66</v>
      </c>
      <c r="S592" s="34">
        <f>_xlfn.XLOOKUP(Tabla15[[#This Row],[COD]],TNOMINA[CODIGO],TNOMINA[AFP])</f>
        <v>395.25</v>
      </c>
      <c r="T592" s="34">
        <f>_xlfn.XLOOKUP(Tabla15[[#This Row],[COD]],TNOMINA[CODIGO],TNOMINA[Otros Descuentos])</f>
        <v>0</v>
      </c>
      <c r="U592" s="34">
        <f>_xlfn.XLOOKUP(Tabla15[[#This Row],[COD]],TNOMINA[CODIGO],TNOMINA[sneto])</f>
        <v>12932.86</v>
      </c>
      <c r="V592" s="21" t="str" cm="1">
        <f t="array" ref="V592">_xlfn.XLOOKUP(Tabla15[[#This Row],[cedula]],MINC_022025[NUMERO_DOCUMENTO],LEFT(MINC_022025[GENERO],1))</f>
        <v>M</v>
      </c>
      <c r="W592" s="56" t="str">
        <f>_xlfn.XLOOKUP(Tabla15[[#This Row],[DIRECCIÓN O DEPARTAMENTO]],MINC_022025[LUGAR_FUNCIONES],MINC_022025[LUGAR_FUNCIONES_CODIGO])</f>
        <v>01.83.02.00.04</v>
      </c>
      <c r="X592" s="21">
        <f>LEN(Tabla15[[#This Row],[CODIGO LUGAR]])</f>
        <v>14</v>
      </c>
      <c r="Y592" s="21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42" t="str">
        <f>Tabla15[[#This Row],[cedula]]&amp;Tabla15[[#This Row],[CTA]]&amp;Tabla15[[#This Row],[prog]]</f>
        <v>010010836802.1.1.1.0113</v>
      </c>
      <c r="B593" s="21" t="s">
        <v>1787</v>
      </c>
      <c r="C593" s="59" t="s">
        <v>1811</v>
      </c>
      <c r="D593" s="59" t="s">
        <v>5759</v>
      </c>
      <c r="E593" s="59" t="s">
        <v>5731</v>
      </c>
      <c r="F593" s="59" t="s">
        <v>9</v>
      </c>
      <c r="G593" s="59" t="s">
        <v>1624</v>
      </c>
      <c r="H593" s="21" t="str">
        <f>_xlfn.XLOOKUP(Tabla15[[#This Row],[cedula]],MINC_022025[CATEGORIA_PROPIA],MINC_022025[FECHA_INGRESO_PRIMER_CARGO],_xlfn.XLOOKUP(Tabla15[[#This Row],[COD]],TNOMINA[CODIGO],TNOMINA[nombre]))</f>
        <v>RANDY CUSTODIO BRITO</v>
      </c>
      <c r="I593" s="21" t="str">
        <f>_xlfn.XLOOKUP(Tabla15[[#This Row],[cedula]],MINC_022025[CATEGORIA_PROPIA],MINC_022025[CARGO],_xlfn.XLOOKUP(Tabla15[[#This Row],[COD]],TNOMINA[CODIGO],TNOMINA[cargo]))</f>
        <v>DIRECTOR (A)</v>
      </c>
      <c r="J593" s="21" t="str">
        <f>_xlfn.XLOOKUP(Tabla15[[#This Row],[cedula]],MINC_022025[NUMERO_DOCUMENTO],MINC_022025[LUGAR_FUNCIONES])</f>
        <v>CENTRO CULTURAL DE AZUA</v>
      </c>
      <c r="K5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3" s="21" t="str">
        <f>_xlfn.XLOOKUP(Tabla15[[#This Row],[CARGO]],TSIMPLIFICADO[CARGO],TSIMPLIFICADO[CATEGORIA DEL SERVIDOR],Tabla15[[#This Row],[TIPO]])</f>
        <v>FIJO</v>
      </c>
      <c r="M593" s="21" t="str">
        <f>IF(Tabla15[[#This Row],[CTA]]="2.1.1.3.01","TRAMITE DE PENSION",IF(Tabla15[[#This Row],[CAT1]]&lt;&gt;"",Tabla15[[#This Row],[CAT1]],Tabla15[[#This Row],[CAT2]]))</f>
        <v>FIJO</v>
      </c>
      <c r="N593" s="86" t="str">
        <f>_xlfn.XLOOKUP(Tabla15[[#This Row],[cedula]],TFECHA[cedula],TFECHA[desde],"")</f>
        <v/>
      </c>
      <c r="O593" s="86" t="str">
        <f>_xlfn.XLOOKUP(Tabla15[[#This Row],[cedula]],TFECHA[cedula],TFECHA[hasta],"")</f>
        <v/>
      </c>
      <c r="P593" s="34">
        <f>_xlfn.XLOOKUP(Tabla15[[#This Row],[COD]],TNOMINA[CODIGO],TNOMINA[sbruto])</f>
        <v>100000</v>
      </c>
      <c r="Q593" s="34">
        <f>_xlfn.XLOOKUP(Tabla15[[#This Row],[COD]],TNOMINA[CODIGO],TNOMINA[ISR])</f>
        <v>12105.37</v>
      </c>
      <c r="R593" s="34">
        <f>_xlfn.XLOOKUP(Tabla15[[#This Row],[COD]],TNOMINA[CODIGO],TNOMINA[SFS])</f>
        <v>3040</v>
      </c>
      <c r="S593" s="34">
        <f>_xlfn.XLOOKUP(Tabla15[[#This Row],[COD]],TNOMINA[CODIGO],TNOMINA[AFP])</f>
        <v>2870</v>
      </c>
      <c r="T593" s="34">
        <f>_xlfn.XLOOKUP(Tabla15[[#This Row],[COD]],TNOMINA[CODIGO],TNOMINA[Otros Descuentos])</f>
        <v>27404.730000000003</v>
      </c>
      <c r="U593" s="34">
        <f>_xlfn.XLOOKUP(Tabla15[[#This Row],[COD]],TNOMINA[CODIGO],TNOMINA[sneto])</f>
        <v>54579.9</v>
      </c>
      <c r="V593" s="21" t="str" cm="1">
        <f t="array" ref="V593">_xlfn.XLOOKUP(Tabla15[[#This Row],[cedula]],MINC_022025[NUMERO_DOCUMENTO],LEFT(MINC_022025[GENERO],1))</f>
        <v>M</v>
      </c>
      <c r="W593" s="56" t="str">
        <f>_xlfn.XLOOKUP(Tabla15[[#This Row],[DIRECCIÓN O DEPARTAMENTO]],MINC_022025[LUGAR_FUNCIONES],MINC_022025[LUGAR_FUNCIONES_CODIGO])</f>
        <v>01.83.02.00.05</v>
      </c>
      <c r="X593" s="21">
        <f>LEN(Tabla15[[#This Row],[CODIGO LUGAR]])</f>
        <v>14</v>
      </c>
      <c r="Y593" s="21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42" t="str">
        <f>Tabla15[[#This Row],[cedula]]&amp;Tabla15[[#This Row],[CTA]]&amp;Tabla15[[#This Row],[prog]]</f>
        <v>402100582082.1.1.1.0113</v>
      </c>
      <c r="B594" s="21" t="s">
        <v>1787</v>
      </c>
      <c r="C594" s="59" t="s">
        <v>1811</v>
      </c>
      <c r="D594" s="59" t="s">
        <v>5759</v>
      </c>
      <c r="E594" s="59" t="s">
        <v>5731</v>
      </c>
      <c r="F594" s="59" t="s">
        <v>9</v>
      </c>
      <c r="G594" s="59" t="s">
        <v>1949</v>
      </c>
      <c r="H594" s="21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594" s="21" t="str">
        <f>_xlfn.XLOOKUP(Tabla15[[#This Row],[cedula]],MINC_022025[CATEGORIA_PROPIA],MINC_022025[CARGO],_xlfn.XLOOKUP(Tabla15[[#This Row],[COD]],TNOMINA[CODIGO],TNOMINA[cargo]))</f>
        <v>RECEPCIONISTA</v>
      </c>
      <c r="J594" s="21" t="str">
        <f>_xlfn.XLOOKUP(Tabla15[[#This Row],[cedula]],MINC_022025[NUMERO_DOCUMENTO],MINC_022025[LUGAR_FUNCIONES])</f>
        <v>CENTRO CULTURAL DE AZUA</v>
      </c>
      <c r="K5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4" s="21" t="str">
        <f>_xlfn.XLOOKUP(Tabla15[[#This Row],[CARGO]],TSIMPLIFICADO[CARGO],TSIMPLIFICADO[CATEGORIA DEL SERVIDOR],Tabla15[[#This Row],[TIPO]])</f>
        <v>ESTATUTO SIMPLIFICADO</v>
      </c>
      <c r="M594" s="21" t="str">
        <f>IF(Tabla15[[#This Row],[CTA]]="2.1.1.3.01","TRAMITE DE PENSION",IF(Tabla15[[#This Row],[CAT1]]&lt;&gt;"",Tabla15[[#This Row],[CAT1]],Tabla15[[#This Row],[CAT2]]))</f>
        <v>ESTATUTO SIMPLIFICADO</v>
      </c>
      <c r="N594" s="86" t="str">
        <f>_xlfn.XLOOKUP(Tabla15[[#This Row],[cedula]],TFECHA[cedula],TFECHA[desde],"")</f>
        <v/>
      </c>
      <c r="O594" s="86" t="str">
        <f>_xlfn.XLOOKUP(Tabla15[[#This Row],[cedula]],TFECHA[cedula],TFECHA[hasta],"")</f>
        <v/>
      </c>
      <c r="P594" s="34">
        <f>_xlfn.XLOOKUP(Tabla15[[#This Row],[COD]],TNOMINA[CODIGO],TNOMINA[sbruto])</f>
        <v>25000</v>
      </c>
      <c r="Q594" s="34">
        <f>_xlfn.XLOOKUP(Tabla15[[#This Row],[COD]],TNOMINA[CODIGO],TNOMINA[ISR])</f>
        <v>0</v>
      </c>
      <c r="R594" s="34">
        <f>_xlfn.XLOOKUP(Tabla15[[#This Row],[COD]],TNOMINA[CODIGO],TNOMINA[SFS])</f>
        <v>760</v>
      </c>
      <c r="S594" s="34">
        <f>_xlfn.XLOOKUP(Tabla15[[#This Row],[COD]],TNOMINA[CODIGO],TNOMINA[AFP])</f>
        <v>717.5</v>
      </c>
      <c r="T594" s="34">
        <f>_xlfn.XLOOKUP(Tabla15[[#This Row],[COD]],TNOMINA[CODIGO],TNOMINA[Otros Descuentos])</f>
        <v>0</v>
      </c>
      <c r="U594" s="34">
        <f>_xlfn.XLOOKUP(Tabla15[[#This Row],[COD]],TNOMINA[CODIGO],TNOMINA[sneto])</f>
        <v>19431.5</v>
      </c>
      <c r="V594" s="21" t="str" cm="1">
        <f t="array" ref="V594">_xlfn.XLOOKUP(Tabla15[[#This Row],[cedula]],MINC_022025[NUMERO_DOCUMENTO],LEFT(MINC_022025[GENERO],1))</f>
        <v>F</v>
      </c>
      <c r="W594" s="56" t="str">
        <f>_xlfn.XLOOKUP(Tabla15[[#This Row],[DIRECCIÓN O DEPARTAMENTO]],MINC_022025[LUGAR_FUNCIONES],MINC_022025[LUGAR_FUNCIONES_CODIGO])</f>
        <v>01.83.02.00.05</v>
      </c>
      <c r="X594" s="21">
        <f>LEN(Tabla15[[#This Row],[CODIGO LUGAR]])</f>
        <v>14</v>
      </c>
      <c r="Y594" s="21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42" t="str">
        <f>Tabla15[[#This Row],[cedula]]&amp;Tabla15[[#This Row],[CTA]]&amp;Tabla15[[#This Row],[prog]]</f>
        <v>010011936462.1.1.1.0113</v>
      </c>
      <c r="B595" s="21" t="s">
        <v>1787</v>
      </c>
      <c r="C595" s="59" t="s">
        <v>1811</v>
      </c>
      <c r="D595" s="59" t="s">
        <v>5759</v>
      </c>
      <c r="E595" s="59" t="s">
        <v>5731</v>
      </c>
      <c r="F595" s="59" t="s">
        <v>9</v>
      </c>
      <c r="G595" s="59" t="s">
        <v>1959</v>
      </c>
      <c r="H595" s="21" t="str">
        <f>_xlfn.XLOOKUP(Tabla15[[#This Row],[cedula]],MINC_022025[CATEGORIA_PROPIA],MINC_022025[FECHA_INGRESO_PRIMER_CARGO],_xlfn.XLOOKUP(Tabla15[[#This Row],[COD]],TNOMINA[CODIGO],TNOMINA[nombre]))</f>
        <v>ELIEZER AGRAMONTE</v>
      </c>
      <c r="I595" s="21" t="str">
        <f>_xlfn.XLOOKUP(Tabla15[[#This Row],[cedula]],MINC_022025[CATEGORIA_PROPIA],MINC_022025[CARGO],_xlfn.XLOOKUP(Tabla15[[#This Row],[COD]],TNOMINA[CODIGO],TNOMINA[cargo]))</f>
        <v>VIGILANTE DE SALA</v>
      </c>
      <c r="J595" s="21" t="str">
        <f>_xlfn.XLOOKUP(Tabla15[[#This Row],[cedula]],MINC_022025[NUMERO_DOCUMENTO],MINC_022025[LUGAR_FUNCIONES])</f>
        <v>CENTRO CULTURAL DE AZUA</v>
      </c>
      <c r="K5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5" s="21" t="str">
        <f>_xlfn.XLOOKUP(Tabla15[[#This Row],[CARGO]],TSIMPLIFICADO[CARGO],TSIMPLIFICADO[CATEGORIA DEL SERVIDOR],Tabla15[[#This Row],[TIPO]])</f>
        <v>ESTATUTO SIMPLIFICADO</v>
      </c>
      <c r="M595" s="21" t="str">
        <f>IF(Tabla15[[#This Row],[CTA]]="2.1.1.3.01","TRAMITE DE PENSION",IF(Tabla15[[#This Row],[CAT1]]&lt;&gt;"",Tabla15[[#This Row],[CAT1]],Tabla15[[#This Row],[CAT2]]))</f>
        <v>ESTATUTO SIMPLIFICADO</v>
      </c>
      <c r="N595" s="86" t="str">
        <f>_xlfn.XLOOKUP(Tabla15[[#This Row],[cedula]],TFECHA[cedula],TFECHA[desde],"")</f>
        <v/>
      </c>
      <c r="O595" s="86" t="str">
        <f>_xlfn.XLOOKUP(Tabla15[[#This Row],[cedula]],TFECHA[cedula],TFECHA[hasta],"")</f>
        <v/>
      </c>
      <c r="P595" s="34">
        <f>_xlfn.XLOOKUP(Tabla15[[#This Row],[COD]],TNOMINA[CODIGO],TNOMINA[sbruto])</f>
        <v>25000</v>
      </c>
      <c r="Q595" s="34">
        <f>_xlfn.XLOOKUP(Tabla15[[#This Row],[COD]],TNOMINA[CODIGO],TNOMINA[ISR])</f>
        <v>0</v>
      </c>
      <c r="R595" s="34">
        <f>_xlfn.XLOOKUP(Tabla15[[#This Row],[COD]],TNOMINA[CODIGO],TNOMINA[SFS])</f>
        <v>760</v>
      </c>
      <c r="S595" s="34">
        <f>_xlfn.XLOOKUP(Tabla15[[#This Row],[COD]],TNOMINA[CODIGO],TNOMINA[AFP])</f>
        <v>717.5</v>
      </c>
      <c r="T595" s="34">
        <f>_xlfn.XLOOKUP(Tabla15[[#This Row],[COD]],TNOMINA[CODIGO],TNOMINA[Otros Descuentos])</f>
        <v>0</v>
      </c>
      <c r="U595" s="34">
        <f>_xlfn.XLOOKUP(Tabla15[[#This Row],[COD]],TNOMINA[CODIGO],TNOMINA[sneto])</f>
        <v>23497.5</v>
      </c>
      <c r="V595" s="21" t="str" cm="1">
        <f t="array" ref="V595">_xlfn.XLOOKUP(Tabla15[[#This Row],[cedula]],MINC_022025[NUMERO_DOCUMENTO],LEFT(MINC_022025[GENERO],1))</f>
        <v>M</v>
      </c>
      <c r="W595" s="56" t="str">
        <f>_xlfn.XLOOKUP(Tabla15[[#This Row],[DIRECCIÓN O DEPARTAMENTO]],MINC_022025[LUGAR_FUNCIONES],MINC_022025[LUGAR_FUNCIONES_CODIGO])</f>
        <v>01.83.02.00.05</v>
      </c>
      <c r="X595" s="21">
        <f>LEN(Tabla15[[#This Row],[CODIGO LUGAR]])</f>
        <v>14</v>
      </c>
      <c r="Y595" s="21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42" t="str">
        <f>Tabla15[[#This Row],[cedula]]&amp;Tabla15[[#This Row],[CTA]]&amp;Tabla15[[#This Row],[prog]]</f>
        <v>402408646822.1.1.1.0113</v>
      </c>
      <c r="B596" s="21" t="s">
        <v>1787</v>
      </c>
      <c r="C596" s="59" t="s">
        <v>1811</v>
      </c>
      <c r="D596" s="59" t="s">
        <v>5759</v>
      </c>
      <c r="E596" s="59" t="s">
        <v>5731</v>
      </c>
      <c r="F596" s="59" t="s">
        <v>9</v>
      </c>
      <c r="G596" s="59" t="s">
        <v>2765</v>
      </c>
      <c r="H596" s="21" t="str">
        <f>_xlfn.XLOOKUP(Tabla15[[#This Row],[cedula]],MINC_022025[CATEGORIA_PROPIA],MINC_022025[FECHA_INGRESO_PRIMER_CARGO],_xlfn.XLOOKUP(Tabla15[[#This Row],[COD]],TNOMINA[CODIGO],TNOMINA[nombre]))</f>
        <v>AMOS ARIAS MATEO</v>
      </c>
      <c r="I596" s="21" t="str">
        <f>_xlfn.XLOOKUP(Tabla15[[#This Row],[cedula]],MINC_022025[CATEGORIA_PROPIA],MINC_022025[CARGO],_xlfn.XLOOKUP(Tabla15[[#This Row],[COD]],TNOMINA[CODIGO],TNOMINA[cargo]))</f>
        <v>AUXILIAR ADMINISTRATIVO (A)</v>
      </c>
      <c r="J596" s="21" t="str">
        <f>_xlfn.XLOOKUP(Tabla15[[#This Row],[cedula]],MINC_022025[NUMERO_DOCUMENTO],MINC_022025[LUGAR_FUNCIONES])</f>
        <v>CENTRO CULTURAL SAN JUAN DE LA MAGUANA</v>
      </c>
      <c r="K5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6" s="21" t="str">
        <f>_xlfn.XLOOKUP(Tabla15[[#This Row],[CARGO]],TSIMPLIFICADO[CARGO],TSIMPLIFICADO[CATEGORIA DEL SERVIDOR],Tabla15[[#This Row],[TIPO]])</f>
        <v>ESTATUTO SIMPLIFICADO</v>
      </c>
      <c r="M596" s="21" t="str">
        <f>IF(Tabla15[[#This Row],[CTA]]="2.1.1.3.01","TRAMITE DE PENSION",IF(Tabla15[[#This Row],[CAT1]]&lt;&gt;"",Tabla15[[#This Row],[CAT1]],Tabla15[[#This Row],[CAT2]]))</f>
        <v>ESTATUTO SIMPLIFICADO</v>
      </c>
      <c r="N596" s="86" t="str">
        <f>_xlfn.XLOOKUP(Tabla15[[#This Row],[cedula]],TFECHA[cedula],TFECHA[desde],"")</f>
        <v/>
      </c>
      <c r="O596" s="86" t="str">
        <f>_xlfn.XLOOKUP(Tabla15[[#This Row],[cedula]],TFECHA[cedula],TFECHA[hasta],"")</f>
        <v/>
      </c>
      <c r="P596" s="34">
        <f>_xlfn.XLOOKUP(Tabla15[[#This Row],[COD]],TNOMINA[CODIGO],TNOMINA[sbruto])</f>
        <v>35000</v>
      </c>
      <c r="Q596" s="34">
        <f>_xlfn.XLOOKUP(Tabla15[[#This Row],[COD]],TNOMINA[CODIGO],TNOMINA[ISR])</f>
        <v>0</v>
      </c>
      <c r="R596" s="34">
        <f>_xlfn.XLOOKUP(Tabla15[[#This Row],[COD]],TNOMINA[CODIGO],TNOMINA[SFS])</f>
        <v>1064</v>
      </c>
      <c r="S596" s="34">
        <f>_xlfn.XLOOKUP(Tabla15[[#This Row],[COD]],TNOMINA[CODIGO],TNOMINA[AFP])</f>
        <v>1004.5</v>
      </c>
      <c r="T596" s="34">
        <f>_xlfn.XLOOKUP(Tabla15[[#This Row],[COD]],TNOMINA[CODIGO],TNOMINA[Otros Descuentos])</f>
        <v>0</v>
      </c>
      <c r="U596" s="34">
        <f>_xlfn.XLOOKUP(Tabla15[[#This Row],[COD]],TNOMINA[CODIGO],TNOMINA[sneto])</f>
        <v>32906.5</v>
      </c>
      <c r="V596" s="21" t="str" cm="1">
        <f t="array" ref="V596">_xlfn.XLOOKUP(Tabla15[[#This Row],[cedula]],MINC_022025[NUMERO_DOCUMENTO],LEFT(MINC_022025[GENERO],1))</f>
        <v>M</v>
      </c>
      <c r="W596" s="56" t="str">
        <f>_xlfn.XLOOKUP(Tabla15[[#This Row],[DIRECCIÓN O DEPARTAMENTO]],MINC_022025[LUGAR_FUNCIONES],MINC_022025[LUGAR_FUNCIONES_CODIGO])</f>
        <v>01.83.02.00.06</v>
      </c>
      <c r="X596" s="21">
        <f>LEN(Tabla15[[#This Row],[CODIGO LUGAR]])</f>
        <v>14</v>
      </c>
      <c r="Y596" s="21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42" t="str">
        <f>Tabla15[[#This Row],[cedula]]&amp;Tabla15[[#This Row],[CTA]]&amp;Tabla15[[#This Row],[prog]]</f>
        <v>012008764472.1.1.1.0113</v>
      </c>
      <c r="B597" s="21" t="s">
        <v>1787</v>
      </c>
      <c r="C597" s="59" t="s">
        <v>1811</v>
      </c>
      <c r="D597" s="59" t="s">
        <v>5759</v>
      </c>
      <c r="E597" s="59" t="s">
        <v>5731</v>
      </c>
      <c r="F597" s="59" t="s">
        <v>9</v>
      </c>
      <c r="G597" s="59" t="s">
        <v>1601</v>
      </c>
      <c r="H597" s="21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597" s="21" t="str">
        <f>_xlfn.XLOOKUP(Tabla15[[#This Row],[cedula]],MINC_022025[CATEGORIA_PROPIA],MINC_022025[CARGO],_xlfn.XLOOKUP(Tabla15[[#This Row],[COD]],TNOMINA[CODIGO],TNOMINA[cargo]))</f>
        <v>JARDINERO (A)</v>
      </c>
      <c r="J597" s="21" t="str">
        <f>_xlfn.XLOOKUP(Tabla15[[#This Row],[cedula]],MINC_022025[NUMERO_DOCUMENTO],MINC_022025[LUGAR_FUNCIONES])</f>
        <v>CENTRO CULTURAL SAN JUAN DE LA MAGUANA</v>
      </c>
      <c r="K5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7" s="21" t="str">
        <f>_xlfn.XLOOKUP(Tabla15[[#This Row],[CARGO]],TSIMPLIFICADO[CARGO],TSIMPLIFICADO[CATEGORIA DEL SERVIDOR],Tabla15[[#This Row],[TIPO]])</f>
        <v>ESTATUTO SIMPLIFICADO</v>
      </c>
      <c r="M597" s="21" t="str">
        <f>IF(Tabla15[[#This Row],[CTA]]="2.1.1.3.01","TRAMITE DE PENSION",IF(Tabla15[[#This Row],[CAT1]]&lt;&gt;"",Tabla15[[#This Row],[CAT1]],Tabla15[[#This Row],[CAT2]]))</f>
        <v>ESTATUTO SIMPLIFICADO</v>
      </c>
      <c r="N597" s="86" t="str">
        <f>_xlfn.XLOOKUP(Tabla15[[#This Row],[cedula]],TFECHA[cedula],TFECHA[desde],"")</f>
        <v/>
      </c>
      <c r="O597" s="86" t="str">
        <f>_xlfn.XLOOKUP(Tabla15[[#This Row],[cedula]],TFECHA[cedula],TFECHA[hasta],"")</f>
        <v/>
      </c>
      <c r="P597" s="34">
        <f>_xlfn.XLOOKUP(Tabla15[[#This Row],[COD]],TNOMINA[CODIGO],TNOMINA[sbruto])</f>
        <v>10000</v>
      </c>
      <c r="Q597" s="34">
        <f>_xlfn.XLOOKUP(Tabla15[[#This Row],[COD]],TNOMINA[CODIGO],TNOMINA[ISR])</f>
        <v>0</v>
      </c>
      <c r="R597" s="34">
        <f>_xlfn.XLOOKUP(Tabla15[[#This Row],[COD]],TNOMINA[CODIGO],TNOMINA[SFS])</f>
        <v>304</v>
      </c>
      <c r="S597" s="34">
        <f>_xlfn.XLOOKUP(Tabla15[[#This Row],[COD]],TNOMINA[CODIGO],TNOMINA[AFP])</f>
        <v>287</v>
      </c>
      <c r="T597" s="34">
        <f>_xlfn.XLOOKUP(Tabla15[[#This Row],[COD]],TNOMINA[CODIGO],TNOMINA[Otros Descuentos])</f>
        <v>0</v>
      </c>
      <c r="U597" s="34">
        <f>_xlfn.XLOOKUP(Tabla15[[#This Row],[COD]],TNOMINA[CODIGO],TNOMINA[sneto])</f>
        <v>9384</v>
      </c>
      <c r="V597" s="21" t="str" cm="1">
        <f t="array" ref="V597">_xlfn.XLOOKUP(Tabla15[[#This Row],[cedula]],MINC_022025[NUMERO_DOCUMENTO],LEFT(MINC_022025[GENERO],1))</f>
        <v>M</v>
      </c>
      <c r="W597" s="56" t="str">
        <f>_xlfn.XLOOKUP(Tabla15[[#This Row],[DIRECCIÓN O DEPARTAMENTO]],MINC_022025[LUGAR_FUNCIONES],MINC_022025[LUGAR_FUNCIONES_CODIGO])</f>
        <v>01.83.02.00.06</v>
      </c>
      <c r="X597" s="21">
        <f>LEN(Tabla15[[#This Row],[CODIGO LUGAR]])</f>
        <v>14</v>
      </c>
      <c r="Y597" s="21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42" t="str">
        <f>Tabla15[[#This Row],[cedula]]&amp;Tabla15[[#This Row],[CTA]]&amp;Tabla15[[#This Row],[prog]]</f>
        <v>012000297992.1.1.1.0113</v>
      </c>
      <c r="B598" s="21" t="s">
        <v>1787</v>
      </c>
      <c r="C598" s="59" t="s">
        <v>1811</v>
      </c>
      <c r="D598" s="59" t="s">
        <v>5759</v>
      </c>
      <c r="E598" s="59" t="s">
        <v>5731</v>
      </c>
      <c r="F598" s="59" t="s">
        <v>9</v>
      </c>
      <c r="G598" s="59" t="s">
        <v>1621</v>
      </c>
      <c r="H598" s="21" t="str">
        <f>_xlfn.XLOOKUP(Tabla15[[#This Row],[cedula]],MINC_022025[CATEGORIA_PROPIA],MINC_022025[FECHA_INGRESO_PRIMER_CARGO],_xlfn.XLOOKUP(Tabla15[[#This Row],[COD]],TNOMINA[CODIGO],TNOMINA[nombre]))</f>
        <v>RAFAEL JIMENEZ</v>
      </c>
      <c r="I598" s="21" t="str">
        <f>_xlfn.XLOOKUP(Tabla15[[#This Row],[cedula]],MINC_022025[CATEGORIA_PROPIA],MINC_022025[CARGO],_xlfn.XLOOKUP(Tabla15[[#This Row],[COD]],TNOMINA[CODIGO],TNOMINA[cargo]))</f>
        <v>CONSERJE</v>
      </c>
      <c r="J598" s="21" t="str">
        <f>_xlfn.XLOOKUP(Tabla15[[#This Row],[cedula]],MINC_022025[NUMERO_DOCUMENTO],MINC_022025[LUGAR_FUNCIONES])</f>
        <v>CENTRO CULTURAL SAN JUAN DE LA MAGUANA</v>
      </c>
      <c r="K5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8" s="21" t="str">
        <f>_xlfn.XLOOKUP(Tabla15[[#This Row],[CARGO]],TSIMPLIFICADO[CARGO],TSIMPLIFICADO[CATEGORIA DEL SERVIDOR],Tabla15[[#This Row],[TIPO]])</f>
        <v>ESTATUTO SIMPLIFICADO</v>
      </c>
      <c r="M598" s="21" t="str">
        <f>IF(Tabla15[[#This Row],[CTA]]="2.1.1.3.01","TRAMITE DE PENSION",IF(Tabla15[[#This Row],[CAT1]]&lt;&gt;"",Tabla15[[#This Row],[CAT1]],Tabla15[[#This Row],[CAT2]]))</f>
        <v>ESTATUTO SIMPLIFICADO</v>
      </c>
      <c r="N598" s="86" t="str">
        <f>_xlfn.XLOOKUP(Tabla15[[#This Row],[cedula]],TFECHA[cedula],TFECHA[desde],"")</f>
        <v/>
      </c>
      <c r="O598" s="86" t="str">
        <f>_xlfn.XLOOKUP(Tabla15[[#This Row],[cedula]],TFECHA[cedula],TFECHA[hasta],"")</f>
        <v/>
      </c>
      <c r="P598" s="34">
        <f>_xlfn.XLOOKUP(Tabla15[[#This Row],[COD]],TNOMINA[CODIGO],TNOMINA[sbruto])</f>
        <v>10000</v>
      </c>
      <c r="Q598" s="34">
        <f>_xlfn.XLOOKUP(Tabla15[[#This Row],[COD]],TNOMINA[CODIGO],TNOMINA[ISR])</f>
        <v>0</v>
      </c>
      <c r="R598" s="34">
        <f>_xlfn.XLOOKUP(Tabla15[[#This Row],[COD]],TNOMINA[CODIGO],TNOMINA[SFS])</f>
        <v>304</v>
      </c>
      <c r="S598" s="34">
        <f>_xlfn.XLOOKUP(Tabla15[[#This Row],[COD]],TNOMINA[CODIGO],TNOMINA[AFP])</f>
        <v>287</v>
      </c>
      <c r="T598" s="34">
        <f>_xlfn.XLOOKUP(Tabla15[[#This Row],[COD]],TNOMINA[CODIGO],TNOMINA[Otros Descuentos])</f>
        <v>0</v>
      </c>
      <c r="U598" s="34">
        <f>_xlfn.XLOOKUP(Tabla15[[#This Row],[COD]],TNOMINA[CODIGO],TNOMINA[sneto])</f>
        <v>9384</v>
      </c>
      <c r="V598" s="21" t="str" cm="1">
        <f t="array" ref="V598">_xlfn.XLOOKUP(Tabla15[[#This Row],[cedula]],MINC_022025[NUMERO_DOCUMENTO],LEFT(MINC_022025[GENERO],1))</f>
        <v>M</v>
      </c>
      <c r="W598" s="56" t="str">
        <f>_xlfn.XLOOKUP(Tabla15[[#This Row],[DIRECCIÓN O DEPARTAMENTO]],MINC_022025[LUGAR_FUNCIONES],MINC_022025[LUGAR_FUNCIONES_CODIGO])</f>
        <v>01.83.02.00.06</v>
      </c>
      <c r="X598" s="21">
        <f>LEN(Tabla15[[#This Row],[CODIGO LUGAR]])</f>
        <v>14</v>
      </c>
      <c r="Y598" s="21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42" t="str">
        <f>Tabla15[[#This Row],[cedula]]&amp;Tabla15[[#This Row],[CTA]]&amp;Tabla15[[#This Row],[prog]]</f>
        <v>016000805172.1.1.1.0113</v>
      </c>
      <c r="B599" s="21" t="s">
        <v>1787</v>
      </c>
      <c r="C599" s="59" t="s">
        <v>1811</v>
      </c>
      <c r="D599" s="59" t="s">
        <v>5759</v>
      </c>
      <c r="E599" s="59" t="s">
        <v>5731</v>
      </c>
      <c r="F599" s="59" t="s">
        <v>9</v>
      </c>
      <c r="G599" s="59" t="s">
        <v>2769</v>
      </c>
      <c r="H599" s="21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599" s="21" t="str">
        <f>_xlfn.XLOOKUP(Tabla15[[#This Row],[cedula]],MINC_022025[CATEGORIA_PROPIA],MINC_022025[CARGO],_xlfn.XLOOKUP(Tabla15[[#This Row],[COD]],TNOMINA[CODIGO],TNOMINA[cargo]))</f>
        <v>SECRETARIA</v>
      </c>
      <c r="J599" s="21" t="str">
        <f>_xlfn.XLOOKUP(Tabla15[[#This Row],[cedula]],MINC_022025[NUMERO_DOCUMENTO],MINC_022025[LUGAR_FUNCIONES])</f>
        <v>CENTRO CULTURAL DE ELIAS PIÑA</v>
      </c>
      <c r="K5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599" s="21" t="str">
        <f>_xlfn.XLOOKUP(Tabla15[[#This Row],[CARGO]],TSIMPLIFICADO[CARGO],TSIMPLIFICADO[CATEGORIA DEL SERVIDOR],Tabla15[[#This Row],[TIPO]])</f>
        <v>ESTATUTO SIMPLIFICADO</v>
      </c>
      <c r="M599" s="21" t="str">
        <f>IF(Tabla15[[#This Row],[CTA]]="2.1.1.3.01","TRAMITE DE PENSION",IF(Tabla15[[#This Row],[CAT1]]&lt;&gt;"",Tabla15[[#This Row],[CAT1]],Tabla15[[#This Row],[CAT2]]))</f>
        <v>ESTATUTO SIMPLIFICADO</v>
      </c>
      <c r="N599" s="86" t="str">
        <f>_xlfn.XLOOKUP(Tabla15[[#This Row],[cedula]],TFECHA[cedula],TFECHA[desde],"")</f>
        <v/>
      </c>
      <c r="O599" s="86" t="str">
        <f>_xlfn.XLOOKUP(Tabla15[[#This Row],[cedula]],TFECHA[cedula],TFECHA[hasta],"")</f>
        <v/>
      </c>
      <c r="P599" s="34">
        <f>_xlfn.XLOOKUP(Tabla15[[#This Row],[COD]],TNOMINA[CODIGO],TNOMINA[sbruto])</f>
        <v>25000</v>
      </c>
      <c r="Q599" s="34">
        <f>_xlfn.XLOOKUP(Tabla15[[#This Row],[COD]],TNOMINA[CODIGO],TNOMINA[ISR])</f>
        <v>0</v>
      </c>
      <c r="R599" s="34">
        <f>_xlfn.XLOOKUP(Tabla15[[#This Row],[COD]],TNOMINA[CODIGO],TNOMINA[SFS])</f>
        <v>760</v>
      </c>
      <c r="S599" s="34">
        <f>_xlfn.XLOOKUP(Tabla15[[#This Row],[COD]],TNOMINA[CODIGO],TNOMINA[AFP])</f>
        <v>717.5</v>
      </c>
      <c r="T599" s="34">
        <f>_xlfn.XLOOKUP(Tabla15[[#This Row],[COD]],TNOMINA[CODIGO],TNOMINA[Otros Descuentos])</f>
        <v>0</v>
      </c>
      <c r="U599" s="34">
        <f>_xlfn.XLOOKUP(Tabla15[[#This Row],[COD]],TNOMINA[CODIGO],TNOMINA[sneto])</f>
        <v>23497.5</v>
      </c>
      <c r="V599" s="21" t="str" cm="1">
        <f t="array" ref="V599">_xlfn.XLOOKUP(Tabla15[[#This Row],[cedula]],MINC_022025[NUMERO_DOCUMENTO],LEFT(MINC_022025[GENERO],1))</f>
        <v>F</v>
      </c>
      <c r="W599" s="56" t="str">
        <f>_xlfn.XLOOKUP(Tabla15[[#This Row],[DIRECCIÓN O DEPARTAMENTO]],MINC_022025[LUGAR_FUNCIONES],MINC_022025[LUGAR_FUNCIONES_CODIGO])</f>
        <v>01.83.02.00.07</v>
      </c>
      <c r="X599" s="21">
        <f>LEN(Tabla15[[#This Row],[CODIGO LUGAR]])</f>
        <v>14</v>
      </c>
      <c r="Y599" s="21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42" t="str">
        <f>Tabla15[[#This Row],[cedula]]&amp;Tabla15[[#This Row],[CTA]]&amp;Tabla15[[#This Row],[prog]]</f>
        <v>001189037642.1.1.1.0113</v>
      </c>
      <c r="B600" s="21" t="s">
        <v>1787</v>
      </c>
      <c r="C600" s="59" t="s">
        <v>1811</v>
      </c>
      <c r="D600" s="59" t="s">
        <v>5759</v>
      </c>
      <c r="E600" s="59" t="s">
        <v>5731</v>
      </c>
      <c r="F600" s="59" t="s">
        <v>9</v>
      </c>
      <c r="G600" s="59" t="s">
        <v>2519</v>
      </c>
      <c r="H600" s="21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600" s="21" t="str">
        <f>_xlfn.XLOOKUP(Tabla15[[#This Row],[cedula]],MINC_022025[CATEGORIA_PROPIA],MINC_022025[CARGO],_xlfn.XLOOKUP(Tabla15[[#This Row],[COD]],TNOMINA[CODIGO],TNOMINA[cargo]))</f>
        <v>AUDIOVISUAL OPERADOR DE EQUIPO</v>
      </c>
      <c r="J600" s="21" t="str">
        <f>_xlfn.XLOOKUP(Tabla15[[#This Row],[cedula]],MINC_022025[NUMERO_DOCUMENTO],MINC_022025[LUGAR_FUNCIONES])</f>
        <v>CENTRO CULTURAL DE ELIAS PIÑA</v>
      </c>
      <c r="K6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0" s="21" t="str">
        <f>_xlfn.XLOOKUP(Tabla15[[#This Row],[CARGO]],TSIMPLIFICADO[CARGO],TSIMPLIFICADO[CATEGORIA DEL SERVIDOR],Tabla15[[#This Row],[TIPO]])</f>
        <v>FIJO</v>
      </c>
      <c r="M600" s="21" t="str">
        <f>IF(Tabla15[[#This Row],[CTA]]="2.1.1.3.01","TRAMITE DE PENSION",IF(Tabla15[[#This Row],[CAT1]]&lt;&gt;"",Tabla15[[#This Row],[CAT1]],Tabla15[[#This Row],[CAT2]]))</f>
        <v>FIJO</v>
      </c>
      <c r="N600" s="86" t="str">
        <f>_xlfn.XLOOKUP(Tabla15[[#This Row],[cedula]],TFECHA[cedula],TFECHA[desde],"")</f>
        <v/>
      </c>
      <c r="O600" s="86" t="str">
        <f>_xlfn.XLOOKUP(Tabla15[[#This Row],[cedula]],TFECHA[cedula],TFECHA[hasta],"")</f>
        <v/>
      </c>
      <c r="P600" s="34">
        <f>_xlfn.XLOOKUP(Tabla15[[#This Row],[COD]],TNOMINA[CODIGO],TNOMINA[sbruto])</f>
        <v>25000</v>
      </c>
      <c r="Q600" s="34">
        <f>_xlfn.XLOOKUP(Tabla15[[#This Row],[COD]],TNOMINA[CODIGO],TNOMINA[ISR])</f>
        <v>0</v>
      </c>
      <c r="R600" s="34">
        <f>_xlfn.XLOOKUP(Tabla15[[#This Row],[COD]],TNOMINA[CODIGO],TNOMINA[SFS])</f>
        <v>760</v>
      </c>
      <c r="S600" s="34">
        <f>_xlfn.XLOOKUP(Tabla15[[#This Row],[COD]],TNOMINA[CODIGO],TNOMINA[AFP])</f>
        <v>717.5</v>
      </c>
      <c r="T600" s="34">
        <f>_xlfn.XLOOKUP(Tabla15[[#This Row],[COD]],TNOMINA[CODIGO],TNOMINA[Otros Descuentos])</f>
        <v>0</v>
      </c>
      <c r="U600" s="34">
        <f>_xlfn.XLOOKUP(Tabla15[[#This Row],[COD]],TNOMINA[CODIGO],TNOMINA[sneto])</f>
        <v>23497.5</v>
      </c>
      <c r="V600" s="21" t="str" cm="1">
        <f t="array" ref="V600">_xlfn.XLOOKUP(Tabla15[[#This Row],[cedula]],MINC_022025[NUMERO_DOCUMENTO],LEFT(MINC_022025[GENERO],1))</f>
        <v>M</v>
      </c>
      <c r="W600" s="56" t="str">
        <f>_xlfn.XLOOKUP(Tabla15[[#This Row],[DIRECCIÓN O DEPARTAMENTO]],MINC_022025[LUGAR_FUNCIONES],MINC_022025[LUGAR_FUNCIONES_CODIGO])</f>
        <v>01.83.02.00.07</v>
      </c>
      <c r="X600" s="21">
        <f>LEN(Tabla15[[#This Row],[CODIGO LUGAR]])</f>
        <v>14</v>
      </c>
      <c r="Y600" s="21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42" t="str">
        <f>Tabla15[[#This Row],[cedula]]&amp;Tabla15[[#This Row],[CTA]]&amp;Tabla15[[#This Row],[prog]]</f>
        <v>402404667852.1.1.1.0113</v>
      </c>
      <c r="B601" s="21" t="s">
        <v>1787</v>
      </c>
      <c r="C601" s="59" t="s">
        <v>1811</v>
      </c>
      <c r="D601" s="59" t="s">
        <v>5759</v>
      </c>
      <c r="E601" s="59" t="s">
        <v>5731</v>
      </c>
      <c r="F601" s="59" t="s">
        <v>9</v>
      </c>
      <c r="G601" s="59" t="s">
        <v>2535</v>
      </c>
      <c r="H601" s="21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601" s="21" t="str">
        <f>_xlfn.XLOOKUP(Tabla15[[#This Row],[cedula]],MINC_022025[CATEGORIA_PROPIA],MINC_022025[CARGO],_xlfn.XLOOKUP(Tabla15[[#This Row],[COD]],TNOMINA[CODIGO],TNOMINA[cargo]))</f>
        <v>MENSAJERO EXTERNO</v>
      </c>
      <c r="J601" s="21" t="str">
        <f>_xlfn.XLOOKUP(Tabla15[[#This Row],[cedula]],MINC_022025[NUMERO_DOCUMENTO],MINC_022025[LUGAR_FUNCIONES])</f>
        <v>CENTRO CULTURAL DE ELIAS PIÑA</v>
      </c>
      <c r="K6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1" s="21" t="str">
        <f>_xlfn.XLOOKUP(Tabla15[[#This Row],[CARGO]],TSIMPLIFICADO[CARGO],TSIMPLIFICADO[CATEGORIA DEL SERVIDOR],Tabla15[[#This Row],[TIPO]])</f>
        <v>ESTATUTO SIMPLIFICADO</v>
      </c>
      <c r="M601" s="21" t="str">
        <f>IF(Tabla15[[#This Row],[CTA]]="2.1.1.3.01","TRAMITE DE PENSION",IF(Tabla15[[#This Row],[CAT1]]&lt;&gt;"",Tabla15[[#This Row],[CAT1]],Tabla15[[#This Row],[CAT2]]))</f>
        <v>ESTATUTO SIMPLIFICADO</v>
      </c>
      <c r="N601" s="86" t="str">
        <f>_xlfn.XLOOKUP(Tabla15[[#This Row],[cedula]],TFECHA[cedula],TFECHA[desde],"")</f>
        <v/>
      </c>
      <c r="O601" s="86" t="str">
        <f>_xlfn.XLOOKUP(Tabla15[[#This Row],[cedula]],TFECHA[cedula],TFECHA[hasta],"")</f>
        <v/>
      </c>
      <c r="P601" s="34">
        <f>_xlfn.XLOOKUP(Tabla15[[#This Row],[COD]],TNOMINA[CODIGO],TNOMINA[sbruto])</f>
        <v>20000</v>
      </c>
      <c r="Q601" s="34">
        <f>_xlfn.XLOOKUP(Tabla15[[#This Row],[COD]],TNOMINA[CODIGO],TNOMINA[ISR])</f>
        <v>0</v>
      </c>
      <c r="R601" s="34">
        <f>_xlfn.XLOOKUP(Tabla15[[#This Row],[COD]],TNOMINA[CODIGO],TNOMINA[SFS])</f>
        <v>608</v>
      </c>
      <c r="S601" s="34">
        <f>_xlfn.XLOOKUP(Tabla15[[#This Row],[COD]],TNOMINA[CODIGO],TNOMINA[AFP])</f>
        <v>574</v>
      </c>
      <c r="T601" s="34">
        <f>_xlfn.XLOOKUP(Tabla15[[#This Row],[COD]],TNOMINA[CODIGO],TNOMINA[Otros Descuentos])</f>
        <v>0</v>
      </c>
      <c r="U601" s="34">
        <f>_xlfn.XLOOKUP(Tabla15[[#This Row],[COD]],TNOMINA[CODIGO],TNOMINA[sneto])</f>
        <v>18793</v>
      </c>
      <c r="V601" s="21" t="str" cm="1">
        <f t="array" ref="V601">_xlfn.XLOOKUP(Tabla15[[#This Row],[cedula]],MINC_022025[NUMERO_DOCUMENTO],LEFT(MINC_022025[GENERO],1))</f>
        <v>M</v>
      </c>
      <c r="W601" s="56" t="str">
        <f>_xlfn.XLOOKUP(Tabla15[[#This Row],[DIRECCIÓN O DEPARTAMENTO]],MINC_022025[LUGAR_FUNCIONES],MINC_022025[LUGAR_FUNCIONES_CODIGO])</f>
        <v>01.83.02.00.07</v>
      </c>
      <c r="X601" s="21">
        <f>LEN(Tabla15[[#This Row],[CODIGO LUGAR]])</f>
        <v>14</v>
      </c>
      <c r="Y601" s="21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>
      <c r="A602" s="42" t="str">
        <f>Tabla15[[#This Row],[cedula]]&amp;Tabla15[[#This Row],[CTA]]&amp;Tabla15[[#This Row],[prog]]</f>
        <v>402322403472.1.1.1.0113</v>
      </c>
      <c r="B602" s="21" t="s">
        <v>1787</v>
      </c>
      <c r="C602" s="59" t="s">
        <v>1811</v>
      </c>
      <c r="D602" s="59" t="s">
        <v>5759</v>
      </c>
      <c r="E602" s="59" t="s">
        <v>5731</v>
      </c>
      <c r="F602" s="59" t="s">
        <v>9</v>
      </c>
      <c r="G602" s="59" t="s">
        <v>2517</v>
      </c>
      <c r="H602" s="21" t="str">
        <f>_xlfn.XLOOKUP(Tabla15[[#This Row],[cedula]],MINC_022025[CATEGORIA_PROPIA],MINC_022025[FECHA_INGRESO_PRIMER_CARGO],_xlfn.XLOOKUP(Tabla15[[#This Row],[COD]],TNOMINA[CODIGO],TNOMINA[nombre]))</f>
        <v>ESMERLIN CABRERA VALDEZ</v>
      </c>
      <c r="I602" s="21" t="str">
        <f>_xlfn.XLOOKUP(Tabla15[[#This Row],[cedula]],MINC_022025[CATEGORIA_PROPIA],MINC_022025[CARGO],_xlfn.XLOOKUP(Tabla15[[#This Row],[COD]],TNOMINA[CODIGO],TNOMINA[cargo]))</f>
        <v>CONSERJE</v>
      </c>
      <c r="J602" s="21" t="str">
        <f>_xlfn.XLOOKUP(Tabla15[[#This Row],[cedula]],MINC_022025[NUMERO_DOCUMENTO],MINC_022025[LUGAR_FUNCIONES])</f>
        <v>CENTRO CULTURAL DE ELIAS PIÑA</v>
      </c>
      <c r="K6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2" s="21" t="str">
        <f>_xlfn.XLOOKUP(Tabla15[[#This Row],[CARGO]],TSIMPLIFICADO[CARGO],TSIMPLIFICADO[CATEGORIA DEL SERVIDOR],Tabla15[[#This Row],[TIPO]])</f>
        <v>ESTATUTO SIMPLIFICADO</v>
      </c>
      <c r="M602" s="21" t="str">
        <f>IF(Tabla15[[#This Row],[CTA]]="2.1.1.3.01","TRAMITE DE PENSION",IF(Tabla15[[#This Row],[CAT1]]&lt;&gt;"",Tabla15[[#This Row],[CAT1]],Tabla15[[#This Row],[CAT2]]))</f>
        <v>ESTATUTO SIMPLIFICADO</v>
      </c>
      <c r="N602" s="86" t="str">
        <f>_xlfn.XLOOKUP(Tabla15[[#This Row],[cedula]],TFECHA[cedula],TFECHA[desde],"")</f>
        <v/>
      </c>
      <c r="O602" s="86" t="str">
        <f>_xlfn.XLOOKUP(Tabla15[[#This Row],[cedula]],TFECHA[cedula],TFECHA[hasta],"")</f>
        <v/>
      </c>
      <c r="P602" s="34">
        <f>_xlfn.XLOOKUP(Tabla15[[#This Row],[COD]],TNOMINA[CODIGO],TNOMINA[sbruto])</f>
        <v>18000</v>
      </c>
      <c r="Q602" s="34">
        <f>_xlfn.XLOOKUP(Tabla15[[#This Row],[COD]],TNOMINA[CODIGO],TNOMINA[ISR])</f>
        <v>0</v>
      </c>
      <c r="R602" s="34">
        <f>_xlfn.XLOOKUP(Tabla15[[#This Row],[COD]],TNOMINA[CODIGO],TNOMINA[SFS])</f>
        <v>547.20000000000005</v>
      </c>
      <c r="S602" s="34">
        <f>_xlfn.XLOOKUP(Tabla15[[#This Row],[COD]],TNOMINA[CODIGO],TNOMINA[AFP])</f>
        <v>516.6</v>
      </c>
      <c r="T602" s="34">
        <f>_xlfn.XLOOKUP(Tabla15[[#This Row],[COD]],TNOMINA[CODIGO],TNOMINA[Otros Descuentos])</f>
        <v>0</v>
      </c>
      <c r="U602" s="34">
        <f>_xlfn.XLOOKUP(Tabla15[[#This Row],[COD]],TNOMINA[CODIGO],TNOMINA[sneto])</f>
        <v>16911.2</v>
      </c>
      <c r="V602" s="21" t="str" cm="1">
        <f t="array" ref="V602">_xlfn.XLOOKUP(Tabla15[[#This Row],[cedula]],MINC_022025[NUMERO_DOCUMENTO],LEFT(MINC_022025[GENERO],1))</f>
        <v>F</v>
      </c>
      <c r="W602" s="56" t="str">
        <f>_xlfn.XLOOKUP(Tabla15[[#This Row],[DIRECCIÓN O DEPARTAMENTO]],MINC_022025[LUGAR_FUNCIONES],MINC_022025[LUGAR_FUNCIONES_CODIGO])</f>
        <v>01.83.02.00.07</v>
      </c>
      <c r="X602" s="21">
        <f>LEN(Tabla15[[#This Row],[CODIGO LUGAR]])</f>
        <v>14</v>
      </c>
      <c r="Y602" s="21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>
      <c r="A603" s="42" t="str">
        <f>Tabla15[[#This Row],[cedula]]&amp;Tabla15[[#This Row],[CTA]]&amp;Tabla15[[#This Row],[prog]]</f>
        <v>001013799562.1.1.1.0101</v>
      </c>
      <c r="B603" s="21" t="s">
        <v>1787</v>
      </c>
      <c r="C603" s="59" t="s">
        <v>1807</v>
      </c>
      <c r="D603" s="59" t="s">
        <v>5730</v>
      </c>
      <c r="E603" s="59" t="s">
        <v>5731</v>
      </c>
      <c r="F603" s="59" t="s">
        <v>9</v>
      </c>
      <c r="G603" s="59" t="s">
        <v>1236</v>
      </c>
      <c r="H603" s="21" t="str">
        <f>_xlfn.XLOOKUP(Tabla15[[#This Row],[cedula]],MINC_022025[CATEGORIA_PROPIA],MINC_022025[FECHA_INGRESO_PRIMER_CARGO],_xlfn.XLOOKUP(Tabla15[[#This Row],[COD]],TNOMINA[CODIGO],TNOMINA[nombre]))</f>
        <v>AGUSTIN JOSE DULUC</v>
      </c>
      <c r="I603" s="21" t="str">
        <f>_xlfn.XLOOKUP(Tabla15[[#This Row],[cedula]],MINC_022025[CATEGORIA_PROPIA],MINC_022025[CARGO],_xlfn.XLOOKUP(Tabla15[[#This Row],[COD]],TNOMINA[CODIGO],TNOMINA[cargo]))</f>
        <v>GESTOR CULTURAL</v>
      </c>
      <c r="J603" s="21" t="str">
        <f>_xlfn.XLOOKUP(Tabla15[[#This Row],[cedula]],MINC_022025[NUMERO_DOCUMENTO],MINC_022025[LUGAR_FUNCIONES])</f>
        <v>DIRECCION DE PARTICIPACION POPULAR</v>
      </c>
      <c r="K6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3" s="21" t="str">
        <f>_xlfn.XLOOKUP(Tabla15[[#This Row],[CARGO]],TSIMPLIFICADO[CARGO],TSIMPLIFICADO[CATEGORIA DEL SERVIDOR],Tabla15[[#This Row],[TIPO]])</f>
        <v>FIJO</v>
      </c>
      <c r="M603" s="21" t="str">
        <f>IF(Tabla15[[#This Row],[CTA]]="2.1.1.3.01","TRAMITE DE PENSION",IF(Tabla15[[#This Row],[CAT1]]&lt;&gt;"",Tabla15[[#This Row],[CAT1]],Tabla15[[#This Row],[CAT2]]))</f>
        <v>FIJO</v>
      </c>
      <c r="N603" s="86" t="str">
        <f>_xlfn.XLOOKUP(Tabla15[[#This Row],[cedula]],TFECHA[cedula],TFECHA[desde],"")</f>
        <v/>
      </c>
      <c r="O603" s="86" t="str">
        <f>_xlfn.XLOOKUP(Tabla15[[#This Row],[cedula]],TFECHA[cedula],TFECHA[hasta],"")</f>
        <v/>
      </c>
      <c r="P603" s="34">
        <f>_xlfn.XLOOKUP(Tabla15[[#This Row],[COD]],TNOMINA[CODIGO],TNOMINA[sbruto])</f>
        <v>60000</v>
      </c>
      <c r="Q603" s="34">
        <f>_xlfn.XLOOKUP(Tabla15[[#This Row],[COD]],TNOMINA[CODIGO],TNOMINA[ISR])</f>
        <v>3486.68</v>
      </c>
      <c r="R603" s="34">
        <f>_xlfn.XLOOKUP(Tabla15[[#This Row],[COD]],TNOMINA[CODIGO],TNOMINA[SFS])</f>
        <v>1824</v>
      </c>
      <c r="S603" s="34">
        <f>_xlfn.XLOOKUP(Tabla15[[#This Row],[COD]],TNOMINA[CODIGO],TNOMINA[AFP])</f>
        <v>1722</v>
      </c>
      <c r="T603" s="34">
        <f>_xlfn.XLOOKUP(Tabla15[[#This Row],[COD]],TNOMINA[CODIGO],TNOMINA[Otros Descuentos])</f>
        <v>11065.159999999996</v>
      </c>
      <c r="U603" s="34">
        <f>_xlfn.XLOOKUP(Tabla15[[#This Row],[COD]],TNOMINA[CODIGO],TNOMINA[sneto])</f>
        <v>41902.160000000003</v>
      </c>
      <c r="V603" s="21" t="str" cm="1">
        <f t="array" ref="V603">_xlfn.XLOOKUP(Tabla15[[#This Row],[cedula]],MINC_022025[NUMERO_DOCUMENTO],LEFT(MINC_022025[GENERO],1))</f>
        <v>M</v>
      </c>
      <c r="W603" s="56" t="str">
        <f>_xlfn.XLOOKUP(Tabla15[[#This Row],[DIRECCIÓN O DEPARTAMENTO]],MINC_022025[LUGAR_FUNCIONES],MINC_022025[LUGAR_FUNCIONES_CODIGO])</f>
        <v>01.83.04.00.02</v>
      </c>
      <c r="X603" s="21">
        <f>LEN(Tabla15[[#This Row],[CODIGO LUGAR]])</f>
        <v>14</v>
      </c>
      <c r="Y603" s="21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>
      <c r="A604" s="42" t="str">
        <f>Tabla15[[#This Row],[cedula]]&amp;Tabla15[[#This Row],[CTA]]&amp;Tabla15[[#This Row],[prog]]</f>
        <v>001025871442.1.1.1.0101</v>
      </c>
      <c r="B604" s="21" t="s">
        <v>1787</v>
      </c>
      <c r="C604" s="59" t="s">
        <v>1807</v>
      </c>
      <c r="D604" s="59" t="s">
        <v>5730</v>
      </c>
      <c r="E604" s="59" t="s">
        <v>5731</v>
      </c>
      <c r="F604" s="59" t="s">
        <v>9</v>
      </c>
      <c r="G604" s="59" t="s">
        <v>825</v>
      </c>
      <c r="H604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604" s="21" t="str">
        <f>_xlfn.XLOOKUP(Tabla15[[#This Row],[cedula]],MINC_022025[CATEGORIA_PROPIA],MINC_022025[CARGO],_xlfn.XLOOKUP(Tabla15[[#This Row],[COD]],TNOMINA[CODIGO],TNOMINA[cargo]))</f>
        <v>SECRETARIA</v>
      </c>
      <c r="J604" s="21" t="str">
        <f>_xlfn.XLOOKUP(Tabla15[[#This Row],[cedula]],MINC_022025[NUMERO_DOCUMENTO],MINC_022025[LUGAR_FUNCIONES])</f>
        <v>DIRECCION DE PARTICIPACION POPULAR</v>
      </c>
      <c r="K6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04" s="21" t="str">
        <f>_xlfn.XLOOKUP(Tabla15[[#This Row],[CARGO]],TSIMPLIFICADO[CARGO],TSIMPLIFICADO[CATEGORIA DEL SERVIDOR],Tabla15[[#This Row],[TIPO]])</f>
        <v>ESTATUTO SIMPLIFICADO</v>
      </c>
      <c r="M604" s="21" t="str">
        <f>IF(Tabla15[[#This Row],[CTA]]="2.1.1.3.01","TRAMITE DE PENSION",IF(Tabla15[[#This Row],[CAT1]]&lt;&gt;"",Tabla15[[#This Row],[CAT1]],Tabla15[[#This Row],[CAT2]]))</f>
        <v>CARRERA ADMINISTRATIVA</v>
      </c>
      <c r="N604" s="86">
        <f>_xlfn.XLOOKUP(Tabla15[[#This Row],[cedula]],TFECHA[cedula],TFECHA[desde],"")</f>
        <v>44986</v>
      </c>
      <c r="O604" s="86" t="str">
        <f>_xlfn.XLOOKUP(Tabla15[[#This Row],[cedula]],TFECHA[cedula],TFECHA[hasta],"")</f>
        <v>N/A</v>
      </c>
      <c r="P604" s="34">
        <f>_xlfn.XLOOKUP(Tabla15[[#This Row],[COD]],TNOMINA[CODIGO],TNOMINA[sbruto])</f>
        <v>35000</v>
      </c>
      <c r="Q604" s="34">
        <f>_xlfn.XLOOKUP(Tabla15[[#This Row],[COD]],TNOMINA[CODIGO],TNOMINA[ISR])</f>
        <v>0</v>
      </c>
      <c r="R604" s="34">
        <f>_xlfn.XLOOKUP(Tabla15[[#This Row],[COD]],TNOMINA[CODIGO],TNOMINA[SFS])</f>
        <v>1064</v>
      </c>
      <c r="S604" s="34">
        <f>_xlfn.XLOOKUP(Tabla15[[#This Row],[COD]],TNOMINA[CODIGO],TNOMINA[AFP])</f>
        <v>1004.5</v>
      </c>
      <c r="T604" s="34">
        <f>_xlfn.XLOOKUP(Tabla15[[#This Row],[COD]],TNOMINA[CODIGO],TNOMINA[Otros Descuentos])</f>
        <v>0</v>
      </c>
      <c r="U604" s="34">
        <f>_xlfn.XLOOKUP(Tabla15[[#This Row],[COD]],TNOMINA[CODIGO],TNOMINA[sneto])</f>
        <v>22892.85</v>
      </c>
      <c r="V604" s="21" t="str" cm="1">
        <f t="array" ref="V604">_xlfn.XLOOKUP(Tabla15[[#This Row],[cedula]],MINC_022025[NUMERO_DOCUMENTO],LEFT(MINC_022025[GENERO],1))</f>
        <v>F</v>
      </c>
      <c r="W604" s="56" t="str">
        <f>_xlfn.XLOOKUP(Tabla15[[#This Row],[DIRECCIÓN O DEPARTAMENTO]],MINC_022025[LUGAR_FUNCIONES],MINC_022025[LUGAR_FUNCIONES_CODIGO])</f>
        <v>01.83.04.00.02</v>
      </c>
      <c r="X604" s="21">
        <f>LEN(Tabla15[[#This Row],[CODIGO LUGAR]])</f>
        <v>14</v>
      </c>
      <c r="Y604" s="21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>
      <c r="A605" s="42" t="str">
        <f>Tabla15[[#This Row],[cedula]]&amp;Tabla15[[#This Row],[CTA]]&amp;Tabla15[[#This Row],[prog]]</f>
        <v>001057597572.1.1.1.0101</v>
      </c>
      <c r="B605" s="21" t="s">
        <v>1787</v>
      </c>
      <c r="C605" s="59" t="s">
        <v>1807</v>
      </c>
      <c r="D605" s="59" t="s">
        <v>5730</v>
      </c>
      <c r="E605" s="59" t="s">
        <v>5731</v>
      </c>
      <c r="F605" s="59" t="s">
        <v>9</v>
      </c>
      <c r="G605" s="59" t="s">
        <v>1333</v>
      </c>
      <c r="H605" s="21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605" s="21" t="str">
        <f>_xlfn.XLOOKUP(Tabla15[[#This Row],[cedula]],MINC_022025[CATEGORIA_PROPIA],MINC_022025[CARGO],_xlfn.XLOOKUP(Tabla15[[#This Row],[COD]],TNOMINA[CODIGO],TNOMINA[cargo]))</f>
        <v>GESTOR CULTURAL</v>
      </c>
      <c r="J605" s="21" t="str">
        <f>_xlfn.XLOOKUP(Tabla15[[#This Row],[cedula]],MINC_022025[NUMERO_DOCUMENTO],MINC_022025[LUGAR_FUNCIONES])</f>
        <v>DIRECCION DE PARTICIPACION POPULAR</v>
      </c>
      <c r="K6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5" s="21" t="str">
        <f>_xlfn.XLOOKUP(Tabla15[[#This Row],[CARGO]],TSIMPLIFICADO[CARGO],TSIMPLIFICADO[CATEGORIA DEL SERVIDOR],Tabla15[[#This Row],[TIPO]])</f>
        <v>FIJO</v>
      </c>
      <c r="M605" s="21" t="str">
        <f>IF(Tabla15[[#This Row],[CTA]]="2.1.1.3.01","TRAMITE DE PENSION",IF(Tabla15[[#This Row],[CAT1]]&lt;&gt;"",Tabla15[[#This Row],[CAT1]],Tabla15[[#This Row],[CAT2]]))</f>
        <v>FIJO</v>
      </c>
      <c r="N605" s="86" t="str">
        <f>_xlfn.XLOOKUP(Tabla15[[#This Row],[cedula]],TFECHA[cedula],TFECHA[desde],"")</f>
        <v/>
      </c>
      <c r="O605" s="86" t="str">
        <f>_xlfn.XLOOKUP(Tabla15[[#This Row],[cedula]],TFECHA[cedula],TFECHA[hasta],"")</f>
        <v/>
      </c>
      <c r="P605" s="34">
        <f>_xlfn.XLOOKUP(Tabla15[[#This Row],[COD]],TNOMINA[CODIGO],TNOMINA[sbruto])</f>
        <v>35000</v>
      </c>
      <c r="Q605" s="34">
        <f>_xlfn.XLOOKUP(Tabla15[[#This Row],[COD]],TNOMINA[CODIGO],TNOMINA[ISR])</f>
        <v>0</v>
      </c>
      <c r="R605" s="34">
        <f>_xlfn.XLOOKUP(Tabla15[[#This Row],[COD]],TNOMINA[CODIGO],TNOMINA[SFS])</f>
        <v>1064</v>
      </c>
      <c r="S605" s="34">
        <f>_xlfn.XLOOKUP(Tabla15[[#This Row],[COD]],TNOMINA[CODIGO],TNOMINA[AFP])</f>
        <v>1004.5</v>
      </c>
      <c r="T605" s="34">
        <f>_xlfn.XLOOKUP(Tabla15[[#This Row],[COD]],TNOMINA[CODIGO],TNOMINA[Otros Descuentos])</f>
        <v>0</v>
      </c>
      <c r="U605" s="34">
        <f>_xlfn.XLOOKUP(Tabla15[[#This Row],[COD]],TNOMINA[CODIGO],TNOMINA[sneto])</f>
        <v>31440.5</v>
      </c>
      <c r="V605" s="21" t="str" cm="1">
        <f t="array" ref="V605">_xlfn.XLOOKUP(Tabla15[[#This Row],[cedula]],MINC_022025[NUMERO_DOCUMENTO],LEFT(MINC_022025[GENERO],1))</f>
        <v>M</v>
      </c>
      <c r="W605" s="56" t="str">
        <f>_xlfn.XLOOKUP(Tabla15[[#This Row],[DIRECCIÓN O DEPARTAMENTO]],MINC_022025[LUGAR_FUNCIONES],MINC_022025[LUGAR_FUNCIONES_CODIGO])</f>
        <v>01.83.04.00.02</v>
      </c>
      <c r="X605" s="21">
        <f>LEN(Tabla15[[#This Row],[CODIGO LUGAR]])</f>
        <v>14</v>
      </c>
      <c r="Y605" s="21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>
      <c r="A606" s="42" t="str">
        <f>Tabla15[[#This Row],[cedula]]&amp;Tabla15[[#This Row],[CTA]]&amp;Tabla15[[#This Row],[prog]]</f>
        <v>001000565142.1.1.1.0101</v>
      </c>
      <c r="B606" s="21" t="s">
        <v>1787</v>
      </c>
      <c r="C606" s="59" t="s">
        <v>1807</v>
      </c>
      <c r="D606" s="59" t="s">
        <v>5730</v>
      </c>
      <c r="E606" s="59" t="s">
        <v>5731</v>
      </c>
      <c r="F606" s="59" t="s">
        <v>9</v>
      </c>
      <c r="G606" s="59" t="s">
        <v>1391</v>
      </c>
      <c r="H606" s="21" t="str">
        <f>_xlfn.XLOOKUP(Tabla15[[#This Row],[cedula]],MINC_022025[CATEGORIA_PROPIA],MINC_022025[FECHA_INGRESO_PRIMER_CARGO],_xlfn.XLOOKUP(Tabla15[[#This Row],[COD]],TNOMINA[CODIGO],TNOMINA[nombre]))</f>
        <v>RAFAEL ALEJO BURGOS</v>
      </c>
      <c r="I606" s="21" t="str">
        <f>_xlfn.XLOOKUP(Tabla15[[#This Row],[cedula]],MINC_022025[CATEGORIA_PROPIA],MINC_022025[CARGO],_xlfn.XLOOKUP(Tabla15[[#This Row],[COD]],TNOMINA[CODIGO],TNOMINA[cargo]))</f>
        <v>GESTOR CULTURAL</v>
      </c>
      <c r="J606" s="21" t="str">
        <f>_xlfn.XLOOKUP(Tabla15[[#This Row],[cedula]],MINC_022025[NUMERO_DOCUMENTO],MINC_022025[LUGAR_FUNCIONES])</f>
        <v>DIRECCION DE PARTICIPACION POPULAR</v>
      </c>
      <c r="K6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6" s="21" t="str">
        <f>_xlfn.XLOOKUP(Tabla15[[#This Row],[CARGO]],TSIMPLIFICADO[CARGO],TSIMPLIFICADO[CATEGORIA DEL SERVIDOR],Tabla15[[#This Row],[TIPO]])</f>
        <v>FIJO</v>
      </c>
      <c r="M606" s="21" t="str">
        <f>IF(Tabla15[[#This Row],[CTA]]="2.1.1.3.01","TRAMITE DE PENSION",IF(Tabla15[[#This Row],[CAT1]]&lt;&gt;"",Tabla15[[#This Row],[CAT1]],Tabla15[[#This Row],[CAT2]]))</f>
        <v>FIJO</v>
      </c>
      <c r="N606" s="86" t="str">
        <f>_xlfn.XLOOKUP(Tabla15[[#This Row],[cedula]],TFECHA[cedula],TFECHA[desde],"")</f>
        <v/>
      </c>
      <c r="O606" s="86" t="str">
        <f>_xlfn.XLOOKUP(Tabla15[[#This Row],[cedula]],TFECHA[cedula],TFECHA[hasta],"")</f>
        <v/>
      </c>
      <c r="P606" s="34">
        <f>_xlfn.XLOOKUP(Tabla15[[#This Row],[COD]],TNOMINA[CODIGO],TNOMINA[sbruto])</f>
        <v>30000</v>
      </c>
      <c r="Q606" s="34">
        <f>_xlfn.XLOOKUP(Tabla15[[#This Row],[COD]],TNOMINA[CODIGO],TNOMINA[ISR])</f>
        <v>0</v>
      </c>
      <c r="R606" s="34">
        <f>_xlfn.XLOOKUP(Tabla15[[#This Row],[COD]],TNOMINA[CODIGO],TNOMINA[SFS])</f>
        <v>912</v>
      </c>
      <c r="S606" s="34">
        <f>_xlfn.XLOOKUP(Tabla15[[#This Row],[COD]],TNOMINA[CODIGO],TNOMINA[AFP])</f>
        <v>861</v>
      </c>
      <c r="T606" s="34">
        <f>_xlfn.XLOOKUP(Tabla15[[#This Row],[COD]],TNOMINA[CODIGO],TNOMINA[Otros Descuentos])</f>
        <v>0</v>
      </c>
      <c r="U606" s="34">
        <f>_xlfn.XLOOKUP(Tabla15[[#This Row],[COD]],TNOMINA[CODIGO],TNOMINA[sneto])</f>
        <v>18200.259999999998</v>
      </c>
      <c r="V606" s="21" t="str" cm="1">
        <f t="array" ref="V606">_xlfn.XLOOKUP(Tabla15[[#This Row],[cedula]],MINC_022025[NUMERO_DOCUMENTO],LEFT(MINC_022025[GENERO],1))</f>
        <v>M</v>
      </c>
      <c r="W606" s="56" t="str">
        <f>_xlfn.XLOOKUP(Tabla15[[#This Row],[DIRECCIÓN O DEPARTAMENTO]],MINC_022025[LUGAR_FUNCIONES],MINC_022025[LUGAR_FUNCIONES_CODIGO])</f>
        <v>01.83.04.00.02</v>
      </c>
      <c r="X606" s="21">
        <f>LEN(Tabla15[[#This Row],[CODIGO LUGAR]])</f>
        <v>14</v>
      </c>
      <c r="Y606" s="21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>
      <c r="A607" s="42" t="str">
        <f>Tabla15[[#This Row],[cedula]]&amp;Tabla15[[#This Row],[CTA]]&amp;Tabla15[[#This Row],[prog]]</f>
        <v>001095040842.1.1.1.0101</v>
      </c>
      <c r="B607" s="21" t="s">
        <v>1787</v>
      </c>
      <c r="C607" s="59" t="s">
        <v>1807</v>
      </c>
      <c r="D607" s="59" t="s">
        <v>5730</v>
      </c>
      <c r="E607" s="59" t="s">
        <v>5731</v>
      </c>
      <c r="F607" s="59" t="s">
        <v>9</v>
      </c>
      <c r="G607" s="59" t="s">
        <v>1285</v>
      </c>
      <c r="H607" s="21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607" s="21" t="str">
        <f>_xlfn.XLOOKUP(Tabla15[[#This Row],[cedula]],MINC_022025[CATEGORIA_PROPIA],MINC_022025[CARGO],_xlfn.XLOOKUP(Tabla15[[#This Row],[COD]],TNOMINA[CODIGO],TNOMINA[cargo]))</f>
        <v>GESTOR CULTURAL</v>
      </c>
      <c r="J607" s="21" t="str">
        <f>_xlfn.XLOOKUP(Tabla15[[#This Row],[cedula]],MINC_022025[NUMERO_DOCUMENTO],MINC_022025[LUGAR_FUNCIONES])</f>
        <v>DIRECCION DE PARTICIPACION POPULAR</v>
      </c>
      <c r="K6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7" s="21" t="str">
        <f>_xlfn.XLOOKUP(Tabla15[[#This Row],[CARGO]],TSIMPLIFICADO[CARGO],TSIMPLIFICADO[CATEGORIA DEL SERVIDOR],Tabla15[[#This Row],[TIPO]])</f>
        <v>FIJO</v>
      </c>
      <c r="M607" s="21" t="str">
        <f>IF(Tabla15[[#This Row],[CTA]]="2.1.1.3.01","TRAMITE DE PENSION",IF(Tabla15[[#This Row],[CAT1]]&lt;&gt;"",Tabla15[[#This Row],[CAT1]],Tabla15[[#This Row],[CAT2]]))</f>
        <v>FIJO</v>
      </c>
      <c r="N607" s="86" t="str">
        <f>_xlfn.XLOOKUP(Tabla15[[#This Row],[cedula]],TFECHA[cedula],TFECHA[desde],"")</f>
        <v/>
      </c>
      <c r="O607" s="86" t="str">
        <f>_xlfn.XLOOKUP(Tabla15[[#This Row],[cedula]],TFECHA[cedula],TFECHA[hasta],"")</f>
        <v/>
      </c>
      <c r="P607" s="34">
        <f>_xlfn.XLOOKUP(Tabla15[[#This Row],[COD]],TNOMINA[CODIGO],TNOMINA[sbruto])</f>
        <v>26250</v>
      </c>
      <c r="Q607" s="34">
        <f>_xlfn.XLOOKUP(Tabla15[[#This Row],[COD]],TNOMINA[CODIGO],TNOMINA[ISR])</f>
        <v>0</v>
      </c>
      <c r="R607" s="34">
        <f>_xlfn.XLOOKUP(Tabla15[[#This Row],[COD]],TNOMINA[CODIGO],TNOMINA[SFS])</f>
        <v>798</v>
      </c>
      <c r="S607" s="34">
        <f>_xlfn.XLOOKUP(Tabla15[[#This Row],[COD]],TNOMINA[CODIGO],TNOMINA[AFP])</f>
        <v>753.38</v>
      </c>
      <c r="T607" s="34">
        <f>_xlfn.XLOOKUP(Tabla15[[#This Row],[COD]],TNOMINA[CODIGO],TNOMINA[Otros Descuentos])</f>
        <v>0</v>
      </c>
      <c r="U607" s="34">
        <f>_xlfn.XLOOKUP(Tabla15[[#This Row],[COD]],TNOMINA[CODIGO],TNOMINA[sneto])</f>
        <v>24673.62</v>
      </c>
      <c r="V607" s="21" t="str" cm="1">
        <f t="array" ref="V607">_xlfn.XLOOKUP(Tabla15[[#This Row],[cedula]],MINC_022025[NUMERO_DOCUMENTO],LEFT(MINC_022025[GENERO],1))</f>
        <v>M</v>
      </c>
      <c r="W607" s="56" t="str">
        <f>_xlfn.XLOOKUP(Tabla15[[#This Row],[DIRECCIÓN O DEPARTAMENTO]],MINC_022025[LUGAR_FUNCIONES],MINC_022025[LUGAR_FUNCIONES_CODIGO])</f>
        <v>01.83.04.00.02</v>
      </c>
      <c r="X607" s="21">
        <f>LEN(Tabla15[[#This Row],[CODIGO LUGAR]])</f>
        <v>14</v>
      </c>
      <c r="Y607" s="21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>
      <c r="A608" s="42" t="str">
        <f>Tabla15[[#This Row],[cedula]]&amp;Tabla15[[#This Row],[CTA]]&amp;Tabla15[[#This Row],[prog]]</f>
        <v>223000337052.1.1.1.0101</v>
      </c>
      <c r="B608" s="21" t="s">
        <v>1787</v>
      </c>
      <c r="C608" s="59" t="s">
        <v>1807</v>
      </c>
      <c r="D608" s="59" t="s">
        <v>5730</v>
      </c>
      <c r="E608" s="59" t="s">
        <v>5731</v>
      </c>
      <c r="F608" s="59" t="s">
        <v>9</v>
      </c>
      <c r="G608" s="59" t="s">
        <v>1498</v>
      </c>
      <c r="H608" s="21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608" s="21" t="str">
        <f>_xlfn.XLOOKUP(Tabla15[[#This Row],[cedula]],MINC_022025[CATEGORIA_PROPIA],MINC_022025[CARGO],_xlfn.XLOOKUP(Tabla15[[#This Row],[COD]],TNOMINA[CODIGO],TNOMINA[cargo]))</f>
        <v>CONSERJE</v>
      </c>
      <c r="J608" s="21" t="str">
        <f>_xlfn.XLOOKUP(Tabla15[[#This Row],[cedula]],MINC_022025[NUMERO_DOCUMENTO],MINC_022025[LUGAR_FUNCIONES])</f>
        <v>DIRECCION DE PARTICIPACION POPULAR</v>
      </c>
      <c r="K6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08" s="21" t="str">
        <f>_xlfn.XLOOKUP(Tabla15[[#This Row],[CARGO]],TSIMPLIFICADO[CARGO],TSIMPLIFICADO[CATEGORIA DEL SERVIDOR],Tabla15[[#This Row],[TIPO]])</f>
        <v>ESTATUTO SIMPLIFICADO</v>
      </c>
      <c r="M608" s="21" t="str">
        <f>IF(Tabla15[[#This Row],[CTA]]="2.1.1.3.01","TRAMITE DE PENSION",IF(Tabla15[[#This Row],[CAT1]]&lt;&gt;"",Tabla15[[#This Row],[CAT1]],Tabla15[[#This Row],[CAT2]]))</f>
        <v>ESTATUTO SIMPLIFICADO</v>
      </c>
      <c r="N608" s="86" t="str">
        <f>_xlfn.XLOOKUP(Tabla15[[#This Row],[cedula]],TFECHA[cedula],TFECHA[desde],"")</f>
        <v/>
      </c>
      <c r="O608" s="86" t="str">
        <f>_xlfn.XLOOKUP(Tabla15[[#This Row],[cedula]],TFECHA[cedula],TFECHA[hasta],"")</f>
        <v/>
      </c>
      <c r="P608" s="34">
        <f>_xlfn.XLOOKUP(Tabla15[[#This Row],[COD]],TNOMINA[CODIGO],TNOMINA[sbruto])</f>
        <v>20000</v>
      </c>
      <c r="Q608" s="34">
        <f>_xlfn.XLOOKUP(Tabla15[[#This Row],[COD]],TNOMINA[CODIGO],TNOMINA[ISR])</f>
        <v>0</v>
      </c>
      <c r="R608" s="34">
        <f>_xlfn.XLOOKUP(Tabla15[[#This Row],[COD]],TNOMINA[CODIGO],TNOMINA[SFS])</f>
        <v>608</v>
      </c>
      <c r="S608" s="34">
        <f>_xlfn.XLOOKUP(Tabla15[[#This Row],[COD]],TNOMINA[CODIGO],TNOMINA[AFP])</f>
        <v>574</v>
      </c>
      <c r="T608" s="34">
        <f>_xlfn.XLOOKUP(Tabla15[[#This Row],[COD]],TNOMINA[CODIGO],TNOMINA[Otros Descuentos])</f>
        <v>0</v>
      </c>
      <c r="U608" s="34">
        <f>_xlfn.XLOOKUP(Tabla15[[#This Row],[COD]],TNOMINA[CODIGO],TNOMINA[sneto])</f>
        <v>3783.99</v>
      </c>
      <c r="V608" s="21" t="str" cm="1">
        <f t="array" ref="V608">_xlfn.XLOOKUP(Tabla15[[#This Row],[cedula]],MINC_022025[NUMERO_DOCUMENTO],LEFT(MINC_022025[GENERO],1))</f>
        <v>F</v>
      </c>
      <c r="W608" s="56" t="str">
        <f>_xlfn.XLOOKUP(Tabla15[[#This Row],[DIRECCIÓN O DEPARTAMENTO]],MINC_022025[LUGAR_FUNCIONES],MINC_022025[LUGAR_FUNCIONES_CODIGO])</f>
        <v>01.83.04.00.02</v>
      </c>
      <c r="X608" s="21">
        <f>LEN(Tabla15[[#This Row],[CODIGO LUGAR]])</f>
        <v>14</v>
      </c>
      <c r="Y608" s="21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>
      <c r="A609" s="42" t="str">
        <f>Tabla15[[#This Row],[cedula]]&amp;Tabla15[[#This Row],[CTA]]&amp;Tabla15[[#This Row],[prog]]</f>
        <v>002002391012.1.1.1.0101</v>
      </c>
      <c r="B609" s="21" t="s">
        <v>1787</v>
      </c>
      <c r="C609" s="59" t="s">
        <v>1807</v>
      </c>
      <c r="D609" s="59" t="s">
        <v>5730</v>
      </c>
      <c r="E609" s="59" t="s">
        <v>5731</v>
      </c>
      <c r="F609" s="59" t="s">
        <v>9</v>
      </c>
      <c r="G609" s="59" t="s">
        <v>859</v>
      </c>
      <c r="H609" s="21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609" s="21" t="str">
        <f>_xlfn.XLOOKUP(Tabla15[[#This Row],[cedula]],MINC_022025[CATEGORIA_PROPIA],MINC_022025[CARGO],_xlfn.XLOOKUP(Tabla15[[#This Row],[COD]],TNOMINA[CODIGO],TNOMINA[cargo]))</f>
        <v>GESTORA CULTURAL</v>
      </c>
      <c r="J609" s="21" t="str">
        <f>_xlfn.XLOOKUP(Tabla15[[#This Row],[cedula]],MINC_022025[NUMERO_DOCUMENTO],MINC_022025[LUGAR_FUNCIONES])</f>
        <v>DIRECCION DE PARTICIPACION POPULAR</v>
      </c>
      <c r="K6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09" s="21" t="str">
        <f>_xlfn.XLOOKUP(Tabla15[[#This Row],[CARGO]],TSIMPLIFICADO[CARGO],TSIMPLIFICADO[CATEGORIA DEL SERVIDOR],Tabla15[[#This Row],[TIPO]])</f>
        <v>FIJO</v>
      </c>
      <c r="M609" s="21" t="str">
        <f>IF(Tabla15[[#This Row],[CTA]]="2.1.1.3.01","TRAMITE DE PENSION",IF(Tabla15[[#This Row],[CAT1]]&lt;&gt;"",Tabla15[[#This Row],[CAT1]],Tabla15[[#This Row],[CAT2]]))</f>
        <v>CARRERA ADMINISTRATIVA</v>
      </c>
      <c r="N609" s="86" t="str">
        <f>_xlfn.XLOOKUP(Tabla15[[#This Row],[cedula]],TFECHA[cedula],TFECHA[desde],"")</f>
        <v/>
      </c>
      <c r="O609" s="86" t="str">
        <f>_xlfn.XLOOKUP(Tabla15[[#This Row],[cedula]],TFECHA[cedula],TFECHA[hasta],"")</f>
        <v/>
      </c>
      <c r="P609" s="34">
        <f>_xlfn.XLOOKUP(Tabla15[[#This Row],[COD]],TNOMINA[CODIGO],TNOMINA[sbruto])</f>
        <v>11258.5</v>
      </c>
      <c r="Q609" s="34">
        <f>_xlfn.XLOOKUP(Tabla15[[#This Row],[COD]],TNOMINA[CODIGO],TNOMINA[ISR])</f>
        <v>0</v>
      </c>
      <c r="R609" s="34">
        <f>_xlfn.XLOOKUP(Tabla15[[#This Row],[COD]],TNOMINA[CODIGO],TNOMINA[SFS])</f>
        <v>342.26</v>
      </c>
      <c r="S609" s="34">
        <f>_xlfn.XLOOKUP(Tabla15[[#This Row],[COD]],TNOMINA[CODIGO],TNOMINA[AFP])</f>
        <v>323.12</v>
      </c>
      <c r="T609" s="34">
        <f>_xlfn.XLOOKUP(Tabla15[[#This Row],[COD]],TNOMINA[CODIGO],TNOMINA[Otros Descuentos])</f>
        <v>0</v>
      </c>
      <c r="U609" s="34">
        <f>_xlfn.XLOOKUP(Tabla15[[#This Row],[COD]],TNOMINA[CODIGO],TNOMINA[sneto])</f>
        <v>10128.120000000001</v>
      </c>
      <c r="V609" s="21" t="str" cm="1">
        <f t="array" ref="V609">_xlfn.XLOOKUP(Tabla15[[#This Row],[cedula]],MINC_022025[NUMERO_DOCUMENTO],LEFT(MINC_022025[GENERO],1))</f>
        <v>F</v>
      </c>
      <c r="W609" s="56" t="str">
        <f>_xlfn.XLOOKUP(Tabla15[[#This Row],[DIRECCIÓN O DEPARTAMENTO]],MINC_022025[LUGAR_FUNCIONES],MINC_022025[LUGAR_FUNCIONES_CODIGO])</f>
        <v>01.83.04.00.02</v>
      </c>
      <c r="X609" s="21">
        <f>LEN(Tabla15[[#This Row],[CODIGO LUGAR]])</f>
        <v>14</v>
      </c>
      <c r="Y609" s="21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>
      <c r="A610" s="42" t="str">
        <f>Tabla15[[#This Row],[cedula]]&amp;Tabla15[[#This Row],[CTA]]&amp;Tabla15[[#This Row],[prog]]</f>
        <v>001008969012.1.1.1.0113</v>
      </c>
      <c r="B610" s="21" t="s">
        <v>1787</v>
      </c>
      <c r="C610" s="59" t="s">
        <v>1811</v>
      </c>
      <c r="D610" s="59" t="s">
        <v>5759</v>
      </c>
      <c r="E610" s="59" t="s">
        <v>5731</v>
      </c>
      <c r="F610" s="59" t="s">
        <v>9</v>
      </c>
      <c r="G610" s="59" t="s">
        <v>1573</v>
      </c>
      <c r="H610" s="21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610" s="21" t="str">
        <f>_xlfn.XLOOKUP(Tabla15[[#This Row],[cedula]],MINC_022025[CATEGORIA_PROPIA],MINC_022025[CARGO],_xlfn.XLOOKUP(Tabla15[[#This Row],[COD]],TNOMINA[CODIGO],TNOMINA[cargo]))</f>
        <v>DIRECTOR (A)</v>
      </c>
      <c r="J610" s="21" t="str">
        <f>_xlfn.XLOOKUP(Tabla15[[#This Row],[cedula]],MINC_022025[NUMERO_DOCUMENTO],MINC_022025[LUGAR_FUNCIONES])</f>
        <v>DIRECCION DE FERIA DEL LIBRO</v>
      </c>
      <c r="K6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LIBRE NOMBRAMIENTO Y REMOCION</v>
      </c>
      <c r="L610" s="21" t="str">
        <f>_xlfn.XLOOKUP(Tabla15[[#This Row],[CARGO]],TSIMPLIFICADO[CARGO],TSIMPLIFICADO[CATEGORIA DEL SERVIDOR],Tabla15[[#This Row],[TIPO]])</f>
        <v>FIJO</v>
      </c>
      <c r="M610" s="21" t="str">
        <f>IF(Tabla15[[#This Row],[CTA]]="2.1.1.3.01","TRAMITE DE PENSION",IF(Tabla15[[#This Row],[CAT1]]&lt;&gt;"",Tabla15[[#This Row],[CAT1]],Tabla15[[#This Row],[CAT2]]))</f>
        <v>LIBRE NOMBRAMIENTO Y REMOCION</v>
      </c>
      <c r="N610" s="86" t="str">
        <f>_xlfn.XLOOKUP(Tabla15[[#This Row],[cedula]],TFECHA[cedula],TFECHA[desde],"")</f>
        <v/>
      </c>
      <c r="O610" s="86" t="str">
        <f>_xlfn.XLOOKUP(Tabla15[[#This Row],[cedula]],TFECHA[cedula],TFECHA[hasta],"")</f>
        <v/>
      </c>
      <c r="P610" s="34">
        <f>_xlfn.XLOOKUP(Tabla15[[#This Row],[COD]],TNOMINA[CODIGO],TNOMINA[sbruto])</f>
        <v>145000</v>
      </c>
      <c r="Q610" s="34">
        <f>_xlfn.XLOOKUP(Tabla15[[#This Row],[COD]],TNOMINA[CODIGO],TNOMINA[ISR])</f>
        <v>22690.49</v>
      </c>
      <c r="R610" s="34">
        <f>_xlfn.XLOOKUP(Tabla15[[#This Row],[COD]],TNOMINA[CODIGO],TNOMINA[SFS])</f>
        <v>4408</v>
      </c>
      <c r="S610" s="34">
        <f>_xlfn.XLOOKUP(Tabla15[[#This Row],[COD]],TNOMINA[CODIGO],TNOMINA[AFP])</f>
        <v>4161.5</v>
      </c>
      <c r="T610" s="34">
        <f>_xlfn.XLOOKUP(Tabla15[[#This Row],[COD]],TNOMINA[CODIGO],TNOMINA[Otros Descuentos])</f>
        <v>25</v>
      </c>
      <c r="U610" s="34">
        <f>_xlfn.XLOOKUP(Tabla15[[#This Row],[COD]],TNOMINA[CODIGO],TNOMINA[sneto])</f>
        <v>113715.01</v>
      </c>
      <c r="V610" s="21" t="str" cm="1">
        <f t="array" ref="V610">_xlfn.XLOOKUP(Tabla15[[#This Row],[cedula]],MINC_022025[NUMERO_DOCUMENTO],LEFT(MINC_022025[GENERO],1))</f>
        <v>M</v>
      </c>
      <c r="W610" s="56" t="str">
        <f>_xlfn.XLOOKUP(Tabla15[[#This Row],[DIRECCIÓN O DEPARTAMENTO]],MINC_022025[LUGAR_FUNCIONES],MINC_022025[LUGAR_FUNCIONES_CODIGO])</f>
        <v>01.83.04.01.01</v>
      </c>
      <c r="X610" s="21">
        <f>LEN(Tabla15[[#This Row],[CODIGO LUGAR]])</f>
        <v>14</v>
      </c>
      <c r="Y610" s="21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>
      <c r="A611" s="42" t="str">
        <f>Tabla15[[#This Row],[cedula]]&amp;Tabla15[[#This Row],[CTA]]&amp;Tabla15[[#This Row],[prog]]</f>
        <v>001007568082.1.1.1.0113</v>
      </c>
      <c r="B611" s="21" t="s">
        <v>1787</v>
      </c>
      <c r="C611" s="59" t="s">
        <v>1811</v>
      </c>
      <c r="D611" s="59" t="s">
        <v>5759</v>
      </c>
      <c r="E611" s="59" t="s">
        <v>5731</v>
      </c>
      <c r="F611" s="59" t="s">
        <v>9</v>
      </c>
      <c r="G611" s="59" t="s">
        <v>1590</v>
      </c>
      <c r="H611" s="21" t="str">
        <f>_xlfn.XLOOKUP(Tabla15[[#This Row],[cedula]],MINC_022025[CATEGORIA_PROPIA],MINC_022025[FECHA_INGRESO_PRIMER_CARGO],_xlfn.XLOOKUP(Tabla15[[#This Row],[COD]],TNOMINA[CODIGO],TNOMINA[nombre]))</f>
        <v>JUAN EMILIO BAEZ MELO</v>
      </c>
      <c r="I611" s="21" t="str">
        <f>_xlfn.XLOOKUP(Tabla15[[#This Row],[cedula]],MINC_022025[CATEGORIA_PROPIA],MINC_022025[CARGO],_xlfn.XLOOKUP(Tabla15[[#This Row],[COD]],TNOMINA[CODIGO],TNOMINA[cargo]))</f>
        <v>COORD.PARTICIP FERIA NAC.E INT</v>
      </c>
      <c r="J611" s="21" t="str">
        <f>_xlfn.XLOOKUP(Tabla15[[#This Row],[cedula]],MINC_022025[NUMERO_DOCUMENTO],MINC_022025[LUGAR_FUNCIONES])</f>
        <v>DIRECCION DE FERIA DEL LIBRO</v>
      </c>
      <c r="K6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1" s="21" t="str">
        <f>_xlfn.XLOOKUP(Tabla15[[#This Row],[CARGO]],TSIMPLIFICADO[CARGO],TSIMPLIFICADO[CATEGORIA DEL SERVIDOR],Tabla15[[#This Row],[TIPO]])</f>
        <v>FIJO</v>
      </c>
      <c r="M611" s="21" t="str">
        <f>IF(Tabla15[[#This Row],[CTA]]="2.1.1.3.01","TRAMITE DE PENSION",IF(Tabla15[[#This Row],[CAT1]]&lt;&gt;"",Tabla15[[#This Row],[CAT1]],Tabla15[[#This Row],[CAT2]]))</f>
        <v>FIJO</v>
      </c>
      <c r="N611" s="86" t="str">
        <f>_xlfn.XLOOKUP(Tabla15[[#This Row],[cedula]],TFECHA[cedula],TFECHA[desde],"")</f>
        <v/>
      </c>
      <c r="O611" s="86" t="str">
        <f>_xlfn.XLOOKUP(Tabla15[[#This Row],[cedula]],TFECHA[cedula],TFECHA[hasta],"")</f>
        <v/>
      </c>
      <c r="P611" s="34">
        <f>_xlfn.XLOOKUP(Tabla15[[#This Row],[COD]],TNOMINA[CODIGO],TNOMINA[sbruto])</f>
        <v>50000</v>
      </c>
      <c r="Q611" s="34">
        <f>_xlfn.XLOOKUP(Tabla15[[#This Row],[COD]],TNOMINA[CODIGO],TNOMINA[ISR])</f>
        <v>1854</v>
      </c>
      <c r="R611" s="34">
        <f>_xlfn.XLOOKUP(Tabla15[[#This Row],[COD]],TNOMINA[CODIGO],TNOMINA[SFS])</f>
        <v>1520</v>
      </c>
      <c r="S611" s="34">
        <f>_xlfn.XLOOKUP(Tabla15[[#This Row],[COD]],TNOMINA[CODIGO],TNOMINA[AFP])</f>
        <v>1435</v>
      </c>
      <c r="T611" s="34">
        <f>_xlfn.XLOOKUP(Tabla15[[#This Row],[COD]],TNOMINA[CODIGO],TNOMINA[Otros Descuentos])</f>
        <v>75</v>
      </c>
      <c r="U611" s="34">
        <f>_xlfn.XLOOKUP(Tabla15[[#This Row],[COD]],TNOMINA[CODIGO],TNOMINA[sneto])</f>
        <v>45116</v>
      </c>
      <c r="V611" s="21" t="str" cm="1">
        <f t="array" ref="V611">_xlfn.XLOOKUP(Tabla15[[#This Row],[cedula]],MINC_022025[NUMERO_DOCUMENTO],LEFT(MINC_022025[GENERO],1))</f>
        <v>M</v>
      </c>
      <c r="W611" s="56" t="str">
        <f>_xlfn.XLOOKUP(Tabla15[[#This Row],[DIRECCIÓN O DEPARTAMENTO]],MINC_022025[LUGAR_FUNCIONES],MINC_022025[LUGAR_FUNCIONES_CODIGO])</f>
        <v>01.83.04.01.01</v>
      </c>
      <c r="X611" s="21">
        <f>LEN(Tabla15[[#This Row],[CODIGO LUGAR]])</f>
        <v>14</v>
      </c>
      <c r="Y611" s="21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>
      <c r="A612" s="42" t="str">
        <f>Tabla15[[#This Row],[cedula]]&amp;Tabla15[[#This Row],[CTA]]&amp;Tabla15[[#This Row],[prog]]</f>
        <v>001078895862.1.1.1.0113</v>
      </c>
      <c r="B612" s="21" t="s">
        <v>1787</v>
      </c>
      <c r="C612" s="59" t="s">
        <v>1811</v>
      </c>
      <c r="D612" s="59" t="s">
        <v>5759</v>
      </c>
      <c r="E612" s="59" t="s">
        <v>5731</v>
      </c>
      <c r="F612" s="59" t="s">
        <v>9</v>
      </c>
      <c r="G612" s="59" t="s">
        <v>2339</v>
      </c>
      <c r="H612" s="21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612" s="21" t="str">
        <f>_xlfn.XLOOKUP(Tabla15[[#This Row],[cedula]],MINC_022025[CATEGORIA_PROPIA],MINC_022025[CARGO],_xlfn.XLOOKUP(Tabla15[[#This Row],[COD]],TNOMINA[CODIGO],TNOMINA[cargo]))</f>
        <v>AUXILIAR ADMINISTRATIVO (A)</v>
      </c>
      <c r="J612" s="21" t="str">
        <f>_xlfn.XLOOKUP(Tabla15[[#This Row],[cedula]],MINC_022025[NUMERO_DOCUMENTO],MINC_022025[LUGAR_FUNCIONES])</f>
        <v>DIRECCION DE FERIA DEL LIBRO</v>
      </c>
      <c r="K6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2" s="21" t="str">
        <f>_xlfn.XLOOKUP(Tabla15[[#This Row],[CARGO]],TSIMPLIFICADO[CARGO],TSIMPLIFICADO[CATEGORIA DEL SERVIDOR],Tabla15[[#This Row],[TIPO]])</f>
        <v>ESTATUTO SIMPLIFICADO</v>
      </c>
      <c r="M612" s="21" t="str">
        <f>IF(Tabla15[[#This Row],[CTA]]="2.1.1.3.01","TRAMITE DE PENSION",IF(Tabla15[[#This Row],[CAT1]]&lt;&gt;"",Tabla15[[#This Row],[CAT1]],Tabla15[[#This Row],[CAT2]]))</f>
        <v>ESTATUTO SIMPLIFICADO</v>
      </c>
      <c r="N612" s="86" t="str">
        <f>_xlfn.XLOOKUP(Tabla15[[#This Row],[cedula]],TFECHA[cedula],TFECHA[desde],"")</f>
        <v/>
      </c>
      <c r="O612" s="86" t="str">
        <f>_xlfn.XLOOKUP(Tabla15[[#This Row],[cedula]],TFECHA[cedula],TFECHA[hasta],"")</f>
        <v/>
      </c>
      <c r="P612" s="34">
        <f>_xlfn.XLOOKUP(Tabla15[[#This Row],[COD]],TNOMINA[CODIGO],TNOMINA[sbruto])</f>
        <v>35000</v>
      </c>
      <c r="Q612" s="34">
        <f>_xlfn.XLOOKUP(Tabla15[[#This Row],[COD]],TNOMINA[CODIGO],TNOMINA[ISR])</f>
        <v>0</v>
      </c>
      <c r="R612" s="34">
        <f>_xlfn.XLOOKUP(Tabla15[[#This Row],[COD]],TNOMINA[CODIGO],TNOMINA[SFS])</f>
        <v>1064</v>
      </c>
      <c r="S612" s="34">
        <f>_xlfn.XLOOKUP(Tabla15[[#This Row],[COD]],TNOMINA[CODIGO],TNOMINA[AFP])</f>
        <v>1004.5</v>
      </c>
      <c r="T612" s="34">
        <f>_xlfn.XLOOKUP(Tabla15[[#This Row],[COD]],TNOMINA[CODIGO],TNOMINA[Otros Descuentos])</f>
        <v>0</v>
      </c>
      <c r="U612" s="34">
        <f>_xlfn.XLOOKUP(Tabla15[[#This Row],[COD]],TNOMINA[CODIGO],TNOMINA[sneto])</f>
        <v>32906.5</v>
      </c>
      <c r="V612" s="21" t="str" cm="1">
        <f t="array" ref="V612">_xlfn.XLOOKUP(Tabla15[[#This Row],[cedula]],MINC_022025[NUMERO_DOCUMENTO],LEFT(MINC_022025[GENERO],1))</f>
        <v>F</v>
      </c>
      <c r="W612" s="56" t="str">
        <f>_xlfn.XLOOKUP(Tabla15[[#This Row],[DIRECCIÓN O DEPARTAMENTO]],MINC_022025[LUGAR_FUNCIONES],MINC_022025[LUGAR_FUNCIONES_CODIGO])</f>
        <v>01.83.04.01.01</v>
      </c>
      <c r="X612" s="21">
        <f>LEN(Tabla15[[#This Row],[CODIGO LUGAR]])</f>
        <v>14</v>
      </c>
      <c r="Y612" s="21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>
      <c r="A613" s="42" t="str">
        <f>Tabla15[[#This Row],[cedula]]&amp;Tabla15[[#This Row],[CTA]]&amp;Tabla15[[#This Row],[prog]]</f>
        <v>225000100732.1.1.1.0113</v>
      </c>
      <c r="B613" s="21" t="s">
        <v>1787</v>
      </c>
      <c r="C613" s="59" t="s">
        <v>1811</v>
      </c>
      <c r="D613" s="59" t="s">
        <v>5759</v>
      </c>
      <c r="E613" s="59" t="s">
        <v>5731</v>
      </c>
      <c r="F613" s="59" t="s">
        <v>9</v>
      </c>
      <c r="G613" s="59" t="s">
        <v>1619</v>
      </c>
      <c r="H613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613" s="21" t="str">
        <f>_xlfn.XLOOKUP(Tabla15[[#This Row],[cedula]],MINC_022025[CATEGORIA_PROPIA],MINC_022025[CARGO],_xlfn.XLOOKUP(Tabla15[[#This Row],[COD]],TNOMINA[CODIGO],TNOMINA[cargo]))</f>
        <v>AUXILIAR ADMINISTRATIVO (A)</v>
      </c>
      <c r="J613" s="21" t="str">
        <f>_xlfn.XLOOKUP(Tabla15[[#This Row],[cedula]],MINC_022025[NUMERO_DOCUMENTO],MINC_022025[LUGAR_FUNCIONES])</f>
        <v>DIRECCION DE FERIA DEL LIBRO</v>
      </c>
      <c r="K6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3" s="21" t="str">
        <f>_xlfn.XLOOKUP(Tabla15[[#This Row],[CARGO]],TSIMPLIFICADO[CARGO],TSIMPLIFICADO[CATEGORIA DEL SERVIDOR],Tabla15[[#This Row],[TIPO]])</f>
        <v>ESTATUTO SIMPLIFICADO</v>
      </c>
      <c r="M613" s="21" t="str">
        <f>IF(Tabla15[[#This Row],[CTA]]="2.1.1.3.01","TRAMITE DE PENSION",IF(Tabla15[[#This Row],[CAT1]]&lt;&gt;"",Tabla15[[#This Row],[CAT1]],Tabla15[[#This Row],[CAT2]]))</f>
        <v>ESTATUTO SIMPLIFICADO</v>
      </c>
      <c r="N613" s="86" t="str">
        <f>_xlfn.XLOOKUP(Tabla15[[#This Row],[cedula]],TFECHA[cedula],TFECHA[desde],"")</f>
        <v/>
      </c>
      <c r="O613" s="86" t="str">
        <f>_xlfn.XLOOKUP(Tabla15[[#This Row],[cedula]],TFECHA[cedula],TFECHA[hasta],"")</f>
        <v/>
      </c>
      <c r="P613" s="34">
        <f>_xlfn.XLOOKUP(Tabla15[[#This Row],[COD]],TNOMINA[CODIGO],TNOMINA[sbruto])</f>
        <v>35000</v>
      </c>
      <c r="Q613" s="34">
        <f>_xlfn.XLOOKUP(Tabla15[[#This Row],[COD]],TNOMINA[CODIGO],TNOMINA[ISR])</f>
        <v>0</v>
      </c>
      <c r="R613" s="34">
        <f>_xlfn.XLOOKUP(Tabla15[[#This Row],[COD]],TNOMINA[CODIGO],TNOMINA[SFS])</f>
        <v>1064</v>
      </c>
      <c r="S613" s="34">
        <f>_xlfn.XLOOKUP(Tabla15[[#This Row],[COD]],TNOMINA[CODIGO],TNOMINA[AFP])</f>
        <v>1004.5</v>
      </c>
      <c r="T613" s="34">
        <f>_xlfn.XLOOKUP(Tabla15[[#This Row],[COD]],TNOMINA[CODIGO],TNOMINA[Otros Descuentos])</f>
        <v>0</v>
      </c>
      <c r="U613" s="34">
        <f>_xlfn.XLOOKUP(Tabla15[[#This Row],[COD]],TNOMINA[CODIGO],TNOMINA[sneto])</f>
        <v>21679.29</v>
      </c>
      <c r="V613" s="21" t="str" cm="1">
        <f t="array" ref="V613">_xlfn.XLOOKUP(Tabla15[[#This Row],[cedula]],MINC_022025[NUMERO_DOCUMENTO],LEFT(MINC_022025[GENERO],1))</f>
        <v>M</v>
      </c>
      <c r="W613" s="56" t="str">
        <f>_xlfn.XLOOKUP(Tabla15[[#This Row],[DIRECCIÓN O DEPARTAMENTO]],MINC_022025[LUGAR_FUNCIONES],MINC_022025[LUGAR_FUNCIONES_CODIGO])</f>
        <v>01.83.04.01.01</v>
      </c>
      <c r="X613" s="21">
        <f>LEN(Tabla15[[#This Row],[CODIGO LUGAR]])</f>
        <v>14</v>
      </c>
      <c r="Y613" s="21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>
      <c r="A614" s="42" t="str">
        <f>Tabla15[[#This Row],[cedula]]&amp;Tabla15[[#This Row],[CTA]]&amp;Tabla15[[#This Row],[prog]]</f>
        <v>040001283242.1.1.1.0113</v>
      </c>
      <c r="B614" s="21" t="s">
        <v>1787</v>
      </c>
      <c r="C614" s="59" t="s">
        <v>1811</v>
      </c>
      <c r="D614" s="59" t="s">
        <v>5759</v>
      </c>
      <c r="E614" s="59" t="s">
        <v>5731</v>
      </c>
      <c r="F614" s="59" t="s">
        <v>9</v>
      </c>
      <c r="G614" s="59" t="s">
        <v>2451</v>
      </c>
      <c r="H614" s="21" t="str">
        <f>_xlfn.XLOOKUP(Tabla15[[#This Row],[cedula]],MINC_022025[CATEGORIA_PROPIA],MINC_022025[FECHA_INGRESO_PRIMER_CARGO],_xlfn.XLOOKUP(Tabla15[[#This Row],[COD]],TNOMINA[CODIGO],TNOMINA[nombre]))</f>
        <v>DARLIN ARAGONEZ ALVAREZ</v>
      </c>
      <c r="I614" s="21" t="str">
        <f>_xlfn.XLOOKUP(Tabla15[[#This Row],[cedula]],MINC_022025[CATEGORIA_PROPIA],MINC_022025[CARGO],_xlfn.XLOOKUP(Tabla15[[#This Row],[COD]],TNOMINA[CODIGO],TNOMINA[cargo]))</f>
        <v>RECEPCIONISTA</v>
      </c>
      <c r="J614" s="21" t="str">
        <f>_xlfn.XLOOKUP(Tabla15[[#This Row],[cedula]],MINC_022025[NUMERO_DOCUMENTO],MINC_022025[LUGAR_FUNCIONES])</f>
        <v>DIRECCION DE FERIA DEL LIBRO</v>
      </c>
      <c r="K6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4" s="21" t="str">
        <f>_xlfn.XLOOKUP(Tabla15[[#This Row],[CARGO]],TSIMPLIFICADO[CARGO],TSIMPLIFICADO[CATEGORIA DEL SERVIDOR],Tabla15[[#This Row],[TIPO]])</f>
        <v>ESTATUTO SIMPLIFICADO</v>
      </c>
      <c r="M614" s="21" t="str">
        <f>IF(Tabla15[[#This Row],[CTA]]="2.1.1.3.01","TRAMITE DE PENSION",IF(Tabla15[[#This Row],[CAT1]]&lt;&gt;"",Tabla15[[#This Row],[CAT1]],Tabla15[[#This Row],[CAT2]]))</f>
        <v>ESTATUTO SIMPLIFICADO</v>
      </c>
      <c r="N614" s="86" t="str">
        <f>_xlfn.XLOOKUP(Tabla15[[#This Row],[cedula]],TFECHA[cedula],TFECHA[desde],"")</f>
        <v/>
      </c>
      <c r="O614" s="86" t="str">
        <f>_xlfn.XLOOKUP(Tabla15[[#This Row],[cedula]],TFECHA[cedula],TFECHA[hasta],"")</f>
        <v/>
      </c>
      <c r="P614" s="34">
        <f>_xlfn.XLOOKUP(Tabla15[[#This Row],[COD]],TNOMINA[CODIGO],TNOMINA[sbruto])</f>
        <v>25000</v>
      </c>
      <c r="Q614" s="34">
        <f>_xlfn.XLOOKUP(Tabla15[[#This Row],[COD]],TNOMINA[CODIGO],TNOMINA[ISR])</f>
        <v>0</v>
      </c>
      <c r="R614" s="34">
        <f>_xlfn.XLOOKUP(Tabla15[[#This Row],[COD]],TNOMINA[CODIGO],TNOMINA[SFS])</f>
        <v>760</v>
      </c>
      <c r="S614" s="34">
        <f>_xlfn.XLOOKUP(Tabla15[[#This Row],[COD]],TNOMINA[CODIGO],TNOMINA[AFP])</f>
        <v>717.5</v>
      </c>
      <c r="T614" s="34">
        <f>_xlfn.XLOOKUP(Tabla15[[#This Row],[COD]],TNOMINA[CODIGO],TNOMINA[Otros Descuentos])</f>
        <v>0</v>
      </c>
      <c r="U614" s="34">
        <f>_xlfn.XLOOKUP(Tabla15[[#This Row],[COD]],TNOMINA[CODIGO],TNOMINA[sneto])</f>
        <v>20131.5</v>
      </c>
      <c r="V614" s="21" t="str" cm="1">
        <f t="array" ref="V614">_xlfn.XLOOKUP(Tabla15[[#This Row],[cedula]],MINC_022025[NUMERO_DOCUMENTO],LEFT(MINC_022025[GENERO],1))</f>
        <v>F</v>
      </c>
      <c r="W614" s="56" t="str">
        <f>_xlfn.XLOOKUP(Tabla15[[#This Row],[DIRECCIÓN O DEPARTAMENTO]],MINC_022025[LUGAR_FUNCIONES],MINC_022025[LUGAR_FUNCIONES_CODIGO])</f>
        <v>01.83.04.01.01</v>
      </c>
      <c r="X614" s="21">
        <f>LEN(Tabla15[[#This Row],[CODIGO LUGAR]])</f>
        <v>14</v>
      </c>
      <c r="Y614" s="21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>
      <c r="A615" s="42" t="str">
        <f>Tabla15[[#This Row],[cedula]]&amp;Tabla15[[#This Row],[CTA]]&amp;Tabla15[[#This Row],[prog]]</f>
        <v>001111408512.1.1.1.0113</v>
      </c>
      <c r="B615" s="21" t="s">
        <v>1787</v>
      </c>
      <c r="C615" s="59" t="s">
        <v>1811</v>
      </c>
      <c r="D615" s="59" t="s">
        <v>5759</v>
      </c>
      <c r="E615" s="59" t="s">
        <v>5731</v>
      </c>
      <c r="F615" s="59" t="s">
        <v>9</v>
      </c>
      <c r="G615" s="59" t="s">
        <v>1611</v>
      </c>
      <c r="H615" s="21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615" s="21" t="str">
        <f>_xlfn.XLOOKUP(Tabla15[[#This Row],[cedula]],MINC_022025[CATEGORIA_PROPIA],MINC_022025[CARGO],_xlfn.XLOOKUP(Tabla15[[#This Row],[COD]],TNOMINA[CODIGO],TNOMINA[cargo]))</f>
        <v>CORRECTOR (A) DE ESTILO</v>
      </c>
      <c r="J615" s="21" t="str">
        <f>_xlfn.XLOOKUP(Tabla15[[#This Row],[cedula]],MINC_022025[NUMERO_DOCUMENTO],MINC_022025[LUGAR_FUNCIONES])</f>
        <v>DIRECCION EDITORA NACIONAL</v>
      </c>
      <c r="K6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5" s="21" t="str">
        <f>_xlfn.XLOOKUP(Tabla15[[#This Row],[CARGO]],TSIMPLIFICADO[CARGO],TSIMPLIFICADO[CATEGORIA DEL SERVIDOR],Tabla15[[#This Row],[TIPO]])</f>
        <v>FIJO</v>
      </c>
      <c r="M615" s="21" t="str">
        <f>IF(Tabla15[[#This Row],[CTA]]="2.1.1.3.01","TRAMITE DE PENSION",IF(Tabla15[[#This Row],[CAT1]]&lt;&gt;"",Tabla15[[#This Row],[CAT1]],Tabla15[[#This Row],[CAT2]]))</f>
        <v>FIJO</v>
      </c>
      <c r="N615" s="86" t="str">
        <f>_xlfn.XLOOKUP(Tabla15[[#This Row],[cedula]],TFECHA[cedula],TFECHA[desde],"")</f>
        <v/>
      </c>
      <c r="O615" s="86" t="str">
        <f>_xlfn.XLOOKUP(Tabla15[[#This Row],[cedula]],TFECHA[cedula],TFECHA[hasta],"")</f>
        <v/>
      </c>
      <c r="P615" s="34">
        <f>_xlfn.XLOOKUP(Tabla15[[#This Row],[COD]],TNOMINA[CODIGO],TNOMINA[sbruto])</f>
        <v>115000</v>
      </c>
      <c r="Q615" s="34">
        <f>_xlfn.XLOOKUP(Tabla15[[#This Row],[COD]],TNOMINA[CODIGO],TNOMINA[ISR])</f>
        <v>14776.01</v>
      </c>
      <c r="R615" s="34">
        <f>_xlfn.XLOOKUP(Tabla15[[#This Row],[COD]],TNOMINA[CODIGO],TNOMINA[SFS])</f>
        <v>3496</v>
      </c>
      <c r="S615" s="34">
        <f>_xlfn.XLOOKUP(Tabla15[[#This Row],[COD]],TNOMINA[CODIGO],TNOMINA[AFP])</f>
        <v>3300.5</v>
      </c>
      <c r="T615" s="34">
        <f>_xlfn.XLOOKUP(Tabla15[[#This Row],[COD]],TNOMINA[CODIGO],TNOMINA[Otros Descuentos])</f>
        <v>3455.9199999999983</v>
      </c>
      <c r="U615" s="34">
        <f>_xlfn.XLOOKUP(Tabla15[[#This Row],[COD]],TNOMINA[CODIGO],TNOMINA[sneto])</f>
        <v>89971.57</v>
      </c>
      <c r="V615" s="21" t="str" cm="1">
        <f t="array" ref="V615">_xlfn.XLOOKUP(Tabla15[[#This Row],[cedula]],MINC_022025[NUMERO_DOCUMENTO],LEFT(MINC_022025[GENERO],1))</f>
        <v>F</v>
      </c>
      <c r="W615" s="56" t="str">
        <f>_xlfn.XLOOKUP(Tabla15[[#This Row],[DIRECCIÓN O DEPARTAMENTO]],MINC_022025[LUGAR_FUNCIONES],MINC_022025[LUGAR_FUNCIONES_CODIGO])</f>
        <v>01.83.04.01.02</v>
      </c>
      <c r="X615" s="21">
        <f>LEN(Tabla15[[#This Row],[CODIGO LUGAR]])</f>
        <v>14</v>
      </c>
      <c r="Y615" s="21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>
      <c r="A616" s="42" t="str">
        <f>Tabla15[[#This Row],[cedula]]&amp;Tabla15[[#This Row],[CTA]]&amp;Tabla15[[#This Row],[prog]]</f>
        <v>001181728162.1.1.1.0113</v>
      </c>
      <c r="B616" s="21" t="s">
        <v>1787</v>
      </c>
      <c r="C616" s="35" t="s">
        <v>1811</v>
      </c>
      <c r="D616" s="35" t="s">
        <v>5759</v>
      </c>
      <c r="E616" s="60" t="s">
        <v>5731</v>
      </c>
      <c r="F616" s="62" t="s">
        <v>9</v>
      </c>
      <c r="G616" s="35" t="s">
        <v>1568</v>
      </c>
      <c r="H616" s="21" t="str">
        <f>_xlfn.XLOOKUP(Tabla15[[#This Row],[cedula]],MINC_022025[CATEGORIA_PROPIA],MINC_022025[FECHA_INGRESO_PRIMER_CARGO],_xlfn.XLOOKUP(Tabla15[[#This Row],[COD]],TNOMINA[CODIGO],TNOMINA[nombre]))</f>
        <v>IKER JACOB TEJEDA</v>
      </c>
      <c r="I616" s="21" t="str">
        <f>_xlfn.XLOOKUP(Tabla15[[#This Row],[cedula]],MINC_022025[CATEGORIA_PROPIA],MINC_022025[CARGO],_xlfn.XLOOKUP(Tabla15[[#This Row],[COD]],TNOMINA[CODIGO],TNOMINA[cargo]))</f>
        <v>ANALISTA</v>
      </c>
      <c r="J616" s="21" t="str">
        <f>_xlfn.XLOOKUP(Tabla15[[#This Row],[cedula]],MINC_022025[NUMERO_DOCUMENTO],MINC_022025[LUGAR_FUNCIONES])</f>
        <v>DIRECCION EDITORA NACIONAL</v>
      </c>
      <c r="K6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6" s="21" t="str">
        <f>_xlfn.XLOOKUP(Tabla15[[#This Row],[CARGO]],TSIMPLIFICADO[CARGO],TSIMPLIFICADO[CATEGORIA DEL SERVIDOR],Tabla15[[#This Row],[TIPO]])</f>
        <v>FIJO</v>
      </c>
      <c r="M616" s="21" t="str">
        <f>IF(Tabla15[[#This Row],[CTA]]="2.1.1.3.01","TRAMITE DE PENSION",IF(Tabla15[[#This Row],[CAT1]]&lt;&gt;"",Tabla15[[#This Row],[CAT1]],Tabla15[[#This Row],[CAT2]]))</f>
        <v>FIJO</v>
      </c>
      <c r="N616" s="86" t="str">
        <f>_xlfn.XLOOKUP(Tabla15[[#This Row],[cedula]],TFECHA[cedula],TFECHA[desde],"")</f>
        <v/>
      </c>
      <c r="O616" s="86" t="str">
        <f>_xlfn.XLOOKUP(Tabla15[[#This Row],[cedula]],TFECHA[cedula],TFECHA[hasta],"")</f>
        <v/>
      </c>
      <c r="P616" s="34">
        <f>_xlfn.XLOOKUP(Tabla15[[#This Row],[COD]],TNOMINA[CODIGO],TNOMINA[sbruto])</f>
        <v>65000</v>
      </c>
      <c r="Q616" s="34">
        <f>_xlfn.XLOOKUP(Tabla15[[#This Row],[COD]],TNOMINA[CODIGO],TNOMINA[ISR])</f>
        <v>4427.58</v>
      </c>
      <c r="R616" s="34">
        <f>_xlfn.XLOOKUP(Tabla15[[#This Row],[COD]],TNOMINA[CODIGO],TNOMINA[SFS])</f>
        <v>1976</v>
      </c>
      <c r="S616" s="34">
        <f>_xlfn.XLOOKUP(Tabla15[[#This Row],[COD]],TNOMINA[CODIGO],TNOMINA[AFP])</f>
        <v>1865.5</v>
      </c>
      <c r="T616" s="34">
        <f>_xlfn.XLOOKUP(Tabla15[[#This Row],[COD]],TNOMINA[CODIGO],TNOMINA[Otros Descuentos])</f>
        <v>25</v>
      </c>
      <c r="U616" s="34">
        <f>_xlfn.XLOOKUP(Tabla15[[#This Row],[COD]],TNOMINA[CODIGO],TNOMINA[sneto])</f>
        <v>56705.919999999998</v>
      </c>
      <c r="V616" s="21" t="str" cm="1">
        <f t="array" ref="V616">_xlfn.XLOOKUP(Tabla15[[#This Row],[cedula]],MINC_022025[NUMERO_DOCUMENTO],LEFT(MINC_022025[GENERO],1))</f>
        <v>M</v>
      </c>
      <c r="W616" s="56" t="str">
        <f>_xlfn.XLOOKUP(Tabla15[[#This Row],[DIRECCIÓN O DEPARTAMENTO]],MINC_022025[LUGAR_FUNCIONES],MINC_022025[LUGAR_FUNCIONES_CODIGO])</f>
        <v>01.83.04.01.02</v>
      </c>
      <c r="X616" s="21">
        <f>LEN(Tabla15[[#This Row],[CODIGO LUGAR]])</f>
        <v>14</v>
      </c>
      <c r="Y616" s="21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>
      <c r="A617" s="42" t="str">
        <f>Tabla15[[#This Row],[cedula]]&amp;Tabla15[[#This Row],[CTA]]&amp;Tabla15[[#This Row],[prog]]</f>
        <v>053003541222.1.1.1.0113</v>
      </c>
      <c r="B617" s="21" t="s">
        <v>1787</v>
      </c>
      <c r="C617" s="59" t="s">
        <v>1811</v>
      </c>
      <c r="D617" s="59" t="s">
        <v>5759</v>
      </c>
      <c r="E617" s="59" t="s">
        <v>5731</v>
      </c>
      <c r="F617" s="59" t="s">
        <v>9</v>
      </c>
      <c r="G617" s="59" t="s">
        <v>1598</v>
      </c>
      <c r="H617" s="21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617" s="21" t="str">
        <f>_xlfn.XLOOKUP(Tabla15[[#This Row],[cedula]],MINC_022025[CATEGORIA_PROPIA],MINC_022025[CARGO],_xlfn.XLOOKUP(Tabla15[[#This Row],[COD]],TNOMINA[CODIGO],TNOMINA[cargo]))</f>
        <v>ANALISTA</v>
      </c>
      <c r="J617" s="21" t="str">
        <f>_xlfn.XLOOKUP(Tabla15[[#This Row],[cedula]],MINC_022025[NUMERO_DOCUMENTO],MINC_022025[LUGAR_FUNCIONES])</f>
        <v>DIRECCION EDITORA NACIONAL</v>
      </c>
      <c r="K6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7" s="21" t="str">
        <f>_xlfn.XLOOKUP(Tabla15[[#This Row],[CARGO]],TSIMPLIFICADO[CARGO],TSIMPLIFICADO[CATEGORIA DEL SERVIDOR],Tabla15[[#This Row],[TIPO]])</f>
        <v>FIJO</v>
      </c>
      <c r="M617" s="21" t="str">
        <f>IF(Tabla15[[#This Row],[CTA]]="2.1.1.3.01","TRAMITE DE PENSION",IF(Tabla15[[#This Row],[CAT1]]&lt;&gt;"",Tabla15[[#This Row],[CAT1]],Tabla15[[#This Row],[CAT2]]))</f>
        <v>FIJO</v>
      </c>
      <c r="N617" s="86" t="str">
        <f>_xlfn.XLOOKUP(Tabla15[[#This Row],[cedula]],TFECHA[cedula],TFECHA[desde],"")</f>
        <v/>
      </c>
      <c r="O617" s="86" t="str">
        <f>_xlfn.XLOOKUP(Tabla15[[#This Row],[cedula]],TFECHA[cedula],TFECHA[hasta],"")</f>
        <v/>
      </c>
      <c r="P617" s="34">
        <f>_xlfn.XLOOKUP(Tabla15[[#This Row],[COD]],TNOMINA[CODIGO],TNOMINA[sbruto])</f>
        <v>65000</v>
      </c>
      <c r="Q617" s="34">
        <f>_xlfn.XLOOKUP(Tabla15[[#This Row],[COD]],TNOMINA[CODIGO],TNOMINA[ISR])</f>
        <v>4084.48</v>
      </c>
      <c r="R617" s="34">
        <f>_xlfn.XLOOKUP(Tabla15[[#This Row],[COD]],TNOMINA[CODIGO],TNOMINA[SFS])</f>
        <v>1976</v>
      </c>
      <c r="S617" s="34">
        <f>_xlfn.XLOOKUP(Tabla15[[#This Row],[COD]],TNOMINA[CODIGO],TNOMINA[AFP])</f>
        <v>1865.5</v>
      </c>
      <c r="T617" s="34">
        <f>_xlfn.XLOOKUP(Tabla15[[#This Row],[COD]],TNOMINA[CODIGO],TNOMINA[Otros Descuentos])</f>
        <v>1740.4599999999991</v>
      </c>
      <c r="U617" s="34">
        <f>_xlfn.XLOOKUP(Tabla15[[#This Row],[COD]],TNOMINA[CODIGO],TNOMINA[sneto])</f>
        <v>55333.56</v>
      </c>
      <c r="V617" s="21" t="str" cm="1">
        <f t="array" ref="V617">_xlfn.XLOOKUP(Tabla15[[#This Row],[cedula]],MINC_022025[NUMERO_DOCUMENTO],LEFT(MINC_022025[GENERO],1))</f>
        <v>M</v>
      </c>
      <c r="W617" s="56" t="str">
        <f>_xlfn.XLOOKUP(Tabla15[[#This Row],[DIRECCIÓN O DEPARTAMENTO]],MINC_022025[LUGAR_FUNCIONES],MINC_022025[LUGAR_FUNCIONES_CODIGO])</f>
        <v>01.83.04.01.02</v>
      </c>
      <c r="X617" s="21">
        <f>LEN(Tabla15[[#This Row],[CODIGO LUGAR]])</f>
        <v>14</v>
      </c>
      <c r="Y617" s="21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>
      <c r="A618" s="42" t="str">
        <f>Tabla15[[#This Row],[cedula]]&amp;Tabla15[[#This Row],[CTA]]&amp;Tabla15[[#This Row],[prog]]</f>
        <v>013000704382.1.1.1.0113</v>
      </c>
      <c r="B618" s="21" t="s">
        <v>1787</v>
      </c>
      <c r="C618" s="59" t="s">
        <v>1811</v>
      </c>
      <c r="D618" s="59" t="s">
        <v>5759</v>
      </c>
      <c r="E618" s="59" t="s">
        <v>5731</v>
      </c>
      <c r="F618" s="59" t="s">
        <v>9</v>
      </c>
      <c r="G618" s="59" t="s">
        <v>1514</v>
      </c>
      <c r="H618" s="21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618" s="21" t="str">
        <f>_xlfn.XLOOKUP(Tabla15[[#This Row],[cedula]],MINC_022025[CATEGORIA_PROPIA],MINC_022025[CARGO],_xlfn.XLOOKUP(Tabla15[[#This Row],[COD]],TNOMINA[CODIGO],TNOMINA[cargo]))</f>
        <v>ENCARGADA ADMINISTRATIVA</v>
      </c>
      <c r="J618" s="21" t="str">
        <f>_xlfn.XLOOKUP(Tabla15[[#This Row],[cedula]],MINC_022025[NUMERO_DOCUMENTO],MINC_022025[LUGAR_FUNCIONES])</f>
        <v>DIRECCION EDITORA NACIONAL</v>
      </c>
      <c r="K6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8" s="21" t="str">
        <f>_xlfn.XLOOKUP(Tabla15[[#This Row],[CARGO]],TSIMPLIFICADO[CARGO],TSIMPLIFICADO[CATEGORIA DEL SERVIDOR],Tabla15[[#This Row],[TIPO]])</f>
        <v>FIJO</v>
      </c>
      <c r="M618" s="21" t="str">
        <f>IF(Tabla15[[#This Row],[CTA]]="2.1.1.3.01","TRAMITE DE PENSION",IF(Tabla15[[#This Row],[CAT1]]&lt;&gt;"",Tabla15[[#This Row],[CAT1]],Tabla15[[#This Row],[CAT2]]))</f>
        <v>FIJO</v>
      </c>
      <c r="N618" s="86" t="str">
        <f>_xlfn.XLOOKUP(Tabla15[[#This Row],[cedula]],TFECHA[cedula],TFECHA[desde],"")</f>
        <v/>
      </c>
      <c r="O618" s="86" t="str">
        <f>_xlfn.XLOOKUP(Tabla15[[#This Row],[cedula]],TFECHA[cedula],TFECHA[hasta],"")</f>
        <v/>
      </c>
      <c r="P618" s="34">
        <f>_xlfn.XLOOKUP(Tabla15[[#This Row],[COD]],TNOMINA[CODIGO],TNOMINA[sbruto])</f>
        <v>50000</v>
      </c>
      <c r="Q618" s="34">
        <f>_xlfn.XLOOKUP(Tabla15[[#This Row],[COD]],TNOMINA[CODIGO],TNOMINA[ISR])</f>
        <v>1596.68</v>
      </c>
      <c r="R618" s="34">
        <f>_xlfn.XLOOKUP(Tabla15[[#This Row],[COD]],TNOMINA[CODIGO],TNOMINA[SFS])</f>
        <v>1520</v>
      </c>
      <c r="S618" s="34">
        <f>_xlfn.XLOOKUP(Tabla15[[#This Row],[COD]],TNOMINA[CODIGO],TNOMINA[AFP])</f>
        <v>1435</v>
      </c>
      <c r="T618" s="34">
        <f>_xlfn.XLOOKUP(Tabla15[[#This Row],[COD]],TNOMINA[CODIGO],TNOMINA[Otros Descuentos])</f>
        <v>23741.84</v>
      </c>
      <c r="U618" s="34">
        <f>_xlfn.XLOOKUP(Tabla15[[#This Row],[COD]],TNOMINA[CODIGO],TNOMINA[sneto])</f>
        <v>21706.48</v>
      </c>
      <c r="V618" s="21" t="str" cm="1">
        <f t="array" ref="V618">_xlfn.XLOOKUP(Tabla15[[#This Row],[cedula]],MINC_022025[NUMERO_DOCUMENTO],LEFT(MINC_022025[GENERO],1))</f>
        <v>F</v>
      </c>
      <c r="W618" s="56" t="str">
        <f>_xlfn.XLOOKUP(Tabla15[[#This Row],[DIRECCIÓN O DEPARTAMENTO]],MINC_022025[LUGAR_FUNCIONES],MINC_022025[LUGAR_FUNCIONES_CODIGO])</f>
        <v>01.83.04.01.02</v>
      </c>
      <c r="X618" s="21">
        <f>LEN(Tabla15[[#This Row],[CODIGO LUGAR]])</f>
        <v>14</v>
      </c>
      <c r="Y618" s="21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>
      <c r="A619" s="42" t="str">
        <f>Tabla15[[#This Row],[cedula]]&amp;Tabla15[[#This Row],[CTA]]&amp;Tabla15[[#This Row],[prog]]</f>
        <v>402080030292.1.1.1.0113</v>
      </c>
      <c r="B619" s="21" t="s">
        <v>1787</v>
      </c>
      <c r="C619" s="59" t="s">
        <v>1811</v>
      </c>
      <c r="D619" s="59" t="s">
        <v>5759</v>
      </c>
      <c r="E619" s="59" t="s">
        <v>5731</v>
      </c>
      <c r="F619" s="59" t="s">
        <v>9</v>
      </c>
      <c r="G619" s="59" t="s">
        <v>2536</v>
      </c>
      <c r="H619" s="21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619" s="21" t="str">
        <f>_xlfn.XLOOKUP(Tabla15[[#This Row],[cedula]],MINC_022025[CATEGORIA_PROPIA],MINC_022025[CARGO],_xlfn.XLOOKUP(Tabla15[[#This Row],[COD]],TNOMINA[CODIGO],TNOMINA[cargo]))</f>
        <v>MENSAJERO EXTERNO</v>
      </c>
      <c r="J619" s="21" t="str">
        <f>_xlfn.XLOOKUP(Tabla15[[#This Row],[cedula]],MINC_022025[NUMERO_DOCUMENTO],MINC_022025[LUGAR_FUNCIONES])</f>
        <v>DIRECCION EDITORA NACIONAL</v>
      </c>
      <c r="K6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19" s="21" t="str">
        <f>_xlfn.XLOOKUP(Tabla15[[#This Row],[CARGO]],TSIMPLIFICADO[CARGO],TSIMPLIFICADO[CATEGORIA DEL SERVIDOR],Tabla15[[#This Row],[TIPO]])</f>
        <v>ESTATUTO SIMPLIFICADO</v>
      </c>
      <c r="M619" s="21" t="str">
        <f>IF(Tabla15[[#This Row],[CTA]]="2.1.1.3.01","TRAMITE DE PENSION",IF(Tabla15[[#This Row],[CAT1]]&lt;&gt;"",Tabla15[[#This Row],[CAT1]],Tabla15[[#This Row],[CAT2]]))</f>
        <v>ESTATUTO SIMPLIFICADO</v>
      </c>
      <c r="N619" s="86" t="str">
        <f>_xlfn.XLOOKUP(Tabla15[[#This Row],[cedula]],TFECHA[cedula],TFECHA[desde],"")</f>
        <v/>
      </c>
      <c r="O619" s="86" t="str">
        <f>_xlfn.XLOOKUP(Tabla15[[#This Row],[cedula]],TFECHA[cedula],TFECHA[hasta],"")</f>
        <v/>
      </c>
      <c r="P619" s="34">
        <f>_xlfn.XLOOKUP(Tabla15[[#This Row],[COD]],TNOMINA[CODIGO],TNOMINA[sbruto])</f>
        <v>22000</v>
      </c>
      <c r="Q619" s="34">
        <f>_xlfn.XLOOKUP(Tabla15[[#This Row],[COD]],TNOMINA[CODIGO],TNOMINA[ISR])</f>
        <v>0</v>
      </c>
      <c r="R619" s="34">
        <f>_xlfn.XLOOKUP(Tabla15[[#This Row],[COD]],TNOMINA[CODIGO],TNOMINA[SFS])</f>
        <v>668.8</v>
      </c>
      <c r="S619" s="34">
        <f>_xlfn.XLOOKUP(Tabla15[[#This Row],[COD]],TNOMINA[CODIGO],TNOMINA[AFP])</f>
        <v>631.4</v>
      </c>
      <c r="T619" s="34">
        <f>_xlfn.XLOOKUP(Tabla15[[#This Row],[COD]],TNOMINA[CODIGO],TNOMINA[Otros Descuentos])</f>
        <v>0</v>
      </c>
      <c r="U619" s="34">
        <f>_xlfn.XLOOKUP(Tabla15[[#This Row],[COD]],TNOMINA[CODIGO],TNOMINA[sneto])</f>
        <v>20674.8</v>
      </c>
      <c r="V619" s="21" t="str" cm="1">
        <f t="array" ref="V619">_xlfn.XLOOKUP(Tabla15[[#This Row],[cedula]],MINC_022025[NUMERO_DOCUMENTO],LEFT(MINC_022025[GENERO],1))</f>
        <v>F</v>
      </c>
      <c r="W619" s="56" t="str">
        <f>_xlfn.XLOOKUP(Tabla15[[#This Row],[DIRECCIÓN O DEPARTAMENTO]],MINC_022025[LUGAR_FUNCIONES],MINC_022025[LUGAR_FUNCIONES_CODIGO])</f>
        <v>01.83.04.01.02</v>
      </c>
      <c r="X619" s="21">
        <f>LEN(Tabla15[[#This Row],[CODIGO LUGAR]])</f>
        <v>14</v>
      </c>
      <c r="Y619" s="21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>
      <c r="A620" s="42" t="str">
        <f>Tabla15[[#This Row],[cedula]]&amp;Tabla15[[#This Row],[CTA]]&amp;Tabla15[[#This Row],[prog]]</f>
        <v>054010693712.1.1.1.0113</v>
      </c>
      <c r="B620" s="21" t="s">
        <v>1787</v>
      </c>
      <c r="C620" s="59" t="s">
        <v>1811</v>
      </c>
      <c r="D620" s="59" t="s">
        <v>5759</v>
      </c>
      <c r="E620" s="59" t="s">
        <v>5731</v>
      </c>
      <c r="F620" s="59" t="s">
        <v>9</v>
      </c>
      <c r="G620" s="59" t="s">
        <v>1397</v>
      </c>
      <c r="H620" s="21" t="str">
        <f>_xlfn.XLOOKUP(Tabla15[[#This Row],[cedula]],MINC_022025[CATEGORIA_PROPIA],MINC_022025[FECHA_INGRESO_PRIMER_CARGO],_xlfn.XLOOKUP(Tabla15[[#This Row],[COD]],TNOMINA[CODIGO],TNOMINA[nombre]))</f>
        <v>RAMON FARI ROSARIO PEÑA</v>
      </c>
      <c r="I620" s="21" t="str">
        <f>_xlfn.XLOOKUP(Tabla15[[#This Row],[cedula]],MINC_022025[CATEGORIA_PROPIA],MINC_022025[CARGO],_xlfn.XLOOKUP(Tabla15[[#This Row],[COD]],TNOMINA[CODIGO],TNOMINA[cargo]))</f>
        <v>DIRECTOR (A)</v>
      </c>
      <c r="J620" s="21" t="str">
        <f>_xlfn.XLOOKUP(Tabla15[[#This Row],[cedula]],MINC_022025[NUMERO_DOCUMENTO],MINC_022025[LUGAR_FUNCIONES])</f>
        <v>DIRECCION DE GESTION LITERARIA</v>
      </c>
      <c r="K6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0" s="21" t="str">
        <f>_xlfn.XLOOKUP(Tabla15[[#This Row],[CARGO]],TSIMPLIFICADO[CARGO],TSIMPLIFICADO[CATEGORIA DEL SERVIDOR],Tabla15[[#This Row],[TIPO]])</f>
        <v>FIJO</v>
      </c>
      <c r="M620" s="21" t="str">
        <f>IF(Tabla15[[#This Row],[CTA]]="2.1.1.3.01","TRAMITE DE PENSION",IF(Tabla15[[#This Row],[CAT1]]&lt;&gt;"",Tabla15[[#This Row],[CAT1]],Tabla15[[#This Row],[CAT2]]))</f>
        <v>FIJO</v>
      </c>
      <c r="N620" s="86" t="str">
        <f>_xlfn.XLOOKUP(Tabla15[[#This Row],[cedula]],TFECHA[cedula],TFECHA[desde],"")</f>
        <v/>
      </c>
      <c r="O620" s="86" t="str">
        <f>_xlfn.XLOOKUP(Tabla15[[#This Row],[cedula]],TFECHA[cedula],TFECHA[hasta],"")</f>
        <v/>
      </c>
      <c r="P620" s="34">
        <f>_xlfn.XLOOKUP(Tabla15[[#This Row],[COD]],TNOMINA[CODIGO],TNOMINA[sbruto])</f>
        <v>140000</v>
      </c>
      <c r="Q620" s="34">
        <f>_xlfn.XLOOKUP(Tabla15[[#This Row],[COD]],TNOMINA[CODIGO],TNOMINA[ISR])</f>
        <v>20656.64</v>
      </c>
      <c r="R620" s="34">
        <f>_xlfn.XLOOKUP(Tabla15[[#This Row],[COD]],TNOMINA[CODIGO],TNOMINA[SFS])</f>
        <v>4256</v>
      </c>
      <c r="S620" s="34">
        <f>_xlfn.XLOOKUP(Tabla15[[#This Row],[COD]],TNOMINA[CODIGO],TNOMINA[AFP])</f>
        <v>4018</v>
      </c>
      <c r="T620" s="34">
        <f>_xlfn.XLOOKUP(Tabla15[[#This Row],[COD]],TNOMINA[CODIGO],TNOMINA[Otros Descuentos])</f>
        <v>3455.9199999999983</v>
      </c>
      <c r="U620" s="34">
        <f>_xlfn.XLOOKUP(Tabla15[[#This Row],[COD]],TNOMINA[CODIGO],TNOMINA[sneto])</f>
        <v>107613.44</v>
      </c>
      <c r="V620" s="21" t="str" cm="1">
        <f t="array" ref="V620">_xlfn.XLOOKUP(Tabla15[[#This Row],[cedula]],MINC_022025[NUMERO_DOCUMENTO],LEFT(MINC_022025[GENERO],1))</f>
        <v>M</v>
      </c>
      <c r="W620" s="56" t="str">
        <f>_xlfn.XLOOKUP(Tabla15[[#This Row],[DIRECCIÓN O DEPARTAMENTO]],MINC_022025[LUGAR_FUNCIONES],MINC_022025[LUGAR_FUNCIONES_CODIGO])</f>
        <v>01.83.04.01.03</v>
      </c>
      <c r="X620" s="21">
        <f>LEN(Tabla15[[#This Row],[CODIGO LUGAR]])</f>
        <v>14</v>
      </c>
      <c r="Y620" s="21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>
      <c r="A621" s="42" t="str">
        <f>Tabla15[[#This Row],[cedula]]&amp;Tabla15[[#This Row],[CTA]]&amp;Tabla15[[#This Row],[prog]]</f>
        <v>001000923602.1.1.1.0113</v>
      </c>
      <c r="B621" s="21" t="s">
        <v>1787</v>
      </c>
      <c r="C621" s="59" t="s">
        <v>1811</v>
      </c>
      <c r="D621" s="59" t="s">
        <v>5759</v>
      </c>
      <c r="E621" s="59" t="s">
        <v>5731</v>
      </c>
      <c r="F621" s="59" t="s">
        <v>9</v>
      </c>
      <c r="G621" s="59" t="s">
        <v>959</v>
      </c>
      <c r="H621" s="21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621" s="21" t="str">
        <f>_xlfn.XLOOKUP(Tabla15[[#This Row],[cedula]],MINC_022025[CATEGORIA_PROPIA],MINC_022025[CARGO],_xlfn.XLOOKUP(Tabla15[[#This Row],[COD]],TNOMINA[CODIGO],TNOMINA[cargo]))</f>
        <v>SECRETARIA</v>
      </c>
      <c r="J621" s="21" t="str">
        <f>_xlfn.XLOOKUP(Tabla15[[#This Row],[cedula]],MINC_022025[NUMERO_DOCUMENTO],MINC_022025[LUGAR_FUNCIONES])</f>
        <v>DIRECCION DE GESTION LITERARIA</v>
      </c>
      <c r="K6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21" s="21" t="str">
        <f>_xlfn.XLOOKUP(Tabla15[[#This Row],[CARGO]],TSIMPLIFICADO[CARGO],TSIMPLIFICADO[CATEGORIA DEL SERVIDOR],Tabla15[[#This Row],[TIPO]])</f>
        <v>ESTATUTO SIMPLIFICADO</v>
      </c>
      <c r="M621" s="21" t="str">
        <f>IF(Tabla15[[#This Row],[CTA]]="2.1.1.3.01","TRAMITE DE PENSION",IF(Tabla15[[#This Row],[CAT1]]&lt;&gt;"",Tabla15[[#This Row],[CAT1]],Tabla15[[#This Row],[CAT2]]))</f>
        <v>CARRERA ADMINISTRATIVA</v>
      </c>
      <c r="N621" s="86" t="str">
        <f>_xlfn.XLOOKUP(Tabla15[[#This Row],[cedula]],TFECHA[cedula],TFECHA[desde],"")</f>
        <v/>
      </c>
      <c r="O621" s="86" t="str">
        <f>_xlfn.XLOOKUP(Tabla15[[#This Row],[cedula]],TFECHA[cedula],TFECHA[hasta],"")</f>
        <v/>
      </c>
      <c r="P621" s="34">
        <f>_xlfn.XLOOKUP(Tabla15[[#This Row],[COD]],TNOMINA[CODIGO],TNOMINA[sbruto])</f>
        <v>35000</v>
      </c>
      <c r="Q621" s="34">
        <f>_xlfn.XLOOKUP(Tabla15[[#This Row],[COD]],TNOMINA[CODIGO],TNOMINA[ISR])</f>
        <v>0</v>
      </c>
      <c r="R621" s="34">
        <f>_xlfn.XLOOKUP(Tabla15[[#This Row],[COD]],TNOMINA[CODIGO],TNOMINA[SFS])</f>
        <v>1064</v>
      </c>
      <c r="S621" s="34">
        <f>_xlfn.XLOOKUP(Tabla15[[#This Row],[COD]],TNOMINA[CODIGO],TNOMINA[AFP])</f>
        <v>1004.5</v>
      </c>
      <c r="T621" s="34">
        <f>_xlfn.XLOOKUP(Tabla15[[#This Row],[COD]],TNOMINA[CODIGO],TNOMINA[Otros Descuentos])</f>
        <v>0</v>
      </c>
      <c r="U621" s="34">
        <f>_xlfn.XLOOKUP(Tabla15[[#This Row],[COD]],TNOMINA[CODIGO],TNOMINA[sneto])</f>
        <v>32806.5</v>
      </c>
      <c r="V621" s="21" t="str" cm="1">
        <f t="array" ref="V621">_xlfn.XLOOKUP(Tabla15[[#This Row],[cedula]],MINC_022025[NUMERO_DOCUMENTO],LEFT(MINC_022025[GENERO],1))</f>
        <v>F</v>
      </c>
      <c r="W621" s="56" t="str">
        <f>_xlfn.XLOOKUP(Tabla15[[#This Row],[DIRECCIÓN O DEPARTAMENTO]],MINC_022025[LUGAR_FUNCIONES],MINC_022025[LUGAR_FUNCIONES_CODIGO])</f>
        <v>01.83.04.01.03</v>
      </c>
      <c r="X621" s="21">
        <f>LEN(Tabla15[[#This Row],[CODIGO LUGAR]])</f>
        <v>14</v>
      </c>
      <c r="Y621" s="21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>
      <c r="A622" s="42" t="str">
        <f>Tabla15[[#This Row],[cedula]]&amp;Tabla15[[#This Row],[CTA]]&amp;Tabla15[[#This Row],[prog]]</f>
        <v>001009267402.1.1.1.0113</v>
      </c>
      <c r="B622" s="21" t="s">
        <v>1787</v>
      </c>
      <c r="C622" s="59" t="s">
        <v>1811</v>
      </c>
      <c r="D622" s="59" t="s">
        <v>5759</v>
      </c>
      <c r="E622" s="59" t="s">
        <v>5731</v>
      </c>
      <c r="F622" s="59" t="s">
        <v>9</v>
      </c>
      <c r="G622" s="59" t="s">
        <v>875</v>
      </c>
      <c r="H622" s="21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622" s="21" t="str">
        <f>_xlfn.XLOOKUP(Tabla15[[#This Row],[cedula]],MINC_022025[CATEGORIA_PROPIA],MINC_022025[CARGO],_xlfn.XLOOKUP(Tabla15[[#This Row],[COD]],TNOMINA[CODIGO],TNOMINA[cargo]))</f>
        <v>COORD. DE RELACIONES LABORALES</v>
      </c>
      <c r="J622" s="21" t="str">
        <f>_xlfn.XLOOKUP(Tabla15[[#This Row],[cedula]],MINC_022025[NUMERO_DOCUMENTO],MINC_022025[LUGAR_FUNCIONES])</f>
        <v>CENTRO NACIONAL DE ARTESANIA</v>
      </c>
      <c r="K6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22" s="21" t="str">
        <f>_xlfn.XLOOKUP(Tabla15[[#This Row],[CARGO]],TSIMPLIFICADO[CARGO],TSIMPLIFICADO[CATEGORIA DEL SERVIDOR],Tabla15[[#This Row],[TIPO]])</f>
        <v>FIJO</v>
      </c>
      <c r="M622" s="21" t="str">
        <f>IF(Tabla15[[#This Row],[CTA]]="2.1.1.3.01","TRAMITE DE PENSION",IF(Tabla15[[#This Row],[CAT1]]&lt;&gt;"",Tabla15[[#This Row],[CAT1]],Tabla15[[#This Row],[CAT2]]))</f>
        <v>CARRERA ADMINISTRATIVA</v>
      </c>
      <c r="N622" s="86" t="str">
        <f>_xlfn.XLOOKUP(Tabla15[[#This Row],[cedula]],TFECHA[cedula],TFECHA[desde],"")</f>
        <v/>
      </c>
      <c r="O622" s="86" t="str">
        <f>_xlfn.XLOOKUP(Tabla15[[#This Row],[cedula]],TFECHA[cedula],TFECHA[hasta],"")</f>
        <v/>
      </c>
      <c r="P622" s="34">
        <f>_xlfn.XLOOKUP(Tabla15[[#This Row],[COD]],TNOMINA[CODIGO],TNOMINA[sbruto])</f>
        <v>60000</v>
      </c>
      <c r="Q622" s="34">
        <f>_xlfn.XLOOKUP(Tabla15[[#This Row],[COD]],TNOMINA[CODIGO],TNOMINA[ISR])</f>
        <v>3486.68</v>
      </c>
      <c r="R622" s="34">
        <f>_xlfn.XLOOKUP(Tabla15[[#This Row],[COD]],TNOMINA[CODIGO],TNOMINA[SFS])</f>
        <v>1824</v>
      </c>
      <c r="S622" s="34">
        <f>_xlfn.XLOOKUP(Tabla15[[#This Row],[COD]],TNOMINA[CODIGO],TNOMINA[AFP])</f>
        <v>1722</v>
      </c>
      <c r="T622" s="34">
        <f>_xlfn.XLOOKUP(Tabla15[[#This Row],[COD]],TNOMINA[CODIGO],TNOMINA[Otros Descuentos])</f>
        <v>9105.9099999999962</v>
      </c>
      <c r="U622" s="34">
        <f>_xlfn.XLOOKUP(Tabla15[[#This Row],[COD]],TNOMINA[CODIGO],TNOMINA[sneto])</f>
        <v>43861.41</v>
      </c>
      <c r="V622" s="21" t="str" cm="1">
        <f t="array" ref="V622">_xlfn.XLOOKUP(Tabla15[[#This Row],[cedula]],MINC_022025[NUMERO_DOCUMENTO],LEFT(MINC_022025[GENERO],1))</f>
        <v>F</v>
      </c>
      <c r="W622" s="56" t="str">
        <f>_xlfn.XLOOKUP(Tabla15[[#This Row],[DIRECCIÓN O DEPARTAMENTO]],MINC_022025[LUGAR_FUNCIONES],MINC_022025[LUGAR_FUNCIONES_CODIGO])</f>
        <v>01.83.05.00.03</v>
      </c>
      <c r="X622" s="21">
        <f>LEN(Tabla15[[#This Row],[CODIGO LUGAR]])</f>
        <v>14</v>
      </c>
      <c r="Y622" s="21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>
      <c r="A623" s="42" t="str">
        <f>Tabla15[[#This Row],[cedula]]&amp;Tabla15[[#This Row],[CTA]]&amp;Tabla15[[#This Row],[prog]]</f>
        <v>001013175272.1.1.1.0113</v>
      </c>
      <c r="B623" s="21" t="s">
        <v>1787</v>
      </c>
      <c r="C623" s="59" t="s">
        <v>1811</v>
      </c>
      <c r="D623" s="59" t="s">
        <v>5759</v>
      </c>
      <c r="E623" s="59" t="s">
        <v>5731</v>
      </c>
      <c r="F623" s="59" t="s">
        <v>9</v>
      </c>
      <c r="G623" s="59" t="s">
        <v>2392</v>
      </c>
      <c r="H623" s="21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623" s="21" t="str">
        <f>_xlfn.XLOOKUP(Tabla15[[#This Row],[cedula]],MINC_022025[CATEGORIA_PROPIA],MINC_022025[CARGO],_xlfn.XLOOKUP(Tabla15[[#This Row],[COD]],TNOMINA[CODIGO],TNOMINA[cargo]))</f>
        <v>ELECTRICISTA</v>
      </c>
      <c r="J623" s="21" t="str">
        <f>_xlfn.XLOOKUP(Tabla15[[#This Row],[cedula]],MINC_022025[NUMERO_DOCUMENTO],MINC_022025[LUGAR_FUNCIONES])</f>
        <v>CENTRO NACIONAL DE ARTESANIA</v>
      </c>
      <c r="K6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3" s="21" t="str">
        <f>_xlfn.XLOOKUP(Tabla15[[#This Row],[CARGO]],TSIMPLIFICADO[CARGO],TSIMPLIFICADO[CATEGORIA DEL SERVIDOR],Tabla15[[#This Row],[TIPO]])</f>
        <v>ESTATUTO SIMPLIFICADO</v>
      </c>
      <c r="M623" s="21" t="str">
        <f>IF(Tabla15[[#This Row],[CTA]]="2.1.1.3.01","TRAMITE DE PENSION",IF(Tabla15[[#This Row],[CAT1]]&lt;&gt;"",Tabla15[[#This Row],[CAT1]],Tabla15[[#This Row],[CAT2]]))</f>
        <v>ESTATUTO SIMPLIFICADO</v>
      </c>
      <c r="N623" s="86" t="str">
        <f>_xlfn.XLOOKUP(Tabla15[[#This Row],[cedula]],TFECHA[cedula],TFECHA[desde],"")</f>
        <v/>
      </c>
      <c r="O623" s="86" t="str">
        <f>_xlfn.XLOOKUP(Tabla15[[#This Row],[cedula]],TFECHA[cedula],TFECHA[hasta],"")</f>
        <v/>
      </c>
      <c r="P623" s="34">
        <f>_xlfn.XLOOKUP(Tabla15[[#This Row],[COD]],TNOMINA[CODIGO],TNOMINA[sbruto])</f>
        <v>36000</v>
      </c>
      <c r="Q623" s="34">
        <f>_xlfn.XLOOKUP(Tabla15[[#This Row],[COD]],TNOMINA[CODIGO],TNOMINA[ISR])</f>
        <v>0</v>
      </c>
      <c r="R623" s="34">
        <f>_xlfn.XLOOKUP(Tabla15[[#This Row],[COD]],TNOMINA[CODIGO],TNOMINA[SFS])</f>
        <v>1094.4000000000001</v>
      </c>
      <c r="S623" s="34">
        <f>_xlfn.XLOOKUP(Tabla15[[#This Row],[COD]],TNOMINA[CODIGO],TNOMINA[AFP])</f>
        <v>1033.2</v>
      </c>
      <c r="T623" s="34">
        <f>_xlfn.XLOOKUP(Tabla15[[#This Row],[COD]],TNOMINA[CODIGO],TNOMINA[Otros Descuentos])</f>
        <v>0</v>
      </c>
      <c r="U623" s="34">
        <f>_xlfn.XLOOKUP(Tabla15[[#This Row],[COD]],TNOMINA[CODIGO],TNOMINA[sneto])</f>
        <v>30097.91</v>
      </c>
      <c r="V623" s="21" t="str" cm="1">
        <f t="array" ref="V623">_xlfn.XLOOKUP(Tabla15[[#This Row],[cedula]],MINC_022025[NUMERO_DOCUMENTO],LEFT(MINC_022025[GENERO],1))</f>
        <v>M</v>
      </c>
      <c r="W623" s="56" t="str">
        <f>_xlfn.XLOOKUP(Tabla15[[#This Row],[DIRECCIÓN O DEPARTAMENTO]],MINC_022025[LUGAR_FUNCIONES],MINC_022025[LUGAR_FUNCIONES_CODIGO])</f>
        <v>01.83.05.00.03</v>
      </c>
      <c r="X623" s="21">
        <f>LEN(Tabla15[[#This Row],[CODIGO LUGAR]])</f>
        <v>14</v>
      </c>
      <c r="Y623" s="21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>
      <c r="A624" s="42" t="str">
        <f>Tabla15[[#This Row],[cedula]]&amp;Tabla15[[#This Row],[CTA]]&amp;Tabla15[[#This Row],[prog]]</f>
        <v>223002847612.1.1.1.0113</v>
      </c>
      <c r="B624" s="21" t="s">
        <v>1787</v>
      </c>
      <c r="C624" s="59" t="s">
        <v>1811</v>
      </c>
      <c r="D624" s="59" t="s">
        <v>5759</v>
      </c>
      <c r="E624" s="59" t="s">
        <v>5731</v>
      </c>
      <c r="F624" s="59" t="s">
        <v>9</v>
      </c>
      <c r="G624" s="59" t="s">
        <v>2861</v>
      </c>
      <c r="H624" s="21" t="str">
        <f>_xlfn.XLOOKUP(Tabla15[[#This Row],[cedula]],MINC_022025[CATEGORIA_PROPIA],MINC_022025[FECHA_INGRESO_PRIMER_CARGO],_xlfn.XLOOKUP(Tabla15[[#This Row],[COD]],TNOMINA[CODIGO],TNOMINA[nombre]))</f>
        <v>ANDY MOTA</v>
      </c>
      <c r="I624" s="21" t="str">
        <f>_xlfn.XLOOKUP(Tabla15[[#This Row],[cedula]],MINC_022025[CATEGORIA_PROPIA],MINC_022025[CARGO],_xlfn.XLOOKUP(Tabla15[[#This Row],[COD]],TNOMINA[CODIGO],TNOMINA[cargo]))</f>
        <v>AUXILIAR ADMINISTRATIVO (A)</v>
      </c>
      <c r="J624" s="21" t="str">
        <f>_xlfn.XLOOKUP(Tabla15[[#This Row],[cedula]],MINC_022025[NUMERO_DOCUMENTO],MINC_022025[LUGAR_FUNCIONES])</f>
        <v>CENTRO NACIONAL DE ARTESANIA</v>
      </c>
      <c r="K6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4" s="21" t="str">
        <f>_xlfn.XLOOKUP(Tabla15[[#This Row],[CARGO]],TSIMPLIFICADO[CARGO],TSIMPLIFICADO[CATEGORIA DEL SERVIDOR],Tabla15[[#This Row],[TIPO]])</f>
        <v>ESTATUTO SIMPLIFICADO</v>
      </c>
      <c r="M624" s="21" t="str">
        <f>IF(Tabla15[[#This Row],[CTA]]="2.1.1.3.01","TRAMITE DE PENSION",IF(Tabla15[[#This Row],[CAT1]]&lt;&gt;"",Tabla15[[#This Row],[CAT1]],Tabla15[[#This Row],[CAT2]]))</f>
        <v>ESTATUTO SIMPLIFICADO</v>
      </c>
      <c r="N624" s="86" t="str">
        <f>_xlfn.XLOOKUP(Tabla15[[#This Row],[cedula]],TFECHA[cedula],TFECHA[desde],"")</f>
        <v/>
      </c>
      <c r="O624" s="86" t="str">
        <f>_xlfn.XLOOKUP(Tabla15[[#This Row],[cedula]],TFECHA[cedula],TFECHA[hasta],"")</f>
        <v/>
      </c>
      <c r="P624" s="34">
        <f>_xlfn.XLOOKUP(Tabla15[[#This Row],[COD]],TNOMINA[CODIGO],TNOMINA[sbruto])</f>
        <v>35000</v>
      </c>
      <c r="Q624" s="34">
        <f>_xlfn.XLOOKUP(Tabla15[[#This Row],[COD]],TNOMINA[CODIGO],TNOMINA[ISR])</f>
        <v>0</v>
      </c>
      <c r="R624" s="34">
        <f>_xlfn.XLOOKUP(Tabla15[[#This Row],[COD]],TNOMINA[CODIGO],TNOMINA[SFS])</f>
        <v>1064</v>
      </c>
      <c r="S624" s="34">
        <f>_xlfn.XLOOKUP(Tabla15[[#This Row],[COD]],TNOMINA[CODIGO],TNOMINA[AFP])</f>
        <v>1004.5</v>
      </c>
      <c r="T624" s="34">
        <f>_xlfn.XLOOKUP(Tabla15[[#This Row],[COD]],TNOMINA[CODIGO],TNOMINA[Otros Descuentos])</f>
        <v>0</v>
      </c>
      <c r="U624" s="34">
        <f>_xlfn.XLOOKUP(Tabla15[[#This Row],[COD]],TNOMINA[CODIGO],TNOMINA[sneto])</f>
        <v>32906.5</v>
      </c>
      <c r="V624" s="21" t="str" cm="1">
        <f t="array" ref="V624">_xlfn.XLOOKUP(Tabla15[[#This Row],[cedula]],MINC_022025[NUMERO_DOCUMENTO],LEFT(MINC_022025[GENERO],1))</f>
        <v>M</v>
      </c>
      <c r="W624" s="56" t="str">
        <f>_xlfn.XLOOKUP(Tabla15[[#This Row],[DIRECCIÓN O DEPARTAMENTO]],MINC_022025[LUGAR_FUNCIONES],MINC_022025[LUGAR_FUNCIONES_CODIGO])</f>
        <v>01.83.05.00.03</v>
      </c>
      <c r="X624" s="21">
        <f>LEN(Tabla15[[#This Row],[CODIGO LUGAR]])</f>
        <v>14</v>
      </c>
      <c r="Y624" s="21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>
      <c r="A625" s="42" t="str">
        <f>Tabla15[[#This Row],[cedula]]&amp;Tabla15[[#This Row],[CTA]]&amp;Tabla15[[#This Row],[prog]]</f>
        <v>402264333202.1.1.1.0113</v>
      </c>
      <c r="B625" s="21" t="s">
        <v>1787</v>
      </c>
      <c r="C625" s="59" t="s">
        <v>1811</v>
      </c>
      <c r="D625" s="59" t="s">
        <v>5759</v>
      </c>
      <c r="E625" s="59" t="s">
        <v>5731</v>
      </c>
      <c r="F625" s="59" t="s">
        <v>9</v>
      </c>
      <c r="G625" s="59" t="s">
        <v>2373</v>
      </c>
      <c r="H625" s="21" t="str">
        <f>_xlfn.XLOOKUP(Tabla15[[#This Row],[cedula]],MINC_022025[CATEGORIA_PROPIA],MINC_022025[FECHA_INGRESO_PRIMER_CARGO],_xlfn.XLOOKUP(Tabla15[[#This Row],[COD]],TNOMINA[CODIGO],TNOMINA[nombre]))</f>
        <v>JOHANNA WALQUIRIS MENDOZA</v>
      </c>
      <c r="I625" s="21" t="str">
        <f>_xlfn.XLOOKUP(Tabla15[[#This Row],[cedula]],MINC_022025[CATEGORIA_PROPIA],MINC_022025[CARGO],_xlfn.XLOOKUP(Tabla15[[#This Row],[COD]],TNOMINA[CODIGO],TNOMINA[cargo]))</f>
        <v>AUXILIAR ADMINISTRATIVO (A)</v>
      </c>
      <c r="J625" s="21" t="str">
        <f>_xlfn.XLOOKUP(Tabla15[[#This Row],[cedula]],MINC_022025[NUMERO_DOCUMENTO],MINC_022025[LUGAR_FUNCIONES])</f>
        <v>CENTRO NACIONAL DE ARTESANIA</v>
      </c>
      <c r="K6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5" s="21" t="str">
        <f>_xlfn.XLOOKUP(Tabla15[[#This Row],[CARGO]],TSIMPLIFICADO[CARGO],TSIMPLIFICADO[CATEGORIA DEL SERVIDOR],Tabla15[[#This Row],[TIPO]])</f>
        <v>ESTATUTO SIMPLIFICADO</v>
      </c>
      <c r="M625" s="21" t="str">
        <f>IF(Tabla15[[#This Row],[CTA]]="2.1.1.3.01","TRAMITE DE PENSION",IF(Tabla15[[#This Row],[CAT1]]&lt;&gt;"",Tabla15[[#This Row],[CAT1]],Tabla15[[#This Row],[CAT2]]))</f>
        <v>ESTATUTO SIMPLIFICADO</v>
      </c>
      <c r="N625" s="86">
        <f>_xlfn.XLOOKUP(Tabla15[[#This Row],[cedula]],TFECHA[cedula],TFECHA[desde],"")</f>
        <v>45474</v>
      </c>
      <c r="O625" s="86" t="str">
        <f>_xlfn.XLOOKUP(Tabla15[[#This Row],[cedula]],TFECHA[cedula],TFECHA[hasta],"")</f>
        <v>N/A</v>
      </c>
      <c r="P625" s="34">
        <f>_xlfn.XLOOKUP(Tabla15[[#This Row],[COD]],TNOMINA[CODIGO],TNOMINA[sbruto])</f>
        <v>35000</v>
      </c>
      <c r="Q625" s="34">
        <f>_xlfn.XLOOKUP(Tabla15[[#This Row],[COD]],TNOMINA[CODIGO],TNOMINA[ISR])</f>
        <v>0</v>
      </c>
      <c r="R625" s="34">
        <f>_xlfn.XLOOKUP(Tabla15[[#This Row],[COD]],TNOMINA[CODIGO],TNOMINA[SFS])</f>
        <v>1064</v>
      </c>
      <c r="S625" s="34">
        <f>_xlfn.XLOOKUP(Tabla15[[#This Row],[COD]],TNOMINA[CODIGO],TNOMINA[AFP])</f>
        <v>1004.5</v>
      </c>
      <c r="T625" s="34">
        <f>_xlfn.XLOOKUP(Tabla15[[#This Row],[COD]],TNOMINA[CODIGO],TNOMINA[Otros Descuentos])</f>
        <v>0</v>
      </c>
      <c r="U625" s="34">
        <f>_xlfn.XLOOKUP(Tabla15[[#This Row],[COD]],TNOMINA[CODIGO],TNOMINA[sneto])</f>
        <v>22553</v>
      </c>
      <c r="V625" s="21" t="str" cm="1">
        <f t="array" ref="V625">_xlfn.XLOOKUP(Tabla15[[#This Row],[cedula]],MINC_022025[NUMERO_DOCUMENTO],LEFT(MINC_022025[GENERO],1))</f>
        <v>F</v>
      </c>
      <c r="W625" s="56" t="str">
        <f>_xlfn.XLOOKUP(Tabla15[[#This Row],[DIRECCIÓN O DEPARTAMENTO]],MINC_022025[LUGAR_FUNCIONES],MINC_022025[LUGAR_FUNCIONES_CODIGO])</f>
        <v>01.83.05.00.03</v>
      </c>
      <c r="X625" s="21">
        <f>LEN(Tabla15[[#This Row],[CODIGO LUGAR]])</f>
        <v>14</v>
      </c>
      <c r="Y625" s="21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>
      <c r="A626" s="42" t="str">
        <f>Tabla15[[#This Row],[cedula]]&amp;Tabla15[[#This Row],[CTA]]&amp;Tabla15[[#This Row],[prog]]</f>
        <v>402271147132.1.1.1.0113</v>
      </c>
      <c r="B626" s="21" t="s">
        <v>1787</v>
      </c>
      <c r="C626" s="59" t="s">
        <v>1811</v>
      </c>
      <c r="D626" s="59" t="s">
        <v>5759</v>
      </c>
      <c r="E626" s="59" t="s">
        <v>5731</v>
      </c>
      <c r="F626" s="59" t="s">
        <v>9</v>
      </c>
      <c r="G626" s="59" t="s">
        <v>2866</v>
      </c>
      <c r="H626" s="21" t="str">
        <f>_xlfn.XLOOKUP(Tabla15[[#This Row],[cedula]],MINC_022025[CATEGORIA_PROPIA],MINC_022025[FECHA_INGRESO_PRIMER_CARGO],_xlfn.XLOOKUP(Tabla15[[#This Row],[COD]],TNOMINA[CODIGO],TNOMINA[nombre]))</f>
        <v>KHIANNA MACIEL CIPRIAN GUERRERO</v>
      </c>
      <c r="I626" s="21" t="str">
        <f>_xlfn.XLOOKUP(Tabla15[[#This Row],[cedula]],MINC_022025[CATEGORIA_PROPIA],MINC_022025[CARGO],_xlfn.XLOOKUP(Tabla15[[#This Row],[COD]],TNOMINA[CODIGO],TNOMINA[cargo]))</f>
        <v>AUXILIAR ADMINISTRATIVO (A)</v>
      </c>
      <c r="J626" s="21" t="str">
        <f>_xlfn.XLOOKUP(Tabla15[[#This Row],[cedula]],MINC_022025[NUMERO_DOCUMENTO],MINC_022025[LUGAR_FUNCIONES])</f>
        <v>CENTRO NACIONAL DE ARTESANIA</v>
      </c>
      <c r="K6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6" s="21" t="str">
        <f>_xlfn.XLOOKUP(Tabla15[[#This Row],[CARGO]],TSIMPLIFICADO[CARGO],TSIMPLIFICADO[CATEGORIA DEL SERVIDOR],Tabla15[[#This Row],[TIPO]])</f>
        <v>ESTATUTO SIMPLIFICADO</v>
      </c>
      <c r="M626" s="21" t="str">
        <f>IF(Tabla15[[#This Row],[CTA]]="2.1.1.3.01","TRAMITE DE PENSION",IF(Tabla15[[#This Row],[CAT1]]&lt;&gt;"",Tabla15[[#This Row],[CAT1]],Tabla15[[#This Row],[CAT2]]))</f>
        <v>ESTATUTO SIMPLIFICADO</v>
      </c>
      <c r="N626" s="86" t="str">
        <f>_xlfn.XLOOKUP(Tabla15[[#This Row],[cedula]],TFECHA[cedula],TFECHA[desde],"")</f>
        <v/>
      </c>
      <c r="O626" s="86" t="str">
        <f>_xlfn.XLOOKUP(Tabla15[[#This Row],[cedula]],TFECHA[cedula],TFECHA[hasta],"")</f>
        <v/>
      </c>
      <c r="P626" s="34">
        <f>_xlfn.XLOOKUP(Tabla15[[#This Row],[COD]],TNOMINA[CODIGO],TNOMINA[sbruto])</f>
        <v>35000</v>
      </c>
      <c r="Q626" s="34">
        <f>_xlfn.XLOOKUP(Tabla15[[#This Row],[COD]],TNOMINA[CODIGO],TNOMINA[ISR])</f>
        <v>0</v>
      </c>
      <c r="R626" s="34">
        <f>_xlfn.XLOOKUP(Tabla15[[#This Row],[COD]],TNOMINA[CODIGO],TNOMINA[SFS])</f>
        <v>1064</v>
      </c>
      <c r="S626" s="34">
        <f>_xlfn.XLOOKUP(Tabla15[[#This Row],[COD]],TNOMINA[CODIGO],TNOMINA[AFP])</f>
        <v>1004.5</v>
      </c>
      <c r="T626" s="34">
        <f>_xlfn.XLOOKUP(Tabla15[[#This Row],[COD]],TNOMINA[CODIGO],TNOMINA[Otros Descuentos])</f>
        <v>0</v>
      </c>
      <c r="U626" s="34">
        <f>_xlfn.XLOOKUP(Tabla15[[#This Row],[COD]],TNOMINA[CODIGO],TNOMINA[sneto])</f>
        <v>32906.5</v>
      </c>
      <c r="V626" s="21" t="str" cm="1">
        <f t="array" ref="V626">_xlfn.XLOOKUP(Tabla15[[#This Row],[cedula]],MINC_022025[NUMERO_DOCUMENTO],LEFT(MINC_022025[GENERO],1))</f>
        <v>F</v>
      </c>
      <c r="W626" s="56" t="str">
        <f>_xlfn.XLOOKUP(Tabla15[[#This Row],[DIRECCIÓN O DEPARTAMENTO]],MINC_022025[LUGAR_FUNCIONES],MINC_022025[LUGAR_FUNCIONES_CODIGO])</f>
        <v>01.83.05.00.03</v>
      </c>
      <c r="X626" s="21">
        <f>LEN(Tabla15[[#This Row],[CODIGO LUGAR]])</f>
        <v>14</v>
      </c>
      <c r="Y626" s="21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>
      <c r="A627" s="42" t="str">
        <f>Tabla15[[#This Row],[cedula]]&amp;Tabla15[[#This Row],[CTA]]&amp;Tabla15[[#This Row],[prog]]</f>
        <v>001167553802.1.1.1.0113</v>
      </c>
      <c r="B627" s="21" t="s">
        <v>1787</v>
      </c>
      <c r="C627" s="59" t="s">
        <v>1811</v>
      </c>
      <c r="D627" s="59" t="s">
        <v>5759</v>
      </c>
      <c r="E627" s="59" t="s">
        <v>5731</v>
      </c>
      <c r="F627" s="59" t="s">
        <v>9</v>
      </c>
      <c r="G627" s="59" t="s">
        <v>3181</v>
      </c>
      <c r="H627" s="21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627" s="21" t="str">
        <f>_xlfn.XLOOKUP(Tabla15[[#This Row],[cedula]],MINC_022025[CATEGORIA_PROPIA],MINC_022025[CARGO],_xlfn.XLOOKUP(Tabla15[[#This Row],[COD]],TNOMINA[CODIGO],TNOMINA[cargo]))</f>
        <v>SUPERVISOR (A) MAYORDOMIA</v>
      </c>
      <c r="J627" s="21" t="str">
        <f>_xlfn.XLOOKUP(Tabla15[[#This Row],[cedula]],MINC_022025[NUMERO_DOCUMENTO],MINC_022025[LUGAR_FUNCIONES])</f>
        <v>CENTRO NACIONAL DE ARTESANIA</v>
      </c>
      <c r="K6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7" s="21" t="str">
        <f>_xlfn.XLOOKUP(Tabla15[[#This Row],[CARGO]],TSIMPLIFICADO[CARGO],TSIMPLIFICADO[CATEGORIA DEL SERVIDOR],Tabla15[[#This Row],[TIPO]])</f>
        <v>ESTATUTO SIMPLIFICADO</v>
      </c>
      <c r="M627" s="21" t="str">
        <f>IF(Tabla15[[#This Row],[CTA]]="2.1.1.3.01","TRAMITE DE PENSION",IF(Tabla15[[#This Row],[CAT1]]&lt;&gt;"",Tabla15[[#This Row],[CAT1]],Tabla15[[#This Row],[CAT2]]))</f>
        <v>ESTATUTO SIMPLIFICADO</v>
      </c>
      <c r="N627" s="86" t="str">
        <f>_xlfn.XLOOKUP(Tabla15[[#This Row],[cedula]],TFECHA[cedula],TFECHA[desde],"")</f>
        <v/>
      </c>
      <c r="O627" s="86" t="str">
        <f>_xlfn.XLOOKUP(Tabla15[[#This Row],[cedula]],TFECHA[cedula],TFECHA[hasta],"")</f>
        <v/>
      </c>
      <c r="P627" s="34">
        <f>_xlfn.XLOOKUP(Tabla15[[#This Row],[COD]],TNOMINA[CODIGO],TNOMINA[sbruto])</f>
        <v>35000</v>
      </c>
      <c r="Q627" s="34">
        <f>_xlfn.XLOOKUP(Tabla15[[#This Row],[COD]],TNOMINA[CODIGO],TNOMINA[ISR])</f>
        <v>0</v>
      </c>
      <c r="R627" s="34">
        <f>_xlfn.XLOOKUP(Tabla15[[#This Row],[COD]],TNOMINA[CODIGO],TNOMINA[SFS])</f>
        <v>1064</v>
      </c>
      <c r="S627" s="34">
        <f>_xlfn.XLOOKUP(Tabla15[[#This Row],[COD]],TNOMINA[CODIGO],TNOMINA[AFP])</f>
        <v>1004.5</v>
      </c>
      <c r="T627" s="34">
        <f>_xlfn.XLOOKUP(Tabla15[[#This Row],[COD]],TNOMINA[CODIGO],TNOMINA[Otros Descuentos])</f>
        <v>0</v>
      </c>
      <c r="U627" s="34">
        <f>_xlfn.XLOOKUP(Tabla15[[#This Row],[COD]],TNOMINA[CODIGO],TNOMINA[sneto])</f>
        <v>30790.5</v>
      </c>
      <c r="V627" s="21" t="str" cm="1">
        <f t="array" ref="V627">_xlfn.XLOOKUP(Tabla15[[#This Row],[cedula]],MINC_022025[NUMERO_DOCUMENTO],LEFT(MINC_022025[GENERO],1))</f>
        <v>M</v>
      </c>
      <c r="W627" s="56" t="str">
        <f>_xlfn.XLOOKUP(Tabla15[[#This Row],[DIRECCIÓN O DEPARTAMENTO]],MINC_022025[LUGAR_FUNCIONES],MINC_022025[LUGAR_FUNCIONES_CODIGO])</f>
        <v>01.83.05.00.03</v>
      </c>
      <c r="X627" s="21">
        <f>LEN(Tabla15[[#This Row],[CODIGO LUGAR]])</f>
        <v>14</v>
      </c>
      <c r="Y627" s="21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>
      <c r="A628" s="42" t="str">
        <f>Tabla15[[#This Row],[cedula]]&amp;Tabla15[[#This Row],[CTA]]&amp;Tabla15[[#This Row],[prog]]</f>
        <v>001043598982.1.1.1.0113</v>
      </c>
      <c r="B628" s="21" t="s">
        <v>1787</v>
      </c>
      <c r="C628" s="59" t="s">
        <v>1811</v>
      </c>
      <c r="D628" s="59" t="s">
        <v>5759</v>
      </c>
      <c r="E628" s="59" t="s">
        <v>5731</v>
      </c>
      <c r="F628" s="59" t="s">
        <v>9</v>
      </c>
      <c r="G628" s="59" t="s">
        <v>1652</v>
      </c>
      <c r="H628" s="21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628" s="21" t="str">
        <f>_xlfn.XLOOKUP(Tabla15[[#This Row],[cedula]],MINC_022025[CATEGORIA_PROPIA],MINC_022025[CARGO],_xlfn.XLOOKUP(Tabla15[[#This Row],[COD]],TNOMINA[CODIGO],TNOMINA[cargo]))</f>
        <v>MAESTRO ENC. TALLER ZAPATERIA</v>
      </c>
      <c r="J628" s="21" t="str">
        <f>_xlfn.XLOOKUP(Tabla15[[#This Row],[cedula]],MINC_022025[NUMERO_DOCUMENTO],MINC_022025[LUGAR_FUNCIONES])</f>
        <v>CENTRO NACIONAL DE ARTESANIA</v>
      </c>
      <c r="K6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28" s="21" t="str">
        <f>_xlfn.XLOOKUP(Tabla15[[#This Row],[CARGO]],TSIMPLIFICADO[CARGO],TSIMPLIFICADO[CATEGORIA DEL SERVIDOR],Tabla15[[#This Row],[TIPO]])</f>
        <v>FIJO</v>
      </c>
      <c r="M628" s="21" t="str">
        <f>IF(Tabla15[[#This Row],[CTA]]="2.1.1.3.01","TRAMITE DE PENSION",IF(Tabla15[[#This Row],[CAT1]]&lt;&gt;"",Tabla15[[#This Row],[CAT1]],Tabla15[[#This Row],[CAT2]]))</f>
        <v>FIJO</v>
      </c>
      <c r="N628" s="86" t="str">
        <f>_xlfn.XLOOKUP(Tabla15[[#This Row],[cedula]],TFECHA[cedula],TFECHA[desde],"")</f>
        <v/>
      </c>
      <c r="O628" s="86" t="str">
        <f>_xlfn.XLOOKUP(Tabla15[[#This Row],[cedula]],TFECHA[cedula],TFECHA[hasta],"")</f>
        <v/>
      </c>
      <c r="P628" s="34">
        <f>_xlfn.XLOOKUP(Tabla15[[#This Row],[COD]],TNOMINA[CODIGO],TNOMINA[sbruto])</f>
        <v>30000</v>
      </c>
      <c r="Q628" s="34">
        <f>_xlfn.XLOOKUP(Tabla15[[#This Row],[COD]],TNOMINA[CODIGO],TNOMINA[ISR])</f>
        <v>0</v>
      </c>
      <c r="R628" s="34">
        <f>_xlfn.XLOOKUP(Tabla15[[#This Row],[COD]],TNOMINA[CODIGO],TNOMINA[SFS])</f>
        <v>912</v>
      </c>
      <c r="S628" s="34">
        <f>_xlfn.XLOOKUP(Tabla15[[#This Row],[COD]],TNOMINA[CODIGO],TNOMINA[AFP])</f>
        <v>861</v>
      </c>
      <c r="T628" s="34">
        <f>_xlfn.XLOOKUP(Tabla15[[#This Row],[COD]],TNOMINA[CODIGO],TNOMINA[Otros Descuentos])</f>
        <v>0</v>
      </c>
      <c r="U628" s="34">
        <f>_xlfn.XLOOKUP(Tabla15[[#This Row],[COD]],TNOMINA[CODIGO],TNOMINA[sneto])</f>
        <v>22834.89</v>
      </c>
      <c r="V628" s="21" t="str" cm="1">
        <f t="array" ref="V628">_xlfn.XLOOKUP(Tabla15[[#This Row],[cedula]],MINC_022025[NUMERO_DOCUMENTO],LEFT(MINC_022025[GENERO],1))</f>
        <v>M</v>
      </c>
      <c r="W628" s="56" t="str">
        <f>_xlfn.XLOOKUP(Tabla15[[#This Row],[DIRECCIÓN O DEPARTAMENTO]],MINC_022025[LUGAR_FUNCIONES],MINC_022025[LUGAR_FUNCIONES_CODIGO])</f>
        <v>01.83.05.00.03</v>
      </c>
      <c r="X628" s="21">
        <f>LEN(Tabla15[[#This Row],[CODIGO LUGAR]])</f>
        <v>14</v>
      </c>
      <c r="Y628" s="21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>
      <c r="A629" s="42" t="str">
        <f>Tabla15[[#This Row],[cedula]]&amp;Tabla15[[#This Row],[CTA]]&amp;Tabla15[[#This Row],[prog]]</f>
        <v>001106189312.1.1.1.0113</v>
      </c>
      <c r="B629" s="21" t="s">
        <v>1787</v>
      </c>
      <c r="C629" s="59" t="s">
        <v>1811</v>
      </c>
      <c r="D629" s="59" t="s">
        <v>5759</v>
      </c>
      <c r="E629" s="59" t="s">
        <v>5731</v>
      </c>
      <c r="F629" s="59" t="s">
        <v>9</v>
      </c>
      <c r="G629" s="59" t="s">
        <v>970</v>
      </c>
      <c r="H629" s="21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629" s="21" t="str">
        <f>_xlfn.XLOOKUP(Tabla15[[#This Row],[cedula]],MINC_022025[CATEGORIA_PROPIA],MINC_022025[CARGO],_xlfn.XLOOKUP(Tabla15[[#This Row],[COD]],TNOMINA[CODIGO],TNOMINA[cargo]))</f>
        <v>MAESTRO DE ARTESANIA</v>
      </c>
      <c r="J629" s="21" t="str">
        <f>_xlfn.XLOOKUP(Tabla15[[#This Row],[cedula]],MINC_022025[NUMERO_DOCUMENTO],MINC_022025[LUGAR_FUNCIONES])</f>
        <v>CENTRO NACIONAL DE ARTESANIA</v>
      </c>
      <c r="K6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29" s="21" t="str">
        <f>_xlfn.XLOOKUP(Tabla15[[#This Row],[CARGO]],TSIMPLIFICADO[CARGO],TSIMPLIFICADO[CATEGORIA DEL SERVIDOR],Tabla15[[#This Row],[TIPO]])</f>
        <v>ESTATUTO SIMPLIFICADO</v>
      </c>
      <c r="M629" s="21" t="str">
        <f>IF(Tabla15[[#This Row],[CTA]]="2.1.1.3.01","TRAMITE DE PENSION",IF(Tabla15[[#This Row],[CAT1]]&lt;&gt;"",Tabla15[[#This Row],[CAT1]],Tabla15[[#This Row],[CAT2]]))</f>
        <v>CARRERA ADMINISTRATIVA</v>
      </c>
      <c r="N629" s="86" t="str">
        <f>_xlfn.XLOOKUP(Tabla15[[#This Row],[cedula]],TFECHA[cedula],TFECHA[desde],"")</f>
        <v/>
      </c>
      <c r="O629" s="86" t="str">
        <f>_xlfn.XLOOKUP(Tabla15[[#This Row],[cedula]],TFECHA[cedula],TFECHA[hasta],"")</f>
        <v/>
      </c>
      <c r="P629" s="34">
        <f>_xlfn.XLOOKUP(Tabla15[[#This Row],[COD]],TNOMINA[CODIGO],TNOMINA[sbruto])</f>
        <v>30000</v>
      </c>
      <c r="Q629" s="34">
        <f>_xlfn.XLOOKUP(Tabla15[[#This Row],[COD]],TNOMINA[CODIGO],TNOMINA[ISR])</f>
        <v>0</v>
      </c>
      <c r="R629" s="34">
        <f>_xlfn.XLOOKUP(Tabla15[[#This Row],[COD]],TNOMINA[CODIGO],TNOMINA[SFS])</f>
        <v>912</v>
      </c>
      <c r="S629" s="34">
        <f>_xlfn.XLOOKUP(Tabla15[[#This Row],[COD]],TNOMINA[CODIGO],TNOMINA[AFP])</f>
        <v>861</v>
      </c>
      <c r="T629" s="34">
        <f>_xlfn.XLOOKUP(Tabla15[[#This Row],[COD]],TNOMINA[CODIGO],TNOMINA[Otros Descuentos])</f>
        <v>0</v>
      </c>
      <c r="U629" s="34">
        <f>_xlfn.XLOOKUP(Tabla15[[#This Row],[COD]],TNOMINA[CODIGO],TNOMINA[sneto])</f>
        <v>21561</v>
      </c>
      <c r="V629" s="21" t="str" cm="1">
        <f t="array" ref="V629">_xlfn.XLOOKUP(Tabla15[[#This Row],[cedula]],MINC_022025[NUMERO_DOCUMENTO],LEFT(MINC_022025[GENERO],1))</f>
        <v>M</v>
      </c>
      <c r="W629" s="56" t="str">
        <f>_xlfn.XLOOKUP(Tabla15[[#This Row],[DIRECCIÓN O DEPARTAMENTO]],MINC_022025[LUGAR_FUNCIONES],MINC_022025[LUGAR_FUNCIONES_CODIGO])</f>
        <v>01.83.05.00.03</v>
      </c>
      <c r="X629" s="21">
        <f>LEN(Tabla15[[#This Row],[CODIGO LUGAR]])</f>
        <v>14</v>
      </c>
      <c r="Y629" s="21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>
      <c r="A630" s="42" t="str">
        <f>Tabla15[[#This Row],[cedula]]&amp;Tabla15[[#This Row],[CTA]]&amp;Tabla15[[#This Row],[prog]]</f>
        <v>001113758462.1.1.1.0113</v>
      </c>
      <c r="B630" s="21" t="s">
        <v>1787</v>
      </c>
      <c r="C630" s="59" t="s">
        <v>1811</v>
      </c>
      <c r="D630" s="59" t="s">
        <v>5759</v>
      </c>
      <c r="E630" s="59" t="s">
        <v>5731</v>
      </c>
      <c r="F630" s="59" t="s">
        <v>9</v>
      </c>
      <c r="G630" s="59" t="s">
        <v>971</v>
      </c>
      <c r="H630" s="21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630" s="21" t="str">
        <f>_xlfn.XLOOKUP(Tabla15[[#This Row],[cedula]],MINC_022025[CATEGORIA_PROPIA],MINC_022025[CARGO],_xlfn.XLOOKUP(Tabla15[[#This Row],[COD]],TNOMINA[CODIGO],TNOMINA[cargo]))</f>
        <v>MAESTRO AUX. DE ARTESANIA</v>
      </c>
      <c r="J630" s="21" t="str">
        <f>_xlfn.XLOOKUP(Tabla15[[#This Row],[cedula]],MINC_022025[NUMERO_DOCUMENTO],MINC_022025[LUGAR_FUNCIONES])</f>
        <v>CENTRO NACIONAL DE ARTESANIA</v>
      </c>
      <c r="K6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30" s="21" t="str">
        <f>_xlfn.XLOOKUP(Tabla15[[#This Row],[CARGO]],TSIMPLIFICADO[CARGO],TSIMPLIFICADO[CATEGORIA DEL SERVIDOR],Tabla15[[#This Row],[TIPO]])</f>
        <v>FIJO</v>
      </c>
      <c r="M630" s="21" t="str">
        <f>IF(Tabla15[[#This Row],[CTA]]="2.1.1.3.01","TRAMITE DE PENSION",IF(Tabla15[[#This Row],[CAT1]]&lt;&gt;"",Tabla15[[#This Row],[CAT1]],Tabla15[[#This Row],[CAT2]]))</f>
        <v>CARRERA ADMINISTRATIVA</v>
      </c>
      <c r="N630" s="86" t="str">
        <f>_xlfn.XLOOKUP(Tabla15[[#This Row],[cedula]],TFECHA[cedula],TFECHA[desde],"")</f>
        <v/>
      </c>
      <c r="O630" s="86" t="str">
        <f>_xlfn.XLOOKUP(Tabla15[[#This Row],[cedula]],TFECHA[cedula],TFECHA[hasta],"")</f>
        <v/>
      </c>
      <c r="P630" s="34">
        <f>_xlfn.XLOOKUP(Tabla15[[#This Row],[COD]],TNOMINA[CODIGO],TNOMINA[sbruto])</f>
        <v>30000</v>
      </c>
      <c r="Q630" s="34">
        <f>_xlfn.XLOOKUP(Tabla15[[#This Row],[COD]],TNOMINA[CODIGO],TNOMINA[ISR])</f>
        <v>0</v>
      </c>
      <c r="R630" s="34">
        <f>_xlfn.XLOOKUP(Tabla15[[#This Row],[COD]],TNOMINA[CODIGO],TNOMINA[SFS])</f>
        <v>912</v>
      </c>
      <c r="S630" s="34">
        <f>_xlfn.XLOOKUP(Tabla15[[#This Row],[COD]],TNOMINA[CODIGO],TNOMINA[AFP])</f>
        <v>861</v>
      </c>
      <c r="T630" s="34">
        <f>_xlfn.XLOOKUP(Tabla15[[#This Row],[COD]],TNOMINA[CODIGO],TNOMINA[Otros Descuentos])</f>
        <v>0</v>
      </c>
      <c r="U630" s="34">
        <f>_xlfn.XLOOKUP(Tabla15[[#This Row],[COD]],TNOMINA[CODIGO],TNOMINA[sneto])</f>
        <v>24586</v>
      </c>
      <c r="V630" s="21" t="str" cm="1">
        <f t="array" ref="V630">_xlfn.XLOOKUP(Tabla15[[#This Row],[cedula]],MINC_022025[NUMERO_DOCUMENTO],LEFT(MINC_022025[GENERO],1))</f>
        <v>M</v>
      </c>
      <c r="W630" s="56" t="str">
        <f>_xlfn.XLOOKUP(Tabla15[[#This Row],[DIRECCIÓN O DEPARTAMENTO]],MINC_022025[LUGAR_FUNCIONES],MINC_022025[LUGAR_FUNCIONES_CODIGO])</f>
        <v>01.83.05.00.03</v>
      </c>
      <c r="X630" s="21">
        <f>LEN(Tabla15[[#This Row],[CODIGO LUGAR]])</f>
        <v>14</v>
      </c>
      <c r="Y630" s="21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>
      <c r="A631" s="42" t="str">
        <f>Tabla15[[#This Row],[cedula]]&amp;Tabla15[[#This Row],[CTA]]&amp;Tabla15[[#This Row],[prog]]</f>
        <v>001024023102.1.1.1.0113</v>
      </c>
      <c r="B631" s="21" t="s">
        <v>1787</v>
      </c>
      <c r="C631" s="59" t="s">
        <v>1811</v>
      </c>
      <c r="D631" s="59" t="s">
        <v>5759</v>
      </c>
      <c r="E631" s="59" t="s">
        <v>5731</v>
      </c>
      <c r="F631" s="59" t="s">
        <v>9</v>
      </c>
      <c r="G631" s="59" t="s">
        <v>972</v>
      </c>
      <c r="H631" s="21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631" s="21" t="str">
        <f>_xlfn.XLOOKUP(Tabla15[[#This Row],[cedula]],MINC_022025[CATEGORIA_PROPIA],MINC_022025[CARGO],_xlfn.XLOOKUP(Tabla15[[#This Row],[COD]],TNOMINA[CODIGO],TNOMINA[cargo]))</f>
        <v>ENC.ESC.CANA Y CAB.</v>
      </c>
      <c r="J631" s="21" t="str">
        <f>_xlfn.XLOOKUP(Tabla15[[#This Row],[cedula]],MINC_022025[NUMERO_DOCUMENTO],MINC_022025[LUGAR_FUNCIONES])</f>
        <v>CENTRO NACIONAL DE ARTESANIA</v>
      </c>
      <c r="K6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31" s="21" t="str">
        <f>_xlfn.XLOOKUP(Tabla15[[#This Row],[CARGO]],TSIMPLIFICADO[CARGO],TSIMPLIFICADO[CATEGORIA DEL SERVIDOR],Tabla15[[#This Row],[TIPO]])</f>
        <v>FIJO</v>
      </c>
      <c r="M631" s="21" t="str">
        <f>IF(Tabla15[[#This Row],[CTA]]="2.1.1.3.01","TRAMITE DE PENSION",IF(Tabla15[[#This Row],[CAT1]]&lt;&gt;"",Tabla15[[#This Row],[CAT1]],Tabla15[[#This Row],[CAT2]]))</f>
        <v>CARRERA ADMINISTRATIVA</v>
      </c>
      <c r="N631" s="86" t="str">
        <f>_xlfn.XLOOKUP(Tabla15[[#This Row],[cedula]],TFECHA[cedula],TFECHA[desde],"")</f>
        <v/>
      </c>
      <c r="O631" s="86" t="str">
        <f>_xlfn.XLOOKUP(Tabla15[[#This Row],[cedula]],TFECHA[cedula],TFECHA[hasta],"")</f>
        <v/>
      </c>
      <c r="P631" s="34">
        <f>_xlfn.XLOOKUP(Tabla15[[#This Row],[COD]],TNOMINA[CODIGO],TNOMINA[sbruto])</f>
        <v>30000</v>
      </c>
      <c r="Q631" s="34">
        <f>_xlfn.XLOOKUP(Tabla15[[#This Row],[COD]],TNOMINA[CODIGO],TNOMINA[ISR])</f>
        <v>0</v>
      </c>
      <c r="R631" s="34">
        <f>_xlfn.XLOOKUP(Tabla15[[#This Row],[COD]],TNOMINA[CODIGO],TNOMINA[SFS])</f>
        <v>912</v>
      </c>
      <c r="S631" s="34">
        <f>_xlfn.XLOOKUP(Tabla15[[#This Row],[COD]],TNOMINA[CODIGO],TNOMINA[AFP])</f>
        <v>861</v>
      </c>
      <c r="T631" s="34">
        <f>_xlfn.XLOOKUP(Tabla15[[#This Row],[COD]],TNOMINA[CODIGO],TNOMINA[Otros Descuentos])</f>
        <v>0</v>
      </c>
      <c r="U631" s="34">
        <f>_xlfn.XLOOKUP(Tabla15[[#This Row],[COD]],TNOMINA[CODIGO],TNOMINA[sneto])</f>
        <v>25086</v>
      </c>
      <c r="V631" s="21" t="str" cm="1">
        <f t="array" ref="V631">_xlfn.XLOOKUP(Tabla15[[#This Row],[cedula]],MINC_022025[NUMERO_DOCUMENTO],LEFT(MINC_022025[GENERO],1))</f>
        <v>F</v>
      </c>
      <c r="W631" s="56" t="str">
        <f>_xlfn.XLOOKUP(Tabla15[[#This Row],[DIRECCIÓN O DEPARTAMENTO]],MINC_022025[LUGAR_FUNCIONES],MINC_022025[LUGAR_FUNCIONES_CODIGO])</f>
        <v>01.83.05.00.03</v>
      </c>
      <c r="X631" s="21">
        <f>LEN(Tabla15[[#This Row],[CODIGO LUGAR]])</f>
        <v>14</v>
      </c>
      <c r="Y631" s="21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>
      <c r="A632" s="42" t="str">
        <f>Tabla15[[#This Row],[cedula]]&amp;Tabla15[[#This Row],[CTA]]&amp;Tabla15[[#This Row],[prog]]</f>
        <v>001089581092.1.1.1.0113</v>
      </c>
      <c r="B632" s="21" t="s">
        <v>1787</v>
      </c>
      <c r="C632" s="59" t="s">
        <v>1811</v>
      </c>
      <c r="D632" s="59" t="s">
        <v>5759</v>
      </c>
      <c r="E632" s="59" t="s">
        <v>5731</v>
      </c>
      <c r="F632" s="59" t="s">
        <v>9</v>
      </c>
      <c r="G632" s="59" t="s">
        <v>973</v>
      </c>
      <c r="H632" s="21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632" s="21" t="str">
        <f>_xlfn.XLOOKUP(Tabla15[[#This Row],[cedula]],MINC_022025[CATEGORIA_PROPIA],MINC_022025[CARGO],_xlfn.XLOOKUP(Tabla15[[#This Row],[COD]],TNOMINA[CODIGO],TNOMINA[cargo]))</f>
        <v>SECRETARIA</v>
      </c>
      <c r="J632" s="21" t="str">
        <f>_xlfn.XLOOKUP(Tabla15[[#This Row],[cedula]],MINC_022025[NUMERO_DOCUMENTO],MINC_022025[LUGAR_FUNCIONES])</f>
        <v>CENTRO NACIONAL DE ARTESANIA</v>
      </c>
      <c r="K6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32" s="21" t="str">
        <f>_xlfn.XLOOKUP(Tabla15[[#This Row],[CARGO]],TSIMPLIFICADO[CARGO],TSIMPLIFICADO[CATEGORIA DEL SERVIDOR],Tabla15[[#This Row],[TIPO]])</f>
        <v>ESTATUTO SIMPLIFICADO</v>
      </c>
      <c r="M632" s="21" t="str">
        <f>IF(Tabla15[[#This Row],[CTA]]="2.1.1.3.01","TRAMITE DE PENSION",IF(Tabla15[[#This Row],[CAT1]]&lt;&gt;"",Tabla15[[#This Row],[CAT1]],Tabla15[[#This Row],[CAT2]]))</f>
        <v>CARRERA ADMINISTRATIVA</v>
      </c>
      <c r="N632" s="86" t="str">
        <f>_xlfn.XLOOKUP(Tabla15[[#This Row],[cedula]],TFECHA[cedula],TFECHA[desde],"")</f>
        <v/>
      </c>
      <c r="O632" s="86" t="str">
        <f>_xlfn.XLOOKUP(Tabla15[[#This Row],[cedula]],TFECHA[cedula],TFECHA[hasta],"")</f>
        <v/>
      </c>
      <c r="P632" s="34">
        <f>_xlfn.XLOOKUP(Tabla15[[#This Row],[COD]],TNOMINA[CODIGO],TNOMINA[sbruto])</f>
        <v>30000</v>
      </c>
      <c r="Q632" s="34">
        <f>_xlfn.XLOOKUP(Tabla15[[#This Row],[COD]],TNOMINA[CODIGO],TNOMINA[ISR])</f>
        <v>0</v>
      </c>
      <c r="R632" s="34">
        <f>_xlfn.XLOOKUP(Tabla15[[#This Row],[COD]],TNOMINA[CODIGO],TNOMINA[SFS])</f>
        <v>912</v>
      </c>
      <c r="S632" s="34">
        <f>_xlfn.XLOOKUP(Tabla15[[#This Row],[COD]],TNOMINA[CODIGO],TNOMINA[AFP])</f>
        <v>861</v>
      </c>
      <c r="T632" s="34">
        <f>_xlfn.XLOOKUP(Tabla15[[#This Row],[COD]],TNOMINA[CODIGO],TNOMINA[Otros Descuentos])</f>
        <v>0</v>
      </c>
      <c r="U632" s="34">
        <f>_xlfn.XLOOKUP(Tabla15[[#This Row],[COD]],TNOMINA[CODIGO],TNOMINA[sneto])</f>
        <v>25086</v>
      </c>
      <c r="V632" s="21" t="str" cm="1">
        <f t="array" ref="V632">_xlfn.XLOOKUP(Tabla15[[#This Row],[cedula]],MINC_022025[NUMERO_DOCUMENTO],LEFT(MINC_022025[GENERO],1))</f>
        <v>F</v>
      </c>
      <c r="W632" s="56" t="str">
        <f>_xlfn.XLOOKUP(Tabla15[[#This Row],[DIRECCIÓN O DEPARTAMENTO]],MINC_022025[LUGAR_FUNCIONES],MINC_022025[LUGAR_FUNCIONES_CODIGO])</f>
        <v>01.83.05.00.03</v>
      </c>
      <c r="X632" s="21">
        <f>LEN(Tabla15[[#This Row],[CODIGO LUGAR]])</f>
        <v>14</v>
      </c>
      <c r="Y632" s="21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>
      <c r="A633" s="42" t="str">
        <f>Tabla15[[#This Row],[cedula]]&amp;Tabla15[[#This Row],[CTA]]&amp;Tabla15[[#This Row],[prog]]</f>
        <v>001028300492.1.1.1.0113</v>
      </c>
      <c r="B633" s="21" t="s">
        <v>1787</v>
      </c>
      <c r="C633" s="59" t="s">
        <v>1811</v>
      </c>
      <c r="D633" s="59" t="s">
        <v>5759</v>
      </c>
      <c r="E633" s="59" t="s">
        <v>5731</v>
      </c>
      <c r="F633" s="59" t="s">
        <v>9</v>
      </c>
      <c r="G633" s="59" t="s">
        <v>974</v>
      </c>
      <c r="H633" s="21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633" s="21" t="str">
        <f>_xlfn.XLOOKUP(Tabla15[[#This Row],[cedula]],MINC_022025[CATEGORIA_PROPIA],MINC_022025[CARGO],_xlfn.XLOOKUP(Tabla15[[#This Row],[COD]],TNOMINA[CODIGO],TNOMINA[cargo]))</f>
        <v>MAESTRO DE ARTESANIA</v>
      </c>
      <c r="J633" s="21" t="str">
        <f>_xlfn.XLOOKUP(Tabla15[[#This Row],[cedula]],MINC_022025[NUMERO_DOCUMENTO],MINC_022025[LUGAR_FUNCIONES])</f>
        <v>CENTRO NACIONAL DE ARTESANIA</v>
      </c>
      <c r="K6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33" s="21" t="str">
        <f>_xlfn.XLOOKUP(Tabla15[[#This Row],[CARGO]],TSIMPLIFICADO[CARGO],TSIMPLIFICADO[CATEGORIA DEL SERVIDOR],Tabla15[[#This Row],[TIPO]])</f>
        <v>ESTATUTO SIMPLIFICADO</v>
      </c>
      <c r="M633" s="21" t="str">
        <f>IF(Tabla15[[#This Row],[CTA]]="2.1.1.3.01","TRAMITE DE PENSION",IF(Tabla15[[#This Row],[CAT1]]&lt;&gt;"",Tabla15[[#This Row],[CAT1]],Tabla15[[#This Row],[CAT2]]))</f>
        <v>CARRERA ADMINISTRATIVA</v>
      </c>
      <c r="N633" s="86" t="str">
        <f>_xlfn.XLOOKUP(Tabla15[[#This Row],[cedula]],TFECHA[cedula],TFECHA[desde],"")</f>
        <v/>
      </c>
      <c r="O633" s="86" t="str">
        <f>_xlfn.XLOOKUP(Tabla15[[#This Row],[cedula]],TFECHA[cedula],TFECHA[hasta],"")</f>
        <v/>
      </c>
      <c r="P633" s="34">
        <f>_xlfn.XLOOKUP(Tabla15[[#This Row],[COD]],TNOMINA[CODIGO],TNOMINA[sbruto])</f>
        <v>30000</v>
      </c>
      <c r="Q633" s="34">
        <f>_xlfn.XLOOKUP(Tabla15[[#This Row],[COD]],TNOMINA[CODIGO],TNOMINA[ISR])</f>
        <v>0</v>
      </c>
      <c r="R633" s="34">
        <f>_xlfn.XLOOKUP(Tabla15[[#This Row],[COD]],TNOMINA[CODIGO],TNOMINA[SFS])</f>
        <v>912</v>
      </c>
      <c r="S633" s="34">
        <f>_xlfn.XLOOKUP(Tabla15[[#This Row],[COD]],TNOMINA[CODIGO],TNOMINA[AFP])</f>
        <v>861</v>
      </c>
      <c r="T633" s="34">
        <f>_xlfn.XLOOKUP(Tabla15[[#This Row],[COD]],TNOMINA[CODIGO],TNOMINA[Otros Descuentos])</f>
        <v>0</v>
      </c>
      <c r="U633" s="34">
        <f>_xlfn.XLOOKUP(Tabla15[[#This Row],[COD]],TNOMINA[CODIGO],TNOMINA[sneto])</f>
        <v>28152</v>
      </c>
      <c r="V633" s="21" t="str" cm="1">
        <f t="array" ref="V633">_xlfn.XLOOKUP(Tabla15[[#This Row],[cedula]],MINC_022025[NUMERO_DOCUMENTO],LEFT(MINC_022025[GENERO],1))</f>
        <v>M</v>
      </c>
      <c r="W633" s="56" t="str">
        <f>_xlfn.XLOOKUP(Tabla15[[#This Row],[DIRECCIÓN O DEPARTAMENTO]],MINC_022025[LUGAR_FUNCIONES],MINC_022025[LUGAR_FUNCIONES_CODIGO])</f>
        <v>01.83.05.00.03</v>
      </c>
      <c r="X633" s="21">
        <f>LEN(Tabla15[[#This Row],[CODIGO LUGAR]])</f>
        <v>14</v>
      </c>
      <c r="Y633" s="21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>
      <c r="A634" s="42" t="str">
        <f>Tabla15[[#This Row],[cedula]]&amp;Tabla15[[#This Row],[CTA]]&amp;Tabla15[[#This Row],[prog]]</f>
        <v>001000616212.1.1.1.0113</v>
      </c>
      <c r="B634" s="21" t="s">
        <v>1787</v>
      </c>
      <c r="C634" s="59" t="s">
        <v>1811</v>
      </c>
      <c r="D634" s="59" t="s">
        <v>5759</v>
      </c>
      <c r="E634" s="59" t="s">
        <v>5731</v>
      </c>
      <c r="F634" s="59" t="s">
        <v>9</v>
      </c>
      <c r="G634" s="59" t="s">
        <v>1654</v>
      </c>
      <c r="H634" s="21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634" s="21" t="str">
        <f>_xlfn.XLOOKUP(Tabla15[[#This Row],[cedula]],MINC_022025[CATEGORIA_PROPIA],MINC_022025[CARGO],_xlfn.XLOOKUP(Tabla15[[#This Row],[COD]],TNOMINA[CODIGO],TNOMINA[cargo]))</f>
        <v>PROFESOR (A)</v>
      </c>
      <c r="J634" s="21" t="str">
        <f>_xlfn.XLOOKUP(Tabla15[[#This Row],[cedula]],MINC_022025[NUMERO_DOCUMENTO],MINC_022025[LUGAR_FUNCIONES])</f>
        <v>CENTRO NACIONAL DE ARTESANIA</v>
      </c>
      <c r="K6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34" s="21" t="str">
        <f>_xlfn.XLOOKUP(Tabla15[[#This Row],[CARGO]],TSIMPLIFICADO[CARGO],TSIMPLIFICADO[CATEGORIA DEL SERVIDOR],Tabla15[[#This Row],[TIPO]])</f>
        <v>FIJO</v>
      </c>
      <c r="M634" s="21" t="str">
        <f>IF(Tabla15[[#This Row],[CTA]]="2.1.1.3.01","TRAMITE DE PENSION",IF(Tabla15[[#This Row],[CAT1]]&lt;&gt;"",Tabla15[[#This Row],[CAT1]],Tabla15[[#This Row],[CAT2]]))</f>
        <v>FIJO</v>
      </c>
      <c r="N634" s="86" t="str">
        <f>_xlfn.XLOOKUP(Tabla15[[#This Row],[cedula]],TFECHA[cedula],TFECHA[desde],"")</f>
        <v/>
      </c>
      <c r="O634" s="86" t="str">
        <f>_xlfn.XLOOKUP(Tabla15[[#This Row],[cedula]],TFECHA[cedula],TFECHA[hasta],"")</f>
        <v/>
      </c>
      <c r="P634" s="34">
        <f>_xlfn.XLOOKUP(Tabla15[[#This Row],[COD]],TNOMINA[CODIGO],TNOMINA[sbruto])</f>
        <v>30000</v>
      </c>
      <c r="Q634" s="34">
        <f>_xlfn.XLOOKUP(Tabla15[[#This Row],[COD]],TNOMINA[CODIGO],TNOMINA[ISR])</f>
        <v>0</v>
      </c>
      <c r="R634" s="34">
        <f>_xlfn.XLOOKUP(Tabla15[[#This Row],[COD]],TNOMINA[CODIGO],TNOMINA[SFS])</f>
        <v>912</v>
      </c>
      <c r="S634" s="34">
        <f>_xlfn.XLOOKUP(Tabla15[[#This Row],[COD]],TNOMINA[CODIGO],TNOMINA[AFP])</f>
        <v>861</v>
      </c>
      <c r="T634" s="34">
        <f>_xlfn.XLOOKUP(Tabla15[[#This Row],[COD]],TNOMINA[CODIGO],TNOMINA[Otros Descuentos])</f>
        <v>0</v>
      </c>
      <c r="U634" s="34">
        <f>_xlfn.XLOOKUP(Tabla15[[#This Row],[COD]],TNOMINA[CODIGO],TNOMINA[sneto])</f>
        <v>28202</v>
      </c>
      <c r="V634" s="21" t="str" cm="1">
        <f t="array" ref="V634">_xlfn.XLOOKUP(Tabla15[[#This Row],[cedula]],MINC_022025[NUMERO_DOCUMENTO],LEFT(MINC_022025[GENERO],1))</f>
        <v>M</v>
      </c>
      <c r="W634" s="56" t="str">
        <f>_xlfn.XLOOKUP(Tabla15[[#This Row],[DIRECCIÓN O DEPARTAMENTO]],MINC_022025[LUGAR_FUNCIONES],MINC_022025[LUGAR_FUNCIONES_CODIGO])</f>
        <v>01.83.05.00.03</v>
      </c>
      <c r="X634" s="21">
        <f>LEN(Tabla15[[#This Row],[CODIGO LUGAR]])</f>
        <v>14</v>
      </c>
      <c r="Y634" s="21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>
      <c r="A635" s="42" t="str">
        <f>Tabla15[[#This Row],[cedula]]&amp;Tabla15[[#This Row],[CTA]]&amp;Tabla15[[#This Row],[prog]]</f>
        <v>001019198432.1.1.1.0113</v>
      </c>
      <c r="B635" s="21" t="s">
        <v>1787</v>
      </c>
      <c r="C635" s="59" t="s">
        <v>1811</v>
      </c>
      <c r="D635" s="59" t="s">
        <v>5759</v>
      </c>
      <c r="E635" s="59" t="s">
        <v>5731</v>
      </c>
      <c r="F635" s="59" t="s">
        <v>9</v>
      </c>
      <c r="G635" s="59" t="s">
        <v>978</v>
      </c>
      <c r="H635" s="21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635" s="21" t="str">
        <f>_xlfn.XLOOKUP(Tabla15[[#This Row],[cedula]],MINC_022025[CATEGORIA_PROPIA],MINC_022025[CARGO],_xlfn.XLOOKUP(Tabla15[[#This Row],[COD]],TNOMINA[CODIGO],TNOMINA[cargo]))</f>
        <v>PROFESOR (A)</v>
      </c>
      <c r="J635" s="21" t="str">
        <f>_xlfn.XLOOKUP(Tabla15[[#This Row],[cedula]],MINC_022025[NUMERO_DOCUMENTO],MINC_022025[LUGAR_FUNCIONES])</f>
        <v>CENTRO NACIONAL DE ARTESANIA</v>
      </c>
      <c r="K6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35" s="21" t="str">
        <f>_xlfn.XLOOKUP(Tabla15[[#This Row],[CARGO]],TSIMPLIFICADO[CARGO],TSIMPLIFICADO[CATEGORIA DEL SERVIDOR],Tabla15[[#This Row],[TIPO]])</f>
        <v>FIJO</v>
      </c>
      <c r="M635" s="21" t="str">
        <f>IF(Tabla15[[#This Row],[CTA]]="2.1.1.3.01","TRAMITE DE PENSION",IF(Tabla15[[#This Row],[CAT1]]&lt;&gt;"",Tabla15[[#This Row],[CAT1]],Tabla15[[#This Row],[CAT2]]))</f>
        <v>CARRERA ADMINISTRATIVA</v>
      </c>
      <c r="N635" s="86" t="str">
        <f>_xlfn.XLOOKUP(Tabla15[[#This Row],[cedula]],TFECHA[cedula],TFECHA[desde],"")</f>
        <v/>
      </c>
      <c r="O635" s="86" t="str">
        <f>_xlfn.XLOOKUP(Tabla15[[#This Row],[cedula]],TFECHA[cedula],TFECHA[hasta],"")</f>
        <v/>
      </c>
      <c r="P635" s="34">
        <f>_xlfn.XLOOKUP(Tabla15[[#This Row],[COD]],TNOMINA[CODIGO],TNOMINA[sbruto])</f>
        <v>30000</v>
      </c>
      <c r="Q635" s="34">
        <f>_xlfn.XLOOKUP(Tabla15[[#This Row],[COD]],TNOMINA[CODIGO],TNOMINA[ISR])</f>
        <v>0</v>
      </c>
      <c r="R635" s="34">
        <f>_xlfn.XLOOKUP(Tabla15[[#This Row],[COD]],TNOMINA[CODIGO],TNOMINA[SFS])</f>
        <v>912</v>
      </c>
      <c r="S635" s="34">
        <f>_xlfn.XLOOKUP(Tabla15[[#This Row],[COD]],TNOMINA[CODIGO],TNOMINA[AFP])</f>
        <v>861</v>
      </c>
      <c r="T635" s="34">
        <f>_xlfn.XLOOKUP(Tabla15[[#This Row],[COD]],TNOMINA[CODIGO],TNOMINA[Otros Descuentos])</f>
        <v>0</v>
      </c>
      <c r="U635" s="34">
        <f>_xlfn.XLOOKUP(Tabla15[[#This Row],[COD]],TNOMINA[CODIGO],TNOMINA[sneto])</f>
        <v>20831.830000000002</v>
      </c>
      <c r="V635" s="21" t="str" cm="1">
        <f t="array" ref="V635">_xlfn.XLOOKUP(Tabla15[[#This Row],[cedula]],MINC_022025[NUMERO_DOCUMENTO],LEFT(MINC_022025[GENERO],1))</f>
        <v>F</v>
      </c>
      <c r="W635" s="56" t="str">
        <f>_xlfn.XLOOKUP(Tabla15[[#This Row],[DIRECCIÓN O DEPARTAMENTO]],MINC_022025[LUGAR_FUNCIONES],MINC_022025[LUGAR_FUNCIONES_CODIGO])</f>
        <v>01.83.05.00.03</v>
      </c>
      <c r="X635" s="21">
        <f>LEN(Tabla15[[#This Row],[CODIGO LUGAR]])</f>
        <v>14</v>
      </c>
      <c r="Y635" s="21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>
      <c r="A636" s="42" t="str">
        <f>Tabla15[[#This Row],[cedula]]&amp;Tabla15[[#This Row],[CTA]]&amp;Tabla15[[#This Row],[prog]]</f>
        <v>001054073812.1.1.1.0113</v>
      </c>
      <c r="B636" s="21" t="s">
        <v>1787</v>
      </c>
      <c r="C636" s="59" t="s">
        <v>1811</v>
      </c>
      <c r="D636" s="59" t="s">
        <v>5759</v>
      </c>
      <c r="E636" s="59" t="s">
        <v>5731</v>
      </c>
      <c r="F636" s="59" t="s">
        <v>9</v>
      </c>
      <c r="G636" s="59" t="s">
        <v>976</v>
      </c>
      <c r="H636" s="21" t="str">
        <f>_xlfn.XLOOKUP(Tabla15[[#This Row],[cedula]],MINC_022025[CATEGORIA_PROPIA],MINC_022025[FECHA_INGRESO_PRIMER_CARGO],_xlfn.XLOOKUP(Tabla15[[#This Row],[COD]],TNOMINA[CODIGO],TNOMINA[nombre]))</f>
        <v>MINERVA REYNOSO MEJIA</v>
      </c>
      <c r="I636" s="21" t="str">
        <f>_xlfn.XLOOKUP(Tabla15[[#This Row],[cedula]],MINC_022025[CATEGORIA_PROPIA],MINC_022025[CARGO],_xlfn.XLOOKUP(Tabla15[[#This Row],[COD]],TNOMINA[CODIGO],TNOMINA[cargo]))</f>
        <v>AYUDANTE MAESTRA C. Y C.</v>
      </c>
      <c r="J636" s="21" t="str">
        <f>_xlfn.XLOOKUP(Tabla15[[#This Row],[cedula]],MINC_022025[NUMERO_DOCUMENTO],MINC_022025[LUGAR_FUNCIONES])</f>
        <v>CENTRO NACIONAL DE ARTESANIA</v>
      </c>
      <c r="K6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36" s="21" t="str">
        <f>_xlfn.XLOOKUP(Tabla15[[#This Row],[CARGO]],TSIMPLIFICADO[CARGO],TSIMPLIFICADO[CATEGORIA DEL SERVIDOR],Tabla15[[#This Row],[TIPO]])</f>
        <v>ESTATUTO SIMPLIFICADO</v>
      </c>
      <c r="M636" s="21" t="str">
        <f>IF(Tabla15[[#This Row],[CTA]]="2.1.1.3.01","TRAMITE DE PENSION",IF(Tabla15[[#This Row],[CAT1]]&lt;&gt;"",Tabla15[[#This Row],[CAT1]],Tabla15[[#This Row],[CAT2]]))</f>
        <v>CARRERA ADMINISTRATIVA</v>
      </c>
      <c r="N636" s="86" t="str">
        <f>_xlfn.XLOOKUP(Tabla15[[#This Row],[cedula]],TFECHA[cedula],TFECHA[desde],"")</f>
        <v/>
      </c>
      <c r="O636" s="86" t="str">
        <f>_xlfn.XLOOKUP(Tabla15[[#This Row],[cedula]],TFECHA[cedula],TFECHA[hasta],"")</f>
        <v/>
      </c>
      <c r="P636" s="34">
        <f>_xlfn.XLOOKUP(Tabla15[[#This Row],[COD]],TNOMINA[CODIGO],TNOMINA[sbruto])</f>
        <v>25000</v>
      </c>
      <c r="Q636" s="34">
        <f>_xlfn.XLOOKUP(Tabla15[[#This Row],[COD]],TNOMINA[CODIGO],TNOMINA[ISR])</f>
        <v>0</v>
      </c>
      <c r="R636" s="34">
        <f>_xlfn.XLOOKUP(Tabla15[[#This Row],[COD]],TNOMINA[CODIGO],TNOMINA[SFS])</f>
        <v>760</v>
      </c>
      <c r="S636" s="34">
        <f>_xlfn.XLOOKUP(Tabla15[[#This Row],[COD]],TNOMINA[CODIGO],TNOMINA[AFP])</f>
        <v>717.5</v>
      </c>
      <c r="T636" s="34">
        <f>_xlfn.XLOOKUP(Tabla15[[#This Row],[COD]],TNOMINA[CODIGO],TNOMINA[Otros Descuentos])</f>
        <v>0</v>
      </c>
      <c r="U636" s="34">
        <f>_xlfn.XLOOKUP(Tabla15[[#This Row],[COD]],TNOMINA[CODIGO],TNOMINA[sneto])</f>
        <v>17153.04</v>
      </c>
      <c r="V636" s="21" t="str" cm="1">
        <f t="array" ref="V636">_xlfn.XLOOKUP(Tabla15[[#This Row],[cedula]],MINC_022025[NUMERO_DOCUMENTO],LEFT(MINC_022025[GENERO],1))</f>
        <v>F</v>
      </c>
      <c r="W636" s="56" t="str">
        <f>_xlfn.XLOOKUP(Tabla15[[#This Row],[DIRECCIÓN O DEPARTAMENTO]],MINC_022025[LUGAR_FUNCIONES],MINC_022025[LUGAR_FUNCIONES_CODIGO])</f>
        <v>01.83.05.00.03</v>
      </c>
      <c r="X636" s="21">
        <f>LEN(Tabla15[[#This Row],[CODIGO LUGAR]])</f>
        <v>14</v>
      </c>
      <c r="Y636" s="21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>
      <c r="A637" s="42" t="str">
        <f>Tabla15[[#This Row],[cedula]]&amp;Tabla15[[#This Row],[CTA]]&amp;Tabla15[[#This Row],[prog]]</f>
        <v>001133176482.1.1.1.0113</v>
      </c>
      <c r="B637" s="21" t="s">
        <v>1787</v>
      </c>
      <c r="C637" s="59" t="s">
        <v>1811</v>
      </c>
      <c r="D637" s="59" t="s">
        <v>5759</v>
      </c>
      <c r="E637" s="59" t="s">
        <v>5731</v>
      </c>
      <c r="F637" s="59" t="s">
        <v>9</v>
      </c>
      <c r="G637" s="59" t="s">
        <v>1893</v>
      </c>
      <c r="H637" s="21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637" s="21" t="str">
        <f>_xlfn.XLOOKUP(Tabla15[[#This Row],[cedula]],MINC_022025[CATEGORIA_PROPIA],MINC_022025[CARGO],_xlfn.XLOOKUP(Tabla15[[#This Row],[COD]],TNOMINA[CODIGO],TNOMINA[cargo]))</f>
        <v>AUXILIAR ADMINISTRATIVO (A)</v>
      </c>
      <c r="J637" s="21" t="str">
        <f>_xlfn.XLOOKUP(Tabla15[[#This Row],[cedula]],MINC_022025[NUMERO_DOCUMENTO],MINC_022025[LUGAR_FUNCIONES])</f>
        <v>CENTRO NACIONAL DE ARTESANIA</v>
      </c>
      <c r="K6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37" s="21" t="str">
        <f>_xlfn.XLOOKUP(Tabla15[[#This Row],[CARGO]],TSIMPLIFICADO[CARGO],TSIMPLIFICADO[CATEGORIA DEL SERVIDOR],Tabla15[[#This Row],[TIPO]])</f>
        <v>ESTATUTO SIMPLIFICADO</v>
      </c>
      <c r="M637" s="21" t="str">
        <f>IF(Tabla15[[#This Row],[CTA]]="2.1.1.3.01","TRAMITE DE PENSION",IF(Tabla15[[#This Row],[CAT1]]&lt;&gt;"",Tabla15[[#This Row],[CAT1]],Tabla15[[#This Row],[CAT2]]))</f>
        <v>ESTATUTO SIMPLIFICADO</v>
      </c>
      <c r="N637" s="86" t="str">
        <f>_xlfn.XLOOKUP(Tabla15[[#This Row],[cedula]],TFECHA[cedula],TFECHA[desde],"")</f>
        <v/>
      </c>
      <c r="O637" s="86" t="str">
        <f>_xlfn.XLOOKUP(Tabla15[[#This Row],[cedula]],TFECHA[cedula],TFECHA[hasta],"")</f>
        <v/>
      </c>
      <c r="P637" s="34">
        <f>_xlfn.XLOOKUP(Tabla15[[#This Row],[COD]],TNOMINA[CODIGO],TNOMINA[sbruto])</f>
        <v>25000</v>
      </c>
      <c r="Q637" s="34">
        <f>_xlfn.XLOOKUP(Tabla15[[#This Row],[COD]],TNOMINA[CODIGO],TNOMINA[ISR])</f>
        <v>0</v>
      </c>
      <c r="R637" s="34">
        <f>_xlfn.XLOOKUP(Tabla15[[#This Row],[COD]],TNOMINA[CODIGO],TNOMINA[SFS])</f>
        <v>760</v>
      </c>
      <c r="S637" s="34">
        <f>_xlfn.XLOOKUP(Tabla15[[#This Row],[COD]],TNOMINA[CODIGO],TNOMINA[AFP])</f>
        <v>717.5</v>
      </c>
      <c r="T637" s="34">
        <f>_xlfn.XLOOKUP(Tabla15[[#This Row],[COD]],TNOMINA[CODIGO],TNOMINA[Otros Descuentos])</f>
        <v>0</v>
      </c>
      <c r="U637" s="34">
        <f>_xlfn.XLOOKUP(Tabla15[[#This Row],[COD]],TNOMINA[CODIGO],TNOMINA[sneto])</f>
        <v>23497.5</v>
      </c>
      <c r="V637" s="21" t="str" cm="1">
        <f t="array" ref="V637">_xlfn.XLOOKUP(Tabla15[[#This Row],[cedula]],MINC_022025[NUMERO_DOCUMENTO],LEFT(MINC_022025[GENERO],1))</f>
        <v>F</v>
      </c>
      <c r="W637" s="56" t="str">
        <f>_xlfn.XLOOKUP(Tabla15[[#This Row],[DIRECCIÓN O DEPARTAMENTO]],MINC_022025[LUGAR_FUNCIONES],MINC_022025[LUGAR_FUNCIONES_CODIGO])</f>
        <v>01.83.05.00.03</v>
      </c>
      <c r="X637" s="21">
        <f>LEN(Tabla15[[#This Row],[CODIGO LUGAR]])</f>
        <v>14</v>
      </c>
      <c r="Y637" s="21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>
      <c r="A638" s="42" t="str">
        <f>Tabla15[[#This Row],[cedula]]&amp;Tabla15[[#This Row],[CTA]]&amp;Tabla15[[#This Row],[prog]]</f>
        <v>001026325772.1.1.1.0113</v>
      </c>
      <c r="B638" s="21" t="s">
        <v>1787</v>
      </c>
      <c r="C638" s="59" t="s">
        <v>1811</v>
      </c>
      <c r="D638" s="59" t="s">
        <v>5759</v>
      </c>
      <c r="E638" s="59" t="s">
        <v>5731</v>
      </c>
      <c r="F638" s="59" t="s">
        <v>9</v>
      </c>
      <c r="G638" s="59" t="s">
        <v>975</v>
      </c>
      <c r="H638" s="21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638" s="21" t="str">
        <f>_xlfn.XLOOKUP(Tabla15[[#This Row],[cedula]],MINC_022025[CATEGORIA_PROPIA],MINC_022025[CARGO],_xlfn.XLOOKUP(Tabla15[[#This Row],[COD]],TNOMINA[CODIGO],TNOMINA[cargo]))</f>
        <v>VIGILANTE</v>
      </c>
      <c r="J638" s="21" t="str">
        <f>_xlfn.XLOOKUP(Tabla15[[#This Row],[cedula]],MINC_022025[NUMERO_DOCUMENTO],MINC_022025[LUGAR_FUNCIONES])</f>
        <v>CENTRO NACIONAL DE ARTESANIA</v>
      </c>
      <c r="K6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38" s="21" t="str">
        <f>_xlfn.XLOOKUP(Tabla15[[#This Row],[CARGO]],TSIMPLIFICADO[CARGO],TSIMPLIFICADO[CATEGORIA DEL SERVIDOR],Tabla15[[#This Row],[TIPO]])</f>
        <v>ESTATUTO SIMPLIFICADO</v>
      </c>
      <c r="M638" s="21" t="str">
        <f>IF(Tabla15[[#This Row],[CTA]]="2.1.1.3.01","TRAMITE DE PENSION",IF(Tabla15[[#This Row],[CAT1]]&lt;&gt;"",Tabla15[[#This Row],[CAT1]],Tabla15[[#This Row],[CAT2]]))</f>
        <v>CARRERA ADMINISTRATIVA</v>
      </c>
      <c r="N638" s="86" t="str">
        <f>_xlfn.XLOOKUP(Tabla15[[#This Row],[cedula]],TFECHA[cedula],TFECHA[desde],"")</f>
        <v/>
      </c>
      <c r="O638" s="86" t="str">
        <f>_xlfn.XLOOKUP(Tabla15[[#This Row],[cedula]],TFECHA[cedula],TFECHA[hasta],"")</f>
        <v/>
      </c>
      <c r="P638" s="34">
        <f>_xlfn.XLOOKUP(Tabla15[[#This Row],[COD]],TNOMINA[CODIGO],TNOMINA[sbruto])</f>
        <v>24000</v>
      </c>
      <c r="Q638" s="34">
        <f>_xlfn.XLOOKUP(Tabla15[[#This Row],[COD]],TNOMINA[CODIGO],TNOMINA[ISR])</f>
        <v>0</v>
      </c>
      <c r="R638" s="34">
        <f>_xlfn.XLOOKUP(Tabla15[[#This Row],[COD]],TNOMINA[CODIGO],TNOMINA[SFS])</f>
        <v>729.6</v>
      </c>
      <c r="S638" s="34">
        <f>_xlfn.XLOOKUP(Tabla15[[#This Row],[COD]],TNOMINA[CODIGO],TNOMINA[AFP])</f>
        <v>688.8</v>
      </c>
      <c r="T638" s="34">
        <f>_xlfn.XLOOKUP(Tabla15[[#This Row],[COD]],TNOMINA[CODIGO],TNOMINA[Otros Descuentos])</f>
        <v>0</v>
      </c>
      <c r="U638" s="34">
        <f>_xlfn.XLOOKUP(Tabla15[[#This Row],[COD]],TNOMINA[CODIGO],TNOMINA[sneto])</f>
        <v>21420.6</v>
      </c>
      <c r="V638" s="21" t="str" cm="1">
        <f t="array" ref="V638">_xlfn.XLOOKUP(Tabla15[[#This Row],[cedula]],MINC_022025[NUMERO_DOCUMENTO],LEFT(MINC_022025[GENERO],1))</f>
        <v>M</v>
      </c>
      <c r="W638" s="56" t="str">
        <f>_xlfn.XLOOKUP(Tabla15[[#This Row],[DIRECCIÓN O DEPARTAMENTO]],MINC_022025[LUGAR_FUNCIONES],MINC_022025[LUGAR_FUNCIONES_CODIGO])</f>
        <v>01.83.05.00.03</v>
      </c>
      <c r="X638" s="21">
        <f>LEN(Tabla15[[#This Row],[CODIGO LUGAR]])</f>
        <v>14</v>
      </c>
      <c r="Y638" s="21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>
      <c r="A639" s="42" t="str">
        <f>Tabla15[[#This Row],[cedula]]&amp;Tabla15[[#This Row],[CTA]]&amp;Tabla15[[#This Row],[prog]]</f>
        <v>402318484132.1.1.1.0113</v>
      </c>
      <c r="B639" s="21" t="s">
        <v>1787</v>
      </c>
      <c r="C639" s="59" t="s">
        <v>1811</v>
      </c>
      <c r="D639" s="59" t="s">
        <v>5759</v>
      </c>
      <c r="E639" s="59" t="s">
        <v>5731</v>
      </c>
      <c r="F639" s="59" t="s">
        <v>9</v>
      </c>
      <c r="G639" s="59" t="s">
        <v>2868</v>
      </c>
      <c r="H639" s="21" t="str">
        <f>_xlfn.XLOOKUP(Tabla15[[#This Row],[cedula]],MINC_022025[CATEGORIA_PROPIA],MINC_022025[FECHA_INGRESO_PRIMER_CARGO],_xlfn.XLOOKUP(Tabla15[[#This Row],[COD]],TNOMINA[CODIGO],TNOMINA[nombre]))</f>
        <v>MERVIN DE JESUS LUGO</v>
      </c>
      <c r="I639" s="21" t="str">
        <f>_xlfn.XLOOKUP(Tabla15[[#This Row],[cedula]],MINC_022025[CATEGORIA_PROPIA],MINC_022025[CARGO],_xlfn.XLOOKUP(Tabla15[[#This Row],[COD]],TNOMINA[CODIGO],TNOMINA[cargo]))</f>
        <v>MENSAJERO</v>
      </c>
      <c r="J639" s="21" t="str">
        <f>_xlfn.XLOOKUP(Tabla15[[#This Row],[cedula]],MINC_022025[NUMERO_DOCUMENTO],MINC_022025[LUGAR_FUNCIONES])</f>
        <v>CENTRO NACIONAL DE ARTESANIA</v>
      </c>
      <c r="K6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39" s="21" t="str">
        <f>_xlfn.XLOOKUP(Tabla15[[#This Row],[CARGO]],TSIMPLIFICADO[CARGO],TSIMPLIFICADO[CATEGORIA DEL SERVIDOR],Tabla15[[#This Row],[TIPO]])</f>
        <v>ESTATUTO SIMPLIFICADO</v>
      </c>
      <c r="M639" s="21" t="str">
        <f>IF(Tabla15[[#This Row],[CTA]]="2.1.1.3.01","TRAMITE DE PENSION",IF(Tabla15[[#This Row],[CAT1]]&lt;&gt;"",Tabla15[[#This Row],[CAT1]],Tabla15[[#This Row],[CAT2]]))</f>
        <v>ESTATUTO SIMPLIFICADO</v>
      </c>
      <c r="N639" s="86" t="str">
        <f>_xlfn.XLOOKUP(Tabla15[[#This Row],[cedula]],TFECHA[cedula],TFECHA[desde],"")</f>
        <v/>
      </c>
      <c r="O639" s="86" t="str">
        <f>_xlfn.XLOOKUP(Tabla15[[#This Row],[cedula]],TFECHA[cedula],TFECHA[hasta],"")</f>
        <v/>
      </c>
      <c r="P639" s="34">
        <f>_xlfn.XLOOKUP(Tabla15[[#This Row],[COD]],TNOMINA[CODIGO],TNOMINA[sbruto])</f>
        <v>24000</v>
      </c>
      <c r="Q639" s="34">
        <f>_xlfn.XLOOKUP(Tabla15[[#This Row],[COD]],TNOMINA[CODIGO],TNOMINA[ISR])</f>
        <v>0</v>
      </c>
      <c r="R639" s="34">
        <f>_xlfn.XLOOKUP(Tabla15[[#This Row],[COD]],TNOMINA[CODIGO],TNOMINA[SFS])</f>
        <v>729.6</v>
      </c>
      <c r="S639" s="34">
        <f>_xlfn.XLOOKUP(Tabla15[[#This Row],[COD]],TNOMINA[CODIGO],TNOMINA[AFP])</f>
        <v>688.8</v>
      </c>
      <c r="T639" s="34">
        <f>_xlfn.XLOOKUP(Tabla15[[#This Row],[COD]],TNOMINA[CODIGO],TNOMINA[Otros Descuentos])</f>
        <v>0</v>
      </c>
      <c r="U639" s="34">
        <f>_xlfn.XLOOKUP(Tabla15[[#This Row],[COD]],TNOMINA[CODIGO],TNOMINA[sneto])</f>
        <v>19490.599999999999</v>
      </c>
      <c r="V639" s="21" t="str" cm="1">
        <f t="array" ref="V639">_xlfn.XLOOKUP(Tabla15[[#This Row],[cedula]],MINC_022025[NUMERO_DOCUMENTO],LEFT(MINC_022025[GENERO],1))</f>
        <v>M</v>
      </c>
      <c r="W639" s="56" t="str">
        <f>_xlfn.XLOOKUP(Tabla15[[#This Row],[DIRECCIÓN O DEPARTAMENTO]],MINC_022025[LUGAR_FUNCIONES],MINC_022025[LUGAR_FUNCIONES_CODIGO])</f>
        <v>01.83.05.00.03</v>
      </c>
      <c r="X639" s="21">
        <f>LEN(Tabla15[[#This Row],[CODIGO LUGAR]])</f>
        <v>14</v>
      </c>
      <c r="Y639" s="21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>
      <c r="A640" s="42" t="str">
        <f>Tabla15[[#This Row],[cedula]]&amp;Tabla15[[#This Row],[CTA]]&amp;Tabla15[[#This Row],[prog]]</f>
        <v>402006456752.1.1.1.0113</v>
      </c>
      <c r="B640" s="21" t="s">
        <v>1787</v>
      </c>
      <c r="C640" s="59" t="s">
        <v>1811</v>
      </c>
      <c r="D640" s="59" t="s">
        <v>5759</v>
      </c>
      <c r="E640" s="59" t="s">
        <v>5731</v>
      </c>
      <c r="F640" s="59" t="s">
        <v>9</v>
      </c>
      <c r="G640" s="59" t="s">
        <v>2856</v>
      </c>
      <c r="H640" s="21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640" s="21" t="str">
        <f>_xlfn.XLOOKUP(Tabla15[[#This Row],[cedula]],MINC_022025[CATEGORIA_PROPIA],MINC_022025[CARGO],_xlfn.XLOOKUP(Tabla15[[#This Row],[COD]],TNOMINA[CODIGO],TNOMINA[cargo]))</f>
        <v>AYUDANTE DE MANTENIMIENTO</v>
      </c>
      <c r="J640" s="21" t="str">
        <f>_xlfn.XLOOKUP(Tabla15[[#This Row],[cedula]],MINC_022025[NUMERO_DOCUMENTO],MINC_022025[LUGAR_FUNCIONES])</f>
        <v>CENTRO NACIONAL DE ARTESANIA</v>
      </c>
      <c r="K6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0" s="21" t="str">
        <f>_xlfn.XLOOKUP(Tabla15[[#This Row],[CARGO]],TSIMPLIFICADO[CARGO],TSIMPLIFICADO[CATEGORIA DEL SERVIDOR],Tabla15[[#This Row],[TIPO]])</f>
        <v>ESTATUTO SIMPLIFICADO</v>
      </c>
      <c r="M640" s="21" t="str">
        <f>IF(Tabla15[[#This Row],[CTA]]="2.1.1.3.01","TRAMITE DE PENSION",IF(Tabla15[[#This Row],[CAT1]]&lt;&gt;"",Tabla15[[#This Row],[CAT1]],Tabla15[[#This Row],[CAT2]]))</f>
        <v>ESTATUTO SIMPLIFICADO</v>
      </c>
      <c r="N640" s="86" t="str">
        <f>_xlfn.XLOOKUP(Tabla15[[#This Row],[cedula]],TFECHA[cedula],TFECHA[desde],"")</f>
        <v/>
      </c>
      <c r="O640" s="86" t="str">
        <f>_xlfn.XLOOKUP(Tabla15[[#This Row],[cedula]],TFECHA[cedula],TFECHA[hasta],"")</f>
        <v/>
      </c>
      <c r="P640" s="34">
        <f>_xlfn.XLOOKUP(Tabla15[[#This Row],[COD]],TNOMINA[CODIGO],TNOMINA[sbruto])</f>
        <v>22000</v>
      </c>
      <c r="Q640" s="34">
        <f>_xlfn.XLOOKUP(Tabla15[[#This Row],[COD]],TNOMINA[CODIGO],TNOMINA[ISR])</f>
        <v>0</v>
      </c>
      <c r="R640" s="34">
        <f>_xlfn.XLOOKUP(Tabla15[[#This Row],[COD]],TNOMINA[CODIGO],TNOMINA[SFS])</f>
        <v>668.8</v>
      </c>
      <c r="S640" s="34">
        <f>_xlfn.XLOOKUP(Tabla15[[#This Row],[COD]],TNOMINA[CODIGO],TNOMINA[AFP])</f>
        <v>631.4</v>
      </c>
      <c r="T640" s="34">
        <f>_xlfn.XLOOKUP(Tabla15[[#This Row],[COD]],TNOMINA[CODIGO],TNOMINA[Otros Descuentos])</f>
        <v>0</v>
      </c>
      <c r="U640" s="34">
        <f>_xlfn.XLOOKUP(Tabla15[[#This Row],[COD]],TNOMINA[CODIGO],TNOMINA[sneto])</f>
        <v>18608.8</v>
      </c>
      <c r="V640" s="21" t="str" cm="1">
        <f t="array" ref="V640">_xlfn.XLOOKUP(Tabla15[[#This Row],[cedula]],MINC_022025[NUMERO_DOCUMENTO],LEFT(MINC_022025[GENERO],1))</f>
        <v>F</v>
      </c>
      <c r="W640" s="56" t="str">
        <f>_xlfn.XLOOKUP(Tabla15[[#This Row],[DIRECCIÓN O DEPARTAMENTO]],MINC_022025[LUGAR_FUNCIONES],MINC_022025[LUGAR_FUNCIONES_CODIGO])</f>
        <v>01.83.05.00.03</v>
      </c>
      <c r="X640" s="21">
        <f>LEN(Tabla15[[#This Row],[CODIGO LUGAR]])</f>
        <v>14</v>
      </c>
      <c r="Y640" s="21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>
      <c r="A641" s="42" t="str">
        <f>Tabla15[[#This Row],[cedula]]&amp;Tabla15[[#This Row],[CTA]]&amp;Tabla15[[#This Row],[prog]]</f>
        <v>001175375632.1.1.1.0113</v>
      </c>
      <c r="B641" s="21" t="s">
        <v>1787</v>
      </c>
      <c r="C641" s="59" t="s">
        <v>1811</v>
      </c>
      <c r="D641" s="59" t="s">
        <v>5759</v>
      </c>
      <c r="E641" s="59" t="s">
        <v>5731</v>
      </c>
      <c r="F641" s="59" t="s">
        <v>9</v>
      </c>
      <c r="G641" s="59" t="s">
        <v>1656</v>
      </c>
      <c r="H641" s="21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641" s="21" t="str">
        <f>_xlfn.XLOOKUP(Tabla15[[#This Row],[cedula]],MINC_022025[CATEGORIA_PROPIA],MINC_022025[CARGO],_xlfn.XLOOKUP(Tabla15[[#This Row],[COD]],TNOMINA[CODIGO],TNOMINA[cargo]))</f>
        <v>CONSERJE</v>
      </c>
      <c r="J641" s="21" t="str">
        <f>_xlfn.XLOOKUP(Tabla15[[#This Row],[cedula]],MINC_022025[NUMERO_DOCUMENTO],MINC_022025[LUGAR_FUNCIONES])</f>
        <v>CENTRO NACIONAL DE ARTESANIA</v>
      </c>
      <c r="K6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1" s="21" t="str">
        <f>_xlfn.XLOOKUP(Tabla15[[#This Row],[CARGO]],TSIMPLIFICADO[CARGO],TSIMPLIFICADO[CATEGORIA DEL SERVIDOR],Tabla15[[#This Row],[TIPO]])</f>
        <v>ESTATUTO SIMPLIFICADO</v>
      </c>
      <c r="M641" s="21" t="str">
        <f>IF(Tabla15[[#This Row],[CTA]]="2.1.1.3.01","TRAMITE DE PENSION",IF(Tabla15[[#This Row],[CAT1]]&lt;&gt;"",Tabla15[[#This Row],[CAT1]],Tabla15[[#This Row],[CAT2]]))</f>
        <v>ESTATUTO SIMPLIFICADO</v>
      </c>
      <c r="N641" s="86" t="str">
        <f>_xlfn.XLOOKUP(Tabla15[[#This Row],[cedula]],TFECHA[cedula],TFECHA[desde],"")</f>
        <v/>
      </c>
      <c r="O641" s="86" t="str">
        <f>_xlfn.XLOOKUP(Tabla15[[#This Row],[cedula]],TFECHA[cedula],TFECHA[hasta],"")</f>
        <v/>
      </c>
      <c r="P641" s="34">
        <f>_xlfn.XLOOKUP(Tabla15[[#This Row],[COD]],TNOMINA[CODIGO],TNOMINA[sbruto])</f>
        <v>20000</v>
      </c>
      <c r="Q641" s="34">
        <f>_xlfn.XLOOKUP(Tabla15[[#This Row],[COD]],TNOMINA[CODIGO],TNOMINA[ISR])</f>
        <v>0</v>
      </c>
      <c r="R641" s="34">
        <f>_xlfn.XLOOKUP(Tabla15[[#This Row],[COD]],TNOMINA[CODIGO],TNOMINA[SFS])</f>
        <v>608</v>
      </c>
      <c r="S641" s="34">
        <f>_xlfn.XLOOKUP(Tabla15[[#This Row],[COD]],TNOMINA[CODIGO],TNOMINA[AFP])</f>
        <v>574</v>
      </c>
      <c r="T641" s="34">
        <f>_xlfn.XLOOKUP(Tabla15[[#This Row],[COD]],TNOMINA[CODIGO],TNOMINA[Otros Descuentos])</f>
        <v>0</v>
      </c>
      <c r="U641" s="34">
        <f>_xlfn.XLOOKUP(Tabla15[[#This Row],[COD]],TNOMINA[CODIGO],TNOMINA[sneto])</f>
        <v>6816.83</v>
      </c>
      <c r="V641" s="21" t="str" cm="1">
        <f t="array" ref="V641">_xlfn.XLOOKUP(Tabla15[[#This Row],[cedula]],MINC_022025[NUMERO_DOCUMENTO],LEFT(MINC_022025[GENERO],1))</f>
        <v>F</v>
      </c>
      <c r="W641" s="56" t="str">
        <f>_xlfn.XLOOKUP(Tabla15[[#This Row],[DIRECCIÓN O DEPARTAMENTO]],MINC_022025[LUGAR_FUNCIONES],MINC_022025[LUGAR_FUNCIONES_CODIGO])</f>
        <v>01.83.05.00.03</v>
      </c>
      <c r="X641" s="21">
        <f>LEN(Tabla15[[#This Row],[CODIGO LUGAR]])</f>
        <v>14</v>
      </c>
      <c r="Y641" s="21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>
      <c r="A642" s="42" t="str">
        <f>Tabla15[[#This Row],[cedula]]&amp;Tabla15[[#This Row],[CTA]]&amp;Tabla15[[#This Row],[prog]]</f>
        <v>001144087272.1.1.1.0113</v>
      </c>
      <c r="B642" s="21" t="s">
        <v>1787</v>
      </c>
      <c r="C642" s="59" t="s">
        <v>1811</v>
      </c>
      <c r="D642" s="59" t="s">
        <v>5759</v>
      </c>
      <c r="E642" s="59" t="s">
        <v>5731</v>
      </c>
      <c r="F642" s="59" t="s">
        <v>9</v>
      </c>
      <c r="G642" s="59" t="s">
        <v>2774</v>
      </c>
      <c r="H642" s="21" t="str">
        <f>_xlfn.XLOOKUP(Tabla15[[#This Row],[cedula]],MINC_022025[CATEGORIA_PROPIA],MINC_022025[FECHA_INGRESO_PRIMER_CARGO],_xlfn.XLOOKUP(Tabla15[[#This Row],[COD]],TNOMINA[CODIGO],TNOMINA[nombre]))</f>
        <v>YASERYS GARABITO LUCIANO</v>
      </c>
      <c r="I642" s="21" t="str">
        <f>_xlfn.XLOOKUP(Tabla15[[#This Row],[cedula]],MINC_022025[CATEGORIA_PROPIA],MINC_022025[CARGO],_xlfn.XLOOKUP(Tabla15[[#This Row],[COD]],TNOMINA[CODIGO],TNOMINA[cargo]))</f>
        <v>CONSERJE</v>
      </c>
      <c r="J642" s="21" t="str">
        <f>_xlfn.XLOOKUP(Tabla15[[#This Row],[cedula]],MINC_022025[NUMERO_DOCUMENTO],MINC_022025[LUGAR_FUNCIONES])</f>
        <v>CENTRO NACIONAL DE ARTESANIA</v>
      </c>
      <c r="K6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2" s="21" t="str">
        <f>_xlfn.XLOOKUP(Tabla15[[#This Row],[CARGO]],TSIMPLIFICADO[CARGO],TSIMPLIFICADO[CATEGORIA DEL SERVIDOR],Tabla15[[#This Row],[TIPO]])</f>
        <v>ESTATUTO SIMPLIFICADO</v>
      </c>
      <c r="M642" s="21" t="str">
        <f>IF(Tabla15[[#This Row],[CTA]]="2.1.1.3.01","TRAMITE DE PENSION",IF(Tabla15[[#This Row],[CAT1]]&lt;&gt;"",Tabla15[[#This Row],[CAT1]],Tabla15[[#This Row],[CAT2]]))</f>
        <v>ESTATUTO SIMPLIFICADO</v>
      </c>
      <c r="N642" s="86" t="str">
        <f>_xlfn.XLOOKUP(Tabla15[[#This Row],[cedula]],TFECHA[cedula],TFECHA[desde],"")</f>
        <v/>
      </c>
      <c r="O642" s="86" t="str">
        <f>_xlfn.XLOOKUP(Tabla15[[#This Row],[cedula]],TFECHA[cedula],TFECHA[hasta],"")</f>
        <v/>
      </c>
      <c r="P642" s="34">
        <f>_xlfn.XLOOKUP(Tabla15[[#This Row],[COD]],TNOMINA[CODIGO],TNOMINA[sbruto])</f>
        <v>20000</v>
      </c>
      <c r="Q642" s="34">
        <f>_xlfn.XLOOKUP(Tabla15[[#This Row],[COD]],TNOMINA[CODIGO],TNOMINA[ISR])</f>
        <v>0</v>
      </c>
      <c r="R642" s="34">
        <f>_xlfn.XLOOKUP(Tabla15[[#This Row],[COD]],TNOMINA[CODIGO],TNOMINA[SFS])</f>
        <v>608</v>
      </c>
      <c r="S642" s="34">
        <f>_xlfn.XLOOKUP(Tabla15[[#This Row],[COD]],TNOMINA[CODIGO],TNOMINA[AFP])</f>
        <v>574</v>
      </c>
      <c r="T642" s="34">
        <f>_xlfn.XLOOKUP(Tabla15[[#This Row],[COD]],TNOMINA[CODIGO],TNOMINA[Otros Descuentos])</f>
        <v>0</v>
      </c>
      <c r="U642" s="34">
        <f>_xlfn.XLOOKUP(Tabla15[[#This Row],[COD]],TNOMINA[CODIGO],TNOMINA[sneto])</f>
        <v>9020.75</v>
      </c>
      <c r="V642" s="21" t="str" cm="1">
        <f t="array" ref="V642">_xlfn.XLOOKUP(Tabla15[[#This Row],[cedula]],MINC_022025[NUMERO_DOCUMENTO],LEFT(MINC_022025[GENERO],1))</f>
        <v>F</v>
      </c>
      <c r="W642" s="56" t="str">
        <f>_xlfn.XLOOKUP(Tabla15[[#This Row],[DIRECCIÓN O DEPARTAMENTO]],MINC_022025[LUGAR_FUNCIONES],MINC_022025[LUGAR_FUNCIONES_CODIGO])</f>
        <v>01.83.05.00.03</v>
      </c>
      <c r="X642" s="21">
        <f>LEN(Tabla15[[#This Row],[CODIGO LUGAR]])</f>
        <v>14</v>
      </c>
      <c r="Y642" s="21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>
      <c r="A643" s="42" t="str">
        <f>Tabla15[[#This Row],[cedula]]&amp;Tabla15[[#This Row],[CTA]]&amp;Tabla15[[#This Row],[prog]]</f>
        <v>001100768742.1.1.1.0113</v>
      </c>
      <c r="B643" s="21" t="s">
        <v>1787</v>
      </c>
      <c r="C643" s="59" t="s">
        <v>1811</v>
      </c>
      <c r="D643" s="59" t="s">
        <v>5759</v>
      </c>
      <c r="E643" s="59" t="s">
        <v>5731</v>
      </c>
      <c r="F643" s="59" t="s">
        <v>9</v>
      </c>
      <c r="G643" s="59" t="s">
        <v>2540</v>
      </c>
      <c r="H643" s="21" t="str">
        <f>_xlfn.XLOOKUP(Tabla15[[#This Row],[cedula]],MINC_022025[CATEGORIA_PROPIA],MINC_022025[FECHA_INGRESO_PRIMER_CARGO],_xlfn.XLOOKUP(Tabla15[[#This Row],[COD]],TNOMINA[CODIGO],TNOMINA[nombre]))</f>
        <v>MARIANA MESA VALDEZ</v>
      </c>
      <c r="I643" s="21" t="str">
        <f>_xlfn.XLOOKUP(Tabla15[[#This Row],[cedula]],MINC_022025[CATEGORIA_PROPIA],MINC_022025[CARGO],_xlfn.XLOOKUP(Tabla15[[#This Row],[COD]],TNOMINA[CODIGO],TNOMINA[cargo]))</f>
        <v>CONSERJE</v>
      </c>
      <c r="J643" s="21" t="str">
        <f>_xlfn.XLOOKUP(Tabla15[[#This Row],[cedula]],MINC_022025[NUMERO_DOCUMENTO],MINC_022025[LUGAR_FUNCIONES])</f>
        <v>CENTRO NACIONAL DE ARTESANIA</v>
      </c>
      <c r="K6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3" s="21" t="str">
        <f>_xlfn.XLOOKUP(Tabla15[[#This Row],[CARGO]],TSIMPLIFICADO[CARGO],TSIMPLIFICADO[CATEGORIA DEL SERVIDOR],Tabla15[[#This Row],[TIPO]])</f>
        <v>ESTATUTO SIMPLIFICADO</v>
      </c>
      <c r="M643" s="21" t="str">
        <f>IF(Tabla15[[#This Row],[CTA]]="2.1.1.3.01","TRAMITE DE PENSION",IF(Tabla15[[#This Row],[CAT1]]&lt;&gt;"",Tabla15[[#This Row],[CAT1]],Tabla15[[#This Row],[CAT2]]))</f>
        <v>ESTATUTO SIMPLIFICADO</v>
      </c>
      <c r="N643" s="86" t="str">
        <f>_xlfn.XLOOKUP(Tabla15[[#This Row],[cedula]],TFECHA[cedula],TFECHA[desde],"")</f>
        <v/>
      </c>
      <c r="O643" s="86" t="str">
        <f>_xlfn.XLOOKUP(Tabla15[[#This Row],[cedula]],TFECHA[cedula],TFECHA[hasta],"")</f>
        <v/>
      </c>
      <c r="P643" s="34">
        <f>_xlfn.XLOOKUP(Tabla15[[#This Row],[COD]],TNOMINA[CODIGO],TNOMINA[sbruto])</f>
        <v>18000</v>
      </c>
      <c r="Q643" s="34">
        <f>_xlfn.XLOOKUP(Tabla15[[#This Row],[COD]],TNOMINA[CODIGO],TNOMINA[ISR])</f>
        <v>0</v>
      </c>
      <c r="R643" s="34">
        <f>_xlfn.XLOOKUP(Tabla15[[#This Row],[COD]],TNOMINA[CODIGO],TNOMINA[SFS])</f>
        <v>547.20000000000005</v>
      </c>
      <c r="S643" s="34">
        <f>_xlfn.XLOOKUP(Tabla15[[#This Row],[COD]],TNOMINA[CODIGO],TNOMINA[AFP])</f>
        <v>516.6</v>
      </c>
      <c r="T643" s="34">
        <f>_xlfn.XLOOKUP(Tabla15[[#This Row],[COD]],TNOMINA[CODIGO],TNOMINA[Otros Descuentos])</f>
        <v>0</v>
      </c>
      <c r="U643" s="34">
        <f>_xlfn.XLOOKUP(Tabla15[[#This Row],[COD]],TNOMINA[CODIGO],TNOMINA[sneto])</f>
        <v>13845.2</v>
      </c>
      <c r="V643" s="21" t="str" cm="1">
        <f t="array" ref="V643">_xlfn.XLOOKUP(Tabla15[[#This Row],[cedula]],MINC_022025[NUMERO_DOCUMENTO],LEFT(MINC_022025[GENERO],1))</f>
        <v>F</v>
      </c>
      <c r="W643" s="56" t="str">
        <f>_xlfn.XLOOKUP(Tabla15[[#This Row],[DIRECCIÓN O DEPARTAMENTO]],MINC_022025[LUGAR_FUNCIONES],MINC_022025[LUGAR_FUNCIONES_CODIGO])</f>
        <v>01.83.05.00.03</v>
      </c>
      <c r="X643" s="21">
        <f>LEN(Tabla15[[#This Row],[CODIGO LUGAR]])</f>
        <v>14</v>
      </c>
      <c r="Y643" s="21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>
      <c r="A644" s="42" t="str">
        <f>Tabla15[[#This Row],[cedula]]&amp;Tabla15[[#This Row],[CTA]]&amp;Tabla15[[#This Row],[prog]]</f>
        <v>001106684492.1.1.1.0113</v>
      </c>
      <c r="B644" s="21" t="s">
        <v>1787</v>
      </c>
      <c r="C644" s="59" t="s">
        <v>1811</v>
      </c>
      <c r="D644" s="59" t="s">
        <v>5759</v>
      </c>
      <c r="E644" s="59" t="s">
        <v>5731</v>
      </c>
      <c r="F644" s="59" t="s">
        <v>9</v>
      </c>
      <c r="G644" s="59" t="s">
        <v>2386</v>
      </c>
      <c r="H644" s="21" t="str">
        <f>_xlfn.XLOOKUP(Tabla15[[#This Row],[cedula]],MINC_022025[CATEGORIA_PROPIA],MINC_022025[FECHA_INGRESO_PRIMER_CARGO],_xlfn.XLOOKUP(Tabla15[[#This Row],[COD]],TNOMINA[CODIGO],TNOMINA[nombre]))</f>
        <v>ELSA YOLANDA GARCIA</v>
      </c>
      <c r="I644" s="21" t="str">
        <f>_xlfn.XLOOKUP(Tabla15[[#This Row],[cedula]],MINC_022025[CATEGORIA_PROPIA],MINC_022025[CARGO],_xlfn.XLOOKUP(Tabla15[[#This Row],[COD]],TNOMINA[CODIGO],TNOMINA[cargo]))</f>
        <v>CONSERJE</v>
      </c>
      <c r="J644" s="21" t="str">
        <f>_xlfn.XLOOKUP(Tabla15[[#This Row],[cedula]],MINC_022025[NUMERO_DOCUMENTO],MINC_022025[LUGAR_FUNCIONES])</f>
        <v>CENTRO NACIONAL DE ARTESANIA</v>
      </c>
      <c r="K6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4" s="21" t="str">
        <f>_xlfn.XLOOKUP(Tabla15[[#This Row],[CARGO]],TSIMPLIFICADO[CARGO],TSIMPLIFICADO[CATEGORIA DEL SERVIDOR],Tabla15[[#This Row],[TIPO]])</f>
        <v>ESTATUTO SIMPLIFICADO</v>
      </c>
      <c r="M644" s="21" t="str">
        <f>IF(Tabla15[[#This Row],[CTA]]="2.1.1.3.01","TRAMITE DE PENSION",IF(Tabla15[[#This Row],[CAT1]]&lt;&gt;"",Tabla15[[#This Row],[CAT1]],Tabla15[[#This Row],[CAT2]]))</f>
        <v>ESTATUTO SIMPLIFICADO</v>
      </c>
      <c r="N644" s="86" t="str">
        <f>_xlfn.XLOOKUP(Tabla15[[#This Row],[cedula]],TFECHA[cedula],TFECHA[desde],"")</f>
        <v/>
      </c>
      <c r="O644" s="86" t="str">
        <f>_xlfn.XLOOKUP(Tabla15[[#This Row],[cedula]],TFECHA[cedula],TFECHA[hasta],"")</f>
        <v/>
      </c>
      <c r="P644" s="34">
        <f>_xlfn.XLOOKUP(Tabla15[[#This Row],[COD]],TNOMINA[CODIGO],TNOMINA[sbruto])</f>
        <v>17000</v>
      </c>
      <c r="Q644" s="34">
        <f>_xlfn.XLOOKUP(Tabla15[[#This Row],[COD]],TNOMINA[CODIGO],TNOMINA[ISR])</f>
        <v>0</v>
      </c>
      <c r="R644" s="34">
        <f>_xlfn.XLOOKUP(Tabla15[[#This Row],[COD]],TNOMINA[CODIGO],TNOMINA[SFS])</f>
        <v>516.79999999999995</v>
      </c>
      <c r="S644" s="34">
        <f>_xlfn.XLOOKUP(Tabla15[[#This Row],[COD]],TNOMINA[CODIGO],TNOMINA[AFP])</f>
        <v>487.9</v>
      </c>
      <c r="T644" s="34">
        <f>_xlfn.XLOOKUP(Tabla15[[#This Row],[COD]],TNOMINA[CODIGO],TNOMINA[Otros Descuentos])</f>
        <v>0</v>
      </c>
      <c r="U644" s="34">
        <f>_xlfn.XLOOKUP(Tabla15[[#This Row],[COD]],TNOMINA[CODIGO],TNOMINA[sneto])</f>
        <v>8341.7000000000007</v>
      </c>
      <c r="V644" s="21" t="str" cm="1">
        <f t="array" ref="V644">_xlfn.XLOOKUP(Tabla15[[#This Row],[cedula]],MINC_022025[NUMERO_DOCUMENTO],LEFT(MINC_022025[GENERO],1))</f>
        <v>F</v>
      </c>
      <c r="W644" s="56" t="str">
        <f>_xlfn.XLOOKUP(Tabla15[[#This Row],[DIRECCIÓN O DEPARTAMENTO]],MINC_022025[LUGAR_FUNCIONES],MINC_022025[LUGAR_FUNCIONES_CODIGO])</f>
        <v>01.83.05.00.03</v>
      </c>
      <c r="X644" s="21">
        <f>LEN(Tabla15[[#This Row],[CODIGO LUGAR]])</f>
        <v>14</v>
      </c>
      <c r="Y644" s="21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>
      <c r="A645" s="42" t="str">
        <f>Tabla15[[#This Row],[cedula]]&amp;Tabla15[[#This Row],[CTA]]&amp;Tabla15[[#This Row],[prog]]</f>
        <v>402154008192.1.1.1.0113</v>
      </c>
      <c r="B645" s="21" t="s">
        <v>1787</v>
      </c>
      <c r="C645" s="59" t="s">
        <v>1811</v>
      </c>
      <c r="D645" s="59" t="s">
        <v>5759</v>
      </c>
      <c r="E645" s="59" t="s">
        <v>5731</v>
      </c>
      <c r="F645" s="59" t="s">
        <v>9</v>
      </c>
      <c r="G645" s="59" t="s">
        <v>1658</v>
      </c>
      <c r="H645" s="21" t="str">
        <f>_xlfn.XLOOKUP(Tabla15[[#This Row],[cedula]],MINC_022025[CATEGORIA_PROPIA],MINC_022025[FECHA_INGRESO_PRIMER_CARGO],_xlfn.XLOOKUP(Tabla15[[#This Row],[COD]],TNOMINA[CODIGO],TNOMINA[nombre]))</f>
        <v>YANELA SANCHEZ LANTIGUA</v>
      </c>
      <c r="I645" s="21" t="str">
        <f>_xlfn.XLOOKUP(Tabla15[[#This Row],[cedula]],MINC_022025[CATEGORIA_PROPIA],MINC_022025[CARGO],_xlfn.XLOOKUP(Tabla15[[#This Row],[COD]],TNOMINA[CODIGO],TNOMINA[cargo]))</f>
        <v>CONSERJE</v>
      </c>
      <c r="J645" s="21" t="str">
        <f>_xlfn.XLOOKUP(Tabla15[[#This Row],[cedula]],MINC_022025[NUMERO_DOCUMENTO],MINC_022025[LUGAR_FUNCIONES])</f>
        <v>CENTRO NACIONAL DE ARTESANIA</v>
      </c>
      <c r="K6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5" s="21" t="str">
        <f>_xlfn.XLOOKUP(Tabla15[[#This Row],[CARGO]],TSIMPLIFICADO[CARGO],TSIMPLIFICADO[CATEGORIA DEL SERVIDOR],Tabla15[[#This Row],[TIPO]])</f>
        <v>ESTATUTO SIMPLIFICADO</v>
      </c>
      <c r="M645" s="21" t="str">
        <f>IF(Tabla15[[#This Row],[CTA]]="2.1.1.3.01","TRAMITE DE PENSION",IF(Tabla15[[#This Row],[CAT1]]&lt;&gt;"",Tabla15[[#This Row],[CAT1]],Tabla15[[#This Row],[CAT2]]))</f>
        <v>ESTATUTO SIMPLIFICADO</v>
      </c>
      <c r="N645" s="86" t="str">
        <f>_xlfn.XLOOKUP(Tabla15[[#This Row],[cedula]],TFECHA[cedula],TFECHA[desde],"")</f>
        <v/>
      </c>
      <c r="O645" s="86" t="str">
        <f>_xlfn.XLOOKUP(Tabla15[[#This Row],[cedula]],TFECHA[cedula],TFECHA[hasta],"")</f>
        <v/>
      </c>
      <c r="P645" s="34">
        <f>_xlfn.XLOOKUP(Tabla15[[#This Row],[COD]],TNOMINA[CODIGO],TNOMINA[sbruto])</f>
        <v>17000</v>
      </c>
      <c r="Q645" s="34">
        <f>_xlfn.XLOOKUP(Tabla15[[#This Row],[COD]],TNOMINA[CODIGO],TNOMINA[ISR])</f>
        <v>0</v>
      </c>
      <c r="R645" s="34">
        <f>_xlfn.XLOOKUP(Tabla15[[#This Row],[COD]],TNOMINA[CODIGO],TNOMINA[SFS])</f>
        <v>516.79999999999995</v>
      </c>
      <c r="S645" s="34">
        <f>_xlfn.XLOOKUP(Tabla15[[#This Row],[COD]],TNOMINA[CODIGO],TNOMINA[AFP])</f>
        <v>487.9</v>
      </c>
      <c r="T645" s="34">
        <f>_xlfn.XLOOKUP(Tabla15[[#This Row],[COD]],TNOMINA[CODIGO],TNOMINA[Otros Descuentos])</f>
        <v>0</v>
      </c>
      <c r="U645" s="34">
        <f>_xlfn.XLOOKUP(Tabla15[[#This Row],[COD]],TNOMINA[CODIGO],TNOMINA[sneto])</f>
        <v>14894.3</v>
      </c>
      <c r="V645" s="21" t="str" cm="1">
        <f t="array" ref="V645">_xlfn.XLOOKUP(Tabla15[[#This Row],[cedula]],MINC_022025[NUMERO_DOCUMENTO],LEFT(MINC_022025[GENERO],1))</f>
        <v>F</v>
      </c>
      <c r="W645" s="56" t="str">
        <f>_xlfn.XLOOKUP(Tabla15[[#This Row],[DIRECCIÓN O DEPARTAMENTO]],MINC_022025[LUGAR_FUNCIONES],MINC_022025[LUGAR_FUNCIONES_CODIGO])</f>
        <v>01.83.05.00.03</v>
      </c>
      <c r="X645" s="21">
        <f>LEN(Tabla15[[#This Row],[CODIGO LUGAR]])</f>
        <v>14</v>
      </c>
      <c r="Y645" s="21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>
      <c r="A646" s="42" t="str">
        <f>Tabla15[[#This Row],[cedula]]&amp;Tabla15[[#This Row],[CTA]]&amp;Tabla15[[#This Row],[prog]]</f>
        <v>031006034912.1.1.1.0101</v>
      </c>
      <c r="B646" s="21" t="s">
        <v>1787</v>
      </c>
      <c r="C646" s="59" t="s">
        <v>1807</v>
      </c>
      <c r="D646" s="59" t="s">
        <v>5730</v>
      </c>
      <c r="E646" s="59" t="s">
        <v>5731</v>
      </c>
      <c r="F646" s="59" t="s">
        <v>9</v>
      </c>
      <c r="G646" s="59" t="s">
        <v>1431</v>
      </c>
      <c r="H646" s="21" t="str">
        <f>_xlfn.XLOOKUP(Tabla15[[#This Row],[cedula]],MINC_022025[CATEGORIA_PROPIA],MINC_022025[FECHA_INGRESO_PRIMER_CARGO],_xlfn.XLOOKUP(Tabla15[[#This Row],[COD]],TNOMINA[CODIGO],TNOMINA[nombre]))</f>
        <v>WILSON JOSE INOA GOMEZ</v>
      </c>
      <c r="I646" s="21" t="str">
        <f>_xlfn.XLOOKUP(Tabla15[[#This Row],[cedula]],MINC_022025[CATEGORIA_PROPIA],MINC_022025[CARGO],_xlfn.XLOOKUP(Tabla15[[#This Row],[COD]],TNOMINA[CODIGO],TNOMINA[cargo]))</f>
        <v>GESTOR CULTURAL</v>
      </c>
      <c r="J646" s="21" t="str">
        <f>_xlfn.XLOOKUP(Tabla15[[#This Row],[cedula]],MINC_022025[NUMERO_DOCUMENTO],MINC_022025[LUGAR_FUNCIONES])</f>
        <v>DIRECCION REGIONAL CULTURAL</v>
      </c>
      <c r="K6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6" s="21" t="str">
        <f>_xlfn.XLOOKUP(Tabla15[[#This Row],[CARGO]],TSIMPLIFICADO[CARGO],TSIMPLIFICADO[CATEGORIA DEL SERVIDOR],Tabla15[[#This Row],[TIPO]])</f>
        <v>FIJO</v>
      </c>
      <c r="M646" s="21" t="str">
        <f>IF(Tabla15[[#This Row],[CTA]]="2.1.1.3.01","TRAMITE DE PENSION",IF(Tabla15[[#This Row],[CAT1]]&lt;&gt;"",Tabla15[[#This Row],[CAT1]],Tabla15[[#This Row],[CAT2]]))</f>
        <v>FIJO</v>
      </c>
      <c r="N646" s="86" t="str">
        <f>_xlfn.XLOOKUP(Tabla15[[#This Row],[cedula]],TFECHA[cedula],TFECHA[desde],"")</f>
        <v/>
      </c>
      <c r="O646" s="86" t="str">
        <f>_xlfn.XLOOKUP(Tabla15[[#This Row],[cedula]],TFECHA[cedula],TFECHA[hasta],"")</f>
        <v/>
      </c>
      <c r="P646" s="34">
        <f>_xlfn.XLOOKUP(Tabla15[[#This Row],[COD]],TNOMINA[CODIGO],TNOMINA[sbruto])</f>
        <v>48000</v>
      </c>
      <c r="Q646" s="34">
        <f>_xlfn.XLOOKUP(Tabla15[[#This Row],[COD]],TNOMINA[CODIGO],TNOMINA[ISR])</f>
        <v>1571.73</v>
      </c>
      <c r="R646" s="34">
        <f>_xlfn.XLOOKUP(Tabla15[[#This Row],[COD]],TNOMINA[CODIGO],TNOMINA[SFS])</f>
        <v>1459.2</v>
      </c>
      <c r="S646" s="34">
        <f>_xlfn.XLOOKUP(Tabla15[[#This Row],[COD]],TNOMINA[CODIGO],TNOMINA[AFP])</f>
        <v>1377.6</v>
      </c>
      <c r="T646" s="34">
        <f>_xlfn.XLOOKUP(Tabla15[[#This Row],[COD]],TNOMINA[CODIGO],TNOMINA[Otros Descuentos])</f>
        <v>325</v>
      </c>
      <c r="U646" s="34">
        <f>_xlfn.XLOOKUP(Tabla15[[#This Row],[COD]],TNOMINA[CODIGO],TNOMINA[sneto])</f>
        <v>43266.47</v>
      </c>
      <c r="V646" s="21" t="str" cm="1">
        <f t="array" ref="V646">_xlfn.XLOOKUP(Tabla15[[#This Row],[cedula]],MINC_022025[NUMERO_DOCUMENTO],LEFT(MINC_022025[GENERO],1))</f>
        <v>M</v>
      </c>
      <c r="W646" s="56" t="str">
        <f>_xlfn.XLOOKUP(Tabla15[[#This Row],[DIRECCIÓN O DEPARTAMENTO]],MINC_022025[LUGAR_FUNCIONES],MINC_022025[LUGAR_FUNCIONES_CODIGO])</f>
        <v>01.83.06.00.02</v>
      </c>
      <c r="X646" s="21">
        <f>LEN(Tabla15[[#This Row],[CODIGO LUGAR]])</f>
        <v>14</v>
      </c>
      <c r="Y646" s="21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>
      <c r="A647" s="42" t="str">
        <f>Tabla15[[#This Row],[cedula]]&amp;Tabla15[[#This Row],[CTA]]&amp;Tabla15[[#This Row],[prog]]</f>
        <v>031046078292.1.1.1.0101</v>
      </c>
      <c r="B647" s="21" t="s">
        <v>1787</v>
      </c>
      <c r="C647" s="59" t="s">
        <v>1807</v>
      </c>
      <c r="D647" s="59" t="s">
        <v>5730</v>
      </c>
      <c r="E647" s="59" t="s">
        <v>5731</v>
      </c>
      <c r="F647" s="59" t="s">
        <v>9</v>
      </c>
      <c r="G647" s="59" t="s">
        <v>916</v>
      </c>
      <c r="H647" s="21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647" s="21" t="str">
        <f>_xlfn.XLOOKUP(Tabla15[[#This Row],[cedula]],MINC_022025[CATEGORIA_PROPIA],MINC_022025[CARGO],_xlfn.XLOOKUP(Tabla15[[#This Row],[COD]],TNOMINA[CODIGO],TNOMINA[cargo]))</f>
        <v>TECNICO ADMINISTRATIVO</v>
      </c>
      <c r="J647" s="21" t="str">
        <f>_xlfn.XLOOKUP(Tabla15[[#This Row],[cedula]],MINC_022025[NUMERO_DOCUMENTO],MINC_022025[LUGAR_FUNCIONES])</f>
        <v>DIRECCION REGIONAL CULTURAL</v>
      </c>
      <c r="K6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47" s="21" t="str">
        <f>_xlfn.XLOOKUP(Tabla15[[#This Row],[CARGO]],TSIMPLIFICADO[CARGO],TSIMPLIFICADO[CATEGORIA DEL SERVIDOR],Tabla15[[#This Row],[TIPO]])</f>
        <v>FIJO</v>
      </c>
      <c r="M647" s="21" t="str">
        <f>IF(Tabla15[[#This Row],[CTA]]="2.1.1.3.01","TRAMITE DE PENSION",IF(Tabla15[[#This Row],[CAT1]]&lt;&gt;"",Tabla15[[#This Row],[CAT1]],Tabla15[[#This Row],[CAT2]]))</f>
        <v>CARRERA ADMINISTRATIVA</v>
      </c>
      <c r="N647" s="86" t="str">
        <f>_xlfn.XLOOKUP(Tabla15[[#This Row],[cedula]],TFECHA[cedula],TFECHA[desde],"")</f>
        <v/>
      </c>
      <c r="O647" s="86" t="str">
        <f>_xlfn.XLOOKUP(Tabla15[[#This Row],[cedula]],TFECHA[cedula],TFECHA[hasta],"")</f>
        <v/>
      </c>
      <c r="P647" s="34">
        <f>_xlfn.XLOOKUP(Tabla15[[#This Row],[COD]],TNOMINA[CODIGO],TNOMINA[sbruto])</f>
        <v>45000</v>
      </c>
      <c r="Q647" s="34">
        <f>_xlfn.XLOOKUP(Tabla15[[#This Row],[COD]],TNOMINA[CODIGO],TNOMINA[ISR])</f>
        <v>891.01</v>
      </c>
      <c r="R647" s="34">
        <f>_xlfn.XLOOKUP(Tabla15[[#This Row],[COD]],TNOMINA[CODIGO],TNOMINA[SFS])</f>
        <v>1368</v>
      </c>
      <c r="S647" s="34">
        <f>_xlfn.XLOOKUP(Tabla15[[#This Row],[COD]],TNOMINA[CODIGO],TNOMINA[AFP])</f>
        <v>1291.5</v>
      </c>
      <c r="T647" s="34">
        <f>_xlfn.XLOOKUP(Tabla15[[#This Row],[COD]],TNOMINA[CODIGO],TNOMINA[Otros Descuentos])</f>
        <v>1740.4599999999991</v>
      </c>
      <c r="U647" s="34">
        <f>_xlfn.XLOOKUP(Tabla15[[#This Row],[COD]],TNOMINA[CODIGO],TNOMINA[sneto])</f>
        <v>39709.03</v>
      </c>
      <c r="V647" s="21" t="str" cm="1">
        <f t="array" ref="V647">_xlfn.XLOOKUP(Tabla15[[#This Row],[cedula]],MINC_022025[NUMERO_DOCUMENTO],LEFT(MINC_022025[GENERO],1))</f>
        <v>M</v>
      </c>
      <c r="W647" s="56" t="str">
        <f>_xlfn.XLOOKUP(Tabla15[[#This Row],[DIRECCIÓN O DEPARTAMENTO]],MINC_022025[LUGAR_FUNCIONES],MINC_022025[LUGAR_FUNCIONES_CODIGO])</f>
        <v>01.83.06.00.02</v>
      </c>
      <c r="X647" s="21">
        <f>LEN(Tabla15[[#This Row],[CODIGO LUGAR]])</f>
        <v>14</v>
      </c>
      <c r="Y647" s="21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>
      <c r="A648" s="42" t="str">
        <f>Tabla15[[#This Row],[cedula]]&amp;Tabla15[[#This Row],[CTA]]&amp;Tabla15[[#This Row],[prog]]</f>
        <v>402089285372.1.1.1.0101</v>
      </c>
      <c r="B648" s="21" t="s">
        <v>1787</v>
      </c>
      <c r="C648" s="59" t="s">
        <v>1807</v>
      </c>
      <c r="D648" s="59" t="s">
        <v>5730</v>
      </c>
      <c r="E648" s="59" t="s">
        <v>5731</v>
      </c>
      <c r="F648" s="59" t="s">
        <v>9</v>
      </c>
      <c r="G648" s="59" t="s">
        <v>2526</v>
      </c>
      <c r="H648" s="21" t="str">
        <f>_xlfn.XLOOKUP(Tabla15[[#This Row],[cedula]],MINC_022025[CATEGORIA_PROPIA],MINC_022025[FECHA_INGRESO_PRIMER_CARGO],_xlfn.XLOOKUP(Tabla15[[#This Row],[COD]],TNOMINA[CODIGO],TNOMINA[nombre]))</f>
        <v>ALEXANDRA FAMILIA CONTRERAS</v>
      </c>
      <c r="I648" s="21" t="str">
        <f>_xlfn.XLOOKUP(Tabla15[[#This Row],[cedula]],MINC_022025[CATEGORIA_PROPIA],MINC_022025[CARGO],_xlfn.XLOOKUP(Tabla15[[#This Row],[COD]],TNOMINA[CODIGO],TNOMINA[cargo]))</f>
        <v>AUXILIAR ADMINISTRATIVO (A)</v>
      </c>
      <c r="J648" s="21" t="str">
        <f>_xlfn.XLOOKUP(Tabla15[[#This Row],[cedula]],MINC_022025[NUMERO_DOCUMENTO],MINC_022025[LUGAR_FUNCIONES])</f>
        <v>DIRECCION REGIONAL CULTURAL</v>
      </c>
      <c r="K6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8" s="21" t="str">
        <f>_xlfn.XLOOKUP(Tabla15[[#This Row],[CARGO]],TSIMPLIFICADO[CARGO],TSIMPLIFICADO[CATEGORIA DEL SERVIDOR],Tabla15[[#This Row],[TIPO]])</f>
        <v>ESTATUTO SIMPLIFICADO</v>
      </c>
      <c r="M648" s="21" t="str">
        <f>IF(Tabla15[[#This Row],[CTA]]="2.1.1.3.01","TRAMITE DE PENSION",IF(Tabla15[[#This Row],[CAT1]]&lt;&gt;"",Tabla15[[#This Row],[CAT1]],Tabla15[[#This Row],[CAT2]]))</f>
        <v>ESTATUTO SIMPLIFICADO</v>
      </c>
      <c r="N648" s="86" t="str">
        <f>_xlfn.XLOOKUP(Tabla15[[#This Row],[cedula]],TFECHA[cedula],TFECHA[desde],"")</f>
        <v/>
      </c>
      <c r="O648" s="86" t="str">
        <f>_xlfn.XLOOKUP(Tabla15[[#This Row],[cedula]],TFECHA[cedula],TFECHA[hasta],"")</f>
        <v/>
      </c>
      <c r="P648" s="34">
        <f>_xlfn.XLOOKUP(Tabla15[[#This Row],[COD]],TNOMINA[CODIGO],TNOMINA[sbruto])</f>
        <v>35000</v>
      </c>
      <c r="Q648" s="34">
        <f>_xlfn.XLOOKUP(Tabla15[[#This Row],[COD]],TNOMINA[CODIGO],TNOMINA[ISR])</f>
        <v>0</v>
      </c>
      <c r="R648" s="34">
        <f>_xlfn.XLOOKUP(Tabla15[[#This Row],[COD]],TNOMINA[CODIGO],TNOMINA[SFS])</f>
        <v>1064</v>
      </c>
      <c r="S648" s="34">
        <f>_xlfn.XLOOKUP(Tabla15[[#This Row],[COD]],TNOMINA[CODIGO],TNOMINA[AFP])</f>
        <v>1004.5</v>
      </c>
      <c r="T648" s="34">
        <f>_xlfn.XLOOKUP(Tabla15[[#This Row],[COD]],TNOMINA[CODIGO],TNOMINA[Otros Descuentos])</f>
        <v>0</v>
      </c>
      <c r="U648" s="34">
        <f>_xlfn.XLOOKUP(Tabla15[[#This Row],[COD]],TNOMINA[CODIGO],TNOMINA[sneto])</f>
        <v>32906.5</v>
      </c>
      <c r="V648" s="21" t="str" cm="1">
        <f t="array" ref="V648">_xlfn.XLOOKUP(Tabla15[[#This Row],[cedula]],MINC_022025[NUMERO_DOCUMENTO],LEFT(MINC_022025[GENERO],1))</f>
        <v>F</v>
      </c>
      <c r="W648" s="56" t="str">
        <f>_xlfn.XLOOKUP(Tabla15[[#This Row],[DIRECCIÓN O DEPARTAMENTO]],MINC_022025[LUGAR_FUNCIONES],MINC_022025[LUGAR_FUNCIONES_CODIGO])</f>
        <v>01.83.06.00.02</v>
      </c>
      <c r="X648" s="21">
        <f>LEN(Tabla15[[#This Row],[CODIGO LUGAR]])</f>
        <v>14</v>
      </c>
      <c r="Y648" s="21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>
      <c r="A649" s="42" t="str">
        <f>Tabla15[[#This Row],[cedula]]&amp;Tabla15[[#This Row],[CTA]]&amp;Tabla15[[#This Row],[prog]]</f>
        <v>023015021632.1.1.1.0101</v>
      </c>
      <c r="B649" s="21" t="s">
        <v>1787</v>
      </c>
      <c r="C649" s="59" t="s">
        <v>1807</v>
      </c>
      <c r="D649" s="59" t="s">
        <v>5730</v>
      </c>
      <c r="E649" s="59" t="s">
        <v>5731</v>
      </c>
      <c r="F649" s="59" t="s">
        <v>9</v>
      </c>
      <c r="G649" s="59" t="s">
        <v>2411</v>
      </c>
      <c r="H649" s="21" t="str">
        <f>_xlfn.XLOOKUP(Tabla15[[#This Row],[cedula]],MINC_022025[CATEGORIA_PROPIA],MINC_022025[FECHA_INGRESO_PRIMER_CARGO],_xlfn.XLOOKUP(Tabla15[[#This Row],[COD]],TNOMINA[CODIGO],TNOMINA[nombre]))</f>
        <v>CARLOS VALENTIN BENJAMIN VALERA</v>
      </c>
      <c r="I649" s="21" t="str">
        <f>_xlfn.XLOOKUP(Tabla15[[#This Row],[cedula]],MINC_022025[CATEGORIA_PROPIA],MINC_022025[CARGO],_xlfn.XLOOKUP(Tabla15[[#This Row],[COD]],TNOMINA[CODIGO],TNOMINA[cargo]))</f>
        <v>AUXILIAR ADMINISTRATIVO (A)</v>
      </c>
      <c r="J649" s="21" t="str">
        <f>_xlfn.XLOOKUP(Tabla15[[#This Row],[cedula]],MINC_022025[NUMERO_DOCUMENTO],MINC_022025[LUGAR_FUNCIONES])</f>
        <v>DIRECCION REGIONAL CULTURAL</v>
      </c>
      <c r="K6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49" s="21" t="str">
        <f>_xlfn.XLOOKUP(Tabla15[[#This Row],[CARGO]],TSIMPLIFICADO[CARGO],TSIMPLIFICADO[CATEGORIA DEL SERVIDOR],Tabla15[[#This Row],[TIPO]])</f>
        <v>ESTATUTO SIMPLIFICADO</v>
      </c>
      <c r="M649" s="21" t="str">
        <f>IF(Tabla15[[#This Row],[CTA]]="2.1.1.3.01","TRAMITE DE PENSION",IF(Tabla15[[#This Row],[CAT1]]&lt;&gt;"",Tabla15[[#This Row],[CAT1]],Tabla15[[#This Row],[CAT2]]))</f>
        <v>ESTATUTO SIMPLIFICADO</v>
      </c>
      <c r="N649" s="86" t="str">
        <f>_xlfn.XLOOKUP(Tabla15[[#This Row],[cedula]],TFECHA[cedula],TFECHA[desde],"")</f>
        <v/>
      </c>
      <c r="O649" s="86" t="str">
        <f>_xlfn.XLOOKUP(Tabla15[[#This Row],[cedula]],TFECHA[cedula],TFECHA[hasta],"")</f>
        <v/>
      </c>
      <c r="P649" s="34">
        <f>_xlfn.XLOOKUP(Tabla15[[#This Row],[COD]],TNOMINA[CODIGO],TNOMINA[sbruto])</f>
        <v>35000</v>
      </c>
      <c r="Q649" s="34">
        <f>_xlfn.XLOOKUP(Tabla15[[#This Row],[COD]],TNOMINA[CODIGO],TNOMINA[ISR])</f>
        <v>0</v>
      </c>
      <c r="R649" s="34">
        <f>_xlfn.XLOOKUP(Tabla15[[#This Row],[COD]],TNOMINA[CODIGO],TNOMINA[SFS])</f>
        <v>1064</v>
      </c>
      <c r="S649" s="34">
        <f>_xlfn.XLOOKUP(Tabla15[[#This Row],[COD]],TNOMINA[CODIGO],TNOMINA[AFP])</f>
        <v>1004.5</v>
      </c>
      <c r="T649" s="34">
        <f>_xlfn.XLOOKUP(Tabla15[[#This Row],[COD]],TNOMINA[CODIGO],TNOMINA[Otros Descuentos])</f>
        <v>0</v>
      </c>
      <c r="U649" s="34">
        <f>_xlfn.XLOOKUP(Tabla15[[#This Row],[COD]],TNOMINA[CODIGO],TNOMINA[sneto])</f>
        <v>31191.040000000001</v>
      </c>
      <c r="V649" s="21" t="str" cm="1">
        <f t="array" ref="V649">_xlfn.XLOOKUP(Tabla15[[#This Row],[cedula]],MINC_022025[NUMERO_DOCUMENTO],LEFT(MINC_022025[GENERO],1))</f>
        <v>M</v>
      </c>
      <c r="W649" s="56" t="str">
        <f>_xlfn.XLOOKUP(Tabla15[[#This Row],[DIRECCIÓN O DEPARTAMENTO]],MINC_022025[LUGAR_FUNCIONES],MINC_022025[LUGAR_FUNCIONES_CODIGO])</f>
        <v>01.83.06.00.02</v>
      </c>
      <c r="X649" s="21">
        <f>LEN(Tabla15[[#This Row],[CODIGO LUGAR]])</f>
        <v>14</v>
      </c>
      <c r="Y649" s="21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>
      <c r="A650" s="42" t="str">
        <f>Tabla15[[#This Row],[cedula]]&amp;Tabla15[[#This Row],[CTA]]&amp;Tabla15[[#This Row],[prog]]</f>
        <v>037000169532.1.1.1.0101</v>
      </c>
      <c r="B650" s="21" t="s">
        <v>1787</v>
      </c>
      <c r="C650" s="59" t="s">
        <v>1807</v>
      </c>
      <c r="D650" s="59" t="s">
        <v>5730</v>
      </c>
      <c r="E650" s="59" t="s">
        <v>5731</v>
      </c>
      <c r="F650" s="59" t="s">
        <v>9</v>
      </c>
      <c r="G650" s="59" t="s">
        <v>1421</v>
      </c>
      <c r="H650" s="21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650" s="21" t="str">
        <f>_xlfn.XLOOKUP(Tabla15[[#This Row],[cedula]],MINC_022025[CATEGORIA_PROPIA],MINC_022025[CARGO],_xlfn.XLOOKUP(Tabla15[[#This Row],[COD]],TNOMINA[CODIGO],TNOMINA[cargo]))</f>
        <v>SECRETARIA</v>
      </c>
      <c r="J650" s="21" t="str">
        <f>_xlfn.XLOOKUP(Tabla15[[#This Row],[cedula]],MINC_022025[NUMERO_DOCUMENTO],MINC_022025[LUGAR_FUNCIONES])</f>
        <v>DIRECCION REGIONAL CULTURAL</v>
      </c>
      <c r="K6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0" s="21" t="str">
        <f>_xlfn.XLOOKUP(Tabla15[[#This Row],[CARGO]],TSIMPLIFICADO[CARGO],TSIMPLIFICADO[CATEGORIA DEL SERVIDOR],Tabla15[[#This Row],[TIPO]])</f>
        <v>ESTATUTO SIMPLIFICADO</v>
      </c>
      <c r="M650" s="21" t="str">
        <f>IF(Tabla15[[#This Row],[CTA]]="2.1.1.3.01","TRAMITE DE PENSION",IF(Tabla15[[#This Row],[CAT1]]&lt;&gt;"",Tabla15[[#This Row],[CAT1]],Tabla15[[#This Row],[CAT2]]))</f>
        <v>ESTATUTO SIMPLIFICADO</v>
      </c>
      <c r="N650" s="86" t="str">
        <f>_xlfn.XLOOKUP(Tabla15[[#This Row],[cedula]],TFECHA[cedula],TFECHA[desde],"")</f>
        <v/>
      </c>
      <c r="O650" s="86" t="str">
        <f>_xlfn.XLOOKUP(Tabla15[[#This Row],[cedula]],TFECHA[cedula],TFECHA[hasta],"")</f>
        <v/>
      </c>
      <c r="P650" s="34">
        <f>_xlfn.XLOOKUP(Tabla15[[#This Row],[COD]],TNOMINA[CODIGO],TNOMINA[sbruto])</f>
        <v>35000</v>
      </c>
      <c r="Q650" s="34">
        <f>_xlfn.XLOOKUP(Tabla15[[#This Row],[COD]],TNOMINA[CODIGO],TNOMINA[ISR])</f>
        <v>0</v>
      </c>
      <c r="R650" s="34">
        <f>_xlfn.XLOOKUP(Tabla15[[#This Row],[COD]],TNOMINA[CODIGO],TNOMINA[SFS])</f>
        <v>1064</v>
      </c>
      <c r="S650" s="34">
        <f>_xlfn.XLOOKUP(Tabla15[[#This Row],[COD]],TNOMINA[CODIGO],TNOMINA[AFP])</f>
        <v>1004.5</v>
      </c>
      <c r="T650" s="34">
        <f>_xlfn.XLOOKUP(Tabla15[[#This Row],[COD]],TNOMINA[CODIGO],TNOMINA[Otros Descuentos])</f>
        <v>0</v>
      </c>
      <c r="U650" s="34">
        <f>_xlfn.XLOOKUP(Tabla15[[#This Row],[COD]],TNOMINA[CODIGO],TNOMINA[sneto])</f>
        <v>32606.5</v>
      </c>
      <c r="V650" s="21" t="str" cm="1">
        <f t="array" ref="V650">_xlfn.XLOOKUP(Tabla15[[#This Row],[cedula]],MINC_022025[NUMERO_DOCUMENTO],LEFT(MINC_022025[GENERO],1))</f>
        <v>F</v>
      </c>
      <c r="W650" s="56" t="str">
        <f>_xlfn.XLOOKUP(Tabla15[[#This Row],[DIRECCIÓN O DEPARTAMENTO]],MINC_022025[LUGAR_FUNCIONES],MINC_022025[LUGAR_FUNCIONES_CODIGO])</f>
        <v>01.83.06.00.02</v>
      </c>
      <c r="X650" s="21">
        <f>LEN(Tabla15[[#This Row],[CODIGO LUGAR]])</f>
        <v>14</v>
      </c>
      <c r="Y650" s="21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>
      <c r="A651" s="42" t="str">
        <f>Tabla15[[#This Row],[cedula]]&amp;Tabla15[[#This Row],[CTA]]&amp;Tabla15[[#This Row],[prog]]</f>
        <v>402272786332.1.1.1.0101</v>
      </c>
      <c r="B651" s="21" t="s">
        <v>1787</v>
      </c>
      <c r="C651" s="59" t="s">
        <v>1807</v>
      </c>
      <c r="D651" s="59" t="s">
        <v>5730</v>
      </c>
      <c r="E651" s="59" t="s">
        <v>5731</v>
      </c>
      <c r="F651" s="59" t="s">
        <v>9</v>
      </c>
      <c r="G651" s="59" t="s">
        <v>2382</v>
      </c>
      <c r="H651" s="21" t="str">
        <f>_xlfn.XLOOKUP(Tabla15[[#This Row],[cedula]],MINC_022025[CATEGORIA_PROPIA],MINC_022025[FECHA_INGRESO_PRIMER_CARGO],_xlfn.XLOOKUP(Tabla15[[#This Row],[COD]],TNOMINA[CODIGO],TNOMINA[nombre]))</f>
        <v>VICTOR JOSE DIPLAN DIAZ</v>
      </c>
      <c r="I651" s="21" t="str">
        <f>_xlfn.XLOOKUP(Tabla15[[#This Row],[cedula]],MINC_022025[CATEGORIA_PROPIA],MINC_022025[CARGO],_xlfn.XLOOKUP(Tabla15[[#This Row],[COD]],TNOMINA[CODIGO],TNOMINA[cargo]))</f>
        <v>AUXILIAR ADMINISTRATIVO (A)</v>
      </c>
      <c r="J651" s="21" t="str">
        <f>_xlfn.XLOOKUP(Tabla15[[#This Row],[cedula]],MINC_022025[NUMERO_DOCUMENTO],MINC_022025[LUGAR_FUNCIONES])</f>
        <v>DIRECCION REGIONAL CULTURAL</v>
      </c>
      <c r="K6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1" s="21" t="str">
        <f>_xlfn.XLOOKUP(Tabla15[[#This Row],[CARGO]],TSIMPLIFICADO[CARGO],TSIMPLIFICADO[CATEGORIA DEL SERVIDOR],Tabla15[[#This Row],[TIPO]])</f>
        <v>ESTATUTO SIMPLIFICADO</v>
      </c>
      <c r="M651" s="21" t="str">
        <f>IF(Tabla15[[#This Row],[CTA]]="2.1.1.3.01","TRAMITE DE PENSION",IF(Tabla15[[#This Row],[CAT1]]&lt;&gt;"",Tabla15[[#This Row],[CAT1]],Tabla15[[#This Row],[CAT2]]))</f>
        <v>ESTATUTO SIMPLIFICADO</v>
      </c>
      <c r="N651" s="86" t="str">
        <f>_xlfn.XLOOKUP(Tabla15[[#This Row],[cedula]],TFECHA[cedula],TFECHA[desde],"")</f>
        <v/>
      </c>
      <c r="O651" s="86" t="str">
        <f>_xlfn.XLOOKUP(Tabla15[[#This Row],[cedula]],TFECHA[cedula],TFECHA[hasta],"")</f>
        <v/>
      </c>
      <c r="P651" s="34">
        <f>_xlfn.XLOOKUP(Tabla15[[#This Row],[COD]],TNOMINA[CODIGO],TNOMINA[sbruto])</f>
        <v>35000</v>
      </c>
      <c r="Q651" s="34">
        <f>_xlfn.XLOOKUP(Tabla15[[#This Row],[COD]],TNOMINA[CODIGO],TNOMINA[ISR])</f>
        <v>0</v>
      </c>
      <c r="R651" s="34">
        <f>_xlfn.XLOOKUP(Tabla15[[#This Row],[COD]],TNOMINA[CODIGO],TNOMINA[SFS])</f>
        <v>1064</v>
      </c>
      <c r="S651" s="34">
        <f>_xlfn.XLOOKUP(Tabla15[[#This Row],[COD]],TNOMINA[CODIGO],TNOMINA[AFP])</f>
        <v>1004.5</v>
      </c>
      <c r="T651" s="34">
        <f>_xlfn.XLOOKUP(Tabla15[[#This Row],[COD]],TNOMINA[CODIGO],TNOMINA[Otros Descuentos])</f>
        <v>0</v>
      </c>
      <c r="U651" s="34">
        <f>_xlfn.XLOOKUP(Tabla15[[#This Row],[COD]],TNOMINA[CODIGO],TNOMINA[sneto])</f>
        <v>32906.5</v>
      </c>
      <c r="V651" s="21" t="str" cm="1">
        <f t="array" ref="V651">_xlfn.XLOOKUP(Tabla15[[#This Row],[cedula]],MINC_022025[NUMERO_DOCUMENTO],LEFT(MINC_022025[GENERO],1))</f>
        <v>M</v>
      </c>
      <c r="W651" s="56" t="str">
        <f>_xlfn.XLOOKUP(Tabla15[[#This Row],[DIRECCIÓN O DEPARTAMENTO]],MINC_022025[LUGAR_FUNCIONES],MINC_022025[LUGAR_FUNCIONES_CODIGO])</f>
        <v>01.83.06.00.02</v>
      </c>
      <c r="X651" s="21">
        <f>LEN(Tabla15[[#This Row],[CODIGO LUGAR]])</f>
        <v>14</v>
      </c>
      <c r="Y651" s="21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>
      <c r="A652" s="42" t="str">
        <f>Tabla15[[#This Row],[cedula]]&amp;Tabla15[[#This Row],[CTA]]&amp;Tabla15[[#This Row],[prog]]</f>
        <v>047000536812.1.1.1.0101</v>
      </c>
      <c r="B652" s="21" t="s">
        <v>1787</v>
      </c>
      <c r="C652" s="59" t="s">
        <v>1807</v>
      </c>
      <c r="D652" s="59" t="s">
        <v>5730</v>
      </c>
      <c r="E652" s="59" t="s">
        <v>5731</v>
      </c>
      <c r="F652" s="59" t="s">
        <v>9</v>
      </c>
      <c r="G652" s="59" t="s">
        <v>2955</v>
      </c>
      <c r="H652" s="21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652" s="21" t="str">
        <f>_xlfn.XLOOKUP(Tabla15[[#This Row],[cedula]],MINC_022025[CATEGORIA_PROPIA],MINC_022025[CARGO],_xlfn.XLOOKUP(Tabla15[[#This Row],[COD]],TNOMINA[CODIGO],TNOMINA[cargo]))</f>
        <v>AUXILIAR ADMINISTRATIVO (A)</v>
      </c>
      <c r="J652" s="21" t="str">
        <f>_xlfn.XLOOKUP(Tabla15[[#This Row],[cedula]],MINC_022025[NUMERO_DOCUMENTO],MINC_022025[LUGAR_FUNCIONES])</f>
        <v>DIRECCION REGIONAL CULTURAL</v>
      </c>
      <c r="K6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2" s="21" t="str">
        <f>_xlfn.XLOOKUP(Tabla15[[#This Row],[CARGO]],TSIMPLIFICADO[CARGO],TSIMPLIFICADO[CATEGORIA DEL SERVIDOR],Tabla15[[#This Row],[TIPO]])</f>
        <v>ESTATUTO SIMPLIFICADO</v>
      </c>
      <c r="M652" s="21" t="str">
        <f>IF(Tabla15[[#This Row],[CTA]]="2.1.1.3.01","TRAMITE DE PENSION",IF(Tabla15[[#This Row],[CAT1]]&lt;&gt;"",Tabla15[[#This Row],[CAT1]],Tabla15[[#This Row],[CAT2]]))</f>
        <v>ESTATUTO SIMPLIFICADO</v>
      </c>
      <c r="N652" s="86" t="str">
        <f>_xlfn.XLOOKUP(Tabla15[[#This Row],[cedula]],TFECHA[cedula],TFECHA[desde],"")</f>
        <v/>
      </c>
      <c r="O652" s="86" t="str">
        <f>_xlfn.XLOOKUP(Tabla15[[#This Row],[cedula]],TFECHA[cedula],TFECHA[hasta],"")</f>
        <v/>
      </c>
      <c r="P652" s="34">
        <f>_xlfn.XLOOKUP(Tabla15[[#This Row],[COD]],TNOMINA[CODIGO],TNOMINA[sbruto])</f>
        <v>30000</v>
      </c>
      <c r="Q652" s="34">
        <f>_xlfn.XLOOKUP(Tabla15[[#This Row],[COD]],TNOMINA[CODIGO],TNOMINA[ISR])</f>
        <v>0</v>
      </c>
      <c r="R652" s="34">
        <f>_xlfn.XLOOKUP(Tabla15[[#This Row],[COD]],TNOMINA[CODIGO],TNOMINA[SFS])</f>
        <v>912</v>
      </c>
      <c r="S652" s="34">
        <f>_xlfn.XLOOKUP(Tabla15[[#This Row],[COD]],TNOMINA[CODIGO],TNOMINA[AFP])</f>
        <v>861</v>
      </c>
      <c r="T652" s="34">
        <f>_xlfn.XLOOKUP(Tabla15[[#This Row],[COD]],TNOMINA[CODIGO],TNOMINA[Otros Descuentos])</f>
        <v>0</v>
      </c>
      <c r="U652" s="34">
        <f>_xlfn.XLOOKUP(Tabla15[[#This Row],[COD]],TNOMINA[CODIGO],TNOMINA[sneto])</f>
        <v>28202</v>
      </c>
      <c r="V652" s="21" t="str" cm="1">
        <f t="array" ref="V652">_xlfn.XLOOKUP(Tabla15[[#This Row],[cedula]],MINC_022025[NUMERO_DOCUMENTO],LEFT(MINC_022025[GENERO],1))</f>
        <v>M</v>
      </c>
      <c r="W652" s="56" t="str">
        <f>_xlfn.XLOOKUP(Tabla15[[#This Row],[DIRECCIÓN O DEPARTAMENTO]],MINC_022025[LUGAR_FUNCIONES],MINC_022025[LUGAR_FUNCIONES_CODIGO])</f>
        <v>01.83.06.00.02</v>
      </c>
      <c r="X652" s="21">
        <f>LEN(Tabla15[[#This Row],[CODIGO LUGAR]])</f>
        <v>14</v>
      </c>
      <c r="Y652" s="21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>
      <c r="A653" s="42" t="str">
        <f>Tabla15[[#This Row],[cedula]]&amp;Tabla15[[#This Row],[CTA]]&amp;Tabla15[[#This Row],[prog]]</f>
        <v>018005413002.1.1.1.0101</v>
      </c>
      <c r="B653" s="21" t="s">
        <v>1787</v>
      </c>
      <c r="C653" s="59" t="s">
        <v>1807</v>
      </c>
      <c r="D653" s="59" t="s">
        <v>5730</v>
      </c>
      <c r="E653" s="59" t="s">
        <v>5731</v>
      </c>
      <c r="F653" s="59" t="s">
        <v>9</v>
      </c>
      <c r="G653" s="59" t="s">
        <v>1427</v>
      </c>
      <c r="H653" s="21" t="str">
        <f>_xlfn.XLOOKUP(Tabla15[[#This Row],[cedula]],MINC_022025[CATEGORIA_PROPIA],MINC_022025[FECHA_INGRESO_PRIMER_CARGO],_xlfn.XLOOKUP(Tabla15[[#This Row],[COD]],TNOMINA[CODIGO],TNOMINA[nombre]))</f>
        <v>VICTOR MEDINA NOVAS</v>
      </c>
      <c r="I653" s="21" t="str">
        <f>_xlfn.XLOOKUP(Tabla15[[#This Row],[cedula]],MINC_022025[CATEGORIA_PROPIA],MINC_022025[CARGO],_xlfn.XLOOKUP(Tabla15[[#This Row],[COD]],TNOMINA[CODIGO],TNOMINA[cargo]))</f>
        <v>CHOFER</v>
      </c>
      <c r="J653" s="21" t="str">
        <f>_xlfn.XLOOKUP(Tabla15[[#This Row],[cedula]],MINC_022025[NUMERO_DOCUMENTO],MINC_022025[LUGAR_FUNCIONES])</f>
        <v>DIRECCION REGIONAL CULTURAL</v>
      </c>
      <c r="K6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3" s="21" t="str">
        <f>_xlfn.XLOOKUP(Tabla15[[#This Row],[CARGO]],TSIMPLIFICADO[CARGO],TSIMPLIFICADO[CATEGORIA DEL SERVIDOR],Tabla15[[#This Row],[TIPO]])</f>
        <v>ESTATUTO SIMPLIFICADO</v>
      </c>
      <c r="M653" s="21" t="str">
        <f>IF(Tabla15[[#This Row],[CTA]]="2.1.1.3.01","TRAMITE DE PENSION",IF(Tabla15[[#This Row],[CAT1]]&lt;&gt;"",Tabla15[[#This Row],[CAT1]],Tabla15[[#This Row],[CAT2]]))</f>
        <v>ESTATUTO SIMPLIFICADO</v>
      </c>
      <c r="N653" s="86" t="str">
        <f>_xlfn.XLOOKUP(Tabla15[[#This Row],[cedula]],TFECHA[cedula],TFECHA[desde],"")</f>
        <v/>
      </c>
      <c r="O653" s="86" t="str">
        <f>_xlfn.XLOOKUP(Tabla15[[#This Row],[cedula]],TFECHA[cedula],TFECHA[hasta],"")</f>
        <v/>
      </c>
      <c r="P653" s="34">
        <f>_xlfn.XLOOKUP(Tabla15[[#This Row],[COD]],TNOMINA[CODIGO],TNOMINA[sbruto])</f>
        <v>25000</v>
      </c>
      <c r="Q653" s="34">
        <f>_xlfn.XLOOKUP(Tabla15[[#This Row],[COD]],TNOMINA[CODIGO],TNOMINA[ISR])</f>
        <v>0</v>
      </c>
      <c r="R653" s="34">
        <f>_xlfn.XLOOKUP(Tabla15[[#This Row],[COD]],TNOMINA[CODIGO],TNOMINA[SFS])</f>
        <v>760</v>
      </c>
      <c r="S653" s="34">
        <f>_xlfn.XLOOKUP(Tabla15[[#This Row],[COD]],TNOMINA[CODIGO],TNOMINA[AFP])</f>
        <v>717.5</v>
      </c>
      <c r="T653" s="34">
        <f>_xlfn.XLOOKUP(Tabla15[[#This Row],[COD]],TNOMINA[CODIGO],TNOMINA[Otros Descuentos])</f>
        <v>0</v>
      </c>
      <c r="U653" s="34">
        <f>_xlfn.XLOOKUP(Tabla15[[#This Row],[COD]],TNOMINA[CODIGO],TNOMINA[sneto])</f>
        <v>23497.5</v>
      </c>
      <c r="V653" s="21" t="str" cm="1">
        <f t="array" ref="V653">_xlfn.XLOOKUP(Tabla15[[#This Row],[cedula]],MINC_022025[NUMERO_DOCUMENTO],LEFT(MINC_022025[GENERO],1))</f>
        <v>M</v>
      </c>
      <c r="W653" s="56" t="str">
        <f>_xlfn.XLOOKUP(Tabla15[[#This Row],[DIRECCIÓN O DEPARTAMENTO]],MINC_022025[LUGAR_FUNCIONES],MINC_022025[LUGAR_FUNCIONES_CODIGO])</f>
        <v>01.83.06.00.02</v>
      </c>
      <c r="X653" s="21">
        <f>LEN(Tabla15[[#This Row],[CODIGO LUGAR]])</f>
        <v>14</v>
      </c>
      <c r="Y653" s="21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>
      <c r="A654" s="42" t="str">
        <f>Tabla15[[#This Row],[cedula]]&amp;Tabla15[[#This Row],[CTA]]&amp;Tabla15[[#This Row],[prog]]</f>
        <v>031015519052.1.1.1.0101</v>
      </c>
      <c r="B654" s="21" t="s">
        <v>1787</v>
      </c>
      <c r="C654" s="59" t="s">
        <v>1807</v>
      </c>
      <c r="D654" s="59" t="s">
        <v>5730</v>
      </c>
      <c r="E654" s="59" t="s">
        <v>5731</v>
      </c>
      <c r="F654" s="59" t="s">
        <v>9</v>
      </c>
      <c r="G654" s="59" t="s">
        <v>1364</v>
      </c>
      <c r="H654" s="21" t="str">
        <f>_xlfn.XLOOKUP(Tabla15[[#This Row],[cedula]],MINC_022025[CATEGORIA_PROPIA],MINC_022025[FECHA_INGRESO_PRIMER_CARGO],_xlfn.XLOOKUP(Tabla15[[#This Row],[COD]],TNOMINA[CODIGO],TNOMINA[nombre]))</f>
        <v>MARINA ABREU LUNA</v>
      </c>
      <c r="I654" s="21" t="str">
        <f>_xlfn.XLOOKUP(Tabla15[[#This Row],[cedula]],MINC_022025[CATEGORIA_PROPIA],MINC_022025[CARGO],_xlfn.XLOOKUP(Tabla15[[#This Row],[COD]],TNOMINA[CODIGO],TNOMINA[cargo]))</f>
        <v>CONSERJE</v>
      </c>
      <c r="J654" s="21" t="str">
        <f>_xlfn.XLOOKUP(Tabla15[[#This Row],[cedula]],MINC_022025[NUMERO_DOCUMENTO],MINC_022025[LUGAR_FUNCIONES])</f>
        <v>DIRECCION REGIONAL CULTURAL</v>
      </c>
      <c r="K6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4" s="21" t="str">
        <f>_xlfn.XLOOKUP(Tabla15[[#This Row],[CARGO]],TSIMPLIFICADO[CARGO],TSIMPLIFICADO[CATEGORIA DEL SERVIDOR],Tabla15[[#This Row],[TIPO]])</f>
        <v>ESTATUTO SIMPLIFICADO</v>
      </c>
      <c r="M654" s="21" t="str">
        <f>IF(Tabla15[[#This Row],[CTA]]="2.1.1.3.01","TRAMITE DE PENSION",IF(Tabla15[[#This Row],[CAT1]]&lt;&gt;"",Tabla15[[#This Row],[CAT1]],Tabla15[[#This Row],[CAT2]]))</f>
        <v>ESTATUTO SIMPLIFICADO</v>
      </c>
      <c r="N654" s="86" t="str">
        <f>_xlfn.XLOOKUP(Tabla15[[#This Row],[cedula]],TFECHA[cedula],TFECHA[desde],"")</f>
        <v/>
      </c>
      <c r="O654" s="86" t="str">
        <f>_xlfn.XLOOKUP(Tabla15[[#This Row],[cedula]],TFECHA[cedula],TFECHA[hasta],"")</f>
        <v/>
      </c>
      <c r="P654" s="34">
        <f>_xlfn.XLOOKUP(Tabla15[[#This Row],[COD]],TNOMINA[CODIGO],TNOMINA[sbruto])</f>
        <v>22000</v>
      </c>
      <c r="Q654" s="34">
        <f>_xlfn.XLOOKUP(Tabla15[[#This Row],[COD]],TNOMINA[CODIGO],TNOMINA[ISR])</f>
        <v>0</v>
      </c>
      <c r="R654" s="34">
        <f>_xlfn.XLOOKUP(Tabla15[[#This Row],[COD]],TNOMINA[CODIGO],TNOMINA[SFS])</f>
        <v>668.8</v>
      </c>
      <c r="S654" s="34">
        <f>_xlfn.XLOOKUP(Tabla15[[#This Row],[COD]],TNOMINA[CODIGO],TNOMINA[AFP])</f>
        <v>631.4</v>
      </c>
      <c r="T654" s="34">
        <f>_xlfn.XLOOKUP(Tabla15[[#This Row],[COD]],TNOMINA[CODIGO],TNOMINA[Otros Descuentos])</f>
        <v>0</v>
      </c>
      <c r="U654" s="34">
        <f>_xlfn.XLOOKUP(Tabla15[[#This Row],[COD]],TNOMINA[CODIGO],TNOMINA[sneto])</f>
        <v>20674.8</v>
      </c>
      <c r="V654" s="21" t="str" cm="1">
        <f t="array" ref="V654">_xlfn.XLOOKUP(Tabla15[[#This Row],[cedula]],MINC_022025[NUMERO_DOCUMENTO],LEFT(MINC_022025[GENERO],1))</f>
        <v>F</v>
      </c>
      <c r="W654" s="56" t="str">
        <f>_xlfn.XLOOKUP(Tabla15[[#This Row],[DIRECCIÓN O DEPARTAMENTO]],MINC_022025[LUGAR_FUNCIONES],MINC_022025[LUGAR_FUNCIONES_CODIGO])</f>
        <v>01.83.06.00.02</v>
      </c>
      <c r="X654" s="21">
        <f>LEN(Tabla15[[#This Row],[CODIGO LUGAR]])</f>
        <v>14</v>
      </c>
      <c r="Y654" s="21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>
      <c r="A655" s="42" t="str">
        <f>Tabla15[[#This Row],[cedula]]&amp;Tabla15[[#This Row],[CTA]]&amp;Tabla15[[#This Row],[prog]]</f>
        <v>047005451402.1.1.1.0101</v>
      </c>
      <c r="B655" s="21" t="s">
        <v>1787</v>
      </c>
      <c r="C655" s="59" t="s">
        <v>1807</v>
      </c>
      <c r="D655" s="59" t="s">
        <v>5730</v>
      </c>
      <c r="E655" s="59" t="s">
        <v>5731</v>
      </c>
      <c r="F655" s="59" t="s">
        <v>9</v>
      </c>
      <c r="G655" s="59" t="s">
        <v>1300</v>
      </c>
      <c r="H655" s="21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655" s="21" t="str">
        <f>_xlfn.XLOOKUP(Tabla15[[#This Row],[cedula]],MINC_022025[CATEGORIA_PROPIA],MINC_022025[CARGO],_xlfn.XLOOKUP(Tabla15[[#This Row],[COD]],TNOMINA[CODIGO],TNOMINA[cargo]))</f>
        <v>COORD. BANDA MUSICA REGION CIB</v>
      </c>
      <c r="J655" s="21" t="str">
        <f>_xlfn.XLOOKUP(Tabla15[[#This Row],[cedula]],MINC_022025[NUMERO_DOCUMENTO],MINC_022025[LUGAR_FUNCIONES])</f>
        <v>DIRECCION REGIONAL CULTURAL</v>
      </c>
      <c r="K6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5" s="21" t="str">
        <f>_xlfn.XLOOKUP(Tabla15[[#This Row],[CARGO]],TSIMPLIFICADO[CARGO],TSIMPLIFICADO[CATEGORIA DEL SERVIDOR],Tabla15[[#This Row],[TIPO]])</f>
        <v>FIJO</v>
      </c>
      <c r="M655" s="21" t="str">
        <f>IF(Tabla15[[#This Row],[CTA]]="2.1.1.3.01","TRAMITE DE PENSION",IF(Tabla15[[#This Row],[CAT1]]&lt;&gt;"",Tabla15[[#This Row],[CAT1]],Tabla15[[#This Row],[CAT2]]))</f>
        <v>FIJO</v>
      </c>
      <c r="N655" s="86" t="str">
        <f>_xlfn.XLOOKUP(Tabla15[[#This Row],[cedula]],TFECHA[cedula],TFECHA[desde],"")</f>
        <v/>
      </c>
      <c r="O655" s="86" t="str">
        <f>_xlfn.XLOOKUP(Tabla15[[#This Row],[cedula]],TFECHA[cedula],TFECHA[hasta],"")</f>
        <v/>
      </c>
      <c r="P655" s="34">
        <f>_xlfn.XLOOKUP(Tabla15[[#This Row],[COD]],TNOMINA[CODIGO],TNOMINA[sbruto])</f>
        <v>19000.55</v>
      </c>
      <c r="Q655" s="34">
        <f>_xlfn.XLOOKUP(Tabla15[[#This Row],[COD]],TNOMINA[CODIGO],TNOMINA[ISR])</f>
        <v>0</v>
      </c>
      <c r="R655" s="34">
        <f>_xlfn.XLOOKUP(Tabla15[[#This Row],[COD]],TNOMINA[CODIGO],TNOMINA[SFS])</f>
        <v>577.62</v>
      </c>
      <c r="S655" s="34">
        <f>_xlfn.XLOOKUP(Tabla15[[#This Row],[COD]],TNOMINA[CODIGO],TNOMINA[AFP])</f>
        <v>545.32000000000005</v>
      </c>
      <c r="T655" s="34">
        <f>_xlfn.XLOOKUP(Tabla15[[#This Row],[COD]],TNOMINA[CODIGO],TNOMINA[Otros Descuentos])</f>
        <v>0</v>
      </c>
      <c r="U655" s="34">
        <f>_xlfn.XLOOKUP(Tabla15[[#This Row],[COD]],TNOMINA[CODIGO],TNOMINA[sneto])</f>
        <v>17852.61</v>
      </c>
      <c r="V655" s="21" t="str" cm="1">
        <f t="array" ref="V655">_xlfn.XLOOKUP(Tabla15[[#This Row],[cedula]],MINC_022025[NUMERO_DOCUMENTO],LEFT(MINC_022025[GENERO],1))</f>
        <v>M</v>
      </c>
      <c r="W655" s="56" t="str">
        <f>_xlfn.XLOOKUP(Tabla15[[#This Row],[DIRECCIÓN O DEPARTAMENTO]],MINC_022025[LUGAR_FUNCIONES],MINC_022025[LUGAR_FUNCIONES_CODIGO])</f>
        <v>01.83.06.00.02</v>
      </c>
      <c r="X655" s="21">
        <f>LEN(Tabla15[[#This Row],[CODIGO LUGAR]])</f>
        <v>14</v>
      </c>
      <c r="Y655" s="21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>
      <c r="A656" s="42" t="str">
        <f>Tabla15[[#This Row],[cedula]]&amp;Tabla15[[#This Row],[CTA]]&amp;Tabla15[[#This Row],[prog]]</f>
        <v>001008654762.1.1.1.0101</v>
      </c>
      <c r="B656" s="21" t="s">
        <v>1787</v>
      </c>
      <c r="C656" s="59" t="s">
        <v>1807</v>
      </c>
      <c r="D656" s="59" t="s">
        <v>5730</v>
      </c>
      <c r="E656" s="59" t="s">
        <v>5731</v>
      </c>
      <c r="F656" s="59" t="s">
        <v>9</v>
      </c>
      <c r="G656" s="59" t="s">
        <v>1341</v>
      </c>
      <c r="H656" s="21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656" s="21" t="str">
        <f>_xlfn.XLOOKUP(Tabla15[[#This Row],[cedula]],MINC_022025[CATEGORIA_PROPIA],MINC_022025[CARGO],_xlfn.XLOOKUP(Tabla15[[#This Row],[COD]],TNOMINA[CODIGO],TNOMINA[cargo]))</f>
        <v>MIEMBRO</v>
      </c>
      <c r="J656" s="21" t="str">
        <f>_xlfn.XLOOKUP(Tabla15[[#This Row],[cedula]],MINC_022025[NUMERO_DOCUMENTO],MINC_022025[LUGAR_FUNCIONES])</f>
        <v>CONSEJO INTERSECTORIAL PARA LA POLITICA DEL LIBRO, LA LECTURA Y LAS BIBLIOTECAS</v>
      </c>
      <c r="K6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6" s="21" t="str">
        <f>_xlfn.XLOOKUP(Tabla15[[#This Row],[CARGO]],TSIMPLIFICADO[CARGO],TSIMPLIFICADO[CATEGORIA DEL SERVIDOR],Tabla15[[#This Row],[TIPO]])</f>
        <v>FIJO</v>
      </c>
      <c r="M656" s="21" t="str">
        <f>IF(Tabla15[[#This Row],[CTA]]="2.1.1.3.01","TRAMITE DE PENSION",IF(Tabla15[[#This Row],[CAT1]]&lt;&gt;"",Tabla15[[#This Row],[CAT1]],Tabla15[[#This Row],[CAT2]]))</f>
        <v>FIJO</v>
      </c>
      <c r="N656" s="86" t="str">
        <f>_xlfn.XLOOKUP(Tabla15[[#This Row],[cedula]],TFECHA[cedula],TFECHA[desde],"")</f>
        <v/>
      </c>
      <c r="O656" s="86" t="str">
        <f>_xlfn.XLOOKUP(Tabla15[[#This Row],[cedula]],TFECHA[cedula],TFECHA[hasta],"")</f>
        <v/>
      </c>
      <c r="P656" s="34">
        <f>_xlfn.XLOOKUP(Tabla15[[#This Row],[COD]],TNOMINA[CODIGO],TNOMINA[sbruto])</f>
        <v>145000</v>
      </c>
      <c r="Q656" s="34">
        <f>_xlfn.XLOOKUP(Tabla15[[#This Row],[COD]],TNOMINA[CODIGO],TNOMINA[ISR])</f>
        <v>22690.49</v>
      </c>
      <c r="R656" s="34">
        <f>_xlfn.XLOOKUP(Tabla15[[#This Row],[COD]],TNOMINA[CODIGO],TNOMINA[SFS])</f>
        <v>4408</v>
      </c>
      <c r="S656" s="34">
        <f>_xlfn.XLOOKUP(Tabla15[[#This Row],[COD]],TNOMINA[CODIGO],TNOMINA[AFP])</f>
        <v>4161.5</v>
      </c>
      <c r="T656" s="34">
        <f>_xlfn.XLOOKUP(Tabla15[[#This Row],[COD]],TNOMINA[CODIGO],TNOMINA[Otros Descuentos])</f>
        <v>25</v>
      </c>
      <c r="U656" s="34">
        <f>_xlfn.XLOOKUP(Tabla15[[#This Row],[COD]],TNOMINA[CODIGO],TNOMINA[sneto])</f>
        <v>113715.01</v>
      </c>
      <c r="V656" s="21" t="str" cm="1">
        <f t="array" ref="V656">_xlfn.XLOOKUP(Tabla15[[#This Row],[cedula]],MINC_022025[NUMERO_DOCUMENTO],LEFT(MINC_022025[GENERO],1))</f>
        <v>F</v>
      </c>
      <c r="W656" s="56" t="str">
        <f>_xlfn.XLOOKUP(Tabla15[[#This Row],[DIRECCIÓN O DEPARTAMENTO]],MINC_022025[LUGAR_FUNCIONES],MINC_022025[LUGAR_FUNCIONES_CODIGO])</f>
        <v>01.83.00.00.00.15</v>
      </c>
      <c r="X656" s="21">
        <f>LEN(Tabla15[[#This Row],[CODIGO LUGAR]])</f>
        <v>17</v>
      </c>
      <c r="Y656" s="21" cm="1">
        <f t="array" ref="Y656">_xlfn.IFS(Tabla15[[#This Row],[LARGO]]=5,1,Tabla15[[#This Row],[LARGO]]=8,2,Tabla15[[#This Row],[LARGO]]=11,3,Tabla15[[#This Row],[LARGO]]=14,4,Tabla15[[#This Row],[LARGO]]=17,5,Tabla15[[#This Row],[LARGO]]=20,6)</f>
        <v>5</v>
      </c>
    </row>
    <row r="657" spans="1:25">
      <c r="A657" s="42" t="str">
        <f>Tabla15[[#This Row],[cedula]]&amp;Tabla15[[#This Row],[CTA]]&amp;Tabla15[[#This Row],[prog]]</f>
        <v>402203145182.1.1.1.0101</v>
      </c>
      <c r="B657" s="21" t="s">
        <v>1787</v>
      </c>
      <c r="C657" s="59" t="s">
        <v>1807</v>
      </c>
      <c r="D657" s="59" t="s">
        <v>5730</v>
      </c>
      <c r="E657" s="59" t="s">
        <v>5731</v>
      </c>
      <c r="F657" s="59" t="s">
        <v>9</v>
      </c>
      <c r="G657" s="59" t="s">
        <v>6286</v>
      </c>
      <c r="H657" s="21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657" s="21" t="str">
        <f>_xlfn.XLOOKUP(Tabla15[[#This Row],[cedula]],MINC_022025[CATEGORIA_PROPIA],MINC_022025[CARGO],_xlfn.XLOOKUP(Tabla15[[#This Row],[COD]],TNOMINA[CODIGO],TNOMINA[cargo]))</f>
        <v>SECRETARIO (A) GENERAL</v>
      </c>
      <c r="J657" s="21" t="str">
        <f>_xlfn.XLOOKUP(Tabla15[[#This Row],[cedula]],MINC_022025[NUMERO_DOCUMENTO],MINC_022025[LUGAR_FUNCIONES])</f>
        <v>COMISION NACIONAL DOMINICANA PARA LA UNESCO</v>
      </c>
      <c r="K6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7" s="21" t="str">
        <f>_xlfn.XLOOKUP(Tabla15[[#This Row],[CARGO]],TSIMPLIFICADO[CARGO],TSIMPLIFICADO[CATEGORIA DEL SERVIDOR],Tabla15[[#This Row],[TIPO]])</f>
        <v>FIJO</v>
      </c>
      <c r="M657" s="21" t="str">
        <f>IF(Tabla15[[#This Row],[CTA]]="2.1.1.3.01","TRAMITE DE PENSION",IF(Tabla15[[#This Row],[CAT1]]&lt;&gt;"",Tabla15[[#This Row],[CAT1]],Tabla15[[#This Row],[CAT2]]))</f>
        <v>FIJO</v>
      </c>
      <c r="N657" s="86" t="str">
        <f>_xlfn.XLOOKUP(Tabla15[[#This Row],[cedula]],TFECHA[cedula],TFECHA[desde],"")</f>
        <v/>
      </c>
      <c r="O657" s="86" t="str">
        <f>_xlfn.XLOOKUP(Tabla15[[#This Row],[cedula]],TFECHA[cedula],TFECHA[hasta],"")</f>
        <v/>
      </c>
      <c r="P657" s="34">
        <f>_xlfn.XLOOKUP(Tabla15[[#This Row],[COD]],TNOMINA[CODIGO],TNOMINA[sbruto])</f>
        <v>180000</v>
      </c>
      <c r="Q657" s="34">
        <f>_xlfn.XLOOKUP(Tabla15[[#This Row],[COD]],TNOMINA[CODIGO],TNOMINA[ISR])</f>
        <v>30923.37</v>
      </c>
      <c r="R657" s="34">
        <f>_xlfn.XLOOKUP(Tabla15[[#This Row],[COD]],TNOMINA[CODIGO],TNOMINA[SFS])</f>
        <v>5472</v>
      </c>
      <c r="S657" s="34">
        <f>_xlfn.XLOOKUP(Tabla15[[#This Row],[COD]],TNOMINA[CODIGO],TNOMINA[AFP])</f>
        <v>5166</v>
      </c>
      <c r="T657" s="34">
        <f>_xlfn.XLOOKUP(Tabla15[[#This Row],[COD]],TNOMINA[CODIGO],TNOMINA[Otros Descuentos])</f>
        <v>25</v>
      </c>
      <c r="U657" s="34">
        <f>_xlfn.XLOOKUP(Tabla15[[#This Row],[COD]],TNOMINA[CODIGO],TNOMINA[sneto])</f>
        <v>138413.63</v>
      </c>
      <c r="V657" s="21" t="str" cm="1">
        <f t="array" ref="V657">_xlfn.XLOOKUP(Tabla15[[#This Row],[cedula]],MINC_022025[NUMERO_DOCUMENTO],LEFT(MINC_022025[GENERO],1))</f>
        <v>M</v>
      </c>
      <c r="W657" s="56" t="str">
        <f>_xlfn.XLOOKUP(Tabla15[[#This Row],[DIRECCIÓN O DEPARTAMENTO]],MINC_022025[LUGAR_FUNCIONES],MINC_022025[LUGAR_FUNCIONES_CODIGO])</f>
        <v>01.83.00.00.00.17</v>
      </c>
      <c r="X657" s="21">
        <f>LEN(Tabla15[[#This Row],[CODIGO LUGAR]])</f>
        <v>17</v>
      </c>
      <c r="Y657" s="21" cm="1">
        <f t="array" ref="Y657">_xlfn.IFS(Tabla15[[#This Row],[LARGO]]=5,1,Tabla15[[#This Row],[LARGO]]=8,2,Tabla15[[#This Row],[LARGO]]=11,3,Tabla15[[#This Row],[LARGO]]=14,4,Tabla15[[#This Row],[LARGO]]=17,5,Tabla15[[#This Row],[LARGO]]=20,6)</f>
        <v>5</v>
      </c>
    </row>
    <row r="658" spans="1:25">
      <c r="A658" s="42" t="str">
        <f>Tabla15[[#This Row],[cedula]]&amp;Tabla15[[#This Row],[CTA]]&amp;Tabla15[[#This Row],[prog]]</f>
        <v>060000905112.1.1.1.0101</v>
      </c>
      <c r="B658" s="21" t="s">
        <v>1787</v>
      </c>
      <c r="C658" s="59" t="s">
        <v>1807</v>
      </c>
      <c r="D658" s="59" t="s">
        <v>5730</v>
      </c>
      <c r="E658" s="59" t="s">
        <v>5731</v>
      </c>
      <c r="F658" s="59" t="s">
        <v>9</v>
      </c>
      <c r="G658" s="59" t="s">
        <v>839</v>
      </c>
      <c r="H658" s="21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658" s="21" t="str">
        <f>_xlfn.XLOOKUP(Tabla15[[#This Row],[cedula]],MINC_022025[CATEGORIA_PROPIA],MINC_022025[CARGO],_xlfn.XLOOKUP(Tabla15[[#This Row],[COD]],TNOMINA[CODIGO],TNOMINA[cargo]))</f>
        <v>SECRETARIO EJE.CONSEJO NAC.CUL</v>
      </c>
      <c r="J658" s="21" t="str">
        <f>_xlfn.XLOOKUP(Tabla15[[#This Row],[cedula]],MINC_022025[NUMERO_DOCUMENTO],MINC_022025[LUGAR_FUNCIONES])</f>
        <v>COMISION NACIONAL DOMINICANA PARA LA UNESCO</v>
      </c>
      <c r="K6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58" s="21" t="str">
        <f>_xlfn.XLOOKUP(Tabla15[[#This Row],[CARGO]],TSIMPLIFICADO[CARGO],TSIMPLIFICADO[CATEGORIA DEL SERVIDOR],Tabla15[[#This Row],[TIPO]])</f>
        <v>ESTATUTO SIMPLIFICADO</v>
      </c>
      <c r="M658" s="21" t="str">
        <f>IF(Tabla15[[#This Row],[CTA]]="2.1.1.3.01","TRAMITE DE PENSION",IF(Tabla15[[#This Row],[CAT1]]&lt;&gt;"",Tabla15[[#This Row],[CAT1]],Tabla15[[#This Row],[CAT2]]))</f>
        <v>CARRERA ADMINISTRATIVA</v>
      </c>
      <c r="N658" s="86" t="str">
        <f>_xlfn.XLOOKUP(Tabla15[[#This Row],[cedula]],TFECHA[cedula],TFECHA[desde],"")</f>
        <v/>
      </c>
      <c r="O658" s="86" t="str">
        <f>_xlfn.XLOOKUP(Tabla15[[#This Row],[cedula]],TFECHA[cedula],TFECHA[hasta],"")</f>
        <v/>
      </c>
      <c r="P658" s="34">
        <f>_xlfn.XLOOKUP(Tabla15[[#This Row],[COD]],TNOMINA[CODIGO],TNOMINA[sbruto])</f>
        <v>65000</v>
      </c>
      <c r="Q658" s="34">
        <f>_xlfn.XLOOKUP(Tabla15[[#This Row],[COD]],TNOMINA[CODIGO],TNOMINA[ISR])</f>
        <v>4427.58</v>
      </c>
      <c r="R658" s="34">
        <f>_xlfn.XLOOKUP(Tabla15[[#This Row],[COD]],TNOMINA[CODIGO],TNOMINA[SFS])</f>
        <v>1976</v>
      </c>
      <c r="S658" s="34">
        <f>_xlfn.XLOOKUP(Tabla15[[#This Row],[COD]],TNOMINA[CODIGO],TNOMINA[AFP])</f>
        <v>1865.5</v>
      </c>
      <c r="T658" s="34">
        <f>_xlfn.XLOOKUP(Tabla15[[#This Row],[COD]],TNOMINA[CODIGO],TNOMINA[Otros Descuentos])</f>
        <v>425</v>
      </c>
      <c r="U658" s="34">
        <f>_xlfn.XLOOKUP(Tabla15[[#This Row],[COD]],TNOMINA[CODIGO],TNOMINA[sneto])</f>
        <v>56305.919999999998</v>
      </c>
      <c r="V658" s="21" t="str" cm="1">
        <f t="array" ref="V658">_xlfn.XLOOKUP(Tabla15[[#This Row],[cedula]],MINC_022025[NUMERO_DOCUMENTO],LEFT(MINC_022025[GENERO],1))</f>
        <v>F</v>
      </c>
      <c r="W658" s="56" t="str">
        <f>_xlfn.XLOOKUP(Tabla15[[#This Row],[DIRECCIÓN O DEPARTAMENTO]],MINC_022025[LUGAR_FUNCIONES],MINC_022025[LUGAR_FUNCIONES_CODIGO])</f>
        <v>01.83.00.00.00.17</v>
      </c>
      <c r="X658" s="21">
        <f>LEN(Tabla15[[#This Row],[CODIGO LUGAR]])</f>
        <v>17</v>
      </c>
      <c r="Y658" s="21" cm="1">
        <f t="array" ref="Y658">_xlfn.IFS(Tabla15[[#This Row],[LARGO]]=5,1,Tabla15[[#This Row],[LARGO]]=8,2,Tabla15[[#This Row],[LARGO]]=11,3,Tabla15[[#This Row],[LARGO]]=14,4,Tabla15[[#This Row],[LARGO]]=17,5,Tabla15[[#This Row],[LARGO]]=20,6)</f>
        <v>5</v>
      </c>
    </row>
    <row r="659" spans="1:25">
      <c r="A659" s="42" t="str">
        <f>Tabla15[[#This Row],[cedula]]&amp;Tabla15[[#This Row],[CTA]]&amp;Tabla15[[#This Row],[prog]]</f>
        <v>225007864332.1.1.1.0101</v>
      </c>
      <c r="B659" s="21" t="s">
        <v>1787</v>
      </c>
      <c r="C659" s="59" t="s">
        <v>1807</v>
      </c>
      <c r="D659" s="59" t="s">
        <v>5730</v>
      </c>
      <c r="E659" s="59" t="s">
        <v>5731</v>
      </c>
      <c r="F659" s="59" t="s">
        <v>9</v>
      </c>
      <c r="G659" s="59" t="s">
        <v>1276</v>
      </c>
      <c r="H659" s="21" t="str">
        <f>_xlfn.XLOOKUP(Tabla15[[#This Row],[cedula]],MINC_022025[CATEGORIA_PROPIA],MINC_022025[FECHA_INGRESO_PRIMER_CARGO],_xlfn.XLOOKUP(Tabla15[[#This Row],[COD]],TNOMINA[CODIGO],TNOMINA[nombre]))</f>
        <v>DANIELO CALDERON GENAO</v>
      </c>
      <c r="I659" s="21" t="str">
        <f>_xlfn.XLOOKUP(Tabla15[[#This Row],[cedula]],MINC_022025[CATEGORIA_PROPIA],MINC_022025[CARGO],_xlfn.XLOOKUP(Tabla15[[#This Row],[COD]],TNOMINA[CODIGO],TNOMINA[cargo]))</f>
        <v>AUXILIAR ADMINISTRATIVO (A)</v>
      </c>
      <c r="J659" s="21" t="str">
        <f>_xlfn.XLOOKUP(Tabla15[[#This Row],[cedula]],MINC_022025[NUMERO_DOCUMENTO],MINC_022025[LUGAR_FUNCIONES])</f>
        <v>COMISION NACIONAL DOMINICANA PARA LA UNESCO</v>
      </c>
      <c r="K6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59" s="21" t="str">
        <f>_xlfn.XLOOKUP(Tabla15[[#This Row],[CARGO]],TSIMPLIFICADO[CARGO],TSIMPLIFICADO[CATEGORIA DEL SERVIDOR],Tabla15[[#This Row],[TIPO]])</f>
        <v>ESTATUTO SIMPLIFICADO</v>
      </c>
      <c r="M659" s="21" t="str">
        <f>IF(Tabla15[[#This Row],[CTA]]="2.1.1.3.01","TRAMITE DE PENSION",IF(Tabla15[[#This Row],[CAT1]]&lt;&gt;"",Tabla15[[#This Row],[CAT1]],Tabla15[[#This Row],[CAT2]]))</f>
        <v>ESTATUTO SIMPLIFICADO</v>
      </c>
      <c r="N659" s="86" t="str">
        <f>_xlfn.XLOOKUP(Tabla15[[#This Row],[cedula]],TFECHA[cedula],TFECHA[desde],"")</f>
        <v/>
      </c>
      <c r="O659" s="86" t="str">
        <f>_xlfn.XLOOKUP(Tabla15[[#This Row],[cedula]],TFECHA[cedula],TFECHA[hasta],"")</f>
        <v/>
      </c>
      <c r="P659" s="34">
        <f>_xlfn.XLOOKUP(Tabla15[[#This Row],[COD]],TNOMINA[CODIGO],TNOMINA[sbruto])</f>
        <v>25000</v>
      </c>
      <c r="Q659" s="34">
        <f>_xlfn.XLOOKUP(Tabla15[[#This Row],[COD]],TNOMINA[CODIGO],TNOMINA[ISR])</f>
        <v>0</v>
      </c>
      <c r="R659" s="34">
        <f>_xlfn.XLOOKUP(Tabla15[[#This Row],[COD]],TNOMINA[CODIGO],TNOMINA[SFS])</f>
        <v>760</v>
      </c>
      <c r="S659" s="34">
        <f>_xlfn.XLOOKUP(Tabla15[[#This Row],[COD]],TNOMINA[CODIGO],TNOMINA[AFP])</f>
        <v>717.5</v>
      </c>
      <c r="T659" s="34">
        <f>_xlfn.XLOOKUP(Tabla15[[#This Row],[COD]],TNOMINA[CODIGO],TNOMINA[Otros Descuentos])</f>
        <v>0</v>
      </c>
      <c r="U659" s="34">
        <f>_xlfn.XLOOKUP(Tabla15[[#This Row],[COD]],TNOMINA[CODIGO],TNOMINA[sneto])</f>
        <v>21782.04</v>
      </c>
      <c r="V659" s="21" t="str" cm="1">
        <f t="array" ref="V659">_xlfn.XLOOKUP(Tabla15[[#This Row],[cedula]],MINC_022025[NUMERO_DOCUMENTO],LEFT(MINC_022025[GENERO],1))</f>
        <v>M</v>
      </c>
      <c r="W659" s="56" t="str">
        <f>_xlfn.XLOOKUP(Tabla15[[#This Row],[DIRECCIÓN O DEPARTAMENTO]],MINC_022025[LUGAR_FUNCIONES],MINC_022025[LUGAR_FUNCIONES_CODIGO])</f>
        <v>01.83.00.00.00.17</v>
      </c>
      <c r="X659" s="21">
        <f>LEN(Tabla15[[#This Row],[CODIGO LUGAR]])</f>
        <v>17</v>
      </c>
      <c r="Y659" s="21" cm="1">
        <f t="array" ref="Y659">_xlfn.IFS(Tabla15[[#This Row],[LARGO]]=5,1,Tabla15[[#This Row],[LARGO]]=8,2,Tabla15[[#This Row],[LARGO]]=11,3,Tabla15[[#This Row],[LARGO]]=14,4,Tabla15[[#This Row],[LARGO]]=17,5,Tabla15[[#This Row],[LARGO]]=20,6)</f>
        <v>5</v>
      </c>
    </row>
    <row r="660" spans="1:25">
      <c r="A660" s="42" t="str">
        <f>Tabla15[[#This Row],[cedula]]&amp;Tabla15[[#This Row],[CTA]]&amp;Tabla15[[#This Row],[prog]]</f>
        <v>001178830172.1.1.1.0101</v>
      </c>
      <c r="B660" s="21" t="s">
        <v>1787</v>
      </c>
      <c r="C660" s="59" t="s">
        <v>1807</v>
      </c>
      <c r="D660" s="59" t="s">
        <v>5730</v>
      </c>
      <c r="E660" s="59" t="s">
        <v>5731</v>
      </c>
      <c r="F660" s="59" t="s">
        <v>9</v>
      </c>
      <c r="G660" s="59" t="s">
        <v>2428</v>
      </c>
      <c r="H660" s="21" t="str">
        <f>_xlfn.XLOOKUP(Tabla15[[#This Row],[cedula]],MINC_022025[CATEGORIA_PROPIA],MINC_022025[FECHA_INGRESO_PRIMER_CARGO],_xlfn.XLOOKUP(Tabla15[[#This Row],[COD]],TNOMINA[CODIGO],TNOMINA[nombre]))</f>
        <v>JOELY ORTIZ ESPINAL</v>
      </c>
      <c r="I660" s="21" t="str">
        <f>_xlfn.XLOOKUP(Tabla15[[#This Row],[cedula]],MINC_022025[CATEGORIA_PROPIA],MINC_022025[CARGO],_xlfn.XLOOKUP(Tabla15[[#This Row],[COD]],TNOMINA[CODIGO],TNOMINA[cargo]))</f>
        <v>CONSERJE</v>
      </c>
      <c r="J660" s="21" t="str">
        <f>_xlfn.XLOOKUP(Tabla15[[#This Row],[cedula]],MINC_022025[NUMERO_DOCUMENTO],MINC_022025[LUGAR_FUNCIONES])</f>
        <v>COMISION NACIONAL DOMINICANA PARA LA UNESCO</v>
      </c>
      <c r="K6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0" s="21" t="str">
        <f>_xlfn.XLOOKUP(Tabla15[[#This Row],[CARGO]],TSIMPLIFICADO[CARGO],TSIMPLIFICADO[CATEGORIA DEL SERVIDOR],Tabla15[[#This Row],[TIPO]])</f>
        <v>ESTATUTO SIMPLIFICADO</v>
      </c>
      <c r="M660" s="21" t="str">
        <f>IF(Tabla15[[#This Row],[CTA]]="2.1.1.3.01","TRAMITE DE PENSION",IF(Tabla15[[#This Row],[CAT1]]&lt;&gt;"",Tabla15[[#This Row],[CAT1]],Tabla15[[#This Row],[CAT2]]))</f>
        <v>ESTATUTO SIMPLIFICADO</v>
      </c>
      <c r="N660" s="86" t="str">
        <f>_xlfn.XLOOKUP(Tabla15[[#This Row],[cedula]],TFECHA[cedula],TFECHA[desde],"")</f>
        <v/>
      </c>
      <c r="O660" s="86" t="str">
        <f>_xlfn.XLOOKUP(Tabla15[[#This Row],[cedula]],TFECHA[cedula],TFECHA[hasta],"")</f>
        <v/>
      </c>
      <c r="P660" s="34">
        <f>_xlfn.XLOOKUP(Tabla15[[#This Row],[COD]],TNOMINA[CODIGO],TNOMINA[sbruto])</f>
        <v>18000</v>
      </c>
      <c r="Q660" s="34">
        <f>_xlfn.XLOOKUP(Tabla15[[#This Row],[COD]],TNOMINA[CODIGO],TNOMINA[ISR])</f>
        <v>0</v>
      </c>
      <c r="R660" s="34">
        <f>_xlfn.XLOOKUP(Tabla15[[#This Row],[COD]],TNOMINA[CODIGO],TNOMINA[SFS])</f>
        <v>547.20000000000005</v>
      </c>
      <c r="S660" s="34">
        <f>_xlfn.XLOOKUP(Tabla15[[#This Row],[COD]],TNOMINA[CODIGO],TNOMINA[AFP])</f>
        <v>516.6</v>
      </c>
      <c r="T660" s="34">
        <f>_xlfn.XLOOKUP(Tabla15[[#This Row],[COD]],TNOMINA[CODIGO],TNOMINA[Otros Descuentos])</f>
        <v>0</v>
      </c>
      <c r="U660" s="34">
        <f>_xlfn.XLOOKUP(Tabla15[[#This Row],[COD]],TNOMINA[CODIGO],TNOMINA[sneto])</f>
        <v>13765.2</v>
      </c>
      <c r="V660" s="21" t="str" cm="1">
        <f t="array" ref="V660">_xlfn.XLOOKUP(Tabla15[[#This Row],[cedula]],MINC_022025[NUMERO_DOCUMENTO],LEFT(MINC_022025[GENERO],1))</f>
        <v>F</v>
      </c>
      <c r="W660" s="56" t="str">
        <f>_xlfn.XLOOKUP(Tabla15[[#This Row],[DIRECCIÓN O DEPARTAMENTO]],MINC_022025[LUGAR_FUNCIONES],MINC_022025[LUGAR_FUNCIONES_CODIGO])</f>
        <v>01.83.00.00.00.17</v>
      </c>
      <c r="X660" s="21">
        <f>LEN(Tabla15[[#This Row],[CODIGO LUGAR]])</f>
        <v>17</v>
      </c>
      <c r="Y660" s="21" cm="1">
        <f t="array" ref="Y660">_xlfn.IFS(Tabla15[[#This Row],[LARGO]]=5,1,Tabla15[[#This Row],[LARGO]]=8,2,Tabla15[[#This Row],[LARGO]]=11,3,Tabla15[[#This Row],[LARGO]]=14,4,Tabla15[[#This Row],[LARGO]]=17,5,Tabla15[[#This Row],[LARGO]]=20,6)</f>
        <v>5</v>
      </c>
    </row>
    <row r="661" spans="1:25">
      <c r="A661" s="42" t="str">
        <f>Tabla15[[#This Row],[cedula]]&amp;Tabla15[[#This Row],[CTA]]&amp;Tabla15[[#This Row],[prog]]</f>
        <v>001114601192.1.1.1.0101</v>
      </c>
      <c r="B661" s="21" t="s">
        <v>1787</v>
      </c>
      <c r="C661" s="59" t="s">
        <v>1807</v>
      </c>
      <c r="D661" s="59" t="s">
        <v>5730</v>
      </c>
      <c r="E661" s="59" t="s">
        <v>5731</v>
      </c>
      <c r="F661" s="59" t="s">
        <v>9</v>
      </c>
      <c r="G661" s="59" t="s">
        <v>1350</v>
      </c>
      <c r="H661" s="21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661" s="21" t="str">
        <f>_xlfn.XLOOKUP(Tabla15[[#This Row],[cedula]],MINC_022025[CATEGORIA_PROPIA],MINC_022025[CARGO],_xlfn.XLOOKUP(Tabla15[[#This Row],[COD]],TNOMINA[CODIGO],TNOMINA[cargo]))</f>
        <v>ENCARGADA DE MAYORDOMIA</v>
      </c>
      <c r="J661" s="21" t="str">
        <f>_xlfn.XLOOKUP(Tabla15[[#This Row],[cedula]],MINC_022025[NUMERO_DOCUMENTO],MINC_022025[LUGAR_FUNCIONES])</f>
        <v>COMISION NACIONAL DOMINICANA PARA LA UNESCO</v>
      </c>
      <c r="K6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1" s="21" t="str">
        <f>_xlfn.XLOOKUP(Tabla15[[#This Row],[CARGO]],TSIMPLIFICADO[CARGO],TSIMPLIFICADO[CATEGORIA DEL SERVIDOR],Tabla15[[#This Row],[TIPO]])</f>
        <v>FIJO</v>
      </c>
      <c r="M661" s="21" t="str">
        <f>IF(Tabla15[[#This Row],[CTA]]="2.1.1.3.01","TRAMITE DE PENSION",IF(Tabla15[[#This Row],[CAT1]]&lt;&gt;"",Tabla15[[#This Row],[CAT1]],Tabla15[[#This Row],[CAT2]]))</f>
        <v>FIJO</v>
      </c>
      <c r="N661" s="86" t="str">
        <f>_xlfn.XLOOKUP(Tabla15[[#This Row],[cedula]],TFECHA[cedula],TFECHA[desde],"")</f>
        <v/>
      </c>
      <c r="O661" s="86" t="str">
        <f>_xlfn.XLOOKUP(Tabla15[[#This Row],[cedula]],TFECHA[cedula],TFECHA[hasta],"")</f>
        <v/>
      </c>
      <c r="P661" s="34">
        <f>_xlfn.XLOOKUP(Tabla15[[#This Row],[COD]],TNOMINA[CODIGO],TNOMINA[sbruto])</f>
        <v>10000</v>
      </c>
      <c r="Q661" s="34">
        <f>_xlfn.XLOOKUP(Tabla15[[#This Row],[COD]],TNOMINA[CODIGO],TNOMINA[ISR])</f>
        <v>0</v>
      </c>
      <c r="R661" s="34">
        <f>_xlfn.XLOOKUP(Tabla15[[#This Row],[COD]],TNOMINA[CODIGO],TNOMINA[SFS])</f>
        <v>304</v>
      </c>
      <c r="S661" s="34">
        <f>_xlfn.XLOOKUP(Tabla15[[#This Row],[COD]],TNOMINA[CODIGO],TNOMINA[AFP])</f>
        <v>287</v>
      </c>
      <c r="T661" s="34">
        <f>_xlfn.XLOOKUP(Tabla15[[#This Row],[COD]],TNOMINA[CODIGO],TNOMINA[Otros Descuentos])</f>
        <v>0</v>
      </c>
      <c r="U661" s="34">
        <f>_xlfn.XLOOKUP(Tabla15[[#This Row],[COD]],TNOMINA[CODIGO],TNOMINA[sneto])</f>
        <v>9034</v>
      </c>
      <c r="V661" s="21" t="str" cm="1">
        <f t="array" ref="V661">_xlfn.XLOOKUP(Tabla15[[#This Row],[cedula]],MINC_022025[NUMERO_DOCUMENTO],LEFT(MINC_022025[GENERO],1))</f>
        <v>F</v>
      </c>
      <c r="W661" s="56" t="str">
        <f>_xlfn.XLOOKUP(Tabla15[[#This Row],[DIRECCIÓN O DEPARTAMENTO]],MINC_022025[LUGAR_FUNCIONES],MINC_022025[LUGAR_FUNCIONES_CODIGO])</f>
        <v>01.83.00.00.00.17</v>
      </c>
      <c r="X661" s="21">
        <f>LEN(Tabla15[[#This Row],[CODIGO LUGAR]])</f>
        <v>17</v>
      </c>
      <c r="Y661" s="21" cm="1">
        <f t="array" ref="Y661">_xlfn.IFS(Tabla15[[#This Row],[LARGO]]=5,1,Tabla15[[#This Row],[LARGO]]=8,2,Tabla15[[#This Row],[LARGO]]=11,3,Tabla15[[#This Row],[LARGO]]=14,4,Tabla15[[#This Row],[LARGO]]=17,5,Tabla15[[#This Row],[LARGO]]=20,6)</f>
        <v>5</v>
      </c>
    </row>
    <row r="662" spans="1:25">
      <c r="A662" s="42" t="str">
        <f>Tabla15[[#This Row],[cedula]]&amp;Tabla15[[#This Row],[CTA]]&amp;Tabla15[[#This Row],[prog]]</f>
        <v>001156731622.1.1.1.0101</v>
      </c>
      <c r="B662" s="21" t="s">
        <v>1787</v>
      </c>
      <c r="C662" s="59" t="s">
        <v>1807</v>
      </c>
      <c r="D662" s="59" t="s">
        <v>5730</v>
      </c>
      <c r="E662" s="59" t="s">
        <v>5731</v>
      </c>
      <c r="F662" s="59" t="s">
        <v>9</v>
      </c>
      <c r="G662" s="59" t="s">
        <v>1394</v>
      </c>
      <c r="H662" s="21" t="str">
        <f>_xlfn.XLOOKUP(Tabla15[[#This Row],[cedula]],MINC_022025[CATEGORIA_PROPIA],MINC_022025[FECHA_INGRESO_PRIMER_CARGO],_xlfn.XLOOKUP(Tabla15[[#This Row],[COD]],TNOMINA[CODIGO],TNOMINA[nombre]))</f>
        <v>RAMON ANTONIO DE LEON RUIZ</v>
      </c>
      <c r="I662" s="21" t="str">
        <f>_xlfn.XLOOKUP(Tabla15[[#This Row],[cedula]],MINC_022025[CATEGORIA_PROPIA],MINC_022025[CARGO],_xlfn.XLOOKUP(Tabla15[[#This Row],[COD]],TNOMINA[CODIGO],TNOMINA[cargo]))</f>
        <v>CHOFER I</v>
      </c>
      <c r="J662" s="21" t="str">
        <f>_xlfn.XLOOKUP(Tabla15[[#This Row],[cedula]],MINC_022025[NUMERO_DOCUMENTO],MINC_022025[LUGAR_FUNCIONES])</f>
        <v>COMISION NACIONAL DOMINICANA PARA LA UNESCO</v>
      </c>
      <c r="K6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2" s="21" t="str">
        <f>_xlfn.XLOOKUP(Tabla15[[#This Row],[CARGO]],TSIMPLIFICADO[CARGO],TSIMPLIFICADO[CATEGORIA DEL SERVIDOR],Tabla15[[#This Row],[TIPO]])</f>
        <v>ESTATUTO SIMPLIFICADO</v>
      </c>
      <c r="M662" s="21" t="str">
        <f>IF(Tabla15[[#This Row],[CTA]]="2.1.1.3.01","TRAMITE DE PENSION",IF(Tabla15[[#This Row],[CAT1]]&lt;&gt;"",Tabla15[[#This Row],[CAT1]],Tabla15[[#This Row],[CAT2]]))</f>
        <v>ESTATUTO SIMPLIFICADO</v>
      </c>
      <c r="N662" s="86" t="str">
        <f>_xlfn.XLOOKUP(Tabla15[[#This Row],[cedula]],TFECHA[cedula],TFECHA[desde],"")</f>
        <v/>
      </c>
      <c r="O662" s="86" t="str">
        <f>_xlfn.XLOOKUP(Tabla15[[#This Row],[cedula]],TFECHA[cedula],TFECHA[hasta],"")</f>
        <v/>
      </c>
      <c r="P662" s="34">
        <f>_xlfn.XLOOKUP(Tabla15[[#This Row],[COD]],TNOMINA[CODIGO],TNOMINA[sbruto])</f>
        <v>4000</v>
      </c>
      <c r="Q662" s="34">
        <f>_xlfn.XLOOKUP(Tabla15[[#This Row],[COD]],TNOMINA[CODIGO],TNOMINA[ISR])</f>
        <v>0</v>
      </c>
      <c r="R662" s="34">
        <f>_xlfn.XLOOKUP(Tabla15[[#This Row],[COD]],TNOMINA[CODIGO],TNOMINA[SFS])</f>
        <v>121.6</v>
      </c>
      <c r="S662" s="34">
        <f>_xlfn.XLOOKUP(Tabla15[[#This Row],[COD]],TNOMINA[CODIGO],TNOMINA[AFP])</f>
        <v>114.8</v>
      </c>
      <c r="T662" s="34">
        <f>_xlfn.XLOOKUP(Tabla15[[#This Row],[COD]],TNOMINA[CODIGO],TNOMINA[Otros Descuentos])</f>
        <v>0</v>
      </c>
      <c r="U662" s="34">
        <f>_xlfn.XLOOKUP(Tabla15[[#This Row],[COD]],TNOMINA[CODIGO],TNOMINA[sneto])</f>
        <v>3738.6</v>
      </c>
      <c r="V662" s="21" t="str" cm="1">
        <f t="array" ref="V662">_xlfn.XLOOKUP(Tabla15[[#This Row],[cedula]],MINC_022025[NUMERO_DOCUMENTO],LEFT(MINC_022025[GENERO],1))</f>
        <v>M</v>
      </c>
      <c r="W662" s="56" t="str">
        <f>_xlfn.XLOOKUP(Tabla15[[#This Row],[DIRECCIÓN O DEPARTAMENTO]],MINC_022025[LUGAR_FUNCIONES],MINC_022025[LUGAR_FUNCIONES_CODIGO])</f>
        <v>01.83.00.00.00.17</v>
      </c>
      <c r="X662" s="21">
        <f>LEN(Tabla15[[#This Row],[CODIGO LUGAR]])</f>
        <v>17</v>
      </c>
      <c r="Y662" s="21" cm="1">
        <f t="array" ref="Y662">_xlfn.IFS(Tabla15[[#This Row],[LARGO]]=5,1,Tabla15[[#This Row],[LARGO]]=8,2,Tabla15[[#This Row],[LARGO]]=11,3,Tabla15[[#This Row],[LARGO]]=14,4,Tabla15[[#This Row],[LARGO]]=17,5,Tabla15[[#This Row],[LARGO]]=20,6)</f>
        <v>5</v>
      </c>
    </row>
    <row r="663" spans="1:25">
      <c r="A663" s="42" t="str">
        <f>Tabla15[[#This Row],[cedula]]&amp;Tabla15[[#This Row],[CTA]]&amp;Tabla15[[#This Row],[prog]]</f>
        <v>011000139352.1.1.1.0113</v>
      </c>
      <c r="B663" s="21" t="s">
        <v>1787</v>
      </c>
      <c r="C663" s="59" t="s">
        <v>1811</v>
      </c>
      <c r="D663" s="59" t="s">
        <v>5759</v>
      </c>
      <c r="E663" s="59" t="s">
        <v>5731</v>
      </c>
      <c r="F663" s="59" t="s">
        <v>9</v>
      </c>
      <c r="G663" s="59" t="s">
        <v>923</v>
      </c>
      <c r="H663" s="21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663" s="21" t="str">
        <f>_xlfn.XLOOKUP(Tabla15[[#This Row],[cedula]],MINC_022025[CATEGORIA_PROPIA],MINC_022025[CARGO],_xlfn.XLOOKUP(Tabla15[[#This Row],[COD]],TNOMINA[CODIGO],TNOMINA[cargo]))</f>
        <v>COORDINADOR (A) DE COMPENSACIO</v>
      </c>
      <c r="J663" s="21" t="str">
        <f>_xlfn.XLOOKUP(Tabla15[[#This Row],[cedula]],MINC_022025[NUMERO_DOCUMENTO],MINC_022025[LUGAR_FUNCIONES])</f>
        <v>COMISION NACIONAL DE ESPECTACULOS PUBLICOS Y RADIOFONIA</v>
      </c>
      <c r="K6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63" s="21" t="str">
        <f>_xlfn.XLOOKUP(Tabla15[[#This Row],[CARGO]],TSIMPLIFICADO[CARGO],TSIMPLIFICADO[CATEGORIA DEL SERVIDOR],Tabla15[[#This Row],[TIPO]])</f>
        <v>FIJO</v>
      </c>
      <c r="M663" s="21" t="str">
        <f>IF(Tabla15[[#This Row],[CTA]]="2.1.1.3.01","TRAMITE DE PENSION",IF(Tabla15[[#This Row],[CAT1]]&lt;&gt;"",Tabla15[[#This Row],[CAT1]],Tabla15[[#This Row],[CAT2]]))</f>
        <v>CARRERA ADMINISTRATIVA</v>
      </c>
      <c r="N663" s="86" t="str">
        <f>_xlfn.XLOOKUP(Tabla15[[#This Row],[cedula]],TFECHA[cedula],TFECHA[desde],"")</f>
        <v/>
      </c>
      <c r="O663" s="86" t="str">
        <f>_xlfn.XLOOKUP(Tabla15[[#This Row],[cedula]],TFECHA[cedula],TFECHA[hasta],"")</f>
        <v/>
      </c>
      <c r="P663" s="34">
        <f>_xlfn.XLOOKUP(Tabla15[[#This Row],[COD]],TNOMINA[CODIGO],TNOMINA[sbruto])</f>
        <v>70000</v>
      </c>
      <c r="Q663" s="34">
        <f>_xlfn.XLOOKUP(Tabla15[[#This Row],[COD]],TNOMINA[CODIGO],TNOMINA[ISR])</f>
        <v>5368.48</v>
      </c>
      <c r="R663" s="34">
        <f>_xlfn.XLOOKUP(Tabla15[[#This Row],[COD]],TNOMINA[CODIGO],TNOMINA[SFS])</f>
        <v>2128</v>
      </c>
      <c r="S663" s="34">
        <f>_xlfn.XLOOKUP(Tabla15[[#This Row],[COD]],TNOMINA[CODIGO],TNOMINA[AFP])</f>
        <v>2009</v>
      </c>
      <c r="T663" s="34">
        <f>_xlfn.XLOOKUP(Tabla15[[#This Row],[COD]],TNOMINA[CODIGO],TNOMINA[Otros Descuentos])</f>
        <v>4491.0000000000073</v>
      </c>
      <c r="U663" s="34">
        <f>_xlfn.XLOOKUP(Tabla15[[#This Row],[COD]],TNOMINA[CODIGO],TNOMINA[sneto])</f>
        <v>56003.519999999997</v>
      </c>
      <c r="V663" s="21" t="str" cm="1">
        <f t="array" ref="V663">_xlfn.XLOOKUP(Tabla15[[#This Row],[cedula]],MINC_022025[NUMERO_DOCUMENTO],LEFT(MINC_022025[GENERO],1))</f>
        <v>F</v>
      </c>
      <c r="W663" s="56" t="str">
        <f>_xlfn.XLOOKUP(Tabla15[[#This Row],[DIRECCIÓN O DEPARTAMENTO]],MINC_022025[LUGAR_FUNCIONES],MINC_022025[LUGAR_FUNCIONES_CODIGO])</f>
        <v>01.83.00.00.00.18</v>
      </c>
      <c r="X663" s="21">
        <f>LEN(Tabla15[[#This Row],[CODIGO LUGAR]])</f>
        <v>17</v>
      </c>
      <c r="Y663" s="21" cm="1">
        <f t="array" ref="Y663">_xlfn.IFS(Tabla15[[#This Row],[LARGO]]=5,1,Tabla15[[#This Row],[LARGO]]=8,2,Tabla15[[#This Row],[LARGO]]=11,3,Tabla15[[#This Row],[LARGO]]=14,4,Tabla15[[#This Row],[LARGO]]=17,5,Tabla15[[#This Row],[LARGO]]=20,6)</f>
        <v>5</v>
      </c>
    </row>
    <row r="664" spans="1:25">
      <c r="A664" s="42" t="str">
        <f>Tabla15[[#This Row],[cedula]]&amp;Tabla15[[#This Row],[CTA]]&amp;Tabla15[[#This Row],[prog]]</f>
        <v>001005608792.1.1.1.0113</v>
      </c>
      <c r="B664" s="21" t="s">
        <v>1787</v>
      </c>
      <c r="C664" s="59" t="s">
        <v>1811</v>
      </c>
      <c r="D664" s="59" t="s">
        <v>5759</v>
      </c>
      <c r="E664" s="59" t="s">
        <v>5731</v>
      </c>
      <c r="F664" s="59" t="s">
        <v>9</v>
      </c>
      <c r="G664" s="59" t="s">
        <v>1558</v>
      </c>
      <c r="H664" s="21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664" s="21" t="str">
        <f>_xlfn.XLOOKUP(Tabla15[[#This Row],[cedula]],MINC_022025[CATEGORIA_PROPIA],MINC_022025[CARGO],_xlfn.XLOOKUP(Tabla15[[#This Row],[COD]],TNOMINA[CODIGO],TNOMINA[cargo]))</f>
        <v>VICE PRESIDENTE</v>
      </c>
      <c r="J664" s="21" t="str">
        <f>_xlfn.XLOOKUP(Tabla15[[#This Row],[cedula]],MINC_022025[NUMERO_DOCUMENTO],MINC_022025[LUGAR_FUNCIONES])</f>
        <v>COMISION NACIONAL DE ESPECTACULOS PUBLICOS Y RADIOFONIA</v>
      </c>
      <c r="K6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4" s="21" t="str">
        <f>_xlfn.XLOOKUP(Tabla15[[#This Row],[CARGO]],TSIMPLIFICADO[CARGO],TSIMPLIFICADO[CATEGORIA DEL SERVIDOR],Tabla15[[#This Row],[TIPO]])</f>
        <v>FIJO</v>
      </c>
      <c r="M664" s="21" t="str">
        <f>IF(Tabla15[[#This Row],[CTA]]="2.1.1.3.01","TRAMITE DE PENSION",IF(Tabla15[[#This Row],[CAT1]]&lt;&gt;"",Tabla15[[#This Row],[CAT1]],Tabla15[[#This Row],[CAT2]]))</f>
        <v>FIJO</v>
      </c>
      <c r="N664" s="86" t="str">
        <f>_xlfn.XLOOKUP(Tabla15[[#This Row],[cedula]],TFECHA[cedula],TFECHA[desde],"")</f>
        <v/>
      </c>
      <c r="O664" s="86" t="str">
        <f>_xlfn.XLOOKUP(Tabla15[[#This Row],[cedula]],TFECHA[cedula],TFECHA[hasta],"")</f>
        <v/>
      </c>
      <c r="P664" s="34">
        <f>_xlfn.XLOOKUP(Tabla15[[#This Row],[COD]],TNOMINA[CODIGO],TNOMINA[sbruto])</f>
        <v>70000</v>
      </c>
      <c r="Q664" s="34">
        <f>_xlfn.XLOOKUP(Tabla15[[#This Row],[COD]],TNOMINA[CODIGO],TNOMINA[ISR])</f>
        <v>5368.48</v>
      </c>
      <c r="R664" s="34">
        <f>_xlfn.XLOOKUP(Tabla15[[#This Row],[COD]],TNOMINA[CODIGO],TNOMINA[SFS])</f>
        <v>2128</v>
      </c>
      <c r="S664" s="34">
        <f>_xlfn.XLOOKUP(Tabla15[[#This Row],[COD]],TNOMINA[CODIGO],TNOMINA[AFP])</f>
        <v>2009</v>
      </c>
      <c r="T664" s="34">
        <f>_xlfn.XLOOKUP(Tabla15[[#This Row],[COD]],TNOMINA[CODIGO],TNOMINA[Otros Descuentos])</f>
        <v>25.000000000007276</v>
      </c>
      <c r="U664" s="34">
        <f>_xlfn.XLOOKUP(Tabla15[[#This Row],[COD]],TNOMINA[CODIGO],TNOMINA[sneto])</f>
        <v>60469.52</v>
      </c>
      <c r="V664" s="21" t="str" cm="1">
        <f t="array" ref="V664">_xlfn.XLOOKUP(Tabla15[[#This Row],[cedula]],MINC_022025[NUMERO_DOCUMENTO],LEFT(MINC_022025[GENERO],1))</f>
        <v>M</v>
      </c>
      <c r="W664" s="56" t="str">
        <f>_xlfn.XLOOKUP(Tabla15[[#This Row],[DIRECCIÓN O DEPARTAMENTO]],MINC_022025[LUGAR_FUNCIONES],MINC_022025[LUGAR_FUNCIONES_CODIGO])</f>
        <v>01.83.00.00.00.18</v>
      </c>
      <c r="X664" s="21">
        <f>LEN(Tabla15[[#This Row],[CODIGO LUGAR]])</f>
        <v>17</v>
      </c>
      <c r="Y664" s="21" cm="1">
        <f t="array" ref="Y664">_xlfn.IFS(Tabla15[[#This Row],[LARGO]]=5,1,Tabla15[[#This Row],[LARGO]]=8,2,Tabla15[[#This Row],[LARGO]]=11,3,Tabla15[[#This Row],[LARGO]]=14,4,Tabla15[[#This Row],[LARGO]]=17,5,Tabla15[[#This Row],[LARGO]]=20,6)</f>
        <v>5</v>
      </c>
    </row>
    <row r="665" spans="1:25">
      <c r="A665" s="42" t="str">
        <f>Tabla15[[#This Row],[cedula]]&amp;Tabla15[[#This Row],[CTA]]&amp;Tabla15[[#This Row],[prog]]</f>
        <v>071002557152.1.1.1.0113</v>
      </c>
      <c r="B665" s="21" t="s">
        <v>1787</v>
      </c>
      <c r="C665" s="59" t="s">
        <v>1811</v>
      </c>
      <c r="D665" s="59" t="s">
        <v>5759</v>
      </c>
      <c r="E665" s="59" t="s">
        <v>5731</v>
      </c>
      <c r="F665" s="59" t="s">
        <v>9</v>
      </c>
      <c r="G665" s="59" t="s">
        <v>1551</v>
      </c>
      <c r="H665" s="21" t="str">
        <f>_xlfn.XLOOKUP(Tabla15[[#This Row],[cedula]],MINC_022025[CATEGORIA_PROPIA],MINC_022025[FECHA_INGRESO_PRIMER_CARGO],_xlfn.XLOOKUP(Tabla15[[#This Row],[COD]],TNOMINA[CODIGO],TNOMINA[nombre]))</f>
        <v>FERMINA MOSQUEA GARCIA</v>
      </c>
      <c r="I665" s="21" t="str">
        <f>_xlfn.XLOOKUP(Tabla15[[#This Row],[cedula]],MINC_022025[CATEGORIA_PROPIA],MINC_022025[CARGO],_xlfn.XLOOKUP(Tabla15[[#This Row],[COD]],TNOMINA[CODIGO],TNOMINA[cargo]))</f>
        <v>ASISTENTE</v>
      </c>
      <c r="J665" s="21" t="str">
        <f>_xlfn.XLOOKUP(Tabla15[[#This Row],[cedula]],MINC_022025[NUMERO_DOCUMENTO],MINC_022025[LUGAR_FUNCIONES])</f>
        <v>COMISION NACIONAL DE ESPECTACULOS PUBLICOS Y RADIOFONIA</v>
      </c>
      <c r="K6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665" s="21" t="str">
        <f>_xlfn.XLOOKUP(Tabla15[[#This Row],[CARGO]],TSIMPLIFICADO[CARGO],TSIMPLIFICADO[CATEGORIA DEL SERVIDOR],Tabla15[[#This Row],[TIPO]])</f>
        <v>FIJO</v>
      </c>
      <c r="M665" s="21" t="str">
        <f>IF(Tabla15[[#This Row],[CTA]]="2.1.1.3.01","TRAMITE DE PENSION",IF(Tabla15[[#This Row],[CAT1]]&lt;&gt;"",Tabla15[[#This Row],[CAT1]],Tabla15[[#This Row],[CAT2]]))</f>
        <v>EMPLEADO DE CONFIANZA</v>
      </c>
      <c r="N665" s="86" t="str">
        <f>_xlfn.XLOOKUP(Tabla15[[#This Row],[cedula]],TFECHA[cedula],TFECHA[desde],"")</f>
        <v/>
      </c>
      <c r="O665" s="86" t="str">
        <f>_xlfn.XLOOKUP(Tabla15[[#This Row],[cedula]],TFECHA[cedula],TFECHA[hasta],"")</f>
        <v/>
      </c>
      <c r="P665" s="34">
        <f>_xlfn.XLOOKUP(Tabla15[[#This Row],[COD]],TNOMINA[CODIGO],TNOMINA[sbruto])</f>
        <v>55000</v>
      </c>
      <c r="Q665" s="34">
        <f>_xlfn.XLOOKUP(Tabla15[[#This Row],[COD]],TNOMINA[CODIGO],TNOMINA[ISR])</f>
        <v>2302.36</v>
      </c>
      <c r="R665" s="34">
        <f>_xlfn.XLOOKUP(Tabla15[[#This Row],[COD]],TNOMINA[CODIGO],TNOMINA[SFS])</f>
        <v>1672</v>
      </c>
      <c r="S665" s="34">
        <f>_xlfn.XLOOKUP(Tabla15[[#This Row],[COD]],TNOMINA[CODIGO],TNOMINA[AFP])</f>
        <v>1578.5</v>
      </c>
      <c r="T665" s="34">
        <f>_xlfn.XLOOKUP(Tabla15[[#This Row],[COD]],TNOMINA[CODIGO],TNOMINA[Otros Descuentos])</f>
        <v>2040.4599999999991</v>
      </c>
      <c r="U665" s="34">
        <f>_xlfn.XLOOKUP(Tabla15[[#This Row],[COD]],TNOMINA[CODIGO],TNOMINA[sneto])</f>
        <v>47406.68</v>
      </c>
      <c r="V665" s="21" t="str" cm="1">
        <f t="array" ref="V665">_xlfn.XLOOKUP(Tabla15[[#This Row],[cedula]],MINC_022025[NUMERO_DOCUMENTO],LEFT(MINC_022025[GENERO],1))</f>
        <v>F</v>
      </c>
      <c r="W665" s="56" t="str">
        <f>_xlfn.XLOOKUP(Tabla15[[#This Row],[DIRECCIÓN O DEPARTAMENTO]],MINC_022025[LUGAR_FUNCIONES],MINC_022025[LUGAR_FUNCIONES_CODIGO])</f>
        <v>01.83.00.00.00.18</v>
      </c>
      <c r="X665" s="21">
        <f>LEN(Tabla15[[#This Row],[CODIGO LUGAR]])</f>
        <v>17</v>
      </c>
      <c r="Y665" s="21" cm="1">
        <f t="array" ref="Y665">_xlfn.IFS(Tabla15[[#This Row],[LARGO]]=5,1,Tabla15[[#This Row],[LARGO]]=8,2,Tabla15[[#This Row],[LARGO]]=11,3,Tabla15[[#This Row],[LARGO]]=14,4,Tabla15[[#This Row],[LARGO]]=17,5,Tabla15[[#This Row],[LARGO]]=20,6)</f>
        <v>5</v>
      </c>
    </row>
    <row r="666" spans="1:25">
      <c r="A666" s="42" t="str">
        <f>Tabla15[[#This Row],[cedula]]&amp;Tabla15[[#This Row],[CTA]]&amp;Tabla15[[#This Row],[prog]]</f>
        <v>001128597982.1.1.1.0113</v>
      </c>
      <c r="B666" s="21" t="s">
        <v>1787</v>
      </c>
      <c r="C666" s="59" t="s">
        <v>1811</v>
      </c>
      <c r="D666" s="59" t="s">
        <v>5759</v>
      </c>
      <c r="E666" s="59" t="s">
        <v>5731</v>
      </c>
      <c r="F666" s="59" t="s">
        <v>9</v>
      </c>
      <c r="G666" s="59" t="s">
        <v>928</v>
      </c>
      <c r="H666" s="21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666" s="21" t="str">
        <f>_xlfn.XLOOKUP(Tabla15[[#This Row],[cedula]],MINC_022025[CATEGORIA_PROPIA],MINC_022025[CARGO],_xlfn.XLOOKUP(Tabla15[[#This Row],[COD]],TNOMINA[CODIGO],TNOMINA[cargo]))</f>
        <v>INSPECTOR DE CINE</v>
      </c>
      <c r="J666" s="21" t="str">
        <f>_xlfn.XLOOKUP(Tabla15[[#This Row],[cedula]],MINC_022025[NUMERO_DOCUMENTO],MINC_022025[LUGAR_FUNCIONES])</f>
        <v>COMISION NACIONAL DE ESPECTACULOS PUBLICOS Y RADIOFONIA</v>
      </c>
      <c r="K6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66" s="21" t="str">
        <f>_xlfn.XLOOKUP(Tabla15[[#This Row],[CARGO]],TSIMPLIFICADO[CARGO],TSIMPLIFICADO[CATEGORIA DEL SERVIDOR],Tabla15[[#This Row],[TIPO]])</f>
        <v>ESTATUTO SIMPLIFICADO</v>
      </c>
      <c r="M666" s="21" t="str">
        <f>IF(Tabla15[[#This Row],[CTA]]="2.1.1.3.01","TRAMITE DE PENSION",IF(Tabla15[[#This Row],[CAT1]]&lt;&gt;"",Tabla15[[#This Row],[CAT1]],Tabla15[[#This Row],[CAT2]]))</f>
        <v>CARRERA ADMINISTRATIVA</v>
      </c>
      <c r="N666" s="86" t="str">
        <f>_xlfn.XLOOKUP(Tabla15[[#This Row],[cedula]],TFECHA[cedula],TFECHA[desde],"")</f>
        <v/>
      </c>
      <c r="O666" s="86" t="str">
        <f>_xlfn.XLOOKUP(Tabla15[[#This Row],[cedula]],TFECHA[cedula],TFECHA[hasta],"")</f>
        <v/>
      </c>
      <c r="P666" s="34">
        <f>_xlfn.XLOOKUP(Tabla15[[#This Row],[COD]],TNOMINA[CODIGO],TNOMINA[sbruto])</f>
        <v>50000</v>
      </c>
      <c r="Q666" s="34">
        <f>_xlfn.XLOOKUP(Tabla15[[#This Row],[COD]],TNOMINA[CODIGO],TNOMINA[ISR])</f>
        <v>1854</v>
      </c>
      <c r="R666" s="34">
        <f>_xlfn.XLOOKUP(Tabla15[[#This Row],[COD]],TNOMINA[CODIGO],TNOMINA[SFS])</f>
        <v>1520</v>
      </c>
      <c r="S666" s="34">
        <f>_xlfn.XLOOKUP(Tabla15[[#This Row],[COD]],TNOMINA[CODIGO],TNOMINA[AFP])</f>
        <v>1435</v>
      </c>
      <c r="T666" s="34">
        <f>_xlfn.XLOOKUP(Tabla15[[#This Row],[COD]],TNOMINA[CODIGO],TNOMINA[Otros Descuentos])</f>
        <v>125</v>
      </c>
      <c r="U666" s="34">
        <f>_xlfn.XLOOKUP(Tabla15[[#This Row],[COD]],TNOMINA[CODIGO],TNOMINA[sneto])</f>
        <v>45066</v>
      </c>
      <c r="V666" s="21" t="str" cm="1">
        <f t="array" ref="V666">_xlfn.XLOOKUP(Tabla15[[#This Row],[cedula]],MINC_022025[NUMERO_DOCUMENTO],LEFT(MINC_022025[GENERO],1))</f>
        <v>M</v>
      </c>
      <c r="W666" s="56" t="str">
        <f>_xlfn.XLOOKUP(Tabla15[[#This Row],[DIRECCIÓN O DEPARTAMENTO]],MINC_022025[LUGAR_FUNCIONES],MINC_022025[LUGAR_FUNCIONES_CODIGO])</f>
        <v>01.83.00.00.00.18</v>
      </c>
      <c r="X666" s="21">
        <f>LEN(Tabla15[[#This Row],[CODIGO LUGAR]])</f>
        <v>17</v>
      </c>
      <c r="Y666" s="21" cm="1">
        <f t="array" ref="Y666">_xlfn.IFS(Tabla15[[#This Row],[LARGO]]=5,1,Tabla15[[#This Row],[LARGO]]=8,2,Tabla15[[#This Row],[LARGO]]=11,3,Tabla15[[#This Row],[LARGO]]=14,4,Tabla15[[#This Row],[LARGO]]=17,5,Tabla15[[#This Row],[LARGO]]=20,6)</f>
        <v>5</v>
      </c>
    </row>
    <row r="667" spans="1:25">
      <c r="A667" s="42" t="str">
        <f>Tabla15[[#This Row],[cedula]]&amp;Tabla15[[#This Row],[CTA]]&amp;Tabla15[[#This Row],[prog]]</f>
        <v>001179165102.1.1.1.0113</v>
      </c>
      <c r="B667" s="21" t="s">
        <v>1787</v>
      </c>
      <c r="C667" s="35" t="s">
        <v>1811</v>
      </c>
      <c r="D667" s="35" t="s">
        <v>5759</v>
      </c>
      <c r="E667" s="60" t="s">
        <v>5731</v>
      </c>
      <c r="F667" s="35" t="s">
        <v>9</v>
      </c>
      <c r="G667" s="35" t="s">
        <v>1515</v>
      </c>
      <c r="H667" s="21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667" s="21" t="str">
        <f>_xlfn.XLOOKUP(Tabla15[[#This Row],[cedula]],MINC_022025[CATEGORIA_PROPIA],MINC_022025[CARGO],_xlfn.XLOOKUP(Tabla15[[#This Row],[COD]],TNOMINA[CODIGO],TNOMINA[cargo]))</f>
        <v>MIEMBRO</v>
      </c>
      <c r="J667" s="21" t="str">
        <f>_xlfn.XLOOKUP(Tabla15[[#This Row],[cedula]],MINC_022025[NUMERO_DOCUMENTO],MINC_022025[LUGAR_FUNCIONES])</f>
        <v>COMISION NACIONAL DE ESPECTACULOS PUBLICOS Y RADIOFONIA</v>
      </c>
      <c r="K6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7" s="21" t="str">
        <f>_xlfn.XLOOKUP(Tabla15[[#This Row],[CARGO]],TSIMPLIFICADO[CARGO],TSIMPLIFICADO[CATEGORIA DEL SERVIDOR],Tabla15[[#This Row],[TIPO]])</f>
        <v>FIJO</v>
      </c>
      <c r="M667" s="21" t="str">
        <f>IF(Tabla15[[#This Row],[CTA]]="2.1.1.3.01","TRAMITE DE PENSION",IF(Tabla15[[#This Row],[CAT1]]&lt;&gt;"",Tabla15[[#This Row],[CAT1]],Tabla15[[#This Row],[CAT2]]))</f>
        <v>FIJO</v>
      </c>
      <c r="N667" s="86" t="str">
        <f>_xlfn.XLOOKUP(Tabla15[[#This Row],[cedula]],TFECHA[cedula],TFECHA[desde],"")</f>
        <v/>
      </c>
      <c r="O667" s="86" t="str">
        <f>_xlfn.XLOOKUP(Tabla15[[#This Row],[cedula]],TFECHA[cedula],TFECHA[hasta],"")</f>
        <v/>
      </c>
      <c r="P667" s="34">
        <f>_xlfn.XLOOKUP(Tabla15[[#This Row],[COD]],TNOMINA[CODIGO],TNOMINA[sbruto])</f>
        <v>35000</v>
      </c>
      <c r="Q667" s="34">
        <f>_xlfn.XLOOKUP(Tabla15[[#This Row],[COD]],TNOMINA[CODIGO],TNOMINA[ISR])</f>
        <v>0</v>
      </c>
      <c r="R667" s="34">
        <f>_xlfn.XLOOKUP(Tabla15[[#This Row],[COD]],TNOMINA[CODIGO],TNOMINA[SFS])</f>
        <v>1064</v>
      </c>
      <c r="S667" s="34">
        <f>_xlfn.XLOOKUP(Tabla15[[#This Row],[COD]],TNOMINA[CODIGO],TNOMINA[AFP])</f>
        <v>1004.5</v>
      </c>
      <c r="T667" s="34">
        <f>_xlfn.XLOOKUP(Tabla15[[#This Row],[COD]],TNOMINA[CODIGO],TNOMINA[Otros Descuentos])</f>
        <v>0</v>
      </c>
      <c r="U667" s="34">
        <f>_xlfn.XLOOKUP(Tabla15[[#This Row],[COD]],TNOMINA[CODIGO],TNOMINA[sneto])</f>
        <v>32906.5</v>
      </c>
      <c r="V667" s="21" t="str" cm="1">
        <f t="array" ref="V667">_xlfn.XLOOKUP(Tabla15[[#This Row],[cedula]],MINC_022025[NUMERO_DOCUMENTO],LEFT(MINC_022025[GENERO],1))</f>
        <v>F</v>
      </c>
      <c r="W667" s="56" t="str">
        <f>_xlfn.XLOOKUP(Tabla15[[#This Row],[DIRECCIÓN O DEPARTAMENTO]],MINC_022025[LUGAR_FUNCIONES],MINC_022025[LUGAR_FUNCIONES_CODIGO])</f>
        <v>01.83.00.00.00.18</v>
      </c>
      <c r="X667" s="21">
        <f>LEN(Tabla15[[#This Row],[CODIGO LUGAR]])</f>
        <v>17</v>
      </c>
      <c r="Y667" s="21" cm="1">
        <f t="array" ref="Y667">_xlfn.IFS(Tabla15[[#This Row],[LARGO]]=5,1,Tabla15[[#This Row],[LARGO]]=8,2,Tabla15[[#This Row],[LARGO]]=11,3,Tabla15[[#This Row],[LARGO]]=14,4,Tabla15[[#This Row],[LARGO]]=17,5,Tabla15[[#This Row],[LARGO]]=20,6)</f>
        <v>5</v>
      </c>
    </row>
    <row r="668" spans="1:25">
      <c r="A668" s="42" t="str">
        <f>Tabla15[[#This Row],[cedula]]&amp;Tabla15[[#This Row],[CTA]]&amp;Tabla15[[#This Row],[prog]]</f>
        <v>001023927922.1.1.1.0113</v>
      </c>
      <c r="B668" s="21" t="s">
        <v>1787</v>
      </c>
      <c r="C668" s="59" t="s">
        <v>1811</v>
      </c>
      <c r="D668" s="59" t="s">
        <v>5759</v>
      </c>
      <c r="E668" s="59" t="s">
        <v>5731</v>
      </c>
      <c r="F668" s="59" t="s">
        <v>9</v>
      </c>
      <c r="G668" s="59" t="s">
        <v>1522</v>
      </c>
      <c r="H668" s="21" t="str">
        <f>_xlfn.XLOOKUP(Tabla15[[#This Row],[cedula]],MINC_022025[CATEGORIA_PROPIA],MINC_022025[FECHA_INGRESO_PRIMER_CARGO],_xlfn.XLOOKUP(Tabla15[[#This Row],[COD]],TNOMINA[CODIGO],TNOMINA[nombre]))</f>
        <v>CARLOS ORTIZ PEREZ</v>
      </c>
      <c r="I668" s="21" t="str">
        <f>_xlfn.XLOOKUP(Tabla15[[#This Row],[cedula]],MINC_022025[CATEGORIA_PROPIA],MINC_022025[CARGO],_xlfn.XLOOKUP(Tabla15[[#This Row],[COD]],TNOMINA[CODIGO],TNOMINA[cargo]))</f>
        <v>MIEMBRO</v>
      </c>
      <c r="J668" s="21" t="str">
        <f>_xlfn.XLOOKUP(Tabla15[[#This Row],[cedula]],MINC_022025[NUMERO_DOCUMENTO],MINC_022025[LUGAR_FUNCIONES])</f>
        <v>COMISION NACIONAL DE ESPECTACULOS PUBLICOS Y RADIOFONIA</v>
      </c>
      <c r="K6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8" s="21" t="str">
        <f>_xlfn.XLOOKUP(Tabla15[[#This Row],[CARGO]],TSIMPLIFICADO[CARGO],TSIMPLIFICADO[CATEGORIA DEL SERVIDOR],Tabla15[[#This Row],[TIPO]])</f>
        <v>FIJO</v>
      </c>
      <c r="M668" s="21" t="str">
        <f>IF(Tabla15[[#This Row],[CTA]]="2.1.1.3.01","TRAMITE DE PENSION",IF(Tabla15[[#This Row],[CAT1]]&lt;&gt;"",Tabla15[[#This Row],[CAT1]],Tabla15[[#This Row],[CAT2]]))</f>
        <v>FIJO</v>
      </c>
      <c r="N668" s="86" t="str">
        <f>_xlfn.XLOOKUP(Tabla15[[#This Row],[cedula]],TFECHA[cedula],TFECHA[desde],"")</f>
        <v/>
      </c>
      <c r="O668" s="86" t="str">
        <f>_xlfn.XLOOKUP(Tabla15[[#This Row],[cedula]],TFECHA[cedula],TFECHA[hasta],"")</f>
        <v/>
      </c>
      <c r="P668" s="34">
        <f>_xlfn.XLOOKUP(Tabla15[[#This Row],[COD]],TNOMINA[CODIGO],TNOMINA[sbruto])</f>
        <v>35000</v>
      </c>
      <c r="Q668" s="34">
        <f>_xlfn.XLOOKUP(Tabla15[[#This Row],[COD]],TNOMINA[CODIGO],TNOMINA[ISR])</f>
        <v>0</v>
      </c>
      <c r="R668" s="34">
        <f>_xlfn.XLOOKUP(Tabla15[[#This Row],[COD]],TNOMINA[CODIGO],TNOMINA[SFS])</f>
        <v>1064</v>
      </c>
      <c r="S668" s="34">
        <f>_xlfn.XLOOKUP(Tabla15[[#This Row],[COD]],TNOMINA[CODIGO],TNOMINA[AFP])</f>
        <v>1004.5</v>
      </c>
      <c r="T668" s="34">
        <f>_xlfn.XLOOKUP(Tabla15[[#This Row],[COD]],TNOMINA[CODIGO],TNOMINA[Otros Descuentos])</f>
        <v>0</v>
      </c>
      <c r="U668" s="34">
        <f>_xlfn.XLOOKUP(Tabla15[[#This Row],[COD]],TNOMINA[CODIGO],TNOMINA[sneto])</f>
        <v>32906.5</v>
      </c>
      <c r="V668" s="21" t="str" cm="1">
        <f t="array" ref="V668">_xlfn.XLOOKUP(Tabla15[[#This Row],[cedula]],MINC_022025[NUMERO_DOCUMENTO],LEFT(MINC_022025[GENERO],1))</f>
        <v>M</v>
      </c>
      <c r="W668" s="56" t="str">
        <f>_xlfn.XLOOKUP(Tabla15[[#This Row],[DIRECCIÓN O DEPARTAMENTO]],MINC_022025[LUGAR_FUNCIONES],MINC_022025[LUGAR_FUNCIONES_CODIGO])</f>
        <v>01.83.00.00.00.18</v>
      </c>
      <c r="X668" s="21">
        <f>LEN(Tabla15[[#This Row],[CODIGO LUGAR]])</f>
        <v>17</v>
      </c>
      <c r="Y668" s="21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>
      <c r="A669" s="42" t="str">
        <f>Tabla15[[#This Row],[cedula]]&amp;Tabla15[[#This Row],[CTA]]&amp;Tabla15[[#This Row],[prog]]</f>
        <v>026003681342.1.1.1.0113</v>
      </c>
      <c r="B669" s="21" t="s">
        <v>1787</v>
      </c>
      <c r="C669" s="59" t="s">
        <v>1811</v>
      </c>
      <c r="D669" s="59" t="s">
        <v>5759</v>
      </c>
      <c r="E669" s="59" t="s">
        <v>5731</v>
      </c>
      <c r="F669" s="59" t="s">
        <v>9</v>
      </c>
      <c r="G669" s="59" t="s">
        <v>1526</v>
      </c>
      <c r="H669" s="21" t="str">
        <f>_xlfn.XLOOKUP(Tabla15[[#This Row],[cedula]],MINC_022025[CATEGORIA_PROPIA],MINC_022025[FECHA_INGRESO_PRIMER_CARGO],_xlfn.XLOOKUP(Tabla15[[#This Row],[COD]],TNOMINA[CODIGO],TNOMINA[nombre]))</f>
        <v>CASILDA GUERRERO</v>
      </c>
      <c r="I669" s="21" t="str">
        <f>_xlfn.XLOOKUP(Tabla15[[#This Row],[cedula]],MINC_022025[CATEGORIA_PROPIA],MINC_022025[CARGO],_xlfn.XLOOKUP(Tabla15[[#This Row],[COD]],TNOMINA[CODIGO],TNOMINA[cargo]))</f>
        <v>MONITOR B</v>
      </c>
      <c r="J669" s="21" t="str">
        <f>_xlfn.XLOOKUP(Tabla15[[#This Row],[cedula]],MINC_022025[NUMERO_DOCUMENTO],MINC_022025[LUGAR_FUNCIONES])</f>
        <v>COMISION NACIONAL DE ESPECTACULOS PUBLICOS Y RADIOFONIA</v>
      </c>
      <c r="K6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69" s="21" t="str">
        <f>_xlfn.XLOOKUP(Tabla15[[#This Row],[CARGO]],TSIMPLIFICADO[CARGO],TSIMPLIFICADO[CATEGORIA DEL SERVIDOR],Tabla15[[#This Row],[TIPO]])</f>
        <v>FIJO</v>
      </c>
      <c r="M669" s="21" t="str">
        <f>IF(Tabla15[[#This Row],[CTA]]="2.1.1.3.01","TRAMITE DE PENSION",IF(Tabla15[[#This Row],[CAT1]]&lt;&gt;"",Tabla15[[#This Row],[CAT1]],Tabla15[[#This Row],[CAT2]]))</f>
        <v>FIJO</v>
      </c>
      <c r="N669" s="86" t="str">
        <f>_xlfn.XLOOKUP(Tabla15[[#This Row],[cedula]],TFECHA[cedula],TFECHA[desde],"")</f>
        <v/>
      </c>
      <c r="O669" s="86" t="str">
        <f>_xlfn.XLOOKUP(Tabla15[[#This Row],[cedula]],TFECHA[cedula],TFECHA[hasta],"")</f>
        <v/>
      </c>
      <c r="P669" s="34">
        <f>_xlfn.XLOOKUP(Tabla15[[#This Row],[COD]],TNOMINA[CODIGO],TNOMINA[sbruto])</f>
        <v>35000</v>
      </c>
      <c r="Q669" s="34">
        <f>_xlfn.XLOOKUP(Tabla15[[#This Row],[COD]],TNOMINA[CODIGO],TNOMINA[ISR])</f>
        <v>0</v>
      </c>
      <c r="R669" s="34">
        <f>_xlfn.XLOOKUP(Tabla15[[#This Row],[COD]],TNOMINA[CODIGO],TNOMINA[SFS])</f>
        <v>1064</v>
      </c>
      <c r="S669" s="34">
        <f>_xlfn.XLOOKUP(Tabla15[[#This Row],[COD]],TNOMINA[CODIGO],TNOMINA[AFP])</f>
        <v>1004.5</v>
      </c>
      <c r="T669" s="34">
        <f>_xlfn.XLOOKUP(Tabla15[[#This Row],[COD]],TNOMINA[CODIGO],TNOMINA[Otros Descuentos])</f>
        <v>0</v>
      </c>
      <c r="U669" s="34">
        <f>_xlfn.XLOOKUP(Tabla15[[#This Row],[COD]],TNOMINA[CODIGO],TNOMINA[sneto])</f>
        <v>28081.46</v>
      </c>
      <c r="V669" s="21" t="str" cm="1">
        <f t="array" ref="V669">_xlfn.XLOOKUP(Tabla15[[#This Row],[cedula]],MINC_022025[NUMERO_DOCUMENTO],LEFT(MINC_022025[GENERO],1))</f>
        <v>F</v>
      </c>
      <c r="W669" s="56" t="str">
        <f>_xlfn.XLOOKUP(Tabla15[[#This Row],[DIRECCIÓN O DEPARTAMENTO]],MINC_022025[LUGAR_FUNCIONES],MINC_022025[LUGAR_FUNCIONES_CODIGO])</f>
        <v>01.83.00.00.00.18</v>
      </c>
      <c r="X669" s="21">
        <f>LEN(Tabla15[[#This Row],[CODIGO LUGAR]])</f>
        <v>17</v>
      </c>
      <c r="Y669" s="21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>
      <c r="A670" s="42" t="str">
        <f>Tabla15[[#This Row],[cedula]]&amp;Tabla15[[#This Row],[CTA]]&amp;Tabla15[[#This Row],[prog]]</f>
        <v>001088198892.1.1.1.0113</v>
      </c>
      <c r="B670" s="21" t="s">
        <v>1787</v>
      </c>
      <c r="C670" s="59" t="s">
        <v>1811</v>
      </c>
      <c r="D670" s="59" t="s">
        <v>5759</v>
      </c>
      <c r="E670" s="59" t="s">
        <v>5731</v>
      </c>
      <c r="F670" s="59" t="s">
        <v>9</v>
      </c>
      <c r="G670" s="59" t="s">
        <v>1577</v>
      </c>
      <c r="H670" s="21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670" s="21" t="str">
        <f>_xlfn.XLOOKUP(Tabla15[[#This Row],[cedula]],MINC_022025[CATEGORIA_PROPIA],MINC_022025[CARGO],_xlfn.XLOOKUP(Tabla15[[#This Row],[COD]],TNOMINA[CODIGO],TNOMINA[cargo]))</f>
        <v>MONITOR B</v>
      </c>
      <c r="J670" s="21" t="str">
        <f>_xlfn.XLOOKUP(Tabla15[[#This Row],[cedula]],MINC_022025[NUMERO_DOCUMENTO],MINC_022025[LUGAR_FUNCIONES])</f>
        <v>COMISION NACIONAL DE ESPECTACULOS PUBLICOS Y RADIOFONIA</v>
      </c>
      <c r="K6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70" s="21" t="str">
        <f>_xlfn.XLOOKUP(Tabla15[[#This Row],[CARGO]],TSIMPLIFICADO[CARGO],TSIMPLIFICADO[CATEGORIA DEL SERVIDOR],Tabla15[[#This Row],[TIPO]])</f>
        <v>FIJO</v>
      </c>
      <c r="M670" s="21" t="str">
        <f>IF(Tabla15[[#This Row],[CTA]]="2.1.1.3.01","TRAMITE DE PENSION",IF(Tabla15[[#This Row],[CAT1]]&lt;&gt;"",Tabla15[[#This Row],[CAT1]],Tabla15[[#This Row],[CAT2]]))</f>
        <v>FIJO</v>
      </c>
      <c r="N670" s="86" t="str">
        <f>_xlfn.XLOOKUP(Tabla15[[#This Row],[cedula]],TFECHA[cedula],TFECHA[desde],"")</f>
        <v/>
      </c>
      <c r="O670" s="86" t="str">
        <f>_xlfn.XLOOKUP(Tabla15[[#This Row],[cedula]],TFECHA[cedula],TFECHA[hasta],"")</f>
        <v/>
      </c>
      <c r="P670" s="34">
        <f>_xlfn.XLOOKUP(Tabla15[[#This Row],[COD]],TNOMINA[CODIGO],TNOMINA[sbruto])</f>
        <v>35000</v>
      </c>
      <c r="Q670" s="34">
        <f>_xlfn.XLOOKUP(Tabla15[[#This Row],[COD]],TNOMINA[CODIGO],TNOMINA[ISR])</f>
        <v>0</v>
      </c>
      <c r="R670" s="34">
        <f>_xlfn.XLOOKUP(Tabla15[[#This Row],[COD]],TNOMINA[CODIGO],TNOMINA[SFS])</f>
        <v>1064</v>
      </c>
      <c r="S670" s="34">
        <f>_xlfn.XLOOKUP(Tabla15[[#This Row],[COD]],TNOMINA[CODIGO],TNOMINA[AFP])</f>
        <v>1004.5</v>
      </c>
      <c r="T670" s="34">
        <f>_xlfn.XLOOKUP(Tabla15[[#This Row],[COD]],TNOMINA[CODIGO],TNOMINA[Otros Descuentos])</f>
        <v>0</v>
      </c>
      <c r="U670" s="34">
        <f>_xlfn.XLOOKUP(Tabla15[[#This Row],[COD]],TNOMINA[CODIGO],TNOMINA[sneto])</f>
        <v>32226.5</v>
      </c>
      <c r="V670" s="21" t="str" cm="1">
        <f t="array" ref="V670">_xlfn.XLOOKUP(Tabla15[[#This Row],[cedula]],MINC_022025[NUMERO_DOCUMENTO],LEFT(MINC_022025[GENERO],1))</f>
        <v>M</v>
      </c>
      <c r="W670" s="56" t="str">
        <f>_xlfn.XLOOKUP(Tabla15[[#This Row],[DIRECCIÓN O DEPARTAMENTO]],MINC_022025[LUGAR_FUNCIONES],MINC_022025[LUGAR_FUNCIONES_CODIGO])</f>
        <v>01.83.00.00.00.18</v>
      </c>
      <c r="X670" s="21">
        <f>LEN(Tabla15[[#This Row],[CODIGO LUGAR]])</f>
        <v>17</v>
      </c>
      <c r="Y670" s="21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>
      <c r="A671" s="42" t="str">
        <f>Tabla15[[#This Row],[cedula]]&amp;Tabla15[[#This Row],[CTA]]&amp;Tabla15[[#This Row],[prog]]</f>
        <v>001112514272.1.1.1.0113</v>
      </c>
      <c r="B671" s="21" t="s">
        <v>1787</v>
      </c>
      <c r="C671" s="59" t="s">
        <v>1811</v>
      </c>
      <c r="D671" s="59" t="s">
        <v>5759</v>
      </c>
      <c r="E671" s="59" t="s">
        <v>5731</v>
      </c>
      <c r="F671" s="59" t="s">
        <v>9</v>
      </c>
      <c r="G671" s="59" t="s">
        <v>939</v>
      </c>
      <c r="H671" s="21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671" s="21" t="str">
        <f>_xlfn.XLOOKUP(Tabla15[[#This Row],[cedula]],MINC_022025[CATEGORIA_PROPIA],MINC_022025[CARGO],_xlfn.XLOOKUP(Tabla15[[#This Row],[COD]],TNOMINA[CODIGO],TNOMINA[cargo]))</f>
        <v>SECRETARIO (A)</v>
      </c>
      <c r="J671" s="21" t="str">
        <f>_xlfn.XLOOKUP(Tabla15[[#This Row],[cedula]],MINC_022025[NUMERO_DOCUMENTO],MINC_022025[LUGAR_FUNCIONES])</f>
        <v>COMISION NACIONAL DE ESPECTACULOS PUBLICOS Y RADIOFONIA</v>
      </c>
      <c r="K6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71" s="21" t="str">
        <f>_xlfn.XLOOKUP(Tabla15[[#This Row],[CARGO]],TSIMPLIFICADO[CARGO],TSIMPLIFICADO[CATEGORIA DEL SERVIDOR],Tabla15[[#This Row],[TIPO]])</f>
        <v>ESTATUTO SIMPLIFICADO</v>
      </c>
      <c r="M671" s="21" t="str">
        <f>IF(Tabla15[[#This Row],[CTA]]="2.1.1.3.01","TRAMITE DE PENSION",IF(Tabla15[[#This Row],[CAT1]]&lt;&gt;"",Tabla15[[#This Row],[CAT1]],Tabla15[[#This Row],[CAT2]]))</f>
        <v>CARRERA ADMINISTRATIVA</v>
      </c>
      <c r="N671" s="86" t="str">
        <f>_xlfn.XLOOKUP(Tabla15[[#This Row],[cedula]],TFECHA[cedula],TFECHA[desde],"")</f>
        <v/>
      </c>
      <c r="O671" s="86" t="str">
        <f>_xlfn.XLOOKUP(Tabla15[[#This Row],[cedula]],TFECHA[cedula],TFECHA[hasta],"")</f>
        <v/>
      </c>
      <c r="P671" s="34">
        <f>_xlfn.XLOOKUP(Tabla15[[#This Row],[COD]],TNOMINA[CODIGO],TNOMINA[sbruto])</f>
        <v>35000</v>
      </c>
      <c r="Q671" s="34">
        <f>_xlfn.XLOOKUP(Tabla15[[#This Row],[COD]],TNOMINA[CODIGO],TNOMINA[ISR])</f>
        <v>0</v>
      </c>
      <c r="R671" s="34">
        <f>_xlfn.XLOOKUP(Tabla15[[#This Row],[COD]],TNOMINA[CODIGO],TNOMINA[SFS])</f>
        <v>1064</v>
      </c>
      <c r="S671" s="34">
        <f>_xlfn.XLOOKUP(Tabla15[[#This Row],[COD]],TNOMINA[CODIGO],TNOMINA[AFP])</f>
        <v>1004.5</v>
      </c>
      <c r="T671" s="34">
        <f>_xlfn.XLOOKUP(Tabla15[[#This Row],[COD]],TNOMINA[CODIGO],TNOMINA[Otros Descuentos])</f>
        <v>0</v>
      </c>
      <c r="U671" s="34">
        <f>_xlfn.XLOOKUP(Tabla15[[#This Row],[COD]],TNOMINA[CODIGO],TNOMINA[sneto])</f>
        <v>30841.040000000001</v>
      </c>
      <c r="V671" s="21" t="str" cm="1">
        <f t="array" ref="V671">_xlfn.XLOOKUP(Tabla15[[#This Row],[cedula]],MINC_022025[NUMERO_DOCUMENTO],LEFT(MINC_022025[GENERO],1))</f>
        <v>F</v>
      </c>
      <c r="W671" s="56" t="str">
        <f>_xlfn.XLOOKUP(Tabla15[[#This Row],[DIRECCIÓN O DEPARTAMENTO]],MINC_022025[LUGAR_FUNCIONES],MINC_022025[LUGAR_FUNCIONES_CODIGO])</f>
        <v>01.83.00.00.00.18</v>
      </c>
      <c r="X671" s="21">
        <f>LEN(Tabla15[[#This Row],[CODIGO LUGAR]])</f>
        <v>17</v>
      </c>
      <c r="Y671" s="21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>
      <c r="A672" s="42" t="str">
        <f>Tabla15[[#This Row],[cedula]]&amp;Tabla15[[#This Row],[CTA]]&amp;Tabla15[[#This Row],[prog]]</f>
        <v>001049790422.1.1.1.0113</v>
      </c>
      <c r="B672" s="21" t="s">
        <v>1787</v>
      </c>
      <c r="C672" s="59" t="s">
        <v>1811</v>
      </c>
      <c r="D672" s="59" t="s">
        <v>5759</v>
      </c>
      <c r="E672" s="59" t="s">
        <v>5731</v>
      </c>
      <c r="F672" s="59" t="s">
        <v>9</v>
      </c>
      <c r="G672" s="59" t="s">
        <v>943</v>
      </c>
      <c r="H672" s="21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672" s="21" t="str">
        <f>_xlfn.XLOOKUP(Tabla15[[#This Row],[cedula]],MINC_022025[CATEGORIA_PROPIA],MINC_022025[CARGO],_xlfn.XLOOKUP(Tabla15[[#This Row],[COD]],TNOMINA[CODIGO],TNOMINA[cargo]))</f>
        <v>RECEPCIONISTA</v>
      </c>
      <c r="J672" s="21" t="str">
        <f>_xlfn.XLOOKUP(Tabla15[[#This Row],[cedula]],MINC_022025[NUMERO_DOCUMENTO],MINC_022025[LUGAR_FUNCIONES])</f>
        <v>COMISION NACIONAL DE ESPECTACULOS PUBLICOS Y RADIOFONIA</v>
      </c>
      <c r="K6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72" s="21" t="str">
        <f>_xlfn.XLOOKUP(Tabla15[[#This Row],[CARGO]],TSIMPLIFICADO[CARGO],TSIMPLIFICADO[CATEGORIA DEL SERVIDOR],Tabla15[[#This Row],[TIPO]])</f>
        <v>ESTATUTO SIMPLIFICADO</v>
      </c>
      <c r="M672" s="21" t="str">
        <f>IF(Tabla15[[#This Row],[CTA]]="2.1.1.3.01","TRAMITE DE PENSION",IF(Tabla15[[#This Row],[CAT1]]&lt;&gt;"",Tabla15[[#This Row],[CAT1]],Tabla15[[#This Row],[CAT2]]))</f>
        <v>CARRERA ADMINISTRATIVA</v>
      </c>
      <c r="N672" s="86" t="str">
        <f>_xlfn.XLOOKUP(Tabla15[[#This Row],[cedula]],TFECHA[cedula],TFECHA[desde],"")</f>
        <v/>
      </c>
      <c r="O672" s="86" t="str">
        <f>_xlfn.XLOOKUP(Tabla15[[#This Row],[cedula]],TFECHA[cedula],TFECHA[hasta],"")</f>
        <v/>
      </c>
      <c r="P672" s="34">
        <f>_xlfn.XLOOKUP(Tabla15[[#This Row],[COD]],TNOMINA[CODIGO],TNOMINA[sbruto])</f>
        <v>35000</v>
      </c>
      <c r="Q672" s="34">
        <f>_xlfn.XLOOKUP(Tabla15[[#This Row],[COD]],TNOMINA[CODIGO],TNOMINA[ISR])</f>
        <v>0</v>
      </c>
      <c r="R672" s="34">
        <f>_xlfn.XLOOKUP(Tabla15[[#This Row],[COD]],TNOMINA[CODIGO],TNOMINA[SFS])</f>
        <v>1064</v>
      </c>
      <c r="S672" s="34">
        <f>_xlfn.XLOOKUP(Tabla15[[#This Row],[COD]],TNOMINA[CODIGO],TNOMINA[AFP])</f>
        <v>1004.5</v>
      </c>
      <c r="T672" s="34">
        <f>_xlfn.XLOOKUP(Tabla15[[#This Row],[COD]],TNOMINA[CODIGO],TNOMINA[Otros Descuentos])</f>
        <v>0</v>
      </c>
      <c r="U672" s="34">
        <f>_xlfn.XLOOKUP(Tabla15[[#This Row],[COD]],TNOMINA[CODIGO],TNOMINA[sneto])</f>
        <v>29975.040000000001</v>
      </c>
      <c r="V672" s="21" t="str" cm="1">
        <f t="array" ref="V672">_xlfn.XLOOKUP(Tabla15[[#This Row],[cedula]],MINC_022025[NUMERO_DOCUMENTO],LEFT(MINC_022025[GENERO],1))</f>
        <v>F</v>
      </c>
      <c r="W672" s="56" t="str">
        <f>_xlfn.XLOOKUP(Tabla15[[#This Row],[DIRECCIÓN O DEPARTAMENTO]],MINC_022025[LUGAR_FUNCIONES],MINC_022025[LUGAR_FUNCIONES_CODIGO])</f>
        <v>01.83.00.00.00.18</v>
      </c>
      <c r="X672" s="21">
        <f>LEN(Tabla15[[#This Row],[CODIGO LUGAR]])</f>
        <v>17</v>
      </c>
      <c r="Y672" s="21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>
      <c r="A673" s="42" t="str">
        <f>Tabla15[[#This Row],[cedula]]&amp;Tabla15[[#This Row],[CTA]]&amp;Tabla15[[#This Row],[prog]]</f>
        <v>012008732382.1.1.1.0113</v>
      </c>
      <c r="B673" s="21" t="s">
        <v>1787</v>
      </c>
      <c r="C673" s="59" t="s">
        <v>1811</v>
      </c>
      <c r="D673" s="59" t="s">
        <v>5759</v>
      </c>
      <c r="E673" s="59" t="s">
        <v>5731</v>
      </c>
      <c r="F673" s="59" t="s">
        <v>9</v>
      </c>
      <c r="G673" s="59" t="s">
        <v>957</v>
      </c>
      <c r="H673" s="21" t="str">
        <f>_xlfn.XLOOKUP(Tabla15[[#This Row],[cedula]],MINC_022025[CATEGORIA_PROPIA],MINC_022025[FECHA_INGRESO_PRIMER_CARGO],_xlfn.XLOOKUP(Tabla15[[#This Row],[COD]],TNOMINA[CODIGO],TNOMINA[nombre]))</f>
        <v>ODALIS MATEO FELIZ</v>
      </c>
      <c r="I673" s="21" t="str">
        <f>_xlfn.XLOOKUP(Tabla15[[#This Row],[cedula]],MINC_022025[CATEGORIA_PROPIA],MINC_022025[CARGO],_xlfn.XLOOKUP(Tabla15[[#This Row],[COD]],TNOMINA[CODIGO],TNOMINA[cargo]))</f>
        <v>SECRETARIA</v>
      </c>
      <c r="J673" s="21" t="str">
        <f>_xlfn.XLOOKUP(Tabla15[[#This Row],[cedula]],MINC_022025[NUMERO_DOCUMENTO],MINC_022025[LUGAR_FUNCIONES])</f>
        <v>COMISION NACIONAL DE ESPECTACULOS PUBLICOS Y RADIOFONIA</v>
      </c>
      <c r="K6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73" s="21" t="str">
        <f>_xlfn.XLOOKUP(Tabla15[[#This Row],[CARGO]],TSIMPLIFICADO[CARGO],TSIMPLIFICADO[CATEGORIA DEL SERVIDOR],Tabla15[[#This Row],[TIPO]])</f>
        <v>ESTATUTO SIMPLIFICADO</v>
      </c>
      <c r="M673" s="21" t="str">
        <f>IF(Tabla15[[#This Row],[CTA]]="2.1.1.3.01","TRAMITE DE PENSION",IF(Tabla15[[#This Row],[CAT1]]&lt;&gt;"",Tabla15[[#This Row],[CAT1]],Tabla15[[#This Row],[CAT2]]))</f>
        <v>CARRERA ADMINISTRATIVA</v>
      </c>
      <c r="N673" s="86" t="str">
        <f>_xlfn.XLOOKUP(Tabla15[[#This Row],[cedula]],TFECHA[cedula],TFECHA[desde],"")</f>
        <v/>
      </c>
      <c r="O673" s="86" t="str">
        <f>_xlfn.XLOOKUP(Tabla15[[#This Row],[cedula]],TFECHA[cedula],TFECHA[hasta],"")</f>
        <v/>
      </c>
      <c r="P673" s="34">
        <f>_xlfn.XLOOKUP(Tabla15[[#This Row],[COD]],TNOMINA[CODIGO],TNOMINA[sbruto])</f>
        <v>35000</v>
      </c>
      <c r="Q673" s="34">
        <f>_xlfn.XLOOKUP(Tabla15[[#This Row],[COD]],TNOMINA[CODIGO],TNOMINA[ISR])</f>
        <v>0</v>
      </c>
      <c r="R673" s="34">
        <f>_xlfn.XLOOKUP(Tabla15[[#This Row],[COD]],TNOMINA[CODIGO],TNOMINA[SFS])</f>
        <v>1064</v>
      </c>
      <c r="S673" s="34">
        <f>_xlfn.XLOOKUP(Tabla15[[#This Row],[COD]],TNOMINA[CODIGO],TNOMINA[AFP])</f>
        <v>1004.5</v>
      </c>
      <c r="T673" s="34">
        <f>_xlfn.XLOOKUP(Tabla15[[#This Row],[COD]],TNOMINA[CODIGO],TNOMINA[Otros Descuentos])</f>
        <v>0</v>
      </c>
      <c r="U673" s="34">
        <f>_xlfn.XLOOKUP(Tabla15[[#This Row],[COD]],TNOMINA[CODIGO],TNOMINA[sneto])</f>
        <v>31390.5</v>
      </c>
      <c r="V673" s="21" t="str" cm="1">
        <f t="array" ref="V673">_xlfn.XLOOKUP(Tabla15[[#This Row],[cedula]],MINC_022025[NUMERO_DOCUMENTO],LEFT(MINC_022025[GENERO],1))</f>
        <v>M</v>
      </c>
      <c r="W673" s="56" t="str">
        <f>_xlfn.XLOOKUP(Tabla15[[#This Row],[DIRECCIÓN O DEPARTAMENTO]],MINC_022025[LUGAR_FUNCIONES],MINC_022025[LUGAR_FUNCIONES_CODIGO])</f>
        <v>01.83.00.00.00.18</v>
      </c>
      <c r="X673" s="21">
        <f>LEN(Tabla15[[#This Row],[CODIGO LUGAR]])</f>
        <v>17</v>
      </c>
      <c r="Y673" s="21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>
      <c r="A674" s="42" t="str">
        <f>Tabla15[[#This Row],[cedula]]&amp;Tabla15[[#This Row],[CTA]]&amp;Tabla15[[#This Row],[prog]]</f>
        <v>052001013832.1.1.1.0113</v>
      </c>
      <c r="B674" s="21" t="s">
        <v>1787</v>
      </c>
      <c r="C674" s="59" t="s">
        <v>1811</v>
      </c>
      <c r="D674" s="59" t="s">
        <v>5759</v>
      </c>
      <c r="E674" s="59" t="s">
        <v>5731</v>
      </c>
      <c r="F674" s="59" t="s">
        <v>9</v>
      </c>
      <c r="G674" s="59" t="s">
        <v>935</v>
      </c>
      <c r="H674" s="21" t="str">
        <f>_xlfn.XLOOKUP(Tabla15[[#This Row],[cedula]],MINC_022025[CATEGORIA_PROPIA],MINC_022025[FECHA_INGRESO_PRIMER_CARGO],_xlfn.XLOOKUP(Tabla15[[#This Row],[COD]],TNOMINA[CODIGO],TNOMINA[nombre]))</f>
        <v>IVELISSE LEON AYBAR</v>
      </c>
      <c r="I674" s="21" t="str">
        <f>_xlfn.XLOOKUP(Tabla15[[#This Row],[cedula]],MINC_022025[CATEGORIA_PROPIA],MINC_022025[CARGO],_xlfn.XLOOKUP(Tabla15[[#This Row],[COD]],TNOMINA[CODIGO],TNOMINA[cargo]))</f>
        <v>MONITOR AUDIOVISUAL</v>
      </c>
      <c r="J674" s="21" t="str">
        <f>_xlfn.XLOOKUP(Tabla15[[#This Row],[cedula]],MINC_022025[NUMERO_DOCUMENTO],MINC_022025[LUGAR_FUNCIONES])</f>
        <v>COMISION NACIONAL DE ESPECTACULOS PUBLICOS Y RADIOFONIA</v>
      </c>
      <c r="K6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74" s="21" t="str">
        <f>_xlfn.XLOOKUP(Tabla15[[#This Row],[CARGO]],TSIMPLIFICADO[CARGO],TSIMPLIFICADO[CATEGORIA DEL SERVIDOR],Tabla15[[#This Row],[TIPO]])</f>
        <v>FIJO</v>
      </c>
      <c r="M674" s="21" t="str">
        <f>IF(Tabla15[[#This Row],[CTA]]="2.1.1.3.01","TRAMITE DE PENSION",IF(Tabla15[[#This Row],[CAT1]]&lt;&gt;"",Tabla15[[#This Row],[CAT1]],Tabla15[[#This Row],[CAT2]]))</f>
        <v>CARRERA ADMINISTRATIVA</v>
      </c>
      <c r="N674" s="86" t="str">
        <f>_xlfn.XLOOKUP(Tabla15[[#This Row],[cedula]],TFECHA[cedula],TFECHA[desde],"")</f>
        <v/>
      </c>
      <c r="O674" s="86" t="str">
        <f>_xlfn.XLOOKUP(Tabla15[[#This Row],[cedula]],TFECHA[cedula],TFECHA[hasta],"")</f>
        <v/>
      </c>
      <c r="P674" s="34">
        <f>_xlfn.XLOOKUP(Tabla15[[#This Row],[COD]],TNOMINA[CODIGO],TNOMINA[sbruto])</f>
        <v>30000</v>
      </c>
      <c r="Q674" s="34">
        <f>_xlfn.XLOOKUP(Tabla15[[#This Row],[COD]],TNOMINA[CODIGO],TNOMINA[ISR])</f>
        <v>0</v>
      </c>
      <c r="R674" s="34">
        <f>_xlfn.XLOOKUP(Tabla15[[#This Row],[COD]],TNOMINA[CODIGO],TNOMINA[SFS])</f>
        <v>912</v>
      </c>
      <c r="S674" s="34">
        <f>_xlfn.XLOOKUP(Tabla15[[#This Row],[COD]],TNOMINA[CODIGO],TNOMINA[AFP])</f>
        <v>861</v>
      </c>
      <c r="T674" s="34">
        <f>_xlfn.XLOOKUP(Tabla15[[#This Row],[COD]],TNOMINA[CODIGO],TNOMINA[Otros Descuentos])</f>
        <v>0</v>
      </c>
      <c r="U674" s="34">
        <f>_xlfn.XLOOKUP(Tabla15[[#This Row],[COD]],TNOMINA[CODIGO],TNOMINA[sneto])</f>
        <v>20404.830000000002</v>
      </c>
      <c r="V674" s="21" t="str" cm="1">
        <f t="array" ref="V674">_xlfn.XLOOKUP(Tabla15[[#This Row],[cedula]],MINC_022025[NUMERO_DOCUMENTO],LEFT(MINC_022025[GENERO],1))</f>
        <v>F</v>
      </c>
      <c r="W674" s="56" t="str">
        <f>_xlfn.XLOOKUP(Tabla15[[#This Row],[DIRECCIÓN O DEPARTAMENTO]],MINC_022025[LUGAR_FUNCIONES],MINC_022025[LUGAR_FUNCIONES_CODIGO])</f>
        <v>01.83.00.00.00.18</v>
      </c>
      <c r="X674" s="21">
        <f>LEN(Tabla15[[#This Row],[CODIGO LUGAR]])</f>
        <v>17</v>
      </c>
      <c r="Y674" s="21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>
      <c r="A675" s="42" t="str">
        <f>Tabla15[[#This Row],[cedula]]&amp;Tabla15[[#This Row],[CTA]]&amp;Tabla15[[#This Row],[prog]]</f>
        <v>001030182892.1.1.1.0113</v>
      </c>
      <c r="B675" s="21" t="s">
        <v>1787</v>
      </c>
      <c r="C675" s="59" t="s">
        <v>1811</v>
      </c>
      <c r="D675" s="59" t="s">
        <v>5759</v>
      </c>
      <c r="E675" s="59" t="s">
        <v>5731</v>
      </c>
      <c r="F675" s="59" t="s">
        <v>9</v>
      </c>
      <c r="G675" s="59" t="s">
        <v>1602</v>
      </c>
      <c r="H675" s="21" t="str">
        <f>_xlfn.XLOOKUP(Tabla15[[#This Row],[cedula]],MINC_022025[CATEGORIA_PROPIA],MINC_022025[FECHA_INGRESO_PRIMER_CARGO],_xlfn.XLOOKUP(Tabla15[[#This Row],[COD]],TNOMINA[CODIGO],TNOMINA[nombre]))</f>
        <v>LEONARDO ESTEVEZ PEREZ</v>
      </c>
      <c r="I675" s="21" t="str">
        <f>_xlfn.XLOOKUP(Tabla15[[#This Row],[cedula]],MINC_022025[CATEGORIA_PROPIA],MINC_022025[CARGO],_xlfn.XLOOKUP(Tabla15[[#This Row],[COD]],TNOMINA[CODIGO],TNOMINA[cargo]))</f>
        <v>INSPECTOR DE CENSURA</v>
      </c>
      <c r="J675" s="21" t="str">
        <f>_xlfn.XLOOKUP(Tabla15[[#This Row],[cedula]],MINC_022025[NUMERO_DOCUMENTO],MINC_022025[LUGAR_FUNCIONES])</f>
        <v>COMISION NACIONAL DE ESPECTACULOS PUBLICOS Y RADIOFONIA</v>
      </c>
      <c r="K6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75" s="21" t="str">
        <f>_xlfn.XLOOKUP(Tabla15[[#This Row],[CARGO]],TSIMPLIFICADO[CARGO],TSIMPLIFICADO[CATEGORIA DEL SERVIDOR],Tabla15[[#This Row],[TIPO]])</f>
        <v>ESTATUTO SIMPLIFICADO</v>
      </c>
      <c r="M675" s="21" t="str">
        <f>IF(Tabla15[[#This Row],[CTA]]="2.1.1.3.01","TRAMITE DE PENSION",IF(Tabla15[[#This Row],[CAT1]]&lt;&gt;"",Tabla15[[#This Row],[CAT1]],Tabla15[[#This Row],[CAT2]]))</f>
        <v>ESTATUTO SIMPLIFICADO</v>
      </c>
      <c r="N675" s="86" t="str">
        <f>_xlfn.XLOOKUP(Tabla15[[#This Row],[cedula]],TFECHA[cedula],TFECHA[desde],"")</f>
        <v/>
      </c>
      <c r="O675" s="86" t="str">
        <f>_xlfn.XLOOKUP(Tabla15[[#This Row],[cedula]],TFECHA[cedula],TFECHA[hasta],"")</f>
        <v/>
      </c>
      <c r="P675" s="34">
        <f>_xlfn.XLOOKUP(Tabla15[[#This Row],[COD]],TNOMINA[CODIGO],TNOMINA[sbruto])</f>
        <v>30000</v>
      </c>
      <c r="Q675" s="34">
        <f>_xlfn.XLOOKUP(Tabla15[[#This Row],[COD]],TNOMINA[CODIGO],TNOMINA[ISR])</f>
        <v>0</v>
      </c>
      <c r="R675" s="34">
        <f>_xlfn.XLOOKUP(Tabla15[[#This Row],[COD]],TNOMINA[CODIGO],TNOMINA[SFS])</f>
        <v>912</v>
      </c>
      <c r="S675" s="34">
        <f>_xlfn.XLOOKUP(Tabla15[[#This Row],[COD]],TNOMINA[CODIGO],TNOMINA[AFP])</f>
        <v>861</v>
      </c>
      <c r="T675" s="34">
        <f>_xlfn.XLOOKUP(Tabla15[[#This Row],[COD]],TNOMINA[CODIGO],TNOMINA[Otros Descuentos])</f>
        <v>0</v>
      </c>
      <c r="U675" s="34">
        <f>_xlfn.XLOOKUP(Tabla15[[#This Row],[COD]],TNOMINA[CODIGO],TNOMINA[sneto])</f>
        <v>26852.2</v>
      </c>
      <c r="V675" s="21" t="str" cm="1">
        <f t="array" ref="V675">_xlfn.XLOOKUP(Tabla15[[#This Row],[cedula]],MINC_022025[NUMERO_DOCUMENTO],LEFT(MINC_022025[GENERO],1))</f>
        <v>M</v>
      </c>
      <c r="W675" s="56" t="str">
        <f>_xlfn.XLOOKUP(Tabla15[[#This Row],[DIRECCIÓN O DEPARTAMENTO]],MINC_022025[LUGAR_FUNCIONES],MINC_022025[LUGAR_FUNCIONES_CODIGO])</f>
        <v>01.83.00.00.00.18</v>
      </c>
      <c r="X675" s="21">
        <f>LEN(Tabla15[[#This Row],[CODIGO LUGAR]])</f>
        <v>17</v>
      </c>
      <c r="Y675" s="21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>
      <c r="A676" s="42" t="str">
        <f>Tabla15[[#This Row],[cedula]]&amp;Tabla15[[#This Row],[CTA]]&amp;Tabla15[[#This Row],[prog]]</f>
        <v>001148344432.1.1.1.0113</v>
      </c>
      <c r="B676" s="21" t="s">
        <v>1787</v>
      </c>
      <c r="C676" s="59" t="s">
        <v>1811</v>
      </c>
      <c r="D676" s="59" t="s">
        <v>5759</v>
      </c>
      <c r="E676" s="59" t="s">
        <v>5731</v>
      </c>
      <c r="F676" s="59" t="s">
        <v>9</v>
      </c>
      <c r="G676" s="59" t="s">
        <v>1618</v>
      </c>
      <c r="H676" s="21" t="str">
        <f>_xlfn.XLOOKUP(Tabla15[[#This Row],[cedula]],MINC_022025[CATEGORIA_PROPIA],MINC_022025[FECHA_INGRESO_PRIMER_CARGO],_xlfn.XLOOKUP(Tabla15[[#This Row],[COD]],TNOMINA[CODIGO],TNOMINA[nombre]))</f>
        <v>ODETTE ANEZ OLMOS</v>
      </c>
      <c r="I676" s="21" t="str">
        <f>_xlfn.XLOOKUP(Tabla15[[#This Row],[cedula]],MINC_022025[CATEGORIA_PROPIA],MINC_022025[CARGO],_xlfn.XLOOKUP(Tabla15[[#This Row],[COD]],TNOMINA[CODIGO],TNOMINA[cargo]))</f>
        <v>AUXILIAR ADMINISTRATIVO (A)</v>
      </c>
      <c r="J676" s="21" t="str">
        <f>_xlfn.XLOOKUP(Tabla15[[#This Row],[cedula]],MINC_022025[NUMERO_DOCUMENTO],MINC_022025[LUGAR_FUNCIONES])</f>
        <v>COMISION NACIONAL DE ESPECTACULOS PUBLICOS Y RADIOFONIA</v>
      </c>
      <c r="K6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76" s="21" t="str">
        <f>_xlfn.XLOOKUP(Tabla15[[#This Row],[CARGO]],TSIMPLIFICADO[CARGO],TSIMPLIFICADO[CATEGORIA DEL SERVIDOR],Tabla15[[#This Row],[TIPO]])</f>
        <v>ESTATUTO SIMPLIFICADO</v>
      </c>
      <c r="M676" s="21" t="str">
        <f>IF(Tabla15[[#This Row],[CTA]]="2.1.1.3.01","TRAMITE DE PENSION",IF(Tabla15[[#This Row],[CAT1]]&lt;&gt;"",Tabla15[[#This Row],[CAT1]],Tabla15[[#This Row],[CAT2]]))</f>
        <v>ESTATUTO SIMPLIFICADO</v>
      </c>
      <c r="N676" s="86" t="str">
        <f>_xlfn.XLOOKUP(Tabla15[[#This Row],[cedula]],TFECHA[cedula],TFECHA[desde],"")</f>
        <v/>
      </c>
      <c r="O676" s="86" t="str">
        <f>_xlfn.XLOOKUP(Tabla15[[#This Row],[cedula]],TFECHA[cedula],TFECHA[hasta],"")</f>
        <v/>
      </c>
      <c r="P676" s="34">
        <f>_xlfn.XLOOKUP(Tabla15[[#This Row],[COD]],TNOMINA[CODIGO],TNOMINA[sbruto])</f>
        <v>30000</v>
      </c>
      <c r="Q676" s="34">
        <f>_xlfn.XLOOKUP(Tabla15[[#This Row],[COD]],TNOMINA[CODIGO],TNOMINA[ISR])</f>
        <v>0</v>
      </c>
      <c r="R676" s="34">
        <f>_xlfn.XLOOKUP(Tabla15[[#This Row],[COD]],TNOMINA[CODIGO],TNOMINA[SFS])</f>
        <v>912</v>
      </c>
      <c r="S676" s="34">
        <f>_xlfn.XLOOKUP(Tabla15[[#This Row],[COD]],TNOMINA[CODIGO],TNOMINA[AFP])</f>
        <v>861</v>
      </c>
      <c r="T676" s="34">
        <f>_xlfn.XLOOKUP(Tabla15[[#This Row],[COD]],TNOMINA[CODIGO],TNOMINA[Otros Descuentos])</f>
        <v>0</v>
      </c>
      <c r="U676" s="34">
        <f>_xlfn.XLOOKUP(Tabla15[[#This Row],[COD]],TNOMINA[CODIGO],TNOMINA[sneto])</f>
        <v>27902</v>
      </c>
      <c r="V676" s="21" t="str" cm="1">
        <f t="array" ref="V676">_xlfn.XLOOKUP(Tabla15[[#This Row],[cedula]],MINC_022025[NUMERO_DOCUMENTO],LEFT(MINC_022025[GENERO],1))</f>
        <v>F</v>
      </c>
      <c r="W676" s="56" t="str">
        <f>_xlfn.XLOOKUP(Tabla15[[#This Row],[DIRECCIÓN O DEPARTAMENTO]],MINC_022025[LUGAR_FUNCIONES],MINC_022025[LUGAR_FUNCIONES_CODIGO])</f>
        <v>01.83.00.00.00.18</v>
      </c>
      <c r="X676" s="21">
        <f>LEN(Tabla15[[#This Row],[CODIGO LUGAR]])</f>
        <v>17</v>
      </c>
      <c r="Y676" s="21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>
      <c r="A677" s="42" t="str">
        <f>Tabla15[[#This Row],[cedula]]&amp;Tabla15[[#This Row],[CTA]]&amp;Tabla15[[#This Row],[prog]]</f>
        <v>001013024122.1.1.1.0113</v>
      </c>
      <c r="B677" s="21" t="s">
        <v>1787</v>
      </c>
      <c r="C677" s="59" t="s">
        <v>1811</v>
      </c>
      <c r="D677" s="59" t="s">
        <v>5759</v>
      </c>
      <c r="E677" s="59" t="s">
        <v>5731</v>
      </c>
      <c r="F677" s="59" t="s">
        <v>9</v>
      </c>
      <c r="G677" s="59" t="s">
        <v>961</v>
      </c>
      <c r="H677" s="21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677" s="21" t="str">
        <f>_xlfn.XLOOKUP(Tabla15[[#This Row],[cedula]],MINC_022025[CATEGORIA_PROPIA],MINC_022025[CARGO],_xlfn.XLOOKUP(Tabla15[[#This Row],[COD]],TNOMINA[CODIGO],TNOMINA[cargo]))</f>
        <v>INSPECTOR DE ESPECTACULOS</v>
      </c>
      <c r="J677" s="21" t="str">
        <f>_xlfn.XLOOKUP(Tabla15[[#This Row],[cedula]],MINC_022025[NUMERO_DOCUMENTO],MINC_022025[LUGAR_FUNCIONES])</f>
        <v>COMISION NACIONAL DE ESPECTACULOS PUBLICOS Y RADIOFONIA</v>
      </c>
      <c r="K6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77" s="21" t="str">
        <f>_xlfn.XLOOKUP(Tabla15[[#This Row],[CARGO]],TSIMPLIFICADO[CARGO],TSIMPLIFICADO[CATEGORIA DEL SERVIDOR],Tabla15[[#This Row],[TIPO]])</f>
        <v>FIJO</v>
      </c>
      <c r="M677" s="21" t="str">
        <f>IF(Tabla15[[#This Row],[CTA]]="2.1.1.3.01","TRAMITE DE PENSION",IF(Tabla15[[#This Row],[CAT1]]&lt;&gt;"",Tabla15[[#This Row],[CAT1]],Tabla15[[#This Row],[CAT2]]))</f>
        <v>CARRERA ADMINISTRATIVA</v>
      </c>
      <c r="N677" s="86" t="str">
        <f>_xlfn.XLOOKUP(Tabla15[[#This Row],[cedula]],TFECHA[cedula],TFECHA[desde],"")</f>
        <v/>
      </c>
      <c r="O677" s="86" t="str">
        <f>_xlfn.XLOOKUP(Tabla15[[#This Row],[cedula]],TFECHA[cedula],TFECHA[hasta],"")</f>
        <v/>
      </c>
      <c r="P677" s="34">
        <f>_xlfn.XLOOKUP(Tabla15[[#This Row],[COD]],TNOMINA[CODIGO],TNOMINA[sbruto])</f>
        <v>30000</v>
      </c>
      <c r="Q677" s="34">
        <f>_xlfn.XLOOKUP(Tabla15[[#This Row],[COD]],TNOMINA[CODIGO],TNOMINA[ISR])</f>
        <v>0</v>
      </c>
      <c r="R677" s="34">
        <f>_xlfn.XLOOKUP(Tabla15[[#This Row],[COD]],TNOMINA[CODIGO],TNOMINA[SFS])</f>
        <v>912</v>
      </c>
      <c r="S677" s="34">
        <f>_xlfn.XLOOKUP(Tabla15[[#This Row],[COD]],TNOMINA[CODIGO],TNOMINA[AFP])</f>
        <v>861</v>
      </c>
      <c r="T677" s="34">
        <f>_xlfn.XLOOKUP(Tabla15[[#This Row],[COD]],TNOMINA[CODIGO],TNOMINA[Otros Descuentos])</f>
        <v>0</v>
      </c>
      <c r="U677" s="34">
        <f>_xlfn.XLOOKUP(Tabla15[[#This Row],[COD]],TNOMINA[CODIGO],TNOMINA[sneto])</f>
        <v>27602</v>
      </c>
      <c r="V677" s="21" t="str" cm="1">
        <f t="array" ref="V677">_xlfn.XLOOKUP(Tabla15[[#This Row],[cedula]],MINC_022025[NUMERO_DOCUMENTO],LEFT(MINC_022025[GENERO],1))</f>
        <v>M</v>
      </c>
      <c r="W677" s="56" t="str">
        <f>_xlfn.XLOOKUP(Tabla15[[#This Row],[DIRECCIÓN O DEPARTAMENTO]],MINC_022025[LUGAR_FUNCIONES],MINC_022025[LUGAR_FUNCIONES_CODIGO])</f>
        <v>01.83.00.00.00.18</v>
      </c>
      <c r="X677" s="21">
        <f>LEN(Tabla15[[#This Row],[CODIGO LUGAR]])</f>
        <v>17</v>
      </c>
      <c r="Y677" s="21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>
      <c r="A678" s="42" t="str">
        <f>Tabla15[[#This Row],[cedula]]&amp;Tabla15[[#This Row],[CTA]]&amp;Tabla15[[#This Row],[prog]]</f>
        <v>001127292232.1.1.1.0113</v>
      </c>
      <c r="B678" s="21" t="s">
        <v>1787</v>
      </c>
      <c r="C678" s="59" t="s">
        <v>1811</v>
      </c>
      <c r="D678" s="59" t="s">
        <v>5759</v>
      </c>
      <c r="E678" s="59" t="s">
        <v>5731</v>
      </c>
      <c r="F678" s="59" t="s">
        <v>9</v>
      </c>
      <c r="G678" s="59" t="s">
        <v>962</v>
      </c>
      <c r="H678" s="21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678" s="21" t="str">
        <f>_xlfn.XLOOKUP(Tabla15[[#This Row],[cedula]],MINC_022025[CATEGORIA_PROPIA],MINC_022025[CARGO],_xlfn.XLOOKUP(Tabla15[[#This Row],[COD]],TNOMINA[CODIGO],TNOMINA[cargo]))</f>
        <v>INSPECTOR DE ESPECTACULOS</v>
      </c>
      <c r="J678" s="21" t="str">
        <f>_xlfn.XLOOKUP(Tabla15[[#This Row],[cedula]],MINC_022025[NUMERO_DOCUMENTO],MINC_022025[LUGAR_FUNCIONES])</f>
        <v>COMISION NACIONAL DE ESPECTACULOS PUBLICOS Y RADIOFONIA</v>
      </c>
      <c r="K6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78" s="21" t="str">
        <f>_xlfn.XLOOKUP(Tabla15[[#This Row],[CARGO]],TSIMPLIFICADO[CARGO],TSIMPLIFICADO[CATEGORIA DEL SERVIDOR],Tabla15[[#This Row],[TIPO]])</f>
        <v>FIJO</v>
      </c>
      <c r="M678" s="21" t="str">
        <f>IF(Tabla15[[#This Row],[CTA]]="2.1.1.3.01","TRAMITE DE PENSION",IF(Tabla15[[#This Row],[CAT1]]&lt;&gt;"",Tabla15[[#This Row],[CAT1]],Tabla15[[#This Row],[CAT2]]))</f>
        <v>CARRERA ADMINISTRATIVA</v>
      </c>
      <c r="N678" s="86" t="str">
        <f>_xlfn.XLOOKUP(Tabla15[[#This Row],[cedula]],TFECHA[cedula],TFECHA[desde],"")</f>
        <v/>
      </c>
      <c r="O678" s="86" t="str">
        <f>_xlfn.XLOOKUP(Tabla15[[#This Row],[cedula]],TFECHA[cedula],TFECHA[hasta],"")</f>
        <v/>
      </c>
      <c r="P678" s="34">
        <f>_xlfn.XLOOKUP(Tabla15[[#This Row],[COD]],TNOMINA[CODIGO],TNOMINA[sbruto])</f>
        <v>30000</v>
      </c>
      <c r="Q678" s="34">
        <f>_xlfn.XLOOKUP(Tabla15[[#This Row],[COD]],TNOMINA[CODIGO],TNOMINA[ISR])</f>
        <v>0</v>
      </c>
      <c r="R678" s="34">
        <f>_xlfn.XLOOKUP(Tabla15[[#This Row],[COD]],TNOMINA[CODIGO],TNOMINA[SFS])</f>
        <v>912</v>
      </c>
      <c r="S678" s="34">
        <f>_xlfn.XLOOKUP(Tabla15[[#This Row],[COD]],TNOMINA[CODIGO],TNOMINA[AFP])</f>
        <v>861</v>
      </c>
      <c r="T678" s="34">
        <f>_xlfn.XLOOKUP(Tabla15[[#This Row],[COD]],TNOMINA[CODIGO],TNOMINA[Otros Descuentos])</f>
        <v>0</v>
      </c>
      <c r="U678" s="34">
        <f>_xlfn.XLOOKUP(Tabla15[[#This Row],[COD]],TNOMINA[CODIGO],TNOMINA[sneto])</f>
        <v>27702</v>
      </c>
      <c r="V678" s="21" t="str" cm="1">
        <f t="array" ref="V678">_xlfn.XLOOKUP(Tabla15[[#This Row],[cedula]],MINC_022025[NUMERO_DOCUMENTO],LEFT(MINC_022025[GENERO],1))</f>
        <v>M</v>
      </c>
      <c r="W678" s="56" t="str">
        <f>_xlfn.XLOOKUP(Tabla15[[#This Row],[DIRECCIÓN O DEPARTAMENTO]],MINC_022025[LUGAR_FUNCIONES],MINC_022025[LUGAR_FUNCIONES_CODIGO])</f>
        <v>01.83.00.00.00.18</v>
      </c>
      <c r="X678" s="21">
        <f>LEN(Tabla15[[#This Row],[CODIGO LUGAR]])</f>
        <v>17</v>
      </c>
      <c r="Y678" s="21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>
      <c r="A679" s="42" t="str">
        <f>Tabla15[[#This Row],[cedula]]&amp;Tabla15[[#This Row],[CTA]]&amp;Tabla15[[#This Row],[prog]]</f>
        <v>001164323112.1.1.1.0113</v>
      </c>
      <c r="B679" s="21" t="s">
        <v>1787</v>
      </c>
      <c r="C679" s="59" t="s">
        <v>1811</v>
      </c>
      <c r="D679" s="59" t="s">
        <v>5759</v>
      </c>
      <c r="E679" s="59" t="s">
        <v>5731</v>
      </c>
      <c r="F679" s="59" t="s">
        <v>9</v>
      </c>
      <c r="G679" s="59" t="s">
        <v>1894</v>
      </c>
      <c r="H679" s="21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679" s="21" t="str">
        <f>_xlfn.XLOOKUP(Tabla15[[#This Row],[cedula]],MINC_022025[CATEGORIA_PROPIA],MINC_022025[CARGO],_xlfn.XLOOKUP(Tabla15[[#This Row],[COD]],TNOMINA[CODIGO],TNOMINA[cargo]))</f>
        <v>SECRETARIA</v>
      </c>
      <c r="J679" s="21" t="str">
        <f>_xlfn.XLOOKUP(Tabla15[[#This Row],[cedula]],MINC_022025[NUMERO_DOCUMENTO],MINC_022025[LUGAR_FUNCIONES])</f>
        <v>COMISION NACIONAL DE ESPECTACULOS PUBLICOS Y RADIOFONIA</v>
      </c>
      <c r="K6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79" s="21" t="str">
        <f>_xlfn.XLOOKUP(Tabla15[[#This Row],[CARGO]],TSIMPLIFICADO[CARGO],TSIMPLIFICADO[CATEGORIA DEL SERVIDOR],Tabla15[[#This Row],[TIPO]])</f>
        <v>ESTATUTO SIMPLIFICADO</v>
      </c>
      <c r="M679" s="21" t="str">
        <f>IF(Tabla15[[#This Row],[CTA]]="2.1.1.3.01","TRAMITE DE PENSION",IF(Tabla15[[#This Row],[CAT1]]&lt;&gt;"",Tabla15[[#This Row],[CAT1]],Tabla15[[#This Row],[CAT2]]))</f>
        <v>ESTATUTO SIMPLIFICADO</v>
      </c>
      <c r="N679" s="86" t="str">
        <f>_xlfn.XLOOKUP(Tabla15[[#This Row],[cedula]],TFECHA[cedula],TFECHA[desde],"")</f>
        <v/>
      </c>
      <c r="O679" s="86" t="str">
        <f>_xlfn.XLOOKUP(Tabla15[[#This Row],[cedula]],TFECHA[cedula],TFECHA[hasta],"")</f>
        <v/>
      </c>
      <c r="P679" s="34">
        <f>_xlfn.XLOOKUP(Tabla15[[#This Row],[COD]],TNOMINA[CODIGO],TNOMINA[sbruto])</f>
        <v>30000</v>
      </c>
      <c r="Q679" s="34">
        <f>_xlfn.XLOOKUP(Tabla15[[#This Row],[COD]],TNOMINA[CODIGO],TNOMINA[ISR])</f>
        <v>0</v>
      </c>
      <c r="R679" s="34">
        <f>_xlfn.XLOOKUP(Tabla15[[#This Row],[COD]],TNOMINA[CODIGO],TNOMINA[SFS])</f>
        <v>912</v>
      </c>
      <c r="S679" s="34">
        <f>_xlfn.XLOOKUP(Tabla15[[#This Row],[COD]],TNOMINA[CODIGO],TNOMINA[AFP])</f>
        <v>861</v>
      </c>
      <c r="T679" s="34">
        <f>_xlfn.XLOOKUP(Tabla15[[#This Row],[COD]],TNOMINA[CODIGO],TNOMINA[Otros Descuentos])</f>
        <v>0</v>
      </c>
      <c r="U679" s="34">
        <f>_xlfn.XLOOKUP(Tabla15[[#This Row],[COD]],TNOMINA[CODIGO],TNOMINA[sneto])</f>
        <v>26136</v>
      </c>
      <c r="V679" s="21" t="str" cm="1">
        <f t="array" ref="V679">_xlfn.XLOOKUP(Tabla15[[#This Row],[cedula]],MINC_022025[NUMERO_DOCUMENTO],LEFT(MINC_022025[GENERO],1))</f>
        <v>F</v>
      </c>
      <c r="W679" s="56" t="str">
        <f>_xlfn.XLOOKUP(Tabla15[[#This Row],[DIRECCIÓN O DEPARTAMENTO]],MINC_022025[LUGAR_FUNCIONES],MINC_022025[LUGAR_FUNCIONES_CODIGO])</f>
        <v>01.83.00.00.00.18</v>
      </c>
      <c r="X679" s="21">
        <f>LEN(Tabla15[[#This Row],[CODIGO LUGAR]])</f>
        <v>17</v>
      </c>
      <c r="Y679" s="21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>
      <c r="A680" s="42" t="str">
        <f>Tabla15[[#This Row],[cedula]]&amp;Tabla15[[#This Row],[CTA]]&amp;Tabla15[[#This Row],[prog]]</f>
        <v>001150294802.1.1.1.0113</v>
      </c>
      <c r="B680" s="21" t="s">
        <v>1787</v>
      </c>
      <c r="C680" s="59" t="s">
        <v>1811</v>
      </c>
      <c r="D680" s="59" t="s">
        <v>5759</v>
      </c>
      <c r="E680" s="59" t="s">
        <v>5731</v>
      </c>
      <c r="F680" s="59" t="s">
        <v>9</v>
      </c>
      <c r="G680" s="59" t="s">
        <v>1910</v>
      </c>
      <c r="H680" s="21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680" s="21" t="str">
        <f>_xlfn.XLOOKUP(Tabla15[[#This Row],[cedula]],MINC_022025[CATEGORIA_PROPIA],MINC_022025[CARGO],_xlfn.XLOOKUP(Tabla15[[#This Row],[COD]],TNOMINA[CODIGO],TNOMINA[cargo]))</f>
        <v>AUXILIAR ADMINISTRATIVO (A)</v>
      </c>
      <c r="J680" s="21" t="str">
        <f>_xlfn.XLOOKUP(Tabla15[[#This Row],[cedula]],MINC_022025[NUMERO_DOCUMENTO],MINC_022025[LUGAR_FUNCIONES])</f>
        <v>COMISION NACIONAL DE ESPECTACULOS PUBLICOS Y RADIOFONIA</v>
      </c>
      <c r="K6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80" s="21" t="str">
        <f>_xlfn.XLOOKUP(Tabla15[[#This Row],[CARGO]],TSIMPLIFICADO[CARGO],TSIMPLIFICADO[CATEGORIA DEL SERVIDOR],Tabla15[[#This Row],[TIPO]])</f>
        <v>ESTATUTO SIMPLIFICADO</v>
      </c>
      <c r="M680" s="21" t="str">
        <f>IF(Tabla15[[#This Row],[CTA]]="2.1.1.3.01","TRAMITE DE PENSION",IF(Tabla15[[#This Row],[CAT1]]&lt;&gt;"",Tabla15[[#This Row],[CAT1]],Tabla15[[#This Row],[CAT2]]))</f>
        <v>ESTATUTO SIMPLIFICADO</v>
      </c>
      <c r="N680" s="86" t="str">
        <f>_xlfn.XLOOKUP(Tabla15[[#This Row],[cedula]],TFECHA[cedula],TFECHA[desde],"")</f>
        <v/>
      </c>
      <c r="O680" s="86" t="str">
        <f>_xlfn.XLOOKUP(Tabla15[[#This Row],[cedula]],TFECHA[cedula],TFECHA[hasta],"")</f>
        <v/>
      </c>
      <c r="P680" s="34">
        <f>_xlfn.XLOOKUP(Tabla15[[#This Row],[COD]],TNOMINA[CODIGO],TNOMINA[sbruto])</f>
        <v>25000</v>
      </c>
      <c r="Q680" s="34">
        <f>_xlfn.XLOOKUP(Tabla15[[#This Row],[COD]],TNOMINA[CODIGO],TNOMINA[ISR])</f>
        <v>0</v>
      </c>
      <c r="R680" s="34">
        <f>_xlfn.XLOOKUP(Tabla15[[#This Row],[COD]],TNOMINA[CODIGO],TNOMINA[SFS])</f>
        <v>760</v>
      </c>
      <c r="S680" s="34">
        <f>_xlfn.XLOOKUP(Tabla15[[#This Row],[COD]],TNOMINA[CODIGO],TNOMINA[AFP])</f>
        <v>717.5</v>
      </c>
      <c r="T680" s="34">
        <f>_xlfn.XLOOKUP(Tabla15[[#This Row],[COD]],TNOMINA[CODIGO],TNOMINA[Otros Descuentos])</f>
        <v>0</v>
      </c>
      <c r="U680" s="34">
        <f>_xlfn.XLOOKUP(Tabla15[[#This Row],[COD]],TNOMINA[CODIGO],TNOMINA[sneto])</f>
        <v>14963.06</v>
      </c>
      <c r="V680" s="21" t="str" cm="1">
        <f t="array" ref="V680">_xlfn.XLOOKUP(Tabla15[[#This Row],[cedula]],MINC_022025[NUMERO_DOCUMENTO],LEFT(MINC_022025[GENERO],1))</f>
        <v>M</v>
      </c>
      <c r="W680" s="56" t="str">
        <f>_xlfn.XLOOKUP(Tabla15[[#This Row],[DIRECCIÓN O DEPARTAMENTO]],MINC_022025[LUGAR_FUNCIONES],MINC_022025[LUGAR_FUNCIONES_CODIGO])</f>
        <v>01.83.00.00.00.18</v>
      </c>
      <c r="X680" s="21">
        <f>LEN(Tabla15[[#This Row],[CODIGO LUGAR]])</f>
        <v>17</v>
      </c>
      <c r="Y680" s="21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>
      <c r="A681" s="42" t="str">
        <f>Tabla15[[#This Row],[cedula]]&amp;Tabla15[[#This Row],[CTA]]&amp;Tabla15[[#This Row],[prog]]</f>
        <v>225007175032.1.1.1.0113</v>
      </c>
      <c r="B681" s="21" t="s">
        <v>1787</v>
      </c>
      <c r="C681" s="59" t="s">
        <v>1811</v>
      </c>
      <c r="D681" s="59" t="s">
        <v>5759</v>
      </c>
      <c r="E681" s="59" t="s">
        <v>5731</v>
      </c>
      <c r="F681" s="59" t="s">
        <v>9</v>
      </c>
      <c r="G681" s="59" t="s">
        <v>2770</v>
      </c>
      <c r="H681" s="21" t="str">
        <f>_xlfn.XLOOKUP(Tabla15[[#This Row],[cedula]],MINC_022025[CATEGORIA_PROPIA],MINC_022025[FECHA_INGRESO_PRIMER_CARGO],_xlfn.XLOOKUP(Tabla15[[#This Row],[COD]],TNOMINA[CODIGO],TNOMINA[nombre]))</f>
        <v>JOHANNA LISSELOT HERNANDEZ ALCANTARA</v>
      </c>
      <c r="I681" s="21" t="str">
        <f>_xlfn.XLOOKUP(Tabla15[[#This Row],[cedula]],MINC_022025[CATEGORIA_PROPIA],MINC_022025[CARGO],_xlfn.XLOOKUP(Tabla15[[#This Row],[COD]],TNOMINA[CODIGO],TNOMINA[cargo]))</f>
        <v>AUXILIAR ADMINISTRATIVO (A)</v>
      </c>
      <c r="J681" s="21" t="str">
        <f>_xlfn.XLOOKUP(Tabla15[[#This Row],[cedula]],MINC_022025[NUMERO_DOCUMENTO],MINC_022025[LUGAR_FUNCIONES])</f>
        <v>COMISION NACIONAL DE ESPECTACULOS PUBLICOS Y RADIOFONIA</v>
      </c>
      <c r="K6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81" s="21" t="str">
        <f>_xlfn.XLOOKUP(Tabla15[[#This Row],[CARGO]],TSIMPLIFICADO[CARGO],TSIMPLIFICADO[CATEGORIA DEL SERVIDOR],Tabla15[[#This Row],[TIPO]])</f>
        <v>ESTATUTO SIMPLIFICADO</v>
      </c>
      <c r="M681" s="21" t="str">
        <f>IF(Tabla15[[#This Row],[CTA]]="2.1.1.3.01","TRAMITE DE PENSION",IF(Tabla15[[#This Row],[CAT1]]&lt;&gt;"",Tabla15[[#This Row],[CAT1]],Tabla15[[#This Row],[CAT2]]))</f>
        <v>ESTATUTO SIMPLIFICADO</v>
      </c>
      <c r="N681" s="86" t="str">
        <f>_xlfn.XLOOKUP(Tabla15[[#This Row],[cedula]],TFECHA[cedula],TFECHA[desde],"")</f>
        <v/>
      </c>
      <c r="O681" s="86" t="str">
        <f>_xlfn.XLOOKUP(Tabla15[[#This Row],[cedula]],TFECHA[cedula],TFECHA[hasta],"")</f>
        <v/>
      </c>
      <c r="P681" s="34">
        <f>_xlfn.XLOOKUP(Tabla15[[#This Row],[COD]],TNOMINA[CODIGO],TNOMINA[sbruto])</f>
        <v>25000</v>
      </c>
      <c r="Q681" s="34">
        <f>_xlfn.XLOOKUP(Tabla15[[#This Row],[COD]],TNOMINA[CODIGO],TNOMINA[ISR])</f>
        <v>0</v>
      </c>
      <c r="R681" s="34">
        <f>_xlfn.XLOOKUP(Tabla15[[#This Row],[COD]],TNOMINA[CODIGO],TNOMINA[SFS])</f>
        <v>760</v>
      </c>
      <c r="S681" s="34">
        <f>_xlfn.XLOOKUP(Tabla15[[#This Row],[COD]],TNOMINA[CODIGO],TNOMINA[AFP])</f>
        <v>717.5</v>
      </c>
      <c r="T681" s="34">
        <f>_xlfn.XLOOKUP(Tabla15[[#This Row],[COD]],TNOMINA[CODIGO],TNOMINA[Otros Descuentos])</f>
        <v>0</v>
      </c>
      <c r="U681" s="34">
        <f>_xlfn.XLOOKUP(Tabla15[[#This Row],[COD]],TNOMINA[CODIGO],TNOMINA[sneto])</f>
        <v>23497.5</v>
      </c>
      <c r="V681" s="21" t="str" cm="1">
        <f t="array" ref="V681">_xlfn.XLOOKUP(Tabla15[[#This Row],[cedula]],MINC_022025[NUMERO_DOCUMENTO],LEFT(MINC_022025[GENERO],1))</f>
        <v>F</v>
      </c>
      <c r="W681" s="56" t="str">
        <f>_xlfn.XLOOKUP(Tabla15[[#This Row],[DIRECCIÓN O DEPARTAMENTO]],MINC_022025[LUGAR_FUNCIONES],MINC_022025[LUGAR_FUNCIONES_CODIGO])</f>
        <v>01.83.00.00.00.18</v>
      </c>
      <c r="X681" s="21">
        <f>LEN(Tabla15[[#This Row],[CODIGO LUGAR]])</f>
        <v>17</v>
      </c>
      <c r="Y681" s="21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>
      <c r="A682" s="42" t="str">
        <f>Tabla15[[#This Row],[cedula]]&amp;Tabla15[[#This Row],[CTA]]&amp;Tabla15[[#This Row],[prog]]</f>
        <v>001048820302.1.1.1.0113</v>
      </c>
      <c r="B682" s="21" t="s">
        <v>1787</v>
      </c>
      <c r="C682" s="59" t="s">
        <v>1811</v>
      </c>
      <c r="D682" s="59" t="s">
        <v>5759</v>
      </c>
      <c r="E682" s="59" t="s">
        <v>5731</v>
      </c>
      <c r="F682" s="59" t="s">
        <v>9</v>
      </c>
      <c r="G682" s="59" t="s">
        <v>1578</v>
      </c>
      <c r="H682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682" s="21" t="str">
        <f>_xlfn.XLOOKUP(Tabla15[[#This Row],[cedula]],MINC_022025[CATEGORIA_PROPIA],MINC_022025[CARGO],_xlfn.XLOOKUP(Tabla15[[#This Row],[COD]],TNOMINA[CODIGO],TNOMINA[cargo]))</f>
        <v>CHOFER</v>
      </c>
      <c r="J682" s="21" t="str">
        <f>_xlfn.XLOOKUP(Tabla15[[#This Row],[cedula]],MINC_022025[NUMERO_DOCUMENTO],MINC_022025[LUGAR_FUNCIONES])</f>
        <v>COMISION NACIONAL DE ESPECTACULOS PUBLICOS Y RADIOFONIA</v>
      </c>
      <c r="K6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82" s="21" t="str">
        <f>_xlfn.XLOOKUP(Tabla15[[#This Row],[CARGO]],TSIMPLIFICADO[CARGO],TSIMPLIFICADO[CATEGORIA DEL SERVIDOR],Tabla15[[#This Row],[TIPO]])</f>
        <v>ESTATUTO SIMPLIFICADO</v>
      </c>
      <c r="M682" s="21" t="str">
        <f>IF(Tabla15[[#This Row],[CTA]]="2.1.1.3.01","TRAMITE DE PENSION",IF(Tabla15[[#This Row],[CAT1]]&lt;&gt;"",Tabla15[[#This Row],[CAT1]],Tabla15[[#This Row],[CAT2]]))</f>
        <v>ESTATUTO SIMPLIFICADO</v>
      </c>
      <c r="N682" s="86" t="str">
        <f>_xlfn.XLOOKUP(Tabla15[[#This Row],[cedula]],TFECHA[cedula],TFECHA[desde],"")</f>
        <v/>
      </c>
      <c r="O682" s="86" t="str">
        <f>_xlfn.XLOOKUP(Tabla15[[#This Row],[cedula]],TFECHA[cedula],TFECHA[hasta],"")</f>
        <v/>
      </c>
      <c r="P682" s="34">
        <f>_xlfn.XLOOKUP(Tabla15[[#This Row],[COD]],TNOMINA[CODIGO],TNOMINA[sbruto])</f>
        <v>24000</v>
      </c>
      <c r="Q682" s="34">
        <f>_xlfn.XLOOKUP(Tabla15[[#This Row],[COD]],TNOMINA[CODIGO],TNOMINA[ISR])</f>
        <v>0</v>
      </c>
      <c r="R682" s="34">
        <f>_xlfn.XLOOKUP(Tabla15[[#This Row],[COD]],TNOMINA[CODIGO],TNOMINA[SFS])</f>
        <v>729.6</v>
      </c>
      <c r="S682" s="34">
        <f>_xlfn.XLOOKUP(Tabla15[[#This Row],[COD]],TNOMINA[CODIGO],TNOMINA[AFP])</f>
        <v>688.8</v>
      </c>
      <c r="T682" s="34">
        <f>_xlfn.XLOOKUP(Tabla15[[#This Row],[COD]],TNOMINA[CODIGO],TNOMINA[Otros Descuentos])</f>
        <v>0</v>
      </c>
      <c r="U682" s="34">
        <f>_xlfn.XLOOKUP(Tabla15[[#This Row],[COD]],TNOMINA[CODIGO],TNOMINA[sneto])</f>
        <v>21956.6</v>
      </c>
      <c r="V682" s="21" t="str" cm="1">
        <f t="array" ref="V682">_xlfn.XLOOKUP(Tabla15[[#This Row],[cedula]],MINC_022025[NUMERO_DOCUMENTO],LEFT(MINC_022025[GENERO],1))</f>
        <v>M</v>
      </c>
      <c r="W682" s="56" t="str">
        <f>_xlfn.XLOOKUP(Tabla15[[#This Row],[DIRECCIÓN O DEPARTAMENTO]],MINC_022025[LUGAR_FUNCIONES],MINC_022025[LUGAR_FUNCIONES_CODIGO])</f>
        <v>01.83.00.00.00.18</v>
      </c>
      <c r="X682" s="21">
        <f>LEN(Tabla15[[#This Row],[CODIGO LUGAR]])</f>
        <v>17</v>
      </c>
      <c r="Y682" s="21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>
      <c r="A683" s="42" t="str">
        <f>Tabla15[[#This Row],[cedula]]&amp;Tabla15[[#This Row],[CTA]]&amp;Tabla15[[#This Row],[prog]]</f>
        <v>001101418192.1.1.1.0113</v>
      </c>
      <c r="B683" s="21" t="s">
        <v>1787</v>
      </c>
      <c r="C683" s="59" t="s">
        <v>1811</v>
      </c>
      <c r="D683" s="59" t="s">
        <v>5759</v>
      </c>
      <c r="E683" s="59" t="s">
        <v>5731</v>
      </c>
      <c r="F683" s="59" t="s">
        <v>9</v>
      </c>
      <c r="G683" s="59" t="s">
        <v>950</v>
      </c>
      <c r="H683" s="21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683" s="21" t="str">
        <f>_xlfn.XLOOKUP(Tabla15[[#This Row],[cedula]],MINC_022025[CATEGORIA_PROPIA],MINC_022025[CARGO],_xlfn.XLOOKUP(Tabla15[[#This Row],[COD]],TNOMINA[CODIGO],TNOMINA[cargo]))</f>
        <v>CONSERJE</v>
      </c>
      <c r="J683" s="21" t="str">
        <f>_xlfn.XLOOKUP(Tabla15[[#This Row],[cedula]],MINC_022025[NUMERO_DOCUMENTO],MINC_022025[LUGAR_FUNCIONES])</f>
        <v>COMISION NACIONAL DE ESPECTACULOS PUBLICOS Y RADIOFONIA</v>
      </c>
      <c r="K6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83" s="21" t="str">
        <f>_xlfn.XLOOKUP(Tabla15[[#This Row],[CARGO]],TSIMPLIFICADO[CARGO],TSIMPLIFICADO[CATEGORIA DEL SERVIDOR],Tabla15[[#This Row],[TIPO]])</f>
        <v>ESTATUTO SIMPLIFICADO</v>
      </c>
      <c r="M683" s="21" t="str">
        <f>IF(Tabla15[[#This Row],[CTA]]="2.1.1.3.01","TRAMITE DE PENSION",IF(Tabla15[[#This Row],[CAT1]]&lt;&gt;"",Tabla15[[#This Row],[CAT1]],Tabla15[[#This Row],[CAT2]]))</f>
        <v>CARRERA ADMINISTRATIVA</v>
      </c>
      <c r="N683" s="86" t="str">
        <f>_xlfn.XLOOKUP(Tabla15[[#This Row],[cedula]],TFECHA[cedula],TFECHA[desde],"")</f>
        <v/>
      </c>
      <c r="O683" s="86" t="str">
        <f>_xlfn.XLOOKUP(Tabla15[[#This Row],[cedula]],TFECHA[cedula],TFECHA[hasta],"")</f>
        <v/>
      </c>
      <c r="P683" s="34">
        <f>_xlfn.XLOOKUP(Tabla15[[#This Row],[COD]],TNOMINA[CODIGO],TNOMINA[sbruto])</f>
        <v>24000</v>
      </c>
      <c r="Q683" s="34">
        <f>_xlfn.XLOOKUP(Tabla15[[#This Row],[COD]],TNOMINA[CODIGO],TNOMINA[ISR])</f>
        <v>0</v>
      </c>
      <c r="R683" s="34">
        <f>_xlfn.XLOOKUP(Tabla15[[#This Row],[COD]],TNOMINA[CODIGO],TNOMINA[SFS])</f>
        <v>729.6</v>
      </c>
      <c r="S683" s="34">
        <f>_xlfn.XLOOKUP(Tabla15[[#This Row],[COD]],TNOMINA[CODIGO],TNOMINA[AFP])</f>
        <v>688.8</v>
      </c>
      <c r="T683" s="34">
        <f>_xlfn.XLOOKUP(Tabla15[[#This Row],[COD]],TNOMINA[CODIGO],TNOMINA[Otros Descuentos])</f>
        <v>0</v>
      </c>
      <c r="U683" s="34">
        <f>_xlfn.XLOOKUP(Tabla15[[#This Row],[COD]],TNOMINA[CODIGO],TNOMINA[sneto])</f>
        <v>10595.76</v>
      </c>
      <c r="V683" s="21" t="str" cm="1">
        <f t="array" ref="V683">_xlfn.XLOOKUP(Tabla15[[#This Row],[cedula]],MINC_022025[NUMERO_DOCUMENTO],LEFT(MINC_022025[GENERO],1))</f>
        <v>F</v>
      </c>
      <c r="W683" s="56" t="str">
        <f>_xlfn.XLOOKUP(Tabla15[[#This Row],[DIRECCIÓN O DEPARTAMENTO]],MINC_022025[LUGAR_FUNCIONES],MINC_022025[LUGAR_FUNCIONES_CODIGO])</f>
        <v>01.83.00.00.00.18</v>
      </c>
      <c r="X683" s="21">
        <f>LEN(Tabla15[[#This Row],[CODIGO LUGAR]])</f>
        <v>17</v>
      </c>
      <c r="Y683" s="21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>
      <c r="A684" s="42" t="str">
        <f>Tabla15[[#This Row],[cedula]]&amp;Tabla15[[#This Row],[CTA]]&amp;Tabla15[[#This Row],[prog]]</f>
        <v>001103187972.1.1.1.0113</v>
      </c>
      <c r="B684" s="21" t="s">
        <v>1787</v>
      </c>
      <c r="C684" s="59" t="s">
        <v>1811</v>
      </c>
      <c r="D684" s="59" t="s">
        <v>5759</v>
      </c>
      <c r="E684" s="59" t="s">
        <v>5731</v>
      </c>
      <c r="F684" s="59" t="s">
        <v>9</v>
      </c>
      <c r="G684" s="59" t="s">
        <v>1565</v>
      </c>
      <c r="H684" s="21" t="str">
        <f>_xlfn.XLOOKUP(Tabla15[[#This Row],[cedula]],MINC_022025[CATEGORIA_PROPIA],MINC_022025[FECHA_INGRESO_PRIMER_CARGO],_xlfn.XLOOKUP(Tabla15[[#This Row],[COD]],TNOMINA[CODIGO],TNOMINA[nombre]))</f>
        <v>GUMERCINDA GONZALEZ</v>
      </c>
      <c r="I684" s="21" t="str">
        <f>_xlfn.XLOOKUP(Tabla15[[#This Row],[cedula]],MINC_022025[CATEGORIA_PROPIA],MINC_022025[CARGO],_xlfn.XLOOKUP(Tabla15[[#This Row],[COD]],TNOMINA[CODIGO],TNOMINA[cargo]))</f>
        <v>SUPERVISOR (A) DE CINE</v>
      </c>
      <c r="J684" s="21" t="str">
        <f>_xlfn.XLOOKUP(Tabla15[[#This Row],[cedula]],MINC_022025[NUMERO_DOCUMENTO],MINC_022025[LUGAR_FUNCIONES])</f>
        <v>COMISION NACIONAL DE ESPECTACULOS PUBLICOS Y RADIOFONIA</v>
      </c>
      <c r="K6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84" s="21" t="str">
        <f>_xlfn.XLOOKUP(Tabla15[[#This Row],[CARGO]],TSIMPLIFICADO[CARGO],TSIMPLIFICADO[CATEGORIA DEL SERVIDOR],Tabla15[[#This Row],[TIPO]])</f>
        <v>ESTATUTO SIMPLIFICADO</v>
      </c>
      <c r="M684" s="21" t="str">
        <f>IF(Tabla15[[#This Row],[CTA]]="2.1.1.3.01","TRAMITE DE PENSION",IF(Tabla15[[#This Row],[CAT1]]&lt;&gt;"",Tabla15[[#This Row],[CAT1]],Tabla15[[#This Row],[CAT2]]))</f>
        <v>ESTATUTO SIMPLIFICADO</v>
      </c>
      <c r="N684" s="86" t="str">
        <f>_xlfn.XLOOKUP(Tabla15[[#This Row],[cedula]],TFECHA[cedula],TFECHA[desde],"")</f>
        <v/>
      </c>
      <c r="O684" s="86" t="str">
        <f>_xlfn.XLOOKUP(Tabla15[[#This Row],[cedula]],TFECHA[cedula],TFECHA[hasta],"")</f>
        <v/>
      </c>
      <c r="P684" s="34">
        <f>_xlfn.XLOOKUP(Tabla15[[#This Row],[COD]],TNOMINA[CODIGO],TNOMINA[sbruto])</f>
        <v>11292.79</v>
      </c>
      <c r="Q684" s="34">
        <f>_xlfn.XLOOKUP(Tabla15[[#This Row],[COD]],TNOMINA[CODIGO],TNOMINA[ISR])</f>
        <v>0</v>
      </c>
      <c r="R684" s="34">
        <f>_xlfn.XLOOKUP(Tabla15[[#This Row],[COD]],TNOMINA[CODIGO],TNOMINA[SFS])</f>
        <v>343.3</v>
      </c>
      <c r="S684" s="34">
        <f>_xlfn.XLOOKUP(Tabla15[[#This Row],[COD]],TNOMINA[CODIGO],TNOMINA[AFP])</f>
        <v>324.10000000000002</v>
      </c>
      <c r="T684" s="34">
        <f>_xlfn.XLOOKUP(Tabla15[[#This Row],[COD]],TNOMINA[CODIGO],TNOMINA[Otros Descuentos])</f>
        <v>0</v>
      </c>
      <c r="U684" s="34">
        <f>_xlfn.XLOOKUP(Tabla15[[#This Row],[COD]],TNOMINA[CODIGO],TNOMINA[sneto])</f>
        <v>2143.81</v>
      </c>
      <c r="V684" s="21" t="str" cm="1">
        <f t="array" ref="V684">_xlfn.XLOOKUP(Tabla15[[#This Row],[cedula]],MINC_022025[NUMERO_DOCUMENTO],LEFT(MINC_022025[GENERO],1))</f>
        <v>F</v>
      </c>
      <c r="W684" s="56" t="str">
        <f>_xlfn.XLOOKUP(Tabla15[[#This Row],[DIRECCIÓN O DEPARTAMENTO]],MINC_022025[LUGAR_FUNCIONES],MINC_022025[LUGAR_FUNCIONES_CODIGO])</f>
        <v>01.83.00.00.00.18</v>
      </c>
      <c r="X684" s="21">
        <f>LEN(Tabla15[[#This Row],[CODIGO LUGAR]])</f>
        <v>17</v>
      </c>
      <c r="Y684" s="21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>
      <c r="A685" s="42" t="str">
        <f>Tabla15[[#This Row],[cedula]]&amp;Tabla15[[#This Row],[CTA]]&amp;Tabla15[[#This Row],[prog]]</f>
        <v>001137421182.1.1.1.0113</v>
      </c>
      <c r="B685" s="21" t="s">
        <v>1787</v>
      </c>
      <c r="C685" s="59" t="s">
        <v>1811</v>
      </c>
      <c r="D685" s="59" t="s">
        <v>5759</v>
      </c>
      <c r="E685" s="59" t="s">
        <v>5731</v>
      </c>
      <c r="F685" s="59" t="s">
        <v>9</v>
      </c>
      <c r="G685" s="59" t="s">
        <v>929</v>
      </c>
      <c r="H685" s="21" t="str">
        <f>_xlfn.XLOOKUP(Tabla15[[#This Row],[cedula]],MINC_022025[CATEGORIA_PROPIA],MINC_022025[FECHA_INGRESO_PRIMER_CARGO],_xlfn.XLOOKUP(Tabla15[[#This Row],[COD]],TNOMINA[CODIGO],TNOMINA[nombre]))</f>
        <v>EDWARD MORENO JIMENEZ</v>
      </c>
      <c r="I685" s="21" t="str">
        <f>_xlfn.XLOOKUP(Tabla15[[#This Row],[cedula]],MINC_022025[CATEGORIA_PROPIA],MINC_022025[CARGO],_xlfn.XLOOKUP(Tabla15[[#This Row],[COD]],TNOMINA[CODIGO],TNOMINA[cargo]))</f>
        <v>INSPECTOR DE ESPECTACULOS</v>
      </c>
      <c r="J685" s="21" t="str">
        <f>_xlfn.XLOOKUP(Tabla15[[#This Row],[cedula]],MINC_022025[NUMERO_DOCUMENTO],MINC_022025[LUGAR_FUNCIONES])</f>
        <v>COMISION NACIONAL DE ESPECTACULOS PUBLICOS Y RADIOFONIA</v>
      </c>
      <c r="K6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85" s="21" t="str">
        <f>_xlfn.XLOOKUP(Tabla15[[#This Row],[CARGO]],TSIMPLIFICADO[CARGO],TSIMPLIFICADO[CATEGORIA DEL SERVIDOR],Tabla15[[#This Row],[TIPO]])</f>
        <v>FIJO</v>
      </c>
      <c r="M685" s="21" t="str">
        <f>IF(Tabla15[[#This Row],[CTA]]="2.1.1.3.01","TRAMITE DE PENSION",IF(Tabla15[[#This Row],[CAT1]]&lt;&gt;"",Tabla15[[#This Row],[CAT1]],Tabla15[[#This Row],[CAT2]]))</f>
        <v>CARRERA ADMINISTRATIVA</v>
      </c>
      <c r="N685" s="86" t="str">
        <f>_xlfn.XLOOKUP(Tabla15[[#This Row],[cedula]],TFECHA[cedula],TFECHA[desde],"")</f>
        <v/>
      </c>
      <c r="O685" s="86" t="str">
        <f>_xlfn.XLOOKUP(Tabla15[[#This Row],[cedula]],TFECHA[cedula],TFECHA[hasta],"")</f>
        <v/>
      </c>
      <c r="P685" s="34">
        <f>_xlfn.XLOOKUP(Tabla15[[#This Row],[COD]],TNOMINA[CODIGO],TNOMINA[sbruto])</f>
        <v>10000</v>
      </c>
      <c r="Q685" s="34">
        <f>_xlfn.XLOOKUP(Tabla15[[#This Row],[COD]],TNOMINA[CODIGO],TNOMINA[ISR])</f>
        <v>0</v>
      </c>
      <c r="R685" s="34">
        <f>_xlfn.XLOOKUP(Tabla15[[#This Row],[COD]],TNOMINA[CODIGO],TNOMINA[SFS])</f>
        <v>304</v>
      </c>
      <c r="S685" s="34">
        <f>_xlfn.XLOOKUP(Tabla15[[#This Row],[COD]],TNOMINA[CODIGO],TNOMINA[AFP])</f>
        <v>287</v>
      </c>
      <c r="T685" s="34">
        <f>_xlfn.XLOOKUP(Tabla15[[#This Row],[COD]],TNOMINA[CODIGO],TNOMINA[Otros Descuentos])</f>
        <v>0</v>
      </c>
      <c r="U685" s="34">
        <f>_xlfn.XLOOKUP(Tabla15[[#This Row],[COD]],TNOMINA[CODIGO],TNOMINA[sneto])</f>
        <v>8984</v>
      </c>
      <c r="V685" s="21" t="str" cm="1">
        <f t="array" ref="V685">_xlfn.XLOOKUP(Tabla15[[#This Row],[cedula]],MINC_022025[NUMERO_DOCUMENTO],LEFT(MINC_022025[GENERO],1))</f>
        <v>M</v>
      </c>
      <c r="W685" s="56" t="str">
        <f>_xlfn.XLOOKUP(Tabla15[[#This Row],[DIRECCIÓN O DEPARTAMENTO]],MINC_022025[LUGAR_FUNCIONES],MINC_022025[LUGAR_FUNCIONES_CODIGO])</f>
        <v>01.83.00.00.00.18</v>
      </c>
      <c r="X685" s="21">
        <f>LEN(Tabla15[[#This Row],[CODIGO LUGAR]])</f>
        <v>17</v>
      </c>
      <c r="Y685" s="21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>
      <c r="A686" s="42" t="str">
        <f>Tabla15[[#This Row],[cedula]]&amp;Tabla15[[#This Row],[CTA]]&amp;Tabla15[[#This Row],[prog]]</f>
        <v>031002966272.1.1.1.0113</v>
      </c>
      <c r="B686" s="21" t="s">
        <v>1787</v>
      </c>
      <c r="C686" s="59" t="s">
        <v>1811</v>
      </c>
      <c r="D686" s="59" t="s">
        <v>5759</v>
      </c>
      <c r="E686" s="59" t="s">
        <v>5731</v>
      </c>
      <c r="F686" s="59" t="s">
        <v>9</v>
      </c>
      <c r="G686" s="59" t="s">
        <v>1560</v>
      </c>
      <c r="H686" s="21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686" s="21" t="str">
        <f>_xlfn.XLOOKUP(Tabla15[[#This Row],[cedula]],MINC_022025[CATEGORIA_PROPIA],MINC_022025[CARGO],_xlfn.XLOOKUP(Tabla15[[#This Row],[COD]],TNOMINA[CODIGO],TNOMINA[cargo]))</f>
        <v>INSPECTOR (A)</v>
      </c>
      <c r="J686" s="21" t="str">
        <f>_xlfn.XLOOKUP(Tabla15[[#This Row],[cedula]],MINC_022025[NUMERO_DOCUMENTO],MINC_022025[LUGAR_FUNCIONES])</f>
        <v>COMISION NACIONAL DE ESPECTACULOS PUBLICOS Y RADIOFONIA</v>
      </c>
      <c r="K6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86" s="21" t="str">
        <f>_xlfn.XLOOKUP(Tabla15[[#This Row],[CARGO]],TSIMPLIFICADO[CARGO],TSIMPLIFICADO[CATEGORIA DEL SERVIDOR],Tabla15[[#This Row],[TIPO]])</f>
        <v>ESTATUTO SIMPLIFICADO</v>
      </c>
      <c r="M686" s="21" t="str">
        <f>IF(Tabla15[[#This Row],[CTA]]="2.1.1.3.01","TRAMITE DE PENSION",IF(Tabla15[[#This Row],[CAT1]]&lt;&gt;"",Tabla15[[#This Row],[CAT1]],Tabla15[[#This Row],[CAT2]]))</f>
        <v>ESTATUTO SIMPLIFICADO</v>
      </c>
      <c r="N686" s="86" t="str">
        <f>_xlfn.XLOOKUP(Tabla15[[#This Row],[cedula]],TFECHA[cedula],TFECHA[desde],"")</f>
        <v/>
      </c>
      <c r="O686" s="86" t="str">
        <f>_xlfn.XLOOKUP(Tabla15[[#This Row],[cedula]],TFECHA[cedula],TFECHA[hasta],"")</f>
        <v/>
      </c>
      <c r="P686" s="34">
        <f>_xlfn.XLOOKUP(Tabla15[[#This Row],[COD]],TNOMINA[CODIGO],TNOMINA[sbruto])</f>
        <v>10000</v>
      </c>
      <c r="Q686" s="34">
        <f>_xlfn.XLOOKUP(Tabla15[[#This Row],[COD]],TNOMINA[CODIGO],TNOMINA[ISR])</f>
        <v>0</v>
      </c>
      <c r="R686" s="34">
        <f>_xlfn.XLOOKUP(Tabla15[[#This Row],[COD]],TNOMINA[CODIGO],TNOMINA[SFS])</f>
        <v>304</v>
      </c>
      <c r="S686" s="34">
        <f>_xlfn.XLOOKUP(Tabla15[[#This Row],[COD]],TNOMINA[CODIGO],TNOMINA[AFP])</f>
        <v>287</v>
      </c>
      <c r="T686" s="34">
        <f>_xlfn.XLOOKUP(Tabla15[[#This Row],[COD]],TNOMINA[CODIGO],TNOMINA[Otros Descuentos])</f>
        <v>0</v>
      </c>
      <c r="U686" s="34">
        <f>_xlfn.XLOOKUP(Tabla15[[#This Row],[COD]],TNOMINA[CODIGO],TNOMINA[sneto])</f>
        <v>9034</v>
      </c>
      <c r="V686" s="21" t="str" cm="1">
        <f t="array" ref="V686">_xlfn.XLOOKUP(Tabla15[[#This Row],[cedula]],MINC_022025[NUMERO_DOCUMENTO],LEFT(MINC_022025[GENERO],1))</f>
        <v>M</v>
      </c>
      <c r="W686" s="56" t="str">
        <f>_xlfn.XLOOKUP(Tabla15[[#This Row],[DIRECCIÓN O DEPARTAMENTO]],MINC_022025[LUGAR_FUNCIONES],MINC_022025[LUGAR_FUNCIONES_CODIGO])</f>
        <v>01.83.00.00.00.18</v>
      </c>
      <c r="X686" s="21">
        <f>LEN(Tabla15[[#This Row],[CODIGO LUGAR]])</f>
        <v>17</v>
      </c>
      <c r="Y686" s="21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>
      <c r="A687" s="42" t="str">
        <f>Tabla15[[#This Row],[cedula]]&amp;Tabla15[[#This Row],[CTA]]&amp;Tabla15[[#This Row],[prog]]</f>
        <v>086000484102.1.1.1.0113</v>
      </c>
      <c r="B687" s="21" t="s">
        <v>1787</v>
      </c>
      <c r="C687" s="59" t="s">
        <v>1811</v>
      </c>
      <c r="D687" s="59" t="s">
        <v>5759</v>
      </c>
      <c r="E687" s="59" t="s">
        <v>5731</v>
      </c>
      <c r="F687" s="59" t="s">
        <v>9</v>
      </c>
      <c r="G687" s="59" t="s">
        <v>1599</v>
      </c>
      <c r="H687" s="21" t="str">
        <f>_xlfn.XLOOKUP(Tabla15[[#This Row],[cedula]],MINC_022025[CATEGORIA_PROPIA],MINC_022025[FECHA_INGRESO_PRIMER_CARGO],_xlfn.XLOOKUP(Tabla15[[#This Row],[COD]],TNOMINA[CODIGO],TNOMINA[nombre]))</f>
        <v>KEVIN ROBERTO SANTOS BEJARAN</v>
      </c>
      <c r="I687" s="21" t="str">
        <f>_xlfn.XLOOKUP(Tabla15[[#This Row],[cedula]],MINC_022025[CATEGORIA_PROPIA],MINC_022025[CARGO],_xlfn.XLOOKUP(Tabla15[[#This Row],[COD]],TNOMINA[CODIGO],TNOMINA[cargo]))</f>
        <v>SUPERVISOR (A) DE CINE</v>
      </c>
      <c r="J687" s="21" t="str">
        <f>_xlfn.XLOOKUP(Tabla15[[#This Row],[cedula]],MINC_022025[NUMERO_DOCUMENTO],MINC_022025[LUGAR_FUNCIONES])</f>
        <v>COMISION NACIONAL DE ESPECTACULOS PUBLICOS Y RADIOFONIA</v>
      </c>
      <c r="K6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87" s="21" t="str">
        <f>_xlfn.XLOOKUP(Tabla15[[#This Row],[CARGO]],TSIMPLIFICADO[CARGO],TSIMPLIFICADO[CATEGORIA DEL SERVIDOR],Tabla15[[#This Row],[TIPO]])</f>
        <v>ESTATUTO SIMPLIFICADO</v>
      </c>
      <c r="M687" s="21" t="str">
        <f>IF(Tabla15[[#This Row],[CTA]]="2.1.1.3.01","TRAMITE DE PENSION",IF(Tabla15[[#This Row],[CAT1]]&lt;&gt;"",Tabla15[[#This Row],[CAT1]],Tabla15[[#This Row],[CAT2]]))</f>
        <v>ESTATUTO SIMPLIFICADO</v>
      </c>
      <c r="N687" s="86" t="str">
        <f>_xlfn.XLOOKUP(Tabla15[[#This Row],[cedula]],TFECHA[cedula],TFECHA[desde],"")</f>
        <v/>
      </c>
      <c r="O687" s="86" t="str">
        <f>_xlfn.XLOOKUP(Tabla15[[#This Row],[cedula]],TFECHA[cedula],TFECHA[hasta],"")</f>
        <v/>
      </c>
      <c r="P687" s="34">
        <f>_xlfn.XLOOKUP(Tabla15[[#This Row],[COD]],TNOMINA[CODIGO],TNOMINA[sbruto])</f>
        <v>10000</v>
      </c>
      <c r="Q687" s="34">
        <f>_xlfn.XLOOKUP(Tabla15[[#This Row],[COD]],TNOMINA[CODIGO],TNOMINA[ISR])</f>
        <v>0</v>
      </c>
      <c r="R687" s="34">
        <f>_xlfn.XLOOKUP(Tabla15[[#This Row],[COD]],TNOMINA[CODIGO],TNOMINA[SFS])</f>
        <v>304</v>
      </c>
      <c r="S687" s="34">
        <f>_xlfn.XLOOKUP(Tabla15[[#This Row],[COD]],TNOMINA[CODIGO],TNOMINA[AFP])</f>
        <v>287</v>
      </c>
      <c r="T687" s="34">
        <f>_xlfn.XLOOKUP(Tabla15[[#This Row],[COD]],TNOMINA[CODIGO],TNOMINA[Otros Descuentos])</f>
        <v>0</v>
      </c>
      <c r="U687" s="34">
        <f>_xlfn.XLOOKUP(Tabla15[[#This Row],[COD]],TNOMINA[CODIGO],TNOMINA[sneto])</f>
        <v>8984</v>
      </c>
      <c r="V687" s="21" t="str" cm="1">
        <f t="array" ref="V687">_xlfn.XLOOKUP(Tabla15[[#This Row],[cedula]],MINC_022025[NUMERO_DOCUMENTO],LEFT(MINC_022025[GENERO],1))</f>
        <v>M</v>
      </c>
      <c r="W687" s="56" t="str">
        <f>_xlfn.XLOOKUP(Tabla15[[#This Row],[DIRECCIÓN O DEPARTAMENTO]],MINC_022025[LUGAR_FUNCIONES],MINC_022025[LUGAR_FUNCIONES_CODIGO])</f>
        <v>01.83.00.00.00.18</v>
      </c>
      <c r="X687" s="21">
        <f>LEN(Tabla15[[#This Row],[CODIGO LUGAR]])</f>
        <v>17</v>
      </c>
      <c r="Y687" s="21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>
      <c r="A688" s="42" t="str">
        <f>Tabla15[[#This Row],[cedula]]&amp;Tabla15[[#This Row],[CTA]]&amp;Tabla15[[#This Row],[prog]]</f>
        <v>001051023392.1.1.1.0101</v>
      </c>
      <c r="B688" s="21" t="s">
        <v>1787</v>
      </c>
      <c r="C688" s="59" t="s">
        <v>1807</v>
      </c>
      <c r="D688" s="59" t="s">
        <v>5730</v>
      </c>
      <c r="E688" s="59" t="s">
        <v>5731</v>
      </c>
      <c r="F688" s="59" t="s">
        <v>9</v>
      </c>
      <c r="G688" s="59" t="s">
        <v>818</v>
      </c>
      <c r="H688" s="21" t="str">
        <f>_xlfn.XLOOKUP(Tabla15[[#This Row],[cedula]],MINC_022025[CATEGORIA_PROPIA],MINC_022025[FECHA_INGRESO_PRIMER_CARGO],_xlfn.XLOOKUP(Tabla15[[#This Row],[COD]],TNOMINA[CODIGO],TNOMINA[nombre]))</f>
        <v>ANA KENNIA MORA SILVERIO</v>
      </c>
      <c r="I688" s="21" t="str">
        <f>_xlfn.XLOOKUP(Tabla15[[#This Row],[cedula]],MINC_022025[CATEGORIA_PROPIA],MINC_022025[CARGO],_xlfn.XLOOKUP(Tabla15[[#This Row],[COD]],TNOMINA[CODIGO],TNOMINA[cargo]))</f>
        <v>TECNICO CONTABILIDAD</v>
      </c>
      <c r="J688" s="21" t="str">
        <f>_xlfn.XLOOKUP(Tabla15[[#This Row],[cedula]],MINC_022025[NUMERO_DOCUMENTO],MINC_022025[LUGAR_FUNCIONES])</f>
        <v>COMISIONADO DOMINICANO DE CULTURA EN LOS ESTADOS UNIDOS</v>
      </c>
      <c r="K6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688" s="21" t="str">
        <f>_xlfn.XLOOKUP(Tabla15[[#This Row],[CARGO]],TSIMPLIFICADO[CARGO],TSIMPLIFICADO[CATEGORIA DEL SERVIDOR],Tabla15[[#This Row],[TIPO]])</f>
        <v>FIJO</v>
      </c>
      <c r="M688" s="21" t="str">
        <f>IF(Tabla15[[#This Row],[CTA]]="2.1.1.3.01","TRAMITE DE PENSION",IF(Tabla15[[#This Row],[CAT1]]&lt;&gt;"",Tabla15[[#This Row],[CAT1]],Tabla15[[#This Row],[CAT2]]))</f>
        <v>CARRERA ADMINISTRATIVA</v>
      </c>
      <c r="N688" s="86" t="str">
        <f>_xlfn.XLOOKUP(Tabla15[[#This Row],[cedula]],TFECHA[cedula],TFECHA[desde],"")</f>
        <v/>
      </c>
      <c r="O688" s="86" t="str">
        <f>_xlfn.XLOOKUP(Tabla15[[#This Row],[cedula]],TFECHA[cedula],TFECHA[hasta],"")</f>
        <v/>
      </c>
      <c r="P688" s="34">
        <f>_xlfn.XLOOKUP(Tabla15[[#This Row],[COD]],TNOMINA[CODIGO],TNOMINA[sbruto])</f>
        <v>48000</v>
      </c>
      <c r="Q688" s="34">
        <f>_xlfn.XLOOKUP(Tabla15[[#This Row],[COD]],TNOMINA[CODIGO],TNOMINA[ISR])</f>
        <v>1571.73</v>
      </c>
      <c r="R688" s="34">
        <f>_xlfn.XLOOKUP(Tabla15[[#This Row],[COD]],TNOMINA[CODIGO],TNOMINA[SFS])</f>
        <v>1459.2</v>
      </c>
      <c r="S688" s="34">
        <f>_xlfn.XLOOKUP(Tabla15[[#This Row],[COD]],TNOMINA[CODIGO],TNOMINA[AFP])</f>
        <v>1377.6</v>
      </c>
      <c r="T688" s="34">
        <f>_xlfn.XLOOKUP(Tabla15[[#This Row],[COD]],TNOMINA[CODIGO],TNOMINA[Otros Descuentos])</f>
        <v>25</v>
      </c>
      <c r="U688" s="34">
        <f>_xlfn.XLOOKUP(Tabla15[[#This Row],[COD]],TNOMINA[CODIGO],TNOMINA[sneto])</f>
        <v>43566.47</v>
      </c>
      <c r="V688" s="21" t="str" cm="1">
        <f t="array" ref="V688">_xlfn.XLOOKUP(Tabla15[[#This Row],[cedula]],MINC_022025[NUMERO_DOCUMENTO],LEFT(MINC_022025[GENERO],1))</f>
        <v>F</v>
      </c>
      <c r="W688" s="56" t="str">
        <f>_xlfn.XLOOKUP(Tabla15[[#This Row],[DIRECCIÓN O DEPARTAMENTO]],MINC_022025[LUGAR_FUNCIONES],MINC_022025[LUGAR_FUNCIONES_CODIGO])</f>
        <v>01.83.00.00.00.19</v>
      </c>
      <c r="X688" s="21">
        <f>LEN(Tabla15[[#This Row],[CODIGO LUGAR]])</f>
        <v>17</v>
      </c>
      <c r="Y688" s="21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>
      <c r="A689" s="42" t="str">
        <f>Tabla15[[#This Row],[cedula]]&amp;Tabla15[[#This Row],[CTA]]&amp;Tabla15[[#This Row],[prog]]</f>
        <v>031050561902.1.1.1.0101</v>
      </c>
      <c r="B689" s="21" t="s">
        <v>1787</v>
      </c>
      <c r="C689" s="59" t="s">
        <v>1807</v>
      </c>
      <c r="D689" s="59" t="s">
        <v>5730</v>
      </c>
      <c r="E689" s="59" t="s">
        <v>5731</v>
      </c>
      <c r="F689" s="59" t="s">
        <v>9</v>
      </c>
      <c r="G689" s="59" t="s">
        <v>6253</v>
      </c>
      <c r="H689" s="21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689" s="21" t="str">
        <f>_xlfn.XLOOKUP(Tabla15[[#This Row],[cedula]],MINC_022025[CATEGORIA_PROPIA],MINC_022025[CARGO],_xlfn.XLOOKUP(Tabla15[[#This Row],[COD]],TNOMINA[CODIGO],TNOMINA[cargo]))</f>
        <v>ASISTENTE</v>
      </c>
      <c r="J689" s="21" t="str">
        <f>_xlfn.XLOOKUP(Tabla15[[#This Row],[cedula]],MINC_022025[NUMERO_DOCUMENTO],MINC_022025[LUGAR_FUNCIONES])</f>
        <v>DEPARTAMENTO DE PROTOCOLO Y EVENTOS</v>
      </c>
      <c r="K6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689" s="21" t="str">
        <f>_xlfn.XLOOKUP(Tabla15[[#This Row],[CARGO]],TSIMPLIFICADO[CARGO],TSIMPLIFICADO[CATEGORIA DEL SERVIDOR],Tabla15[[#This Row],[TIPO]])</f>
        <v>FIJO</v>
      </c>
      <c r="M689" s="21" t="str">
        <f>IF(Tabla15[[#This Row],[CTA]]="2.1.1.3.01","TRAMITE DE PENSION",IF(Tabla15[[#This Row],[CAT1]]&lt;&gt;"",Tabla15[[#This Row],[CAT1]],Tabla15[[#This Row],[CAT2]]))</f>
        <v>EMPLEADO DE CONFIANZA</v>
      </c>
      <c r="N689" s="86" t="str">
        <f>_xlfn.XLOOKUP(Tabla15[[#This Row],[cedula]],TFECHA[cedula],TFECHA[desde],"")</f>
        <v/>
      </c>
      <c r="O689" s="86" t="str">
        <f>_xlfn.XLOOKUP(Tabla15[[#This Row],[cedula]],TFECHA[cedula],TFECHA[hasta],"")</f>
        <v/>
      </c>
      <c r="P689" s="34">
        <f>_xlfn.XLOOKUP(Tabla15[[#This Row],[COD]],TNOMINA[CODIGO],TNOMINA[sbruto])</f>
        <v>100000</v>
      </c>
      <c r="Q689" s="34">
        <f>_xlfn.XLOOKUP(Tabla15[[#This Row],[COD]],TNOMINA[CODIGO],TNOMINA[ISR])</f>
        <v>12105.37</v>
      </c>
      <c r="R689" s="34">
        <f>_xlfn.XLOOKUP(Tabla15[[#This Row],[COD]],TNOMINA[CODIGO],TNOMINA[SFS])</f>
        <v>3040</v>
      </c>
      <c r="S689" s="34">
        <f>_xlfn.XLOOKUP(Tabla15[[#This Row],[COD]],TNOMINA[CODIGO],TNOMINA[AFP])</f>
        <v>2870</v>
      </c>
      <c r="T689" s="34">
        <f>_xlfn.XLOOKUP(Tabla15[[#This Row],[COD]],TNOMINA[CODIGO],TNOMINA[Otros Descuentos])</f>
        <v>25</v>
      </c>
      <c r="U689" s="34">
        <f>_xlfn.XLOOKUP(Tabla15[[#This Row],[COD]],TNOMINA[CODIGO],TNOMINA[sneto])</f>
        <v>81959.63</v>
      </c>
      <c r="V689" s="21" t="str" cm="1">
        <f t="array" ref="V689">_xlfn.XLOOKUP(Tabla15[[#This Row],[cedula]],MINC_022025[NUMERO_DOCUMENTO],LEFT(MINC_022025[GENERO],1))</f>
        <v>F</v>
      </c>
      <c r="W689" s="56" t="str">
        <f>_xlfn.XLOOKUP(Tabla15[[#This Row],[DIRECCIÓN O DEPARTAMENTO]],MINC_022025[LUGAR_FUNCIONES],MINC_022025[LUGAR_FUNCIONES_CODIGO])</f>
        <v>01.83.00.00.00.22</v>
      </c>
      <c r="X689" s="21">
        <f>LEN(Tabla15[[#This Row],[CODIGO LUGAR]])</f>
        <v>17</v>
      </c>
      <c r="Y689" s="21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>
      <c r="A690" s="42" t="str">
        <f>Tabla15[[#This Row],[cedula]]&amp;Tabla15[[#This Row],[CTA]]&amp;Tabla15[[#This Row],[prog]]</f>
        <v>001128242142.1.1.1.0101</v>
      </c>
      <c r="B690" s="21" t="s">
        <v>1787</v>
      </c>
      <c r="C690" s="59" t="s">
        <v>1807</v>
      </c>
      <c r="D690" s="59" t="s">
        <v>5730</v>
      </c>
      <c r="E690" s="59" t="s">
        <v>5731</v>
      </c>
      <c r="F690" s="59" t="s">
        <v>9</v>
      </c>
      <c r="G690" s="59" t="s">
        <v>1283</v>
      </c>
      <c r="H690" s="21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690" s="21" t="str">
        <f>_xlfn.XLOOKUP(Tabla15[[#This Row],[cedula]],MINC_022025[CATEGORIA_PROPIA],MINC_022025[CARGO],_xlfn.XLOOKUP(Tabla15[[#This Row],[COD]],TNOMINA[CODIGO],TNOMINA[cargo]))</f>
        <v>GESTOR DE PROTOCOLO</v>
      </c>
      <c r="J690" s="21" t="str">
        <f>_xlfn.XLOOKUP(Tabla15[[#This Row],[cedula]],MINC_022025[NUMERO_DOCUMENTO],MINC_022025[LUGAR_FUNCIONES])</f>
        <v>DEPARTAMENTO DE PROTOCOLO Y EVENTOS</v>
      </c>
      <c r="K6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0" s="21" t="str">
        <f>_xlfn.XLOOKUP(Tabla15[[#This Row],[CARGO]],TSIMPLIFICADO[CARGO],TSIMPLIFICADO[CATEGORIA DEL SERVIDOR],Tabla15[[#This Row],[TIPO]])</f>
        <v>ESTATUTO SIMPLIFICADO</v>
      </c>
      <c r="M690" s="21" t="str">
        <f>IF(Tabla15[[#This Row],[CTA]]="2.1.1.3.01","TRAMITE DE PENSION",IF(Tabla15[[#This Row],[CAT1]]&lt;&gt;"",Tabla15[[#This Row],[CAT1]],Tabla15[[#This Row],[CAT2]]))</f>
        <v>ESTATUTO SIMPLIFICADO</v>
      </c>
      <c r="N690" s="86" t="str">
        <f>_xlfn.XLOOKUP(Tabla15[[#This Row],[cedula]],TFECHA[cedula],TFECHA[desde],"")</f>
        <v/>
      </c>
      <c r="O690" s="86" t="str">
        <f>_xlfn.XLOOKUP(Tabla15[[#This Row],[cedula]],TFECHA[cedula],TFECHA[hasta],"")</f>
        <v/>
      </c>
      <c r="P690" s="34">
        <f>_xlfn.XLOOKUP(Tabla15[[#This Row],[COD]],TNOMINA[CODIGO],TNOMINA[sbruto])</f>
        <v>60000</v>
      </c>
      <c r="Q690" s="34">
        <f>_xlfn.XLOOKUP(Tabla15[[#This Row],[COD]],TNOMINA[CODIGO],TNOMINA[ISR])</f>
        <v>3143.58</v>
      </c>
      <c r="R690" s="34">
        <f>_xlfn.XLOOKUP(Tabla15[[#This Row],[COD]],TNOMINA[CODIGO],TNOMINA[SFS])</f>
        <v>1824</v>
      </c>
      <c r="S690" s="34">
        <f>_xlfn.XLOOKUP(Tabla15[[#This Row],[COD]],TNOMINA[CODIGO],TNOMINA[AFP])</f>
        <v>1722</v>
      </c>
      <c r="T690" s="34">
        <f>_xlfn.XLOOKUP(Tabla15[[#This Row],[COD]],TNOMINA[CODIGO],TNOMINA[Otros Descuentos])</f>
        <v>18151.809999999998</v>
      </c>
      <c r="U690" s="34">
        <f>_xlfn.XLOOKUP(Tabla15[[#This Row],[COD]],TNOMINA[CODIGO],TNOMINA[sneto])</f>
        <v>35158.61</v>
      </c>
      <c r="V690" s="21" t="str" cm="1">
        <f t="array" ref="V690">_xlfn.XLOOKUP(Tabla15[[#This Row],[cedula]],MINC_022025[NUMERO_DOCUMENTO],LEFT(MINC_022025[GENERO],1))</f>
        <v>M</v>
      </c>
      <c r="W690" s="56" t="str">
        <f>_xlfn.XLOOKUP(Tabla15[[#This Row],[DIRECCIÓN O DEPARTAMENTO]],MINC_022025[LUGAR_FUNCIONES],MINC_022025[LUGAR_FUNCIONES_CODIGO])</f>
        <v>01.83.00.00.00.22</v>
      </c>
      <c r="X690" s="21">
        <f>LEN(Tabla15[[#This Row],[CODIGO LUGAR]])</f>
        <v>17</v>
      </c>
      <c r="Y690" s="21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>
      <c r="A691" s="42" t="str">
        <f>Tabla15[[#This Row],[cedula]]&amp;Tabla15[[#This Row],[CTA]]&amp;Tabla15[[#This Row],[prog]]</f>
        <v>402210090182.1.1.1.0101</v>
      </c>
      <c r="B691" s="21" t="s">
        <v>1787</v>
      </c>
      <c r="C691" s="59" t="s">
        <v>1807</v>
      </c>
      <c r="D691" s="59" t="s">
        <v>5730</v>
      </c>
      <c r="E691" s="59" t="s">
        <v>5731</v>
      </c>
      <c r="F691" s="59" t="s">
        <v>9</v>
      </c>
      <c r="G691" s="59" t="s">
        <v>2359</v>
      </c>
      <c r="H691" s="21" t="str">
        <f>_xlfn.XLOOKUP(Tabla15[[#This Row],[cedula]],MINC_022025[CATEGORIA_PROPIA],MINC_022025[FECHA_INGRESO_PRIMER_CARGO],_xlfn.XLOOKUP(Tabla15[[#This Row],[COD]],TNOMINA[CODIGO],TNOMINA[nombre]))</f>
        <v>AURA SCARLEM LEIRA ABUD</v>
      </c>
      <c r="I691" s="21" t="str">
        <f>_xlfn.XLOOKUP(Tabla15[[#This Row],[cedula]],MINC_022025[CATEGORIA_PROPIA],MINC_022025[CARGO],_xlfn.XLOOKUP(Tabla15[[#This Row],[COD]],TNOMINA[CODIGO],TNOMINA[cargo]))</f>
        <v>GESTOR DE PROTOCOLO</v>
      </c>
      <c r="J691" s="21" t="str">
        <f>_xlfn.XLOOKUP(Tabla15[[#This Row],[cedula]],MINC_022025[NUMERO_DOCUMENTO],MINC_022025[LUGAR_FUNCIONES])</f>
        <v>DEPARTAMENTO DE PROTOCOLO Y EVENTOS</v>
      </c>
      <c r="K6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1" s="21" t="str">
        <f>_xlfn.XLOOKUP(Tabla15[[#This Row],[CARGO]],TSIMPLIFICADO[CARGO],TSIMPLIFICADO[CATEGORIA DEL SERVIDOR],Tabla15[[#This Row],[TIPO]])</f>
        <v>ESTATUTO SIMPLIFICADO</v>
      </c>
      <c r="M691" s="21" t="str">
        <f>IF(Tabla15[[#This Row],[CTA]]="2.1.1.3.01","TRAMITE DE PENSION",IF(Tabla15[[#This Row],[CAT1]]&lt;&gt;"",Tabla15[[#This Row],[CAT1]],Tabla15[[#This Row],[CAT2]]))</f>
        <v>ESTATUTO SIMPLIFICADO</v>
      </c>
      <c r="N691" s="86" t="str">
        <f>_xlfn.XLOOKUP(Tabla15[[#This Row],[cedula]],TFECHA[cedula],TFECHA[desde],"")</f>
        <v/>
      </c>
      <c r="O691" s="86" t="str">
        <f>_xlfn.XLOOKUP(Tabla15[[#This Row],[cedula]],TFECHA[cedula],TFECHA[hasta],"")</f>
        <v/>
      </c>
      <c r="P691" s="34">
        <f>_xlfn.XLOOKUP(Tabla15[[#This Row],[COD]],TNOMINA[CODIGO],TNOMINA[sbruto])</f>
        <v>48000</v>
      </c>
      <c r="Q691" s="34">
        <f>_xlfn.XLOOKUP(Tabla15[[#This Row],[COD]],TNOMINA[CODIGO],TNOMINA[ISR])</f>
        <v>1571.73</v>
      </c>
      <c r="R691" s="34">
        <f>_xlfn.XLOOKUP(Tabla15[[#This Row],[COD]],TNOMINA[CODIGO],TNOMINA[SFS])</f>
        <v>1459.2</v>
      </c>
      <c r="S691" s="34">
        <f>_xlfn.XLOOKUP(Tabla15[[#This Row],[COD]],TNOMINA[CODIGO],TNOMINA[AFP])</f>
        <v>1377.6</v>
      </c>
      <c r="T691" s="34">
        <f>_xlfn.XLOOKUP(Tabla15[[#This Row],[COD]],TNOMINA[CODIGO],TNOMINA[Otros Descuentos])</f>
        <v>8724.75</v>
      </c>
      <c r="U691" s="34">
        <f>_xlfn.XLOOKUP(Tabla15[[#This Row],[COD]],TNOMINA[CODIGO],TNOMINA[sneto])</f>
        <v>34866.720000000001</v>
      </c>
      <c r="V691" s="21" t="str" cm="1">
        <f t="array" ref="V691">_xlfn.XLOOKUP(Tabla15[[#This Row],[cedula]],MINC_022025[NUMERO_DOCUMENTO],LEFT(MINC_022025[GENERO],1))</f>
        <v>F</v>
      </c>
      <c r="W691" s="56" t="str">
        <f>_xlfn.XLOOKUP(Tabla15[[#This Row],[DIRECCIÓN O DEPARTAMENTO]],MINC_022025[LUGAR_FUNCIONES],MINC_022025[LUGAR_FUNCIONES_CODIGO])</f>
        <v>01.83.00.00.00.22</v>
      </c>
      <c r="X691" s="21">
        <f>LEN(Tabla15[[#This Row],[CODIGO LUGAR]])</f>
        <v>17</v>
      </c>
      <c r="Y691" s="21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>
      <c r="A692" s="42" t="str">
        <f>Tabla15[[#This Row],[cedula]]&amp;Tabla15[[#This Row],[CTA]]&amp;Tabla15[[#This Row],[prog]]</f>
        <v>001190012202.1.1.1.0101</v>
      </c>
      <c r="B692" s="21" t="s">
        <v>1787</v>
      </c>
      <c r="C692" s="59" t="s">
        <v>1807</v>
      </c>
      <c r="D692" s="59" t="s">
        <v>5730</v>
      </c>
      <c r="E692" s="59" t="s">
        <v>5731</v>
      </c>
      <c r="F692" s="59" t="s">
        <v>9</v>
      </c>
      <c r="G692" s="59" t="s">
        <v>2513</v>
      </c>
      <c r="H692" s="21" t="str">
        <f>_xlfn.XLOOKUP(Tabla15[[#This Row],[cedula]],MINC_022025[CATEGORIA_PROPIA],MINC_022025[FECHA_INGRESO_PRIMER_CARGO],_xlfn.XLOOKUP(Tabla15[[#This Row],[COD]],TNOMINA[CODIGO],TNOMINA[nombre]))</f>
        <v>ELIAZAR ALBERTO PANIAGUA</v>
      </c>
      <c r="I692" s="21" t="str">
        <f>_xlfn.XLOOKUP(Tabla15[[#This Row],[cedula]],MINC_022025[CATEGORIA_PROPIA],MINC_022025[CARGO],_xlfn.XLOOKUP(Tabla15[[#This Row],[COD]],TNOMINA[CODIGO],TNOMINA[cargo]))</f>
        <v>GESTOR DE PROTOCOLO</v>
      </c>
      <c r="J692" s="21" t="str">
        <f>_xlfn.XLOOKUP(Tabla15[[#This Row],[cedula]],MINC_022025[NUMERO_DOCUMENTO],MINC_022025[LUGAR_FUNCIONES])</f>
        <v>DEPARTAMENTO DE PROTOCOLO Y EVENTOS</v>
      </c>
      <c r="K6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2" s="21" t="str">
        <f>_xlfn.XLOOKUP(Tabla15[[#This Row],[CARGO]],TSIMPLIFICADO[CARGO],TSIMPLIFICADO[CATEGORIA DEL SERVIDOR],Tabla15[[#This Row],[TIPO]])</f>
        <v>ESTATUTO SIMPLIFICADO</v>
      </c>
      <c r="M692" s="21" t="str">
        <f>IF(Tabla15[[#This Row],[CTA]]="2.1.1.3.01","TRAMITE DE PENSION",IF(Tabla15[[#This Row],[CAT1]]&lt;&gt;"",Tabla15[[#This Row],[CAT1]],Tabla15[[#This Row],[CAT2]]))</f>
        <v>ESTATUTO SIMPLIFICADO</v>
      </c>
      <c r="N692" s="86" t="str">
        <f>_xlfn.XLOOKUP(Tabla15[[#This Row],[cedula]],TFECHA[cedula],TFECHA[desde],"")</f>
        <v/>
      </c>
      <c r="O692" s="86" t="str">
        <f>_xlfn.XLOOKUP(Tabla15[[#This Row],[cedula]],TFECHA[cedula],TFECHA[hasta],"")</f>
        <v/>
      </c>
      <c r="P692" s="34">
        <f>_xlfn.XLOOKUP(Tabla15[[#This Row],[COD]],TNOMINA[CODIGO],TNOMINA[sbruto])</f>
        <v>48000</v>
      </c>
      <c r="Q692" s="34">
        <f>_xlfn.XLOOKUP(Tabla15[[#This Row],[COD]],TNOMINA[CODIGO],TNOMINA[ISR])</f>
        <v>1571.73</v>
      </c>
      <c r="R692" s="34">
        <f>_xlfn.XLOOKUP(Tabla15[[#This Row],[COD]],TNOMINA[CODIGO],TNOMINA[SFS])</f>
        <v>1459.2</v>
      </c>
      <c r="S692" s="34">
        <f>_xlfn.XLOOKUP(Tabla15[[#This Row],[COD]],TNOMINA[CODIGO],TNOMINA[AFP])</f>
        <v>1377.6</v>
      </c>
      <c r="T692" s="34">
        <f>_xlfn.XLOOKUP(Tabla15[[#This Row],[COD]],TNOMINA[CODIGO],TNOMINA[Otros Descuentos])</f>
        <v>25</v>
      </c>
      <c r="U692" s="34">
        <f>_xlfn.XLOOKUP(Tabla15[[#This Row],[COD]],TNOMINA[CODIGO],TNOMINA[sneto])</f>
        <v>43566.47</v>
      </c>
      <c r="V692" s="21" t="str" cm="1">
        <f t="array" ref="V692">_xlfn.XLOOKUP(Tabla15[[#This Row],[cedula]],MINC_022025[NUMERO_DOCUMENTO],LEFT(MINC_022025[GENERO],1))</f>
        <v>F</v>
      </c>
      <c r="W692" s="56" t="str">
        <f>_xlfn.XLOOKUP(Tabla15[[#This Row],[DIRECCIÓN O DEPARTAMENTO]],MINC_022025[LUGAR_FUNCIONES],MINC_022025[LUGAR_FUNCIONES_CODIGO])</f>
        <v>01.83.00.00.00.22</v>
      </c>
      <c r="X692" s="21">
        <f>LEN(Tabla15[[#This Row],[CODIGO LUGAR]])</f>
        <v>17</v>
      </c>
      <c r="Y692" s="21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>
      <c r="A693" s="42" t="str">
        <f>Tabla15[[#This Row],[cedula]]&amp;Tabla15[[#This Row],[CTA]]&amp;Tabla15[[#This Row],[prog]]</f>
        <v>031045265162.1.1.1.0101</v>
      </c>
      <c r="B693" s="21" t="s">
        <v>1787</v>
      </c>
      <c r="C693" s="59" t="s">
        <v>1807</v>
      </c>
      <c r="D693" s="59" t="s">
        <v>5730</v>
      </c>
      <c r="E693" s="59" t="s">
        <v>5731</v>
      </c>
      <c r="F693" s="59" t="s">
        <v>9</v>
      </c>
      <c r="G693" s="59" t="s">
        <v>2515</v>
      </c>
      <c r="H693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693" s="21" t="str">
        <f>_xlfn.XLOOKUP(Tabla15[[#This Row],[cedula]],MINC_022025[CATEGORIA_PROPIA],MINC_022025[CARGO],_xlfn.XLOOKUP(Tabla15[[#This Row],[COD]],TNOMINA[CODIGO],TNOMINA[cargo]))</f>
        <v>GESTOR DE PROTOCOLO</v>
      </c>
      <c r="J693" s="21" t="str">
        <f>_xlfn.XLOOKUP(Tabla15[[#This Row],[cedula]],MINC_022025[NUMERO_DOCUMENTO],MINC_022025[LUGAR_FUNCIONES])</f>
        <v>DEPARTAMENTO DE PROTOCOLO Y EVENTOS</v>
      </c>
      <c r="K6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3" s="21" t="str">
        <f>_xlfn.XLOOKUP(Tabla15[[#This Row],[CARGO]],TSIMPLIFICADO[CARGO],TSIMPLIFICADO[CATEGORIA DEL SERVIDOR],Tabla15[[#This Row],[TIPO]])</f>
        <v>ESTATUTO SIMPLIFICADO</v>
      </c>
      <c r="M693" s="21" t="str">
        <f>IF(Tabla15[[#This Row],[CTA]]="2.1.1.3.01","TRAMITE DE PENSION",IF(Tabla15[[#This Row],[CAT1]]&lt;&gt;"",Tabla15[[#This Row],[CAT1]],Tabla15[[#This Row],[CAT2]]))</f>
        <v>ESTATUTO SIMPLIFICADO</v>
      </c>
      <c r="N693" s="86">
        <f>_xlfn.XLOOKUP(Tabla15[[#This Row],[cedula]],TFECHA[cedula],TFECHA[desde],"")</f>
        <v>45200</v>
      </c>
      <c r="O693" s="86" t="str">
        <f>_xlfn.XLOOKUP(Tabla15[[#This Row],[cedula]],TFECHA[cedula],TFECHA[hasta],"")</f>
        <v>N/A</v>
      </c>
      <c r="P693" s="34">
        <f>_xlfn.XLOOKUP(Tabla15[[#This Row],[COD]],TNOMINA[CODIGO],TNOMINA[sbruto])</f>
        <v>48000</v>
      </c>
      <c r="Q693" s="34">
        <f>_xlfn.XLOOKUP(Tabla15[[#This Row],[COD]],TNOMINA[CODIGO],TNOMINA[ISR])</f>
        <v>1571.73</v>
      </c>
      <c r="R693" s="34">
        <f>_xlfn.XLOOKUP(Tabla15[[#This Row],[COD]],TNOMINA[CODIGO],TNOMINA[SFS])</f>
        <v>1459.2</v>
      </c>
      <c r="S693" s="34">
        <f>_xlfn.XLOOKUP(Tabla15[[#This Row],[COD]],TNOMINA[CODIGO],TNOMINA[AFP])</f>
        <v>1377.6</v>
      </c>
      <c r="T693" s="34">
        <f>_xlfn.XLOOKUP(Tabla15[[#This Row],[COD]],TNOMINA[CODIGO],TNOMINA[Otros Descuentos])</f>
        <v>25</v>
      </c>
      <c r="U693" s="34">
        <f>_xlfn.XLOOKUP(Tabla15[[#This Row],[COD]],TNOMINA[CODIGO],TNOMINA[sneto])</f>
        <v>43566.47</v>
      </c>
      <c r="V693" s="21" t="str" cm="1">
        <f t="array" ref="V693">_xlfn.XLOOKUP(Tabla15[[#This Row],[cedula]],MINC_022025[NUMERO_DOCUMENTO],LEFT(MINC_022025[GENERO],1))</f>
        <v>F</v>
      </c>
      <c r="W693" s="56" t="str">
        <f>_xlfn.XLOOKUP(Tabla15[[#This Row],[DIRECCIÓN O DEPARTAMENTO]],MINC_022025[LUGAR_FUNCIONES],MINC_022025[LUGAR_FUNCIONES_CODIGO])</f>
        <v>01.83.00.00.00.22</v>
      </c>
      <c r="X693" s="21">
        <f>LEN(Tabla15[[#This Row],[CODIGO LUGAR]])</f>
        <v>17</v>
      </c>
      <c r="Y693" s="21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>
      <c r="A694" s="42" t="str">
        <f>Tabla15[[#This Row],[cedula]]&amp;Tabla15[[#This Row],[CTA]]&amp;Tabla15[[#This Row],[prog]]</f>
        <v>001164810862.1.1.1.0101</v>
      </c>
      <c r="B694" s="21" t="s">
        <v>1787</v>
      </c>
      <c r="C694" s="59" t="s">
        <v>1807</v>
      </c>
      <c r="D694" s="59" t="s">
        <v>5730</v>
      </c>
      <c r="E694" s="59" t="s">
        <v>5731</v>
      </c>
      <c r="F694" s="59" t="s">
        <v>9</v>
      </c>
      <c r="G694" s="59" t="s">
        <v>2239</v>
      </c>
      <c r="H694" s="21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694" s="21" t="str">
        <f>_xlfn.XLOOKUP(Tabla15[[#This Row],[cedula]],MINC_022025[CATEGORIA_PROPIA],MINC_022025[CARGO],_xlfn.XLOOKUP(Tabla15[[#This Row],[COD]],TNOMINA[CODIGO],TNOMINA[cargo]))</f>
        <v>GESTOR DE PROTOCOLO</v>
      </c>
      <c r="J694" s="21" t="str">
        <f>_xlfn.XLOOKUP(Tabla15[[#This Row],[cedula]],MINC_022025[NUMERO_DOCUMENTO],MINC_022025[LUGAR_FUNCIONES])</f>
        <v>DEPARTAMENTO DE PROTOCOLO Y EVENTOS</v>
      </c>
      <c r="K6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4" s="21" t="str">
        <f>_xlfn.XLOOKUP(Tabla15[[#This Row],[CARGO]],TSIMPLIFICADO[CARGO],TSIMPLIFICADO[CATEGORIA DEL SERVIDOR],Tabla15[[#This Row],[TIPO]])</f>
        <v>ESTATUTO SIMPLIFICADO</v>
      </c>
      <c r="M694" s="21" t="str">
        <f>IF(Tabla15[[#This Row],[CTA]]="2.1.1.3.01","TRAMITE DE PENSION",IF(Tabla15[[#This Row],[CAT1]]&lt;&gt;"",Tabla15[[#This Row],[CAT1]],Tabla15[[#This Row],[CAT2]]))</f>
        <v>ESTATUTO SIMPLIFICADO</v>
      </c>
      <c r="N694" s="86" t="str">
        <f>_xlfn.XLOOKUP(Tabla15[[#This Row],[cedula]],TFECHA[cedula],TFECHA[desde],"")</f>
        <v/>
      </c>
      <c r="O694" s="86" t="str">
        <f>_xlfn.XLOOKUP(Tabla15[[#This Row],[cedula]],TFECHA[cedula],TFECHA[hasta],"")</f>
        <v/>
      </c>
      <c r="P694" s="34">
        <f>_xlfn.XLOOKUP(Tabla15[[#This Row],[COD]],TNOMINA[CODIGO],TNOMINA[sbruto])</f>
        <v>48000</v>
      </c>
      <c r="Q694" s="34">
        <f>_xlfn.XLOOKUP(Tabla15[[#This Row],[COD]],TNOMINA[CODIGO],TNOMINA[ISR])</f>
        <v>1314.41</v>
      </c>
      <c r="R694" s="34">
        <f>_xlfn.XLOOKUP(Tabla15[[#This Row],[COD]],TNOMINA[CODIGO],TNOMINA[SFS])</f>
        <v>1459.2</v>
      </c>
      <c r="S694" s="34">
        <f>_xlfn.XLOOKUP(Tabla15[[#This Row],[COD]],TNOMINA[CODIGO],TNOMINA[AFP])</f>
        <v>1377.6</v>
      </c>
      <c r="T694" s="34">
        <f>_xlfn.XLOOKUP(Tabla15[[#This Row],[COD]],TNOMINA[CODIGO],TNOMINA[Otros Descuentos])</f>
        <v>35176.57</v>
      </c>
      <c r="U694" s="34">
        <f>_xlfn.XLOOKUP(Tabla15[[#This Row],[COD]],TNOMINA[CODIGO],TNOMINA[sneto])</f>
        <v>8672.2199999999993</v>
      </c>
      <c r="V694" s="21" t="str" cm="1">
        <f t="array" ref="V694">_xlfn.XLOOKUP(Tabla15[[#This Row],[cedula]],MINC_022025[NUMERO_DOCUMENTO],LEFT(MINC_022025[GENERO],1))</f>
        <v>F</v>
      </c>
      <c r="W694" s="56" t="str">
        <f>_xlfn.XLOOKUP(Tabla15[[#This Row],[DIRECCIÓN O DEPARTAMENTO]],MINC_022025[LUGAR_FUNCIONES],MINC_022025[LUGAR_FUNCIONES_CODIGO])</f>
        <v>01.83.00.00.00.22</v>
      </c>
      <c r="X694" s="21">
        <f>LEN(Tabla15[[#This Row],[CODIGO LUGAR]])</f>
        <v>17</v>
      </c>
      <c r="Y694" s="21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>
      <c r="A695" s="42" t="str">
        <f>Tabla15[[#This Row],[cedula]]&amp;Tabla15[[#This Row],[CTA]]&amp;Tabla15[[#This Row],[prog]]</f>
        <v>402181335812.1.1.1.0101</v>
      </c>
      <c r="B695" s="21" t="s">
        <v>1787</v>
      </c>
      <c r="C695" s="59" t="s">
        <v>1807</v>
      </c>
      <c r="D695" s="59" t="s">
        <v>5730</v>
      </c>
      <c r="E695" s="59" t="s">
        <v>5731</v>
      </c>
      <c r="F695" s="59" t="s">
        <v>9</v>
      </c>
      <c r="G695" s="59" t="s">
        <v>2407</v>
      </c>
      <c r="H695" s="21" t="str">
        <f>_xlfn.XLOOKUP(Tabla15[[#This Row],[cedula]],MINC_022025[CATEGORIA_PROPIA],MINC_022025[FECHA_INGRESO_PRIMER_CARGO],_xlfn.XLOOKUP(Tabla15[[#This Row],[COD]],TNOMINA[CODIGO],TNOMINA[nombre]))</f>
        <v>ANYARA FELIZ CASTILLO</v>
      </c>
      <c r="I695" s="21" t="str">
        <f>_xlfn.XLOOKUP(Tabla15[[#This Row],[cedula]],MINC_022025[CATEGORIA_PROPIA],MINC_022025[CARGO],_xlfn.XLOOKUP(Tabla15[[#This Row],[COD]],TNOMINA[CODIGO],TNOMINA[cargo]))</f>
        <v>AUXILIAR ADMINISTRATIVO (A)</v>
      </c>
      <c r="J695" s="21" t="str">
        <f>_xlfn.XLOOKUP(Tabla15[[#This Row],[cedula]],MINC_022025[NUMERO_DOCUMENTO],MINC_022025[LUGAR_FUNCIONES])</f>
        <v>DEPARTAMENTO DE PROTOCOLO Y EVENTOS</v>
      </c>
      <c r="K6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5" s="21" t="str">
        <f>_xlfn.XLOOKUP(Tabla15[[#This Row],[CARGO]],TSIMPLIFICADO[CARGO],TSIMPLIFICADO[CATEGORIA DEL SERVIDOR],Tabla15[[#This Row],[TIPO]])</f>
        <v>ESTATUTO SIMPLIFICADO</v>
      </c>
      <c r="M695" s="21" t="str">
        <f>IF(Tabla15[[#This Row],[CTA]]="2.1.1.3.01","TRAMITE DE PENSION",IF(Tabla15[[#This Row],[CAT1]]&lt;&gt;"",Tabla15[[#This Row],[CAT1]],Tabla15[[#This Row],[CAT2]]))</f>
        <v>ESTATUTO SIMPLIFICADO</v>
      </c>
      <c r="N695" s="86" t="str">
        <f>_xlfn.XLOOKUP(Tabla15[[#This Row],[cedula]],TFECHA[cedula],TFECHA[desde],"")</f>
        <v/>
      </c>
      <c r="O695" s="86" t="str">
        <f>_xlfn.XLOOKUP(Tabla15[[#This Row],[cedula]],TFECHA[cedula],TFECHA[hasta],"")</f>
        <v/>
      </c>
      <c r="P695" s="34">
        <f>_xlfn.XLOOKUP(Tabla15[[#This Row],[COD]],TNOMINA[CODIGO],TNOMINA[sbruto])</f>
        <v>35000</v>
      </c>
      <c r="Q695" s="34">
        <f>_xlfn.XLOOKUP(Tabla15[[#This Row],[COD]],TNOMINA[CODIGO],TNOMINA[ISR])</f>
        <v>0</v>
      </c>
      <c r="R695" s="34">
        <f>_xlfn.XLOOKUP(Tabla15[[#This Row],[COD]],TNOMINA[CODIGO],TNOMINA[SFS])</f>
        <v>1064</v>
      </c>
      <c r="S695" s="34">
        <f>_xlfn.XLOOKUP(Tabla15[[#This Row],[COD]],TNOMINA[CODIGO],TNOMINA[AFP])</f>
        <v>1004.5</v>
      </c>
      <c r="T695" s="34">
        <f>_xlfn.XLOOKUP(Tabla15[[#This Row],[COD]],TNOMINA[CODIGO],TNOMINA[Otros Descuentos])</f>
        <v>0</v>
      </c>
      <c r="U695" s="34">
        <f>_xlfn.XLOOKUP(Tabla15[[#This Row],[COD]],TNOMINA[CODIGO],TNOMINA[sneto])</f>
        <v>15586.45</v>
      </c>
      <c r="V695" s="21" t="str" cm="1">
        <f t="array" ref="V695">_xlfn.XLOOKUP(Tabla15[[#This Row],[cedula]],MINC_022025[NUMERO_DOCUMENTO],LEFT(MINC_022025[GENERO],1))</f>
        <v>F</v>
      </c>
      <c r="W695" s="56" t="str">
        <f>_xlfn.XLOOKUP(Tabla15[[#This Row],[DIRECCIÓN O DEPARTAMENTO]],MINC_022025[LUGAR_FUNCIONES],MINC_022025[LUGAR_FUNCIONES_CODIGO])</f>
        <v>01.83.00.00.00.22</v>
      </c>
      <c r="X695" s="21">
        <f>LEN(Tabla15[[#This Row],[CODIGO LUGAR]])</f>
        <v>17</v>
      </c>
      <c r="Y695" s="21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>
      <c r="A696" s="42" t="str">
        <f>Tabla15[[#This Row],[cedula]]&amp;Tabla15[[#This Row],[CTA]]&amp;Tabla15[[#This Row],[prog]]</f>
        <v>001141581402.1.1.1.0101</v>
      </c>
      <c r="B696" s="21" t="s">
        <v>1787</v>
      </c>
      <c r="C696" s="59" t="s">
        <v>1807</v>
      </c>
      <c r="D696" s="59" t="s">
        <v>5730</v>
      </c>
      <c r="E696" s="59" t="s">
        <v>5731</v>
      </c>
      <c r="F696" s="59" t="s">
        <v>9</v>
      </c>
      <c r="G696" s="59" t="s">
        <v>1329</v>
      </c>
      <c r="H696" s="21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696" s="21" t="str">
        <f>_xlfn.XLOOKUP(Tabla15[[#This Row],[cedula]],MINC_022025[CATEGORIA_PROPIA],MINC_022025[CARGO],_xlfn.XLOOKUP(Tabla15[[#This Row],[COD]],TNOMINA[CODIGO],TNOMINA[cargo]))</f>
        <v>AUXILIAR</v>
      </c>
      <c r="J696" s="21" t="str">
        <f>_xlfn.XLOOKUP(Tabla15[[#This Row],[cedula]],MINC_022025[NUMERO_DOCUMENTO],MINC_022025[LUGAR_FUNCIONES])</f>
        <v>DEPARTAMENTO DE PROTOCOLO Y EVENTOS</v>
      </c>
      <c r="K6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6" s="21" t="str">
        <f>_xlfn.XLOOKUP(Tabla15[[#This Row],[CARGO]],TSIMPLIFICADO[CARGO],TSIMPLIFICADO[CATEGORIA DEL SERVIDOR],Tabla15[[#This Row],[TIPO]])</f>
        <v>ESTATUTO SIMPLIFICADO</v>
      </c>
      <c r="M696" s="21" t="str">
        <f>IF(Tabla15[[#This Row],[CTA]]="2.1.1.3.01","TRAMITE DE PENSION",IF(Tabla15[[#This Row],[CAT1]]&lt;&gt;"",Tabla15[[#This Row],[CAT1]],Tabla15[[#This Row],[CAT2]]))</f>
        <v>ESTATUTO SIMPLIFICADO</v>
      </c>
      <c r="N696" s="86" t="str">
        <f>_xlfn.XLOOKUP(Tabla15[[#This Row],[cedula]],TFECHA[cedula],TFECHA[desde],"")</f>
        <v/>
      </c>
      <c r="O696" s="86" t="str">
        <f>_xlfn.XLOOKUP(Tabla15[[#This Row],[cedula]],TFECHA[cedula],TFECHA[hasta],"")</f>
        <v/>
      </c>
      <c r="P696" s="34">
        <f>_xlfn.XLOOKUP(Tabla15[[#This Row],[COD]],TNOMINA[CODIGO],TNOMINA[sbruto])</f>
        <v>35000</v>
      </c>
      <c r="Q696" s="34">
        <f>_xlfn.XLOOKUP(Tabla15[[#This Row],[COD]],TNOMINA[CODIGO],TNOMINA[ISR])</f>
        <v>0</v>
      </c>
      <c r="R696" s="34">
        <f>_xlfn.XLOOKUP(Tabla15[[#This Row],[COD]],TNOMINA[CODIGO],TNOMINA[SFS])</f>
        <v>1064</v>
      </c>
      <c r="S696" s="34">
        <f>_xlfn.XLOOKUP(Tabla15[[#This Row],[COD]],TNOMINA[CODIGO],TNOMINA[AFP])</f>
        <v>1004.5</v>
      </c>
      <c r="T696" s="34">
        <f>_xlfn.XLOOKUP(Tabla15[[#This Row],[COD]],TNOMINA[CODIGO],TNOMINA[Otros Descuentos])</f>
        <v>0</v>
      </c>
      <c r="U696" s="34">
        <f>_xlfn.XLOOKUP(Tabla15[[#This Row],[COD]],TNOMINA[CODIGO],TNOMINA[sneto])</f>
        <v>14053.63</v>
      </c>
      <c r="V696" s="21" t="str" cm="1">
        <f t="array" ref="V696">_xlfn.XLOOKUP(Tabla15[[#This Row],[cedula]],MINC_022025[NUMERO_DOCUMENTO],LEFT(MINC_022025[GENERO],1))</f>
        <v>M</v>
      </c>
      <c r="W696" s="56" t="str">
        <f>_xlfn.XLOOKUP(Tabla15[[#This Row],[DIRECCIÓN O DEPARTAMENTO]],MINC_022025[LUGAR_FUNCIONES],MINC_022025[LUGAR_FUNCIONES_CODIGO])</f>
        <v>01.83.00.00.00.22</v>
      </c>
      <c r="X696" s="21">
        <f>LEN(Tabla15[[#This Row],[CODIGO LUGAR]])</f>
        <v>17</v>
      </c>
      <c r="Y696" s="21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>
      <c r="A697" s="42" t="str">
        <f>Tabla15[[#This Row],[cedula]]&amp;Tabla15[[#This Row],[CTA]]&amp;Tabla15[[#This Row],[prog]]</f>
        <v>402005618312.1.1.1.0101</v>
      </c>
      <c r="B697" s="21" t="s">
        <v>1787</v>
      </c>
      <c r="C697" s="59" t="s">
        <v>1807</v>
      </c>
      <c r="D697" s="59" t="s">
        <v>5730</v>
      </c>
      <c r="E697" s="59" t="s">
        <v>5731</v>
      </c>
      <c r="F697" s="59" t="s">
        <v>9</v>
      </c>
      <c r="G697" s="59" t="s">
        <v>1414</v>
      </c>
      <c r="H697" s="21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697" s="21" t="str">
        <f>_xlfn.XLOOKUP(Tabla15[[#This Row],[cedula]],MINC_022025[CATEGORIA_PROPIA],MINC_022025[CARGO],_xlfn.XLOOKUP(Tabla15[[#This Row],[COD]],TNOMINA[CODIGO],TNOMINA[cargo]))</f>
        <v>AUXILIAR ADMINISTRATIVO (A)</v>
      </c>
      <c r="J697" s="21" t="str">
        <f>_xlfn.XLOOKUP(Tabla15[[#This Row],[cedula]],MINC_022025[NUMERO_DOCUMENTO],MINC_022025[LUGAR_FUNCIONES])</f>
        <v>DEPARTAMENTO DE PROTOCOLO Y EVENTOS</v>
      </c>
      <c r="K6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7" s="21" t="str">
        <f>_xlfn.XLOOKUP(Tabla15[[#This Row],[CARGO]],TSIMPLIFICADO[CARGO],TSIMPLIFICADO[CATEGORIA DEL SERVIDOR],Tabla15[[#This Row],[TIPO]])</f>
        <v>ESTATUTO SIMPLIFICADO</v>
      </c>
      <c r="M697" s="21" t="str">
        <f>IF(Tabla15[[#This Row],[CTA]]="2.1.1.3.01","TRAMITE DE PENSION",IF(Tabla15[[#This Row],[CAT1]]&lt;&gt;"",Tabla15[[#This Row],[CAT1]],Tabla15[[#This Row],[CAT2]]))</f>
        <v>ESTATUTO SIMPLIFICADO</v>
      </c>
      <c r="N697" s="86" t="str">
        <f>_xlfn.XLOOKUP(Tabla15[[#This Row],[cedula]],TFECHA[cedula],TFECHA[desde],"")</f>
        <v/>
      </c>
      <c r="O697" s="86" t="str">
        <f>_xlfn.XLOOKUP(Tabla15[[#This Row],[cedula]],TFECHA[cedula],TFECHA[hasta],"")</f>
        <v/>
      </c>
      <c r="P697" s="34">
        <f>_xlfn.XLOOKUP(Tabla15[[#This Row],[COD]],TNOMINA[CODIGO],TNOMINA[sbruto])</f>
        <v>35000</v>
      </c>
      <c r="Q697" s="34">
        <f>_xlfn.XLOOKUP(Tabla15[[#This Row],[COD]],TNOMINA[CODIGO],TNOMINA[ISR])</f>
        <v>0</v>
      </c>
      <c r="R697" s="34">
        <f>_xlfn.XLOOKUP(Tabla15[[#This Row],[COD]],TNOMINA[CODIGO],TNOMINA[SFS])</f>
        <v>1064</v>
      </c>
      <c r="S697" s="34">
        <f>_xlfn.XLOOKUP(Tabla15[[#This Row],[COD]],TNOMINA[CODIGO],TNOMINA[AFP])</f>
        <v>1004.5</v>
      </c>
      <c r="T697" s="34">
        <f>_xlfn.XLOOKUP(Tabla15[[#This Row],[COD]],TNOMINA[CODIGO],TNOMINA[Otros Descuentos])</f>
        <v>0</v>
      </c>
      <c r="U697" s="34">
        <f>_xlfn.XLOOKUP(Tabla15[[#This Row],[COD]],TNOMINA[CODIGO],TNOMINA[sneto])</f>
        <v>19078.5</v>
      </c>
      <c r="V697" s="21" t="str" cm="1">
        <f t="array" ref="V697">_xlfn.XLOOKUP(Tabla15[[#This Row],[cedula]],MINC_022025[NUMERO_DOCUMENTO],LEFT(MINC_022025[GENERO],1))</f>
        <v>M</v>
      </c>
      <c r="W697" s="56" t="str">
        <f>_xlfn.XLOOKUP(Tabla15[[#This Row],[DIRECCIÓN O DEPARTAMENTO]],MINC_022025[LUGAR_FUNCIONES],MINC_022025[LUGAR_FUNCIONES_CODIGO])</f>
        <v>01.83.00.00.00.22</v>
      </c>
      <c r="X697" s="21">
        <f>LEN(Tabla15[[#This Row],[CODIGO LUGAR]])</f>
        <v>17</v>
      </c>
      <c r="Y697" s="21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>
      <c r="A698" s="42" t="str">
        <f>Tabla15[[#This Row],[cedula]]&amp;Tabla15[[#This Row],[CTA]]&amp;Tabla15[[#This Row],[prog]]</f>
        <v>018006887882.1.1.1.0101</v>
      </c>
      <c r="B698" s="21" t="s">
        <v>1787</v>
      </c>
      <c r="C698" s="59" t="s">
        <v>1807</v>
      </c>
      <c r="D698" s="59" t="s">
        <v>5730</v>
      </c>
      <c r="E698" s="59" t="s">
        <v>5731</v>
      </c>
      <c r="F698" s="59" t="s">
        <v>9</v>
      </c>
      <c r="G698" s="59" t="s">
        <v>2241</v>
      </c>
      <c r="H698" s="21" t="str">
        <f>_xlfn.XLOOKUP(Tabla15[[#This Row],[cedula]],MINC_022025[CATEGORIA_PROPIA],MINC_022025[FECHA_INGRESO_PRIMER_CARGO],_xlfn.XLOOKUP(Tabla15[[#This Row],[COD]],TNOMINA[CODIGO],TNOMINA[nombre]))</f>
        <v>WILKINS ABREU ROA</v>
      </c>
      <c r="I698" s="21" t="str">
        <f>_xlfn.XLOOKUP(Tabla15[[#This Row],[cedula]],MINC_022025[CATEGORIA_PROPIA],MINC_022025[CARGO],_xlfn.XLOOKUP(Tabla15[[#This Row],[COD]],TNOMINA[CODIGO],TNOMINA[cargo]))</f>
        <v>AUXILIAR ADMINISTRATIVO (A)</v>
      </c>
      <c r="J698" s="21" t="str">
        <f>_xlfn.XLOOKUP(Tabla15[[#This Row],[cedula]],MINC_022025[NUMERO_DOCUMENTO],MINC_022025[LUGAR_FUNCIONES])</f>
        <v>DEPARTAMENTO DE PROTOCOLO Y EVENTOS</v>
      </c>
      <c r="K6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8" s="21" t="str">
        <f>_xlfn.XLOOKUP(Tabla15[[#This Row],[CARGO]],TSIMPLIFICADO[CARGO],TSIMPLIFICADO[CATEGORIA DEL SERVIDOR],Tabla15[[#This Row],[TIPO]])</f>
        <v>ESTATUTO SIMPLIFICADO</v>
      </c>
      <c r="M698" s="21" t="str">
        <f>IF(Tabla15[[#This Row],[CTA]]="2.1.1.3.01","TRAMITE DE PENSION",IF(Tabla15[[#This Row],[CAT1]]&lt;&gt;"",Tabla15[[#This Row],[CAT1]],Tabla15[[#This Row],[CAT2]]))</f>
        <v>ESTATUTO SIMPLIFICADO</v>
      </c>
      <c r="N698" s="86" t="str">
        <f>_xlfn.XLOOKUP(Tabla15[[#This Row],[cedula]],TFECHA[cedula],TFECHA[desde],"")</f>
        <v/>
      </c>
      <c r="O698" s="86" t="str">
        <f>_xlfn.XLOOKUP(Tabla15[[#This Row],[cedula]],TFECHA[cedula],TFECHA[hasta],"")</f>
        <v/>
      </c>
      <c r="P698" s="34">
        <f>_xlfn.XLOOKUP(Tabla15[[#This Row],[COD]],TNOMINA[CODIGO],TNOMINA[sbruto])</f>
        <v>35000</v>
      </c>
      <c r="Q698" s="34">
        <f>_xlfn.XLOOKUP(Tabla15[[#This Row],[COD]],TNOMINA[CODIGO],TNOMINA[ISR])</f>
        <v>0</v>
      </c>
      <c r="R698" s="34">
        <f>_xlfn.XLOOKUP(Tabla15[[#This Row],[COD]],TNOMINA[CODIGO],TNOMINA[SFS])</f>
        <v>1064</v>
      </c>
      <c r="S698" s="34">
        <f>_xlfn.XLOOKUP(Tabla15[[#This Row],[COD]],TNOMINA[CODIGO],TNOMINA[AFP])</f>
        <v>1004.5</v>
      </c>
      <c r="T698" s="34">
        <f>_xlfn.XLOOKUP(Tabla15[[#This Row],[COD]],TNOMINA[CODIGO],TNOMINA[Otros Descuentos])</f>
        <v>0</v>
      </c>
      <c r="U698" s="34">
        <f>_xlfn.XLOOKUP(Tabla15[[#This Row],[COD]],TNOMINA[CODIGO],TNOMINA[sneto])</f>
        <v>31790.5</v>
      </c>
      <c r="V698" s="21" t="str" cm="1">
        <f t="array" ref="V698">_xlfn.XLOOKUP(Tabla15[[#This Row],[cedula]],MINC_022025[NUMERO_DOCUMENTO],LEFT(MINC_022025[GENERO],1))</f>
        <v>M</v>
      </c>
      <c r="W698" s="56" t="str">
        <f>_xlfn.XLOOKUP(Tabla15[[#This Row],[DIRECCIÓN O DEPARTAMENTO]],MINC_022025[LUGAR_FUNCIONES],MINC_022025[LUGAR_FUNCIONES_CODIGO])</f>
        <v>01.83.00.00.00.22</v>
      </c>
      <c r="X698" s="21">
        <f>LEN(Tabla15[[#This Row],[CODIGO LUGAR]])</f>
        <v>17</v>
      </c>
      <c r="Y698" s="21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>
      <c r="A699" s="42" t="str">
        <f>Tabla15[[#This Row],[cedula]]&amp;Tabla15[[#This Row],[CTA]]&amp;Tabla15[[#This Row],[prog]]</f>
        <v>001162704892.1.1.1.0101</v>
      </c>
      <c r="B699" s="21" t="s">
        <v>1787</v>
      </c>
      <c r="C699" s="59" t="s">
        <v>1807</v>
      </c>
      <c r="D699" s="59" t="s">
        <v>5730</v>
      </c>
      <c r="E699" s="59" t="s">
        <v>5731</v>
      </c>
      <c r="F699" s="59" t="s">
        <v>9</v>
      </c>
      <c r="G699" s="59" t="s">
        <v>2858</v>
      </c>
      <c r="H699" s="21" t="str">
        <f>_xlfn.XLOOKUP(Tabla15[[#This Row],[cedula]],MINC_022025[CATEGORIA_PROPIA],MINC_022025[FECHA_INGRESO_PRIMER_CARGO],_xlfn.XLOOKUP(Tabla15[[#This Row],[COD]],TNOMINA[CODIGO],TNOMINA[nombre]))</f>
        <v>WILLIAM DISLA SALCEDO</v>
      </c>
      <c r="I699" s="21" t="str">
        <f>_xlfn.XLOOKUP(Tabla15[[#This Row],[cedula]],MINC_022025[CATEGORIA_PROPIA],MINC_022025[CARGO],_xlfn.XLOOKUP(Tabla15[[#This Row],[COD]],TNOMINA[CODIGO],TNOMINA[cargo]))</f>
        <v>TRAMOYISTA</v>
      </c>
      <c r="J699" s="21" t="str">
        <f>_xlfn.XLOOKUP(Tabla15[[#This Row],[cedula]],MINC_022025[NUMERO_DOCUMENTO],MINC_022025[LUGAR_FUNCIONES])</f>
        <v>DEPARTAMENTO DE PROTOCOLO Y EVENTOS</v>
      </c>
      <c r="K6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699" s="21" t="str">
        <f>_xlfn.XLOOKUP(Tabla15[[#This Row],[CARGO]],TSIMPLIFICADO[CARGO],TSIMPLIFICADO[CATEGORIA DEL SERVIDOR],Tabla15[[#This Row],[TIPO]])</f>
        <v>ESTATUTO SIMPLIFICADO</v>
      </c>
      <c r="M699" s="21" t="str">
        <f>IF(Tabla15[[#This Row],[CTA]]="2.1.1.3.01","TRAMITE DE PENSION",IF(Tabla15[[#This Row],[CAT1]]&lt;&gt;"",Tabla15[[#This Row],[CAT1]],Tabla15[[#This Row],[CAT2]]))</f>
        <v>ESTATUTO SIMPLIFICADO</v>
      </c>
      <c r="N699" s="86" t="str">
        <f>_xlfn.XLOOKUP(Tabla15[[#This Row],[cedula]],TFECHA[cedula],TFECHA[desde],"")</f>
        <v/>
      </c>
      <c r="O699" s="86" t="str">
        <f>_xlfn.XLOOKUP(Tabla15[[#This Row],[cedula]],TFECHA[cedula],TFECHA[hasta],"")</f>
        <v/>
      </c>
      <c r="P699" s="34">
        <f>_xlfn.XLOOKUP(Tabla15[[#This Row],[COD]],TNOMINA[CODIGO],TNOMINA[sbruto])</f>
        <v>35000</v>
      </c>
      <c r="Q699" s="34">
        <f>_xlfn.XLOOKUP(Tabla15[[#This Row],[COD]],TNOMINA[CODIGO],TNOMINA[ISR])</f>
        <v>0</v>
      </c>
      <c r="R699" s="34">
        <f>_xlfn.XLOOKUP(Tabla15[[#This Row],[COD]],TNOMINA[CODIGO],TNOMINA[SFS])</f>
        <v>1064</v>
      </c>
      <c r="S699" s="34">
        <f>_xlfn.XLOOKUP(Tabla15[[#This Row],[COD]],TNOMINA[CODIGO],TNOMINA[AFP])</f>
        <v>1004.5</v>
      </c>
      <c r="T699" s="34">
        <f>_xlfn.XLOOKUP(Tabla15[[#This Row],[COD]],TNOMINA[CODIGO],TNOMINA[Otros Descuentos])</f>
        <v>0</v>
      </c>
      <c r="U699" s="34">
        <f>_xlfn.XLOOKUP(Tabla15[[#This Row],[COD]],TNOMINA[CODIGO],TNOMINA[sneto])</f>
        <v>31340.5</v>
      </c>
      <c r="V699" s="21" t="str" cm="1">
        <f t="array" ref="V699">_xlfn.XLOOKUP(Tabla15[[#This Row],[cedula]],MINC_022025[NUMERO_DOCUMENTO],LEFT(MINC_022025[GENERO],1))</f>
        <v>M</v>
      </c>
      <c r="W699" s="56" t="str">
        <f>_xlfn.XLOOKUP(Tabla15[[#This Row],[DIRECCIÓN O DEPARTAMENTO]],MINC_022025[LUGAR_FUNCIONES],MINC_022025[LUGAR_FUNCIONES_CODIGO])</f>
        <v>01.83.00.00.00.22</v>
      </c>
      <c r="X699" s="21">
        <f>LEN(Tabla15[[#This Row],[CODIGO LUGAR]])</f>
        <v>17</v>
      </c>
      <c r="Y699" s="21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>
      <c r="A700" s="42" t="str">
        <f>Tabla15[[#This Row],[cedula]]&amp;Tabla15[[#This Row],[CTA]]&amp;Tabla15[[#This Row],[prog]]</f>
        <v>223015685682.1.1.1.0101</v>
      </c>
      <c r="B700" s="21" t="s">
        <v>1787</v>
      </c>
      <c r="C700" s="59" t="s">
        <v>1807</v>
      </c>
      <c r="D700" s="59" t="s">
        <v>5730</v>
      </c>
      <c r="E700" s="59" t="s">
        <v>5731</v>
      </c>
      <c r="F700" s="59" t="s">
        <v>9</v>
      </c>
      <c r="G700" s="59" t="s">
        <v>2902</v>
      </c>
      <c r="H700" s="21" t="str">
        <f>_xlfn.XLOOKUP(Tabla15[[#This Row],[cedula]],MINC_022025[CATEGORIA_PROPIA],MINC_022025[FECHA_INGRESO_PRIMER_CARGO],_xlfn.XLOOKUP(Tabla15[[#This Row],[COD]],TNOMINA[CODIGO],TNOMINA[nombre]))</f>
        <v>BIANKELIS LIED FERNANDEZ</v>
      </c>
      <c r="I700" s="21" t="str">
        <f>_xlfn.XLOOKUP(Tabla15[[#This Row],[cedula]],MINC_022025[CATEGORIA_PROPIA],MINC_022025[CARGO],_xlfn.XLOOKUP(Tabla15[[#This Row],[COD]],TNOMINA[CODIGO],TNOMINA[cargo]))</f>
        <v>RECEPCIONISTA</v>
      </c>
      <c r="J700" s="21" t="str">
        <f>_xlfn.XLOOKUP(Tabla15[[#This Row],[cedula]],MINC_022025[NUMERO_DOCUMENTO],MINC_022025[LUGAR_FUNCIONES])</f>
        <v>DEPARTAMENTO DE PROTOCOLO Y EVENTOS</v>
      </c>
      <c r="K7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0" s="21" t="str">
        <f>_xlfn.XLOOKUP(Tabla15[[#This Row],[CARGO]],TSIMPLIFICADO[CARGO],TSIMPLIFICADO[CATEGORIA DEL SERVIDOR],Tabla15[[#This Row],[TIPO]])</f>
        <v>ESTATUTO SIMPLIFICADO</v>
      </c>
      <c r="M700" s="21" t="str">
        <f>IF(Tabla15[[#This Row],[CTA]]="2.1.1.3.01","TRAMITE DE PENSION",IF(Tabla15[[#This Row],[CAT1]]&lt;&gt;"",Tabla15[[#This Row],[CAT1]],Tabla15[[#This Row],[CAT2]]))</f>
        <v>ESTATUTO SIMPLIFICADO</v>
      </c>
      <c r="N700" s="86" t="str">
        <f>_xlfn.XLOOKUP(Tabla15[[#This Row],[cedula]],TFECHA[cedula],TFECHA[desde],"")</f>
        <v/>
      </c>
      <c r="O700" s="86" t="str">
        <f>_xlfn.XLOOKUP(Tabla15[[#This Row],[cedula]],TFECHA[cedula],TFECHA[hasta],"")</f>
        <v/>
      </c>
      <c r="P700" s="34">
        <f>_xlfn.XLOOKUP(Tabla15[[#This Row],[COD]],TNOMINA[CODIGO],TNOMINA[sbruto])</f>
        <v>30000</v>
      </c>
      <c r="Q700" s="34">
        <f>_xlfn.XLOOKUP(Tabla15[[#This Row],[COD]],TNOMINA[CODIGO],TNOMINA[ISR])</f>
        <v>0</v>
      </c>
      <c r="R700" s="34">
        <f>_xlfn.XLOOKUP(Tabla15[[#This Row],[COD]],TNOMINA[CODIGO],TNOMINA[SFS])</f>
        <v>912</v>
      </c>
      <c r="S700" s="34">
        <f>_xlfn.XLOOKUP(Tabla15[[#This Row],[COD]],TNOMINA[CODIGO],TNOMINA[AFP])</f>
        <v>861</v>
      </c>
      <c r="T700" s="34">
        <f>_xlfn.XLOOKUP(Tabla15[[#This Row],[COD]],TNOMINA[CODIGO],TNOMINA[Otros Descuentos])</f>
        <v>0</v>
      </c>
      <c r="U700" s="34">
        <f>_xlfn.XLOOKUP(Tabla15[[#This Row],[COD]],TNOMINA[CODIGO],TNOMINA[sneto])</f>
        <v>18573.169999999998</v>
      </c>
      <c r="V700" s="21" t="str" cm="1">
        <f t="array" ref="V700">_xlfn.XLOOKUP(Tabla15[[#This Row],[cedula]],MINC_022025[NUMERO_DOCUMENTO],LEFT(MINC_022025[GENERO],1))</f>
        <v>F</v>
      </c>
      <c r="W700" s="56" t="str">
        <f>_xlfn.XLOOKUP(Tabla15[[#This Row],[DIRECCIÓN O DEPARTAMENTO]],MINC_022025[LUGAR_FUNCIONES],MINC_022025[LUGAR_FUNCIONES_CODIGO])</f>
        <v>01.83.00.00.00.22</v>
      </c>
      <c r="X700" s="21">
        <f>LEN(Tabla15[[#This Row],[CODIGO LUGAR]])</f>
        <v>17</v>
      </c>
      <c r="Y700" s="21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>
      <c r="A701" s="42" t="str">
        <f>Tabla15[[#This Row],[cedula]]&amp;Tabla15[[#This Row],[CTA]]&amp;Tabla15[[#This Row],[prog]]</f>
        <v>001136397282.1.1.1.0101</v>
      </c>
      <c r="B701" s="21" t="s">
        <v>1787</v>
      </c>
      <c r="C701" s="59" t="s">
        <v>1807</v>
      </c>
      <c r="D701" s="59" t="s">
        <v>5730</v>
      </c>
      <c r="E701" s="59" t="s">
        <v>5731</v>
      </c>
      <c r="F701" s="59" t="s">
        <v>9</v>
      </c>
      <c r="G701" s="59" t="s">
        <v>1859</v>
      </c>
      <c r="H701" s="21" t="str">
        <f>_xlfn.XLOOKUP(Tabla15[[#This Row],[cedula]],MINC_022025[CATEGORIA_PROPIA],MINC_022025[FECHA_INGRESO_PRIMER_CARGO],_xlfn.XLOOKUP(Tabla15[[#This Row],[COD]],TNOMINA[CODIGO],TNOMINA[nombre]))</f>
        <v>BENITA CRUCEY CABRERA</v>
      </c>
      <c r="I701" s="21" t="str">
        <f>_xlfn.XLOOKUP(Tabla15[[#This Row],[cedula]],MINC_022025[CATEGORIA_PROPIA],MINC_022025[CARGO],_xlfn.XLOOKUP(Tabla15[[#This Row],[COD]],TNOMINA[CODIGO],TNOMINA[cargo]))</f>
        <v>CAMARERA</v>
      </c>
      <c r="J701" s="21" t="str">
        <f>_xlfn.XLOOKUP(Tabla15[[#This Row],[cedula]],MINC_022025[NUMERO_DOCUMENTO],MINC_022025[LUGAR_FUNCIONES])</f>
        <v>DEPARTAMENTO DE PROTOCOLO Y EVENTOS</v>
      </c>
      <c r="K7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1" s="21" t="str">
        <f>_xlfn.XLOOKUP(Tabla15[[#This Row],[CARGO]],TSIMPLIFICADO[CARGO],TSIMPLIFICADO[CATEGORIA DEL SERVIDOR],Tabla15[[#This Row],[TIPO]])</f>
        <v>ESTATUTO SIMPLIFICADO</v>
      </c>
      <c r="M701" s="21" t="str">
        <f>IF(Tabla15[[#This Row],[CTA]]="2.1.1.3.01","TRAMITE DE PENSION",IF(Tabla15[[#This Row],[CAT1]]&lt;&gt;"",Tabla15[[#This Row],[CAT1]],Tabla15[[#This Row],[CAT2]]))</f>
        <v>ESTATUTO SIMPLIFICADO</v>
      </c>
      <c r="N701" s="86" t="str">
        <f>_xlfn.XLOOKUP(Tabla15[[#This Row],[cedula]],TFECHA[cedula],TFECHA[desde],"")</f>
        <v/>
      </c>
      <c r="O701" s="86" t="str">
        <f>_xlfn.XLOOKUP(Tabla15[[#This Row],[cedula]],TFECHA[cedula],TFECHA[hasta],"")</f>
        <v/>
      </c>
      <c r="P701" s="34">
        <f>_xlfn.XLOOKUP(Tabla15[[#This Row],[COD]],TNOMINA[CODIGO],TNOMINA[sbruto])</f>
        <v>24000</v>
      </c>
      <c r="Q701" s="34">
        <f>_xlfn.XLOOKUP(Tabla15[[#This Row],[COD]],TNOMINA[CODIGO],TNOMINA[ISR])</f>
        <v>0</v>
      </c>
      <c r="R701" s="34">
        <f>_xlfn.XLOOKUP(Tabla15[[#This Row],[COD]],TNOMINA[CODIGO],TNOMINA[SFS])</f>
        <v>729.6</v>
      </c>
      <c r="S701" s="34">
        <f>_xlfn.XLOOKUP(Tabla15[[#This Row],[COD]],TNOMINA[CODIGO],TNOMINA[AFP])</f>
        <v>688.8</v>
      </c>
      <c r="T701" s="34">
        <f>_xlfn.XLOOKUP(Tabla15[[#This Row],[COD]],TNOMINA[CODIGO],TNOMINA[Otros Descuentos])</f>
        <v>0</v>
      </c>
      <c r="U701" s="34">
        <f>_xlfn.XLOOKUP(Tabla15[[#This Row],[COD]],TNOMINA[CODIGO],TNOMINA[sneto])</f>
        <v>9118.56</v>
      </c>
      <c r="V701" s="21" t="str" cm="1">
        <f t="array" ref="V701">_xlfn.XLOOKUP(Tabla15[[#This Row],[cedula]],MINC_022025[NUMERO_DOCUMENTO],LEFT(MINC_022025[GENERO],1))</f>
        <v>F</v>
      </c>
      <c r="W701" s="56" t="str">
        <f>_xlfn.XLOOKUP(Tabla15[[#This Row],[DIRECCIÓN O DEPARTAMENTO]],MINC_022025[LUGAR_FUNCIONES],MINC_022025[LUGAR_FUNCIONES_CODIGO])</f>
        <v>01.83.00.00.00.22</v>
      </c>
      <c r="X701" s="21">
        <f>LEN(Tabla15[[#This Row],[CODIGO LUGAR]])</f>
        <v>17</v>
      </c>
      <c r="Y701" s="21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>
      <c r="A702" s="42" t="str">
        <f>Tabla15[[#This Row],[cedula]]&amp;Tabla15[[#This Row],[CTA]]&amp;Tabla15[[#This Row],[prog]]</f>
        <v>010003861422.1.1.1.0101</v>
      </c>
      <c r="B702" s="21" t="s">
        <v>1787</v>
      </c>
      <c r="C702" s="59" t="s">
        <v>1807</v>
      </c>
      <c r="D702" s="59" t="s">
        <v>5730</v>
      </c>
      <c r="E702" s="59" t="s">
        <v>5731</v>
      </c>
      <c r="F702" s="59" t="s">
        <v>9</v>
      </c>
      <c r="G702" s="59" t="s">
        <v>831</v>
      </c>
      <c r="H702" s="21" t="str">
        <f>_xlfn.XLOOKUP(Tabla15[[#This Row],[cedula]],MINC_022025[CATEGORIA_PROPIA],MINC_022025[FECHA_INGRESO_PRIMER_CARGO],_xlfn.XLOOKUP(Tabla15[[#This Row],[COD]],TNOMINA[CODIGO],TNOMINA[nombre]))</f>
        <v>DILANY FELIZ BELTRE</v>
      </c>
      <c r="I702" s="21" t="str">
        <f>_xlfn.XLOOKUP(Tabla15[[#This Row],[cedula]],MINC_022025[CATEGORIA_PROPIA],MINC_022025[CARGO],_xlfn.XLOOKUP(Tabla15[[#This Row],[COD]],TNOMINA[CODIGO],TNOMINA[cargo]))</f>
        <v>SECRETARIA</v>
      </c>
      <c r="J702" s="21" t="str">
        <f>_xlfn.XLOOKUP(Tabla15[[#This Row],[cedula]],MINC_022025[NUMERO_DOCUMENTO],MINC_022025[LUGAR_FUNCIONES])</f>
        <v>DEPARTAMENTO DE CORRESPONDENCIA Y ARCHIVO</v>
      </c>
      <c r="K7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02" s="21" t="str">
        <f>_xlfn.XLOOKUP(Tabla15[[#This Row],[CARGO]],TSIMPLIFICADO[CARGO],TSIMPLIFICADO[CATEGORIA DEL SERVIDOR],Tabla15[[#This Row],[TIPO]])</f>
        <v>ESTATUTO SIMPLIFICADO</v>
      </c>
      <c r="M702" s="21" t="str">
        <f>IF(Tabla15[[#This Row],[CTA]]="2.1.1.3.01","TRAMITE DE PENSION",IF(Tabla15[[#This Row],[CAT1]]&lt;&gt;"",Tabla15[[#This Row],[CAT1]],Tabla15[[#This Row],[CAT2]]))</f>
        <v>CARRERA ADMINISTRATIVA</v>
      </c>
      <c r="N702" s="86" t="str">
        <f>_xlfn.XLOOKUP(Tabla15[[#This Row],[cedula]],TFECHA[cedula],TFECHA[desde],"")</f>
        <v/>
      </c>
      <c r="O702" s="86" t="str">
        <f>_xlfn.XLOOKUP(Tabla15[[#This Row],[cedula]],TFECHA[cedula],TFECHA[hasta],"")</f>
        <v/>
      </c>
      <c r="P702" s="34">
        <f>_xlfn.XLOOKUP(Tabla15[[#This Row],[COD]],TNOMINA[CODIGO],TNOMINA[sbruto])</f>
        <v>35000</v>
      </c>
      <c r="Q702" s="34">
        <f>_xlfn.XLOOKUP(Tabla15[[#This Row],[COD]],TNOMINA[CODIGO],TNOMINA[ISR])</f>
        <v>0</v>
      </c>
      <c r="R702" s="34">
        <f>_xlfn.XLOOKUP(Tabla15[[#This Row],[COD]],TNOMINA[CODIGO],TNOMINA[SFS])</f>
        <v>1064</v>
      </c>
      <c r="S702" s="34">
        <f>_xlfn.XLOOKUP(Tabla15[[#This Row],[COD]],TNOMINA[CODIGO],TNOMINA[AFP])</f>
        <v>1004.5</v>
      </c>
      <c r="T702" s="34">
        <f>_xlfn.XLOOKUP(Tabla15[[#This Row],[COD]],TNOMINA[CODIGO],TNOMINA[Otros Descuentos])</f>
        <v>0</v>
      </c>
      <c r="U702" s="34">
        <f>_xlfn.XLOOKUP(Tabla15[[#This Row],[COD]],TNOMINA[CODIGO],TNOMINA[sneto])</f>
        <v>17648.02</v>
      </c>
      <c r="V702" s="21" t="str" cm="1">
        <f t="array" ref="V702">_xlfn.XLOOKUP(Tabla15[[#This Row],[cedula]],MINC_022025[NUMERO_DOCUMENTO],LEFT(MINC_022025[GENERO],1))</f>
        <v>F</v>
      </c>
      <c r="W702" s="56" t="str">
        <f>_xlfn.XLOOKUP(Tabla15[[#This Row],[DIRECCIÓN O DEPARTAMENTO]],MINC_022025[LUGAR_FUNCIONES],MINC_022025[LUGAR_FUNCIONES_CODIGO])</f>
        <v>01.83.00.00.11.01</v>
      </c>
      <c r="X702" s="21">
        <f>LEN(Tabla15[[#This Row],[CODIGO LUGAR]])</f>
        <v>17</v>
      </c>
      <c r="Y702" s="21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>
      <c r="A703" s="42" t="str">
        <f>Tabla15[[#This Row],[cedula]]&amp;Tabla15[[#This Row],[CTA]]&amp;Tabla15[[#This Row],[prog]]</f>
        <v>402221994532.1.1.1.0101</v>
      </c>
      <c r="B703" s="21" t="s">
        <v>1787</v>
      </c>
      <c r="C703" s="59" t="s">
        <v>1807</v>
      </c>
      <c r="D703" s="59" t="s">
        <v>5730</v>
      </c>
      <c r="E703" s="59" t="s">
        <v>5731</v>
      </c>
      <c r="F703" s="59" t="s">
        <v>9</v>
      </c>
      <c r="G703" s="59" t="s">
        <v>2229</v>
      </c>
      <c r="H703" s="21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703" s="21" t="str">
        <f>_xlfn.XLOOKUP(Tabla15[[#This Row],[cedula]],MINC_022025[CATEGORIA_PROPIA],MINC_022025[CARGO],_xlfn.XLOOKUP(Tabla15[[#This Row],[COD]],TNOMINA[CODIGO],TNOMINA[cargo]))</f>
        <v>AUXILIAR ADMINISTRATIVO (A)</v>
      </c>
      <c r="J703" s="21" t="str">
        <f>_xlfn.XLOOKUP(Tabla15[[#This Row],[cedula]],MINC_022025[NUMERO_DOCUMENTO],MINC_022025[LUGAR_FUNCIONES])</f>
        <v>DEPARTAMENTO DE CORRESPONDENCIA Y ARCHIVO</v>
      </c>
      <c r="K7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3" s="21" t="str">
        <f>_xlfn.XLOOKUP(Tabla15[[#This Row],[CARGO]],TSIMPLIFICADO[CARGO],TSIMPLIFICADO[CATEGORIA DEL SERVIDOR],Tabla15[[#This Row],[TIPO]])</f>
        <v>ESTATUTO SIMPLIFICADO</v>
      </c>
      <c r="M703" s="21" t="str">
        <f>IF(Tabla15[[#This Row],[CTA]]="2.1.1.3.01","TRAMITE DE PENSION",IF(Tabla15[[#This Row],[CAT1]]&lt;&gt;"",Tabla15[[#This Row],[CAT1]],Tabla15[[#This Row],[CAT2]]))</f>
        <v>ESTATUTO SIMPLIFICADO</v>
      </c>
      <c r="N703" s="86" t="str">
        <f>_xlfn.XLOOKUP(Tabla15[[#This Row],[cedula]],TFECHA[cedula],TFECHA[desde],"")</f>
        <v/>
      </c>
      <c r="O703" s="86" t="str">
        <f>_xlfn.XLOOKUP(Tabla15[[#This Row],[cedula]],TFECHA[cedula],TFECHA[hasta],"")</f>
        <v/>
      </c>
      <c r="P703" s="34">
        <f>_xlfn.XLOOKUP(Tabla15[[#This Row],[COD]],TNOMINA[CODIGO],TNOMINA[sbruto])</f>
        <v>35000</v>
      </c>
      <c r="Q703" s="34">
        <f>_xlfn.XLOOKUP(Tabla15[[#This Row],[COD]],TNOMINA[CODIGO],TNOMINA[ISR])</f>
        <v>0</v>
      </c>
      <c r="R703" s="34">
        <f>_xlfn.XLOOKUP(Tabla15[[#This Row],[COD]],TNOMINA[CODIGO],TNOMINA[SFS])</f>
        <v>1064</v>
      </c>
      <c r="S703" s="34">
        <f>_xlfn.XLOOKUP(Tabla15[[#This Row],[COD]],TNOMINA[CODIGO],TNOMINA[AFP])</f>
        <v>1004.5</v>
      </c>
      <c r="T703" s="34">
        <f>_xlfn.XLOOKUP(Tabla15[[#This Row],[COD]],TNOMINA[CODIGO],TNOMINA[Otros Descuentos])</f>
        <v>0</v>
      </c>
      <c r="U703" s="34">
        <f>_xlfn.XLOOKUP(Tabla15[[#This Row],[COD]],TNOMINA[CODIGO],TNOMINA[sneto])</f>
        <v>29374.36</v>
      </c>
      <c r="V703" s="21" t="str" cm="1">
        <f t="array" ref="V703">_xlfn.XLOOKUP(Tabla15[[#This Row],[cedula]],MINC_022025[NUMERO_DOCUMENTO],LEFT(MINC_022025[GENERO],1))</f>
        <v>M</v>
      </c>
      <c r="W703" s="56" t="str">
        <f>_xlfn.XLOOKUP(Tabla15[[#This Row],[DIRECCIÓN O DEPARTAMENTO]],MINC_022025[LUGAR_FUNCIONES],MINC_022025[LUGAR_FUNCIONES_CODIGO])</f>
        <v>01.83.00.00.11.01</v>
      </c>
      <c r="X703" s="21">
        <f>LEN(Tabla15[[#This Row],[CODIGO LUGAR]])</f>
        <v>17</v>
      </c>
      <c r="Y703" s="21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>
      <c r="A704" s="42" t="str">
        <f>Tabla15[[#This Row],[cedula]]&amp;Tabla15[[#This Row],[CTA]]&amp;Tabla15[[#This Row],[prog]]</f>
        <v>097002802752.1.1.1.0101</v>
      </c>
      <c r="B704" s="21" t="s">
        <v>1787</v>
      </c>
      <c r="C704" s="59" t="s">
        <v>1807</v>
      </c>
      <c r="D704" s="59" t="s">
        <v>5730</v>
      </c>
      <c r="E704" s="59" t="s">
        <v>5731</v>
      </c>
      <c r="F704" s="59" t="s">
        <v>9</v>
      </c>
      <c r="G704" s="59" t="s">
        <v>2171</v>
      </c>
      <c r="H704" s="21" t="str">
        <f>_xlfn.XLOOKUP(Tabla15[[#This Row],[cedula]],MINC_022025[CATEGORIA_PROPIA],MINC_022025[FECHA_INGRESO_PRIMER_CARGO],_xlfn.XLOOKUP(Tabla15[[#This Row],[COD]],TNOMINA[CODIGO],TNOMINA[nombre]))</f>
        <v>EZEQUIEL RECIO MARTINEZ</v>
      </c>
      <c r="I704" s="21" t="str">
        <f>_xlfn.XLOOKUP(Tabla15[[#This Row],[cedula]],MINC_022025[CATEGORIA_PROPIA],MINC_022025[CARGO],_xlfn.XLOOKUP(Tabla15[[#This Row],[COD]],TNOMINA[CODIGO],TNOMINA[cargo]))</f>
        <v>AUXILIAR ADMINISTRATIVO (A)</v>
      </c>
      <c r="J704" s="21" t="str">
        <f>_xlfn.XLOOKUP(Tabla15[[#This Row],[cedula]],MINC_022025[NUMERO_DOCUMENTO],MINC_022025[LUGAR_FUNCIONES])</f>
        <v>DEPARTAMENTO DE CORRESPONDENCIA Y ARCHIVO</v>
      </c>
      <c r="K7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4" s="21" t="str">
        <f>_xlfn.XLOOKUP(Tabla15[[#This Row],[CARGO]],TSIMPLIFICADO[CARGO],TSIMPLIFICADO[CATEGORIA DEL SERVIDOR],Tabla15[[#This Row],[TIPO]])</f>
        <v>ESTATUTO SIMPLIFICADO</v>
      </c>
      <c r="M704" s="21" t="str">
        <f>IF(Tabla15[[#This Row],[CTA]]="2.1.1.3.01","TRAMITE DE PENSION",IF(Tabla15[[#This Row],[CAT1]]&lt;&gt;"",Tabla15[[#This Row],[CAT1]],Tabla15[[#This Row],[CAT2]]))</f>
        <v>ESTATUTO SIMPLIFICADO</v>
      </c>
      <c r="N704" s="86" t="str">
        <f>_xlfn.XLOOKUP(Tabla15[[#This Row],[cedula]],TFECHA[cedula],TFECHA[desde],"")</f>
        <v/>
      </c>
      <c r="O704" s="86" t="str">
        <f>_xlfn.XLOOKUP(Tabla15[[#This Row],[cedula]],TFECHA[cedula],TFECHA[hasta],"")</f>
        <v/>
      </c>
      <c r="P704" s="34">
        <f>_xlfn.XLOOKUP(Tabla15[[#This Row],[COD]],TNOMINA[CODIGO],TNOMINA[sbruto])</f>
        <v>35000</v>
      </c>
      <c r="Q704" s="34">
        <f>_xlfn.XLOOKUP(Tabla15[[#This Row],[COD]],TNOMINA[CODIGO],TNOMINA[ISR])</f>
        <v>0</v>
      </c>
      <c r="R704" s="34">
        <f>_xlfn.XLOOKUP(Tabla15[[#This Row],[COD]],TNOMINA[CODIGO],TNOMINA[SFS])</f>
        <v>1064</v>
      </c>
      <c r="S704" s="34">
        <f>_xlfn.XLOOKUP(Tabla15[[#This Row],[COD]],TNOMINA[CODIGO],TNOMINA[AFP])</f>
        <v>1004.5</v>
      </c>
      <c r="T704" s="34">
        <f>_xlfn.XLOOKUP(Tabla15[[#This Row],[COD]],TNOMINA[CODIGO],TNOMINA[Otros Descuentos])</f>
        <v>0</v>
      </c>
      <c r="U704" s="34">
        <f>_xlfn.XLOOKUP(Tabla15[[#This Row],[COD]],TNOMINA[CODIGO],TNOMINA[sneto])</f>
        <v>27140.39</v>
      </c>
      <c r="V704" s="21" t="str" cm="1">
        <f t="array" ref="V704">_xlfn.XLOOKUP(Tabla15[[#This Row],[cedula]],MINC_022025[NUMERO_DOCUMENTO],LEFT(MINC_022025[GENERO],1))</f>
        <v>M</v>
      </c>
      <c r="W704" s="56" t="str">
        <f>_xlfn.XLOOKUP(Tabla15[[#This Row],[DIRECCIÓN O DEPARTAMENTO]],MINC_022025[LUGAR_FUNCIONES],MINC_022025[LUGAR_FUNCIONES_CODIGO])</f>
        <v>01.83.00.00.11.01</v>
      </c>
      <c r="X704" s="21">
        <f>LEN(Tabla15[[#This Row],[CODIGO LUGAR]])</f>
        <v>17</v>
      </c>
      <c r="Y704" s="21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>
      <c r="A705" s="42" t="str">
        <f>Tabla15[[#This Row],[cedula]]&amp;Tabla15[[#This Row],[CTA]]&amp;Tabla15[[#This Row],[prog]]</f>
        <v>402234679822.1.1.1.0101</v>
      </c>
      <c r="B705" s="21" t="s">
        <v>1787</v>
      </c>
      <c r="C705" s="59" t="s">
        <v>1807</v>
      </c>
      <c r="D705" s="59" t="s">
        <v>5730</v>
      </c>
      <c r="E705" s="59" t="s">
        <v>5731</v>
      </c>
      <c r="F705" s="59" t="s">
        <v>9</v>
      </c>
      <c r="G705" s="59" t="s">
        <v>2430</v>
      </c>
      <c r="H705" s="21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705" s="21" t="str">
        <f>_xlfn.XLOOKUP(Tabla15[[#This Row],[cedula]],MINC_022025[CATEGORIA_PROPIA],MINC_022025[CARGO],_xlfn.XLOOKUP(Tabla15[[#This Row],[COD]],TNOMINA[CODIGO],TNOMINA[cargo]))</f>
        <v>AUXILIAR ADMINISTRATIVO (A)</v>
      </c>
      <c r="J705" s="21" t="str">
        <f>_xlfn.XLOOKUP(Tabla15[[#This Row],[cedula]],MINC_022025[NUMERO_DOCUMENTO],MINC_022025[LUGAR_FUNCIONES])</f>
        <v>DEPARTAMENTO DE CORRESPONDENCIA Y ARCHIVO</v>
      </c>
      <c r="K7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5" s="21" t="str">
        <f>_xlfn.XLOOKUP(Tabla15[[#This Row],[CARGO]],TSIMPLIFICADO[CARGO],TSIMPLIFICADO[CATEGORIA DEL SERVIDOR],Tabla15[[#This Row],[TIPO]])</f>
        <v>ESTATUTO SIMPLIFICADO</v>
      </c>
      <c r="M705" s="21" t="str">
        <f>IF(Tabla15[[#This Row],[CTA]]="2.1.1.3.01","TRAMITE DE PENSION",IF(Tabla15[[#This Row],[CAT1]]&lt;&gt;"",Tabla15[[#This Row],[CAT1]],Tabla15[[#This Row],[CAT2]]))</f>
        <v>ESTATUTO SIMPLIFICADO</v>
      </c>
      <c r="N705" s="86" t="str">
        <f>_xlfn.XLOOKUP(Tabla15[[#This Row],[cedula]],TFECHA[cedula],TFECHA[desde],"")</f>
        <v/>
      </c>
      <c r="O705" s="86" t="str">
        <f>_xlfn.XLOOKUP(Tabla15[[#This Row],[cedula]],TFECHA[cedula],TFECHA[hasta],"")</f>
        <v/>
      </c>
      <c r="P705" s="34">
        <f>_xlfn.XLOOKUP(Tabla15[[#This Row],[COD]],TNOMINA[CODIGO],TNOMINA[sbruto])</f>
        <v>35000</v>
      </c>
      <c r="Q705" s="34">
        <f>_xlfn.XLOOKUP(Tabla15[[#This Row],[COD]],TNOMINA[CODIGO],TNOMINA[ISR])</f>
        <v>0</v>
      </c>
      <c r="R705" s="34">
        <f>_xlfn.XLOOKUP(Tabla15[[#This Row],[COD]],TNOMINA[CODIGO],TNOMINA[SFS])</f>
        <v>1064</v>
      </c>
      <c r="S705" s="34">
        <f>_xlfn.XLOOKUP(Tabla15[[#This Row],[COD]],TNOMINA[CODIGO],TNOMINA[AFP])</f>
        <v>1004.5</v>
      </c>
      <c r="T705" s="34">
        <f>_xlfn.XLOOKUP(Tabla15[[#This Row],[COD]],TNOMINA[CODIGO],TNOMINA[Otros Descuentos])</f>
        <v>0</v>
      </c>
      <c r="U705" s="34">
        <f>_xlfn.XLOOKUP(Tabla15[[#This Row],[COD]],TNOMINA[CODIGO],TNOMINA[sneto])</f>
        <v>17174.87</v>
      </c>
      <c r="V705" s="21" t="str" cm="1">
        <f t="array" ref="V705">_xlfn.XLOOKUP(Tabla15[[#This Row],[cedula]],MINC_022025[NUMERO_DOCUMENTO],LEFT(MINC_022025[GENERO],1))</f>
        <v>F</v>
      </c>
      <c r="W705" s="56" t="str">
        <f>_xlfn.XLOOKUP(Tabla15[[#This Row],[DIRECCIÓN O DEPARTAMENTO]],MINC_022025[LUGAR_FUNCIONES],MINC_022025[LUGAR_FUNCIONES_CODIGO])</f>
        <v>01.83.00.00.11.01</v>
      </c>
      <c r="X705" s="21">
        <f>LEN(Tabla15[[#This Row],[CODIGO LUGAR]])</f>
        <v>17</v>
      </c>
      <c r="Y705" s="21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>
      <c r="A706" s="42" t="str">
        <f>Tabla15[[#This Row],[cedula]]&amp;Tabla15[[#This Row],[CTA]]&amp;Tabla15[[#This Row],[prog]]</f>
        <v>001007247152.1.1.1.0101</v>
      </c>
      <c r="B706" s="21" t="s">
        <v>1787</v>
      </c>
      <c r="C706" s="59" t="s">
        <v>1807</v>
      </c>
      <c r="D706" s="59" t="s">
        <v>5730</v>
      </c>
      <c r="E706" s="59" t="s">
        <v>5731</v>
      </c>
      <c r="F706" s="59" t="s">
        <v>9</v>
      </c>
      <c r="G706" s="59" t="s">
        <v>1261</v>
      </c>
      <c r="H706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706" s="21" t="str">
        <f>_xlfn.XLOOKUP(Tabla15[[#This Row],[cedula]],MINC_022025[CATEGORIA_PROPIA],MINC_022025[CARGO],_xlfn.XLOOKUP(Tabla15[[#This Row],[COD]],TNOMINA[CODIGO],TNOMINA[cargo]))</f>
        <v>MENSAJERO</v>
      </c>
      <c r="J706" s="21" t="str">
        <f>_xlfn.XLOOKUP(Tabla15[[#This Row],[cedula]],MINC_022025[NUMERO_DOCUMENTO],MINC_022025[LUGAR_FUNCIONES])</f>
        <v>DEPARTAMENTO DE CORRESPONDENCIA Y ARCHIVO</v>
      </c>
      <c r="K7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6" s="21" t="str">
        <f>_xlfn.XLOOKUP(Tabla15[[#This Row],[CARGO]],TSIMPLIFICADO[CARGO],TSIMPLIFICADO[CATEGORIA DEL SERVIDOR],Tabla15[[#This Row],[TIPO]])</f>
        <v>ESTATUTO SIMPLIFICADO</v>
      </c>
      <c r="M706" s="21" t="str">
        <f>IF(Tabla15[[#This Row],[CTA]]="2.1.1.3.01","TRAMITE DE PENSION",IF(Tabla15[[#This Row],[CAT1]]&lt;&gt;"",Tabla15[[#This Row],[CAT1]],Tabla15[[#This Row],[CAT2]]))</f>
        <v>ESTATUTO SIMPLIFICADO</v>
      </c>
      <c r="N706" s="86" t="str">
        <f>_xlfn.XLOOKUP(Tabla15[[#This Row],[cedula]],TFECHA[cedula],TFECHA[desde],"")</f>
        <v/>
      </c>
      <c r="O706" s="86" t="str">
        <f>_xlfn.XLOOKUP(Tabla15[[#This Row],[cedula]],TFECHA[cedula],TFECHA[hasta],"")</f>
        <v/>
      </c>
      <c r="P706" s="34">
        <f>_xlfn.XLOOKUP(Tabla15[[#This Row],[COD]],TNOMINA[CODIGO],TNOMINA[sbruto])</f>
        <v>31500</v>
      </c>
      <c r="Q706" s="34">
        <f>_xlfn.XLOOKUP(Tabla15[[#This Row],[COD]],TNOMINA[CODIGO],TNOMINA[ISR])</f>
        <v>0</v>
      </c>
      <c r="R706" s="34">
        <f>_xlfn.XLOOKUP(Tabla15[[#This Row],[COD]],TNOMINA[CODIGO],TNOMINA[SFS])</f>
        <v>957.6</v>
      </c>
      <c r="S706" s="34">
        <f>_xlfn.XLOOKUP(Tabla15[[#This Row],[COD]],TNOMINA[CODIGO],TNOMINA[AFP])</f>
        <v>904.05</v>
      </c>
      <c r="T706" s="34">
        <f>_xlfn.XLOOKUP(Tabla15[[#This Row],[COD]],TNOMINA[CODIGO],TNOMINA[Otros Descuentos])</f>
        <v>0</v>
      </c>
      <c r="U706" s="34">
        <f>_xlfn.XLOOKUP(Tabla15[[#This Row],[COD]],TNOMINA[CODIGO],TNOMINA[sneto])</f>
        <v>20152.900000000001</v>
      </c>
      <c r="V706" s="21" t="str" cm="1">
        <f t="array" ref="V706">_xlfn.XLOOKUP(Tabla15[[#This Row],[cedula]],MINC_022025[NUMERO_DOCUMENTO],LEFT(MINC_022025[GENERO],1))</f>
        <v>M</v>
      </c>
      <c r="W706" s="56" t="str">
        <f>_xlfn.XLOOKUP(Tabla15[[#This Row],[DIRECCIÓN O DEPARTAMENTO]],MINC_022025[LUGAR_FUNCIONES],MINC_022025[LUGAR_FUNCIONES_CODIGO])</f>
        <v>01.83.00.00.11.01</v>
      </c>
      <c r="X706" s="21">
        <f>LEN(Tabla15[[#This Row],[CODIGO LUGAR]])</f>
        <v>17</v>
      </c>
      <c r="Y706" s="21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>
      <c r="A707" s="42" t="str">
        <f>Tabla15[[#This Row],[cedula]]&amp;Tabla15[[#This Row],[CTA]]&amp;Tabla15[[#This Row],[prog]]</f>
        <v>223010355502.1.1.1.0101</v>
      </c>
      <c r="B707" s="21" t="s">
        <v>1787</v>
      </c>
      <c r="C707" s="59" t="s">
        <v>1807</v>
      </c>
      <c r="D707" s="59" t="s">
        <v>5730</v>
      </c>
      <c r="E707" s="59" t="s">
        <v>5731</v>
      </c>
      <c r="F707" s="59" t="s">
        <v>9</v>
      </c>
      <c r="G707" s="59" t="s">
        <v>2711</v>
      </c>
      <c r="H707" s="21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707" s="21" t="str">
        <f>_xlfn.XLOOKUP(Tabla15[[#This Row],[cedula]],MINC_022025[CATEGORIA_PROPIA],MINC_022025[CARGO],_xlfn.XLOOKUP(Tabla15[[#This Row],[COD]],TNOMINA[CODIGO],TNOMINA[cargo]))</f>
        <v>AUXILIAR ADMINISTRATIVO (A)</v>
      </c>
      <c r="J707" s="21" t="str">
        <f>_xlfn.XLOOKUP(Tabla15[[#This Row],[cedula]],MINC_022025[NUMERO_DOCUMENTO],MINC_022025[LUGAR_FUNCIONES])</f>
        <v>DEPARTAMENTO DE CORRESPONDENCIA Y ARCHIVO</v>
      </c>
      <c r="K7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7" s="21" t="str">
        <f>_xlfn.XLOOKUP(Tabla15[[#This Row],[CARGO]],TSIMPLIFICADO[CARGO],TSIMPLIFICADO[CATEGORIA DEL SERVIDOR],Tabla15[[#This Row],[TIPO]])</f>
        <v>ESTATUTO SIMPLIFICADO</v>
      </c>
      <c r="M707" s="21" t="str">
        <f>IF(Tabla15[[#This Row],[CTA]]="2.1.1.3.01","TRAMITE DE PENSION",IF(Tabla15[[#This Row],[CAT1]]&lt;&gt;"",Tabla15[[#This Row],[CAT1]],Tabla15[[#This Row],[CAT2]]))</f>
        <v>ESTATUTO SIMPLIFICADO</v>
      </c>
      <c r="N707" s="86" t="str">
        <f>_xlfn.XLOOKUP(Tabla15[[#This Row],[cedula]],TFECHA[cedula],TFECHA[desde],"")</f>
        <v/>
      </c>
      <c r="O707" s="86" t="str">
        <f>_xlfn.XLOOKUP(Tabla15[[#This Row],[cedula]],TFECHA[cedula],TFECHA[hasta],"")</f>
        <v/>
      </c>
      <c r="P707" s="34">
        <f>_xlfn.XLOOKUP(Tabla15[[#This Row],[COD]],TNOMINA[CODIGO],TNOMINA[sbruto])</f>
        <v>30000</v>
      </c>
      <c r="Q707" s="34">
        <f>_xlfn.XLOOKUP(Tabla15[[#This Row],[COD]],TNOMINA[CODIGO],TNOMINA[ISR])</f>
        <v>0</v>
      </c>
      <c r="R707" s="34">
        <f>_xlfn.XLOOKUP(Tabla15[[#This Row],[COD]],TNOMINA[CODIGO],TNOMINA[SFS])</f>
        <v>912</v>
      </c>
      <c r="S707" s="34">
        <f>_xlfn.XLOOKUP(Tabla15[[#This Row],[COD]],TNOMINA[CODIGO],TNOMINA[AFP])</f>
        <v>861</v>
      </c>
      <c r="T707" s="34">
        <f>_xlfn.XLOOKUP(Tabla15[[#This Row],[COD]],TNOMINA[CODIGO],TNOMINA[Otros Descuentos])</f>
        <v>0</v>
      </c>
      <c r="U707" s="34">
        <f>_xlfn.XLOOKUP(Tabla15[[#This Row],[COD]],TNOMINA[CODIGO],TNOMINA[sneto])</f>
        <v>18836</v>
      </c>
      <c r="V707" s="21" t="str" cm="1">
        <f t="array" ref="V707">_xlfn.XLOOKUP(Tabla15[[#This Row],[cedula]],MINC_022025[NUMERO_DOCUMENTO],LEFT(MINC_022025[GENERO],1))</f>
        <v>M</v>
      </c>
      <c r="W707" s="56" t="str">
        <f>_xlfn.XLOOKUP(Tabla15[[#This Row],[DIRECCIÓN O DEPARTAMENTO]],MINC_022025[LUGAR_FUNCIONES],MINC_022025[LUGAR_FUNCIONES_CODIGO])</f>
        <v>01.83.00.00.11.01</v>
      </c>
      <c r="X707" s="21">
        <f>LEN(Tabla15[[#This Row],[CODIGO LUGAR]])</f>
        <v>17</v>
      </c>
      <c r="Y707" s="21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>
      <c r="A708" s="42" t="str">
        <f>Tabla15[[#This Row],[cedula]]&amp;Tabla15[[#This Row],[CTA]]&amp;Tabla15[[#This Row],[prog]]</f>
        <v>001128260372.1.1.1.0101</v>
      </c>
      <c r="B708" s="21" t="s">
        <v>1787</v>
      </c>
      <c r="C708" s="59" t="s">
        <v>1807</v>
      </c>
      <c r="D708" s="59" t="s">
        <v>5730</v>
      </c>
      <c r="E708" s="59" t="s">
        <v>5731</v>
      </c>
      <c r="F708" s="59" t="s">
        <v>9</v>
      </c>
      <c r="G708" s="59" t="s">
        <v>1332</v>
      </c>
      <c r="H708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708" s="21" t="str">
        <f>_xlfn.XLOOKUP(Tabla15[[#This Row],[cedula]],MINC_022025[CATEGORIA_PROPIA],MINC_022025[CARGO],_xlfn.XLOOKUP(Tabla15[[#This Row],[COD]],TNOMINA[CODIGO],TNOMINA[cargo]))</f>
        <v>MENSAJERO</v>
      </c>
      <c r="J708" s="21" t="str">
        <f>_xlfn.XLOOKUP(Tabla15[[#This Row],[cedula]],MINC_022025[NUMERO_DOCUMENTO],MINC_022025[LUGAR_FUNCIONES])</f>
        <v>DEPARTAMENTO DE CORRESPONDENCIA Y ARCHIVO</v>
      </c>
      <c r="K7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08" s="21" t="str">
        <f>_xlfn.XLOOKUP(Tabla15[[#This Row],[CARGO]],TSIMPLIFICADO[CARGO],TSIMPLIFICADO[CATEGORIA DEL SERVIDOR],Tabla15[[#This Row],[TIPO]])</f>
        <v>ESTATUTO SIMPLIFICADO</v>
      </c>
      <c r="M708" s="21" t="str">
        <f>IF(Tabla15[[#This Row],[CTA]]="2.1.1.3.01","TRAMITE DE PENSION",IF(Tabla15[[#This Row],[CAT1]]&lt;&gt;"",Tabla15[[#This Row],[CAT1]],Tabla15[[#This Row],[CAT2]]))</f>
        <v>ESTATUTO SIMPLIFICADO</v>
      </c>
      <c r="N708" s="86" t="str">
        <f>_xlfn.XLOOKUP(Tabla15[[#This Row],[cedula]],TFECHA[cedula],TFECHA[desde],"")</f>
        <v/>
      </c>
      <c r="O708" s="86" t="str">
        <f>_xlfn.XLOOKUP(Tabla15[[#This Row],[cedula]],TFECHA[cedula],TFECHA[hasta],"")</f>
        <v/>
      </c>
      <c r="P708" s="34">
        <f>_xlfn.XLOOKUP(Tabla15[[#This Row],[COD]],TNOMINA[CODIGO],TNOMINA[sbruto])</f>
        <v>26250</v>
      </c>
      <c r="Q708" s="34">
        <f>_xlfn.XLOOKUP(Tabla15[[#This Row],[COD]],TNOMINA[CODIGO],TNOMINA[ISR])</f>
        <v>0</v>
      </c>
      <c r="R708" s="34">
        <f>_xlfn.XLOOKUP(Tabla15[[#This Row],[COD]],TNOMINA[CODIGO],TNOMINA[SFS])</f>
        <v>798</v>
      </c>
      <c r="S708" s="34">
        <f>_xlfn.XLOOKUP(Tabla15[[#This Row],[COD]],TNOMINA[CODIGO],TNOMINA[AFP])</f>
        <v>753.38</v>
      </c>
      <c r="T708" s="34">
        <f>_xlfn.XLOOKUP(Tabla15[[#This Row],[COD]],TNOMINA[CODIGO],TNOMINA[Otros Descuentos])</f>
        <v>0</v>
      </c>
      <c r="U708" s="34">
        <f>_xlfn.XLOOKUP(Tabla15[[#This Row],[COD]],TNOMINA[CODIGO],TNOMINA[sneto])</f>
        <v>5415.8</v>
      </c>
      <c r="V708" s="21" t="str" cm="1">
        <f t="array" ref="V708">_xlfn.XLOOKUP(Tabla15[[#This Row],[cedula]],MINC_022025[NUMERO_DOCUMENTO],LEFT(MINC_022025[GENERO],1))</f>
        <v>M</v>
      </c>
      <c r="W708" s="56" t="str">
        <f>_xlfn.XLOOKUP(Tabla15[[#This Row],[DIRECCIÓN O DEPARTAMENTO]],MINC_022025[LUGAR_FUNCIONES],MINC_022025[LUGAR_FUNCIONES_CODIGO])</f>
        <v>01.83.00.00.11.01</v>
      </c>
      <c r="X708" s="21">
        <f>LEN(Tabla15[[#This Row],[CODIGO LUGAR]])</f>
        <v>17</v>
      </c>
      <c r="Y708" s="21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>
      <c r="A709" s="42" t="str">
        <f>Tabla15[[#This Row],[cedula]]&amp;Tabla15[[#This Row],[CTA]]&amp;Tabla15[[#This Row],[prog]]</f>
        <v>001132001822.1.1.1.0101</v>
      </c>
      <c r="B709" s="21" t="s">
        <v>1787</v>
      </c>
      <c r="C709" s="59" t="s">
        <v>1807</v>
      </c>
      <c r="D709" s="59" t="s">
        <v>5730</v>
      </c>
      <c r="E709" s="59" t="s">
        <v>5731</v>
      </c>
      <c r="F709" s="59" t="s">
        <v>9</v>
      </c>
      <c r="G709" s="59" t="s">
        <v>880</v>
      </c>
      <c r="H709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709" s="21" t="str">
        <f>_xlfn.XLOOKUP(Tabla15[[#This Row],[cedula]],MINC_022025[CATEGORIA_PROPIA],MINC_022025[CARGO],_xlfn.XLOOKUP(Tabla15[[#This Row],[COD]],TNOMINA[CODIGO],TNOMINA[cargo]))</f>
        <v>MENSAJERO EXTERNO</v>
      </c>
      <c r="J709" s="21" t="str">
        <f>_xlfn.XLOOKUP(Tabla15[[#This Row],[cedula]],MINC_022025[NUMERO_DOCUMENTO],MINC_022025[LUGAR_FUNCIONES])</f>
        <v>DEPARTAMENTO DE CORRESPONDENCIA Y ARCHIVO</v>
      </c>
      <c r="K7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09" s="21" t="str">
        <f>_xlfn.XLOOKUP(Tabla15[[#This Row],[CARGO]],TSIMPLIFICADO[CARGO],TSIMPLIFICADO[CATEGORIA DEL SERVIDOR],Tabla15[[#This Row],[TIPO]])</f>
        <v>ESTATUTO SIMPLIFICADO</v>
      </c>
      <c r="M709" s="21" t="str">
        <f>IF(Tabla15[[#This Row],[CTA]]="2.1.1.3.01","TRAMITE DE PENSION",IF(Tabla15[[#This Row],[CAT1]]&lt;&gt;"",Tabla15[[#This Row],[CAT1]],Tabla15[[#This Row],[CAT2]]))</f>
        <v>CARRERA ADMINISTRATIVA</v>
      </c>
      <c r="N709" s="86" t="str">
        <f>_xlfn.XLOOKUP(Tabla15[[#This Row],[cedula]],TFECHA[cedula],TFECHA[desde],"")</f>
        <v/>
      </c>
      <c r="O709" s="86" t="str">
        <f>_xlfn.XLOOKUP(Tabla15[[#This Row],[cedula]],TFECHA[cedula],TFECHA[hasta],"")</f>
        <v/>
      </c>
      <c r="P709" s="34">
        <f>_xlfn.XLOOKUP(Tabla15[[#This Row],[COD]],TNOMINA[CODIGO],TNOMINA[sbruto])</f>
        <v>25000</v>
      </c>
      <c r="Q709" s="34">
        <f>_xlfn.XLOOKUP(Tabla15[[#This Row],[COD]],TNOMINA[CODIGO],TNOMINA[ISR])</f>
        <v>0</v>
      </c>
      <c r="R709" s="34">
        <f>_xlfn.XLOOKUP(Tabla15[[#This Row],[COD]],TNOMINA[CODIGO],TNOMINA[SFS])</f>
        <v>760</v>
      </c>
      <c r="S709" s="34">
        <f>_xlfn.XLOOKUP(Tabla15[[#This Row],[COD]],TNOMINA[CODIGO],TNOMINA[AFP])</f>
        <v>717.5</v>
      </c>
      <c r="T709" s="34">
        <f>_xlfn.XLOOKUP(Tabla15[[#This Row],[COD]],TNOMINA[CODIGO],TNOMINA[Otros Descuentos])</f>
        <v>0</v>
      </c>
      <c r="U709" s="34">
        <f>_xlfn.XLOOKUP(Tabla15[[#This Row],[COD]],TNOMINA[CODIGO],TNOMINA[sneto])</f>
        <v>4201.7</v>
      </c>
      <c r="V709" s="21" t="str" cm="1">
        <f t="array" ref="V709">_xlfn.XLOOKUP(Tabla15[[#This Row],[cedula]],MINC_022025[NUMERO_DOCUMENTO],LEFT(MINC_022025[GENERO],1))</f>
        <v>M</v>
      </c>
      <c r="W709" s="56" t="str">
        <f>_xlfn.XLOOKUP(Tabla15[[#This Row],[DIRECCIÓN O DEPARTAMENTO]],MINC_022025[LUGAR_FUNCIONES],MINC_022025[LUGAR_FUNCIONES_CODIGO])</f>
        <v>01.83.00.00.11.01</v>
      </c>
      <c r="X709" s="21">
        <f>LEN(Tabla15[[#This Row],[CODIGO LUGAR]])</f>
        <v>17</v>
      </c>
      <c r="Y709" s="21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>
      <c r="A710" s="42" t="str">
        <f>Tabla15[[#This Row],[cedula]]&amp;Tabla15[[#This Row],[CTA]]&amp;Tabla15[[#This Row],[prog]]</f>
        <v>001167761542.1.1.1.0101</v>
      </c>
      <c r="B710" s="21" t="s">
        <v>1787</v>
      </c>
      <c r="C710" s="59" t="s">
        <v>1807</v>
      </c>
      <c r="D710" s="59" t="s">
        <v>5730</v>
      </c>
      <c r="E710" s="59" t="s">
        <v>5731</v>
      </c>
      <c r="F710" s="59" t="s">
        <v>9</v>
      </c>
      <c r="G710" s="59" t="s">
        <v>1293</v>
      </c>
      <c r="H710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710" s="21" t="str">
        <f>_xlfn.XLOOKUP(Tabla15[[#This Row],[cedula]],MINC_022025[CATEGORIA_PROPIA],MINC_022025[CARGO],_xlfn.XLOOKUP(Tabla15[[#This Row],[COD]],TNOMINA[CODIGO],TNOMINA[cargo]))</f>
        <v>MENSAJERO EXTERNO</v>
      </c>
      <c r="J710" s="21" t="str">
        <f>_xlfn.XLOOKUP(Tabla15[[#This Row],[cedula]],MINC_022025[NUMERO_DOCUMENTO],MINC_022025[LUGAR_FUNCIONES])</f>
        <v>DEPARTAMENTO DE CORRESPONDENCIA Y ARCHIVO</v>
      </c>
      <c r="K7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0" s="21" t="str">
        <f>_xlfn.XLOOKUP(Tabla15[[#This Row],[CARGO]],TSIMPLIFICADO[CARGO],TSIMPLIFICADO[CATEGORIA DEL SERVIDOR],Tabla15[[#This Row],[TIPO]])</f>
        <v>ESTATUTO SIMPLIFICADO</v>
      </c>
      <c r="M710" s="21" t="str">
        <f>IF(Tabla15[[#This Row],[CTA]]="2.1.1.3.01","TRAMITE DE PENSION",IF(Tabla15[[#This Row],[CAT1]]&lt;&gt;"",Tabla15[[#This Row],[CAT1]],Tabla15[[#This Row],[CAT2]]))</f>
        <v>ESTATUTO SIMPLIFICADO</v>
      </c>
      <c r="N710" s="86" t="str">
        <f>_xlfn.XLOOKUP(Tabla15[[#This Row],[cedula]],TFECHA[cedula],TFECHA[desde],"")</f>
        <v/>
      </c>
      <c r="O710" s="86" t="str">
        <f>_xlfn.XLOOKUP(Tabla15[[#This Row],[cedula]],TFECHA[cedula],TFECHA[hasta],"")</f>
        <v/>
      </c>
      <c r="P710" s="34">
        <f>_xlfn.XLOOKUP(Tabla15[[#This Row],[COD]],TNOMINA[CODIGO],TNOMINA[sbruto])</f>
        <v>24000</v>
      </c>
      <c r="Q710" s="34">
        <f>_xlfn.XLOOKUP(Tabla15[[#This Row],[COD]],TNOMINA[CODIGO],TNOMINA[ISR])</f>
        <v>0</v>
      </c>
      <c r="R710" s="34">
        <f>_xlfn.XLOOKUP(Tabla15[[#This Row],[COD]],TNOMINA[CODIGO],TNOMINA[SFS])</f>
        <v>729.6</v>
      </c>
      <c r="S710" s="34">
        <f>_xlfn.XLOOKUP(Tabla15[[#This Row],[COD]],TNOMINA[CODIGO],TNOMINA[AFP])</f>
        <v>688.8</v>
      </c>
      <c r="T710" s="34">
        <f>_xlfn.XLOOKUP(Tabla15[[#This Row],[COD]],TNOMINA[CODIGO],TNOMINA[Otros Descuentos])</f>
        <v>0</v>
      </c>
      <c r="U710" s="34">
        <f>_xlfn.XLOOKUP(Tabla15[[#This Row],[COD]],TNOMINA[CODIGO],TNOMINA[sneto])</f>
        <v>6467.2</v>
      </c>
      <c r="V710" s="21" t="str" cm="1">
        <f t="array" ref="V710">_xlfn.XLOOKUP(Tabla15[[#This Row],[cedula]],MINC_022025[NUMERO_DOCUMENTO],LEFT(MINC_022025[GENERO],1))</f>
        <v>M</v>
      </c>
      <c r="W710" s="56" t="str">
        <f>_xlfn.XLOOKUP(Tabla15[[#This Row],[DIRECCIÓN O DEPARTAMENTO]],MINC_022025[LUGAR_FUNCIONES],MINC_022025[LUGAR_FUNCIONES_CODIGO])</f>
        <v>01.83.00.00.11.01</v>
      </c>
      <c r="X710" s="21">
        <f>LEN(Tabla15[[#This Row],[CODIGO LUGAR]])</f>
        <v>17</v>
      </c>
      <c r="Y710" s="21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>
      <c r="A711" s="42" t="str">
        <f>Tabla15[[#This Row],[cedula]]&amp;Tabla15[[#This Row],[CTA]]&amp;Tabla15[[#This Row],[prog]]</f>
        <v>402249676422.1.1.1.0101</v>
      </c>
      <c r="B711" s="21" t="s">
        <v>1787</v>
      </c>
      <c r="C711" s="59" t="s">
        <v>1807</v>
      </c>
      <c r="D711" s="59" t="s">
        <v>5730</v>
      </c>
      <c r="E711" s="59" t="s">
        <v>5731</v>
      </c>
      <c r="F711" s="59" t="s">
        <v>9</v>
      </c>
      <c r="G711" s="59" t="s">
        <v>2233</v>
      </c>
      <c r="H711" s="21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711" s="21" t="str">
        <f>_xlfn.XLOOKUP(Tabla15[[#This Row],[cedula]],MINC_022025[CATEGORIA_PROPIA],MINC_022025[CARGO],_xlfn.XLOOKUP(Tabla15[[#This Row],[COD]],TNOMINA[CODIGO],TNOMINA[cargo]))</f>
        <v>MENSAJERO EXTERNO</v>
      </c>
      <c r="J711" s="21" t="str">
        <f>_xlfn.XLOOKUP(Tabla15[[#This Row],[cedula]],MINC_022025[NUMERO_DOCUMENTO],MINC_022025[LUGAR_FUNCIONES])</f>
        <v>DEPARTAMENTO DE CORRESPONDENCIA Y ARCHIVO</v>
      </c>
      <c r="K7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1" s="21" t="str">
        <f>_xlfn.XLOOKUP(Tabla15[[#This Row],[CARGO]],TSIMPLIFICADO[CARGO],TSIMPLIFICADO[CATEGORIA DEL SERVIDOR],Tabla15[[#This Row],[TIPO]])</f>
        <v>ESTATUTO SIMPLIFICADO</v>
      </c>
      <c r="M711" s="21" t="str">
        <f>IF(Tabla15[[#This Row],[CTA]]="2.1.1.3.01","TRAMITE DE PENSION",IF(Tabla15[[#This Row],[CAT1]]&lt;&gt;"",Tabla15[[#This Row],[CAT1]],Tabla15[[#This Row],[CAT2]]))</f>
        <v>ESTATUTO SIMPLIFICADO</v>
      </c>
      <c r="N711" s="86" t="str">
        <f>_xlfn.XLOOKUP(Tabla15[[#This Row],[cedula]],TFECHA[cedula],TFECHA[desde],"")</f>
        <v/>
      </c>
      <c r="O711" s="86" t="str">
        <f>_xlfn.XLOOKUP(Tabla15[[#This Row],[cedula]],TFECHA[cedula],TFECHA[hasta],"")</f>
        <v/>
      </c>
      <c r="P711" s="34">
        <f>_xlfn.XLOOKUP(Tabla15[[#This Row],[COD]],TNOMINA[CODIGO],TNOMINA[sbruto])</f>
        <v>24000</v>
      </c>
      <c r="Q711" s="34">
        <f>_xlfn.XLOOKUP(Tabla15[[#This Row],[COD]],TNOMINA[CODIGO],TNOMINA[ISR])</f>
        <v>0</v>
      </c>
      <c r="R711" s="34">
        <f>_xlfn.XLOOKUP(Tabla15[[#This Row],[COD]],TNOMINA[CODIGO],TNOMINA[SFS])</f>
        <v>729.6</v>
      </c>
      <c r="S711" s="34">
        <f>_xlfn.XLOOKUP(Tabla15[[#This Row],[COD]],TNOMINA[CODIGO],TNOMINA[AFP])</f>
        <v>688.8</v>
      </c>
      <c r="T711" s="34">
        <f>_xlfn.XLOOKUP(Tabla15[[#This Row],[COD]],TNOMINA[CODIGO],TNOMINA[Otros Descuentos])</f>
        <v>0</v>
      </c>
      <c r="U711" s="34">
        <f>_xlfn.XLOOKUP(Tabla15[[#This Row],[COD]],TNOMINA[CODIGO],TNOMINA[sneto])</f>
        <v>4684.88</v>
      </c>
      <c r="V711" s="21" t="str" cm="1">
        <f t="array" ref="V711">_xlfn.XLOOKUP(Tabla15[[#This Row],[cedula]],MINC_022025[NUMERO_DOCUMENTO],LEFT(MINC_022025[GENERO],1))</f>
        <v>M</v>
      </c>
      <c r="W711" s="56" t="str">
        <f>_xlfn.XLOOKUP(Tabla15[[#This Row],[DIRECCIÓN O DEPARTAMENTO]],MINC_022025[LUGAR_FUNCIONES],MINC_022025[LUGAR_FUNCIONES_CODIGO])</f>
        <v>01.83.00.00.11.01</v>
      </c>
      <c r="X711" s="21">
        <f>LEN(Tabla15[[#This Row],[CODIGO LUGAR]])</f>
        <v>17</v>
      </c>
      <c r="Y711" s="21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>
      <c r="A712" s="42" t="str">
        <f>Tabla15[[#This Row],[cedula]]&amp;Tabla15[[#This Row],[CTA]]&amp;Tabla15[[#This Row],[prog]]</f>
        <v>001151098522.1.1.1.0101</v>
      </c>
      <c r="B712" s="21" t="s">
        <v>1787</v>
      </c>
      <c r="C712" s="59" t="s">
        <v>1807</v>
      </c>
      <c r="D712" s="59" t="s">
        <v>5730</v>
      </c>
      <c r="E712" s="59" t="s">
        <v>5731</v>
      </c>
      <c r="F712" s="59" t="s">
        <v>9</v>
      </c>
      <c r="G712" s="59" t="s">
        <v>2624</v>
      </c>
      <c r="H712" s="21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12" s="21" t="str">
        <f>_xlfn.XLOOKUP(Tabla15[[#This Row],[cedula]],MINC_022025[CATEGORIA_PROPIA],MINC_022025[CARGO],_xlfn.XLOOKUP(Tabla15[[#This Row],[COD]],TNOMINA[CODIGO],TNOMINA[cargo]))</f>
        <v>MENSAJERO EXTERNO</v>
      </c>
      <c r="J712" s="21" t="str">
        <f>_xlfn.XLOOKUP(Tabla15[[#This Row],[cedula]],MINC_022025[NUMERO_DOCUMENTO],MINC_022025[LUGAR_FUNCIONES])</f>
        <v>DEPARTAMENTO DE CORRESPONDENCIA Y ARCHIVO</v>
      </c>
      <c r="K7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2" s="21" t="str">
        <f>_xlfn.XLOOKUP(Tabla15[[#This Row],[CARGO]],TSIMPLIFICADO[CARGO],TSIMPLIFICADO[CATEGORIA DEL SERVIDOR],Tabla15[[#This Row],[TIPO]])</f>
        <v>ESTATUTO SIMPLIFICADO</v>
      </c>
      <c r="M712" s="21" t="str">
        <f>IF(Tabla15[[#This Row],[CTA]]="2.1.1.3.01","TRAMITE DE PENSION",IF(Tabla15[[#This Row],[CAT1]]&lt;&gt;"",Tabla15[[#This Row],[CAT1]],Tabla15[[#This Row],[CAT2]]))</f>
        <v>ESTATUTO SIMPLIFICADO</v>
      </c>
      <c r="N712" s="86" t="str">
        <f>_xlfn.XLOOKUP(Tabla15[[#This Row],[cedula]],TFECHA[cedula],TFECHA[desde],"")</f>
        <v/>
      </c>
      <c r="O712" s="86" t="str">
        <f>_xlfn.XLOOKUP(Tabla15[[#This Row],[cedula]],TFECHA[cedula],TFECHA[hasta],"")</f>
        <v/>
      </c>
      <c r="P712" s="34">
        <f>_xlfn.XLOOKUP(Tabla15[[#This Row],[COD]],TNOMINA[CODIGO],TNOMINA[sbruto])</f>
        <v>24000</v>
      </c>
      <c r="Q712" s="34">
        <f>_xlfn.XLOOKUP(Tabla15[[#This Row],[COD]],TNOMINA[CODIGO],TNOMINA[ISR])</f>
        <v>0</v>
      </c>
      <c r="R712" s="34">
        <f>_xlfn.XLOOKUP(Tabla15[[#This Row],[COD]],TNOMINA[CODIGO],TNOMINA[SFS])</f>
        <v>729.6</v>
      </c>
      <c r="S712" s="34">
        <f>_xlfn.XLOOKUP(Tabla15[[#This Row],[COD]],TNOMINA[CODIGO],TNOMINA[AFP])</f>
        <v>688.8</v>
      </c>
      <c r="T712" s="34">
        <f>_xlfn.XLOOKUP(Tabla15[[#This Row],[COD]],TNOMINA[CODIGO],TNOMINA[Otros Descuentos])</f>
        <v>0</v>
      </c>
      <c r="U712" s="34">
        <f>_xlfn.XLOOKUP(Tabla15[[#This Row],[COD]],TNOMINA[CODIGO],TNOMINA[sneto])</f>
        <v>12490.6</v>
      </c>
      <c r="V712" s="21" t="str" cm="1">
        <f t="array" ref="V712">_xlfn.XLOOKUP(Tabla15[[#This Row],[cedula]],MINC_022025[NUMERO_DOCUMENTO],LEFT(MINC_022025[GENERO],1))</f>
        <v>M</v>
      </c>
      <c r="W712" s="56" t="str">
        <f>_xlfn.XLOOKUP(Tabla15[[#This Row],[DIRECCIÓN O DEPARTAMENTO]],MINC_022025[LUGAR_FUNCIONES],MINC_022025[LUGAR_FUNCIONES_CODIGO])</f>
        <v>01.83.00.00.11.01</v>
      </c>
      <c r="X712" s="21">
        <f>LEN(Tabla15[[#This Row],[CODIGO LUGAR]])</f>
        <v>17</v>
      </c>
      <c r="Y712" s="21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>
      <c r="A713" s="42" t="str">
        <f>Tabla15[[#This Row],[cedula]]&amp;Tabla15[[#This Row],[CTA]]&amp;Tabla15[[#This Row],[prog]]</f>
        <v>001163793222.1.1.1.0101</v>
      </c>
      <c r="B713" s="21" t="s">
        <v>1787</v>
      </c>
      <c r="C713" s="59" t="s">
        <v>1807</v>
      </c>
      <c r="D713" s="59" t="s">
        <v>5730</v>
      </c>
      <c r="E713" s="59" t="s">
        <v>5731</v>
      </c>
      <c r="F713" s="59" t="s">
        <v>9</v>
      </c>
      <c r="G713" s="59" t="s">
        <v>1432</v>
      </c>
      <c r="H713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713" s="21" t="str">
        <f>_xlfn.XLOOKUP(Tabla15[[#This Row],[cedula]],MINC_022025[CATEGORIA_PROPIA],MINC_022025[CARGO],_xlfn.XLOOKUP(Tabla15[[#This Row],[COD]],TNOMINA[CODIGO],TNOMINA[cargo]))</f>
        <v>MENSAJERO EXTERNO</v>
      </c>
      <c r="J713" s="21" t="str">
        <f>_xlfn.XLOOKUP(Tabla15[[#This Row],[cedula]],MINC_022025[NUMERO_DOCUMENTO],MINC_022025[LUGAR_FUNCIONES])</f>
        <v>DEPARTAMENTO DE CORRESPONDENCIA Y ARCHIVO</v>
      </c>
      <c r="K7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3" s="21" t="str">
        <f>_xlfn.XLOOKUP(Tabla15[[#This Row],[CARGO]],TSIMPLIFICADO[CARGO],TSIMPLIFICADO[CATEGORIA DEL SERVIDOR],Tabla15[[#This Row],[TIPO]])</f>
        <v>ESTATUTO SIMPLIFICADO</v>
      </c>
      <c r="M713" s="21" t="str">
        <f>IF(Tabla15[[#This Row],[CTA]]="2.1.1.3.01","TRAMITE DE PENSION",IF(Tabla15[[#This Row],[CAT1]]&lt;&gt;"",Tabla15[[#This Row],[CAT1]],Tabla15[[#This Row],[CAT2]]))</f>
        <v>ESTATUTO SIMPLIFICADO</v>
      </c>
      <c r="N713" s="86" t="str">
        <f>_xlfn.XLOOKUP(Tabla15[[#This Row],[cedula]],TFECHA[cedula],TFECHA[desde],"")</f>
        <v/>
      </c>
      <c r="O713" s="86" t="str">
        <f>_xlfn.XLOOKUP(Tabla15[[#This Row],[cedula]],TFECHA[cedula],TFECHA[hasta],"")</f>
        <v/>
      </c>
      <c r="P713" s="34">
        <f>_xlfn.XLOOKUP(Tabla15[[#This Row],[COD]],TNOMINA[CODIGO],TNOMINA[sbruto])</f>
        <v>24000</v>
      </c>
      <c r="Q713" s="34">
        <f>_xlfn.XLOOKUP(Tabla15[[#This Row],[COD]],TNOMINA[CODIGO],TNOMINA[ISR])</f>
        <v>0</v>
      </c>
      <c r="R713" s="34">
        <f>_xlfn.XLOOKUP(Tabla15[[#This Row],[COD]],TNOMINA[CODIGO],TNOMINA[SFS])</f>
        <v>729.6</v>
      </c>
      <c r="S713" s="34">
        <f>_xlfn.XLOOKUP(Tabla15[[#This Row],[COD]],TNOMINA[CODIGO],TNOMINA[AFP])</f>
        <v>688.8</v>
      </c>
      <c r="T713" s="34">
        <f>_xlfn.XLOOKUP(Tabla15[[#This Row],[COD]],TNOMINA[CODIGO],TNOMINA[Otros Descuentos])</f>
        <v>0</v>
      </c>
      <c r="U713" s="34">
        <f>_xlfn.XLOOKUP(Tabla15[[#This Row],[COD]],TNOMINA[CODIGO],TNOMINA[sneto])</f>
        <v>4467.92</v>
      </c>
      <c r="V713" s="21" t="str" cm="1">
        <f t="array" ref="V713">_xlfn.XLOOKUP(Tabla15[[#This Row],[cedula]],MINC_022025[NUMERO_DOCUMENTO],LEFT(MINC_022025[GENERO],1))</f>
        <v>M</v>
      </c>
      <c r="W713" s="56" t="str">
        <f>_xlfn.XLOOKUP(Tabla15[[#This Row],[DIRECCIÓN O DEPARTAMENTO]],MINC_022025[LUGAR_FUNCIONES],MINC_022025[LUGAR_FUNCIONES_CODIGO])</f>
        <v>01.83.00.00.11.01</v>
      </c>
      <c r="X713" s="21">
        <f>LEN(Tabla15[[#This Row],[CODIGO LUGAR]])</f>
        <v>17</v>
      </c>
      <c r="Y713" s="21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>
      <c r="A714" s="42" t="str">
        <f>Tabla15[[#This Row],[cedula]]&amp;Tabla15[[#This Row],[CTA]]&amp;Tabla15[[#This Row],[prog]]</f>
        <v>225004408822.1.1.1.0101</v>
      </c>
      <c r="B714" s="21" t="s">
        <v>1787</v>
      </c>
      <c r="C714" s="59" t="s">
        <v>1807</v>
      </c>
      <c r="D714" s="59" t="s">
        <v>5730</v>
      </c>
      <c r="E714" s="59" t="s">
        <v>5731</v>
      </c>
      <c r="F714" s="59" t="s">
        <v>9</v>
      </c>
      <c r="G714" s="59" t="s">
        <v>2388</v>
      </c>
      <c r="H714" s="21" t="str">
        <f>_xlfn.XLOOKUP(Tabla15[[#This Row],[cedula]],MINC_022025[CATEGORIA_PROPIA],MINC_022025[FECHA_INGRESO_PRIMER_CARGO],_xlfn.XLOOKUP(Tabla15[[#This Row],[COD]],TNOMINA[CODIGO],TNOMINA[nombre]))</f>
        <v>ERYK RANDIEL DE PEÑA DE LOS SANTOS</v>
      </c>
      <c r="I714" s="21" t="str">
        <f>_xlfn.XLOOKUP(Tabla15[[#This Row],[cedula]],MINC_022025[CATEGORIA_PROPIA],MINC_022025[CARGO],_xlfn.XLOOKUP(Tabla15[[#This Row],[COD]],TNOMINA[CODIGO],TNOMINA[cargo]))</f>
        <v>MENSAJERO EXTERNO</v>
      </c>
      <c r="J714" s="21" t="str">
        <f>_xlfn.XLOOKUP(Tabla15[[#This Row],[cedula]],MINC_022025[NUMERO_DOCUMENTO],MINC_022025[LUGAR_FUNCIONES])</f>
        <v>DEPARTAMENTO DE CORRESPONDENCIA Y ARCHIVO</v>
      </c>
      <c r="K7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4" s="21" t="str">
        <f>_xlfn.XLOOKUP(Tabla15[[#This Row],[CARGO]],TSIMPLIFICADO[CARGO],TSIMPLIFICADO[CATEGORIA DEL SERVIDOR],Tabla15[[#This Row],[TIPO]])</f>
        <v>ESTATUTO SIMPLIFICADO</v>
      </c>
      <c r="M714" s="21" t="str">
        <f>IF(Tabla15[[#This Row],[CTA]]="2.1.1.3.01","TRAMITE DE PENSION",IF(Tabla15[[#This Row],[CAT1]]&lt;&gt;"",Tabla15[[#This Row],[CAT1]],Tabla15[[#This Row],[CAT2]]))</f>
        <v>ESTATUTO SIMPLIFICADO</v>
      </c>
      <c r="N714" s="86" t="str">
        <f>_xlfn.XLOOKUP(Tabla15[[#This Row],[cedula]],TFECHA[cedula],TFECHA[desde],"")</f>
        <v/>
      </c>
      <c r="O714" s="86" t="str">
        <f>_xlfn.XLOOKUP(Tabla15[[#This Row],[cedula]],TFECHA[cedula],TFECHA[hasta],"")</f>
        <v/>
      </c>
      <c r="P714" s="34">
        <f>_xlfn.XLOOKUP(Tabla15[[#This Row],[COD]],TNOMINA[CODIGO],TNOMINA[sbruto])</f>
        <v>20000</v>
      </c>
      <c r="Q714" s="34">
        <f>_xlfn.XLOOKUP(Tabla15[[#This Row],[COD]],TNOMINA[CODIGO],TNOMINA[ISR])</f>
        <v>0</v>
      </c>
      <c r="R714" s="34">
        <f>_xlfn.XLOOKUP(Tabla15[[#This Row],[COD]],TNOMINA[CODIGO],TNOMINA[SFS])</f>
        <v>608</v>
      </c>
      <c r="S714" s="34">
        <f>_xlfn.XLOOKUP(Tabla15[[#This Row],[COD]],TNOMINA[CODIGO],TNOMINA[AFP])</f>
        <v>574</v>
      </c>
      <c r="T714" s="34">
        <f>_xlfn.XLOOKUP(Tabla15[[#This Row],[COD]],TNOMINA[CODIGO],TNOMINA[Otros Descuentos])</f>
        <v>0</v>
      </c>
      <c r="U714" s="34">
        <f>_xlfn.XLOOKUP(Tabla15[[#This Row],[COD]],TNOMINA[CODIGO],TNOMINA[sneto])</f>
        <v>6095.25</v>
      </c>
      <c r="V714" s="21" t="str" cm="1">
        <f t="array" ref="V714">_xlfn.XLOOKUP(Tabla15[[#This Row],[cedula]],MINC_022025[NUMERO_DOCUMENTO],LEFT(MINC_022025[GENERO],1))</f>
        <v>M</v>
      </c>
      <c r="W714" s="56" t="str">
        <f>_xlfn.XLOOKUP(Tabla15[[#This Row],[DIRECCIÓN O DEPARTAMENTO]],MINC_022025[LUGAR_FUNCIONES],MINC_022025[LUGAR_FUNCIONES_CODIGO])</f>
        <v>01.83.00.00.11.01</v>
      </c>
      <c r="X714" s="21">
        <f>LEN(Tabla15[[#This Row],[CODIGO LUGAR]])</f>
        <v>17</v>
      </c>
      <c r="Y714" s="21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>
      <c r="A715" s="42" t="str">
        <f>Tabla15[[#This Row],[cedula]]&amp;Tabla15[[#This Row],[CTA]]&amp;Tabla15[[#This Row],[prog]]</f>
        <v>402393238492.1.1.1.0101</v>
      </c>
      <c r="B715" s="21" t="s">
        <v>1787</v>
      </c>
      <c r="C715" s="59" t="s">
        <v>1807</v>
      </c>
      <c r="D715" s="59" t="s">
        <v>5730</v>
      </c>
      <c r="E715" s="59" t="s">
        <v>5731</v>
      </c>
      <c r="F715" s="59" t="s">
        <v>9</v>
      </c>
      <c r="G715" s="59" t="s">
        <v>2361</v>
      </c>
      <c r="H715" s="21" t="str">
        <f>_xlfn.XLOOKUP(Tabla15[[#This Row],[cedula]],MINC_022025[CATEGORIA_PROPIA],MINC_022025[FECHA_INGRESO_PRIMER_CARGO],_xlfn.XLOOKUP(Tabla15[[#This Row],[COD]],TNOMINA[CODIGO],TNOMINA[nombre]))</f>
        <v>CHERIDA PINEDA FRIAS</v>
      </c>
      <c r="I715" s="21" t="str">
        <f>_xlfn.XLOOKUP(Tabla15[[#This Row],[cedula]],MINC_022025[CATEGORIA_PROPIA],MINC_022025[CARGO],_xlfn.XLOOKUP(Tabla15[[#This Row],[COD]],TNOMINA[CODIGO],TNOMINA[cargo]))</f>
        <v>AUXILIAR ADMINISTRATIVO (A)</v>
      </c>
      <c r="J715" s="21" t="str">
        <f>_xlfn.XLOOKUP(Tabla15[[#This Row],[cedula]],MINC_022025[NUMERO_DOCUMENTO],MINC_022025[LUGAR_FUNCIONES])</f>
        <v>DEPARTAMENTO DE CORRESPONDENCIA Y ARCHIVO</v>
      </c>
      <c r="K7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5" s="21" t="str">
        <f>_xlfn.XLOOKUP(Tabla15[[#This Row],[CARGO]],TSIMPLIFICADO[CARGO],TSIMPLIFICADO[CATEGORIA DEL SERVIDOR],Tabla15[[#This Row],[TIPO]])</f>
        <v>ESTATUTO SIMPLIFICADO</v>
      </c>
      <c r="M715" s="21" t="str">
        <f>IF(Tabla15[[#This Row],[CTA]]="2.1.1.3.01","TRAMITE DE PENSION",IF(Tabla15[[#This Row],[CAT1]]&lt;&gt;"",Tabla15[[#This Row],[CAT1]],Tabla15[[#This Row],[CAT2]]))</f>
        <v>ESTATUTO SIMPLIFICADO</v>
      </c>
      <c r="N715" s="86" t="str">
        <f>_xlfn.XLOOKUP(Tabla15[[#This Row],[cedula]],TFECHA[cedula],TFECHA[desde],"")</f>
        <v/>
      </c>
      <c r="O715" s="86" t="str">
        <f>_xlfn.XLOOKUP(Tabla15[[#This Row],[cedula]],TFECHA[cedula],TFECHA[hasta],"")</f>
        <v/>
      </c>
      <c r="P715" s="34">
        <f>_xlfn.XLOOKUP(Tabla15[[#This Row],[COD]],TNOMINA[CODIGO],TNOMINA[sbruto])</f>
        <v>5833.33</v>
      </c>
      <c r="Q715" s="34">
        <f>_xlfn.XLOOKUP(Tabla15[[#This Row],[COD]],TNOMINA[CODIGO],TNOMINA[ISR])</f>
        <v>0</v>
      </c>
      <c r="R715" s="34">
        <f>_xlfn.XLOOKUP(Tabla15[[#This Row],[COD]],TNOMINA[CODIGO],TNOMINA[SFS])</f>
        <v>177.33</v>
      </c>
      <c r="S715" s="34">
        <f>_xlfn.XLOOKUP(Tabla15[[#This Row],[COD]],TNOMINA[CODIGO],TNOMINA[AFP])</f>
        <v>167.42</v>
      </c>
      <c r="T715" s="34">
        <f>_xlfn.XLOOKUP(Tabla15[[#This Row],[COD]],TNOMINA[CODIGO],TNOMINA[Otros Descuentos])</f>
        <v>0</v>
      </c>
      <c r="U715" s="34">
        <f>_xlfn.XLOOKUP(Tabla15[[#This Row],[COD]],TNOMINA[CODIGO],TNOMINA[sneto])</f>
        <v>5463.58</v>
      </c>
      <c r="V715" s="21" t="str" cm="1">
        <f t="array" ref="V715">_xlfn.XLOOKUP(Tabla15[[#This Row],[cedula]],MINC_022025[NUMERO_DOCUMENTO],LEFT(MINC_022025[GENERO],1))</f>
        <v>F</v>
      </c>
      <c r="W715" s="56" t="str">
        <f>_xlfn.XLOOKUP(Tabla15[[#This Row],[DIRECCIÓN O DEPARTAMENTO]],MINC_022025[LUGAR_FUNCIONES],MINC_022025[LUGAR_FUNCIONES_CODIGO])</f>
        <v>01.83.00.00.11.01</v>
      </c>
      <c r="X715" s="21">
        <f>LEN(Tabla15[[#This Row],[CODIGO LUGAR]])</f>
        <v>17</v>
      </c>
      <c r="Y715" s="21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>
      <c r="A716" s="42" t="str">
        <f>Tabla15[[#This Row],[cedula]]&amp;Tabla15[[#This Row],[CTA]]&amp;Tabla15[[#This Row],[prog]]</f>
        <v>224000661002.1.1.1.0101</v>
      </c>
      <c r="B716" s="21" t="s">
        <v>1787</v>
      </c>
      <c r="C716" s="59" t="s">
        <v>1807</v>
      </c>
      <c r="D716" s="59" t="s">
        <v>5730</v>
      </c>
      <c r="E716" s="59" t="s">
        <v>5731</v>
      </c>
      <c r="F716" s="59" t="s">
        <v>9</v>
      </c>
      <c r="G716" s="59" t="s">
        <v>2354</v>
      </c>
      <c r="H716" s="21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716" s="21" t="str">
        <f>_xlfn.XLOOKUP(Tabla15[[#This Row],[cedula]],MINC_022025[CATEGORIA_PROPIA],MINC_022025[CARGO],_xlfn.XLOOKUP(Tabla15[[#This Row],[COD]],TNOMINA[CODIGO],TNOMINA[cargo]))</f>
        <v>PLOMERO</v>
      </c>
      <c r="J716" s="21" t="str">
        <f>_xlfn.XLOOKUP(Tabla15[[#This Row],[cedula]],MINC_022025[NUMERO_DOCUMENTO],MINC_022025[LUGAR_FUNCIONES])</f>
        <v>DEPARTAMENTO DE SERVICIOS GENERALES</v>
      </c>
      <c r="K7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6" s="21" t="str">
        <f>_xlfn.XLOOKUP(Tabla15[[#This Row],[CARGO]],TSIMPLIFICADO[CARGO],TSIMPLIFICADO[CATEGORIA DEL SERVIDOR],Tabla15[[#This Row],[TIPO]])</f>
        <v>ESTATUTO SIMPLIFICADO</v>
      </c>
      <c r="M716" s="21" t="str">
        <f>IF(Tabla15[[#This Row],[CTA]]="2.1.1.3.01","TRAMITE DE PENSION",IF(Tabla15[[#This Row],[CAT1]]&lt;&gt;"",Tabla15[[#This Row],[CAT1]],Tabla15[[#This Row],[CAT2]]))</f>
        <v>ESTATUTO SIMPLIFICADO</v>
      </c>
      <c r="N716" s="86" t="str">
        <f>_xlfn.XLOOKUP(Tabla15[[#This Row],[cedula]],TFECHA[cedula],TFECHA[desde],"")</f>
        <v/>
      </c>
      <c r="O716" s="86" t="str">
        <f>_xlfn.XLOOKUP(Tabla15[[#This Row],[cedula]],TFECHA[cedula],TFECHA[hasta],"")</f>
        <v/>
      </c>
      <c r="P716" s="34">
        <f>_xlfn.XLOOKUP(Tabla15[[#This Row],[COD]],TNOMINA[CODIGO],TNOMINA[sbruto])</f>
        <v>48000</v>
      </c>
      <c r="Q716" s="34">
        <f>_xlfn.XLOOKUP(Tabla15[[#This Row],[COD]],TNOMINA[CODIGO],TNOMINA[ISR])</f>
        <v>1571.73</v>
      </c>
      <c r="R716" s="34">
        <f>_xlfn.XLOOKUP(Tabla15[[#This Row],[COD]],TNOMINA[CODIGO],TNOMINA[SFS])</f>
        <v>1459.2</v>
      </c>
      <c r="S716" s="34">
        <f>_xlfn.XLOOKUP(Tabla15[[#This Row],[COD]],TNOMINA[CODIGO],TNOMINA[AFP])</f>
        <v>1377.6</v>
      </c>
      <c r="T716" s="34">
        <f>_xlfn.XLOOKUP(Tabla15[[#This Row],[COD]],TNOMINA[CODIGO],TNOMINA[Otros Descuentos])</f>
        <v>24091</v>
      </c>
      <c r="U716" s="34">
        <f>_xlfn.XLOOKUP(Tabla15[[#This Row],[COD]],TNOMINA[CODIGO],TNOMINA[sneto])</f>
        <v>19500.47</v>
      </c>
      <c r="V716" s="21" t="str" cm="1">
        <f t="array" ref="V716">_xlfn.XLOOKUP(Tabla15[[#This Row],[cedula]],MINC_022025[NUMERO_DOCUMENTO],LEFT(MINC_022025[GENERO],1))</f>
        <v>M</v>
      </c>
      <c r="W716" s="56" t="str">
        <f>_xlfn.XLOOKUP(Tabla15[[#This Row],[DIRECCIÓN O DEPARTAMENTO]],MINC_022025[LUGAR_FUNCIONES],MINC_022025[LUGAR_FUNCIONES_CODIGO])</f>
        <v>01.83.00.00.11.02</v>
      </c>
      <c r="X716" s="21">
        <f>LEN(Tabla15[[#This Row],[CODIGO LUGAR]])</f>
        <v>17</v>
      </c>
      <c r="Y716" s="21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>
      <c r="A717" s="42" t="str">
        <f>Tabla15[[#This Row],[cedula]]&amp;Tabla15[[#This Row],[CTA]]&amp;Tabla15[[#This Row],[prog]]</f>
        <v>050003298202.1.1.1.0101</v>
      </c>
      <c r="B717" s="21" t="s">
        <v>1787</v>
      </c>
      <c r="C717" s="59" t="s">
        <v>1807</v>
      </c>
      <c r="D717" s="59" t="s">
        <v>5730</v>
      </c>
      <c r="E717" s="59" t="s">
        <v>5731</v>
      </c>
      <c r="F717" s="59" t="s">
        <v>9</v>
      </c>
      <c r="G717" s="59" t="s">
        <v>2318</v>
      </c>
      <c r="H717" s="21" t="str">
        <f>_xlfn.XLOOKUP(Tabla15[[#This Row],[cedula]],MINC_022025[CATEGORIA_PROPIA],MINC_022025[FECHA_INGRESO_PRIMER_CARGO],_xlfn.XLOOKUP(Tabla15[[#This Row],[COD]],TNOMINA[CODIGO],TNOMINA[nombre]))</f>
        <v>EPIFANIO GARCIA MARTE</v>
      </c>
      <c r="I717" s="21" t="str">
        <f>_xlfn.XLOOKUP(Tabla15[[#This Row],[cedula]],MINC_022025[CATEGORIA_PROPIA],MINC_022025[CARGO],_xlfn.XLOOKUP(Tabla15[[#This Row],[COD]],TNOMINA[CODIGO],TNOMINA[cargo]))</f>
        <v>ELECTRICISTA</v>
      </c>
      <c r="J717" s="21" t="str">
        <f>_xlfn.XLOOKUP(Tabla15[[#This Row],[cedula]],MINC_022025[NUMERO_DOCUMENTO],MINC_022025[LUGAR_FUNCIONES])</f>
        <v>DEPARTAMENTO DE SERVICIOS GENERALES</v>
      </c>
      <c r="K7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7" s="21" t="str">
        <f>_xlfn.XLOOKUP(Tabla15[[#This Row],[CARGO]],TSIMPLIFICADO[CARGO],TSIMPLIFICADO[CATEGORIA DEL SERVIDOR],Tabla15[[#This Row],[TIPO]])</f>
        <v>ESTATUTO SIMPLIFICADO</v>
      </c>
      <c r="M717" s="21" t="str">
        <f>IF(Tabla15[[#This Row],[CTA]]="2.1.1.3.01","TRAMITE DE PENSION",IF(Tabla15[[#This Row],[CAT1]]&lt;&gt;"",Tabla15[[#This Row],[CAT1]],Tabla15[[#This Row],[CAT2]]))</f>
        <v>ESTATUTO SIMPLIFICADO</v>
      </c>
      <c r="N717" s="86" t="str">
        <f>_xlfn.XLOOKUP(Tabla15[[#This Row],[cedula]],TFECHA[cedula],TFECHA[desde],"")</f>
        <v/>
      </c>
      <c r="O717" s="86" t="str">
        <f>_xlfn.XLOOKUP(Tabla15[[#This Row],[cedula]],TFECHA[cedula],TFECHA[hasta],"")</f>
        <v/>
      </c>
      <c r="P717" s="34">
        <f>_xlfn.XLOOKUP(Tabla15[[#This Row],[COD]],TNOMINA[CODIGO],TNOMINA[sbruto])</f>
        <v>45000</v>
      </c>
      <c r="Q717" s="34">
        <f>_xlfn.XLOOKUP(Tabla15[[#This Row],[COD]],TNOMINA[CODIGO],TNOMINA[ISR])</f>
        <v>1148.33</v>
      </c>
      <c r="R717" s="34">
        <f>_xlfn.XLOOKUP(Tabla15[[#This Row],[COD]],TNOMINA[CODIGO],TNOMINA[SFS])</f>
        <v>1368</v>
      </c>
      <c r="S717" s="34">
        <f>_xlfn.XLOOKUP(Tabla15[[#This Row],[COD]],TNOMINA[CODIGO],TNOMINA[AFP])</f>
        <v>1291.5</v>
      </c>
      <c r="T717" s="34">
        <f>_xlfn.XLOOKUP(Tabla15[[#This Row],[COD]],TNOMINA[CODIGO],TNOMINA[Otros Descuentos])</f>
        <v>25</v>
      </c>
      <c r="U717" s="34">
        <f>_xlfn.XLOOKUP(Tabla15[[#This Row],[COD]],TNOMINA[CODIGO],TNOMINA[sneto])</f>
        <v>41167.17</v>
      </c>
      <c r="V717" s="21" t="str" cm="1">
        <f t="array" ref="V717">_xlfn.XLOOKUP(Tabla15[[#This Row],[cedula]],MINC_022025[NUMERO_DOCUMENTO],LEFT(MINC_022025[GENERO],1))</f>
        <v>M</v>
      </c>
      <c r="W717" s="56" t="str">
        <f>_xlfn.XLOOKUP(Tabla15[[#This Row],[DIRECCIÓN O DEPARTAMENTO]],MINC_022025[LUGAR_FUNCIONES],MINC_022025[LUGAR_FUNCIONES_CODIGO])</f>
        <v>01.83.00.00.11.02</v>
      </c>
      <c r="X717" s="21">
        <f>LEN(Tabla15[[#This Row],[CODIGO LUGAR]])</f>
        <v>17</v>
      </c>
      <c r="Y717" s="21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>
      <c r="A718" s="42" t="str">
        <f>Tabla15[[#This Row],[cedula]]&amp;Tabla15[[#This Row],[CTA]]&amp;Tabla15[[#This Row],[prog]]</f>
        <v>041001954132.1.1.1.0101</v>
      </c>
      <c r="B718" s="21" t="s">
        <v>1787</v>
      </c>
      <c r="C718" s="59" t="s">
        <v>1807</v>
      </c>
      <c r="D718" s="59" t="s">
        <v>5730</v>
      </c>
      <c r="E718" s="59" t="s">
        <v>5731</v>
      </c>
      <c r="F718" s="59" t="s">
        <v>9</v>
      </c>
      <c r="G718" s="59" t="s">
        <v>1861</v>
      </c>
      <c r="H718" s="21" t="str">
        <f>_xlfn.XLOOKUP(Tabla15[[#This Row],[cedula]],MINC_022025[CATEGORIA_PROPIA],MINC_022025[FECHA_INGRESO_PRIMER_CARGO],_xlfn.XLOOKUP(Tabla15[[#This Row],[COD]],TNOMINA[CODIGO],TNOMINA[nombre]))</f>
        <v>JABIEL PERDOMO</v>
      </c>
      <c r="I718" s="21" t="str">
        <f>_xlfn.XLOOKUP(Tabla15[[#This Row],[cedula]],MINC_022025[CATEGORIA_PROPIA],MINC_022025[CARGO],_xlfn.XLOOKUP(Tabla15[[#This Row],[COD]],TNOMINA[CODIGO],TNOMINA[cargo]))</f>
        <v>ELECTRICISTA</v>
      </c>
      <c r="J718" s="21" t="str">
        <f>_xlfn.XLOOKUP(Tabla15[[#This Row],[cedula]],MINC_022025[NUMERO_DOCUMENTO],MINC_022025[LUGAR_FUNCIONES])</f>
        <v>DEPARTAMENTO DE SERVICIOS GENERALES</v>
      </c>
      <c r="K7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8" s="21" t="str">
        <f>_xlfn.XLOOKUP(Tabla15[[#This Row],[CARGO]],TSIMPLIFICADO[CARGO],TSIMPLIFICADO[CATEGORIA DEL SERVIDOR],Tabla15[[#This Row],[TIPO]])</f>
        <v>ESTATUTO SIMPLIFICADO</v>
      </c>
      <c r="M718" s="21" t="str">
        <f>IF(Tabla15[[#This Row],[CTA]]="2.1.1.3.01","TRAMITE DE PENSION",IF(Tabla15[[#This Row],[CAT1]]&lt;&gt;"",Tabla15[[#This Row],[CAT1]],Tabla15[[#This Row],[CAT2]]))</f>
        <v>ESTATUTO SIMPLIFICADO</v>
      </c>
      <c r="N718" s="86" t="str">
        <f>_xlfn.XLOOKUP(Tabla15[[#This Row],[cedula]],TFECHA[cedula],TFECHA[desde],"")</f>
        <v/>
      </c>
      <c r="O718" s="86" t="str">
        <f>_xlfn.XLOOKUP(Tabla15[[#This Row],[cedula]],TFECHA[cedula],TFECHA[hasta],"")</f>
        <v/>
      </c>
      <c r="P718" s="34">
        <f>_xlfn.XLOOKUP(Tabla15[[#This Row],[COD]],TNOMINA[CODIGO],TNOMINA[sbruto])</f>
        <v>45000</v>
      </c>
      <c r="Q718" s="34">
        <f>_xlfn.XLOOKUP(Tabla15[[#This Row],[COD]],TNOMINA[CODIGO],TNOMINA[ISR])</f>
        <v>1148.33</v>
      </c>
      <c r="R718" s="34">
        <f>_xlfn.XLOOKUP(Tabla15[[#This Row],[COD]],TNOMINA[CODIGO],TNOMINA[SFS])</f>
        <v>1368</v>
      </c>
      <c r="S718" s="34">
        <f>_xlfn.XLOOKUP(Tabla15[[#This Row],[COD]],TNOMINA[CODIGO],TNOMINA[AFP])</f>
        <v>1291.5</v>
      </c>
      <c r="T718" s="34">
        <f>_xlfn.XLOOKUP(Tabla15[[#This Row],[COD]],TNOMINA[CODIGO],TNOMINA[Otros Descuentos])</f>
        <v>26044.519999999997</v>
      </c>
      <c r="U718" s="34">
        <f>_xlfn.XLOOKUP(Tabla15[[#This Row],[COD]],TNOMINA[CODIGO],TNOMINA[sneto])</f>
        <v>15147.65</v>
      </c>
      <c r="V718" s="21" t="str" cm="1">
        <f t="array" ref="V718">_xlfn.XLOOKUP(Tabla15[[#This Row],[cedula]],MINC_022025[NUMERO_DOCUMENTO],LEFT(MINC_022025[GENERO],1))</f>
        <v>M</v>
      </c>
      <c r="W718" s="56" t="str">
        <f>_xlfn.XLOOKUP(Tabla15[[#This Row],[DIRECCIÓN O DEPARTAMENTO]],MINC_022025[LUGAR_FUNCIONES],MINC_022025[LUGAR_FUNCIONES_CODIGO])</f>
        <v>01.83.00.00.11.02</v>
      </c>
      <c r="X718" s="21">
        <f>LEN(Tabla15[[#This Row],[CODIGO LUGAR]])</f>
        <v>17</v>
      </c>
      <c r="Y718" s="21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>
      <c r="A719" s="42" t="str">
        <f>Tabla15[[#This Row],[cedula]]&amp;Tabla15[[#This Row],[CTA]]&amp;Tabla15[[#This Row],[prog]]</f>
        <v>001135980152.1.1.1.0101</v>
      </c>
      <c r="B719" s="21" t="s">
        <v>1787</v>
      </c>
      <c r="C719" s="59" t="s">
        <v>1807</v>
      </c>
      <c r="D719" s="59" t="s">
        <v>5730</v>
      </c>
      <c r="E719" s="59" t="s">
        <v>5731</v>
      </c>
      <c r="F719" s="59" t="s">
        <v>9</v>
      </c>
      <c r="G719" s="59" t="s">
        <v>1412</v>
      </c>
      <c r="H719" s="21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719" s="21" t="str">
        <f>_xlfn.XLOOKUP(Tabla15[[#This Row],[cedula]],MINC_022025[CATEGORIA_PROPIA],MINC_022025[CARGO],_xlfn.XLOOKUP(Tabla15[[#This Row],[COD]],TNOMINA[CODIGO],TNOMINA[cargo]))</f>
        <v>TECNICO EN REFRIGERACION</v>
      </c>
      <c r="J719" s="21" t="str">
        <f>_xlfn.XLOOKUP(Tabla15[[#This Row],[cedula]],MINC_022025[NUMERO_DOCUMENTO],MINC_022025[LUGAR_FUNCIONES])</f>
        <v>DEPARTAMENTO DE SERVICIOS GENERALES</v>
      </c>
      <c r="K7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19" s="21" t="str">
        <f>_xlfn.XLOOKUP(Tabla15[[#This Row],[CARGO]],TSIMPLIFICADO[CARGO],TSIMPLIFICADO[CATEGORIA DEL SERVIDOR],Tabla15[[#This Row],[TIPO]])</f>
        <v>ESTATUTO SIMPLIFICADO</v>
      </c>
      <c r="M719" s="21" t="str">
        <f>IF(Tabla15[[#This Row],[CTA]]="2.1.1.3.01","TRAMITE DE PENSION",IF(Tabla15[[#This Row],[CAT1]]&lt;&gt;"",Tabla15[[#This Row],[CAT1]],Tabla15[[#This Row],[CAT2]]))</f>
        <v>ESTATUTO SIMPLIFICADO</v>
      </c>
      <c r="N719" s="86" t="str">
        <f>_xlfn.XLOOKUP(Tabla15[[#This Row],[cedula]],TFECHA[cedula],TFECHA[desde],"")</f>
        <v/>
      </c>
      <c r="O719" s="86" t="str">
        <f>_xlfn.XLOOKUP(Tabla15[[#This Row],[cedula]],TFECHA[cedula],TFECHA[hasta],"")</f>
        <v/>
      </c>
      <c r="P719" s="34">
        <f>_xlfn.XLOOKUP(Tabla15[[#This Row],[COD]],TNOMINA[CODIGO],TNOMINA[sbruto])</f>
        <v>45000</v>
      </c>
      <c r="Q719" s="34">
        <f>_xlfn.XLOOKUP(Tabla15[[#This Row],[COD]],TNOMINA[CODIGO],TNOMINA[ISR])</f>
        <v>1148.33</v>
      </c>
      <c r="R719" s="34">
        <f>_xlfn.XLOOKUP(Tabla15[[#This Row],[COD]],TNOMINA[CODIGO],TNOMINA[SFS])</f>
        <v>1368</v>
      </c>
      <c r="S719" s="34">
        <f>_xlfn.XLOOKUP(Tabla15[[#This Row],[COD]],TNOMINA[CODIGO],TNOMINA[AFP])</f>
        <v>1291.5</v>
      </c>
      <c r="T719" s="34">
        <f>_xlfn.XLOOKUP(Tabla15[[#This Row],[COD]],TNOMINA[CODIGO],TNOMINA[Otros Descuentos])</f>
        <v>17113.259999999998</v>
      </c>
      <c r="U719" s="34">
        <f>_xlfn.XLOOKUP(Tabla15[[#This Row],[COD]],TNOMINA[CODIGO],TNOMINA[sneto])</f>
        <v>24078.91</v>
      </c>
      <c r="V719" s="21" t="str" cm="1">
        <f t="array" ref="V719">_xlfn.XLOOKUP(Tabla15[[#This Row],[cedula]],MINC_022025[NUMERO_DOCUMENTO],LEFT(MINC_022025[GENERO],1))</f>
        <v>M</v>
      </c>
      <c r="W719" s="56" t="str">
        <f>_xlfn.XLOOKUP(Tabla15[[#This Row],[DIRECCIÓN O DEPARTAMENTO]],MINC_022025[LUGAR_FUNCIONES],MINC_022025[LUGAR_FUNCIONES_CODIGO])</f>
        <v>01.83.00.00.11.02</v>
      </c>
      <c r="X719" s="21">
        <f>LEN(Tabla15[[#This Row],[CODIGO LUGAR]])</f>
        <v>17</v>
      </c>
      <c r="Y719" s="21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>
      <c r="A720" s="42" t="str">
        <f>Tabla15[[#This Row],[cedula]]&amp;Tabla15[[#This Row],[CTA]]&amp;Tabla15[[#This Row],[prog]]</f>
        <v>001049567272.1.1.1.0101</v>
      </c>
      <c r="B720" s="21" t="s">
        <v>1787</v>
      </c>
      <c r="C720" s="59" t="s">
        <v>1807</v>
      </c>
      <c r="D720" s="59" t="s">
        <v>5730</v>
      </c>
      <c r="E720" s="59" t="s">
        <v>5731</v>
      </c>
      <c r="F720" s="59" t="s">
        <v>9</v>
      </c>
      <c r="G720" s="59" t="s">
        <v>2331</v>
      </c>
      <c r="H720" s="21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720" s="21" t="str">
        <f>_xlfn.XLOOKUP(Tabla15[[#This Row],[cedula]],MINC_022025[CATEGORIA_PROPIA],MINC_022025[CARGO],_xlfn.XLOOKUP(Tabla15[[#This Row],[COD]],TNOMINA[CODIGO],TNOMINA[cargo]))</f>
        <v>ELECTRICISTA</v>
      </c>
      <c r="J720" s="21" t="str">
        <f>_xlfn.XLOOKUP(Tabla15[[#This Row],[cedula]],MINC_022025[NUMERO_DOCUMENTO],MINC_022025[LUGAR_FUNCIONES])</f>
        <v>DEPARTAMENTO DE SERVICIOS GENERALES</v>
      </c>
      <c r="K7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0" s="21" t="str">
        <f>_xlfn.XLOOKUP(Tabla15[[#This Row],[CARGO]],TSIMPLIFICADO[CARGO],TSIMPLIFICADO[CATEGORIA DEL SERVIDOR],Tabla15[[#This Row],[TIPO]])</f>
        <v>ESTATUTO SIMPLIFICADO</v>
      </c>
      <c r="M720" s="21" t="str">
        <f>IF(Tabla15[[#This Row],[CTA]]="2.1.1.3.01","TRAMITE DE PENSION",IF(Tabla15[[#This Row],[CAT1]]&lt;&gt;"",Tabla15[[#This Row],[CAT1]],Tabla15[[#This Row],[CAT2]]))</f>
        <v>ESTATUTO SIMPLIFICADO</v>
      </c>
      <c r="N720" s="86" t="str">
        <f>_xlfn.XLOOKUP(Tabla15[[#This Row],[cedula]],TFECHA[cedula],TFECHA[desde],"")</f>
        <v/>
      </c>
      <c r="O720" s="86" t="str">
        <f>_xlfn.XLOOKUP(Tabla15[[#This Row],[cedula]],TFECHA[cedula],TFECHA[hasta],"")</f>
        <v/>
      </c>
      <c r="P720" s="34">
        <f>_xlfn.XLOOKUP(Tabla15[[#This Row],[COD]],TNOMINA[CODIGO],TNOMINA[sbruto])</f>
        <v>45000</v>
      </c>
      <c r="Q720" s="34">
        <f>_xlfn.XLOOKUP(Tabla15[[#This Row],[COD]],TNOMINA[CODIGO],TNOMINA[ISR])</f>
        <v>1148.33</v>
      </c>
      <c r="R720" s="34">
        <f>_xlfn.XLOOKUP(Tabla15[[#This Row],[COD]],TNOMINA[CODIGO],TNOMINA[SFS])</f>
        <v>1368</v>
      </c>
      <c r="S720" s="34">
        <f>_xlfn.XLOOKUP(Tabla15[[#This Row],[COD]],TNOMINA[CODIGO],TNOMINA[AFP])</f>
        <v>1291.5</v>
      </c>
      <c r="T720" s="34">
        <f>_xlfn.XLOOKUP(Tabla15[[#This Row],[COD]],TNOMINA[CODIGO],TNOMINA[Otros Descuentos])</f>
        <v>1591</v>
      </c>
      <c r="U720" s="34">
        <f>_xlfn.XLOOKUP(Tabla15[[#This Row],[COD]],TNOMINA[CODIGO],TNOMINA[sneto])</f>
        <v>39601.17</v>
      </c>
      <c r="V720" s="21" t="str" cm="1">
        <f t="array" ref="V720">_xlfn.XLOOKUP(Tabla15[[#This Row],[cedula]],MINC_022025[NUMERO_DOCUMENTO],LEFT(MINC_022025[GENERO],1))</f>
        <v>M</v>
      </c>
      <c r="W720" s="56" t="str">
        <f>_xlfn.XLOOKUP(Tabla15[[#This Row],[DIRECCIÓN O DEPARTAMENTO]],MINC_022025[LUGAR_FUNCIONES],MINC_022025[LUGAR_FUNCIONES_CODIGO])</f>
        <v>01.83.00.00.11.02</v>
      </c>
      <c r="X720" s="21">
        <f>LEN(Tabla15[[#This Row],[CODIGO LUGAR]])</f>
        <v>17</v>
      </c>
      <c r="Y720" s="21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>
      <c r="A721" s="42" t="str">
        <f>Tabla15[[#This Row],[cedula]]&amp;Tabla15[[#This Row],[CTA]]&amp;Tabla15[[#This Row],[prog]]</f>
        <v>001002500182.1.1.1.0101</v>
      </c>
      <c r="B721" s="21" t="s">
        <v>1787</v>
      </c>
      <c r="C721" s="59" t="s">
        <v>1807</v>
      </c>
      <c r="D721" s="59" t="s">
        <v>5730</v>
      </c>
      <c r="E721" s="59" t="s">
        <v>5731</v>
      </c>
      <c r="F721" s="59" t="s">
        <v>9</v>
      </c>
      <c r="G721" s="59" t="s">
        <v>1327</v>
      </c>
      <c r="H721" s="21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721" s="21" t="str">
        <f>_xlfn.XLOOKUP(Tabla15[[#This Row],[cedula]],MINC_022025[CATEGORIA_PROPIA],MINC_022025[CARGO],_xlfn.XLOOKUP(Tabla15[[#This Row],[COD]],TNOMINA[CODIGO],TNOMINA[cargo]))</f>
        <v>ELECTRICISTA</v>
      </c>
      <c r="J721" s="21" t="str">
        <f>_xlfn.XLOOKUP(Tabla15[[#This Row],[cedula]],MINC_022025[NUMERO_DOCUMENTO],MINC_022025[LUGAR_FUNCIONES])</f>
        <v>DEPARTAMENTO DE SERVICIOS GENERALES</v>
      </c>
      <c r="K7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1" s="21" t="str">
        <f>_xlfn.XLOOKUP(Tabla15[[#This Row],[CARGO]],TSIMPLIFICADO[CARGO],TSIMPLIFICADO[CATEGORIA DEL SERVIDOR],Tabla15[[#This Row],[TIPO]])</f>
        <v>ESTATUTO SIMPLIFICADO</v>
      </c>
      <c r="M721" s="21" t="str">
        <f>IF(Tabla15[[#This Row],[CTA]]="2.1.1.3.01","TRAMITE DE PENSION",IF(Tabla15[[#This Row],[CAT1]]&lt;&gt;"",Tabla15[[#This Row],[CAT1]],Tabla15[[#This Row],[CAT2]]))</f>
        <v>ESTATUTO SIMPLIFICADO</v>
      </c>
      <c r="N721" s="86" t="str">
        <f>_xlfn.XLOOKUP(Tabla15[[#This Row],[cedula]],TFECHA[cedula],TFECHA[desde],"")</f>
        <v/>
      </c>
      <c r="O721" s="86" t="str">
        <f>_xlfn.XLOOKUP(Tabla15[[#This Row],[cedula]],TFECHA[cedula],TFECHA[hasta],"")</f>
        <v/>
      </c>
      <c r="P721" s="34">
        <f>_xlfn.XLOOKUP(Tabla15[[#This Row],[COD]],TNOMINA[CODIGO],TNOMINA[sbruto])</f>
        <v>36000</v>
      </c>
      <c r="Q721" s="34">
        <f>_xlfn.XLOOKUP(Tabla15[[#This Row],[COD]],TNOMINA[CODIGO],TNOMINA[ISR])</f>
        <v>0</v>
      </c>
      <c r="R721" s="34">
        <f>_xlfn.XLOOKUP(Tabla15[[#This Row],[COD]],TNOMINA[CODIGO],TNOMINA[SFS])</f>
        <v>1094.4000000000001</v>
      </c>
      <c r="S721" s="34">
        <f>_xlfn.XLOOKUP(Tabla15[[#This Row],[COD]],TNOMINA[CODIGO],TNOMINA[AFP])</f>
        <v>1033.2</v>
      </c>
      <c r="T721" s="34">
        <f>_xlfn.XLOOKUP(Tabla15[[#This Row],[COD]],TNOMINA[CODIGO],TNOMINA[Otros Descuentos])</f>
        <v>0</v>
      </c>
      <c r="U721" s="34">
        <f>_xlfn.XLOOKUP(Tabla15[[#This Row],[COD]],TNOMINA[CODIGO],TNOMINA[sneto])</f>
        <v>28781.4</v>
      </c>
      <c r="V721" s="21" t="str" cm="1">
        <f t="array" ref="V721">_xlfn.XLOOKUP(Tabla15[[#This Row],[cedula]],MINC_022025[NUMERO_DOCUMENTO],LEFT(MINC_022025[GENERO],1))</f>
        <v>M</v>
      </c>
      <c r="W721" s="56" t="str">
        <f>_xlfn.XLOOKUP(Tabla15[[#This Row],[DIRECCIÓN O DEPARTAMENTO]],MINC_022025[LUGAR_FUNCIONES],MINC_022025[LUGAR_FUNCIONES_CODIGO])</f>
        <v>01.83.00.00.11.02</v>
      </c>
      <c r="X721" s="21">
        <f>LEN(Tabla15[[#This Row],[CODIGO LUGAR]])</f>
        <v>17</v>
      </c>
      <c r="Y721" s="21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>
      <c r="A722" s="42" t="str">
        <f>Tabla15[[#This Row],[cedula]]&amp;Tabla15[[#This Row],[CTA]]&amp;Tabla15[[#This Row],[prog]]</f>
        <v>402123656842.1.1.1.0101</v>
      </c>
      <c r="B722" s="21" t="s">
        <v>1787</v>
      </c>
      <c r="C722" s="59" t="s">
        <v>1807</v>
      </c>
      <c r="D722" s="59" t="s">
        <v>5730</v>
      </c>
      <c r="E722" s="59" t="s">
        <v>5731</v>
      </c>
      <c r="F722" s="59" t="s">
        <v>9</v>
      </c>
      <c r="G722" s="59" t="s">
        <v>2371</v>
      </c>
      <c r="H722" s="21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722" s="21" t="str">
        <f>_xlfn.XLOOKUP(Tabla15[[#This Row],[cedula]],MINC_022025[CATEGORIA_PROPIA],MINC_022025[CARGO],_xlfn.XLOOKUP(Tabla15[[#This Row],[COD]],TNOMINA[CODIGO],TNOMINA[cargo]))</f>
        <v>SECRETARIA</v>
      </c>
      <c r="J722" s="21" t="str">
        <f>_xlfn.XLOOKUP(Tabla15[[#This Row],[cedula]],MINC_022025[NUMERO_DOCUMENTO],MINC_022025[LUGAR_FUNCIONES])</f>
        <v>DEPARTAMENTO DE SERVICIOS GENERALES</v>
      </c>
      <c r="K7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2" s="21" t="str">
        <f>_xlfn.XLOOKUP(Tabla15[[#This Row],[CARGO]],TSIMPLIFICADO[CARGO],TSIMPLIFICADO[CATEGORIA DEL SERVIDOR],Tabla15[[#This Row],[TIPO]])</f>
        <v>ESTATUTO SIMPLIFICADO</v>
      </c>
      <c r="M722" s="21" t="str">
        <f>IF(Tabla15[[#This Row],[CTA]]="2.1.1.3.01","TRAMITE DE PENSION",IF(Tabla15[[#This Row],[CAT1]]&lt;&gt;"",Tabla15[[#This Row],[CAT1]],Tabla15[[#This Row],[CAT2]]))</f>
        <v>ESTATUTO SIMPLIFICADO</v>
      </c>
      <c r="N722" s="86" t="str">
        <f>_xlfn.XLOOKUP(Tabla15[[#This Row],[cedula]],TFECHA[cedula],TFECHA[desde],"")</f>
        <v/>
      </c>
      <c r="O722" s="86" t="str">
        <f>_xlfn.XLOOKUP(Tabla15[[#This Row],[cedula]],TFECHA[cedula],TFECHA[hasta],"")</f>
        <v/>
      </c>
      <c r="P722" s="34">
        <f>_xlfn.XLOOKUP(Tabla15[[#This Row],[COD]],TNOMINA[CODIGO],TNOMINA[sbruto])</f>
        <v>35000</v>
      </c>
      <c r="Q722" s="34">
        <f>_xlfn.XLOOKUP(Tabla15[[#This Row],[COD]],TNOMINA[CODIGO],TNOMINA[ISR])</f>
        <v>0</v>
      </c>
      <c r="R722" s="34">
        <f>_xlfn.XLOOKUP(Tabla15[[#This Row],[COD]],TNOMINA[CODIGO],TNOMINA[SFS])</f>
        <v>1064</v>
      </c>
      <c r="S722" s="34">
        <f>_xlfn.XLOOKUP(Tabla15[[#This Row],[COD]],TNOMINA[CODIGO],TNOMINA[AFP])</f>
        <v>1004.5</v>
      </c>
      <c r="T722" s="34">
        <f>_xlfn.XLOOKUP(Tabla15[[#This Row],[COD]],TNOMINA[CODIGO],TNOMINA[Otros Descuentos])</f>
        <v>0</v>
      </c>
      <c r="U722" s="34">
        <f>_xlfn.XLOOKUP(Tabla15[[#This Row],[COD]],TNOMINA[CODIGO],TNOMINA[sneto])</f>
        <v>28240.5</v>
      </c>
      <c r="V722" s="21" t="str" cm="1">
        <f t="array" ref="V722">_xlfn.XLOOKUP(Tabla15[[#This Row],[cedula]],MINC_022025[NUMERO_DOCUMENTO],LEFT(MINC_022025[GENERO],1))</f>
        <v>F</v>
      </c>
      <c r="W722" s="56" t="str">
        <f>_xlfn.XLOOKUP(Tabla15[[#This Row],[DIRECCIÓN O DEPARTAMENTO]],MINC_022025[LUGAR_FUNCIONES],MINC_022025[LUGAR_FUNCIONES_CODIGO])</f>
        <v>01.83.00.00.11.02</v>
      </c>
      <c r="X722" s="21">
        <f>LEN(Tabla15[[#This Row],[CODIGO LUGAR]])</f>
        <v>17</v>
      </c>
      <c r="Y722" s="21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>
      <c r="A723" s="42" t="str">
        <f>Tabla15[[#This Row],[cedula]]&amp;Tabla15[[#This Row],[CTA]]&amp;Tabla15[[#This Row],[prog]]</f>
        <v>001181761712.1.1.1.0101</v>
      </c>
      <c r="B723" s="21" t="s">
        <v>1787</v>
      </c>
      <c r="C723" s="59" t="s">
        <v>1807</v>
      </c>
      <c r="D723" s="59" t="s">
        <v>5730</v>
      </c>
      <c r="E723" s="59" t="s">
        <v>5731</v>
      </c>
      <c r="F723" s="59" t="s">
        <v>9</v>
      </c>
      <c r="G723" s="59" t="s">
        <v>1362</v>
      </c>
      <c r="H723" s="21" t="str">
        <f>_xlfn.XLOOKUP(Tabla15[[#This Row],[cedula]],MINC_022025[CATEGORIA_PROPIA],MINC_022025[FECHA_INGRESO_PRIMER_CARGO],_xlfn.XLOOKUP(Tabla15[[#This Row],[COD]],TNOMINA[CODIGO],TNOMINA[nombre]))</f>
        <v>MARIELA PAREDES ARIAS</v>
      </c>
      <c r="I723" s="21" t="str">
        <f>_xlfn.XLOOKUP(Tabla15[[#This Row],[cedula]],MINC_022025[CATEGORIA_PROPIA],MINC_022025[CARGO],_xlfn.XLOOKUP(Tabla15[[#This Row],[COD]],TNOMINA[CODIGO],TNOMINA[cargo]))</f>
        <v>SECRETARIO (A)</v>
      </c>
      <c r="J723" s="21" t="str">
        <f>_xlfn.XLOOKUP(Tabla15[[#This Row],[cedula]],MINC_022025[NUMERO_DOCUMENTO],MINC_022025[LUGAR_FUNCIONES])</f>
        <v>DEPARTAMENTO DE SERVICIOS GENERALES</v>
      </c>
      <c r="K7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3" s="21" t="str">
        <f>_xlfn.XLOOKUP(Tabla15[[#This Row],[CARGO]],TSIMPLIFICADO[CARGO],TSIMPLIFICADO[CATEGORIA DEL SERVIDOR],Tabla15[[#This Row],[TIPO]])</f>
        <v>ESTATUTO SIMPLIFICADO</v>
      </c>
      <c r="M723" s="21" t="str">
        <f>IF(Tabla15[[#This Row],[CTA]]="2.1.1.3.01","TRAMITE DE PENSION",IF(Tabla15[[#This Row],[CAT1]]&lt;&gt;"",Tabla15[[#This Row],[CAT1]],Tabla15[[#This Row],[CAT2]]))</f>
        <v>ESTATUTO SIMPLIFICADO</v>
      </c>
      <c r="N723" s="86" t="str">
        <f>_xlfn.XLOOKUP(Tabla15[[#This Row],[cedula]],TFECHA[cedula],TFECHA[desde],"")</f>
        <v/>
      </c>
      <c r="O723" s="86" t="str">
        <f>_xlfn.XLOOKUP(Tabla15[[#This Row],[cedula]],TFECHA[cedula],TFECHA[hasta],"")</f>
        <v/>
      </c>
      <c r="P723" s="34">
        <f>_xlfn.XLOOKUP(Tabla15[[#This Row],[COD]],TNOMINA[CODIGO],TNOMINA[sbruto])</f>
        <v>35000</v>
      </c>
      <c r="Q723" s="34">
        <f>_xlfn.XLOOKUP(Tabla15[[#This Row],[COD]],TNOMINA[CODIGO],TNOMINA[ISR])</f>
        <v>0</v>
      </c>
      <c r="R723" s="34">
        <f>_xlfn.XLOOKUP(Tabla15[[#This Row],[COD]],TNOMINA[CODIGO],TNOMINA[SFS])</f>
        <v>1064</v>
      </c>
      <c r="S723" s="34">
        <f>_xlfn.XLOOKUP(Tabla15[[#This Row],[COD]],TNOMINA[CODIGO],TNOMINA[AFP])</f>
        <v>1004.5</v>
      </c>
      <c r="T723" s="34">
        <f>_xlfn.XLOOKUP(Tabla15[[#This Row],[COD]],TNOMINA[CODIGO],TNOMINA[Otros Descuentos])</f>
        <v>0</v>
      </c>
      <c r="U723" s="34">
        <f>_xlfn.XLOOKUP(Tabla15[[#This Row],[COD]],TNOMINA[CODIGO],TNOMINA[sneto])</f>
        <v>32906.5</v>
      </c>
      <c r="V723" s="21" t="str" cm="1">
        <f t="array" ref="V723">_xlfn.XLOOKUP(Tabla15[[#This Row],[cedula]],MINC_022025[NUMERO_DOCUMENTO],LEFT(MINC_022025[GENERO],1))</f>
        <v>F</v>
      </c>
      <c r="W723" s="56" t="str">
        <f>_xlfn.XLOOKUP(Tabla15[[#This Row],[DIRECCIÓN O DEPARTAMENTO]],MINC_022025[LUGAR_FUNCIONES],MINC_022025[LUGAR_FUNCIONES_CODIGO])</f>
        <v>01.83.00.00.11.02</v>
      </c>
      <c r="X723" s="21">
        <f>LEN(Tabla15[[#This Row],[CODIGO LUGAR]])</f>
        <v>17</v>
      </c>
      <c r="Y723" s="21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>
      <c r="A724" s="42" t="str">
        <f>Tabla15[[#This Row],[cedula]]&amp;Tabla15[[#This Row],[CTA]]&amp;Tabla15[[#This Row],[prog]]</f>
        <v>001067023272.1.1.1.0101</v>
      </c>
      <c r="B724" s="21" t="s">
        <v>1787</v>
      </c>
      <c r="C724" s="59" t="s">
        <v>1807</v>
      </c>
      <c r="D724" s="59" t="s">
        <v>5730</v>
      </c>
      <c r="E724" s="59" t="s">
        <v>5731</v>
      </c>
      <c r="F724" s="59" t="s">
        <v>9</v>
      </c>
      <c r="G724" s="59" t="s">
        <v>2327</v>
      </c>
      <c r="H724" s="21" t="str">
        <f>_xlfn.XLOOKUP(Tabla15[[#This Row],[cedula]],MINC_022025[CATEGORIA_PROPIA],MINC_022025[FECHA_INGRESO_PRIMER_CARGO],_xlfn.XLOOKUP(Tabla15[[#This Row],[COD]],TNOMINA[CODIGO],TNOMINA[nombre]))</f>
        <v>NORBERTO CABRAL</v>
      </c>
      <c r="I724" s="21" t="str">
        <f>_xlfn.XLOOKUP(Tabla15[[#This Row],[cedula]],MINC_022025[CATEGORIA_PROPIA],MINC_022025[CARGO],_xlfn.XLOOKUP(Tabla15[[#This Row],[COD]],TNOMINA[CODIGO],TNOMINA[cargo]))</f>
        <v>SUPERVISOR (A) MAYORDOMIA</v>
      </c>
      <c r="J724" s="21" t="str">
        <f>_xlfn.XLOOKUP(Tabla15[[#This Row],[cedula]],MINC_022025[NUMERO_DOCUMENTO],MINC_022025[LUGAR_FUNCIONES])</f>
        <v>DEPARTAMENTO DE SERVICIOS GENERALES</v>
      </c>
      <c r="K7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4" s="21" t="str">
        <f>_xlfn.XLOOKUP(Tabla15[[#This Row],[CARGO]],TSIMPLIFICADO[CARGO],TSIMPLIFICADO[CATEGORIA DEL SERVIDOR],Tabla15[[#This Row],[TIPO]])</f>
        <v>ESTATUTO SIMPLIFICADO</v>
      </c>
      <c r="M724" s="21" t="str">
        <f>IF(Tabla15[[#This Row],[CTA]]="2.1.1.3.01","TRAMITE DE PENSION",IF(Tabla15[[#This Row],[CAT1]]&lt;&gt;"",Tabla15[[#This Row],[CAT1]],Tabla15[[#This Row],[CAT2]]))</f>
        <v>ESTATUTO SIMPLIFICADO</v>
      </c>
      <c r="N724" s="86" t="str">
        <f>_xlfn.XLOOKUP(Tabla15[[#This Row],[cedula]],TFECHA[cedula],TFECHA[desde],"")</f>
        <v/>
      </c>
      <c r="O724" s="86" t="str">
        <f>_xlfn.XLOOKUP(Tabla15[[#This Row],[cedula]],TFECHA[cedula],TFECHA[hasta],"")</f>
        <v/>
      </c>
      <c r="P724" s="34">
        <f>_xlfn.XLOOKUP(Tabla15[[#This Row],[COD]],TNOMINA[CODIGO],TNOMINA[sbruto])</f>
        <v>30000</v>
      </c>
      <c r="Q724" s="34">
        <f>_xlfn.XLOOKUP(Tabla15[[#This Row],[COD]],TNOMINA[CODIGO],TNOMINA[ISR])</f>
        <v>0</v>
      </c>
      <c r="R724" s="34">
        <f>_xlfn.XLOOKUP(Tabla15[[#This Row],[COD]],TNOMINA[CODIGO],TNOMINA[SFS])</f>
        <v>912</v>
      </c>
      <c r="S724" s="34">
        <f>_xlfn.XLOOKUP(Tabla15[[#This Row],[COD]],TNOMINA[CODIGO],TNOMINA[AFP])</f>
        <v>861</v>
      </c>
      <c r="T724" s="34">
        <f>_xlfn.XLOOKUP(Tabla15[[#This Row],[COD]],TNOMINA[CODIGO],TNOMINA[Otros Descuentos])</f>
        <v>0</v>
      </c>
      <c r="U724" s="34">
        <f>_xlfn.XLOOKUP(Tabla15[[#This Row],[COD]],TNOMINA[CODIGO],TNOMINA[sneto])</f>
        <v>22553.43</v>
      </c>
      <c r="V724" s="21" t="str" cm="1">
        <f t="array" ref="V724">_xlfn.XLOOKUP(Tabla15[[#This Row],[cedula]],MINC_022025[NUMERO_DOCUMENTO],LEFT(MINC_022025[GENERO],1))</f>
        <v>M</v>
      </c>
      <c r="W724" s="56" t="str">
        <f>_xlfn.XLOOKUP(Tabla15[[#This Row],[DIRECCIÓN O DEPARTAMENTO]],MINC_022025[LUGAR_FUNCIONES],MINC_022025[LUGAR_FUNCIONES_CODIGO])</f>
        <v>01.83.00.00.11.02</v>
      </c>
      <c r="X724" s="21">
        <f>LEN(Tabla15[[#This Row],[CODIGO LUGAR]])</f>
        <v>17</v>
      </c>
      <c r="Y724" s="21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>
      <c r="A725" s="42" t="str">
        <f>Tabla15[[#This Row],[cedula]]&amp;Tabla15[[#This Row],[CTA]]&amp;Tabla15[[#This Row],[prog]]</f>
        <v>136001691332.1.1.1.0101</v>
      </c>
      <c r="B725" s="21" t="s">
        <v>1787</v>
      </c>
      <c r="C725" s="59" t="s">
        <v>1807</v>
      </c>
      <c r="D725" s="59" t="s">
        <v>5730</v>
      </c>
      <c r="E725" s="59" t="s">
        <v>5731</v>
      </c>
      <c r="F725" s="59" t="s">
        <v>9</v>
      </c>
      <c r="G725" s="59" t="s">
        <v>1262</v>
      </c>
      <c r="H725" s="21" t="str">
        <f>_xlfn.XLOOKUP(Tabla15[[#This Row],[cedula]],MINC_022025[CATEGORIA_PROPIA],MINC_022025[FECHA_INGRESO_PRIMER_CARGO],_xlfn.XLOOKUP(Tabla15[[#This Row],[COD]],TNOMINA[CODIGO],TNOMINA[nombre]))</f>
        <v>BLAS LUNA</v>
      </c>
      <c r="I725" s="21" t="str">
        <f>_xlfn.XLOOKUP(Tabla15[[#This Row],[cedula]],MINC_022025[CATEGORIA_PROPIA],MINC_022025[CARGO],_xlfn.XLOOKUP(Tabla15[[#This Row],[COD]],TNOMINA[CODIGO],TNOMINA[cargo]))</f>
        <v>CONSERJE</v>
      </c>
      <c r="J725" s="21" t="str">
        <f>_xlfn.XLOOKUP(Tabla15[[#This Row],[cedula]],MINC_022025[NUMERO_DOCUMENTO],MINC_022025[LUGAR_FUNCIONES])</f>
        <v>DEPARTAMENTO DE SERVICIOS GENERALES</v>
      </c>
      <c r="K7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5" s="21" t="str">
        <f>_xlfn.XLOOKUP(Tabla15[[#This Row],[CARGO]],TSIMPLIFICADO[CARGO],TSIMPLIFICADO[CATEGORIA DEL SERVIDOR],Tabla15[[#This Row],[TIPO]])</f>
        <v>ESTATUTO SIMPLIFICADO</v>
      </c>
      <c r="M725" s="21" t="str">
        <f>IF(Tabla15[[#This Row],[CTA]]="2.1.1.3.01","TRAMITE DE PENSION",IF(Tabla15[[#This Row],[CAT1]]&lt;&gt;"",Tabla15[[#This Row],[CAT1]],Tabla15[[#This Row],[CAT2]]))</f>
        <v>ESTATUTO SIMPLIFICADO</v>
      </c>
      <c r="N725" s="86" t="str">
        <f>_xlfn.XLOOKUP(Tabla15[[#This Row],[cedula]],TFECHA[cedula],TFECHA[desde],"")</f>
        <v/>
      </c>
      <c r="O725" s="86" t="str">
        <f>_xlfn.XLOOKUP(Tabla15[[#This Row],[cedula]],TFECHA[cedula],TFECHA[hasta],"")</f>
        <v/>
      </c>
      <c r="P725" s="34">
        <f>_xlfn.XLOOKUP(Tabla15[[#This Row],[COD]],TNOMINA[CODIGO],TNOMINA[sbruto])</f>
        <v>24000</v>
      </c>
      <c r="Q725" s="34">
        <f>_xlfn.XLOOKUP(Tabla15[[#This Row],[COD]],TNOMINA[CODIGO],TNOMINA[ISR])</f>
        <v>0</v>
      </c>
      <c r="R725" s="34">
        <f>_xlfn.XLOOKUP(Tabla15[[#This Row],[COD]],TNOMINA[CODIGO],TNOMINA[SFS])</f>
        <v>729.6</v>
      </c>
      <c r="S725" s="34">
        <f>_xlfn.XLOOKUP(Tabla15[[#This Row],[COD]],TNOMINA[CODIGO],TNOMINA[AFP])</f>
        <v>688.8</v>
      </c>
      <c r="T725" s="34">
        <f>_xlfn.XLOOKUP(Tabla15[[#This Row],[COD]],TNOMINA[CODIGO],TNOMINA[Otros Descuentos])</f>
        <v>0</v>
      </c>
      <c r="U725" s="34">
        <f>_xlfn.XLOOKUP(Tabla15[[#This Row],[COD]],TNOMINA[CODIGO],TNOMINA[sneto])</f>
        <v>19490.599999999999</v>
      </c>
      <c r="V725" s="21" t="str" cm="1">
        <f t="array" ref="V725">_xlfn.XLOOKUP(Tabla15[[#This Row],[cedula]],MINC_022025[NUMERO_DOCUMENTO],LEFT(MINC_022025[GENERO],1))</f>
        <v>M</v>
      </c>
      <c r="W725" s="56" t="str">
        <f>_xlfn.XLOOKUP(Tabla15[[#This Row],[DIRECCIÓN O DEPARTAMENTO]],MINC_022025[LUGAR_FUNCIONES],MINC_022025[LUGAR_FUNCIONES_CODIGO])</f>
        <v>01.83.00.00.11.02</v>
      </c>
      <c r="X725" s="21">
        <f>LEN(Tabla15[[#This Row],[CODIGO LUGAR]])</f>
        <v>17</v>
      </c>
      <c r="Y725" s="21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>
      <c r="A726" s="42" t="str">
        <f>Tabla15[[#This Row],[cedula]]&amp;Tabla15[[#This Row],[CTA]]&amp;Tabla15[[#This Row],[prog]]</f>
        <v>026013383262.1.1.1.0101</v>
      </c>
      <c r="B726" s="21" t="s">
        <v>1787</v>
      </c>
      <c r="C726" s="59" t="s">
        <v>1807</v>
      </c>
      <c r="D726" s="59" t="s">
        <v>5730</v>
      </c>
      <c r="E726" s="59" t="s">
        <v>5731</v>
      </c>
      <c r="F726" s="59" t="s">
        <v>9</v>
      </c>
      <c r="G726" s="59" t="s">
        <v>2409</v>
      </c>
      <c r="H726" s="21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726" s="21" t="str">
        <f>_xlfn.XLOOKUP(Tabla15[[#This Row],[cedula]],MINC_022025[CATEGORIA_PROPIA],MINC_022025[CARGO],_xlfn.XLOOKUP(Tabla15[[#This Row],[COD]],TNOMINA[CODIGO],TNOMINA[cargo]))</f>
        <v>CONSERJE</v>
      </c>
      <c r="J726" s="21" t="str">
        <f>_xlfn.XLOOKUP(Tabla15[[#This Row],[cedula]],MINC_022025[NUMERO_DOCUMENTO],MINC_022025[LUGAR_FUNCIONES])</f>
        <v>DEPARTAMENTO DE SERVICIOS GENERALES</v>
      </c>
      <c r="K7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6" s="21" t="str">
        <f>_xlfn.XLOOKUP(Tabla15[[#This Row],[CARGO]],TSIMPLIFICADO[CARGO],TSIMPLIFICADO[CATEGORIA DEL SERVIDOR],Tabla15[[#This Row],[TIPO]])</f>
        <v>ESTATUTO SIMPLIFICADO</v>
      </c>
      <c r="M726" s="21" t="str">
        <f>IF(Tabla15[[#This Row],[CTA]]="2.1.1.3.01","TRAMITE DE PENSION",IF(Tabla15[[#This Row],[CAT1]]&lt;&gt;"",Tabla15[[#This Row],[CAT1]],Tabla15[[#This Row],[CAT2]]))</f>
        <v>ESTATUTO SIMPLIFICADO</v>
      </c>
      <c r="N726" s="86" t="str">
        <f>_xlfn.XLOOKUP(Tabla15[[#This Row],[cedula]],TFECHA[cedula],TFECHA[desde],"")</f>
        <v/>
      </c>
      <c r="O726" s="86" t="str">
        <f>_xlfn.XLOOKUP(Tabla15[[#This Row],[cedula]],TFECHA[cedula],TFECHA[hasta],"")</f>
        <v/>
      </c>
      <c r="P726" s="34">
        <f>_xlfn.XLOOKUP(Tabla15[[#This Row],[COD]],TNOMINA[CODIGO],TNOMINA[sbruto])</f>
        <v>24000</v>
      </c>
      <c r="Q726" s="34">
        <f>_xlfn.XLOOKUP(Tabla15[[#This Row],[COD]],TNOMINA[CODIGO],TNOMINA[ISR])</f>
        <v>0</v>
      </c>
      <c r="R726" s="34">
        <f>_xlfn.XLOOKUP(Tabla15[[#This Row],[COD]],TNOMINA[CODIGO],TNOMINA[SFS])</f>
        <v>729.6</v>
      </c>
      <c r="S726" s="34">
        <f>_xlfn.XLOOKUP(Tabla15[[#This Row],[COD]],TNOMINA[CODIGO],TNOMINA[AFP])</f>
        <v>688.8</v>
      </c>
      <c r="T726" s="34">
        <f>_xlfn.XLOOKUP(Tabla15[[#This Row],[COD]],TNOMINA[CODIGO],TNOMINA[Otros Descuentos])</f>
        <v>0</v>
      </c>
      <c r="U726" s="34">
        <f>_xlfn.XLOOKUP(Tabla15[[#This Row],[COD]],TNOMINA[CODIGO],TNOMINA[sneto])</f>
        <v>20490.599999999999</v>
      </c>
      <c r="V726" s="21" t="str" cm="1">
        <f t="array" ref="V726">_xlfn.XLOOKUP(Tabla15[[#This Row],[cedula]],MINC_022025[NUMERO_DOCUMENTO],LEFT(MINC_022025[GENERO],1))</f>
        <v>F</v>
      </c>
      <c r="W726" s="56" t="str">
        <f>_xlfn.XLOOKUP(Tabla15[[#This Row],[DIRECCIÓN O DEPARTAMENTO]],MINC_022025[LUGAR_FUNCIONES],MINC_022025[LUGAR_FUNCIONES_CODIGO])</f>
        <v>01.83.00.00.11.02</v>
      </c>
      <c r="X726" s="21">
        <f>LEN(Tabla15[[#This Row],[CODIGO LUGAR]])</f>
        <v>17</v>
      </c>
      <c r="Y726" s="21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>
      <c r="A727" s="42" t="str">
        <f>Tabla15[[#This Row],[cedula]]&amp;Tabla15[[#This Row],[CTA]]&amp;Tabla15[[#This Row],[prog]]</f>
        <v>402313063542.1.1.1.0101</v>
      </c>
      <c r="B727" s="21" t="s">
        <v>1787</v>
      </c>
      <c r="C727" s="59" t="s">
        <v>1807</v>
      </c>
      <c r="D727" s="59" t="s">
        <v>5730</v>
      </c>
      <c r="E727" s="59" t="s">
        <v>5731</v>
      </c>
      <c r="F727" s="59" t="s">
        <v>9</v>
      </c>
      <c r="G727" s="59" t="s">
        <v>2424</v>
      </c>
      <c r="H727" s="21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727" s="21" t="str">
        <f>_xlfn.XLOOKUP(Tabla15[[#This Row],[cedula]],MINC_022025[CATEGORIA_PROPIA],MINC_022025[CARGO],_xlfn.XLOOKUP(Tabla15[[#This Row],[COD]],TNOMINA[CODIGO],TNOMINA[cargo]))</f>
        <v>AYUDANTE DE MANTENIMIENTO</v>
      </c>
      <c r="J727" s="21" t="str">
        <f>_xlfn.XLOOKUP(Tabla15[[#This Row],[cedula]],MINC_022025[NUMERO_DOCUMENTO],MINC_022025[LUGAR_FUNCIONES])</f>
        <v>DEPARTAMENTO DE SERVICIOS GENERALES</v>
      </c>
      <c r="K7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7" s="21" t="str">
        <f>_xlfn.XLOOKUP(Tabla15[[#This Row],[CARGO]],TSIMPLIFICADO[CARGO],TSIMPLIFICADO[CATEGORIA DEL SERVIDOR],Tabla15[[#This Row],[TIPO]])</f>
        <v>ESTATUTO SIMPLIFICADO</v>
      </c>
      <c r="M727" s="21" t="str">
        <f>IF(Tabla15[[#This Row],[CTA]]="2.1.1.3.01","TRAMITE DE PENSION",IF(Tabla15[[#This Row],[CAT1]]&lt;&gt;"",Tabla15[[#This Row],[CAT1]],Tabla15[[#This Row],[CAT2]]))</f>
        <v>ESTATUTO SIMPLIFICADO</v>
      </c>
      <c r="N727" s="86" t="str">
        <f>_xlfn.XLOOKUP(Tabla15[[#This Row],[cedula]],TFECHA[cedula],TFECHA[desde],"")</f>
        <v/>
      </c>
      <c r="O727" s="86" t="str">
        <f>_xlfn.XLOOKUP(Tabla15[[#This Row],[cedula]],TFECHA[cedula],TFECHA[hasta],"")</f>
        <v/>
      </c>
      <c r="P727" s="34">
        <f>_xlfn.XLOOKUP(Tabla15[[#This Row],[COD]],TNOMINA[CODIGO],TNOMINA[sbruto])</f>
        <v>24000</v>
      </c>
      <c r="Q727" s="34">
        <f>_xlfn.XLOOKUP(Tabla15[[#This Row],[COD]],TNOMINA[CODIGO],TNOMINA[ISR])</f>
        <v>0</v>
      </c>
      <c r="R727" s="34">
        <f>_xlfn.XLOOKUP(Tabla15[[#This Row],[COD]],TNOMINA[CODIGO],TNOMINA[SFS])</f>
        <v>729.6</v>
      </c>
      <c r="S727" s="34">
        <f>_xlfn.XLOOKUP(Tabla15[[#This Row],[COD]],TNOMINA[CODIGO],TNOMINA[AFP])</f>
        <v>688.8</v>
      </c>
      <c r="T727" s="34">
        <f>_xlfn.XLOOKUP(Tabla15[[#This Row],[COD]],TNOMINA[CODIGO],TNOMINA[Otros Descuentos])</f>
        <v>0</v>
      </c>
      <c r="U727" s="34">
        <f>_xlfn.XLOOKUP(Tabla15[[#This Row],[COD]],TNOMINA[CODIGO],TNOMINA[sneto])</f>
        <v>22556.6</v>
      </c>
      <c r="V727" s="21" t="str" cm="1">
        <f t="array" ref="V727">_xlfn.XLOOKUP(Tabla15[[#This Row],[cedula]],MINC_022025[NUMERO_DOCUMENTO],LEFT(MINC_022025[GENERO],1))</f>
        <v>M</v>
      </c>
      <c r="W727" s="56" t="str">
        <f>_xlfn.XLOOKUP(Tabla15[[#This Row],[DIRECCIÓN O DEPARTAMENTO]],MINC_022025[LUGAR_FUNCIONES],MINC_022025[LUGAR_FUNCIONES_CODIGO])</f>
        <v>01.83.00.00.11.02</v>
      </c>
      <c r="X727" s="21">
        <f>LEN(Tabla15[[#This Row],[CODIGO LUGAR]])</f>
        <v>17</v>
      </c>
      <c r="Y727" s="21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>
      <c r="A728" s="42" t="str">
        <f>Tabla15[[#This Row],[cedula]]&amp;Tabla15[[#This Row],[CTA]]&amp;Tabla15[[#This Row],[prog]]</f>
        <v>402272661412.1.1.1.0101</v>
      </c>
      <c r="B728" s="21" t="s">
        <v>1787</v>
      </c>
      <c r="C728" s="59" t="s">
        <v>1807</v>
      </c>
      <c r="D728" s="59" t="s">
        <v>5730</v>
      </c>
      <c r="E728" s="59" t="s">
        <v>5731</v>
      </c>
      <c r="F728" s="59" t="s">
        <v>9</v>
      </c>
      <c r="G728" s="59" t="s">
        <v>4693</v>
      </c>
      <c r="H728" s="21" t="str">
        <f>_xlfn.XLOOKUP(Tabla15[[#This Row],[cedula]],MINC_022025[CATEGORIA_PROPIA],MINC_022025[FECHA_INGRESO_PRIMER_CARGO],_xlfn.XLOOKUP(Tabla15[[#This Row],[COD]],TNOMINA[CODIGO],TNOMINA[nombre]))</f>
        <v>MAXIMILIANO FELIZ</v>
      </c>
      <c r="I728" s="21" t="str">
        <f>_xlfn.XLOOKUP(Tabla15[[#This Row],[cedula]],MINC_022025[CATEGORIA_PROPIA],MINC_022025[CARGO],_xlfn.XLOOKUP(Tabla15[[#This Row],[COD]],TNOMINA[CODIGO],TNOMINA[cargo]))</f>
        <v>CONSERJE</v>
      </c>
      <c r="J728" s="21" t="str">
        <f>_xlfn.XLOOKUP(Tabla15[[#This Row],[cedula]],MINC_022025[NUMERO_DOCUMENTO],MINC_022025[LUGAR_FUNCIONES])</f>
        <v>DEPARTAMENTO DE SERVICIOS GENERALES</v>
      </c>
      <c r="K7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8" s="21" t="str">
        <f>_xlfn.XLOOKUP(Tabla15[[#This Row],[CARGO]],TSIMPLIFICADO[CARGO],TSIMPLIFICADO[CATEGORIA DEL SERVIDOR],Tabla15[[#This Row],[TIPO]])</f>
        <v>ESTATUTO SIMPLIFICADO</v>
      </c>
      <c r="M728" s="21" t="str">
        <f>IF(Tabla15[[#This Row],[CTA]]="2.1.1.3.01","TRAMITE DE PENSION",IF(Tabla15[[#This Row],[CAT1]]&lt;&gt;"",Tabla15[[#This Row],[CAT1]],Tabla15[[#This Row],[CAT2]]))</f>
        <v>ESTATUTO SIMPLIFICADO</v>
      </c>
      <c r="N728" s="86" t="str">
        <f>_xlfn.XLOOKUP(Tabla15[[#This Row],[cedula]],TFECHA[cedula],TFECHA[desde],"")</f>
        <v/>
      </c>
      <c r="O728" s="86" t="str">
        <f>_xlfn.XLOOKUP(Tabla15[[#This Row],[cedula]],TFECHA[cedula],TFECHA[hasta],"")</f>
        <v/>
      </c>
      <c r="P728" s="34">
        <f>_xlfn.XLOOKUP(Tabla15[[#This Row],[COD]],TNOMINA[CODIGO],TNOMINA[sbruto])</f>
        <v>24000</v>
      </c>
      <c r="Q728" s="34">
        <f>_xlfn.XLOOKUP(Tabla15[[#This Row],[COD]],TNOMINA[CODIGO],TNOMINA[ISR])</f>
        <v>0</v>
      </c>
      <c r="R728" s="34">
        <f>_xlfn.XLOOKUP(Tabla15[[#This Row],[COD]],TNOMINA[CODIGO],TNOMINA[SFS])</f>
        <v>729.6</v>
      </c>
      <c r="S728" s="34">
        <f>_xlfn.XLOOKUP(Tabla15[[#This Row],[COD]],TNOMINA[CODIGO],TNOMINA[AFP])</f>
        <v>688.8</v>
      </c>
      <c r="T728" s="34">
        <f>_xlfn.XLOOKUP(Tabla15[[#This Row],[COD]],TNOMINA[CODIGO],TNOMINA[Otros Descuentos])</f>
        <v>0</v>
      </c>
      <c r="U728" s="34">
        <f>_xlfn.XLOOKUP(Tabla15[[#This Row],[COD]],TNOMINA[CODIGO],TNOMINA[sneto])</f>
        <v>16690.599999999999</v>
      </c>
      <c r="V728" s="21" t="str" cm="1">
        <f t="array" ref="V728">_xlfn.XLOOKUP(Tabla15[[#This Row],[cedula]],MINC_022025[NUMERO_DOCUMENTO],LEFT(MINC_022025[GENERO],1))</f>
        <v>M</v>
      </c>
      <c r="W728" s="56" t="str">
        <f>_xlfn.XLOOKUP(Tabla15[[#This Row],[DIRECCIÓN O DEPARTAMENTO]],MINC_022025[LUGAR_FUNCIONES],MINC_022025[LUGAR_FUNCIONES_CODIGO])</f>
        <v>01.83.00.00.11.02</v>
      </c>
      <c r="X728" s="21">
        <f>LEN(Tabla15[[#This Row],[CODIGO LUGAR]])</f>
        <v>17</v>
      </c>
      <c r="Y728" s="21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>
      <c r="A729" s="42" t="str">
        <f>Tabla15[[#This Row],[cedula]]&amp;Tabla15[[#This Row],[CTA]]&amp;Tabla15[[#This Row],[prog]]</f>
        <v>001144631102.1.1.1.0101</v>
      </c>
      <c r="B729" s="21" t="s">
        <v>1787</v>
      </c>
      <c r="C729" s="59" t="s">
        <v>1807</v>
      </c>
      <c r="D729" s="59" t="s">
        <v>5730</v>
      </c>
      <c r="E729" s="59" t="s">
        <v>5731</v>
      </c>
      <c r="F729" s="59" t="s">
        <v>9</v>
      </c>
      <c r="G729" s="59" t="s">
        <v>2703</v>
      </c>
      <c r="H729" s="21" t="str">
        <f>_xlfn.XLOOKUP(Tabla15[[#This Row],[cedula]],MINC_022025[CATEGORIA_PROPIA],MINC_022025[FECHA_INGRESO_PRIMER_CARGO],_xlfn.XLOOKUP(Tabla15[[#This Row],[COD]],TNOMINA[CODIGO],TNOMINA[nombre]))</f>
        <v>SUZANA JIMENEZ RAMIREZ</v>
      </c>
      <c r="I729" s="21" t="str">
        <f>_xlfn.XLOOKUP(Tabla15[[#This Row],[cedula]],MINC_022025[CATEGORIA_PROPIA],MINC_022025[CARGO],_xlfn.XLOOKUP(Tabla15[[#This Row],[COD]],TNOMINA[CODIGO],TNOMINA[cargo]))</f>
        <v>CONSERJE</v>
      </c>
      <c r="J729" s="21" t="str">
        <f>_xlfn.XLOOKUP(Tabla15[[#This Row],[cedula]],MINC_022025[NUMERO_DOCUMENTO],MINC_022025[LUGAR_FUNCIONES])</f>
        <v>DEPARTAMENTO DE SERVICIOS GENERALES</v>
      </c>
      <c r="K7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29" s="21" t="str">
        <f>_xlfn.XLOOKUP(Tabla15[[#This Row],[CARGO]],TSIMPLIFICADO[CARGO],TSIMPLIFICADO[CATEGORIA DEL SERVIDOR],Tabla15[[#This Row],[TIPO]])</f>
        <v>ESTATUTO SIMPLIFICADO</v>
      </c>
      <c r="M729" s="21" t="str">
        <f>IF(Tabla15[[#This Row],[CTA]]="2.1.1.3.01","TRAMITE DE PENSION",IF(Tabla15[[#This Row],[CAT1]]&lt;&gt;"",Tabla15[[#This Row],[CAT1]],Tabla15[[#This Row],[CAT2]]))</f>
        <v>ESTATUTO SIMPLIFICADO</v>
      </c>
      <c r="N729" s="86" t="str">
        <f>_xlfn.XLOOKUP(Tabla15[[#This Row],[cedula]],TFECHA[cedula],TFECHA[desde],"")</f>
        <v/>
      </c>
      <c r="O729" s="86" t="str">
        <f>_xlfn.XLOOKUP(Tabla15[[#This Row],[cedula]],TFECHA[cedula],TFECHA[hasta],"")</f>
        <v/>
      </c>
      <c r="P729" s="34">
        <f>_xlfn.XLOOKUP(Tabla15[[#This Row],[COD]],TNOMINA[CODIGO],TNOMINA[sbruto])</f>
        <v>24000</v>
      </c>
      <c r="Q729" s="34">
        <f>_xlfn.XLOOKUP(Tabla15[[#This Row],[COD]],TNOMINA[CODIGO],TNOMINA[ISR])</f>
        <v>0</v>
      </c>
      <c r="R729" s="34">
        <f>_xlfn.XLOOKUP(Tabla15[[#This Row],[COD]],TNOMINA[CODIGO],TNOMINA[SFS])</f>
        <v>729.6</v>
      </c>
      <c r="S729" s="34">
        <f>_xlfn.XLOOKUP(Tabla15[[#This Row],[COD]],TNOMINA[CODIGO],TNOMINA[AFP])</f>
        <v>688.8</v>
      </c>
      <c r="T729" s="34">
        <f>_xlfn.XLOOKUP(Tabla15[[#This Row],[COD]],TNOMINA[CODIGO],TNOMINA[Otros Descuentos])</f>
        <v>0</v>
      </c>
      <c r="U729" s="34">
        <f>_xlfn.XLOOKUP(Tabla15[[#This Row],[COD]],TNOMINA[CODIGO],TNOMINA[sneto])</f>
        <v>12774.97</v>
      </c>
      <c r="V729" s="21" t="str" cm="1">
        <f t="array" ref="V729">_xlfn.XLOOKUP(Tabla15[[#This Row],[cedula]],MINC_022025[NUMERO_DOCUMENTO],LEFT(MINC_022025[GENERO],1))</f>
        <v>F</v>
      </c>
      <c r="W729" s="56" t="str">
        <f>_xlfn.XLOOKUP(Tabla15[[#This Row],[DIRECCIÓN O DEPARTAMENTO]],MINC_022025[LUGAR_FUNCIONES],MINC_022025[LUGAR_FUNCIONES_CODIGO])</f>
        <v>01.83.00.00.11.02</v>
      </c>
      <c r="X729" s="21">
        <f>LEN(Tabla15[[#This Row],[CODIGO LUGAR]])</f>
        <v>17</v>
      </c>
      <c r="Y729" s="21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>
      <c r="A730" s="42" t="str">
        <f>Tabla15[[#This Row],[cedula]]&amp;Tabla15[[#This Row],[CTA]]&amp;Tabla15[[#This Row],[prog]]</f>
        <v>223017518342.1.1.1.0101</v>
      </c>
      <c r="B730" s="21" t="s">
        <v>1787</v>
      </c>
      <c r="C730" s="59" t="s">
        <v>1807</v>
      </c>
      <c r="D730" s="59" t="s">
        <v>5730</v>
      </c>
      <c r="E730" s="59" t="s">
        <v>5731</v>
      </c>
      <c r="F730" s="59" t="s">
        <v>9</v>
      </c>
      <c r="G730" s="59" t="s">
        <v>2699</v>
      </c>
      <c r="H730" s="21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730" s="21" t="str">
        <f>_xlfn.XLOOKUP(Tabla15[[#This Row],[cedula]],MINC_022025[CATEGORIA_PROPIA],MINC_022025[CARGO],_xlfn.XLOOKUP(Tabla15[[#This Row],[COD]],TNOMINA[CODIGO],TNOMINA[cargo]))</f>
        <v>CONSERJE</v>
      </c>
      <c r="J730" s="21" t="str">
        <f>_xlfn.XLOOKUP(Tabla15[[#This Row],[cedula]],MINC_022025[NUMERO_DOCUMENTO],MINC_022025[LUGAR_FUNCIONES])</f>
        <v>DEPARTAMENTO DE SERVICIOS GENERALES</v>
      </c>
      <c r="K7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0" s="21" t="str">
        <f>_xlfn.XLOOKUP(Tabla15[[#This Row],[CARGO]],TSIMPLIFICADO[CARGO],TSIMPLIFICADO[CATEGORIA DEL SERVIDOR],Tabla15[[#This Row],[TIPO]])</f>
        <v>ESTATUTO SIMPLIFICADO</v>
      </c>
      <c r="M730" s="21" t="str">
        <f>IF(Tabla15[[#This Row],[CTA]]="2.1.1.3.01","TRAMITE DE PENSION",IF(Tabla15[[#This Row],[CAT1]]&lt;&gt;"",Tabla15[[#This Row],[CAT1]],Tabla15[[#This Row],[CAT2]]))</f>
        <v>ESTATUTO SIMPLIFICADO</v>
      </c>
      <c r="N730" s="86" t="str">
        <f>_xlfn.XLOOKUP(Tabla15[[#This Row],[cedula]],TFECHA[cedula],TFECHA[desde],"")</f>
        <v/>
      </c>
      <c r="O730" s="86" t="str">
        <f>_xlfn.XLOOKUP(Tabla15[[#This Row],[cedula]],TFECHA[cedula],TFECHA[hasta],"")</f>
        <v/>
      </c>
      <c r="P730" s="34">
        <f>_xlfn.XLOOKUP(Tabla15[[#This Row],[COD]],TNOMINA[CODIGO],TNOMINA[sbruto])</f>
        <v>24000</v>
      </c>
      <c r="Q730" s="34">
        <f>_xlfn.XLOOKUP(Tabla15[[#This Row],[COD]],TNOMINA[CODIGO],TNOMINA[ISR])</f>
        <v>0</v>
      </c>
      <c r="R730" s="34">
        <f>_xlfn.XLOOKUP(Tabla15[[#This Row],[COD]],TNOMINA[CODIGO],TNOMINA[SFS])</f>
        <v>729.6</v>
      </c>
      <c r="S730" s="34">
        <f>_xlfn.XLOOKUP(Tabla15[[#This Row],[COD]],TNOMINA[CODIGO],TNOMINA[AFP])</f>
        <v>688.8</v>
      </c>
      <c r="T730" s="34">
        <f>_xlfn.XLOOKUP(Tabla15[[#This Row],[COD]],TNOMINA[CODIGO],TNOMINA[Otros Descuentos])</f>
        <v>0</v>
      </c>
      <c r="U730" s="34">
        <f>_xlfn.XLOOKUP(Tabla15[[#This Row],[COD]],TNOMINA[CODIGO],TNOMINA[sneto])</f>
        <v>20690.599999999999</v>
      </c>
      <c r="V730" s="21" t="str" cm="1">
        <f t="array" ref="V730">_xlfn.XLOOKUP(Tabla15[[#This Row],[cedula]],MINC_022025[NUMERO_DOCUMENTO],LEFT(MINC_022025[GENERO],1))</f>
        <v>F</v>
      </c>
      <c r="W730" s="56" t="str">
        <f>_xlfn.XLOOKUP(Tabla15[[#This Row],[DIRECCIÓN O DEPARTAMENTO]],MINC_022025[LUGAR_FUNCIONES],MINC_022025[LUGAR_FUNCIONES_CODIGO])</f>
        <v>01.83.00.00.11.02</v>
      </c>
      <c r="X730" s="21">
        <f>LEN(Tabla15[[#This Row],[CODIGO LUGAR]])</f>
        <v>17</v>
      </c>
      <c r="Y730" s="21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>
      <c r="A731" s="42" t="str">
        <f>Tabla15[[#This Row],[cedula]]&amp;Tabla15[[#This Row],[CTA]]&amp;Tabla15[[#This Row],[prog]]</f>
        <v>402007339842.1.1.1.0101</v>
      </c>
      <c r="B731" s="21" t="s">
        <v>1787</v>
      </c>
      <c r="C731" s="59" t="s">
        <v>1807</v>
      </c>
      <c r="D731" s="59" t="s">
        <v>5730</v>
      </c>
      <c r="E731" s="59" t="s">
        <v>5731</v>
      </c>
      <c r="F731" s="59" t="s">
        <v>9</v>
      </c>
      <c r="G731" s="59" t="s">
        <v>2419</v>
      </c>
      <c r="H731" s="21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731" s="21" t="str">
        <f>_xlfn.XLOOKUP(Tabla15[[#This Row],[cedula]],MINC_022025[CATEGORIA_PROPIA],MINC_022025[CARGO],_xlfn.XLOOKUP(Tabla15[[#This Row],[COD]],TNOMINA[CODIGO],TNOMINA[cargo]))</f>
        <v>AYUDANTE DE MANTENIMIENTO</v>
      </c>
      <c r="J731" s="21" t="str">
        <f>_xlfn.XLOOKUP(Tabla15[[#This Row],[cedula]],MINC_022025[NUMERO_DOCUMENTO],MINC_022025[LUGAR_FUNCIONES])</f>
        <v>DEPARTAMENTO DE SERVICIOS GENERALES</v>
      </c>
      <c r="K7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1" s="21" t="str">
        <f>_xlfn.XLOOKUP(Tabla15[[#This Row],[CARGO]],TSIMPLIFICADO[CARGO],TSIMPLIFICADO[CATEGORIA DEL SERVIDOR],Tabla15[[#This Row],[TIPO]])</f>
        <v>ESTATUTO SIMPLIFICADO</v>
      </c>
      <c r="M731" s="21" t="str">
        <f>IF(Tabla15[[#This Row],[CTA]]="2.1.1.3.01","TRAMITE DE PENSION",IF(Tabla15[[#This Row],[CAT1]]&lt;&gt;"",Tabla15[[#This Row],[CAT1]],Tabla15[[#This Row],[CAT2]]))</f>
        <v>ESTATUTO SIMPLIFICADO</v>
      </c>
      <c r="N731" s="86" t="str">
        <f>_xlfn.XLOOKUP(Tabla15[[#This Row],[cedula]],TFECHA[cedula],TFECHA[desde],"")</f>
        <v/>
      </c>
      <c r="O731" s="86" t="str">
        <f>_xlfn.XLOOKUP(Tabla15[[#This Row],[cedula]],TFECHA[cedula],TFECHA[hasta],"")</f>
        <v/>
      </c>
      <c r="P731" s="34">
        <f>_xlfn.XLOOKUP(Tabla15[[#This Row],[COD]],TNOMINA[CODIGO],TNOMINA[sbruto])</f>
        <v>22000</v>
      </c>
      <c r="Q731" s="34">
        <f>_xlfn.XLOOKUP(Tabla15[[#This Row],[COD]],TNOMINA[CODIGO],TNOMINA[ISR])</f>
        <v>0</v>
      </c>
      <c r="R731" s="34">
        <f>_xlfn.XLOOKUP(Tabla15[[#This Row],[COD]],TNOMINA[CODIGO],TNOMINA[SFS])</f>
        <v>668.8</v>
      </c>
      <c r="S731" s="34">
        <f>_xlfn.XLOOKUP(Tabla15[[#This Row],[COD]],TNOMINA[CODIGO],TNOMINA[AFP])</f>
        <v>631.4</v>
      </c>
      <c r="T731" s="34">
        <f>_xlfn.XLOOKUP(Tabla15[[#This Row],[COD]],TNOMINA[CODIGO],TNOMINA[Otros Descuentos])</f>
        <v>0</v>
      </c>
      <c r="U731" s="34">
        <f>_xlfn.XLOOKUP(Tabla15[[#This Row],[COD]],TNOMINA[CODIGO],TNOMINA[sneto])</f>
        <v>12949.42</v>
      </c>
      <c r="V731" s="21" t="str" cm="1">
        <f t="array" ref="V731">_xlfn.XLOOKUP(Tabla15[[#This Row],[cedula]],MINC_022025[NUMERO_DOCUMENTO],LEFT(MINC_022025[GENERO],1))</f>
        <v>M</v>
      </c>
      <c r="W731" s="56" t="str">
        <f>_xlfn.XLOOKUP(Tabla15[[#This Row],[DIRECCIÓN O DEPARTAMENTO]],MINC_022025[LUGAR_FUNCIONES],MINC_022025[LUGAR_FUNCIONES_CODIGO])</f>
        <v>01.83.00.00.11.02</v>
      </c>
      <c r="X731" s="21">
        <f>LEN(Tabla15[[#This Row],[CODIGO LUGAR]])</f>
        <v>17</v>
      </c>
      <c r="Y731" s="21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>
      <c r="A732" s="42" t="str">
        <f>Tabla15[[#This Row],[cedula]]&amp;Tabla15[[#This Row],[CTA]]&amp;Tabla15[[#This Row],[prog]]</f>
        <v>402406380782.1.1.1.0101</v>
      </c>
      <c r="B732" s="21" t="s">
        <v>1787</v>
      </c>
      <c r="C732" s="59" t="s">
        <v>1807</v>
      </c>
      <c r="D732" s="59" t="s">
        <v>5730</v>
      </c>
      <c r="E732" s="59" t="s">
        <v>5731</v>
      </c>
      <c r="F732" s="59" t="s">
        <v>9</v>
      </c>
      <c r="G732" s="59" t="s">
        <v>2701</v>
      </c>
      <c r="H732" s="21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732" s="21" t="str">
        <f>_xlfn.XLOOKUP(Tabla15[[#This Row],[cedula]],MINC_022025[CATEGORIA_PROPIA],MINC_022025[CARGO],_xlfn.XLOOKUP(Tabla15[[#This Row],[COD]],TNOMINA[CODIGO],TNOMINA[cargo]))</f>
        <v>AYUDANTE DE MANTENIMIENTO</v>
      </c>
      <c r="J732" s="21" t="str">
        <f>_xlfn.XLOOKUP(Tabla15[[#This Row],[cedula]],MINC_022025[NUMERO_DOCUMENTO],MINC_022025[LUGAR_FUNCIONES])</f>
        <v>DEPARTAMENTO DE SERVICIOS GENERALES</v>
      </c>
      <c r="K7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2" s="21" t="str">
        <f>_xlfn.XLOOKUP(Tabla15[[#This Row],[CARGO]],TSIMPLIFICADO[CARGO],TSIMPLIFICADO[CATEGORIA DEL SERVIDOR],Tabla15[[#This Row],[TIPO]])</f>
        <v>ESTATUTO SIMPLIFICADO</v>
      </c>
      <c r="M732" s="21" t="str">
        <f>IF(Tabla15[[#This Row],[CTA]]="2.1.1.3.01","TRAMITE DE PENSION",IF(Tabla15[[#This Row],[CAT1]]&lt;&gt;"",Tabla15[[#This Row],[CAT1]],Tabla15[[#This Row],[CAT2]]))</f>
        <v>ESTATUTO SIMPLIFICADO</v>
      </c>
      <c r="N732" s="86" t="str">
        <f>_xlfn.XLOOKUP(Tabla15[[#This Row],[cedula]],TFECHA[cedula],TFECHA[desde],"")</f>
        <v/>
      </c>
      <c r="O732" s="86" t="str">
        <f>_xlfn.XLOOKUP(Tabla15[[#This Row],[cedula]],TFECHA[cedula],TFECHA[hasta],"")</f>
        <v/>
      </c>
      <c r="P732" s="34">
        <f>_xlfn.XLOOKUP(Tabla15[[#This Row],[COD]],TNOMINA[CODIGO],TNOMINA[sbruto])</f>
        <v>22000</v>
      </c>
      <c r="Q732" s="34">
        <f>_xlfn.XLOOKUP(Tabla15[[#This Row],[COD]],TNOMINA[CODIGO],TNOMINA[ISR])</f>
        <v>0</v>
      </c>
      <c r="R732" s="34">
        <f>_xlfn.XLOOKUP(Tabla15[[#This Row],[COD]],TNOMINA[CODIGO],TNOMINA[SFS])</f>
        <v>668.8</v>
      </c>
      <c r="S732" s="34">
        <f>_xlfn.XLOOKUP(Tabla15[[#This Row],[COD]],TNOMINA[CODIGO],TNOMINA[AFP])</f>
        <v>631.4</v>
      </c>
      <c r="T732" s="34">
        <f>_xlfn.XLOOKUP(Tabla15[[#This Row],[COD]],TNOMINA[CODIGO],TNOMINA[Otros Descuentos])</f>
        <v>0</v>
      </c>
      <c r="U732" s="34">
        <f>_xlfn.XLOOKUP(Tabla15[[#This Row],[COD]],TNOMINA[CODIGO],TNOMINA[sneto])</f>
        <v>20674.8</v>
      </c>
      <c r="V732" s="21" t="str" cm="1">
        <f t="array" ref="V732">_xlfn.XLOOKUP(Tabla15[[#This Row],[cedula]],MINC_022025[NUMERO_DOCUMENTO],LEFT(MINC_022025[GENERO],1))</f>
        <v>M</v>
      </c>
      <c r="W732" s="56" t="str">
        <f>_xlfn.XLOOKUP(Tabla15[[#This Row],[DIRECCIÓN O DEPARTAMENTO]],MINC_022025[LUGAR_FUNCIONES],MINC_022025[LUGAR_FUNCIONES_CODIGO])</f>
        <v>01.83.00.00.11.02</v>
      </c>
      <c r="X732" s="21">
        <f>LEN(Tabla15[[#This Row],[CODIGO LUGAR]])</f>
        <v>17</v>
      </c>
      <c r="Y732" s="21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>
      <c r="A733" s="42" t="str">
        <f>Tabla15[[#This Row],[cedula]]&amp;Tabla15[[#This Row],[CTA]]&amp;Tabla15[[#This Row],[prog]]</f>
        <v>402135997522.1.1.1.0101</v>
      </c>
      <c r="B733" s="21" t="s">
        <v>1787</v>
      </c>
      <c r="C733" s="59" t="s">
        <v>1807</v>
      </c>
      <c r="D733" s="59" t="s">
        <v>5730</v>
      </c>
      <c r="E733" s="59" t="s">
        <v>5731</v>
      </c>
      <c r="F733" s="59" t="s">
        <v>9</v>
      </c>
      <c r="G733" s="59" t="s">
        <v>2325</v>
      </c>
      <c r="H733" s="21" t="str">
        <f>_xlfn.XLOOKUP(Tabla15[[#This Row],[cedula]],MINC_022025[CATEGORIA_PROPIA],MINC_022025[FECHA_INGRESO_PRIMER_CARGO],_xlfn.XLOOKUP(Tabla15[[#This Row],[COD]],TNOMINA[CODIGO],TNOMINA[nombre]))</f>
        <v>NOEL MEDINA JIMENEZ</v>
      </c>
      <c r="I733" s="21" t="str">
        <f>_xlfn.XLOOKUP(Tabla15[[#This Row],[cedula]],MINC_022025[CATEGORIA_PROPIA],MINC_022025[CARGO],_xlfn.XLOOKUP(Tabla15[[#This Row],[COD]],TNOMINA[CODIGO],TNOMINA[cargo]))</f>
        <v>AYUDANTE DE MANTENIMIENTO</v>
      </c>
      <c r="J733" s="21" t="str">
        <f>_xlfn.XLOOKUP(Tabla15[[#This Row],[cedula]],MINC_022025[NUMERO_DOCUMENTO],MINC_022025[LUGAR_FUNCIONES])</f>
        <v>DEPARTAMENTO DE SERVICIOS GENERALES</v>
      </c>
      <c r="K7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3" s="21" t="str">
        <f>_xlfn.XLOOKUP(Tabla15[[#This Row],[CARGO]],TSIMPLIFICADO[CARGO],TSIMPLIFICADO[CATEGORIA DEL SERVIDOR],Tabla15[[#This Row],[TIPO]])</f>
        <v>ESTATUTO SIMPLIFICADO</v>
      </c>
      <c r="M733" s="21" t="str">
        <f>IF(Tabla15[[#This Row],[CTA]]="2.1.1.3.01","TRAMITE DE PENSION",IF(Tabla15[[#This Row],[CAT1]]&lt;&gt;"",Tabla15[[#This Row],[CAT1]],Tabla15[[#This Row],[CAT2]]))</f>
        <v>ESTATUTO SIMPLIFICADO</v>
      </c>
      <c r="N733" s="86" t="str">
        <f>_xlfn.XLOOKUP(Tabla15[[#This Row],[cedula]],TFECHA[cedula],TFECHA[desde],"")</f>
        <v/>
      </c>
      <c r="O733" s="86" t="str">
        <f>_xlfn.XLOOKUP(Tabla15[[#This Row],[cedula]],TFECHA[cedula],TFECHA[hasta],"")</f>
        <v/>
      </c>
      <c r="P733" s="34">
        <f>_xlfn.XLOOKUP(Tabla15[[#This Row],[COD]],TNOMINA[CODIGO],TNOMINA[sbruto])</f>
        <v>22000</v>
      </c>
      <c r="Q733" s="34">
        <f>_xlfn.XLOOKUP(Tabla15[[#This Row],[COD]],TNOMINA[CODIGO],TNOMINA[ISR])</f>
        <v>0</v>
      </c>
      <c r="R733" s="34">
        <f>_xlfn.XLOOKUP(Tabla15[[#This Row],[COD]],TNOMINA[CODIGO],TNOMINA[SFS])</f>
        <v>668.8</v>
      </c>
      <c r="S733" s="34">
        <f>_xlfn.XLOOKUP(Tabla15[[#This Row],[COD]],TNOMINA[CODIGO],TNOMINA[AFP])</f>
        <v>631.4</v>
      </c>
      <c r="T733" s="34">
        <f>_xlfn.XLOOKUP(Tabla15[[#This Row],[COD]],TNOMINA[CODIGO],TNOMINA[Otros Descuentos])</f>
        <v>0</v>
      </c>
      <c r="U733" s="34">
        <f>_xlfn.XLOOKUP(Tabla15[[#This Row],[COD]],TNOMINA[CODIGO],TNOMINA[sneto])</f>
        <v>9548.83</v>
      </c>
      <c r="V733" s="21" t="str" cm="1">
        <f t="array" ref="V733">_xlfn.XLOOKUP(Tabla15[[#This Row],[cedula]],MINC_022025[NUMERO_DOCUMENTO],LEFT(MINC_022025[GENERO],1))</f>
        <v>M</v>
      </c>
      <c r="W733" s="56" t="str">
        <f>_xlfn.XLOOKUP(Tabla15[[#This Row],[DIRECCIÓN O DEPARTAMENTO]],MINC_022025[LUGAR_FUNCIONES],MINC_022025[LUGAR_FUNCIONES_CODIGO])</f>
        <v>01.83.00.00.11.02</v>
      </c>
      <c r="X733" s="21">
        <f>LEN(Tabla15[[#This Row],[CODIGO LUGAR]])</f>
        <v>17</v>
      </c>
      <c r="Y733" s="21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>
      <c r="A734" s="42" t="str">
        <f>Tabla15[[#This Row],[cedula]]&amp;Tabla15[[#This Row],[CTA]]&amp;Tabla15[[#This Row],[prog]]</f>
        <v>402005715332.1.1.1.0101</v>
      </c>
      <c r="B734" s="21" t="s">
        <v>1787</v>
      </c>
      <c r="C734" s="59" t="s">
        <v>1807</v>
      </c>
      <c r="D734" s="59" t="s">
        <v>5730</v>
      </c>
      <c r="E734" s="59" t="s">
        <v>5731</v>
      </c>
      <c r="F734" s="59" t="s">
        <v>9</v>
      </c>
      <c r="G734" s="59" t="s">
        <v>2432</v>
      </c>
      <c r="H734" s="21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734" s="21" t="str">
        <f>_xlfn.XLOOKUP(Tabla15[[#This Row],[cedula]],MINC_022025[CATEGORIA_PROPIA],MINC_022025[CARGO],_xlfn.XLOOKUP(Tabla15[[#This Row],[COD]],TNOMINA[CODIGO],TNOMINA[cargo]))</f>
        <v>AYUDANTE DE MANTENIMIENTO</v>
      </c>
      <c r="J734" s="21" t="str">
        <f>_xlfn.XLOOKUP(Tabla15[[#This Row],[cedula]],MINC_022025[NUMERO_DOCUMENTO],MINC_022025[LUGAR_FUNCIONES])</f>
        <v>DEPARTAMENTO DE SERVICIOS GENERALES</v>
      </c>
      <c r="K7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4" s="21" t="str">
        <f>_xlfn.XLOOKUP(Tabla15[[#This Row],[CARGO]],TSIMPLIFICADO[CARGO],TSIMPLIFICADO[CATEGORIA DEL SERVIDOR],Tabla15[[#This Row],[TIPO]])</f>
        <v>ESTATUTO SIMPLIFICADO</v>
      </c>
      <c r="M734" s="21" t="str">
        <f>IF(Tabla15[[#This Row],[CTA]]="2.1.1.3.01","TRAMITE DE PENSION",IF(Tabla15[[#This Row],[CAT1]]&lt;&gt;"",Tabla15[[#This Row],[CAT1]],Tabla15[[#This Row],[CAT2]]))</f>
        <v>ESTATUTO SIMPLIFICADO</v>
      </c>
      <c r="N734" s="86" t="str">
        <f>_xlfn.XLOOKUP(Tabla15[[#This Row],[cedula]],TFECHA[cedula],TFECHA[desde],"")</f>
        <v/>
      </c>
      <c r="O734" s="86" t="str">
        <f>_xlfn.XLOOKUP(Tabla15[[#This Row],[cedula]],TFECHA[cedula],TFECHA[hasta],"")</f>
        <v/>
      </c>
      <c r="P734" s="34">
        <f>_xlfn.XLOOKUP(Tabla15[[#This Row],[COD]],TNOMINA[CODIGO],TNOMINA[sbruto])</f>
        <v>22000</v>
      </c>
      <c r="Q734" s="34">
        <f>_xlfn.XLOOKUP(Tabla15[[#This Row],[COD]],TNOMINA[CODIGO],TNOMINA[ISR])</f>
        <v>0</v>
      </c>
      <c r="R734" s="34">
        <f>_xlfn.XLOOKUP(Tabla15[[#This Row],[COD]],TNOMINA[CODIGO],TNOMINA[SFS])</f>
        <v>668.8</v>
      </c>
      <c r="S734" s="34">
        <f>_xlfn.XLOOKUP(Tabla15[[#This Row],[COD]],TNOMINA[CODIGO],TNOMINA[AFP])</f>
        <v>631.4</v>
      </c>
      <c r="T734" s="34">
        <f>_xlfn.XLOOKUP(Tabla15[[#This Row],[COD]],TNOMINA[CODIGO],TNOMINA[Otros Descuentos])</f>
        <v>0</v>
      </c>
      <c r="U734" s="34">
        <f>_xlfn.XLOOKUP(Tabla15[[#This Row],[COD]],TNOMINA[CODIGO],TNOMINA[sneto])</f>
        <v>17806.8</v>
      </c>
      <c r="V734" s="21" t="str" cm="1">
        <f t="array" ref="V734">_xlfn.XLOOKUP(Tabla15[[#This Row],[cedula]],MINC_022025[NUMERO_DOCUMENTO],LEFT(MINC_022025[GENERO],1))</f>
        <v>M</v>
      </c>
      <c r="W734" s="56" t="str">
        <f>_xlfn.XLOOKUP(Tabla15[[#This Row],[DIRECCIÓN O DEPARTAMENTO]],MINC_022025[LUGAR_FUNCIONES],MINC_022025[LUGAR_FUNCIONES_CODIGO])</f>
        <v>01.83.00.00.11.02</v>
      </c>
      <c r="X734" s="21">
        <f>LEN(Tabla15[[#This Row],[CODIGO LUGAR]])</f>
        <v>17</v>
      </c>
      <c r="Y734" s="21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>
      <c r="A735" s="42" t="str">
        <f>Tabla15[[#This Row],[cedula]]&amp;Tabla15[[#This Row],[CTA]]&amp;Tabla15[[#This Row],[prog]]</f>
        <v>001000387932.1.1.1.0101</v>
      </c>
      <c r="B735" s="21" t="s">
        <v>1787</v>
      </c>
      <c r="C735" s="59" t="s">
        <v>1807</v>
      </c>
      <c r="D735" s="59" t="s">
        <v>5730</v>
      </c>
      <c r="E735" s="59" t="s">
        <v>5731</v>
      </c>
      <c r="F735" s="59" t="s">
        <v>9</v>
      </c>
      <c r="G735" s="59" t="s">
        <v>1249</v>
      </c>
      <c r="H735" s="21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735" s="21" t="str">
        <f>_xlfn.XLOOKUP(Tabla15[[#This Row],[cedula]],MINC_022025[CATEGORIA_PROPIA],MINC_022025[CARGO],_xlfn.XLOOKUP(Tabla15[[#This Row],[COD]],TNOMINA[CODIGO],TNOMINA[cargo]))</f>
        <v>ARQUITECTO (A)</v>
      </c>
      <c r="J735" s="21" t="str">
        <f>_xlfn.XLOOKUP(Tabla15[[#This Row],[cedula]],MINC_022025[NUMERO_DOCUMENTO],MINC_022025[LUGAR_FUNCIONES])</f>
        <v>DEPARTAMENTO DE INFRAESTRUCTURA CULTURAL-MC</v>
      </c>
      <c r="K7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5" s="21" t="str">
        <f>_xlfn.XLOOKUP(Tabla15[[#This Row],[CARGO]],TSIMPLIFICADO[CARGO],TSIMPLIFICADO[CATEGORIA DEL SERVIDOR],Tabla15[[#This Row],[TIPO]])</f>
        <v>FIJO</v>
      </c>
      <c r="M735" s="21" t="str">
        <f>IF(Tabla15[[#This Row],[CTA]]="2.1.1.3.01","TRAMITE DE PENSION",IF(Tabla15[[#This Row],[CAT1]]&lt;&gt;"",Tabla15[[#This Row],[CAT1]],Tabla15[[#This Row],[CAT2]]))</f>
        <v>FIJO</v>
      </c>
      <c r="N735" s="86" t="str">
        <f>_xlfn.XLOOKUP(Tabla15[[#This Row],[cedula]],TFECHA[cedula],TFECHA[desde],"")</f>
        <v/>
      </c>
      <c r="O735" s="86" t="str">
        <f>_xlfn.XLOOKUP(Tabla15[[#This Row],[cedula]],TFECHA[cedula],TFECHA[hasta],"")</f>
        <v/>
      </c>
      <c r="P735" s="34">
        <f>_xlfn.XLOOKUP(Tabla15[[#This Row],[COD]],TNOMINA[CODIGO],TNOMINA[sbruto])</f>
        <v>70000</v>
      </c>
      <c r="Q735" s="34">
        <f>_xlfn.XLOOKUP(Tabla15[[#This Row],[COD]],TNOMINA[CODIGO],TNOMINA[ISR])</f>
        <v>5368.48</v>
      </c>
      <c r="R735" s="34">
        <f>_xlfn.XLOOKUP(Tabla15[[#This Row],[COD]],TNOMINA[CODIGO],TNOMINA[SFS])</f>
        <v>2128</v>
      </c>
      <c r="S735" s="34">
        <f>_xlfn.XLOOKUP(Tabla15[[#This Row],[COD]],TNOMINA[CODIGO],TNOMINA[AFP])</f>
        <v>2009</v>
      </c>
      <c r="T735" s="34">
        <f>_xlfn.XLOOKUP(Tabla15[[#This Row],[COD]],TNOMINA[CODIGO],TNOMINA[Otros Descuentos])</f>
        <v>125.00000000000728</v>
      </c>
      <c r="U735" s="34">
        <f>_xlfn.XLOOKUP(Tabla15[[#This Row],[COD]],TNOMINA[CODIGO],TNOMINA[sneto])</f>
        <v>60369.52</v>
      </c>
      <c r="V735" s="21" t="str" cm="1">
        <f t="array" ref="V735">_xlfn.XLOOKUP(Tabla15[[#This Row],[cedula]],MINC_022025[NUMERO_DOCUMENTO],LEFT(MINC_022025[GENERO],1))</f>
        <v>F</v>
      </c>
      <c r="W735" s="56" t="str">
        <f>_xlfn.XLOOKUP(Tabla15[[#This Row],[DIRECCIÓN O DEPARTAMENTO]],MINC_022025[LUGAR_FUNCIONES],MINC_022025[LUGAR_FUNCIONES_CODIGO])</f>
        <v>01.83.00.00.11.04</v>
      </c>
      <c r="X735" s="21">
        <f>LEN(Tabla15[[#This Row],[CODIGO LUGAR]])</f>
        <v>17</v>
      </c>
      <c r="Y735" s="21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>
      <c r="A736" s="42" t="str">
        <f>Tabla15[[#This Row],[cedula]]&amp;Tabla15[[#This Row],[CTA]]&amp;Tabla15[[#This Row],[prog]]</f>
        <v>001163604702.1.1.1.0101</v>
      </c>
      <c r="B736" s="21" t="s">
        <v>1787</v>
      </c>
      <c r="C736" s="59" t="s">
        <v>1807</v>
      </c>
      <c r="D736" s="59" t="s">
        <v>5730</v>
      </c>
      <c r="E736" s="59" t="s">
        <v>5731</v>
      </c>
      <c r="F736" s="59" t="s">
        <v>9</v>
      </c>
      <c r="G736" s="59" t="s">
        <v>884</v>
      </c>
      <c r="H736" s="21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736" s="21" t="str">
        <f>_xlfn.XLOOKUP(Tabla15[[#This Row],[cedula]],MINC_022025[CATEGORIA_PROPIA],MINC_022025[CARGO],_xlfn.XLOOKUP(Tabla15[[#This Row],[COD]],TNOMINA[CODIGO],TNOMINA[cargo]))</f>
        <v>ARQUITECTO (A)</v>
      </c>
      <c r="J736" s="21" t="str">
        <f>_xlfn.XLOOKUP(Tabla15[[#This Row],[cedula]],MINC_022025[NUMERO_DOCUMENTO],MINC_022025[LUGAR_FUNCIONES])</f>
        <v>DEPARTAMENTO DE INFRAESTRUCTURA CULTURAL-MC</v>
      </c>
      <c r="K7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36" s="21" t="str">
        <f>_xlfn.XLOOKUP(Tabla15[[#This Row],[CARGO]],TSIMPLIFICADO[CARGO],TSIMPLIFICADO[CATEGORIA DEL SERVIDOR],Tabla15[[#This Row],[TIPO]])</f>
        <v>FIJO</v>
      </c>
      <c r="M736" s="21" t="str">
        <f>IF(Tabla15[[#This Row],[CTA]]="2.1.1.3.01","TRAMITE DE PENSION",IF(Tabla15[[#This Row],[CAT1]]&lt;&gt;"",Tabla15[[#This Row],[CAT1]],Tabla15[[#This Row],[CAT2]]))</f>
        <v>CARRERA ADMINISTRATIVA</v>
      </c>
      <c r="N736" s="86" t="str">
        <f>_xlfn.XLOOKUP(Tabla15[[#This Row],[cedula]],TFECHA[cedula],TFECHA[desde],"")</f>
        <v/>
      </c>
      <c r="O736" s="86" t="str">
        <f>_xlfn.XLOOKUP(Tabla15[[#This Row],[cedula]],TFECHA[cedula],TFECHA[hasta],"")</f>
        <v/>
      </c>
      <c r="P736" s="34">
        <f>_xlfn.XLOOKUP(Tabla15[[#This Row],[COD]],TNOMINA[CODIGO],TNOMINA[sbruto])</f>
        <v>70000</v>
      </c>
      <c r="Q736" s="34">
        <f>_xlfn.XLOOKUP(Tabla15[[#This Row],[COD]],TNOMINA[CODIGO],TNOMINA[ISR])</f>
        <v>5025.38</v>
      </c>
      <c r="R736" s="34">
        <f>_xlfn.XLOOKUP(Tabla15[[#This Row],[COD]],TNOMINA[CODIGO],TNOMINA[SFS])</f>
        <v>2128</v>
      </c>
      <c r="S736" s="34">
        <f>_xlfn.XLOOKUP(Tabla15[[#This Row],[COD]],TNOMINA[CODIGO],TNOMINA[AFP])</f>
        <v>2009</v>
      </c>
      <c r="T736" s="34">
        <f>_xlfn.XLOOKUP(Tabla15[[#This Row],[COD]],TNOMINA[CODIGO],TNOMINA[Otros Descuentos])</f>
        <v>3040.4599999999991</v>
      </c>
      <c r="U736" s="34">
        <f>_xlfn.XLOOKUP(Tabla15[[#This Row],[COD]],TNOMINA[CODIGO],TNOMINA[sneto])</f>
        <v>57797.16</v>
      </c>
      <c r="V736" s="21" t="str" cm="1">
        <f t="array" ref="V736">_xlfn.XLOOKUP(Tabla15[[#This Row],[cedula]],MINC_022025[NUMERO_DOCUMENTO],LEFT(MINC_022025[GENERO],1))</f>
        <v>F</v>
      </c>
      <c r="W736" s="56" t="str">
        <f>_xlfn.XLOOKUP(Tabla15[[#This Row],[DIRECCIÓN O DEPARTAMENTO]],MINC_022025[LUGAR_FUNCIONES],MINC_022025[LUGAR_FUNCIONES_CODIGO])</f>
        <v>01.83.00.00.11.04</v>
      </c>
      <c r="X736" s="21">
        <f>LEN(Tabla15[[#This Row],[CODIGO LUGAR]])</f>
        <v>17</v>
      </c>
      <c r="Y736" s="21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>
      <c r="A737" s="42" t="str">
        <f>Tabla15[[#This Row],[cedula]]&amp;Tabla15[[#This Row],[CTA]]&amp;Tabla15[[#This Row],[prog]]</f>
        <v>001179061562.1.1.1.0101</v>
      </c>
      <c r="B737" s="21" t="s">
        <v>1787</v>
      </c>
      <c r="C737" s="59" t="s">
        <v>1807</v>
      </c>
      <c r="D737" s="59" t="s">
        <v>5730</v>
      </c>
      <c r="E737" s="59" t="s">
        <v>5731</v>
      </c>
      <c r="F737" s="59" t="s">
        <v>9</v>
      </c>
      <c r="G737" s="59" t="s">
        <v>1380</v>
      </c>
      <c r="H737" s="21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737" s="21" t="str">
        <f>_xlfn.XLOOKUP(Tabla15[[#This Row],[cedula]],MINC_022025[CATEGORIA_PROPIA],MINC_022025[CARGO],_xlfn.XLOOKUP(Tabla15[[#This Row],[COD]],TNOMINA[CODIGO],TNOMINA[cargo]))</f>
        <v>INGENIERO</v>
      </c>
      <c r="J737" s="21" t="str">
        <f>_xlfn.XLOOKUP(Tabla15[[#This Row],[cedula]],MINC_022025[NUMERO_DOCUMENTO],MINC_022025[LUGAR_FUNCIONES])</f>
        <v>DEPARTAMENTO DE INFRAESTRUCTURA CULTURAL-MC</v>
      </c>
      <c r="K7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7" s="21" t="str">
        <f>_xlfn.XLOOKUP(Tabla15[[#This Row],[CARGO]],TSIMPLIFICADO[CARGO],TSIMPLIFICADO[CATEGORIA DEL SERVIDOR],Tabla15[[#This Row],[TIPO]])</f>
        <v>FIJO</v>
      </c>
      <c r="M737" s="21" t="str">
        <f>IF(Tabla15[[#This Row],[CTA]]="2.1.1.3.01","TRAMITE DE PENSION",IF(Tabla15[[#This Row],[CAT1]]&lt;&gt;"",Tabla15[[#This Row],[CAT1]],Tabla15[[#This Row],[CAT2]]))</f>
        <v>FIJO</v>
      </c>
      <c r="N737" s="86" t="str">
        <f>_xlfn.XLOOKUP(Tabla15[[#This Row],[cedula]],TFECHA[cedula],TFECHA[desde],"")</f>
        <v/>
      </c>
      <c r="O737" s="86" t="str">
        <f>_xlfn.XLOOKUP(Tabla15[[#This Row],[cedula]],TFECHA[cedula],TFECHA[hasta],"")</f>
        <v/>
      </c>
      <c r="P737" s="34">
        <f>_xlfn.XLOOKUP(Tabla15[[#This Row],[COD]],TNOMINA[CODIGO],TNOMINA[sbruto])</f>
        <v>60000</v>
      </c>
      <c r="Q737" s="34">
        <f>_xlfn.XLOOKUP(Tabla15[[#This Row],[COD]],TNOMINA[CODIGO],TNOMINA[ISR])</f>
        <v>3486.68</v>
      </c>
      <c r="R737" s="34">
        <f>_xlfn.XLOOKUP(Tabla15[[#This Row],[COD]],TNOMINA[CODIGO],TNOMINA[SFS])</f>
        <v>1824</v>
      </c>
      <c r="S737" s="34">
        <f>_xlfn.XLOOKUP(Tabla15[[#This Row],[COD]],TNOMINA[CODIGO],TNOMINA[AFP])</f>
        <v>1722</v>
      </c>
      <c r="T737" s="34">
        <f>_xlfn.XLOOKUP(Tabla15[[#This Row],[COD]],TNOMINA[CODIGO],TNOMINA[Otros Descuentos])</f>
        <v>25</v>
      </c>
      <c r="U737" s="34">
        <f>_xlfn.XLOOKUP(Tabla15[[#This Row],[COD]],TNOMINA[CODIGO],TNOMINA[sneto])</f>
        <v>52942.32</v>
      </c>
      <c r="V737" s="21" t="str" cm="1">
        <f t="array" ref="V737">_xlfn.XLOOKUP(Tabla15[[#This Row],[cedula]],MINC_022025[NUMERO_DOCUMENTO],LEFT(MINC_022025[GENERO],1))</f>
        <v>F</v>
      </c>
      <c r="W737" s="56" t="str">
        <f>_xlfn.XLOOKUP(Tabla15[[#This Row],[DIRECCIÓN O DEPARTAMENTO]],MINC_022025[LUGAR_FUNCIONES],MINC_022025[LUGAR_FUNCIONES_CODIGO])</f>
        <v>01.83.00.00.11.04</v>
      </c>
      <c r="X737" s="21">
        <f>LEN(Tabla15[[#This Row],[CODIGO LUGAR]])</f>
        <v>17</v>
      </c>
      <c r="Y737" s="21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>
      <c r="A738" s="42" t="str">
        <f>Tabla15[[#This Row],[cedula]]&amp;Tabla15[[#This Row],[CTA]]&amp;Tabla15[[#This Row],[prog]]</f>
        <v>402273279432.1.1.1.0101</v>
      </c>
      <c r="B738" s="21" t="s">
        <v>1787</v>
      </c>
      <c r="C738" s="59" t="s">
        <v>1807</v>
      </c>
      <c r="D738" s="59" t="s">
        <v>5730</v>
      </c>
      <c r="E738" s="59" t="s">
        <v>5731</v>
      </c>
      <c r="F738" s="59" t="s">
        <v>9</v>
      </c>
      <c r="G738" s="59" t="s">
        <v>2412</v>
      </c>
      <c r="H738" s="21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738" s="21" t="str">
        <f>_xlfn.XLOOKUP(Tabla15[[#This Row],[cedula]],MINC_022025[CATEGORIA_PROPIA],MINC_022025[CARGO],_xlfn.XLOOKUP(Tabla15[[#This Row],[COD]],TNOMINA[CODIGO],TNOMINA[cargo]))</f>
        <v>AUXILIAR ADMINISTRATIVO (A)</v>
      </c>
      <c r="J738" s="21" t="str">
        <f>_xlfn.XLOOKUP(Tabla15[[#This Row],[cedula]],MINC_022025[NUMERO_DOCUMENTO],MINC_022025[LUGAR_FUNCIONES])</f>
        <v>DEPARTAMENTO DE INFRAESTRUCTURA CULTURAL-MC</v>
      </c>
      <c r="K7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8" s="21" t="str">
        <f>_xlfn.XLOOKUP(Tabla15[[#This Row],[CARGO]],TSIMPLIFICADO[CARGO],TSIMPLIFICADO[CATEGORIA DEL SERVIDOR],Tabla15[[#This Row],[TIPO]])</f>
        <v>ESTATUTO SIMPLIFICADO</v>
      </c>
      <c r="M738" s="21" t="str">
        <f>IF(Tabla15[[#This Row],[CTA]]="2.1.1.3.01","TRAMITE DE PENSION",IF(Tabla15[[#This Row],[CAT1]]&lt;&gt;"",Tabla15[[#This Row],[CAT1]],Tabla15[[#This Row],[CAT2]]))</f>
        <v>ESTATUTO SIMPLIFICADO</v>
      </c>
      <c r="N738" s="86" t="str">
        <f>_xlfn.XLOOKUP(Tabla15[[#This Row],[cedula]],TFECHA[cedula],TFECHA[desde],"")</f>
        <v/>
      </c>
      <c r="O738" s="86" t="str">
        <f>_xlfn.XLOOKUP(Tabla15[[#This Row],[cedula]],TFECHA[cedula],TFECHA[hasta],"")</f>
        <v/>
      </c>
      <c r="P738" s="34">
        <f>_xlfn.XLOOKUP(Tabla15[[#This Row],[COD]],TNOMINA[CODIGO],TNOMINA[sbruto])</f>
        <v>30000</v>
      </c>
      <c r="Q738" s="34">
        <f>_xlfn.XLOOKUP(Tabla15[[#This Row],[COD]],TNOMINA[CODIGO],TNOMINA[ISR])</f>
        <v>0</v>
      </c>
      <c r="R738" s="34">
        <f>_xlfn.XLOOKUP(Tabla15[[#This Row],[COD]],TNOMINA[CODIGO],TNOMINA[SFS])</f>
        <v>912</v>
      </c>
      <c r="S738" s="34">
        <f>_xlfn.XLOOKUP(Tabla15[[#This Row],[COD]],TNOMINA[CODIGO],TNOMINA[AFP])</f>
        <v>861</v>
      </c>
      <c r="T738" s="34">
        <f>_xlfn.XLOOKUP(Tabla15[[#This Row],[COD]],TNOMINA[CODIGO],TNOMINA[Otros Descuentos])</f>
        <v>0</v>
      </c>
      <c r="U738" s="34">
        <f>_xlfn.XLOOKUP(Tabla15[[#This Row],[COD]],TNOMINA[CODIGO],TNOMINA[sneto])</f>
        <v>28202</v>
      </c>
      <c r="V738" s="21" t="str" cm="1">
        <f t="array" ref="V738">_xlfn.XLOOKUP(Tabla15[[#This Row],[cedula]],MINC_022025[NUMERO_DOCUMENTO],LEFT(MINC_022025[GENERO],1))</f>
        <v>F</v>
      </c>
      <c r="W738" s="56" t="str">
        <f>_xlfn.XLOOKUP(Tabla15[[#This Row],[DIRECCIÓN O DEPARTAMENTO]],MINC_022025[LUGAR_FUNCIONES],MINC_022025[LUGAR_FUNCIONES_CODIGO])</f>
        <v>01.83.00.00.11.04</v>
      </c>
      <c r="X738" s="21">
        <f>LEN(Tabla15[[#This Row],[CODIGO LUGAR]])</f>
        <v>17</v>
      </c>
      <c r="Y738" s="21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>
      <c r="A739" s="42" t="str">
        <f>Tabla15[[#This Row],[cedula]]&amp;Tabla15[[#This Row],[CTA]]&amp;Tabla15[[#This Row],[prog]]</f>
        <v>001114972362.1.1.1.0101</v>
      </c>
      <c r="B739" s="21" t="s">
        <v>1787</v>
      </c>
      <c r="C739" s="59" t="s">
        <v>1807</v>
      </c>
      <c r="D739" s="59" t="s">
        <v>5730</v>
      </c>
      <c r="E739" s="59" t="s">
        <v>5731</v>
      </c>
      <c r="F739" s="59" t="s">
        <v>9</v>
      </c>
      <c r="G739" s="59" t="s">
        <v>1347</v>
      </c>
      <c r="H739" s="21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739" s="21" t="str">
        <f>_xlfn.XLOOKUP(Tabla15[[#This Row],[cedula]],MINC_022025[CATEGORIA_PROPIA],MINC_022025[CARGO],_xlfn.XLOOKUP(Tabla15[[#This Row],[COD]],TNOMINA[CODIGO],TNOMINA[cargo]))</f>
        <v>CONTADOR (A)</v>
      </c>
      <c r="J739" s="21" t="str">
        <f>_xlfn.XLOOKUP(Tabla15[[#This Row],[cedula]],MINC_022025[NUMERO_DOCUMENTO],MINC_022025[LUGAR_FUNCIONES])</f>
        <v>DEPARTAMENTO DE CONTABILIDAD</v>
      </c>
      <c r="K7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39" s="21" t="str">
        <f>_xlfn.XLOOKUP(Tabla15[[#This Row],[CARGO]],TSIMPLIFICADO[CARGO],TSIMPLIFICADO[CATEGORIA DEL SERVIDOR],Tabla15[[#This Row],[TIPO]])</f>
        <v>FIJO</v>
      </c>
      <c r="M739" s="21" t="str">
        <f>IF(Tabla15[[#This Row],[CTA]]="2.1.1.3.01","TRAMITE DE PENSION",IF(Tabla15[[#This Row],[CAT1]]&lt;&gt;"",Tabla15[[#This Row],[CAT1]],Tabla15[[#This Row],[CAT2]]))</f>
        <v>FIJO</v>
      </c>
      <c r="N739" s="86" t="str">
        <f>_xlfn.XLOOKUP(Tabla15[[#This Row],[cedula]],TFECHA[cedula],TFECHA[desde],"")</f>
        <v/>
      </c>
      <c r="O739" s="86" t="str">
        <f>_xlfn.XLOOKUP(Tabla15[[#This Row],[cedula]],TFECHA[cedula],TFECHA[hasta],"")</f>
        <v/>
      </c>
      <c r="P739" s="34">
        <f>_xlfn.XLOOKUP(Tabla15[[#This Row],[COD]],TNOMINA[CODIGO],TNOMINA[sbruto])</f>
        <v>70000</v>
      </c>
      <c r="Q739" s="34">
        <f>_xlfn.XLOOKUP(Tabla15[[#This Row],[COD]],TNOMINA[CODIGO],TNOMINA[ISR])</f>
        <v>4682.29</v>
      </c>
      <c r="R739" s="34">
        <f>_xlfn.XLOOKUP(Tabla15[[#This Row],[COD]],TNOMINA[CODIGO],TNOMINA[SFS])</f>
        <v>2128</v>
      </c>
      <c r="S739" s="34">
        <f>_xlfn.XLOOKUP(Tabla15[[#This Row],[COD]],TNOMINA[CODIGO],TNOMINA[AFP])</f>
        <v>2009</v>
      </c>
      <c r="T739" s="34">
        <f>_xlfn.XLOOKUP(Tabla15[[#This Row],[COD]],TNOMINA[CODIGO],TNOMINA[Otros Descuentos])</f>
        <v>7021.9199999999983</v>
      </c>
      <c r="U739" s="34">
        <f>_xlfn.XLOOKUP(Tabla15[[#This Row],[COD]],TNOMINA[CODIGO],TNOMINA[sneto])</f>
        <v>54158.79</v>
      </c>
      <c r="V739" s="21" t="str" cm="1">
        <f t="array" ref="V739">_xlfn.XLOOKUP(Tabla15[[#This Row],[cedula]],MINC_022025[NUMERO_DOCUMENTO],LEFT(MINC_022025[GENERO],1))</f>
        <v>F</v>
      </c>
      <c r="W739" s="56" t="str">
        <f>_xlfn.XLOOKUP(Tabla15[[#This Row],[DIRECCIÓN O DEPARTAMENTO]],MINC_022025[LUGAR_FUNCIONES],MINC_022025[LUGAR_FUNCIONES_CODIGO])</f>
        <v>01.83.00.00.12.01</v>
      </c>
      <c r="X739" s="21">
        <f>LEN(Tabla15[[#This Row],[CODIGO LUGAR]])</f>
        <v>17</v>
      </c>
      <c r="Y739" s="21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>
      <c r="A740" s="42" t="str">
        <f>Tabla15[[#This Row],[cedula]]&amp;Tabla15[[#This Row],[CTA]]&amp;Tabla15[[#This Row],[prog]]</f>
        <v>082002268952.1.1.1.0101</v>
      </c>
      <c r="B740" s="21" t="s">
        <v>1787</v>
      </c>
      <c r="C740" s="59" t="s">
        <v>1807</v>
      </c>
      <c r="D740" s="59" t="s">
        <v>5730</v>
      </c>
      <c r="E740" s="59" t="s">
        <v>5731</v>
      </c>
      <c r="F740" s="59" t="s">
        <v>9</v>
      </c>
      <c r="G740" s="59" t="s">
        <v>860</v>
      </c>
      <c r="H740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740" s="21" t="str">
        <f>_xlfn.XLOOKUP(Tabla15[[#This Row],[cedula]],MINC_022025[CATEGORIA_PROPIA],MINC_022025[CARGO],_xlfn.XLOOKUP(Tabla15[[#This Row],[COD]],TNOMINA[CODIGO],TNOMINA[cargo]))</f>
        <v>SUB-ENCARGADA CONTABILIDAD</v>
      </c>
      <c r="J740" s="21" t="str">
        <f>_xlfn.XLOOKUP(Tabla15[[#This Row],[cedula]],MINC_022025[NUMERO_DOCUMENTO],MINC_022025[LUGAR_FUNCIONES])</f>
        <v>DEPARTAMENTO DE CONTABILIDAD</v>
      </c>
      <c r="K7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40" s="21" t="str">
        <f>_xlfn.XLOOKUP(Tabla15[[#This Row],[CARGO]],TSIMPLIFICADO[CARGO],TSIMPLIFICADO[CATEGORIA DEL SERVIDOR],Tabla15[[#This Row],[TIPO]])</f>
        <v>FIJO</v>
      </c>
      <c r="M740" s="21" t="str">
        <f>IF(Tabla15[[#This Row],[CTA]]="2.1.1.3.01","TRAMITE DE PENSION",IF(Tabla15[[#This Row],[CAT1]]&lt;&gt;"",Tabla15[[#This Row],[CAT1]],Tabla15[[#This Row],[CAT2]]))</f>
        <v>CARRERA ADMINISTRATIVA</v>
      </c>
      <c r="N740" s="86">
        <f>_xlfn.XLOOKUP(Tabla15[[#This Row],[cedula]],TFECHA[cedula],TFECHA[desde],"")</f>
        <v>45108</v>
      </c>
      <c r="O740" s="86" t="str">
        <f>_xlfn.XLOOKUP(Tabla15[[#This Row],[cedula]],TFECHA[cedula],TFECHA[hasta],"")</f>
        <v>N/A</v>
      </c>
      <c r="P740" s="34">
        <f>_xlfn.XLOOKUP(Tabla15[[#This Row],[COD]],TNOMINA[CODIGO],TNOMINA[sbruto])</f>
        <v>65000</v>
      </c>
      <c r="Q740" s="34">
        <f>_xlfn.XLOOKUP(Tabla15[[#This Row],[COD]],TNOMINA[CODIGO],TNOMINA[ISR])</f>
        <v>4084.48</v>
      </c>
      <c r="R740" s="34">
        <f>_xlfn.XLOOKUP(Tabla15[[#This Row],[COD]],TNOMINA[CODIGO],TNOMINA[SFS])</f>
        <v>1976</v>
      </c>
      <c r="S740" s="34">
        <f>_xlfn.XLOOKUP(Tabla15[[#This Row],[COD]],TNOMINA[CODIGO],TNOMINA[AFP])</f>
        <v>1865.5</v>
      </c>
      <c r="T740" s="34">
        <f>_xlfn.XLOOKUP(Tabla15[[#This Row],[COD]],TNOMINA[CODIGO],TNOMINA[Otros Descuentos])</f>
        <v>1790.4599999999991</v>
      </c>
      <c r="U740" s="34">
        <f>_xlfn.XLOOKUP(Tabla15[[#This Row],[COD]],TNOMINA[CODIGO],TNOMINA[sneto])</f>
        <v>55283.56</v>
      </c>
      <c r="V740" s="21" t="str" cm="1">
        <f t="array" ref="V740">_xlfn.XLOOKUP(Tabla15[[#This Row],[cedula]],MINC_022025[NUMERO_DOCUMENTO],LEFT(MINC_022025[GENERO],1))</f>
        <v>F</v>
      </c>
      <c r="W740" s="56" t="str">
        <f>_xlfn.XLOOKUP(Tabla15[[#This Row],[DIRECCIÓN O DEPARTAMENTO]],MINC_022025[LUGAR_FUNCIONES],MINC_022025[LUGAR_FUNCIONES_CODIGO])</f>
        <v>01.83.00.00.12.01</v>
      </c>
      <c r="X740" s="21">
        <f>LEN(Tabla15[[#This Row],[CODIGO LUGAR]])</f>
        <v>17</v>
      </c>
      <c r="Y740" s="21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>
      <c r="A741" s="42" t="str">
        <f>Tabla15[[#This Row],[cedula]]&amp;Tabla15[[#This Row],[CTA]]&amp;Tabla15[[#This Row],[prog]]</f>
        <v>001028750362.1.1.1.0101</v>
      </c>
      <c r="B741" s="21" t="s">
        <v>1787</v>
      </c>
      <c r="C741" s="59" t="s">
        <v>1807</v>
      </c>
      <c r="D741" s="59" t="s">
        <v>5730</v>
      </c>
      <c r="E741" s="59" t="s">
        <v>5731</v>
      </c>
      <c r="F741" s="59" t="s">
        <v>9</v>
      </c>
      <c r="G741" s="59" t="s">
        <v>2899</v>
      </c>
      <c r="H741" s="2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741" s="21" t="str">
        <f>_xlfn.XLOOKUP(Tabla15[[#This Row],[cedula]],MINC_022025[CATEGORIA_PROPIA],MINC_022025[CARGO],_xlfn.XLOOKUP(Tabla15[[#This Row],[COD]],TNOMINA[CODIGO],TNOMINA[cargo]))</f>
        <v>ANALISTA FINANCIERA</v>
      </c>
      <c r="J741" s="21" t="str">
        <f>_xlfn.XLOOKUP(Tabla15[[#This Row],[cedula]],MINC_022025[NUMERO_DOCUMENTO],MINC_022025[LUGAR_FUNCIONES])</f>
        <v>DEPARTEMNTO DE EJECUCION PRESUPUESTARIA</v>
      </c>
      <c r="K7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41" s="21" t="str">
        <f>_xlfn.XLOOKUP(Tabla15[[#This Row],[CARGO]],TSIMPLIFICADO[CARGO],TSIMPLIFICADO[CATEGORIA DEL SERVIDOR],Tabla15[[#This Row],[TIPO]])</f>
        <v>FIJO</v>
      </c>
      <c r="M741" s="21" t="str">
        <f>IF(Tabla15[[#This Row],[CTA]]="2.1.1.3.01","TRAMITE DE PENSION",IF(Tabla15[[#This Row],[CAT1]]&lt;&gt;"",Tabla15[[#This Row],[CAT1]],Tabla15[[#This Row],[CAT2]]))</f>
        <v>CARRERA ADMINISTRATIVA</v>
      </c>
      <c r="N741" s="86" t="str">
        <f>_xlfn.XLOOKUP(Tabla15[[#This Row],[cedula]],TFECHA[cedula],TFECHA[desde],"")</f>
        <v/>
      </c>
      <c r="O741" s="86" t="str">
        <f>_xlfn.XLOOKUP(Tabla15[[#This Row],[cedula]],TFECHA[cedula],TFECHA[hasta],"")</f>
        <v/>
      </c>
      <c r="P741" s="34">
        <f>_xlfn.XLOOKUP(Tabla15[[#This Row],[COD]],TNOMINA[CODIGO],TNOMINA[sbruto])</f>
        <v>70000</v>
      </c>
      <c r="Q741" s="34">
        <f>_xlfn.XLOOKUP(Tabla15[[#This Row],[COD]],TNOMINA[CODIGO],TNOMINA[ISR])</f>
        <v>5368.48</v>
      </c>
      <c r="R741" s="34">
        <f>_xlfn.XLOOKUP(Tabla15[[#This Row],[COD]],TNOMINA[CODIGO],TNOMINA[SFS])</f>
        <v>2128</v>
      </c>
      <c r="S741" s="34">
        <f>_xlfn.XLOOKUP(Tabla15[[#This Row],[COD]],TNOMINA[CODIGO],TNOMINA[AFP])</f>
        <v>2009</v>
      </c>
      <c r="T741" s="34">
        <f>_xlfn.XLOOKUP(Tabla15[[#This Row],[COD]],TNOMINA[CODIGO],TNOMINA[Otros Descuentos])</f>
        <v>13347.330000000002</v>
      </c>
      <c r="U741" s="34">
        <f>_xlfn.XLOOKUP(Tabla15[[#This Row],[COD]],TNOMINA[CODIGO],TNOMINA[sneto])</f>
        <v>47147.19</v>
      </c>
      <c r="V741" s="21" t="str" cm="1">
        <f t="array" ref="V741">_xlfn.XLOOKUP(Tabla15[[#This Row],[cedula]],MINC_022025[NUMERO_DOCUMENTO],LEFT(MINC_022025[GENERO],1))</f>
        <v>F</v>
      </c>
      <c r="W741" s="56" t="str">
        <f>_xlfn.XLOOKUP(Tabla15[[#This Row],[DIRECCIÓN O DEPARTAMENTO]],MINC_022025[LUGAR_FUNCIONES],MINC_022025[LUGAR_FUNCIONES_CODIGO])</f>
        <v>01.83.00.00.12.02</v>
      </c>
      <c r="X741" s="21">
        <f>LEN(Tabla15[[#This Row],[CODIGO LUGAR]])</f>
        <v>17</v>
      </c>
      <c r="Y741" s="21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>
      <c r="A742" s="42" t="str">
        <f>Tabla15[[#This Row],[cedula]]&amp;Tabla15[[#This Row],[CTA]]&amp;Tabla15[[#This Row],[prog]]</f>
        <v>093005244032.1.1.1.0101</v>
      </c>
      <c r="B742" s="21" t="s">
        <v>1787</v>
      </c>
      <c r="C742" s="59" t="s">
        <v>1807</v>
      </c>
      <c r="D742" s="59" t="s">
        <v>5730</v>
      </c>
      <c r="E742" s="59" t="s">
        <v>5731</v>
      </c>
      <c r="F742" s="59" t="s">
        <v>9</v>
      </c>
      <c r="G742" s="59" t="s">
        <v>1862</v>
      </c>
      <c r="H742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742" s="21" t="str">
        <f>_xlfn.XLOOKUP(Tabla15[[#This Row],[cedula]],MINC_022025[CATEGORIA_PROPIA],MINC_022025[CARGO],_xlfn.XLOOKUP(Tabla15[[#This Row],[COD]],TNOMINA[CODIGO],TNOMINA[cargo]))</f>
        <v>ANALISTA FINANCIERO</v>
      </c>
      <c r="J742" s="21" t="str">
        <f>_xlfn.XLOOKUP(Tabla15[[#This Row],[cedula]],MINC_022025[NUMERO_DOCUMENTO],MINC_022025[LUGAR_FUNCIONES])</f>
        <v>DEPARTEMNTO DE EJECUCION PRESUPUESTARIA</v>
      </c>
      <c r="K7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42" s="21" t="str">
        <f>_xlfn.XLOOKUP(Tabla15[[#This Row],[CARGO]],TSIMPLIFICADO[CARGO],TSIMPLIFICADO[CATEGORIA DEL SERVIDOR],Tabla15[[#This Row],[TIPO]])</f>
        <v>FIJO</v>
      </c>
      <c r="M742" s="21" t="str">
        <f>IF(Tabla15[[#This Row],[CTA]]="2.1.1.3.01","TRAMITE DE PENSION",IF(Tabla15[[#This Row],[CAT1]]&lt;&gt;"",Tabla15[[#This Row],[CAT1]],Tabla15[[#This Row],[CAT2]]))</f>
        <v>CARRERA ADMINISTRATIVA</v>
      </c>
      <c r="N742" s="86">
        <f>_xlfn.XLOOKUP(Tabla15[[#This Row],[cedula]],TFECHA[cedula],TFECHA[desde],"")</f>
        <v>45292</v>
      </c>
      <c r="O742" s="86" t="str">
        <f>_xlfn.XLOOKUP(Tabla15[[#This Row],[cedula]],TFECHA[cedula],TFECHA[hasta],"")</f>
        <v>N/A</v>
      </c>
      <c r="P742" s="34">
        <f>_xlfn.XLOOKUP(Tabla15[[#This Row],[COD]],TNOMINA[CODIGO],TNOMINA[sbruto])</f>
        <v>70000</v>
      </c>
      <c r="Q742" s="34">
        <f>_xlfn.XLOOKUP(Tabla15[[#This Row],[COD]],TNOMINA[CODIGO],TNOMINA[ISR])</f>
        <v>5368.48</v>
      </c>
      <c r="R742" s="34">
        <f>_xlfn.XLOOKUP(Tabla15[[#This Row],[COD]],TNOMINA[CODIGO],TNOMINA[SFS])</f>
        <v>2128</v>
      </c>
      <c r="S742" s="34">
        <f>_xlfn.XLOOKUP(Tabla15[[#This Row],[COD]],TNOMINA[CODIGO],TNOMINA[AFP])</f>
        <v>2009</v>
      </c>
      <c r="T742" s="34">
        <f>_xlfn.XLOOKUP(Tabla15[[#This Row],[COD]],TNOMINA[CODIGO],TNOMINA[Otros Descuentos])</f>
        <v>11877.190000000002</v>
      </c>
      <c r="U742" s="34">
        <f>_xlfn.XLOOKUP(Tabla15[[#This Row],[COD]],TNOMINA[CODIGO],TNOMINA[sneto])</f>
        <v>48617.33</v>
      </c>
      <c r="V742" s="21" t="str" cm="1">
        <f t="array" ref="V742">_xlfn.XLOOKUP(Tabla15[[#This Row],[cedula]],MINC_022025[NUMERO_DOCUMENTO],LEFT(MINC_022025[GENERO],1))</f>
        <v>F</v>
      </c>
      <c r="W742" s="56" t="str">
        <f>_xlfn.XLOOKUP(Tabla15[[#This Row],[DIRECCIÓN O DEPARTAMENTO]],MINC_022025[LUGAR_FUNCIONES],MINC_022025[LUGAR_FUNCIONES_CODIGO])</f>
        <v>01.83.00.00.12.02</v>
      </c>
      <c r="X742" s="21">
        <f>LEN(Tabla15[[#This Row],[CODIGO LUGAR]])</f>
        <v>17</v>
      </c>
      <c r="Y742" s="21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>
      <c r="A743" s="42" t="str">
        <f>Tabla15[[#This Row],[cedula]]&amp;Tabla15[[#This Row],[CTA]]&amp;Tabla15[[#This Row],[prog]]</f>
        <v>001011842812.1.1.1.0101</v>
      </c>
      <c r="B743" s="21" t="s">
        <v>1787</v>
      </c>
      <c r="C743" s="59" t="s">
        <v>1807</v>
      </c>
      <c r="D743" s="59" t="s">
        <v>5730</v>
      </c>
      <c r="E743" s="59" t="s">
        <v>5731</v>
      </c>
      <c r="F743" s="59" t="s">
        <v>9</v>
      </c>
      <c r="G743" s="59" t="s">
        <v>854</v>
      </c>
      <c r="H743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743" s="21" t="str">
        <f>_xlfn.XLOOKUP(Tabla15[[#This Row],[cedula]],MINC_022025[CATEGORIA_PROPIA],MINC_022025[CARGO],_xlfn.XLOOKUP(Tabla15[[#This Row],[COD]],TNOMINA[CODIGO],TNOMINA[cargo]))</f>
        <v>ANALISTA</v>
      </c>
      <c r="J743" s="21" t="str">
        <f>_xlfn.XLOOKUP(Tabla15[[#This Row],[cedula]],MINC_022025[NUMERO_DOCUMENTO],MINC_022025[LUGAR_FUNCIONES])</f>
        <v>DEPARTEMNTO DE EJECUCION PRESUPUESTARIA</v>
      </c>
      <c r="K7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43" s="21" t="str">
        <f>_xlfn.XLOOKUP(Tabla15[[#This Row],[CARGO]],TSIMPLIFICADO[CARGO],TSIMPLIFICADO[CATEGORIA DEL SERVIDOR],Tabla15[[#This Row],[TIPO]])</f>
        <v>FIJO</v>
      </c>
      <c r="M743" s="21" t="str">
        <f>IF(Tabla15[[#This Row],[CTA]]="2.1.1.3.01","TRAMITE DE PENSION",IF(Tabla15[[#This Row],[CAT1]]&lt;&gt;"",Tabla15[[#This Row],[CAT1]],Tabla15[[#This Row],[CAT2]]))</f>
        <v>CARRERA ADMINISTRATIVA</v>
      </c>
      <c r="N743" s="86">
        <f>_xlfn.XLOOKUP(Tabla15[[#This Row],[cedula]],TFECHA[cedula],TFECHA[desde],"")</f>
        <v>45108</v>
      </c>
      <c r="O743" s="86" t="str">
        <f>_xlfn.XLOOKUP(Tabla15[[#This Row],[cedula]],TFECHA[cedula],TFECHA[hasta],"")</f>
        <v>N/A</v>
      </c>
      <c r="P743" s="34">
        <f>_xlfn.XLOOKUP(Tabla15[[#This Row],[COD]],TNOMINA[CODIGO],TNOMINA[sbruto])</f>
        <v>65000</v>
      </c>
      <c r="Q743" s="34">
        <f>_xlfn.XLOOKUP(Tabla15[[#This Row],[COD]],TNOMINA[CODIGO],TNOMINA[ISR])</f>
        <v>4427.58</v>
      </c>
      <c r="R743" s="34">
        <f>_xlfn.XLOOKUP(Tabla15[[#This Row],[COD]],TNOMINA[CODIGO],TNOMINA[SFS])</f>
        <v>1976</v>
      </c>
      <c r="S743" s="34">
        <f>_xlfn.XLOOKUP(Tabla15[[#This Row],[COD]],TNOMINA[CODIGO],TNOMINA[AFP])</f>
        <v>1865.5</v>
      </c>
      <c r="T743" s="34">
        <f>_xlfn.XLOOKUP(Tabla15[[#This Row],[COD]],TNOMINA[CODIGO],TNOMINA[Otros Descuentos])</f>
        <v>31916.14</v>
      </c>
      <c r="U743" s="34">
        <f>_xlfn.XLOOKUP(Tabla15[[#This Row],[COD]],TNOMINA[CODIGO],TNOMINA[sneto])</f>
        <v>24814.78</v>
      </c>
      <c r="V743" s="21" t="str" cm="1">
        <f t="array" ref="V743">_xlfn.XLOOKUP(Tabla15[[#This Row],[cedula]],MINC_022025[NUMERO_DOCUMENTO],LEFT(MINC_022025[GENERO],1))</f>
        <v>F</v>
      </c>
      <c r="W743" s="56" t="str">
        <f>_xlfn.XLOOKUP(Tabla15[[#This Row],[DIRECCIÓN O DEPARTAMENTO]],MINC_022025[LUGAR_FUNCIONES],MINC_022025[LUGAR_FUNCIONES_CODIGO])</f>
        <v>01.83.00.00.12.02</v>
      </c>
      <c r="X743" s="21">
        <f>LEN(Tabla15[[#This Row],[CODIGO LUGAR]])</f>
        <v>17</v>
      </c>
      <c r="Y743" s="21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>
      <c r="A744" s="42" t="str">
        <f>Tabla15[[#This Row],[cedula]]&amp;Tabla15[[#This Row],[CTA]]&amp;Tabla15[[#This Row],[prog]]</f>
        <v>001046412612.1.1.1.0101</v>
      </c>
      <c r="B744" s="21" t="s">
        <v>1787</v>
      </c>
      <c r="C744" s="59" t="s">
        <v>1807</v>
      </c>
      <c r="D744" s="59" t="s">
        <v>5730</v>
      </c>
      <c r="E744" s="59" t="s">
        <v>5731</v>
      </c>
      <c r="F744" s="59" t="s">
        <v>9</v>
      </c>
      <c r="G744" s="59" t="s">
        <v>835</v>
      </c>
      <c r="H744" s="21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744" s="21" t="str">
        <f>_xlfn.XLOOKUP(Tabla15[[#This Row],[cedula]],MINC_022025[CATEGORIA_PROPIA],MINC_022025[CARGO],_xlfn.XLOOKUP(Tabla15[[#This Row],[COD]],TNOMINA[CODIGO],TNOMINA[cargo]))</f>
        <v>AUXILIAR DE CONTABILIDAD</v>
      </c>
      <c r="J744" s="21" t="str">
        <f>_xlfn.XLOOKUP(Tabla15[[#This Row],[cedula]],MINC_022025[NUMERO_DOCUMENTO],MINC_022025[LUGAR_FUNCIONES])</f>
        <v>DEPARTAMENTO DE ACTIVO FIJO</v>
      </c>
      <c r="K7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44" s="21" t="str">
        <f>_xlfn.XLOOKUP(Tabla15[[#This Row],[CARGO]],TSIMPLIFICADO[CARGO],TSIMPLIFICADO[CATEGORIA DEL SERVIDOR],Tabla15[[#This Row],[TIPO]])</f>
        <v>FIJO</v>
      </c>
      <c r="M744" s="21" t="str">
        <f>IF(Tabla15[[#This Row],[CTA]]="2.1.1.3.01","TRAMITE DE PENSION",IF(Tabla15[[#This Row],[CAT1]]&lt;&gt;"",Tabla15[[#This Row],[CAT1]],Tabla15[[#This Row],[CAT2]]))</f>
        <v>CARRERA ADMINISTRATIVA</v>
      </c>
      <c r="N744" s="86" t="str">
        <f>_xlfn.XLOOKUP(Tabla15[[#This Row],[cedula]],TFECHA[cedula],TFECHA[desde],"")</f>
        <v/>
      </c>
      <c r="O744" s="86" t="str">
        <f>_xlfn.XLOOKUP(Tabla15[[#This Row],[cedula]],TFECHA[cedula],TFECHA[hasta],"")</f>
        <v/>
      </c>
      <c r="P744" s="34">
        <f>_xlfn.XLOOKUP(Tabla15[[#This Row],[COD]],TNOMINA[CODIGO],TNOMINA[sbruto])</f>
        <v>60000</v>
      </c>
      <c r="Q744" s="34">
        <f>_xlfn.XLOOKUP(Tabla15[[#This Row],[COD]],TNOMINA[CODIGO],TNOMINA[ISR])</f>
        <v>3143.58</v>
      </c>
      <c r="R744" s="34">
        <f>_xlfn.XLOOKUP(Tabla15[[#This Row],[COD]],TNOMINA[CODIGO],TNOMINA[SFS])</f>
        <v>1824</v>
      </c>
      <c r="S744" s="34">
        <f>_xlfn.XLOOKUP(Tabla15[[#This Row],[COD]],TNOMINA[CODIGO],TNOMINA[AFP])</f>
        <v>1722</v>
      </c>
      <c r="T744" s="34">
        <f>_xlfn.XLOOKUP(Tabla15[[#This Row],[COD]],TNOMINA[CODIGO],TNOMINA[Otros Descuentos])</f>
        <v>23355.46</v>
      </c>
      <c r="U744" s="34">
        <f>_xlfn.XLOOKUP(Tabla15[[#This Row],[COD]],TNOMINA[CODIGO],TNOMINA[sneto])</f>
        <v>29954.959999999999</v>
      </c>
      <c r="V744" s="21" t="str" cm="1">
        <f t="array" ref="V744">_xlfn.XLOOKUP(Tabla15[[#This Row],[cedula]],MINC_022025[NUMERO_DOCUMENTO],LEFT(MINC_022025[GENERO],1))</f>
        <v>F</v>
      </c>
      <c r="W744" s="56" t="str">
        <f>_xlfn.XLOOKUP(Tabla15[[#This Row],[DIRECCIÓN O DEPARTAMENTO]],MINC_022025[LUGAR_FUNCIONES],MINC_022025[LUGAR_FUNCIONES_CODIGO])</f>
        <v>01.83.00.00.12.03</v>
      </c>
      <c r="X744" s="21">
        <f>LEN(Tabla15[[#This Row],[CODIGO LUGAR]])</f>
        <v>17</v>
      </c>
      <c r="Y744" s="21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>
      <c r="A745" s="42" t="str">
        <f>Tabla15[[#This Row],[cedula]]&amp;Tabla15[[#This Row],[CTA]]&amp;Tabla15[[#This Row],[prog]]</f>
        <v>223018016542.1.1.1.0101</v>
      </c>
      <c r="B745" s="21" t="s">
        <v>1787</v>
      </c>
      <c r="C745" s="59" t="s">
        <v>1807</v>
      </c>
      <c r="D745" s="59" t="s">
        <v>5730</v>
      </c>
      <c r="E745" s="59" t="s">
        <v>5731</v>
      </c>
      <c r="F745" s="59" t="s">
        <v>9</v>
      </c>
      <c r="G745" s="59" t="s">
        <v>1930</v>
      </c>
      <c r="H745" s="21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745" s="21" t="str">
        <f>_xlfn.XLOOKUP(Tabla15[[#This Row],[cedula]],MINC_022025[CATEGORIA_PROPIA],MINC_022025[CARGO],_xlfn.XLOOKUP(Tabla15[[#This Row],[COD]],TNOMINA[CODIGO],TNOMINA[cargo]))</f>
        <v>SECRETARIA</v>
      </c>
      <c r="J745" s="21" t="str">
        <f>_xlfn.XLOOKUP(Tabla15[[#This Row],[cedula]],MINC_022025[NUMERO_DOCUMENTO],MINC_022025[LUGAR_FUNCIONES])</f>
        <v>DEPARTAMENTO DE ACTIVO FIJO</v>
      </c>
      <c r="K7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45" s="21" t="str">
        <f>_xlfn.XLOOKUP(Tabla15[[#This Row],[CARGO]],TSIMPLIFICADO[CARGO],TSIMPLIFICADO[CATEGORIA DEL SERVIDOR],Tabla15[[#This Row],[TIPO]])</f>
        <v>ESTATUTO SIMPLIFICADO</v>
      </c>
      <c r="M745" s="21" t="str">
        <f>IF(Tabla15[[#This Row],[CTA]]="2.1.1.3.01","TRAMITE DE PENSION",IF(Tabla15[[#This Row],[CAT1]]&lt;&gt;"",Tabla15[[#This Row],[CAT1]],Tabla15[[#This Row],[CAT2]]))</f>
        <v>ESTATUTO SIMPLIFICADO</v>
      </c>
      <c r="N745" s="86">
        <f>_xlfn.XLOOKUP(Tabla15[[#This Row],[cedula]],TFECHA[cedula],TFECHA[desde],"")</f>
        <v>45597</v>
      </c>
      <c r="O745" s="86" t="str">
        <f>_xlfn.XLOOKUP(Tabla15[[#This Row],[cedula]],TFECHA[cedula],TFECHA[hasta],"")</f>
        <v>N/A</v>
      </c>
      <c r="P745" s="34">
        <f>_xlfn.XLOOKUP(Tabla15[[#This Row],[COD]],TNOMINA[CODIGO],TNOMINA[sbruto])</f>
        <v>35000</v>
      </c>
      <c r="Q745" s="34">
        <f>_xlfn.XLOOKUP(Tabla15[[#This Row],[COD]],TNOMINA[CODIGO],TNOMINA[ISR])</f>
        <v>0</v>
      </c>
      <c r="R745" s="34">
        <f>_xlfn.XLOOKUP(Tabla15[[#This Row],[COD]],TNOMINA[CODIGO],TNOMINA[SFS])</f>
        <v>1064</v>
      </c>
      <c r="S745" s="34">
        <f>_xlfn.XLOOKUP(Tabla15[[#This Row],[COD]],TNOMINA[CODIGO],TNOMINA[AFP])</f>
        <v>1004.5</v>
      </c>
      <c r="T745" s="34">
        <f>_xlfn.XLOOKUP(Tabla15[[#This Row],[COD]],TNOMINA[CODIGO],TNOMINA[Otros Descuentos])</f>
        <v>0</v>
      </c>
      <c r="U745" s="34">
        <f>_xlfn.XLOOKUP(Tabla15[[#This Row],[COD]],TNOMINA[CODIGO],TNOMINA[sneto])</f>
        <v>32906.5</v>
      </c>
      <c r="V745" s="21" t="str" cm="1">
        <f t="array" ref="V745">_xlfn.XLOOKUP(Tabla15[[#This Row],[cedula]],MINC_022025[NUMERO_DOCUMENTO],LEFT(MINC_022025[GENERO],1))</f>
        <v>F</v>
      </c>
      <c r="W745" s="56" t="str">
        <f>_xlfn.XLOOKUP(Tabla15[[#This Row],[DIRECCIÓN O DEPARTAMENTO]],MINC_022025[LUGAR_FUNCIONES],MINC_022025[LUGAR_FUNCIONES_CODIGO])</f>
        <v>01.83.00.00.12.03</v>
      </c>
      <c r="X745" s="21">
        <f>LEN(Tabla15[[#This Row],[CODIGO LUGAR]])</f>
        <v>17</v>
      </c>
      <c r="Y745" s="21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>
      <c r="A746" s="42" t="str">
        <f>Tabla15[[#This Row],[cedula]]&amp;Tabla15[[#This Row],[CTA]]&amp;Tabla15[[#This Row],[prog]]</f>
        <v>001195202602.1.1.1.0101</v>
      </c>
      <c r="B746" s="21" t="s">
        <v>1787</v>
      </c>
      <c r="C746" s="59" t="s">
        <v>1807</v>
      </c>
      <c r="D746" s="59" t="s">
        <v>5730</v>
      </c>
      <c r="E746" s="59" t="s">
        <v>5731</v>
      </c>
      <c r="F746" s="59" t="s">
        <v>9</v>
      </c>
      <c r="G746" s="59" t="s">
        <v>2502</v>
      </c>
      <c r="H746" s="21" t="str">
        <f>_xlfn.XLOOKUP(Tabla15[[#This Row],[cedula]],MINC_022025[CATEGORIA_PROPIA],MINC_022025[FECHA_INGRESO_PRIMER_CARGO],_xlfn.XLOOKUP(Tabla15[[#This Row],[COD]],TNOMINA[CODIGO],TNOMINA[nombre]))</f>
        <v>JERRY ROSARIO MEDINA</v>
      </c>
      <c r="I746" s="21" t="str">
        <f>_xlfn.XLOOKUP(Tabla15[[#This Row],[cedula]],MINC_022025[CATEGORIA_PROPIA],MINC_022025[CARGO],_xlfn.XLOOKUP(Tabla15[[#This Row],[COD]],TNOMINA[CODIGO],TNOMINA[cargo]))</f>
        <v>AUXILIAR ADMINISTRATIVO (A)</v>
      </c>
      <c r="J746" s="21" t="str">
        <f>_xlfn.XLOOKUP(Tabla15[[#This Row],[cedula]],MINC_022025[NUMERO_DOCUMENTO],MINC_022025[LUGAR_FUNCIONES])</f>
        <v>DEPARTAMENTO DE ACTIVO FIJO</v>
      </c>
      <c r="K7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46" s="21" t="str">
        <f>_xlfn.XLOOKUP(Tabla15[[#This Row],[CARGO]],TSIMPLIFICADO[CARGO],TSIMPLIFICADO[CATEGORIA DEL SERVIDOR],Tabla15[[#This Row],[TIPO]])</f>
        <v>ESTATUTO SIMPLIFICADO</v>
      </c>
      <c r="M746" s="21" t="str">
        <f>IF(Tabla15[[#This Row],[CTA]]="2.1.1.3.01","TRAMITE DE PENSION",IF(Tabla15[[#This Row],[CAT1]]&lt;&gt;"",Tabla15[[#This Row],[CAT1]],Tabla15[[#This Row],[CAT2]]))</f>
        <v>ESTATUTO SIMPLIFICADO</v>
      </c>
      <c r="N746" s="86" t="str">
        <f>_xlfn.XLOOKUP(Tabla15[[#This Row],[cedula]],TFECHA[cedula],TFECHA[desde],"")</f>
        <v/>
      </c>
      <c r="O746" s="86" t="str">
        <f>_xlfn.XLOOKUP(Tabla15[[#This Row],[cedula]],TFECHA[cedula],TFECHA[hasta],"")</f>
        <v/>
      </c>
      <c r="P746" s="34">
        <f>_xlfn.XLOOKUP(Tabla15[[#This Row],[COD]],TNOMINA[CODIGO],TNOMINA[sbruto])</f>
        <v>30000</v>
      </c>
      <c r="Q746" s="34">
        <f>_xlfn.XLOOKUP(Tabla15[[#This Row],[COD]],TNOMINA[CODIGO],TNOMINA[ISR])</f>
        <v>0</v>
      </c>
      <c r="R746" s="34">
        <f>_xlfn.XLOOKUP(Tabla15[[#This Row],[COD]],TNOMINA[CODIGO],TNOMINA[SFS])</f>
        <v>912</v>
      </c>
      <c r="S746" s="34">
        <f>_xlfn.XLOOKUP(Tabla15[[#This Row],[COD]],TNOMINA[CODIGO],TNOMINA[AFP])</f>
        <v>861</v>
      </c>
      <c r="T746" s="34">
        <f>_xlfn.XLOOKUP(Tabla15[[#This Row],[COD]],TNOMINA[CODIGO],TNOMINA[Otros Descuentos])</f>
        <v>0</v>
      </c>
      <c r="U746" s="34">
        <f>_xlfn.XLOOKUP(Tabla15[[#This Row],[COD]],TNOMINA[CODIGO],TNOMINA[sneto])</f>
        <v>22842</v>
      </c>
      <c r="V746" s="21" t="str" cm="1">
        <f t="array" ref="V746">_xlfn.XLOOKUP(Tabla15[[#This Row],[cedula]],MINC_022025[NUMERO_DOCUMENTO],LEFT(MINC_022025[GENERO],1))</f>
        <v>M</v>
      </c>
      <c r="W746" s="56" t="str">
        <f>_xlfn.XLOOKUP(Tabla15[[#This Row],[DIRECCIÓN O DEPARTAMENTO]],MINC_022025[LUGAR_FUNCIONES],MINC_022025[LUGAR_FUNCIONES_CODIGO])</f>
        <v>01.83.00.00.12.03</v>
      </c>
      <c r="X746" s="21">
        <f>LEN(Tabla15[[#This Row],[CODIGO LUGAR]])</f>
        <v>17</v>
      </c>
      <c r="Y746" s="21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>
      <c r="A747" s="42" t="str">
        <f>Tabla15[[#This Row],[cedula]]&amp;Tabla15[[#This Row],[CTA]]&amp;Tabla15[[#This Row],[prog]]</f>
        <v>402343851812.1.1.1.0101</v>
      </c>
      <c r="B747" s="21" t="s">
        <v>1787</v>
      </c>
      <c r="C747" s="59" t="s">
        <v>1807</v>
      </c>
      <c r="D747" s="59" t="s">
        <v>5730</v>
      </c>
      <c r="E747" s="59" t="s">
        <v>5731</v>
      </c>
      <c r="F747" s="59" t="s">
        <v>9</v>
      </c>
      <c r="G747" s="59" t="s">
        <v>2859</v>
      </c>
      <c r="H747" s="21" t="str">
        <f>_xlfn.XLOOKUP(Tabla15[[#This Row],[cedula]],MINC_022025[CATEGORIA_PROPIA],MINC_022025[FECHA_INGRESO_PRIMER_CARGO],_xlfn.XLOOKUP(Tabla15[[#This Row],[COD]],TNOMINA[CODIGO],TNOMINA[nombre]))</f>
        <v>JUNIOR QUEVEDO ADAMES</v>
      </c>
      <c r="I747" s="21" t="str">
        <f>_xlfn.XLOOKUP(Tabla15[[#This Row],[cedula]],MINC_022025[CATEGORIA_PROPIA],MINC_022025[CARGO],_xlfn.XLOOKUP(Tabla15[[#This Row],[COD]],TNOMINA[CODIGO],TNOMINA[cargo]))</f>
        <v>AUXILIAR ALMACEN Y SUMINISTRO</v>
      </c>
      <c r="J747" s="21" t="str">
        <f>_xlfn.XLOOKUP(Tabla15[[#This Row],[cedula]],MINC_022025[NUMERO_DOCUMENTO],MINC_022025[LUGAR_FUNCIONES])</f>
        <v>DEPARTAMENTO DE ACTIVO FIJO</v>
      </c>
      <c r="K7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47" s="21" t="str">
        <f>_xlfn.XLOOKUP(Tabla15[[#This Row],[CARGO]],TSIMPLIFICADO[CARGO],TSIMPLIFICADO[CATEGORIA DEL SERVIDOR],Tabla15[[#This Row],[TIPO]])</f>
        <v>ESTATUTO SIMPLIFICADO</v>
      </c>
      <c r="M747" s="21" t="str">
        <f>IF(Tabla15[[#This Row],[CTA]]="2.1.1.3.01","TRAMITE DE PENSION",IF(Tabla15[[#This Row],[CAT1]]&lt;&gt;"",Tabla15[[#This Row],[CAT1]],Tabla15[[#This Row],[CAT2]]))</f>
        <v>ESTATUTO SIMPLIFICADO</v>
      </c>
      <c r="N747" s="86" t="str">
        <f>_xlfn.XLOOKUP(Tabla15[[#This Row],[cedula]],TFECHA[cedula],TFECHA[desde],"")</f>
        <v/>
      </c>
      <c r="O747" s="86" t="str">
        <f>_xlfn.XLOOKUP(Tabla15[[#This Row],[cedula]],TFECHA[cedula],TFECHA[hasta],"")</f>
        <v/>
      </c>
      <c r="P747" s="34">
        <f>_xlfn.XLOOKUP(Tabla15[[#This Row],[COD]],TNOMINA[CODIGO],TNOMINA[sbruto])</f>
        <v>30000</v>
      </c>
      <c r="Q747" s="34">
        <f>_xlfn.XLOOKUP(Tabla15[[#This Row],[COD]],TNOMINA[CODIGO],TNOMINA[ISR])</f>
        <v>0</v>
      </c>
      <c r="R747" s="34">
        <f>_xlfn.XLOOKUP(Tabla15[[#This Row],[COD]],TNOMINA[CODIGO],TNOMINA[SFS])</f>
        <v>912</v>
      </c>
      <c r="S747" s="34">
        <f>_xlfn.XLOOKUP(Tabla15[[#This Row],[COD]],TNOMINA[CODIGO],TNOMINA[AFP])</f>
        <v>861</v>
      </c>
      <c r="T747" s="34">
        <f>_xlfn.XLOOKUP(Tabla15[[#This Row],[COD]],TNOMINA[CODIGO],TNOMINA[Otros Descuentos])</f>
        <v>0</v>
      </c>
      <c r="U747" s="34">
        <f>_xlfn.XLOOKUP(Tabla15[[#This Row],[COD]],TNOMINA[CODIGO],TNOMINA[sneto])</f>
        <v>28202</v>
      </c>
      <c r="V747" s="21" t="str" cm="1">
        <f t="array" ref="V747">_xlfn.XLOOKUP(Tabla15[[#This Row],[cedula]],MINC_022025[NUMERO_DOCUMENTO],LEFT(MINC_022025[GENERO],1))</f>
        <v>M</v>
      </c>
      <c r="W747" s="56" t="str">
        <f>_xlfn.XLOOKUP(Tabla15[[#This Row],[DIRECCIÓN O DEPARTAMENTO]],MINC_022025[LUGAR_FUNCIONES],MINC_022025[LUGAR_FUNCIONES_CODIGO])</f>
        <v>01.83.00.00.12.03</v>
      </c>
      <c r="X747" s="21">
        <f>LEN(Tabla15[[#This Row],[CODIGO LUGAR]])</f>
        <v>17</v>
      </c>
      <c r="Y747" s="21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>
      <c r="A748" s="42" t="str">
        <f>Tabla15[[#This Row],[cedula]]&amp;Tabla15[[#This Row],[CTA]]&amp;Tabla15[[#This Row],[prog]]</f>
        <v>001054962102.1.1.1.0101</v>
      </c>
      <c r="B748" s="21" t="s">
        <v>1787</v>
      </c>
      <c r="C748" s="59" t="s">
        <v>1807</v>
      </c>
      <c r="D748" s="59" t="s">
        <v>5730</v>
      </c>
      <c r="E748" s="59" t="s">
        <v>5731</v>
      </c>
      <c r="F748" s="59" t="s">
        <v>9</v>
      </c>
      <c r="G748" s="59" t="s">
        <v>1244</v>
      </c>
      <c r="H748" s="21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748" s="21" t="str">
        <f>_xlfn.XLOOKUP(Tabla15[[#This Row],[cedula]],MINC_022025[CATEGORIA_PROPIA],MINC_022025[CARGO],_xlfn.XLOOKUP(Tabla15[[#This Row],[COD]],TNOMINA[CODIGO],TNOMINA[cargo]))</f>
        <v>ANALISTA</v>
      </c>
      <c r="J748" s="21" t="str">
        <f>_xlfn.XLOOKUP(Tabla15[[#This Row],[cedula]],MINC_022025[NUMERO_DOCUMENTO],MINC_022025[LUGAR_FUNCIONES])</f>
        <v>DEPARTAMENTO DE TESORERIA</v>
      </c>
      <c r="K7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48" s="21" t="str">
        <f>_xlfn.XLOOKUP(Tabla15[[#This Row],[CARGO]],TSIMPLIFICADO[CARGO],TSIMPLIFICADO[CATEGORIA DEL SERVIDOR],Tabla15[[#This Row],[TIPO]])</f>
        <v>FIJO</v>
      </c>
      <c r="M748" s="21" t="str">
        <f>IF(Tabla15[[#This Row],[CTA]]="2.1.1.3.01","TRAMITE DE PENSION",IF(Tabla15[[#This Row],[CAT1]]&lt;&gt;"",Tabla15[[#This Row],[CAT1]],Tabla15[[#This Row],[CAT2]]))</f>
        <v>FIJO</v>
      </c>
      <c r="N748" s="86" t="str">
        <f>_xlfn.XLOOKUP(Tabla15[[#This Row],[cedula]],TFECHA[cedula],TFECHA[desde],"")</f>
        <v/>
      </c>
      <c r="O748" s="86" t="str">
        <f>_xlfn.XLOOKUP(Tabla15[[#This Row],[cedula]],TFECHA[cedula],TFECHA[hasta],"")</f>
        <v/>
      </c>
      <c r="P748" s="34">
        <f>_xlfn.XLOOKUP(Tabla15[[#This Row],[COD]],TNOMINA[CODIGO],TNOMINA[sbruto])</f>
        <v>70000</v>
      </c>
      <c r="Q748" s="34">
        <f>_xlfn.XLOOKUP(Tabla15[[#This Row],[COD]],TNOMINA[CODIGO],TNOMINA[ISR])</f>
        <v>5368.48</v>
      </c>
      <c r="R748" s="34">
        <f>_xlfn.XLOOKUP(Tabla15[[#This Row],[COD]],TNOMINA[CODIGO],TNOMINA[SFS])</f>
        <v>2128</v>
      </c>
      <c r="S748" s="34">
        <f>_xlfn.XLOOKUP(Tabla15[[#This Row],[COD]],TNOMINA[CODIGO],TNOMINA[AFP])</f>
        <v>2009</v>
      </c>
      <c r="T748" s="34">
        <f>_xlfn.XLOOKUP(Tabla15[[#This Row],[COD]],TNOMINA[CODIGO],TNOMINA[Otros Descuentos])</f>
        <v>28008.080000000005</v>
      </c>
      <c r="U748" s="34">
        <f>_xlfn.XLOOKUP(Tabla15[[#This Row],[COD]],TNOMINA[CODIGO],TNOMINA[sneto])</f>
        <v>32486.44</v>
      </c>
      <c r="V748" s="21" t="str" cm="1">
        <f t="array" ref="V748">_xlfn.XLOOKUP(Tabla15[[#This Row],[cedula]],MINC_022025[NUMERO_DOCUMENTO],LEFT(MINC_022025[GENERO],1))</f>
        <v>F</v>
      </c>
      <c r="W748" s="56" t="str">
        <f>_xlfn.XLOOKUP(Tabla15[[#This Row],[DIRECCIÓN O DEPARTAMENTO]],MINC_022025[LUGAR_FUNCIONES],MINC_022025[LUGAR_FUNCIONES_CODIGO])</f>
        <v>01.83.00.00.12.04</v>
      </c>
      <c r="X748" s="21">
        <f>LEN(Tabla15[[#This Row],[CODIGO LUGAR]])</f>
        <v>17</v>
      </c>
      <c r="Y748" s="21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>
      <c r="A749" s="42" t="str">
        <f>Tabla15[[#This Row],[cedula]]&amp;Tabla15[[#This Row],[CTA]]&amp;Tabla15[[#This Row],[prog]]</f>
        <v>001018306442.1.1.1.0101</v>
      </c>
      <c r="B749" s="21" t="s">
        <v>1787</v>
      </c>
      <c r="C749" s="59" t="s">
        <v>1807</v>
      </c>
      <c r="D749" s="59" t="s">
        <v>5730</v>
      </c>
      <c r="E749" s="59" t="s">
        <v>5731</v>
      </c>
      <c r="F749" s="59" t="s">
        <v>9</v>
      </c>
      <c r="G749" s="59" t="s">
        <v>1388</v>
      </c>
      <c r="H749" s="21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749" s="21" t="str">
        <f>_xlfn.XLOOKUP(Tabla15[[#This Row],[cedula]],MINC_022025[CATEGORIA_PROPIA],MINC_022025[CARGO],_xlfn.XLOOKUP(Tabla15[[#This Row],[COD]],TNOMINA[CODIGO],TNOMINA[cargo]))</f>
        <v>ANALISTA</v>
      </c>
      <c r="J749" s="21" t="str">
        <f>_xlfn.XLOOKUP(Tabla15[[#This Row],[cedula]],MINC_022025[NUMERO_DOCUMENTO],MINC_022025[LUGAR_FUNCIONES])</f>
        <v>DEPARTAMENTO DE TESORERIA</v>
      </c>
      <c r="K7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49" s="21" t="str">
        <f>_xlfn.XLOOKUP(Tabla15[[#This Row],[CARGO]],TSIMPLIFICADO[CARGO],TSIMPLIFICADO[CATEGORIA DEL SERVIDOR],Tabla15[[#This Row],[TIPO]])</f>
        <v>FIJO</v>
      </c>
      <c r="M749" s="21" t="str">
        <f>IF(Tabla15[[#This Row],[CTA]]="2.1.1.3.01","TRAMITE DE PENSION",IF(Tabla15[[#This Row],[CAT1]]&lt;&gt;"",Tabla15[[#This Row],[CAT1]],Tabla15[[#This Row],[CAT2]]))</f>
        <v>FIJO</v>
      </c>
      <c r="N749" s="86" t="str">
        <f>_xlfn.XLOOKUP(Tabla15[[#This Row],[cedula]],TFECHA[cedula],TFECHA[desde],"")</f>
        <v/>
      </c>
      <c r="O749" s="86" t="str">
        <f>_xlfn.XLOOKUP(Tabla15[[#This Row],[cedula]],TFECHA[cedula],TFECHA[hasta],"")</f>
        <v/>
      </c>
      <c r="P749" s="34">
        <f>_xlfn.XLOOKUP(Tabla15[[#This Row],[COD]],TNOMINA[CODIGO],TNOMINA[sbruto])</f>
        <v>65000</v>
      </c>
      <c r="Q749" s="34">
        <f>_xlfn.XLOOKUP(Tabla15[[#This Row],[COD]],TNOMINA[CODIGO],TNOMINA[ISR])</f>
        <v>4084.48</v>
      </c>
      <c r="R749" s="34">
        <f>_xlfn.XLOOKUP(Tabla15[[#This Row],[COD]],TNOMINA[CODIGO],TNOMINA[SFS])</f>
        <v>1976</v>
      </c>
      <c r="S749" s="34">
        <f>_xlfn.XLOOKUP(Tabla15[[#This Row],[COD]],TNOMINA[CODIGO],TNOMINA[AFP])</f>
        <v>1865.5</v>
      </c>
      <c r="T749" s="34">
        <f>_xlfn.XLOOKUP(Tabla15[[#This Row],[COD]],TNOMINA[CODIGO],TNOMINA[Otros Descuentos])</f>
        <v>4256.4599999999991</v>
      </c>
      <c r="U749" s="34">
        <f>_xlfn.XLOOKUP(Tabla15[[#This Row],[COD]],TNOMINA[CODIGO],TNOMINA[sneto])</f>
        <v>52817.56</v>
      </c>
      <c r="V749" s="21" t="str" cm="1">
        <f t="array" ref="V749">_xlfn.XLOOKUP(Tabla15[[#This Row],[cedula]],MINC_022025[NUMERO_DOCUMENTO],LEFT(MINC_022025[GENERO],1))</f>
        <v>M</v>
      </c>
      <c r="W749" s="56" t="str">
        <f>_xlfn.XLOOKUP(Tabla15[[#This Row],[DIRECCIÓN O DEPARTAMENTO]],MINC_022025[LUGAR_FUNCIONES],MINC_022025[LUGAR_FUNCIONES_CODIGO])</f>
        <v>01.83.00.00.12.04</v>
      </c>
      <c r="X749" s="21">
        <f>LEN(Tabla15[[#This Row],[CODIGO LUGAR]])</f>
        <v>17</v>
      </c>
      <c r="Y749" s="21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>
      <c r="A750" s="42" t="str">
        <f>Tabla15[[#This Row],[cedula]]&amp;Tabla15[[#This Row],[CTA]]&amp;Tabla15[[#This Row],[prog]]</f>
        <v>017002033652.1.1.1.0101</v>
      </c>
      <c r="B750" s="21" t="s">
        <v>1787</v>
      </c>
      <c r="C750" s="59" t="s">
        <v>1807</v>
      </c>
      <c r="D750" s="59" t="s">
        <v>5730</v>
      </c>
      <c r="E750" s="59" t="s">
        <v>5731</v>
      </c>
      <c r="F750" s="59" t="s">
        <v>9</v>
      </c>
      <c r="G750" s="59" t="s">
        <v>1926</v>
      </c>
      <c r="H750" s="21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750" s="21" t="str">
        <f>_xlfn.XLOOKUP(Tabla15[[#This Row],[cedula]],MINC_022025[CATEGORIA_PROPIA],MINC_022025[CARGO],_xlfn.XLOOKUP(Tabla15[[#This Row],[COD]],TNOMINA[CODIGO],TNOMINA[cargo]))</f>
        <v>AUXILIAR ADMINISTRATIVO (A)</v>
      </c>
      <c r="J750" s="21" t="str">
        <f>_xlfn.XLOOKUP(Tabla15[[#This Row],[cedula]],MINC_022025[NUMERO_DOCUMENTO],MINC_022025[LUGAR_FUNCIONES])</f>
        <v>DEPARTAMENTO DE TESORERIA</v>
      </c>
      <c r="K7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50" s="21" t="str">
        <f>_xlfn.XLOOKUP(Tabla15[[#This Row],[CARGO]],TSIMPLIFICADO[CARGO],TSIMPLIFICADO[CATEGORIA DEL SERVIDOR],Tabla15[[#This Row],[TIPO]])</f>
        <v>ESTATUTO SIMPLIFICADO</v>
      </c>
      <c r="M750" s="21" t="str">
        <f>IF(Tabla15[[#This Row],[CTA]]="2.1.1.3.01","TRAMITE DE PENSION",IF(Tabla15[[#This Row],[CAT1]]&lt;&gt;"",Tabla15[[#This Row],[CAT1]],Tabla15[[#This Row],[CAT2]]))</f>
        <v>ESTATUTO SIMPLIFICADO</v>
      </c>
      <c r="N750" s="86" t="str">
        <f>_xlfn.XLOOKUP(Tabla15[[#This Row],[cedula]],TFECHA[cedula],TFECHA[desde],"")</f>
        <v/>
      </c>
      <c r="O750" s="86" t="str">
        <f>_xlfn.XLOOKUP(Tabla15[[#This Row],[cedula]],TFECHA[cedula],TFECHA[hasta],"")</f>
        <v/>
      </c>
      <c r="P750" s="34">
        <f>_xlfn.XLOOKUP(Tabla15[[#This Row],[COD]],TNOMINA[CODIGO],TNOMINA[sbruto])</f>
        <v>35000</v>
      </c>
      <c r="Q750" s="34">
        <f>_xlfn.XLOOKUP(Tabla15[[#This Row],[COD]],TNOMINA[CODIGO],TNOMINA[ISR])</f>
        <v>0</v>
      </c>
      <c r="R750" s="34">
        <f>_xlfn.XLOOKUP(Tabla15[[#This Row],[COD]],TNOMINA[CODIGO],TNOMINA[SFS])</f>
        <v>1064</v>
      </c>
      <c r="S750" s="34">
        <f>_xlfn.XLOOKUP(Tabla15[[#This Row],[COD]],TNOMINA[CODIGO],TNOMINA[AFP])</f>
        <v>1004.5</v>
      </c>
      <c r="T750" s="34">
        <f>_xlfn.XLOOKUP(Tabla15[[#This Row],[COD]],TNOMINA[CODIGO],TNOMINA[Otros Descuentos])</f>
        <v>0</v>
      </c>
      <c r="U750" s="34">
        <f>_xlfn.XLOOKUP(Tabla15[[#This Row],[COD]],TNOMINA[CODIGO],TNOMINA[sneto])</f>
        <v>24765.5</v>
      </c>
      <c r="V750" s="21" t="str" cm="1">
        <f t="array" ref="V750">_xlfn.XLOOKUP(Tabla15[[#This Row],[cedula]],MINC_022025[NUMERO_DOCUMENTO],LEFT(MINC_022025[GENERO],1))</f>
        <v>F</v>
      </c>
      <c r="W750" s="56" t="str">
        <f>_xlfn.XLOOKUP(Tabla15[[#This Row],[DIRECCIÓN O DEPARTAMENTO]],MINC_022025[LUGAR_FUNCIONES],MINC_022025[LUGAR_FUNCIONES_CODIGO])</f>
        <v>01.83.00.00.12.04</v>
      </c>
      <c r="X750" s="21">
        <f>LEN(Tabla15[[#This Row],[CODIGO LUGAR]])</f>
        <v>17</v>
      </c>
      <c r="Y750" s="21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42" t="str">
        <f>Tabla15[[#This Row],[cedula]]&amp;Tabla15[[#This Row],[CTA]]&amp;Tabla15[[#This Row],[prog]]</f>
        <v>001185286862.1.1.1.0101</v>
      </c>
      <c r="B751" s="21" t="s">
        <v>1787</v>
      </c>
      <c r="C751" s="59" t="s">
        <v>1807</v>
      </c>
      <c r="D751" s="59" t="s">
        <v>5730</v>
      </c>
      <c r="E751" s="59" t="s">
        <v>5731</v>
      </c>
      <c r="F751" s="59" t="s">
        <v>9</v>
      </c>
      <c r="G751" s="59" t="s">
        <v>1321</v>
      </c>
      <c r="H751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751" s="21" t="str">
        <f>_xlfn.XLOOKUP(Tabla15[[#This Row],[cedula]],MINC_022025[CATEGORIA_PROPIA],MINC_022025[CARGO],_xlfn.XLOOKUP(Tabla15[[#This Row],[COD]],TNOMINA[CODIGO],TNOMINA[cargo]))</f>
        <v>SOPORTE TECNICO</v>
      </c>
      <c r="J751" s="21" t="str">
        <f>_xlfn.XLOOKUP(Tabla15[[#This Row],[cedula]],MINC_022025[NUMERO_DOCUMENTO],MINC_022025[LUGAR_FUNCIONES])</f>
        <v>DEPARTAMENTO DE ADMINISTRACION DE SERVICIOS TIC-MC</v>
      </c>
      <c r="K7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51" s="21" t="str">
        <f>_xlfn.XLOOKUP(Tabla15[[#This Row],[CARGO]],TSIMPLIFICADO[CARGO],TSIMPLIFICADO[CATEGORIA DEL SERVIDOR],Tabla15[[#This Row],[TIPO]])</f>
        <v>FIJO</v>
      </c>
      <c r="M751" s="21" t="str">
        <f>IF(Tabla15[[#This Row],[CTA]]="2.1.1.3.01","TRAMITE DE PENSION",IF(Tabla15[[#This Row],[CAT1]]&lt;&gt;"",Tabla15[[#This Row],[CAT1]],Tabla15[[#This Row],[CAT2]]))</f>
        <v>FIJO</v>
      </c>
      <c r="N751" s="86">
        <f>_xlfn.XLOOKUP(Tabla15[[#This Row],[cedula]],TFECHA[cedula],TFECHA[desde],"")</f>
        <v>45352</v>
      </c>
      <c r="O751" s="86" t="str">
        <f>_xlfn.XLOOKUP(Tabla15[[#This Row],[cedula]],TFECHA[cedula],TFECHA[hasta],"")</f>
        <v>N/A</v>
      </c>
      <c r="P751" s="34">
        <f>_xlfn.XLOOKUP(Tabla15[[#This Row],[COD]],TNOMINA[CODIGO],TNOMINA[sbruto])</f>
        <v>45000</v>
      </c>
      <c r="Q751" s="34">
        <f>_xlfn.XLOOKUP(Tabla15[[#This Row],[COD]],TNOMINA[CODIGO],TNOMINA[ISR])</f>
        <v>1148.33</v>
      </c>
      <c r="R751" s="34">
        <f>_xlfn.XLOOKUP(Tabla15[[#This Row],[COD]],TNOMINA[CODIGO],TNOMINA[SFS])</f>
        <v>1368</v>
      </c>
      <c r="S751" s="34">
        <f>_xlfn.XLOOKUP(Tabla15[[#This Row],[COD]],TNOMINA[CODIGO],TNOMINA[AFP])</f>
        <v>1291.5</v>
      </c>
      <c r="T751" s="34">
        <f>_xlfn.XLOOKUP(Tabla15[[#This Row],[COD]],TNOMINA[CODIGO],TNOMINA[Otros Descuentos])</f>
        <v>8828.4299999999967</v>
      </c>
      <c r="U751" s="34">
        <f>_xlfn.XLOOKUP(Tabla15[[#This Row],[COD]],TNOMINA[CODIGO],TNOMINA[sneto])</f>
        <v>32363.74</v>
      </c>
      <c r="V751" s="21" t="str" cm="1">
        <f t="array" ref="V751">_xlfn.XLOOKUP(Tabla15[[#This Row],[cedula]],MINC_022025[NUMERO_DOCUMENTO],LEFT(MINC_022025[GENERO],1))</f>
        <v>M</v>
      </c>
      <c r="W751" s="56" t="str">
        <f>_xlfn.XLOOKUP(Tabla15[[#This Row],[DIRECCIÓN O DEPARTAMENTO]],MINC_022025[LUGAR_FUNCIONES],MINC_022025[LUGAR_FUNCIONES_CODIGO])</f>
        <v>01.83.00.00.27.01</v>
      </c>
      <c r="X751" s="21">
        <f>LEN(Tabla15[[#This Row],[CODIGO LUGAR]])</f>
        <v>17</v>
      </c>
      <c r="Y751" s="21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42" t="str">
        <f>Tabla15[[#This Row],[cedula]]&amp;Tabla15[[#This Row],[CTA]]&amp;Tabla15[[#This Row],[prog]]</f>
        <v>001183959462.1.1.1.0101</v>
      </c>
      <c r="B752" s="21" t="s">
        <v>1787</v>
      </c>
      <c r="C752" s="59" t="s">
        <v>1807</v>
      </c>
      <c r="D752" s="59" t="s">
        <v>5730</v>
      </c>
      <c r="E752" s="59" t="s">
        <v>5731</v>
      </c>
      <c r="F752" s="59" t="s">
        <v>9</v>
      </c>
      <c r="G752" s="59" t="s">
        <v>1437</v>
      </c>
      <c r="H752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752" s="21" t="str">
        <f>_xlfn.XLOOKUP(Tabla15[[#This Row],[cedula]],MINC_022025[CATEGORIA_PROPIA],MINC_022025[CARGO],_xlfn.XLOOKUP(Tabla15[[#This Row],[COD]],TNOMINA[CODIGO],TNOMINA[cargo]))</f>
        <v>SOPORTE TECNICO</v>
      </c>
      <c r="J752" s="21" t="str">
        <f>_xlfn.XLOOKUP(Tabla15[[#This Row],[cedula]],MINC_022025[NUMERO_DOCUMENTO],MINC_022025[LUGAR_FUNCIONES])</f>
        <v>DEPARTAMENTO DE OPERACIONES TIC-MC</v>
      </c>
      <c r="K7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52" s="21" t="str">
        <f>_xlfn.XLOOKUP(Tabla15[[#This Row],[CARGO]],TSIMPLIFICADO[CARGO],TSIMPLIFICADO[CATEGORIA DEL SERVIDOR],Tabla15[[#This Row],[TIPO]])</f>
        <v>FIJO</v>
      </c>
      <c r="M752" s="21" t="str">
        <f>IF(Tabla15[[#This Row],[CTA]]="2.1.1.3.01","TRAMITE DE PENSION",IF(Tabla15[[#This Row],[CAT1]]&lt;&gt;"",Tabla15[[#This Row],[CAT1]],Tabla15[[#This Row],[CAT2]]))</f>
        <v>FIJO</v>
      </c>
      <c r="N752" s="86">
        <f>_xlfn.XLOOKUP(Tabla15[[#This Row],[cedula]],TFECHA[cedula],TFECHA[desde],"")</f>
        <v>45597</v>
      </c>
      <c r="O752" s="86" t="str">
        <f>_xlfn.XLOOKUP(Tabla15[[#This Row],[cedula]],TFECHA[cedula],TFECHA[hasta],"")</f>
        <v>N/A</v>
      </c>
      <c r="P752" s="34">
        <f>_xlfn.XLOOKUP(Tabla15[[#This Row],[COD]],TNOMINA[CODIGO],TNOMINA[sbruto])</f>
        <v>60000</v>
      </c>
      <c r="Q752" s="34">
        <f>_xlfn.XLOOKUP(Tabla15[[#This Row],[COD]],TNOMINA[CODIGO],TNOMINA[ISR])</f>
        <v>3143.58</v>
      </c>
      <c r="R752" s="34">
        <f>_xlfn.XLOOKUP(Tabla15[[#This Row],[COD]],TNOMINA[CODIGO],TNOMINA[SFS])</f>
        <v>1824</v>
      </c>
      <c r="S752" s="34">
        <f>_xlfn.XLOOKUP(Tabla15[[#This Row],[COD]],TNOMINA[CODIGO],TNOMINA[AFP])</f>
        <v>1722</v>
      </c>
      <c r="T752" s="34">
        <f>_xlfn.XLOOKUP(Tabla15[[#This Row],[COD]],TNOMINA[CODIGO],TNOMINA[Otros Descuentos])</f>
        <v>5806.4599999999991</v>
      </c>
      <c r="U752" s="34">
        <f>_xlfn.XLOOKUP(Tabla15[[#This Row],[COD]],TNOMINA[CODIGO],TNOMINA[sneto])</f>
        <v>47503.96</v>
      </c>
      <c r="V752" s="21" t="str" cm="1">
        <f t="array" ref="V752">_xlfn.XLOOKUP(Tabla15[[#This Row],[cedula]],MINC_022025[NUMERO_DOCUMENTO],LEFT(MINC_022025[GENERO],1))</f>
        <v>M</v>
      </c>
      <c r="W752" s="56" t="str">
        <f>_xlfn.XLOOKUP(Tabla15[[#This Row],[DIRECCIÓN O DEPARTAMENTO]],MINC_022025[LUGAR_FUNCIONES],MINC_022025[LUGAR_FUNCIONES_CODIGO])</f>
        <v>01.83.00.00.27.02</v>
      </c>
      <c r="X752" s="21">
        <f>LEN(Tabla15[[#This Row],[CODIGO LUGAR]])</f>
        <v>17</v>
      </c>
      <c r="Y752" s="21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42" t="str">
        <f>Tabla15[[#This Row],[cedula]]&amp;Tabla15[[#This Row],[CTA]]&amp;Tabla15[[#This Row],[prog]]</f>
        <v>001188615742.1.1.1.0101</v>
      </c>
      <c r="B753" s="21" t="s">
        <v>1787</v>
      </c>
      <c r="C753" s="59" t="s">
        <v>1807</v>
      </c>
      <c r="D753" s="59" t="s">
        <v>5730</v>
      </c>
      <c r="E753" s="59" t="s">
        <v>5731</v>
      </c>
      <c r="F753" s="59" t="s">
        <v>9</v>
      </c>
      <c r="G753" s="59" t="s">
        <v>1370</v>
      </c>
      <c r="H753" s="21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753" s="21" t="str">
        <f>_xlfn.XLOOKUP(Tabla15[[#This Row],[cedula]],MINC_022025[CATEGORIA_PROPIA],MINC_022025[CARGO],_xlfn.XLOOKUP(Tabla15[[#This Row],[COD]],TNOMINA[CODIGO],TNOMINA[cargo]))</f>
        <v>ANALISTA SISTEMAS INFORMATICOS</v>
      </c>
      <c r="J753" s="21" t="str">
        <f>_xlfn.XLOOKUP(Tabla15[[#This Row],[cedula]],MINC_022025[NUMERO_DOCUMENTO],MINC_022025[LUGAR_FUNCIONES])</f>
        <v>DEPARTAMENTO DE DESARROLLO E IMPLEMENTACION DE SISTEMAS-MC</v>
      </c>
      <c r="K7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53" s="21" t="str">
        <f>_xlfn.XLOOKUP(Tabla15[[#This Row],[CARGO]],TSIMPLIFICADO[CARGO],TSIMPLIFICADO[CATEGORIA DEL SERVIDOR],Tabla15[[#This Row],[TIPO]])</f>
        <v>FIJO</v>
      </c>
      <c r="M753" s="21" t="str">
        <f>IF(Tabla15[[#This Row],[CTA]]="2.1.1.3.01","TRAMITE DE PENSION",IF(Tabla15[[#This Row],[CAT1]]&lt;&gt;"",Tabla15[[#This Row],[CAT1]],Tabla15[[#This Row],[CAT2]]))</f>
        <v>FIJO</v>
      </c>
      <c r="N753" s="86" t="str">
        <f>_xlfn.XLOOKUP(Tabla15[[#This Row],[cedula]],TFECHA[cedula],TFECHA[desde],"")</f>
        <v/>
      </c>
      <c r="O753" s="86" t="str">
        <f>_xlfn.XLOOKUP(Tabla15[[#This Row],[cedula]],TFECHA[cedula],TFECHA[hasta],"")</f>
        <v/>
      </c>
      <c r="P753" s="34">
        <f>_xlfn.XLOOKUP(Tabla15[[#This Row],[COD]],TNOMINA[CODIGO],TNOMINA[sbruto])</f>
        <v>65000</v>
      </c>
      <c r="Q753" s="34">
        <f>_xlfn.XLOOKUP(Tabla15[[#This Row],[COD]],TNOMINA[CODIGO],TNOMINA[ISR])</f>
        <v>4427.58</v>
      </c>
      <c r="R753" s="34">
        <f>_xlfn.XLOOKUP(Tabla15[[#This Row],[COD]],TNOMINA[CODIGO],TNOMINA[SFS])</f>
        <v>1976</v>
      </c>
      <c r="S753" s="34">
        <f>_xlfn.XLOOKUP(Tabla15[[#This Row],[COD]],TNOMINA[CODIGO],TNOMINA[AFP])</f>
        <v>1865.5</v>
      </c>
      <c r="T753" s="34">
        <f>_xlfn.XLOOKUP(Tabla15[[#This Row],[COD]],TNOMINA[CODIGO],TNOMINA[Otros Descuentos])</f>
        <v>325</v>
      </c>
      <c r="U753" s="34">
        <f>_xlfn.XLOOKUP(Tabla15[[#This Row],[COD]],TNOMINA[CODIGO],TNOMINA[sneto])</f>
        <v>56405.919999999998</v>
      </c>
      <c r="V753" s="21" t="str" cm="1">
        <f t="array" ref="V753">_xlfn.XLOOKUP(Tabla15[[#This Row],[cedula]],MINC_022025[NUMERO_DOCUMENTO],LEFT(MINC_022025[GENERO],1))</f>
        <v>M</v>
      </c>
      <c r="W753" s="56" t="str">
        <f>_xlfn.XLOOKUP(Tabla15[[#This Row],[DIRECCIÓN O DEPARTAMENTO]],MINC_022025[LUGAR_FUNCIONES],MINC_022025[LUGAR_FUNCIONES_CODIGO])</f>
        <v>01.83.00.00.27.04</v>
      </c>
      <c r="X753" s="21">
        <f>LEN(Tabla15[[#This Row],[CODIGO LUGAR]])</f>
        <v>17</v>
      </c>
      <c r="Y753" s="21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42" t="str">
        <f>Tabla15[[#This Row],[cedula]]&amp;Tabla15[[#This Row],[CTA]]&amp;Tabla15[[#This Row],[prog]]</f>
        <v>402122377502.1.1.1.0101</v>
      </c>
      <c r="B754" s="21" t="s">
        <v>1787</v>
      </c>
      <c r="C754" s="59" t="s">
        <v>1807</v>
      </c>
      <c r="D754" s="59" t="s">
        <v>5730</v>
      </c>
      <c r="E754" s="59" t="s">
        <v>5731</v>
      </c>
      <c r="F754" s="59" t="s">
        <v>9</v>
      </c>
      <c r="G754" s="59" t="s">
        <v>1287</v>
      </c>
      <c r="H754" s="21" t="str">
        <f>_xlfn.XLOOKUP(Tabla15[[#This Row],[cedula]],MINC_022025[CATEGORIA_PROPIA],MINC_022025[FECHA_INGRESO_PRIMER_CARGO],_xlfn.XLOOKUP(Tabla15[[#This Row],[COD]],TNOMINA[CODIGO],TNOMINA[nombre]))</f>
        <v>ELETICIA MARIA REYNOSO GUILLEN</v>
      </c>
      <c r="I754" s="21" t="str">
        <f>_xlfn.XLOOKUP(Tabla15[[#This Row],[cedula]],MINC_022025[CATEGORIA_PROPIA],MINC_022025[CARGO],_xlfn.XLOOKUP(Tabla15[[#This Row],[COD]],TNOMINA[CODIGO],TNOMINA[cargo]))</f>
        <v>AUXILIAR ADMINISTRATIVO (A)</v>
      </c>
      <c r="J754" s="21" t="str">
        <f>_xlfn.XLOOKUP(Tabla15[[#This Row],[cedula]],MINC_022025[NUMERO_DOCUMENTO],MINC_022025[LUGAR_FUNCIONES])</f>
        <v>DEPARTAMENTO DE FORMULACION , MONITOREO Y EVALUACION DE PPP</v>
      </c>
      <c r="K7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54" s="21" t="str">
        <f>_xlfn.XLOOKUP(Tabla15[[#This Row],[CARGO]],TSIMPLIFICADO[CARGO],TSIMPLIFICADO[CATEGORIA DEL SERVIDOR],Tabla15[[#This Row],[TIPO]])</f>
        <v>ESTATUTO SIMPLIFICADO</v>
      </c>
      <c r="M754" s="21" t="str">
        <f>IF(Tabla15[[#This Row],[CTA]]="2.1.1.3.01","TRAMITE DE PENSION",IF(Tabla15[[#This Row],[CAT1]]&lt;&gt;"",Tabla15[[#This Row],[CAT1]],Tabla15[[#This Row],[CAT2]]))</f>
        <v>ESTATUTO SIMPLIFICADO</v>
      </c>
      <c r="N754" s="86">
        <f>_xlfn.XLOOKUP(Tabla15[[#This Row],[cedula]],TFECHA[cedula],TFECHA[desde],"")</f>
        <v>45597</v>
      </c>
      <c r="O754" s="86" t="str">
        <f>_xlfn.XLOOKUP(Tabla15[[#This Row],[cedula]],TFECHA[cedula],TFECHA[hasta],"")</f>
        <v>N/A</v>
      </c>
      <c r="P754" s="34">
        <f>_xlfn.XLOOKUP(Tabla15[[#This Row],[COD]],TNOMINA[CODIGO],TNOMINA[sbruto])</f>
        <v>35000</v>
      </c>
      <c r="Q754" s="34">
        <f>_xlfn.XLOOKUP(Tabla15[[#This Row],[COD]],TNOMINA[CODIGO],TNOMINA[ISR])</f>
        <v>0</v>
      </c>
      <c r="R754" s="34">
        <f>_xlfn.XLOOKUP(Tabla15[[#This Row],[COD]],TNOMINA[CODIGO],TNOMINA[SFS])</f>
        <v>1064</v>
      </c>
      <c r="S754" s="34">
        <f>_xlfn.XLOOKUP(Tabla15[[#This Row],[COD]],TNOMINA[CODIGO],TNOMINA[AFP])</f>
        <v>1004.5</v>
      </c>
      <c r="T754" s="34">
        <f>_xlfn.XLOOKUP(Tabla15[[#This Row],[COD]],TNOMINA[CODIGO],TNOMINA[Otros Descuentos])</f>
        <v>0</v>
      </c>
      <c r="U754" s="34">
        <f>_xlfn.XLOOKUP(Tabla15[[#This Row],[COD]],TNOMINA[CODIGO],TNOMINA[sneto])</f>
        <v>32906.5</v>
      </c>
      <c r="V754" s="21" t="str" cm="1">
        <f t="array" ref="V754">_xlfn.XLOOKUP(Tabla15[[#This Row],[cedula]],MINC_022025[NUMERO_DOCUMENTO],LEFT(MINC_022025[GENERO],1))</f>
        <v>F</v>
      </c>
      <c r="W754" s="56" t="str">
        <f>_xlfn.XLOOKUP(Tabla15[[#This Row],[DIRECCIÓN O DEPARTAMENTO]],MINC_022025[LUGAR_FUNCIONES],MINC_022025[LUGAR_FUNCIONES_CODIGO])</f>
        <v>01.83.00.10.00.01</v>
      </c>
      <c r="X754" s="21">
        <f>LEN(Tabla15[[#This Row],[CODIGO LUGAR]])</f>
        <v>17</v>
      </c>
      <c r="Y754" s="21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42" t="str">
        <f>Tabla15[[#This Row],[cedula]]&amp;Tabla15[[#This Row],[CTA]]&amp;Tabla15[[#This Row],[prog]]</f>
        <v>001088249962.1.1.1.0101</v>
      </c>
      <c r="B755" s="21" t="s">
        <v>1787</v>
      </c>
      <c r="C755" s="59" t="s">
        <v>1807</v>
      </c>
      <c r="D755" s="59" t="s">
        <v>5730</v>
      </c>
      <c r="E755" s="59" t="s">
        <v>5731</v>
      </c>
      <c r="F755" s="59" t="s">
        <v>9</v>
      </c>
      <c r="G755" s="59" t="s">
        <v>849</v>
      </c>
      <c r="H755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755" s="21" t="str">
        <f>_xlfn.XLOOKUP(Tabla15[[#This Row],[cedula]],MINC_022025[CATEGORIA_PROPIA],MINC_022025[CARGO],_xlfn.XLOOKUP(Tabla15[[#This Row],[COD]],TNOMINA[CODIGO],TNOMINA[cargo]))</f>
        <v>ENCARGADO (A)</v>
      </c>
      <c r="J755" s="21" t="str">
        <f>_xlfn.XLOOKUP(Tabla15[[#This Row],[cedula]],MINC_022025[NUMERO_DOCUMENTO],MINC_022025[LUGAR_FUNCIONES])</f>
        <v>DEPARTAMENTO DE DESARROLLO INSTITUCIONAL</v>
      </c>
      <c r="K7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55" s="21" t="str">
        <f>_xlfn.XLOOKUP(Tabla15[[#This Row],[CARGO]],TSIMPLIFICADO[CARGO],TSIMPLIFICADO[CATEGORIA DEL SERVIDOR],Tabla15[[#This Row],[TIPO]])</f>
        <v>FIJO</v>
      </c>
      <c r="M755" s="21" t="str">
        <f>IF(Tabla15[[#This Row],[CTA]]="2.1.1.3.01","TRAMITE DE PENSION",IF(Tabla15[[#This Row],[CAT1]]&lt;&gt;"",Tabla15[[#This Row],[CAT1]],Tabla15[[#This Row],[CAT2]]))</f>
        <v>CARRERA ADMINISTRATIVA</v>
      </c>
      <c r="N755" s="86">
        <f>_xlfn.XLOOKUP(Tabla15[[#This Row],[cedula]],TFECHA[cedula],TFECHA[desde],"")</f>
        <v>45717</v>
      </c>
      <c r="O755" s="86" t="str">
        <f>_xlfn.XLOOKUP(Tabla15[[#This Row],[cedula]],TFECHA[cedula],TFECHA[hasta],"")</f>
        <v>N/A</v>
      </c>
      <c r="P755" s="34">
        <f>_xlfn.XLOOKUP(Tabla15[[#This Row],[COD]],TNOMINA[CODIGO],TNOMINA[sbruto])</f>
        <v>115000</v>
      </c>
      <c r="Q755" s="34">
        <f>_xlfn.XLOOKUP(Tabla15[[#This Row],[COD]],TNOMINA[CODIGO],TNOMINA[ISR])</f>
        <v>15633.74</v>
      </c>
      <c r="R755" s="34">
        <f>_xlfn.XLOOKUP(Tabla15[[#This Row],[COD]],TNOMINA[CODIGO],TNOMINA[SFS])</f>
        <v>3496</v>
      </c>
      <c r="S755" s="34">
        <f>_xlfn.XLOOKUP(Tabla15[[#This Row],[COD]],TNOMINA[CODIGO],TNOMINA[AFP])</f>
        <v>3300.5</v>
      </c>
      <c r="T755" s="34">
        <f>_xlfn.XLOOKUP(Tabla15[[#This Row],[COD]],TNOMINA[CODIGO],TNOMINA[Otros Descuentos])</f>
        <v>33920.479999999996</v>
      </c>
      <c r="U755" s="34">
        <f>_xlfn.XLOOKUP(Tabla15[[#This Row],[COD]],TNOMINA[CODIGO],TNOMINA[sneto])</f>
        <v>58649.279999999999</v>
      </c>
      <c r="V755" s="21" t="str" cm="1">
        <f t="array" ref="V755">_xlfn.XLOOKUP(Tabla15[[#This Row],[cedula]],MINC_022025[NUMERO_DOCUMENTO],LEFT(MINC_022025[GENERO],1))</f>
        <v>F</v>
      </c>
      <c r="W755" s="56" t="str">
        <f>_xlfn.XLOOKUP(Tabla15[[#This Row],[DIRECCIÓN O DEPARTAMENTO]],MINC_022025[LUGAR_FUNCIONES],MINC_022025[LUGAR_FUNCIONES_CODIGO])</f>
        <v>01.83.00.10.00.02</v>
      </c>
      <c r="X755" s="21">
        <f>LEN(Tabla15[[#This Row],[CODIGO LUGAR]])</f>
        <v>17</v>
      </c>
      <c r="Y755" s="21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42" t="str">
        <f>Tabla15[[#This Row],[cedula]]&amp;Tabla15[[#This Row],[CTA]]&amp;Tabla15[[#This Row],[prog]]</f>
        <v>223006870542.1.1.1.0101</v>
      </c>
      <c r="B756" s="21" t="s">
        <v>1787</v>
      </c>
      <c r="C756" s="59" t="s">
        <v>1807</v>
      </c>
      <c r="D756" s="59" t="s">
        <v>5730</v>
      </c>
      <c r="E756" s="59" t="s">
        <v>5731</v>
      </c>
      <c r="F756" s="59" t="s">
        <v>9</v>
      </c>
      <c r="G756" s="59" t="s">
        <v>895</v>
      </c>
      <c r="H756" s="2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756" s="21" t="str">
        <f>_xlfn.XLOOKUP(Tabla15[[#This Row],[cedula]],MINC_022025[CATEGORIA_PROPIA],MINC_022025[CARGO],_xlfn.XLOOKUP(Tabla15[[#This Row],[COD]],TNOMINA[CODIGO],TNOMINA[cargo]))</f>
        <v>GUIA BILINGUE</v>
      </c>
      <c r="J756" s="21" t="str">
        <f>_xlfn.XLOOKUP(Tabla15[[#This Row],[cedula]],MINC_022025[NUMERO_DOCUMENTO],MINC_022025[LUGAR_FUNCIONES])</f>
        <v>DEPARTAMENTO DE DESARROLLO INSTITUCIONAL</v>
      </c>
      <c r="K7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56" s="21" t="str">
        <f>_xlfn.XLOOKUP(Tabla15[[#This Row],[CARGO]],TSIMPLIFICADO[CARGO],TSIMPLIFICADO[CATEGORIA DEL SERVIDOR],Tabla15[[#This Row],[TIPO]])</f>
        <v>ESTATUTO SIMPLIFICADO</v>
      </c>
      <c r="M756" s="21" t="str">
        <f>IF(Tabla15[[#This Row],[CTA]]="2.1.1.3.01","TRAMITE DE PENSION",IF(Tabla15[[#This Row],[CAT1]]&lt;&gt;"",Tabla15[[#This Row],[CAT1]],Tabla15[[#This Row],[CAT2]]))</f>
        <v>CARRERA ADMINISTRATIVA</v>
      </c>
      <c r="N756" s="86">
        <f>_xlfn.XLOOKUP(Tabla15[[#This Row],[cedula]],TFECHA[cedula],TFECHA[desde],"")</f>
        <v>45108</v>
      </c>
      <c r="O756" s="86" t="str">
        <f>_xlfn.XLOOKUP(Tabla15[[#This Row],[cedula]],TFECHA[cedula],TFECHA[hasta],"")</f>
        <v>N/A</v>
      </c>
      <c r="P756" s="34">
        <f>_xlfn.XLOOKUP(Tabla15[[#This Row],[COD]],TNOMINA[CODIGO],TNOMINA[sbruto])</f>
        <v>28000</v>
      </c>
      <c r="Q756" s="34">
        <f>_xlfn.XLOOKUP(Tabla15[[#This Row],[COD]],TNOMINA[CODIGO],TNOMINA[ISR])</f>
        <v>0</v>
      </c>
      <c r="R756" s="34">
        <f>_xlfn.XLOOKUP(Tabla15[[#This Row],[COD]],TNOMINA[CODIGO],TNOMINA[SFS])</f>
        <v>851.2</v>
      </c>
      <c r="S756" s="34">
        <f>_xlfn.XLOOKUP(Tabla15[[#This Row],[COD]],TNOMINA[CODIGO],TNOMINA[AFP])</f>
        <v>803.6</v>
      </c>
      <c r="T756" s="34">
        <f>_xlfn.XLOOKUP(Tabla15[[#This Row],[COD]],TNOMINA[CODIGO],TNOMINA[Otros Descuentos])</f>
        <v>0</v>
      </c>
      <c r="U756" s="34">
        <f>_xlfn.XLOOKUP(Tabla15[[#This Row],[COD]],TNOMINA[CODIGO],TNOMINA[sneto])</f>
        <v>14680.32</v>
      </c>
      <c r="V756" s="21" t="str" cm="1">
        <f t="array" ref="V756">_xlfn.XLOOKUP(Tabla15[[#This Row],[cedula]],MINC_022025[NUMERO_DOCUMENTO],LEFT(MINC_022025[GENERO],1))</f>
        <v>F</v>
      </c>
      <c r="W756" s="56" t="str">
        <f>_xlfn.XLOOKUP(Tabla15[[#This Row],[DIRECCIÓN O DEPARTAMENTO]],MINC_022025[LUGAR_FUNCIONES],MINC_022025[LUGAR_FUNCIONES_CODIGO])</f>
        <v>01.83.00.10.00.02</v>
      </c>
      <c r="X756" s="21">
        <f>LEN(Tabla15[[#This Row],[CODIGO LUGAR]])</f>
        <v>17</v>
      </c>
      <c r="Y756" s="21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42" t="str">
        <f>Tabla15[[#This Row],[cedula]]&amp;Tabla15[[#This Row],[CTA]]&amp;Tabla15[[#This Row],[prog]]</f>
        <v>223002451272.1.1.1.0101</v>
      </c>
      <c r="B757" s="21" t="s">
        <v>1787</v>
      </c>
      <c r="C757" s="59" t="s">
        <v>1807</v>
      </c>
      <c r="D757" s="59" t="s">
        <v>5730</v>
      </c>
      <c r="E757" s="59" t="s">
        <v>5731</v>
      </c>
      <c r="F757" s="59" t="s">
        <v>9</v>
      </c>
      <c r="G757" s="59" t="s">
        <v>869</v>
      </c>
      <c r="H757" s="21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757" s="21" t="str">
        <f>_xlfn.XLOOKUP(Tabla15[[#This Row],[cedula]],MINC_022025[CATEGORIA_PROPIA],MINC_022025[CARGO],_xlfn.XLOOKUP(Tabla15[[#This Row],[COD]],TNOMINA[CODIGO],TNOMINA[cargo]))</f>
        <v>SECRETARIA</v>
      </c>
      <c r="J757" s="21" t="str">
        <f>_xlfn.XLOOKUP(Tabla15[[#This Row],[cedula]],MINC_022025[NUMERO_DOCUMENTO],MINC_022025[LUGAR_FUNCIONES])</f>
        <v>DEPARTAMENTO DE COOPERACION INTERNACIONAL</v>
      </c>
      <c r="K7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57" s="21" t="str">
        <f>_xlfn.XLOOKUP(Tabla15[[#This Row],[CARGO]],TSIMPLIFICADO[CARGO],TSIMPLIFICADO[CATEGORIA DEL SERVIDOR],Tabla15[[#This Row],[TIPO]])</f>
        <v>ESTATUTO SIMPLIFICADO</v>
      </c>
      <c r="M757" s="21" t="str">
        <f>IF(Tabla15[[#This Row],[CTA]]="2.1.1.3.01","TRAMITE DE PENSION",IF(Tabla15[[#This Row],[CAT1]]&lt;&gt;"",Tabla15[[#This Row],[CAT1]],Tabla15[[#This Row],[CAT2]]))</f>
        <v>CARRERA ADMINISTRATIVA</v>
      </c>
      <c r="N757" s="86">
        <f>_xlfn.XLOOKUP(Tabla15[[#This Row],[cedula]],TFECHA[cedula],TFECHA[desde],"")</f>
        <v>45108</v>
      </c>
      <c r="O757" s="86" t="str">
        <f>_xlfn.XLOOKUP(Tabla15[[#This Row],[cedula]],TFECHA[cedula],TFECHA[hasta],"")</f>
        <v>N/A</v>
      </c>
      <c r="P757" s="34">
        <f>_xlfn.XLOOKUP(Tabla15[[#This Row],[COD]],TNOMINA[CODIGO],TNOMINA[sbruto])</f>
        <v>45000</v>
      </c>
      <c r="Q757" s="34">
        <f>_xlfn.XLOOKUP(Tabla15[[#This Row],[COD]],TNOMINA[CODIGO],TNOMINA[ISR])</f>
        <v>891.01</v>
      </c>
      <c r="R757" s="34">
        <f>_xlfn.XLOOKUP(Tabla15[[#This Row],[COD]],TNOMINA[CODIGO],TNOMINA[SFS])</f>
        <v>1368</v>
      </c>
      <c r="S757" s="34">
        <f>_xlfn.XLOOKUP(Tabla15[[#This Row],[COD]],TNOMINA[CODIGO],TNOMINA[AFP])</f>
        <v>1291.5</v>
      </c>
      <c r="T757" s="34">
        <f>_xlfn.XLOOKUP(Tabla15[[#This Row],[COD]],TNOMINA[CODIGO],TNOMINA[Otros Descuentos])</f>
        <v>3240.4599999999991</v>
      </c>
      <c r="U757" s="34">
        <f>_xlfn.XLOOKUP(Tabla15[[#This Row],[COD]],TNOMINA[CODIGO],TNOMINA[sneto])</f>
        <v>38209.03</v>
      </c>
      <c r="V757" s="21" t="str" cm="1">
        <f t="array" ref="V757">_xlfn.XLOOKUP(Tabla15[[#This Row],[cedula]],MINC_022025[NUMERO_DOCUMENTO],LEFT(MINC_022025[GENERO],1))</f>
        <v>F</v>
      </c>
      <c r="W757" s="56" t="str">
        <f>_xlfn.XLOOKUP(Tabla15[[#This Row],[DIRECCIÓN O DEPARTAMENTO]],MINC_022025[LUGAR_FUNCIONES],MINC_022025[LUGAR_FUNCIONES_CODIGO])</f>
        <v>01.83.00.10.00.03</v>
      </c>
      <c r="X757" s="21">
        <f>LEN(Tabla15[[#This Row],[CODIGO LUGAR]])</f>
        <v>17</v>
      </c>
      <c r="Y757" s="21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42" t="str">
        <f>Tabla15[[#This Row],[cedula]]&amp;Tabla15[[#This Row],[CTA]]&amp;Tabla15[[#This Row],[prog]]</f>
        <v>001044529902.1.1.1.0101</v>
      </c>
      <c r="B758" s="21" t="s">
        <v>1787</v>
      </c>
      <c r="C758" s="59" t="s">
        <v>1807</v>
      </c>
      <c r="D758" s="59" t="s">
        <v>5730</v>
      </c>
      <c r="E758" s="59" t="s">
        <v>5731</v>
      </c>
      <c r="F758" s="59" t="s">
        <v>9</v>
      </c>
      <c r="G758" s="59" t="s">
        <v>851</v>
      </c>
      <c r="H758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758" s="21" t="str">
        <f>_xlfn.XLOOKUP(Tabla15[[#This Row],[cedula]],MINC_022025[CATEGORIA_PROPIA],MINC_022025[CARGO],_xlfn.XLOOKUP(Tabla15[[#This Row],[COD]],TNOMINA[CODIGO],TNOMINA[cargo]))</f>
        <v>ENCARGADO (A) NOMINA</v>
      </c>
      <c r="J758" s="21" t="str">
        <f>_xlfn.XLOOKUP(Tabla15[[#This Row],[cedula]],MINC_022025[NUMERO_DOCUMENTO],MINC_022025[LUGAR_FUNCIONES])</f>
        <v>DEPARTAMENTO DE REGISTRO, CONTROL Y NOMINA</v>
      </c>
      <c r="K7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58" s="21" t="str">
        <f>_xlfn.XLOOKUP(Tabla15[[#This Row],[CARGO]],TSIMPLIFICADO[CARGO],TSIMPLIFICADO[CATEGORIA DEL SERVIDOR],Tabla15[[#This Row],[TIPO]])</f>
        <v>FIJO</v>
      </c>
      <c r="M758" s="21" t="str">
        <f>IF(Tabla15[[#This Row],[CTA]]="2.1.1.3.01","TRAMITE DE PENSION",IF(Tabla15[[#This Row],[CAT1]]&lt;&gt;"",Tabla15[[#This Row],[CAT1]],Tabla15[[#This Row],[CAT2]]))</f>
        <v>CARRERA ADMINISTRATIVA</v>
      </c>
      <c r="N758" s="86">
        <f>_xlfn.XLOOKUP(Tabla15[[#This Row],[cedula]],TFECHA[cedula],TFECHA[desde],"")</f>
        <v>45047</v>
      </c>
      <c r="O758" s="86" t="str">
        <f>_xlfn.XLOOKUP(Tabla15[[#This Row],[cedula]],TFECHA[cedula],TFECHA[hasta],"")</f>
        <v>N/A</v>
      </c>
      <c r="P758" s="34">
        <f>_xlfn.XLOOKUP(Tabla15[[#This Row],[COD]],TNOMINA[CODIGO],TNOMINA[sbruto])</f>
        <v>115000</v>
      </c>
      <c r="Q758" s="34">
        <f>_xlfn.XLOOKUP(Tabla15[[#This Row],[COD]],TNOMINA[CODIGO],TNOMINA[ISR])</f>
        <v>15633.74</v>
      </c>
      <c r="R758" s="34">
        <f>_xlfn.XLOOKUP(Tabla15[[#This Row],[COD]],TNOMINA[CODIGO],TNOMINA[SFS])</f>
        <v>3496</v>
      </c>
      <c r="S758" s="34">
        <f>_xlfn.XLOOKUP(Tabla15[[#This Row],[COD]],TNOMINA[CODIGO],TNOMINA[AFP])</f>
        <v>3300.5</v>
      </c>
      <c r="T758" s="34">
        <f>_xlfn.XLOOKUP(Tabla15[[#This Row],[COD]],TNOMINA[CODIGO],TNOMINA[Otros Descuentos])</f>
        <v>10561</v>
      </c>
      <c r="U758" s="34">
        <f>_xlfn.XLOOKUP(Tabla15[[#This Row],[COD]],TNOMINA[CODIGO],TNOMINA[sneto])</f>
        <v>82008.759999999995</v>
      </c>
      <c r="V758" s="21" t="str" cm="1">
        <f t="array" ref="V758">_xlfn.XLOOKUP(Tabla15[[#This Row],[cedula]],MINC_022025[NUMERO_DOCUMENTO],LEFT(MINC_022025[GENERO],1))</f>
        <v>F</v>
      </c>
      <c r="W758" s="56" t="str">
        <f>_xlfn.XLOOKUP(Tabla15[[#This Row],[DIRECCIÓN O DEPARTAMENTO]],MINC_022025[LUGAR_FUNCIONES],MINC_022025[LUGAR_FUNCIONES_CODIGO])</f>
        <v>01.83.00.14.00.01</v>
      </c>
      <c r="X758" s="21">
        <f>LEN(Tabla15[[#This Row],[CODIGO LUGAR]])</f>
        <v>17</v>
      </c>
      <c r="Y758" s="21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42" t="str">
        <f>Tabla15[[#This Row],[cedula]]&amp;Tabla15[[#This Row],[CTA]]&amp;Tabla15[[#This Row],[prog]]</f>
        <v>001128584362.1.1.1.0101</v>
      </c>
      <c r="B759" s="21" t="s">
        <v>1787</v>
      </c>
      <c r="C759" s="59" t="s">
        <v>1807</v>
      </c>
      <c r="D759" s="59" t="s">
        <v>5730</v>
      </c>
      <c r="E759" s="59" t="s">
        <v>5731</v>
      </c>
      <c r="F759" s="59" t="s">
        <v>9</v>
      </c>
      <c r="G759" s="59" t="s">
        <v>1307</v>
      </c>
      <c r="H759" s="21" t="str">
        <f>_xlfn.XLOOKUP(Tabla15[[#This Row],[cedula]],MINC_022025[CATEGORIA_PROPIA],MINC_022025[FECHA_INGRESO_PRIMER_CARGO],_xlfn.XLOOKUP(Tabla15[[#This Row],[COD]],TNOMINA[CODIGO],TNOMINA[nombre]))</f>
        <v>GENOVE GNECO GROSS</v>
      </c>
      <c r="I759" s="21" t="str">
        <f>_xlfn.XLOOKUP(Tabla15[[#This Row],[cedula]],MINC_022025[CATEGORIA_PROPIA],MINC_022025[CARGO],_xlfn.XLOOKUP(Tabla15[[#This Row],[COD]],TNOMINA[CODIGO],TNOMINA[cargo]))</f>
        <v>ANALISTA</v>
      </c>
      <c r="J759" s="21" t="str">
        <f>_xlfn.XLOOKUP(Tabla15[[#This Row],[cedula]],MINC_022025[NUMERO_DOCUMENTO],MINC_022025[LUGAR_FUNCIONES])</f>
        <v>DEPARTAMENTO DE REGISTRO, CONTROL Y NOMINA</v>
      </c>
      <c r="K7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59" s="21" t="str">
        <f>_xlfn.XLOOKUP(Tabla15[[#This Row],[CARGO]],TSIMPLIFICADO[CARGO],TSIMPLIFICADO[CATEGORIA DEL SERVIDOR],Tabla15[[#This Row],[TIPO]])</f>
        <v>FIJO</v>
      </c>
      <c r="M759" s="21" t="str">
        <f>IF(Tabla15[[#This Row],[CTA]]="2.1.1.3.01","TRAMITE DE PENSION",IF(Tabla15[[#This Row],[CAT1]]&lt;&gt;"",Tabla15[[#This Row],[CAT1]],Tabla15[[#This Row],[CAT2]]))</f>
        <v>FIJO</v>
      </c>
      <c r="N759" s="86" t="str">
        <f>_xlfn.XLOOKUP(Tabla15[[#This Row],[cedula]],TFECHA[cedula],TFECHA[desde],"")</f>
        <v/>
      </c>
      <c r="O759" s="86" t="str">
        <f>_xlfn.XLOOKUP(Tabla15[[#This Row],[cedula]],TFECHA[cedula],TFECHA[hasta],"")</f>
        <v/>
      </c>
      <c r="P759" s="34">
        <f>_xlfn.XLOOKUP(Tabla15[[#This Row],[COD]],TNOMINA[CODIGO],TNOMINA[sbruto])</f>
        <v>70000</v>
      </c>
      <c r="Q759" s="34">
        <f>_xlfn.XLOOKUP(Tabla15[[#This Row],[COD]],TNOMINA[CODIGO],TNOMINA[ISR])</f>
        <v>5368.48</v>
      </c>
      <c r="R759" s="34">
        <f>_xlfn.XLOOKUP(Tabla15[[#This Row],[COD]],TNOMINA[CODIGO],TNOMINA[SFS])</f>
        <v>2128</v>
      </c>
      <c r="S759" s="34">
        <f>_xlfn.XLOOKUP(Tabla15[[#This Row],[COD]],TNOMINA[CODIGO],TNOMINA[AFP])</f>
        <v>2009</v>
      </c>
      <c r="T759" s="34">
        <f>_xlfn.XLOOKUP(Tabla15[[#This Row],[COD]],TNOMINA[CODIGO],TNOMINA[Otros Descuentos])</f>
        <v>825.00000000000728</v>
      </c>
      <c r="U759" s="34">
        <f>_xlfn.XLOOKUP(Tabla15[[#This Row],[COD]],TNOMINA[CODIGO],TNOMINA[sneto])</f>
        <v>59669.52</v>
      </c>
      <c r="V759" s="21" t="str" cm="1">
        <f t="array" ref="V759">_xlfn.XLOOKUP(Tabla15[[#This Row],[cedula]],MINC_022025[NUMERO_DOCUMENTO],LEFT(MINC_022025[GENERO],1))</f>
        <v>M</v>
      </c>
      <c r="W759" s="56" t="str">
        <f>_xlfn.XLOOKUP(Tabla15[[#This Row],[DIRECCIÓN O DEPARTAMENTO]],MINC_022025[LUGAR_FUNCIONES],MINC_022025[LUGAR_FUNCIONES_CODIGO])</f>
        <v>01.83.00.14.00.01</v>
      </c>
      <c r="X759" s="21">
        <f>LEN(Tabla15[[#This Row],[CODIGO LUGAR]])</f>
        <v>17</v>
      </c>
      <c r="Y759" s="21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42" t="str">
        <f>Tabla15[[#This Row],[cedula]]&amp;Tabla15[[#This Row],[CTA]]&amp;Tabla15[[#This Row],[prog]]</f>
        <v>001099090442.1.1.1.0101</v>
      </c>
      <c r="B760" s="21" t="s">
        <v>1787</v>
      </c>
      <c r="C760" s="59" t="s">
        <v>1807</v>
      </c>
      <c r="D760" s="59" t="s">
        <v>5730</v>
      </c>
      <c r="E760" s="59" t="s">
        <v>5731</v>
      </c>
      <c r="F760" s="59" t="s">
        <v>9</v>
      </c>
      <c r="G760" s="59" t="s">
        <v>1367</v>
      </c>
      <c r="H760" s="21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760" s="21" t="str">
        <f>_xlfn.XLOOKUP(Tabla15[[#This Row],[cedula]],MINC_022025[CATEGORIA_PROPIA],MINC_022025[CARGO],_xlfn.XLOOKUP(Tabla15[[#This Row],[COD]],TNOMINA[CODIGO],TNOMINA[cargo]))</f>
        <v>ANALISTA DE RECURSOS HUMANOS</v>
      </c>
      <c r="J760" s="21" t="str">
        <f>_xlfn.XLOOKUP(Tabla15[[#This Row],[cedula]],MINC_022025[NUMERO_DOCUMENTO],MINC_022025[LUGAR_FUNCIONES])</f>
        <v>DEPARTAMENTO DE REGISTRO, CONTROL Y NOMINA</v>
      </c>
      <c r="K7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0" s="21" t="str">
        <f>_xlfn.XLOOKUP(Tabla15[[#This Row],[CARGO]],TSIMPLIFICADO[CARGO],TSIMPLIFICADO[CATEGORIA DEL SERVIDOR],Tabla15[[#This Row],[TIPO]])</f>
        <v>FIJO</v>
      </c>
      <c r="M760" s="21" t="str">
        <f>IF(Tabla15[[#This Row],[CTA]]="2.1.1.3.01","TRAMITE DE PENSION",IF(Tabla15[[#This Row],[CAT1]]&lt;&gt;"",Tabla15[[#This Row],[CAT1]],Tabla15[[#This Row],[CAT2]]))</f>
        <v>FIJO</v>
      </c>
      <c r="N760" s="86" t="str">
        <f>_xlfn.XLOOKUP(Tabla15[[#This Row],[cedula]],TFECHA[cedula],TFECHA[desde],"")</f>
        <v/>
      </c>
      <c r="O760" s="86" t="str">
        <f>_xlfn.XLOOKUP(Tabla15[[#This Row],[cedula]],TFECHA[cedula],TFECHA[hasta],"")</f>
        <v/>
      </c>
      <c r="P760" s="34">
        <f>_xlfn.XLOOKUP(Tabla15[[#This Row],[COD]],TNOMINA[CODIGO],TNOMINA[sbruto])</f>
        <v>70000</v>
      </c>
      <c r="Q760" s="34">
        <f>_xlfn.XLOOKUP(Tabla15[[#This Row],[COD]],TNOMINA[CODIGO],TNOMINA[ISR])</f>
        <v>5368.48</v>
      </c>
      <c r="R760" s="34">
        <f>_xlfn.XLOOKUP(Tabla15[[#This Row],[COD]],TNOMINA[CODIGO],TNOMINA[SFS])</f>
        <v>2128</v>
      </c>
      <c r="S760" s="34">
        <f>_xlfn.XLOOKUP(Tabla15[[#This Row],[COD]],TNOMINA[CODIGO],TNOMINA[AFP])</f>
        <v>2009</v>
      </c>
      <c r="T760" s="34">
        <f>_xlfn.XLOOKUP(Tabla15[[#This Row],[COD]],TNOMINA[CODIGO],TNOMINA[Otros Descuentos])</f>
        <v>18275.04</v>
      </c>
      <c r="U760" s="34">
        <f>_xlfn.XLOOKUP(Tabla15[[#This Row],[COD]],TNOMINA[CODIGO],TNOMINA[sneto])</f>
        <v>42219.48</v>
      </c>
      <c r="V760" s="21" t="str" cm="1">
        <f t="array" ref="V760">_xlfn.XLOOKUP(Tabla15[[#This Row],[cedula]],MINC_022025[NUMERO_DOCUMENTO],LEFT(MINC_022025[GENERO],1))</f>
        <v>F</v>
      </c>
      <c r="W760" s="56" t="str">
        <f>_xlfn.XLOOKUP(Tabla15[[#This Row],[DIRECCIÓN O DEPARTAMENTO]],MINC_022025[LUGAR_FUNCIONES],MINC_022025[LUGAR_FUNCIONES_CODIGO])</f>
        <v>01.83.00.14.00.01</v>
      </c>
      <c r="X760" s="21">
        <f>LEN(Tabla15[[#This Row],[CODIGO LUGAR]])</f>
        <v>17</v>
      </c>
      <c r="Y760" s="21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42" t="str">
        <f>Tabla15[[#This Row],[cedula]]&amp;Tabla15[[#This Row],[CTA]]&amp;Tabla15[[#This Row],[prog]]</f>
        <v>224005987632.1.1.1.0101</v>
      </c>
      <c r="B761" s="21" t="s">
        <v>1787</v>
      </c>
      <c r="C761" s="59" t="s">
        <v>1807</v>
      </c>
      <c r="D761" s="59" t="s">
        <v>5730</v>
      </c>
      <c r="E761" s="59" t="s">
        <v>5731</v>
      </c>
      <c r="F761" s="59" t="s">
        <v>9</v>
      </c>
      <c r="G761" s="59" t="s">
        <v>1863</v>
      </c>
      <c r="H761" s="21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761" s="21" t="str">
        <f>_xlfn.XLOOKUP(Tabla15[[#This Row],[cedula]],MINC_022025[CATEGORIA_PROPIA],MINC_022025[CARGO],_xlfn.XLOOKUP(Tabla15[[#This Row],[COD]],TNOMINA[CODIGO],TNOMINA[cargo]))</f>
        <v>RECEPCIONISTA</v>
      </c>
      <c r="J761" s="21" t="str">
        <f>_xlfn.XLOOKUP(Tabla15[[#This Row],[cedula]],MINC_022025[NUMERO_DOCUMENTO],MINC_022025[LUGAR_FUNCIONES])</f>
        <v>DEPARTAMENTO DE ORGANIZACION DEL TRABAJO Y COMPENSACIONES</v>
      </c>
      <c r="K7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1" s="21" t="str">
        <f>_xlfn.XLOOKUP(Tabla15[[#This Row],[CARGO]],TSIMPLIFICADO[CARGO],TSIMPLIFICADO[CATEGORIA DEL SERVIDOR],Tabla15[[#This Row],[TIPO]])</f>
        <v>ESTATUTO SIMPLIFICADO</v>
      </c>
      <c r="M761" s="21" t="str">
        <f>IF(Tabla15[[#This Row],[CTA]]="2.1.1.3.01","TRAMITE DE PENSION",IF(Tabla15[[#This Row],[CAT1]]&lt;&gt;"",Tabla15[[#This Row],[CAT1]],Tabla15[[#This Row],[CAT2]]))</f>
        <v>ESTATUTO SIMPLIFICADO</v>
      </c>
      <c r="N761" s="86">
        <f>_xlfn.XLOOKUP(Tabla15[[#This Row],[cedula]],TFECHA[cedula],TFECHA[desde],"")</f>
        <v>45505</v>
      </c>
      <c r="O761" s="86" t="str">
        <f>_xlfn.XLOOKUP(Tabla15[[#This Row],[cedula]],TFECHA[cedula],TFECHA[hasta],"")</f>
        <v>N/A</v>
      </c>
      <c r="P761" s="34">
        <f>_xlfn.XLOOKUP(Tabla15[[#This Row],[COD]],TNOMINA[CODIGO],TNOMINA[sbruto])</f>
        <v>35000</v>
      </c>
      <c r="Q761" s="34">
        <f>_xlfn.XLOOKUP(Tabla15[[#This Row],[COD]],TNOMINA[CODIGO],TNOMINA[ISR])</f>
        <v>0</v>
      </c>
      <c r="R761" s="34">
        <f>_xlfn.XLOOKUP(Tabla15[[#This Row],[COD]],TNOMINA[CODIGO],TNOMINA[SFS])</f>
        <v>1064</v>
      </c>
      <c r="S761" s="34">
        <f>_xlfn.XLOOKUP(Tabla15[[#This Row],[COD]],TNOMINA[CODIGO],TNOMINA[AFP])</f>
        <v>1004.5</v>
      </c>
      <c r="T761" s="34">
        <f>_xlfn.XLOOKUP(Tabla15[[#This Row],[COD]],TNOMINA[CODIGO],TNOMINA[Otros Descuentos])</f>
        <v>0</v>
      </c>
      <c r="U761" s="34">
        <f>_xlfn.XLOOKUP(Tabla15[[#This Row],[COD]],TNOMINA[CODIGO],TNOMINA[sneto])</f>
        <v>32806.5</v>
      </c>
      <c r="V761" s="21" t="str" cm="1">
        <f t="array" ref="V761">_xlfn.XLOOKUP(Tabla15[[#This Row],[cedula]],MINC_022025[NUMERO_DOCUMENTO],LEFT(MINC_022025[GENERO],1))</f>
        <v>F</v>
      </c>
      <c r="W761" s="56" t="str">
        <f>_xlfn.XLOOKUP(Tabla15[[#This Row],[DIRECCIÓN O DEPARTAMENTO]],MINC_022025[LUGAR_FUNCIONES],MINC_022025[LUGAR_FUNCIONES_CODIGO])</f>
        <v>01.83.00.14.00.02</v>
      </c>
      <c r="X761" s="21">
        <f>LEN(Tabla15[[#This Row],[CODIGO LUGAR]])</f>
        <v>17</v>
      </c>
      <c r="Y761" s="21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42" t="str">
        <f>Tabla15[[#This Row],[cedula]]&amp;Tabla15[[#This Row],[CTA]]&amp;Tabla15[[#This Row],[prog]]</f>
        <v>001174648592.1.1.1.0101</v>
      </c>
      <c r="B762" s="21" t="s">
        <v>1787</v>
      </c>
      <c r="C762" s="59" t="s">
        <v>1807</v>
      </c>
      <c r="D762" s="59" t="s">
        <v>5730</v>
      </c>
      <c r="E762" s="59" t="s">
        <v>5731</v>
      </c>
      <c r="F762" s="59" t="s">
        <v>9</v>
      </c>
      <c r="G762" s="59" t="s">
        <v>985</v>
      </c>
      <c r="H762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762" s="21" t="str">
        <f>_xlfn.XLOOKUP(Tabla15[[#This Row],[cedula]],MINC_022025[CATEGORIA_PROPIA],MINC_022025[CARGO],_xlfn.XLOOKUP(Tabla15[[#This Row],[COD]],TNOMINA[CODIGO],TNOMINA[cargo]))</f>
        <v>ANALISTA DE RECURSOS HUMANOS</v>
      </c>
      <c r="J762" s="21" t="str">
        <f>_xlfn.XLOOKUP(Tabla15[[#This Row],[cedula]],MINC_022025[NUMERO_DOCUMENTO],MINC_022025[LUGAR_FUNCIONES])</f>
        <v>DEPARTAMENTO DE RECLUTAMIENTO SELCCION Y CAPACITACION</v>
      </c>
      <c r="K7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62" s="21" t="str">
        <f>_xlfn.XLOOKUP(Tabla15[[#This Row],[CARGO]],TSIMPLIFICADO[CARGO],TSIMPLIFICADO[CATEGORIA DEL SERVIDOR],Tabla15[[#This Row],[TIPO]])</f>
        <v>FIJO</v>
      </c>
      <c r="M762" s="21" t="str">
        <f>IF(Tabla15[[#This Row],[CTA]]="2.1.1.3.01","TRAMITE DE PENSION",IF(Tabla15[[#This Row],[CAT1]]&lt;&gt;"",Tabla15[[#This Row],[CAT1]],Tabla15[[#This Row],[CAT2]]))</f>
        <v>CARRERA ADMINISTRATIVA</v>
      </c>
      <c r="N762" s="86">
        <f>_xlfn.XLOOKUP(Tabla15[[#This Row],[cedula]],TFECHA[cedula],TFECHA[desde],"")</f>
        <v>45200</v>
      </c>
      <c r="O762" s="86" t="str">
        <f>_xlfn.XLOOKUP(Tabla15[[#This Row],[cedula]],TFECHA[cedula],TFECHA[hasta],"")</f>
        <v>N/A</v>
      </c>
      <c r="P762" s="34">
        <f>_xlfn.XLOOKUP(Tabla15[[#This Row],[COD]],TNOMINA[CODIGO],TNOMINA[sbruto])</f>
        <v>70000</v>
      </c>
      <c r="Q762" s="34">
        <f>_xlfn.XLOOKUP(Tabla15[[#This Row],[COD]],TNOMINA[CODIGO],TNOMINA[ISR])</f>
        <v>5025.38</v>
      </c>
      <c r="R762" s="34">
        <f>_xlfn.XLOOKUP(Tabla15[[#This Row],[COD]],TNOMINA[CODIGO],TNOMINA[SFS])</f>
        <v>2128</v>
      </c>
      <c r="S762" s="34">
        <f>_xlfn.XLOOKUP(Tabla15[[#This Row],[COD]],TNOMINA[CODIGO],TNOMINA[AFP])</f>
        <v>2009</v>
      </c>
      <c r="T762" s="34">
        <f>_xlfn.XLOOKUP(Tabla15[[#This Row],[COD]],TNOMINA[CODIGO],TNOMINA[Otros Descuentos])</f>
        <v>1740.4599999999991</v>
      </c>
      <c r="U762" s="34">
        <f>_xlfn.XLOOKUP(Tabla15[[#This Row],[COD]],TNOMINA[CODIGO],TNOMINA[sneto])</f>
        <v>59097.16</v>
      </c>
      <c r="V762" s="21" t="str" cm="1">
        <f t="array" ref="V762">_xlfn.XLOOKUP(Tabla15[[#This Row],[cedula]],MINC_022025[NUMERO_DOCUMENTO],LEFT(MINC_022025[GENERO],1))</f>
        <v>M</v>
      </c>
      <c r="W762" s="56" t="str">
        <f>_xlfn.XLOOKUP(Tabla15[[#This Row],[DIRECCIÓN O DEPARTAMENTO]],MINC_022025[LUGAR_FUNCIONES],MINC_022025[LUGAR_FUNCIONES_CODIGO])</f>
        <v>01.83.00.14.00.03</v>
      </c>
      <c r="X762" s="21">
        <f>LEN(Tabla15[[#This Row],[CODIGO LUGAR]])</f>
        <v>17</v>
      </c>
      <c r="Y762" s="21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42" t="str">
        <f>Tabla15[[#This Row],[cedula]]&amp;Tabla15[[#This Row],[CTA]]&amp;Tabla15[[#This Row],[prog]]</f>
        <v>223012163092.1.1.1.0101</v>
      </c>
      <c r="B763" s="21" t="s">
        <v>1787</v>
      </c>
      <c r="C763" s="59" t="s">
        <v>1807</v>
      </c>
      <c r="D763" s="59" t="s">
        <v>5730</v>
      </c>
      <c r="E763" s="59" t="s">
        <v>5731</v>
      </c>
      <c r="F763" s="59" t="s">
        <v>9</v>
      </c>
      <c r="G763" s="59" t="s">
        <v>2593</v>
      </c>
      <c r="H763" s="21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763" s="21" t="str">
        <f>_xlfn.XLOOKUP(Tabla15[[#This Row],[cedula]],MINC_022025[CATEGORIA_PROPIA],MINC_022025[CARGO],_xlfn.XLOOKUP(Tabla15[[#This Row],[COD]],TNOMINA[CODIGO],TNOMINA[cargo]))</f>
        <v>AUXILIAR ADMINISTRATIVO (A)</v>
      </c>
      <c r="J763" s="21" t="str">
        <f>_xlfn.XLOOKUP(Tabla15[[#This Row],[cedula]],MINC_022025[NUMERO_DOCUMENTO],MINC_022025[LUGAR_FUNCIONES])</f>
        <v>DEPARTAMENTO DE RECLUTAMIENTO SELCCION Y CAPACITACION</v>
      </c>
      <c r="K7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3" s="21" t="str">
        <f>_xlfn.XLOOKUP(Tabla15[[#This Row],[CARGO]],TSIMPLIFICADO[CARGO],TSIMPLIFICADO[CATEGORIA DEL SERVIDOR],Tabla15[[#This Row],[TIPO]])</f>
        <v>ESTATUTO SIMPLIFICADO</v>
      </c>
      <c r="M763" s="21" t="str">
        <f>IF(Tabla15[[#This Row],[CTA]]="2.1.1.3.01","TRAMITE DE PENSION",IF(Tabla15[[#This Row],[CAT1]]&lt;&gt;"",Tabla15[[#This Row],[CAT1]],Tabla15[[#This Row],[CAT2]]))</f>
        <v>ESTATUTO SIMPLIFICADO</v>
      </c>
      <c r="N763" s="86">
        <f>_xlfn.XLOOKUP(Tabla15[[#This Row],[cedula]],TFECHA[cedula],TFECHA[desde],"")</f>
        <v>45566</v>
      </c>
      <c r="O763" s="86" t="str">
        <f>_xlfn.XLOOKUP(Tabla15[[#This Row],[cedula]],TFECHA[cedula],TFECHA[hasta],"")</f>
        <v>N/A</v>
      </c>
      <c r="P763" s="34">
        <f>_xlfn.XLOOKUP(Tabla15[[#This Row],[COD]],TNOMINA[CODIGO],TNOMINA[sbruto])</f>
        <v>35000</v>
      </c>
      <c r="Q763" s="34">
        <f>_xlfn.XLOOKUP(Tabla15[[#This Row],[COD]],TNOMINA[CODIGO],TNOMINA[ISR])</f>
        <v>0</v>
      </c>
      <c r="R763" s="34">
        <f>_xlfn.XLOOKUP(Tabla15[[#This Row],[COD]],TNOMINA[CODIGO],TNOMINA[SFS])</f>
        <v>1064</v>
      </c>
      <c r="S763" s="34">
        <f>_xlfn.XLOOKUP(Tabla15[[#This Row],[COD]],TNOMINA[CODIGO],TNOMINA[AFP])</f>
        <v>1004.5</v>
      </c>
      <c r="T763" s="34">
        <f>_xlfn.XLOOKUP(Tabla15[[#This Row],[COD]],TNOMINA[CODIGO],TNOMINA[Otros Descuentos])</f>
        <v>0</v>
      </c>
      <c r="U763" s="34">
        <f>_xlfn.XLOOKUP(Tabla15[[#This Row],[COD]],TNOMINA[CODIGO],TNOMINA[sneto])</f>
        <v>29475.58</v>
      </c>
      <c r="V763" s="21" t="str" cm="1">
        <f t="array" ref="V763">_xlfn.XLOOKUP(Tabla15[[#This Row],[cedula]],MINC_022025[NUMERO_DOCUMENTO],LEFT(MINC_022025[GENERO],1))</f>
        <v>F</v>
      </c>
      <c r="W763" s="56" t="str">
        <f>_xlfn.XLOOKUP(Tabla15[[#This Row],[DIRECCIÓN O DEPARTAMENTO]],MINC_022025[LUGAR_FUNCIONES],MINC_022025[LUGAR_FUNCIONES_CODIGO])</f>
        <v>01.83.00.14.00.03</v>
      </c>
      <c r="X763" s="21">
        <f>LEN(Tabla15[[#This Row],[CODIGO LUGAR]])</f>
        <v>17</v>
      </c>
      <c r="Y763" s="21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42" t="str">
        <f>Tabla15[[#This Row],[cedula]]&amp;Tabla15[[#This Row],[CTA]]&amp;Tabla15[[#This Row],[prog]]</f>
        <v>223015969322.1.1.1.0101</v>
      </c>
      <c r="B764" s="21" t="s">
        <v>1787</v>
      </c>
      <c r="C764" s="59" t="s">
        <v>1807</v>
      </c>
      <c r="D764" s="59" t="s">
        <v>5730</v>
      </c>
      <c r="E764" s="59" t="s">
        <v>5731</v>
      </c>
      <c r="F764" s="59" t="s">
        <v>9</v>
      </c>
      <c r="G764" s="59" t="s">
        <v>1392</v>
      </c>
      <c r="H764" s="2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764" s="21" t="str">
        <f>_xlfn.XLOOKUP(Tabla15[[#This Row],[cedula]],MINC_022025[CATEGORIA_PROPIA],MINC_022025[CARGO],_xlfn.XLOOKUP(Tabla15[[#This Row],[COD]],TNOMINA[CODIGO],TNOMINA[cargo]))</f>
        <v>AUXILIAR ADMINISTRATIVO (A)</v>
      </c>
      <c r="J764" s="21" t="str">
        <f>_xlfn.XLOOKUP(Tabla15[[#This Row],[cedula]],MINC_022025[NUMERO_DOCUMENTO],MINC_022025[LUGAR_FUNCIONES])</f>
        <v>DEPARTAMENTO DE RECLUTAMIENTO SELCCION Y CAPACITACION</v>
      </c>
      <c r="K7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4" s="21" t="str">
        <f>_xlfn.XLOOKUP(Tabla15[[#This Row],[CARGO]],TSIMPLIFICADO[CARGO],TSIMPLIFICADO[CATEGORIA DEL SERVIDOR],Tabla15[[#This Row],[TIPO]])</f>
        <v>ESTATUTO SIMPLIFICADO</v>
      </c>
      <c r="M764" s="21" t="str">
        <f>IF(Tabla15[[#This Row],[CTA]]="2.1.1.3.01","TRAMITE DE PENSION",IF(Tabla15[[#This Row],[CAT1]]&lt;&gt;"",Tabla15[[#This Row],[CAT1]],Tabla15[[#This Row],[CAT2]]))</f>
        <v>ESTATUTO SIMPLIFICADO</v>
      </c>
      <c r="N764" s="86">
        <f>_xlfn.XLOOKUP(Tabla15[[#This Row],[cedula]],TFECHA[cedula],TFECHA[desde],"")</f>
        <v>45292</v>
      </c>
      <c r="O764" s="86" t="str">
        <f>_xlfn.XLOOKUP(Tabla15[[#This Row],[cedula]],TFECHA[cedula],TFECHA[hasta],"")</f>
        <v>N/A</v>
      </c>
      <c r="P764" s="34">
        <f>_xlfn.XLOOKUP(Tabla15[[#This Row],[COD]],TNOMINA[CODIGO],TNOMINA[sbruto])</f>
        <v>35000</v>
      </c>
      <c r="Q764" s="34">
        <f>_xlfn.XLOOKUP(Tabla15[[#This Row],[COD]],TNOMINA[CODIGO],TNOMINA[ISR])</f>
        <v>0</v>
      </c>
      <c r="R764" s="34">
        <f>_xlfn.XLOOKUP(Tabla15[[#This Row],[COD]],TNOMINA[CODIGO],TNOMINA[SFS])</f>
        <v>1064</v>
      </c>
      <c r="S764" s="34">
        <f>_xlfn.XLOOKUP(Tabla15[[#This Row],[COD]],TNOMINA[CODIGO],TNOMINA[AFP])</f>
        <v>1004.5</v>
      </c>
      <c r="T764" s="34">
        <f>_xlfn.XLOOKUP(Tabla15[[#This Row],[COD]],TNOMINA[CODIGO],TNOMINA[Otros Descuentos])</f>
        <v>0</v>
      </c>
      <c r="U764" s="34">
        <f>_xlfn.XLOOKUP(Tabla15[[#This Row],[COD]],TNOMINA[CODIGO],TNOMINA[sneto])</f>
        <v>17685.64</v>
      </c>
      <c r="V764" s="21" t="str" cm="1">
        <f t="array" ref="V764">_xlfn.XLOOKUP(Tabla15[[#This Row],[cedula]],MINC_022025[NUMERO_DOCUMENTO],LEFT(MINC_022025[GENERO],1))</f>
        <v>M</v>
      </c>
      <c r="W764" s="56" t="str">
        <f>_xlfn.XLOOKUP(Tabla15[[#This Row],[DIRECCIÓN O DEPARTAMENTO]],MINC_022025[LUGAR_FUNCIONES],MINC_022025[LUGAR_FUNCIONES_CODIGO])</f>
        <v>01.83.00.14.00.03</v>
      </c>
      <c r="X764" s="21">
        <f>LEN(Tabla15[[#This Row],[CODIGO LUGAR]])</f>
        <v>17</v>
      </c>
      <c r="Y764" s="21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42" t="str">
        <f>Tabla15[[#This Row],[cedula]]&amp;Tabla15[[#This Row],[CTA]]&amp;Tabla15[[#This Row],[prog]]</f>
        <v>402202866172.1.1.1.0101</v>
      </c>
      <c r="B765" s="21" t="s">
        <v>1787</v>
      </c>
      <c r="C765" s="59" t="s">
        <v>1807</v>
      </c>
      <c r="D765" s="59" t="s">
        <v>5730</v>
      </c>
      <c r="E765" s="59" t="s">
        <v>5731</v>
      </c>
      <c r="F765" s="59" t="s">
        <v>9</v>
      </c>
      <c r="G765" s="59" t="s">
        <v>1377</v>
      </c>
      <c r="H765" s="21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765" s="21" t="str">
        <f>_xlfn.XLOOKUP(Tabla15[[#This Row],[cedula]],MINC_022025[CATEGORIA_PROPIA],MINC_022025[CARGO],_xlfn.XLOOKUP(Tabla15[[#This Row],[COD]],TNOMINA[CODIGO],TNOMINA[cargo]))</f>
        <v>MEDICO OCUPACIONAL</v>
      </c>
      <c r="J765" s="21" t="str">
        <f>_xlfn.XLOOKUP(Tabla15[[#This Row],[cedula]],MINC_022025[NUMERO_DOCUMENTO],MINC_022025[LUGAR_FUNCIONES])</f>
        <v>DEPARTAMENTO DE RELACIONES LABORALES Y SOCIALES</v>
      </c>
      <c r="K7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5" s="21" t="str">
        <f>_xlfn.XLOOKUP(Tabla15[[#This Row],[CARGO]],TSIMPLIFICADO[CARGO],TSIMPLIFICADO[CATEGORIA DEL SERVIDOR],Tabla15[[#This Row],[TIPO]])</f>
        <v>FIJO</v>
      </c>
      <c r="M765" s="21" t="str">
        <f>IF(Tabla15[[#This Row],[CTA]]="2.1.1.3.01","TRAMITE DE PENSION",IF(Tabla15[[#This Row],[CAT1]]&lt;&gt;"",Tabla15[[#This Row],[CAT1]],Tabla15[[#This Row],[CAT2]]))</f>
        <v>FIJO</v>
      </c>
      <c r="N765" s="86" t="str">
        <f>_xlfn.XLOOKUP(Tabla15[[#This Row],[cedula]],TFECHA[cedula],TFECHA[desde],"")</f>
        <v/>
      </c>
      <c r="O765" s="86" t="str">
        <f>_xlfn.XLOOKUP(Tabla15[[#This Row],[cedula]],TFECHA[cedula],TFECHA[hasta],"")</f>
        <v/>
      </c>
      <c r="P765" s="34">
        <f>_xlfn.XLOOKUP(Tabla15[[#This Row],[COD]],TNOMINA[CODIGO],TNOMINA[sbruto])</f>
        <v>70000</v>
      </c>
      <c r="Q765" s="34">
        <f>_xlfn.XLOOKUP(Tabla15[[#This Row],[COD]],TNOMINA[CODIGO],TNOMINA[ISR])</f>
        <v>5368.48</v>
      </c>
      <c r="R765" s="34">
        <f>_xlfn.XLOOKUP(Tabla15[[#This Row],[COD]],TNOMINA[CODIGO],TNOMINA[SFS])</f>
        <v>2128</v>
      </c>
      <c r="S765" s="34">
        <f>_xlfn.XLOOKUP(Tabla15[[#This Row],[COD]],TNOMINA[CODIGO],TNOMINA[AFP])</f>
        <v>2009</v>
      </c>
      <c r="T765" s="34">
        <f>_xlfn.XLOOKUP(Tabla15[[#This Row],[COD]],TNOMINA[CODIGO],TNOMINA[Otros Descuentos])</f>
        <v>832.27000000000407</v>
      </c>
      <c r="U765" s="34">
        <f>_xlfn.XLOOKUP(Tabla15[[#This Row],[COD]],TNOMINA[CODIGO],TNOMINA[sneto])</f>
        <v>59662.25</v>
      </c>
      <c r="V765" s="21" t="str" cm="1">
        <f t="array" ref="V765">_xlfn.XLOOKUP(Tabla15[[#This Row],[cedula]],MINC_022025[NUMERO_DOCUMENTO],LEFT(MINC_022025[GENERO],1))</f>
        <v>M</v>
      </c>
      <c r="W765" s="56" t="str">
        <f>_xlfn.XLOOKUP(Tabla15[[#This Row],[DIRECCIÓN O DEPARTAMENTO]],MINC_022025[LUGAR_FUNCIONES],MINC_022025[LUGAR_FUNCIONES_CODIGO])</f>
        <v>01.83.00.14.00.04</v>
      </c>
      <c r="X765" s="21">
        <f>LEN(Tabla15[[#This Row],[CODIGO LUGAR]])</f>
        <v>17</v>
      </c>
      <c r="Y765" s="21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42" t="str">
        <f>Tabla15[[#This Row],[cedula]]&amp;Tabla15[[#This Row],[CTA]]&amp;Tabla15[[#This Row],[prog]]</f>
        <v>402255881162.1.1.1.0101</v>
      </c>
      <c r="B766" s="21" t="s">
        <v>1787</v>
      </c>
      <c r="C766" s="59" t="s">
        <v>1807</v>
      </c>
      <c r="D766" s="59" t="s">
        <v>5730</v>
      </c>
      <c r="E766" s="59" t="s">
        <v>5731</v>
      </c>
      <c r="F766" s="59" t="s">
        <v>9</v>
      </c>
      <c r="G766" s="59" t="s">
        <v>2379</v>
      </c>
      <c r="H766" s="21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766" s="21" t="str">
        <f>_xlfn.XLOOKUP(Tabla15[[#This Row],[cedula]],MINC_022025[CATEGORIA_PROPIA],MINC_022025[CARGO],_xlfn.XLOOKUP(Tabla15[[#This Row],[COD]],TNOMINA[CODIGO],TNOMINA[cargo]))</f>
        <v>AUXILIAR ADMINISTRATIVO (A)</v>
      </c>
      <c r="J766" s="21" t="str">
        <f>_xlfn.XLOOKUP(Tabla15[[#This Row],[cedula]],MINC_022025[NUMERO_DOCUMENTO],MINC_022025[LUGAR_FUNCIONES])</f>
        <v>DEPARTAMENTO DE RELACIONES LABORALES Y SOCIALES</v>
      </c>
      <c r="K7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6" s="21" t="str">
        <f>_xlfn.XLOOKUP(Tabla15[[#This Row],[CARGO]],TSIMPLIFICADO[CARGO],TSIMPLIFICADO[CATEGORIA DEL SERVIDOR],Tabla15[[#This Row],[TIPO]])</f>
        <v>ESTATUTO SIMPLIFICADO</v>
      </c>
      <c r="M766" s="21" t="str">
        <f>IF(Tabla15[[#This Row],[CTA]]="2.1.1.3.01","TRAMITE DE PENSION",IF(Tabla15[[#This Row],[CAT1]]&lt;&gt;"",Tabla15[[#This Row],[CAT1]],Tabla15[[#This Row],[CAT2]]))</f>
        <v>ESTATUTO SIMPLIFICADO</v>
      </c>
      <c r="N766" s="86">
        <f>_xlfn.XLOOKUP(Tabla15[[#This Row],[cedula]],TFECHA[cedula],TFECHA[desde],"")</f>
        <v>45505</v>
      </c>
      <c r="O766" s="86" t="str">
        <f>_xlfn.XLOOKUP(Tabla15[[#This Row],[cedula]],TFECHA[cedula],TFECHA[hasta],"")</f>
        <v>N/A</v>
      </c>
      <c r="P766" s="34">
        <f>_xlfn.XLOOKUP(Tabla15[[#This Row],[COD]],TNOMINA[CODIGO],TNOMINA[sbruto])</f>
        <v>35000</v>
      </c>
      <c r="Q766" s="34">
        <f>_xlfn.XLOOKUP(Tabla15[[#This Row],[COD]],TNOMINA[CODIGO],TNOMINA[ISR])</f>
        <v>0</v>
      </c>
      <c r="R766" s="34">
        <f>_xlfn.XLOOKUP(Tabla15[[#This Row],[COD]],TNOMINA[CODIGO],TNOMINA[SFS])</f>
        <v>1064</v>
      </c>
      <c r="S766" s="34">
        <f>_xlfn.XLOOKUP(Tabla15[[#This Row],[COD]],TNOMINA[CODIGO],TNOMINA[AFP])</f>
        <v>1004.5</v>
      </c>
      <c r="T766" s="34">
        <f>_xlfn.XLOOKUP(Tabla15[[#This Row],[COD]],TNOMINA[CODIGO],TNOMINA[Otros Descuentos])</f>
        <v>0</v>
      </c>
      <c r="U766" s="34">
        <f>_xlfn.XLOOKUP(Tabla15[[#This Row],[COD]],TNOMINA[CODIGO],TNOMINA[sneto])</f>
        <v>32906.5</v>
      </c>
      <c r="V766" s="21" t="str" cm="1">
        <f t="array" ref="V766">_xlfn.XLOOKUP(Tabla15[[#This Row],[cedula]],MINC_022025[NUMERO_DOCUMENTO],LEFT(MINC_022025[GENERO],1))</f>
        <v>F</v>
      </c>
      <c r="W766" s="56" t="str">
        <f>_xlfn.XLOOKUP(Tabla15[[#This Row],[DIRECCIÓN O DEPARTAMENTO]],MINC_022025[LUGAR_FUNCIONES],MINC_022025[LUGAR_FUNCIONES_CODIGO])</f>
        <v>01.83.00.14.00.04</v>
      </c>
      <c r="X766" s="21">
        <f>LEN(Tabla15[[#This Row],[CODIGO LUGAR]])</f>
        <v>17</v>
      </c>
      <c r="Y766" s="21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42" t="str">
        <f>Tabla15[[#This Row],[cedula]]&amp;Tabla15[[#This Row],[CTA]]&amp;Tabla15[[#This Row],[prog]]</f>
        <v>223008878452.1.1.1.0101</v>
      </c>
      <c r="B767" s="21" t="s">
        <v>1787</v>
      </c>
      <c r="C767" s="59" t="s">
        <v>1807</v>
      </c>
      <c r="D767" s="59" t="s">
        <v>5730</v>
      </c>
      <c r="E767" s="59" t="s">
        <v>5731</v>
      </c>
      <c r="F767" s="59" t="s">
        <v>9</v>
      </c>
      <c r="G767" s="59" t="s">
        <v>2529</v>
      </c>
      <c r="H767" s="21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767" s="21" t="str">
        <f>_xlfn.XLOOKUP(Tabla15[[#This Row],[cedula]],MINC_022025[CATEGORIA_PROPIA],MINC_022025[CARGO],_xlfn.XLOOKUP(Tabla15[[#This Row],[COD]],TNOMINA[CODIGO],TNOMINA[cargo]))</f>
        <v>ENCARGADO (A)</v>
      </c>
      <c r="J767" s="21" t="str">
        <f>_xlfn.XLOOKUP(Tabla15[[#This Row],[cedula]],MINC_022025[NUMERO_DOCUMENTO],MINC_022025[LUGAR_FUNCIONES])</f>
        <v>DEPARTAMENTO DE EVALUACION DEL DESEMPEÑO Y CAPACITACION-MC</v>
      </c>
      <c r="K7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7" s="21" t="str">
        <f>_xlfn.XLOOKUP(Tabla15[[#This Row],[CARGO]],TSIMPLIFICADO[CARGO],TSIMPLIFICADO[CATEGORIA DEL SERVIDOR],Tabla15[[#This Row],[TIPO]])</f>
        <v>FIJO</v>
      </c>
      <c r="M767" s="21" t="str">
        <f>IF(Tabla15[[#This Row],[CTA]]="2.1.1.3.01","TRAMITE DE PENSION",IF(Tabla15[[#This Row],[CAT1]]&lt;&gt;"",Tabla15[[#This Row],[CAT1]],Tabla15[[#This Row],[CAT2]]))</f>
        <v>FIJO</v>
      </c>
      <c r="N767" s="86" t="str">
        <f>_xlfn.XLOOKUP(Tabla15[[#This Row],[cedula]],TFECHA[cedula],TFECHA[desde],"")</f>
        <v/>
      </c>
      <c r="O767" s="86" t="str">
        <f>_xlfn.XLOOKUP(Tabla15[[#This Row],[cedula]],TFECHA[cedula],TFECHA[hasta],"")</f>
        <v/>
      </c>
      <c r="P767" s="34">
        <f>_xlfn.XLOOKUP(Tabla15[[#This Row],[COD]],TNOMINA[CODIGO],TNOMINA[sbruto])</f>
        <v>135000</v>
      </c>
      <c r="Q767" s="34">
        <f>_xlfn.XLOOKUP(Tabla15[[#This Row],[COD]],TNOMINA[CODIGO],TNOMINA[ISR])</f>
        <v>20338.240000000002</v>
      </c>
      <c r="R767" s="34">
        <f>_xlfn.XLOOKUP(Tabla15[[#This Row],[COD]],TNOMINA[CODIGO],TNOMINA[SFS])</f>
        <v>4104</v>
      </c>
      <c r="S767" s="34">
        <f>_xlfn.XLOOKUP(Tabla15[[#This Row],[COD]],TNOMINA[CODIGO],TNOMINA[AFP])</f>
        <v>3874.5</v>
      </c>
      <c r="T767" s="34">
        <f>_xlfn.XLOOKUP(Tabla15[[#This Row],[COD]],TNOMINA[CODIGO],TNOMINA[Otros Descuentos])</f>
        <v>25</v>
      </c>
      <c r="U767" s="34">
        <f>_xlfn.XLOOKUP(Tabla15[[#This Row],[COD]],TNOMINA[CODIGO],TNOMINA[sneto])</f>
        <v>106658.26</v>
      </c>
      <c r="V767" s="21" t="str" cm="1">
        <f t="array" ref="V767">_xlfn.XLOOKUP(Tabla15[[#This Row],[cedula]],MINC_022025[NUMERO_DOCUMENTO],LEFT(MINC_022025[GENERO],1))</f>
        <v>F</v>
      </c>
      <c r="W767" s="56" t="str">
        <f>_xlfn.XLOOKUP(Tabla15[[#This Row],[DIRECCIÓN O DEPARTAMENTO]],MINC_022025[LUGAR_FUNCIONES],MINC_022025[LUGAR_FUNCIONES_CODIGO])</f>
        <v>01.83.00.14.00.05</v>
      </c>
      <c r="X767" s="21">
        <f>LEN(Tabla15[[#This Row],[CODIGO LUGAR]])</f>
        <v>17</v>
      </c>
      <c r="Y767" s="21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42" t="str">
        <f>Tabla15[[#This Row],[cedula]]&amp;Tabla15[[#This Row],[CTA]]&amp;Tabla15[[#This Row],[prog]]</f>
        <v>001149615352.1.1.1.0101</v>
      </c>
      <c r="B768" s="21" t="s">
        <v>1787</v>
      </c>
      <c r="C768" s="59" t="s">
        <v>1807</v>
      </c>
      <c r="D768" s="59" t="s">
        <v>5730</v>
      </c>
      <c r="E768" s="59" t="s">
        <v>5731</v>
      </c>
      <c r="F768" s="59" t="s">
        <v>9</v>
      </c>
      <c r="G768" s="59" t="s">
        <v>2363</v>
      </c>
      <c r="H768" s="21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768" s="21" t="str">
        <f>_xlfn.XLOOKUP(Tabla15[[#This Row],[cedula]],MINC_022025[CATEGORIA_PROPIA],MINC_022025[CARGO],_xlfn.XLOOKUP(Tabla15[[#This Row],[COD]],TNOMINA[CODIGO],TNOMINA[cargo]))</f>
        <v>AUXILIAR ADMINISTRATIVO (A)</v>
      </c>
      <c r="J768" s="21" t="str">
        <f>_xlfn.XLOOKUP(Tabla15[[#This Row],[cedula]],MINC_022025[NUMERO_DOCUMENTO],MINC_022025[LUGAR_FUNCIONES])</f>
        <v>DEPARTAMENTO DE EVALUACION DEL DESEMPEÑO Y CAPACITACION-MC</v>
      </c>
      <c r="K7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68" s="21" t="str">
        <f>_xlfn.XLOOKUP(Tabla15[[#This Row],[CARGO]],TSIMPLIFICADO[CARGO],TSIMPLIFICADO[CATEGORIA DEL SERVIDOR],Tabla15[[#This Row],[TIPO]])</f>
        <v>ESTATUTO SIMPLIFICADO</v>
      </c>
      <c r="M768" s="21" t="str">
        <f>IF(Tabla15[[#This Row],[CTA]]="2.1.1.3.01","TRAMITE DE PENSION",IF(Tabla15[[#This Row],[CAT1]]&lt;&gt;"",Tabla15[[#This Row],[CAT1]],Tabla15[[#This Row],[CAT2]]))</f>
        <v>ESTATUTO SIMPLIFICADO</v>
      </c>
      <c r="N768" s="86">
        <f>_xlfn.XLOOKUP(Tabla15[[#This Row],[cedula]],TFECHA[cedula],TFECHA[desde],"")</f>
        <v>45597</v>
      </c>
      <c r="O768" s="86" t="str">
        <f>_xlfn.XLOOKUP(Tabla15[[#This Row],[cedula]],TFECHA[cedula],TFECHA[hasta],"")</f>
        <v>N/A</v>
      </c>
      <c r="P768" s="34">
        <f>_xlfn.XLOOKUP(Tabla15[[#This Row],[COD]],TNOMINA[CODIGO],TNOMINA[sbruto])</f>
        <v>35000</v>
      </c>
      <c r="Q768" s="34">
        <f>_xlfn.XLOOKUP(Tabla15[[#This Row],[COD]],TNOMINA[CODIGO],TNOMINA[ISR])</f>
        <v>0</v>
      </c>
      <c r="R768" s="34">
        <f>_xlfn.XLOOKUP(Tabla15[[#This Row],[COD]],TNOMINA[CODIGO],TNOMINA[SFS])</f>
        <v>1064</v>
      </c>
      <c r="S768" s="34">
        <f>_xlfn.XLOOKUP(Tabla15[[#This Row],[COD]],TNOMINA[CODIGO],TNOMINA[AFP])</f>
        <v>1004.5</v>
      </c>
      <c r="T768" s="34">
        <f>_xlfn.XLOOKUP(Tabla15[[#This Row],[COD]],TNOMINA[CODIGO],TNOMINA[Otros Descuentos])</f>
        <v>0</v>
      </c>
      <c r="U768" s="34">
        <f>_xlfn.XLOOKUP(Tabla15[[#This Row],[COD]],TNOMINA[CODIGO],TNOMINA[sneto])</f>
        <v>32906.5</v>
      </c>
      <c r="V768" s="21" t="str" cm="1">
        <f t="array" ref="V768">_xlfn.XLOOKUP(Tabla15[[#This Row],[cedula]],MINC_022025[NUMERO_DOCUMENTO],LEFT(MINC_022025[GENERO],1))</f>
        <v>F</v>
      </c>
      <c r="W768" s="56" t="str">
        <f>_xlfn.XLOOKUP(Tabla15[[#This Row],[DIRECCIÓN O DEPARTAMENTO]],MINC_022025[LUGAR_FUNCIONES],MINC_022025[LUGAR_FUNCIONES_CODIGO])</f>
        <v>01.83.00.14.00.05</v>
      </c>
      <c r="X768" s="21">
        <f>LEN(Tabla15[[#This Row],[CODIGO LUGAR]])</f>
        <v>17</v>
      </c>
      <c r="Y768" s="21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42" t="str">
        <f>Tabla15[[#This Row],[cedula]]&amp;Tabla15[[#This Row],[CTA]]&amp;Tabla15[[#This Row],[prog]]</f>
        <v>001160248292.1.1.1.0101</v>
      </c>
      <c r="B769" s="21" t="s">
        <v>1787</v>
      </c>
      <c r="C769" s="59" t="s">
        <v>1807</v>
      </c>
      <c r="D769" s="59" t="s">
        <v>5730</v>
      </c>
      <c r="E769" s="59" t="s">
        <v>5731</v>
      </c>
      <c r="F769" s="59" t="s">
        <v>9</v>
      </c>
      <c r="G769" s="59" t="s">
        <v>828</v>
      </c>
      <c r="H769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769" s="21" t="str">
        <f>_xlfn.XLOOKUP(Tabla15[[#This Row],[cedula]],MINC_022025[CATEGORIA_PROPIA],MINC_022025[CARGO],_xlfn.XLOOKUP(Tabla15[[#This Row],[COD]],TNOMINA[CODIGO],TNOMINA[cargo]))</f>
        <v>SECRETARIA</v>
      </c>
      <c r="J769" s="21" t="str">
        <f>_xlfn.XLOOKUP(Tabla15[[#This Row],[cedula]],MINC_022025[NUMERO_DOCUMENTO],MINC_022025[LUGAR_FUNCIONES])</f>
        <v>DEPARTAMENTO DE EVALUACION DEL DESEMPEÑO Y CAPACITACION-MC</v>
      </c>
      <c r="K7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69" s="21" t="str">
        <f>_xlfn.XLOOKUP(Tabla15[[#This Row],[CARGO]],TSIMPLIFICADO[CARGO],TSIMPLIFICADO[CATEGORIA DEL SERVIDOR],Tabla15[[#This Row],[TIPO]])</f>
        <v>ESTATUTO SIMPLIFICADO</v>
      </c>
      <c r="M769" s="21" t="str">
        <f>IF(Tabla15[[#This Row],[CTA]]="2.1.1.3.01","TRAMITE DE PENSION",IF(Tabla15[[#This Row],[CAT1]]&lt;&gt;"",Tabla15[[#This Row],[CAT1]],Tabla15[[#This Row],[CAT2]]))</f>
        <v>CARRERA ADMINISTRATIVA</v>
      </c>
      <c r="N769" s="86">
        <f>_xlfn.XLOOKUP(Tabla15[[#This Row],[cedula]],TFECHA[cedula],TFECHA[desde],"")</f>
        <v>45108</v>
      </c>
      <c r="O769" s="86" t="str">
        <f>_xlfn.XLOOKUP(Tabla15[[#This Row],[cedula]],TFECHA[cedula],TFECHA[hasta],"")</f>
        <v>N/A</v>
      </c>
      <c r="P769" s="34">
        <f>_xlfn.XLOOKUP(Tabla15[[#This Row],[COD]],TNOMINA[CODIGO],TNOMINA[sbruto])</f>
        <v>35000</v>
      </c>
      <c r="Q769" s="34">
        <f>_xlfn.XLOOKUP(Tabla15[[#This Row],[COD]],TNOMINA[CODIGO],TNOMINA[ISR])</f>
        <v>0</v>
      </c>
      <c r="R769" s="34">
        <f>_xlfn.XLOOKUP(Tabla15[[#This Row],[COD]],TNOMINA[CODIGO],TNOMINA[SFS])</f>
        <v>1064</v>
      </c>
      <c r="S769" s="34">
        <f>_xlfn.XLOOKUP(Tabla15[[#This Row],[COD]],TNOMINA[CODIGO],TNOMINA[AFP])</f>
        <v>1004.5</v>
      </c>
      <c r="T769" s="34">
        <f>_xlfn.XLOOKUP(Tabla15[[#This Row],[COD]],TNOMINA[CODIGO],TNOMINA[Otros Descuentos])</f>
        <v>0</v>
      </c>
      <c r="U769" s="34">
        <f>_xlfn.XLOOKUP(Tabla15[[#This Row],[COD]],TNOMINA[CODIGO],TNOMINA[sneto])</f>
        <v>29890.5</v>
      </c>
      <c r="V769" s="21" t="str" cm="1">
        <f t="array" ref="V769">_xlfn.XLOOKUP(Tabla15[[#This Row],[cedula]],MINC_022025[NUMERO_DOCUMENTO],LEFT(MINC_022025[GENERO],1))</f>
        <v>F</v>
      </c>
      <c r="W769" s="56" t="str">
        <f>_xlfn.XLOOKUP(Tabla15[[#This Row],[DIRECCIÓN O DEPARTAMENTO]],MINC_022025[LUGAR_FUNCIONES],MINC_022025[LUGAR_FUNCIONES_CODIGO])</f>
        <v>01.83.00.14.00.05</v>
      </c>
      <c r="X769" s="21">
        <f>LEN(Tabla15[[#This Row],[CODIGO LUGAR]])</f>
        <v>17</v>
      </c>
      <c r="Y769" s="21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42" t="str">
        <f>Tabla15[[#This Row],[cedula]]&amp;Tabla15[[#This Row],[CTA]]&amp;Tabla15[[#This Row],[prog]]</f>
        <v>001041124872.1.1.1.0101</v>
      </c>
      <c r="B770" s="21" t="s">
        <v>1787</v>
      </c>
      <c r="C770" s="59" t="s">
        <v>1807</v>
      </c>
      <c r="D770" s="59" t="s">
        <v>5730</v>
      </c>
      <c r="E770" s="59" t="s">
        <v>5731</v>
      </c>
      <c r="F770" s="59" t="s">
        <v>9</v>
      </c>
      <c r="G770" s="59" t="s">
        <v>1136</v>
      </c>
      <c r="H770" s="21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770" s="21" t="str">
        <f>_xlfn.XLOOKUP(Tabla15[[#This Row],[cedula]],MINC_022025[CATEGORIA_PROPIA],MINC_022025[CARGO],_xlfn.XLOOKUP(Tabla15[[#This Row],[COD]],TNOMINA[CODIGO],TNOMINA[cargo]))</f>
        <v>TECNICO EN COMPRAS Y CONTRATAC</v>
      </c>
      <c r="J770" s="21" t="str">
        <f>_xlfn.XLOOKUP(Tabla15[[#This Row],[cedula]],MINC_022025[NUMERO_DOCUMENTO],MINC_022025[LUGAR_FUNCIONES])</f>
        <v>DEPARTAMENTO DE COMPRAS Y CONTRATACIONES</v>
      </c>
      <c r="K7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70" s="21" t="str">
        <f>_xlfn.XLOOKUP(Tabla15[[#This Row],[CARGO]],TSIMPLIFICADO[CARGO],TSIMPLIFICADO[CATEGORIA DEL SERVIDOR],Tabla15[[#This Row],[TIPO]])</f>
        <v>FIJO</v>
      </c>
      <c r="M770" s="21" t="str">
        <f>IF(Tabla15[[#This Row],[CTA]]="2.1.1.3.01","TRAMITE DE PENSION",IF(Tabla15[[#This Row],[CAT1]]&lt;&gt;"",Tabla15[[#This Row],[CAT1]],Tabla15[[#This Row],[CAT2]]))</f>
        <v>CARRERA ADMINISTRATIVA</v>
      </c>
      <c r="N770" s="86" t="str">
        <f>_xlfn.XLOOKUP(Tabla15[[#This Row],[cedula]],TFECHA[cedula],TFECHA[desde],"")</f>
        <v/>
      </c>
      <c r="O770" s="86" t="str">
        <f>_xlfn.XLOOKUP(Tabla15[[#This Row],[cedula]],TFECHA[cedula],TFECHA[hasta],"")</f>
        <v/>
      </c>
      <c r="P770" s="34">
        <f>_xlfn.XLOOKUP(Tabla15[[#This Row],[COD]],TNOMINA[CODIGO],TNOMINA[sbruto])</f>
        <v>100000</v>
      </c>
      <c r="Q770" s="34">
        <f>_xlfn.XLOOKUP(Tabla15[[#This Row],[COD]],TNOMINA[CODIGO],TNOMINA[ISR])</f>
        <v>11247.64</v>
      </c>
      <c r="R770" s="34">
        <f>_xlfn.XLOOKUP(Tabla15[[#This Row],[COD]],TNOMINA[CODIGO],TNOMINA[SFS])</f>
        <v>3040</v>
      </c>
      <c r="S770" s="34">
        <f>_xlfn.XLOOKUP(Tabla15[[#This Row],[COD]],TNOMINA[CODIGO],TNOMINA[AFP])</f>
        <v>2870</v>
      </c>
      <c r="T770" s="34">
        <f>_xlfn.XLOOKUP(Tabla15[[#This Row],[COD]],TNOMINA[CODIGO],TNOMINA[Otros Descuentos])</f>
        <v>6521.9199999999983</v>
      </c>
      <c r="U770" s="34">
        <f>_xlfn.XLOOKUP(Tabla15[[#This Row],[COD]],TNOMINA[CODIGO],TNOMINA[sneto])</f>
        <v>76320.44</v>
      </c>
      <c r="V770" s="21" t="str" cm="1">
        <f t="array" ref="V770">_xlfn.XLOOKUP(Tabla15[[#This Row],[cedula]],MINC_022025[NUMERO_DOCUMENTO],LEFT(MINC_022025[GENERO],1))</f>
        <v>M</v>
      </c>
      <c r="W770" s="56" t="str">
        <f>_xlfn.XLOOKUP(Tabla15[[#This Row],[DIRECCIÓN O DEPARTAMENTO]],MINC_022025[LUGAR_FUNCIONES],MINC_022025[LUGAR_FUNCIONES_CODIGO])</f>
        <v>01.83.00.25.03.02</v>
      </c>
      <c r="X770" s="21">
        <f>LEN(Tabla15[[#This Row],[CODIGO LUGAR]])</f>
        <v>17</v>
      </c>
      <c r="Y770" s="21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42" t="str">
        <f>Tabla15[[#This Row],[cedula]]&amp;Tabla15[[#This Row],[CTA]]&amp;Tabla15[[#This Row],[prog]]</f>
        <v>001017522512.1.1.1.0111</v>
      </c>
      <c r="B771" s="21" t="s">
        <v>1787</v>
      </c>
      <c r="C771" s="59" t="s">
        <v>1810</v>
      </c>
      <c r="D771" s="59" t="s">
        <v>5730</v>
      </c>
      <c r="E771" s="59" t="s">
        <v>5757</v>
      </c>
      <c r="F771" s="59" t="s">
        <v>9</v>
      </c>
      <c r="G771" s="59" t="s">
        <v>1503</v>
      </c>
      <c r="H771" s="21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771" s="21" t="str">
        <f>_xlfn.XLOOKUP(Tabla15[[#This Row],[cedula]],MINC_022025[CATEGORIA_PROPIA],MINC_022025[CARGO],_xlfn.XLOOKUP(Tabla15[[#This Row],[COD]],TNOMINA[CODIGO],TNOMINA[cargo]))</f>
        <v>DIR. CENTRO INV. DE BIENES CUL</v>
      </c>
      <c r="J771" s="21" t="str">
        <f>_xlfn.XLOOKUP(Tabla15[[#This Row],[cedula]],MINC_022025[NUMERO_DOCUMENTO],MINC_022025[LUGAR_FUNCIONES])</f>
        <v>DEPARTAMENTO DE INVENTARIO DE BIENES CULTURALES</v>
      </c>
      <c r="K7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71" s="21" t="str">
        <f>_xlfn.XLOOKUP(Tabla15[[#This Row],[CARGO]],TSIMPLIFICADO[CARGO],TSIMPLIFICADO[CATEGORIA DEL SERVIDOR],Tabla15[[#This Row],[TIPO]])</f>
        <v>FIJO</v>
      </c>
      <c r="M771" s="21" t="str">
        <f>IF(Tabla15[[#This Row],[CTA]]="2.1.1.3.01","TRAMITE DE PENSION",IF(Tabla15[[#This Row],[CAT1]]&lt;&gt;"",Tabla15[[#This Row],[CAT1]],Tabla15[[#This Row],[CAT2]]))</f>
        <v>FIJO</v>
      </c>
      <c r="N771" s="86" t="str">
        <f>_xlfn.XLOOKUP(Tabla15[[#This Row],[cedula]],TFECHA[cedula],TFECHA[desde],"")</f>
        <v/>
      </c>
      <c r="O771" s="86" t="str">
        <f>_xlfn.XLOOKUP(Tabla15[[#This Row],[cedula]],TFECHA[cedula],TFECHA[hasta],"")</f>
        <v/>
      </c>
      <c r="P771" s="34">
        <f>_xlfn.XLOOKUP(Tabla15[[#This Row],[COD]],TNOMINA[CODIGO],TNOMINA[sbruto])</f>
        <v>135000</v>
      </c>
      <c r="Q771" s="34">
        <f>_xlfn.XLOOKUP(Tabla15[[#This Row],[COD]],TNOMINA[CODIGO],TNOMINA[ISR])</f>
        <v>20338.240000000002</v>
      </c>
      <c r="R771" s="34">
        <f>_xlfn.XLOOKUP(Tabla15[[#This Row],[COD]],TNOMINA[CODIGO],TNOMINA[SFS])</f>
        <v>4104</v>
      </c>
      <c r="S771" s="34">
        <f>_xlfn.XLOOKUP(Tabla15[[#This Row],[COD]],TNOMINA[CODIGO],TNOMINA[AFP])</f>
        <v>3874.5</v>
      </c>
      <c r="T771" s="34">
        <f>_xlfn.XLOOKUP(Tabla15[[#This Row],[COD]],TNOMINA[CODIGO],TNOMINA[Otros Descuentos])</f>
        <v>525</v>
      </c>
      <c r="U771" s="34">
        <f>_xlfn.XLOOKUP(Tabla15[[#This Row],[COD]],TNOMINA[CODIGO],TNOMINA[sneto])</f>
        <v>106158.26</v>
      </c>
      <c r="V771" s="21" t="str" cm="1">
        <f t="array" ref="V771">_xlfn.XLOOKUP(Tabla15[[#This Row],[cedula]],MINC_022025[NUMERO_DOCUMENTO],LEFT(MINC_022025[GENERO],1))</f>
        <v>F</v>
      </c>
      <c r="W771" s="56" t="str">
        <f>_xlfn.XLOOKUP(Tabla15[[#This Row],[DIRECCIÓN O DEPARTAMENTO]],MINC_022025[LUGAR_FUNCIONES],MINC_022025[LUGAR_FUNCIONES_CODIGO])</f>
        <v>01.83.03.00.00.02</v>
      </c>
      <c r="X771" s="21">
        <f>LEN(Tabla15[[#This Row],[CODIGO LUGAR]])</f>
        <v>17</v>
      </c>
      <c r="Y771" s="21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42" t="str">
        <f>Tabla15[[#This Row],[cedula]]&amp;Tabla15[[#This Row],[CTA]]&amp;Tabla15[[#This Row],[prog]]</f>
        <v>001097137762.1.1.1.0111</v>
      </c>
      <c r="B772" s="21" t="s">
        <v>1787</v>
      </c>
      <c r="C772" s="59" t="s">
        <v>1810</v>
      </c>
      <c r="D772" s="59" t="s">
        <v>5730</v>
      </c>
      <c r="E772" s="59" t="s">
        <v>5757</v>
      </c>
      <c r="F772" s="59" t="s">
        <v>9</v>
      </c>
      <c r="G772" s="59" t="s">
        <v>1494</v>
      </c>
      <c r="H772" s="21" t="str">
        <f>_xlfn.XLOOKUP(Tabla15[[#This Row],[cedula]],MINC_022025[CATEGORIA_PROPIA],MINC_022025[FECHA_INGRESO_PRIMER_CARGO],_xlfn.XLOOKUP(Tabla15[[#This Row],[COD]],TNOMINA[CODIGO],TNOMINA[nombre]))</f>
        <v>YOVANNY CESPEDES TURBI</v>
      </c>
      <c r="I772" s="21" t="str">
        <f>_xlfn.XLOOKUP(Tabla15[[#This Row],[cedula]],MINC_022025[CATEGORIA_PROPIA],MINC_022025[CARGO],_xlfn.XLOOKUP(Tabla15[[#This Row],[COD]],TNOMINA[CODIGO],TNOMINA[cargo]))</f>
        <v>ASISTENTE DEL DIRECTOR</v>
      </c>
      <c r="J772" s="21" t="str">
        <f>_xlfn.XLOOKUP(Tabla15[[#This Row],[cedula]],MINC_022025[NUMERO_DOCUMENTO],MINC_022025[LUGAR_FUNCIONES])</f>
        <v>DEPARTAMENTO DE INVENTARIO DE BIENES CULTURALES</v>
      </c>
      <c r="K7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772" s="21" t="str">
        <f>_xlfn.XLOOKUP(Tabla15[[#This Row],[CARGO]],TSIMPLIFICADO[CARGO],TSIMPLIFICADO[CATEGORIA DEL SERVIDOR],Tabla15[[#This Row],[TIPO]])</f>
        <v>FIJO</v>
      </c>
      <c r="M772" s="21" t="str">
        <f>IF(Tabla15[[#This Row],[CTA]]="2.1.1.3.01","TRAMITE DE PENSION",IF(Tabla15[[#This Row],[CAT1]]&lt;&gt;"",Tabla15[[#This Row],[CAT1]],Tabla15[[#This Row],[CAT2]]))</f>
        <v>EMPLEADO DE CONFIANZA</v>
      </c>
      <c r="N772" s="86" t="str">
        <f>_xlfn.XLOOKUP(Tabla15[[#This Row],[cedula]],TFECHA[cedula],TFECHA[desde],"")</f>
        <v/>
      </c>
      <c r="O772" s="86" t="str">
        <f>_xlfn.XLOOKUP(Tabla15[[#This Row],[cedula]],TFECHA[cedula],TFECHA[hasta],"")</f>
        <v/>
      </c>
      <c r="P772" s="34">
        <f>_xlfn.XLOOKUP(Tabla15[[#This Row],[COD]],TNOMINA[CODIGO],TNOMINA[sbruto])</f>
        <v>70000</v>
      </c>
      <c r="Q772" s="34">
        <f>_xlfn.XLOOKUP(Tabla15[[#This Row],[COD]],TNOMINA[CODIGO],TNOMINA[ISR])</f>
        <v>5025.38</v>
      </c>
      <c r="R772" s="34">
        <f>_xlfn.XLOOKUP(Tabla15[[#This Row],[COD]],TNOMINA[CODIGO],TNOMINA[SFS])</f>
        <v>2128</v>
      </c>
      <c r="S772" s="34">
        <f>_xlfn.XLOOKUP(Tabla15[[#This Row],[COD]],TNOMINA[CODIGO],TNOMINA[AFP])</f>
        <v>2009</v>
      </c>
      <c r="T772" s="34">
        <f>_xlfn.XLOOKUP(Tabla15[[#This Row],[COD]],TNOMINA[CODIGO],TNOMINA[Otros Descuentos])</f>
        <v>3075.8700000000026</v>
      </c>
      <c r="U772" s="34">
        <f>_xlfn.XLOOKUP(Tabla15[[#This Row],[COD]],TNOMINA[CODIGO],TNOMINA[sneto])</f>
        <v>57761.75</v>
      </c>
      <c r="V772" s="21" t="str" cm="1">
        <f t="array" ref="V772">_xlfn.XLOOKUP(Tabla15[[#This Row],[cedula]],MINC_022025[NUMERO_DOCUMENTO],LEFT(MINC_022025[GENERO],1))</f>
        <v>M</v>
      </c>
      <c r="W772" s="56" t="str">
        <f>_xlfn.XLOOKUP(Tabla15[[#This Row],[DIRECCIÓN O DEPARTAMENTO]],MINC_022025[LUGAR_FUNCIONES],MINC_022025[LUGAR_FUNCIONES_CODIGO])</f>
        <v>01.83.03.00.00.02</v>
      </c>
      <c r="X772" s="21">
        <f>LEN(Tabla15[[#This Row],[CODIGO LUGAR]])</f>
        <v>17</v>
      </c>
      <c r="Y772" s="21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42" t="str">
        <f>Tabla15[[#This Row],[cedula]]&amp;Tabla15[[#This Row],[CTA]]&amp;Tabla15[[#This Row],[prog]]</f>
        <v>026000668292.1.1.1.0111</v>
      </c>
      <c r="B773" s="21" t="s">
        <v>1787</v>
      </c>
      <c r="C773" s="59" t="s">
        <v>1810</v>
      </c>
      <c r="D773" s="59" t="s">
        <v>5730</v>
      </c>
      <c r="E773" s="59" t="s">
        <v>5757</v>
      </c>
      <c r="F773" s="59" t="s">
        <v>9</v>
      </c>
      <c r="G773" s="59" t="s">
        <v>1499</v>
      </c>
      <c r="H773" s="21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773" s="21" t="str">
        <f>_xlfn.XLOOKUP(Tabla15[[#This Row],[cedula]],MINC_022025[CATEGORIA_PROPIA],MINC_022025[CARGO],_xlfn.XLOOKUP(Tabla15[[#This Row],[COD]],TNOMINA[CODIGO],TNOMINA[cargo]))</f>
        <v>INGENIERO</v>
      </c>
      <c r="J773" s="21" t="str">
        <f>_xlfn.XLOOKUP(Tabla15[[#This Row],[cedula]],MINC_022025[NUMERO_DOCUMENTO],MINC_022025[LUGAR_FUNCIONES])</f>
        <v>DEPARTAMENTO DE INVENTARIO DE BIENES CULTURALES</v>
      </c>
      <c r="K7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73" s="21" t="str">
        <f>_xlfn.XLOOKUP(Tabla15[[#This Row],[CARGO]],TSIMPLIFICADO[CARGO],TSIMPLIFICADO[CATEGORIA DEL SERVIDOR],Tabla15[[#This Row],[TIPO]])</f>
        <v>FIJO</v>
      </c>
      <c r="M773" s="21" t="str">
        <f>IF(Tabla15[[#This Row],[CTA]]="2.1.1.3.01","TRAMITE DE PENSION",IF(Tabla15[[#This Row],[CAT1]]&lt;&gt;"",Tabla15[[#This Row],[CAT1]],Tabla15[[#This Row],[CAT2]]))</f>
        <v>FIJO</v>
      </c>
      <c r="N773" s="86" t="str">
        <f>_xlfn.XLOOKUP(Tabla15[[#This Row],[cedula]],TFECHA[cedula],TFECHA[desde],"")</f>
        <v/>
      </c>
      <c r="O773" s="86" t="str">
        <f>_xlfn.XLOOKUP(Tabla15[[#This Row],[cedula]],TFECHA[cedula],TFECHA[hasta],"")</f>
        <v/>
      </c>
      <c r="P773" s="34">
        <f>_xlfn.XLOOKUP(Tabla15[[#This Row],[COD]],TNOMINA[CODIGO],TNOMINA[sbruto])</f>
        <v>55000</v>
      </c>
      <c r="Q773" s="34">
        <f>_xlfn.XLOOKUP(Tabla15[[#This Row],[COD]],TNOMINA[CODIGO],TNOMINA[ISR])</f>
        <v>2559.6799999999998</v>
      </c>
      <c r="R773" s="34">
        <f>_xlfn.XLOOKUP(Tabla15[[#This Row],[COD]],TNOMINA[CODIGO],TNOMINA[SFS])</f>
        <v>1672</v>
      </c>
      <c r="S773" s="34">
        <f>_xlfn.XLOOKUP(Tabla15[[#This Row],[COD]],TNOMINA[CODIGO],TNOMINA[AFP])</f>
        <v>1578.5</v>
      </c>
      <c r="T773" s="34">
        <f>_xlfn.XLOOKUP(Tabla15[[#This Row],[COD]],TNOMINA[CODIGO],TNOMINA[Otros Descuentos])</f>
        <v>5952.3899999999994</v>
      </c>
      <c r="U773" s="34">
        <f>_xlfn.XLOOKUP(Tabla15[[#This Row],[COD]],TNOMINA[CODIGO],TNOMINA[sneto])</f>
        <v>43237.43</v>
      </c>
      <c r="V773" s="21" t="str" cm="1">
        <f t="array" ref="V773">_xlfn.XLOOKUP(Tabla15[[#This Row],[cedula]],MINC_022025[NUMERO_DOCUMENTO],LEFT(MINC_022025[GENERO],1))</f>
        <v>M</v>
      </c>
      <c r="W773" s="56" t="str">
        <f>_xlfn.XLOOKUP(Tabla15[[#This Row],[DIRECCIÓN O DEPARTAMENTO]],MINC_022025[LUGAR_FUNCIONES],MINC_022025[LUGAR_FUNCIONES_CODIGO])</f>
        <v>01.83.03.00.00.02</v>
      </c>
      <c r="X773" s="21">
        <f>LEN(Tabla15[[#This Row],[CODIGO LUGAR]])</f>
        <v>17</v>
      </c>
      <c r="Y773" s="21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42" t="str">
        <f>Tabla15[[#This Row],[cedula]]&amp;Tabla15[[#This Row],[CTA]]&amp;Tabla15[[#This Row],[prog]]</f>
        <v>001085948132.1.1.1.0111</v>
      </c>
      <c r="B774" s="21" t="s">
        <v>1787</v>
      </c>
      <c r="C774" s="59" t="s">
        <v>1810</v>
      </c>
      <c r="D774" s="59" t="s">
        <v>5730</v>
      </c>
      <c r="E774" s="59" t="s">
        <v>5757</v>
      </c>
      <c r="F774" s="59" t="s">
        <v>9</v>
      </c>
      <c r="G774" s="59" t="s">
        <v>918</v>
      </c>
      <c r="H774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774" s="21" t="str">
        <f>_xlfn.XLOOKUP(Tabla15[[#This Row],[cedula]],MINC_022025[CATEGORIA_PROPIA],MINC_022025[CARGO],_xlfn.XLOOKUP(Tabla15[[#This Row],[COD]],TNOMINA[CODIGO],TNOMINA[cargo]))</f>
        <v>COORDINADOR (A)</v>
      </c>
      <c r="J774" s="21" t="str">
        <f>_xlfn.XLOOKUP(Tabla15[[#This Row],[cedula]],MINC_022025[NUMERO_DOCUMENTO],MINC_022025[LUGAR_FUNCIONES])</f>
        <v>DEPARTAMENTO DE INVENTARIO DE BIENES CULTURALES</v>
      </c>
      <c r="K7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74" s="21" t="str">
        <f>_xlfn.XLOOKUP(Tabla15[[#This Row],[CARGO]],TSIMPLIFICADO[CARGO],TSIMPLIFICADO[CATEGORIA DEL SERVIDOR],Tabla15[[#This Row],[TIPO]])</f>
        <v>FIJO</v>
      </c>
      <c r="M774" s="21" t="str">
        <f>IF(Tabla15[[#This Row],[CTA]]="2.1.1.3.01","TRAMITE DE PENSION",IF(Tabla15[[#This Row],[CAT1]]&lt;&gt;"",Tabla15[[#This Row],[CAT1]],Tabla15[[#This Row],[CAT2]]))</f>
        <v>CARRERA ADMINISTRATIVA</v>
      </c>
      <c r="N774" s="86">
        <f>_xlfn.XLOOKUP(Tabla15[[#This Row],[cedula]],TFECHA[cedula],TFECHA[desde],"")</f>
        <v>45170</v>
      </c>
      <c r="O774" s="86" t="str">
        <f>_xlfn.XLOOKUP(Tabla15[[#This Row],[cedula]],TFECHA[cedula],TFECHA[hasta],"")</f>
        <v>N/A</v>
      </c>
      <c r="P774" s="34">
        <f>_xlfn.XLOOKUP(Tabla15[[#This Row],[COD]],TNOMINA[CODIGO],TNOMINA[sbruto])</f>
        <v>50000</v>
      </c>
      <c r="Q774" s="34">
        <f>_xlfn.XLOOKUP(Tabla15[[#This Row],[COD]],TNOMINA[CODIGO],TNOMINA[ISR])</f>
        <v>1596.68</v>
      </c>
      <c r="R774" s="34">
        <f>_xlfn.XLOOKUP(Tabla15[[#This Row],[COD]],TNOMINA[CODIGO],TNOMINA[SFS])</f>
        <v>1520</v>
      </c>
      <c r="S774" s="34">
        <f>_xlfn.XLOOKUP(Tabla15[[#This Row],[COD]],TNOMINA[CODIGO],TNOMINA[AFP])</f>
        <v>1435</v>
      </c>
      <c r="T774" s="34">
        <f>_xlfn.XLOOKUP(Tabla15[[#This Row],[COD]],TNOMINA[CODIGO],TNOMINA[Otros Descuentos])</f>
        <v>1840.4599999999991</v>
      </c>
      <c r="U774" s="34">
        <f>_xlfn.XLOOKUP(Tabla15[[#This Row],[COD]],TNOMINA[CODIGO],TNOMINA[sneto])</f>
        <v>43607.86</v>
      </c>
      <c r="V774" s="21" t="str" cm="1">
        <f t="array" ref="V774">_xlfn.XLOOKUP(Tabla15[[#This Row],[cedula]],MINC_022025[NUMERO_DOCUMENTO],LEFT(MINC_022025[GENERO],1))</f>
        <v>F</v>
      </c>
      <c r="W774" s="56" t="str">
        <f>_xlfn.XLOOKUP(Tabla15[[#This Row],[DIRECCIÓN O DEPARTAMENTO]],MINC_022025[LUGAR_FUNCIONES],MINC_022025[LUGAR_FUNCIONES_CODIGO])</f>
        <v>01.83.03.00.00.02</v>
      </c>
      <c r="X774" s="21">
        <f>LEN(Tabla15[[#This Row],[CODIGO LUGAR]])</f>
        <v>17</v>
      </c>
      <c r="Y774" s="21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42" t="str">
        <f>Tabla15[[#This Row],[cedula]]&amp;Tabla15[[#This Row],[CTA]]&amp;Tabla15[[#This Row],[prog]]</f>
        <v>001121344322.1.1.1.0111</v>
      </c>
      <c r="B775" s="21" t="s">
        <v>1787</v>
      </c>
      <c r="C775" s="59" t="s">
        <v>1810</v>
      </c>
      <c r="D775" s="59" t="s">
        <v>5730</v>
      </c>
      <c r="E775" s="59" t="s">
        <v>5757</v>
      </c>
      <c r="F775" s="59" t="s">
        <v>9</v>
      </c>
      <c r="G775" s="59" t="s">
        <v>1487</v>
      </c>
      <c r="H775" s="21" t="str">
        <f>_xlfn.XLOOKUP(Tabla15[[#This Row],[cedula]],MINC_022025[CATEGORIA_PROPIA],MINC_022025[FECHA_INGRESO_PRIMER_CARGO],_xlfn.XLOOKUP(Tabla15[[#This Row],[COD]],TNOMINA[CODIGO],TNOMINA[nombre]))</f>
        <v>SAMUEL ENCARNACION</v>
      </c>
      <c r="I775" s="21" t="str">
        <f>_xlfn.XLOOKUP(Tabla15[[#This Row],[cedula]],MINC_022025[CATEGORIA_PROPIA],MINC_022025[CARGO],_xlfn.XLOOKUP(Tabla15[[#This Row],[COD]],TNOMINA[CODIGO],TNOMINA[cargo]))</f>
        <v>CAMAROGRAFO</v>
      </c>
      <c r="J775" s="21" t="str">
        <f>_xlfn.XLOOKUP(Tabla15[[#This Row],[cedula]],MINC_022025[NUMERO_DOCUMENTO],MINC_022025[LUGAR_FUNCIONES])</f>
        <v>DEPARTAMENTO DE INVENTARIO DE BIENES CULTURALES</v>
      </c>
      <c r="K7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75" s="21" t="str">
        <f>_xlfn.XLOOKUP(Tabla15[[#This Row],[CARGO]],TSIMPLIFICADO[CARGO],TSIMPLIFICADO[CATEGORIA DEL SERVIDOR],Tabla15[[#This Row],[TIPO]])</f>
        <v>FIJO</v>
      </c>
      <c r="M775" s="21" t="str">
        <f>IF(Tabla15[[#This Row],[CTA]]="2.1.1.3.01","TRAMITE DE PENSION",IF(Tabla15[[#This Row],[CAT1]]&lt;&gt;"",Tabla15[[#This Row],[CAT1]],Tabla15[[#This Row],[CAT2]]))</f>
        <v>FIJO</v>
      </c>
      <c r="N775" s="86" t="str">
        <f>_xlfn.XLOOKUP(Tabla15[[#This Row],[cedula]],TFECHA[cedula],TFECHA[desde],"")</f>
        <v/>
      </c>
      <c r="O775" s="86" t="str">
        <f>_xlfn.XLOOKUP(Tabla15[[#This Row],[cedula]],TFECHA[cedula],TFECHA[hasta],"")</f>
        <v/>
      </c>
      <c r="P775" s="34">
        <f>_xlfn.XLOOKUP(Tabla15[[#This Row],[COD]],TNOMINA[CODIGO],TNOMINA[sbruto])</f>
        <v>48000</v>
      </c>
      <c r="Q775" s="34">
        <f>_xlfn.XLOOKUP(Tabla15[[#This Row],[COD]],TNOMINA[CODIGO],TNOMINA[ISR])</f>
        <v>1571.73</v>
      </c>
      <c r="R775" s="34">
        <f>_xlfn.XLOOKUP(Tabla15[[#This Row],[COD]],TNOMINA[CODIGO],TNOMINA[SFS])</f>
        <v>1459.2</v>
      </c>
      <c r="S775" s="34">
        <f>_xlfn.XLOOKUP(Tabla15[[#This Row],[COD]],TNOMINA[CODIGO],TNOMINA[AFP])</f>
        <v>1377.6</v>
      </c>
      <c r="T775" s="34">
        <f>_xlfn.XLOOKUP(Tabla15[[#This Row],[COD]],TNOMINA[CODIGO],TNOMINA[Otros Descuentos])</f>
        <v>975</v>
      </c>
      <c r="U775" s="34">
        <f>_xlfn.XLOOKUP(Tabla15[[#This Row],[COD]],TNOMINA[CODIGO],TNOMINA[sneto])</f>
        <v>42616.47</v>
      </c>
      <c r="V775" s="21" t="str" cm="1">
        <f t="array" ref="V775">_xlfn.XLOOKUP(Tabla15[[#This Row],[cedula]],MINC_022025[NUMERO_DOCUMENTO],LEFT(MINC_022025[GENERO],1))</f>
        <v>M</v>
      </c>
      <c r="W775" s="56" t="str">
        <f>_xlfn.XLOOKUP(Tabla15[[#This Row],[DIRECCIÓN O DEPARTAMENTO]],MINC_022025[LUGAR_FUNCIONES],MINC_022025[LUGAR_FUNCIONES_CODIGO])</f>
        <v>01.83.03.00.00.02</v>
      </c>
      <c r="X775" s="21">
        <f>LEN(Tabla15[[#This Row],[CODIGO LUGAR]])</f>
        <v>17</v>
      </c>
      <c r="Y775" s="21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42" t="str">
        <f>Tabla15[[#This Row],[cedula]]&amp;Tabla15[[#This Row],[CTA]]&amp;Tabla15[[#This Row],[prog]]</f>
        <v>001076389912.1.1.1.0111</v>
      </c>
      <c r="B776" s="21" t="s">
        <v>1787</v>
      </c>
      <c r="C776" s="59" t="s">
        <v>1810</v>
      </c>
      <c r="D776" s="59" t="s">
        <v>5730</v>
      </c>
      <c r="E776" s="59" t="s">
        <v>5757</v>
      </c>
      <c r="F776" s="59" t="s">
        <v>9</v>
      </c>
      <c r="G776" s="59" t="s">
        <v>897</v>
      </c>
      <c r="H776" s="21" t="str">
        <f>_xlfn.XLOOKUP(Tabla15[[#This Row],[cedula]],MINC_022025[CATEGORIA_PROPIA],MINC_022025[FECHA_INGRESO_PRIMER_CARGO],_xlfn.XLOOKUP(Tabla15[[#This Row],[COD]],TNOMINA[CODIGO],TNOMINA[nombre]))</f>
        <v>FRANCIA FLORENTINO ENCARNACION</v>
      </c>
      <c r="I776" s="21" t="str">
        <f>_xlfn.XLOOKUP(Tabla15[[#This Row],[cedula]],MINC_022025[CATEGORIA_PROPIA],MINC_022025[CARGO],_xlfn.XLOOKUP(Tabla15[[#This Row],[COD]],TNOMINA[CODIGO],TNOMINA[cargo]))</f>
        <v>ENC. BANCO DE DATOS</v>
      </c>
      <c r="J776" s="21" t="str">
        <f>_xlfn.XLOOKUP(Tabla15[[#This Row],[cedula]],MINC_022025[NUMERO_DOCUMENTO],MINC_022025[LUGAR_FUNCIONES])</f>
        <v>DEPARTAMENTO DE INVENTARIO DE BIENES CULTURALES</v>
      </c>
      <c r="K7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76" s="21" t="str">
        <f>_xlfn.XLOOKUP(Tabla15[[#This Row],[CARGO]],TSIMPLIFICADO[CARGO],TSIMPLIFICADO[CATEGORIA DEL SERVIDOR],Tabla15[[#This Row],[TIPO]])</f>
        <v>FIJO</v>
      </c>
      <c r="M776" s="21" t="str">
        <f>IF(Tabla15[[#This Row],[CTA]]="2.1.1.3.01","TRAMITE DE PENSION",IF(Tabla15[[#This Row],[CAT1]]&lt;&gt;"",Tabla15[[#This Row],[CAT1]],Tabla15[[#This Row],[CAT2]]))</f>
        <v>CARRERA ADMINISTRATIVA</v>
      </c>
      <c r="N776" s="86" t="str">
        <f>_xlfn.XLOOKUP(Tabla15[[#This Row],[cedula]],TFECHA[cedula],TFECHA[desde],"")</f>
        <v/>
      </c>
      <c r="O776" s="86" t="str">
        <f>_xlfn.XLOOKUP(Tabla15[[#This Row],[cedula]],TFECHA[cedula],TFECHA[hasta],"")</f>
        <v/>
      </c>
      <c r="P776" s="34">
        <f>_xlfn.XLOOKUP(Tabla15[[#This Row],[COD]],TNOMINA[CODIGO],TNOMINA[sbruto])</f>
        <v>40000</v>
      </c>
      <c r="Q776" s="34">
        <f>_xlfn.XLOOKUP(Tabla15[[#This Row],[COD]],TNOMINA[CODIGO],TNOMINA[ISR])</f>
        <v>442.65</v>
      </c>
      <c r="R776" s="34">
        <f>_xlfn.XLOOKUP(Tabla15[[#This Row],[COD]],TNOMINA[CODIGO],TNOMINA[SFS])</f>
        <v>1216</v>
      </c>
      <c r="S776" s="34">
        <f>_xlfn.XLOOKUP(Tabla15[[#This Row],[COD]],TNOMINA[CODIGO],TNOMINA[AFP])</f>
        <v>1148</v>
      </c>
      <c r="T776" s="34">
        <f>_xlfn.XLOOKUP(Tabla15[[#This Row],[COD]],TNOMINA[CODIGO],TNOMINA[Otros Descuentos])</f>
        <v>12299.529999999999</v>
      </c>
      <c r="U776" s="34">
        <f>_xlfn.XLOOKUP(Tabla15[[#This Row],[COD]],TNOMINA[CODIGO],TNOMINA[sneto])</f>
        <v>24893.82</v>
      </c>
      <c r="V776" s="21" t="str" cm="1">
        <f t="array" ref="V776">_xlfn.XLOOKUP(Tabla15[[#This Row],[cedula]],MINC_022025[NUMERO_DOCUMENTO],LEFT(MINC_022025[GENERO],1))</f>
        <v>F</v>
      </c>
      <c r="W776" s="56" t="str">
        <f>_xlfn.XLOOKUP(Tabla15[[#This Row],[DIRECCIÓN O DEPARTAMENTO]],MINC_022025[LUGAR_FUNCIONES],MINC_022025[LUGAR_FUNCIONES_CODIGO])</f>
        <v>01.83.03.00.00.02</v>
      </c>
      <c r="X776" s="21">
        <f>LEN(Tabla15[[#This Row],[CODIGO LUGAR]])</f>
        <v>17</v>
      </c>
      <c r="Y776" s="21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42" t="str">
        <f>Tabla15[[#This Row],[cedula]]&amp;Tabla15[[#This Row],[CTA]]&amp;Tabla15[[#This Row],[prog]]</f>
        <v>001056530832.1.1.1.0111</v>
      </c>
      <c r="B777" s="21" t="s">
        <v>1787</v>
      </c>
      <c r="C777" s="59" t="s">
        <v>1810</v>
      </c>
      <c r="D777" s="59" t="s">
        <v>5730</v>
      </c>
      <c r="E777" s="59" t="s">
        <v>5757</v>
      </c>
      <c r="F777" s="59" t="s">
        <v>9</v>
      </c>
      <c r="G777" s="59" t="s">
        <v>908</v>
      </c>
      <c r="H777" s="21" t="str">
        <f>_xlfn.XLOOKUP(Tabla15[[#This Row],[cedula]],MINC_022025[CATEGORIA_PROPIA],MINC_022025[FECHA_INGRESO_PRIMER_CARGO],_xlfn.XLOOKUP(Tabla15[[#This Row],[COD]],TNOMINA[CODIGO],TNOMINA[nombre]))</f>
        <v>PEDRO DIAZ</v>
      </c>
      <c r="I777" s="21" t="str">
        <f>_xlfn.XLOOKUP(Tabla15[[#This Row],[cedula]],MINC_022025[CATEGORIA_PROPIA],MINC_022025[CARGO],_xlfn.XLOOKUP(Tabla15[[#This Row],[COD]],TNOMINA[CODIGO],TNOMINA[cargo]))</f>
        <v>AUDIOVISUAL OPERADOR DE EQUIPO</v>
      </c>
      <c r="J777" s="21" t="str">
        <f>_xlfn.XLOOKUP(Tabla15[[#This Row],[cedula]],MINC_022025[NUMERO_DOCUMENTO],MINC_022025[LUGAR_FUNCIONES])</f>
        <v>DEPARTAMENTO DE INVENTARIO DE BIENES CULTURALES</v>
      </c>
      <c r="K7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77" s="21" t="str">
        <f>_xlfn.XLOOKUP(Tabla15[[#This Row],[CARGO]],TSIMPLIFICADO[CARGO],TSIMPLIFICADO[CATEGORIA DEL SERVIDOR],Tabla15[[#This Row],[TIPO]])</f>
        <v>FIJO</v>
      </c>
      <c r="M777" s="21" t="str">
        <f>IF(Tabla15[[#This Row],[CTA]]="2.1.1.3.01","TRAMITE DE PENSION",IF(Tabla15[[#This Row],[CAT1]]&lt;&gt;"",Tabla15[[#This Row],[CAT1]],Tabla15[[#This Row],[CAT2]]))</f>
        <v>CARRERA ADMINISTRATIVA</v>
      </c>
      <c r="N777" s="86" t="str">
        <f>_xlfn.XLOOKUP(Tabla15[[#This Row],[cedula]],TFECHA[cedula],TFECHA[desde],"")</f>
        <v/>
      </c>
      <c r="O777" s="86" t="str">
        <f>_xlfn.XLOOKUP(Tabla15[[#This Row],[cedula]],TFECHA[cedula],TFECHA[hasta],"")</f>
        <v/>
      </c>
      <c r="P777" s="34">
        <f>_xlfn.XLOOKUP(Tabla15[[#This Row],[COD]],TNOMINA[CODIGO],TNOMINA[sbruto])</f>
        <v>40000</v>
      </c>
      <c r="Q777" s="34">
        <f>_xlfn.XLOOKUP(Tabla15[[#This Row],[COD]],TNOMINA[CODIGO],TNOMINA[ISR])</f>
        <v>442.65</v>
      </c>
      <c r="R777" s="34">
        <f>_xlfn.XLOOKUP(Tabla15[[#This Row],[COD]],TNOMINA[CODIGO],TNOMINA[SFS])</f>
        <v>1216</v>
      </c>
      <c r="S777" s="34">
        <f>_xlfn.XLOOKUP(Tabla15[[#This Row],[COD]],TNOMINA[CODIGO],TNOMINA[AFP])</f>
        <v>1148</v>
      </c>
      <c r="T777" s="34">
        <f>_xlfn.XLOOKUP(Tabla15[[#This Row],[COD]],TNOMINA[CODIGO],TNOMINA[Otros Descuentos])</f>
        <v>375</v>
      </c>
      <c r="U777" s="34">
        <f>_xlfn.XLOOKUP(Tabla15[[#This Row],[COD]],TNOMINA[CODIGO],TNOMINA[sneto])</f>
        <v>36818.35</v>
      </c>
      <c r="V777" s="21" t="str" cm="1">
        <f t="array" ref="V777">_xlfn.XLOOKUP(Tabla15[[#This Row],[cedula]],MINC_022025[NUMERO_DOCUMENTO],LEFT(MINC_022025[GENERO],1))</f>
        <v>M</v>
      </c>
      <c r="W777" s="56" t="str">
        <f>_xlfn.XLOOKUP(Tabla15[[#This Row],[DIRECCIÓN O DEPARTAMENTO]],MINC_022025[LUGAR_FUNCIONES],MINC_022025[LUGAR_FUNCIONES_CODIGO])</f>
        <v>01.83.03.00.00.02</v>
      </c>
      <c r="X777" s="21">
        <f>LEN(Tabla15[[#This Row],[CODIGO LUGAR]])</f>
        <v>17</v>
      </c>
      <c r="Y777" s="21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42" t="str">
        <f>Tabla15[[#This Row],[cedula]]&amp;Tabla15[[#This Row],[CTA]]&amp;Tabla15[[#This Row],[prog]]</f>
        <v>001000165592.1.1.1.0111</v>
      </c>
      <c r="B778" s="21" t="s">
        <v>1787</v>
      </c>
      <c r="C778" s="59" t="s">
        <v>1810</v>
      </c>
      <c r="D778" s="59" t="s">
        <v>5730</v>
      </c>
      <c r="E778" s="59" t="s">
        <v>5757</v>
      </c>
      <c r="F778" s="59" t="s">
        <v>9</v>
      </c>
      <c r="G778" s="59" t="s">
        <v>1452</v>
      </c>
      <c r="H778" s="21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778" s="21" t="str">
        <f>_xlfn.XLOOKUP(Tabla15[[#This Row],[cedula]],MINC_022025[CATEGORIA_PROPIA],MINC_022025[CARGO],_xlfn.XLOOKUP(Tabla15[[#This Row],[COD]],TNOMINA[CODIGO],TNOMINA[cargo]))</f>
        <v>ENC. DE PROCESO TECNICO</v>
      </c>
      <c r="J778" s="21" t="str">
        <f>_xlfn.XLOOKUP(Tabla15[[#This Row],[cedula]],MINC_022025[NUMERO_DOCUMENTO],MINC_022025[LUGAR_FUNCIONES])</f>
        <v>DEPARTAMENTO DE INVENTARIO DE BIENES CULTURALES</v>
      </c>
      <c r="K7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78" s="21" t="str">
        <f>_xlfn.XLOOKUP(Tabla15[[#This Row],[CARGO]],TSIMPLIFICADO[CARGO],TSIMPLIFICADO[CATEGORIA DEL SERVIDOR],Tabla15[[#This Row],[TIPO]])</f>
        <v>FIJO</v>
      </c>
      <c r="M778" s="21" t="str">
        <f>IF(Tabla15[[#This Row],[CTA]]="2.1.1.3.01","TRAMITE DE PENSION",IF(Tabla15[[#This Row],[CAT1]]&lt;&gt;"",Tabla15[[#This Row],[CAT1]],Tabla15[[#This Row],[CAT2]]))</f>
        <v>FIJO</v>
      </c>
      <c r="N778" s="86" t="str">
        <f>_xlfn.XLOOKUP(Tabla15[[#This Row],[cedula]],TFECHA[cedula],TFECHA[desde],"")</f>
        <v/>
      </c>
      <c r="O778" s="86" t="str">
        <f>_xlfn.XLOOKUP(Tabla15[[#This Row],[cedula]],TFECHA[cedula],TFECHA[hasta],"")</f>
        <v/>
      </c>
      <c r="P778" s="34">
        <f>_xlfn.XLOOKUP(Tabla15[[#This Row],[COD]],TNOMINA[CODIGO],TNOMINA[sbruto])</f>
        <v>35000</v>
      </c>
      <c r="Q778" s="34">
        <f>_xlfn.XLOOKUP(Tabla15[[#This Row],[COD]],TNOMINA[CODIGO],TNOMINA[ISR])</f>
        <v>0</v>
      </c>
      <c r="R778" s="34">
        <f>_xlfn.XLOOKUP(Tabla15[[#This Row],[COD]],TNOMINA[CODIGO],TNOMINA[SFS])</f>
        <v>1064</v>
      </c>
      <c r="S778" s="34">
        <f>_xlfn.XLOOKUP(Tabla15[[#This Row],[COD]],TNOMINA[CODIGO],TNOMINA[AFP])</f>
        <v>1004.5</v>
      </c>
      <c r="T778" s="34">
        <f>_xlfn.XLOOKUP(Tabla15[[#This Row],[COD]],TNOMINA[CODIGO],TNOMINA[Otros Descuentos])</f>
        <v>0</v>
      </c>
      <c r="U778" s="34">
        <f>_xlfn.XLOOKUP(Tabla15[[#This Row],[COD]],TNOMINA[CODIGO],TNOMINA[sneto])</f>
        <v>32556.5</v>
      </c>
      <c r="V778" s="21" t="str" cm="1">
        <f t="array" ref="V778">_xlfn.XLOOKUP(Tabla15[[#This Row],[cedula]],MINC_022025[NUMERO_DOCUMENTO],LEFT(MINC_022025[GENERO],1))</f>
        <v>F</v>
      </c>
      <c r="W778" s="56" t="str">
        <f>_xlfn.XLOOKUP(Tabla15[[#This Row],[DIRECCIÓN O DEPARTAMENTO]],MINC_022025[LUGAR_FUNCIONES],MINC_022025[LUGAR_FUNCIONES_CODIGO])</f>
        <v>01.83.03.00.00.02</v>
      </c>
      <c r="X778" s="21">
        <f>LEN(Tabla15[[#This Row],[CODIGO LUGAR]])</f>
        <v>17</v>
      </c>
      <c r="Y778" s="21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42" t="str">
        <f>Tabla15[[#This Row],[cedula]]&amp;Tabla15[[#This Row],[CTA]]&amp;Tabla15[[#This Row],[prog]]</f>
        <v>001128085892.1.1.1.0111</v>
      </c>
      <c r="B779" s="21" t="s">
        <v>1787</v>
      </c>
      <c r="C779" s="59" t="s">
        <v>1810</v>
      </c>
      <c r="D779" s="59" t="s">
        <v>5730</v>
      </c>
      <c r="E779" s="59" t="s">
        <v>5757</v>
      </c>
      <c r="F779" s="59" t="s">
        <v>9</v>
      </c>
      <c r="G779" s="59" t="s">
        <v>1945</v>
      </c>
      <c r="H779" s="21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779" s="21" t="str">
        <f>_xlfn.XLOOKUP(Tabla15[[#This Row],[cedula]],MINC_022025[CATEGORIA_PROPIA],MINC_022025[CARGO],_xlfn.XLOOKUP(Tabla15[[#This Row],[COD]],TNOMINA[CODIGO],TNOMINA[cargo]))</f>
        <v>SECRETARIA</v>
      </c>
      <c r="J779" s="21" t="str">
        <f>_xlfn.XLOOKUP(Tabla15[[#This Row],[cedula]],MINC_022025[NUMERO_DOCUMENTO],MINC_022025[LUGAR_FUNCIONES])</f>
        <v>DEPARTAMENTO DE INVENTARIO DE BIENES CULTURALES</v>
      </c>
      <c r="K7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79" s="21" t="str">
        <f>_xlfn.XLOOKUP(Tabla15[[#This Row],[CARGO]],TSIMPLIFICADO[CARGO],TSIMPLIFICADO[CATEGORIA DEL SERVIDOR],Tabla15[[#This Row],[TIPO]])</f>
        <v>ESTATUTO SIMPLIFICADO</v>
      </c>
      <c r="M779" s="21" t="str">
        <f>IF(Tabla15[[#This Row],[CTA]]="2.1.1.3.01","TRAMITE DE PENSION",IF(Tabla15[[#This Row],[CAT1]]&lt;&gt;"",Tabla15[[#This Row],[CAT1]],Tabla15[[#This Row],[CAT2]]))</f>
        <v>ESTATUTO SIMPLIFICADO</v>
      </c>
      <c r="N779" s="86" t="str">
        <f>_xlfn.XLOOKUP(Tabla15[[#This Row],[cedula]],TFECHA[cedula],TFECHA[desde],"")</f>
        <v/>
      </c>
      <c r="O779" s="86" t="str">
        <f>_xlfn.XLOOKUP(Tabla15[[#This Row],[cedula]],TFECHA[cedula],TFECHA[hasta],"")</f>
        <v/>
      </c>
      <c r="P779" s="34">
        <f>_xlfn.XLOOKUP(Tabla15[[#This Row],[COD]],TNOMINA[CODIGO],TNOMINA[sbruto])</f>
        <v>35000</v>
      </c>
      <c r="Q779" s="34">
        <f>_xlfn.XLOOKUP(Tabla15[[#This Row],[COD]],TNOMINA[CODIGO],TNOMINA[ISR])</f>
        <v>0</v>
      </c>
      <c r="R779" s="34">
        <f>_xlfn.XLOOKUP(Tabla15[[#This Row],[COD]],TNOMINA[CODIGO],TNOMINA[SFS])</f>
        <v>1064</v>
      </c>
      <c r="S779" s="34">
        <f>_xlfn.XLOOKUP(Tabla15[[#This Row],[COD]],TNOMINA[CODIGO],TNOMINA[AFP])</f>
        <v>1004.5</v>
      </c>
      <c r="T779" s="34">
        <f>_xlfn.XLOOKUP(Tabla15[[#This Row],[COD]],TNOMINA[CODIGO],TNOMINA[Otros Descuentos])</f>
        <v>0</v>
      </c>
      <c r="U779" s="34">
        <f>_xlfn.XLOOKUP(Tabla15[[#This Row],[COD]],TNOMINA[CODIGO],TNOMINA[sneto])</f>
        <v>16456.919999999998</v>
      </c>
      <c r="V779" s="21" t="str" cm="1">
        <f t="array" ref="V779">_xlfn.XLOOKUP(Tabla15[[#This Row],[cedula]],MINC_022025[NUMERO_DOCUMENTO],LEFT(MINC_022025[GENERO],1))</f>
        <v>F</v>
      </c>
      <c r="W779" s="56" t="str">
        <f>_xlfn.XLOOKUP(Tabla15[[#This Row],[DIRECCIÓN O DEPARTAMENTO]],MINC_022025[LUGAR_FUNCIONES],MINC_022025[LUGAR_FUNCIONES_CODIGO])</f>
        <v>01.83.03.00.00.02</v>
      </c>
      <c r="X779" s="21">
        <f>LEN(Tabla15[[#This Row],[CODIGO LUGAR]])</f>
        <v>17</v>
      </c>
      <c r="Y779" s="21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42" t="str">
        <f>Tabla15[[#This Row],[cedula]]&amp;Tabla15[[#This Row],[CTA]]&amp;Tabla15[[#This Row],[prog]]</f>
        <v>402353059152.1.1.1.0111</v>
      </c>
      <c r="B780" s="21" t="s">
        <v>1787</v>
      </c>
      <c r="C780" s="59" t="s">
        <v>1810</v>
      </c>
      <c r="D780" s="59" t="s">
        <v>5730</v>
      </c>
      <c r="E780" s="59" t="s">
        <v>5757</v>
      </c>
      <c r="F780" s="59" t="s">
        <v>9</v>
      </c>
      <c r="G780" s="59" t="s">
        <v>2609</v>
      </c>
      <c r="H780" s="21" t="str">
        <f>_xlfn.XLOOKUP(Tabla15[[#This Row],[cedula]],MINC_022025[CATEGORIA_PROPIA],MINC_022025[FECHA_INGRESO_PRIMER_CARGO],_xlfn.XLOOKUP(Tabla15[[#This Row],[COD]],TNOMINA[CODIGO],TNOMINA[nombre]))</f>
        <v>YERILY SANTANA</v>
      </c>
      <c r="I780" s="21" t="str">
        <f>_xlfn.XLOOKUP(Tabla15[[#This Row],[cedula]],MINC_022025[CATEGORIA_PROPIA],MINC_022025[CARGO],_xlfn.XLOOKUP(Tabla15[[#This Row],[COD]],TNOMINA[CODIGO],TNOMINA[cargo]))</f>
        <v>AUXILIAR BIBLIOTECA</v>
      </c>
      <c r="J780" s="21" t="str">
        <f>_xlfn.XLOOKUP(Tabla15[[#This Row],[cedula]],MINC_022025[NUMERO_DOCUMENTO],MINC_022025[LUGAR_FUNCIONES])</f>
        <v>DEPARTAMENTO DE INVENTARIO DE BIENES CULTURALES</v>
      </c>
      <c r="K7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0" s="21" t="str">
        <f>_xlfn.XLOOKUP(Tabla15[[#This Row],[CARGO]],TSIMPLIFICADO[CARGO],TSIMPLIFICADO[CATEGORIA DEL SERVIDOR],Tabla15[[#This Row],[TIPO]])</f>
        <v>ESTATUTO SIMPLIFICADO</v>
      </c>
      <c r="M780" s="21" t="str">
        <f>IF(Tabla15[[#This Row],[CTA]]="2.1.1.3.01","TRAMITE DE PENSION",IF(Tabla15[[#This Row],[CAT1]]&lt;&gt;"",Tabla15[[#This Row],[CAT1]],Tabla15[[#This Row],[CAT2]]))</f>
        <v>ESTATUTO SIMPLIFICADO</v>
      </c>
      <c r="N780" s="86" t="str">
        <f>_xlfn.XLOOKUP(Tabla15[[#This Row],[cedula]],TFECHA[cedula],TFECHA[desde],"")</f>
        <v/>
      </c>
      <c r="O780" s="86" t="str">
        <f>_xlfn.XLOOKUP(Tabla15[[#This Row],[cedula]],TFECHA[cedula],TFECHA[hasta],"")</f>
        <v/>
      </c>
      <c r="P780" s="34">
        <f>_xlfn.XLOOKUP(Tabla15[[#This Row],[COD]],TNOMINA[CODIGO],TNOMINA[sbruto])</f>
        <v>35000</v>
      </c>
      <c r="Q780" s="34">
        <f>_xlfn.XLOOKUP(Tabla15[[#This Row],[COD]],TNOMINA[CODIGO],TNOMINA[ISR])</f>
        <v>0</v>
      </c>
      <c r="R780" s="34">
        <f>_xlfn.XLOOKUP(Tabla15[[#This Row],[COD]],TNOMINA[CODIGO],TNOMINA[SFS])</f>
        <v>1064</v>
      </c>
      <c r="S780" s="34">
        <f>_xlfn.XLOOKUP(Tabla15[[#This Row],[COD]],TNOMINA[CODIGO],TNOMINA[AFP])</f>
        <v>1004.5</v>
      </c>
      <c r="T780" s="34">
        <f>_xlfn.XLOOKUP(Tabla15[[#This Row],[COD]],TNOMINA[CODIGO],TNOMINA[Otros Descuentos])</f>
        <v>0</v>
      </c>
      <c r="U780" s="34">
        <f>_xlfn.XLOOKUP(Tabla15[[#This Row],[COD]],TNOMINA[CODIGO],TNOMINA[sneto])</f>
        <v>32906.5</v>
      </c>
      <c r="V780" s="21" t="str" cm="1">
        <f t="array" ref="V780">_xlfn.XLOOKUP(Tabla15[[#This Row],[cedula]],MINC_022025[NUMERO_DOCUMENTO],LEFT(MINC_022025[GENERO],1))</f>
        <v>F</v>
      </c>
      <c r="W780" s="56" t="str">
        <f>_xlfn.XLOOKUP(Tabla15[[#This Row],[DIRECCIÓN O DEPARTAMENTO]],MINC_022025[LUGAR_FUNCIONES],MINC_022025[LUGAR_FUNCIONES_CODIGO])</f>
        <v>01.83.03.00.00.02</v>
      </c>
      <c r="X780" s="21">
        <f>LEN(Tabla15[[#This Row],[CODIGO LUGAR]])</f>
        <v>17</v>
      </c>
      <c r="Y780" s="21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42" t="str">
        <f>Tabla15[[#This Row],[cedula]]&amp;Tabla15[[#This Row],[CTA]]&amp;Tabla15[[#This Row],[prog]]</f>
        <v>402155341792.1.1.1.0111</v>
      </c>
      <c r="B781" s="21" t="s">
        <v>1787</v>
      </c>
      <c r="C781" s="59" t="s">
        <v>1810</v>
      </c>
      <c r="D781" s="59" t="s">
        <v>5730</v>
      </c>
      <c r="E781" s="59" t="s">
        <v>5757</v>
      </c>
      <c r="F781" s="59" t="s">
        <v>9</v>
      </c>
      <c r="G781" s="59" t="s">
        <v>2887</v>
      </c>
      <c r="H781" s="21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781" s="21" t="str">
        <f>_xlfn.XLOOKUP(Tabla15[[#This Row],[cedula]],MINC_022025[CATEGORIA_PROPIA],MINC_022025[CARGO],_xlfn.XLOOKUP(Tabla15[[#This Row],[COD]],TNOMINA[CODIGO],TNOMINA[cargo]))</f>
        <v>AUXILIAR ADMINISTRATIVO (A)</v>
      </c>
      <c r="J781" s="21" t="str">
        <f>_xlfn.XLOOKUP(Tabla15[[#This Row],[cedula]],MINC_022025[NUMERO_DOCUMENTO],MINC_022025[LUGAR_FUNCIONES])</f>
        <v>DEPARTAMENTO DE INVENTARIO DE BIENES CULTURALES</v>
      </c>
      <c r="K7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1" s="21" t="str">
        <f>_xlfn.XLOOKUP(Tabla15[[#This Row],[CARGO]],TSIMPLIFICADO[CARGO],TSIMPLIFICADO[CATEGORIA DEL SERVIDOR],Tabla15[[#This Row],[TIPO]])</f>
        <v>ESTATUTO SIMPLIFICADO</v>
      </c>
      <c r="M781" s="21" t="str">
        <f>IF(Tabla15[[#This Row],[CTA]]="2.1.1.3.01","TRAMITE DE PENSION",IF(Tabla15[[#This Row],[CAT1]]&lt;&gt;"",Tabla15[[#This Row],[CAT1]],Tabla15[[#This Row],[CAT2]]))</f>
        <v>ESTATUTO SIMPLIFICADO</v>
      </c>
      <c r="N781" s="86" t="str">
        <f>_xlfn.XLOOKUP(Tabla15[[#This Row],[cedula]],TFECHA[cedula],TFECHA[desde],"")</f>
        <v/>
      </c>
      <c r="O781" s="86" t="str">
        <f>_xlfn.XLOOKUP(Tabla15[[#This Row],[cedula]],TFECHA[cedula],TFECHA[hasta],"")</f>
        <v/>
      </c>
      <c r="P781" s="34">
        <f>_xlfn.XLOOKUP(Tabla15[[#This Row],[COD]],TNOMINA[CODIGO],TNOMINA[sbruto])</f>
        <v>30000</v>
      </c>
      <c r="Q781" s="34">
        <f>_xlfn.XLOOKUP(Tabla15[[#This Row],[COD]],TNOMINA[CODIGO],TNOMINA[ISR])</f>
        <v>0</v>
      </c>
      <c r="R781" s="34">
        <f>_xlfn.XLOOKUP(Tabla15[[#This Row],[COD]],TNOMINA[CODIGO],TNOMINA[SFS])</f>
        <v>912</v>
      </c>
      <c r="S781" s="34">
        <f>_xlfn.XLOOKUP(Tabla15[[#This Row],[COD]],TNOMINA[CODIGO],TNOMINA[AFP])</f>
        <v>861</v>
      </c>
      <c r="T781" s="34">
        <f>_xlfn.XLOOKUP(Tabla15[[#This Row],[COD]],TNOMINA[CODIGO],TNOMINA[Otros Descuentos])</f>
        <v>0</v>
      </c>
      <c r="U781" s="34">
        <f>_xlfn.XLOOKUP(Tabla15[[#This Row],[COD]],TNOMINA[CODIGO],TNOMINA[sneto])</f>
        <v>28202</v>
      </c>
      <c r="V781" s="21" t="str" cm="1">
        <f t="array" ref="V781">_xlfn.XLOOKUP(Tabla15[[#This Row],[cedula]],MINC_022025[NUMERO_DOCUMENTO],LEFT(MINC_022025[GENERO],1))</f>
        <v>F</v>
      </c>
      <c r="W781" s="56" t="str">
        <f>_xlfn.XLOOKUP(Tabla15[[#This Row],[DIRECCIÓN O DEPARTAMENTO]],MINC_022025[LUGAR_FUNCIONES],MINC_022025[LUGAR_FUNCIONES_CODIGO])</f>
        <v>01.83.03.00.00.02</v>
      </c>
      <c r="X781" s="21">
        <f>LEN(Tabla15[[#This Row],[CODIGO LUGAR]])</f>
        <v>17</v>
      </c>
      <c r="Y781" s="21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42" t="str">
        <f>Tabla15[[#This Row],[cedula]]&amp;Tabla15[[#This Row],[CTA]]&amp;Tabla15[[#This Row],[prog]]</f>
        <v>402135660172.1.1.1.0111</v>
      </c>
      <c r="B782" s="21" t="s">
        <v>1787</v>
      </c>
      <c r="C782" s="59" t="s">
        <v>1810</v>
      </c>
      <c r="D782" s="59" t="s">
        <v>5730</v>
      </c>
      <c r="E782" s="59" t="s">
        <v>5757</v>
      </c>
      <c r="F782" s="59" t="s">
        <v>9</v>
      </c>
      <c r="G782" s="59" t="s">
        <v>2855</v>
      </c>
      <c r="H782" s="21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782" s="21" t="str">
        <f>_xlfn.XLOOKUP(Tabla15[[#This Row],[cedula]],MINC_022025[CATEGORIA_PROPIA],MINC_022025[CARGO],_xlfn.XLOOKUP(Tabla15[[#This Row],[COD]],TNOMINA[CODIGO],TNOMINA[cargo]))</f>
        <v>AUXILIAR ADMINISTRATIVO (A)</v>
      </c>
      <c r="J782" s="21" t="str">
        <f>_xlfn.XLOOKUP(Tabla15[[#This Row],[cedula]],MINC_022025[NUMERO_DOCUMENTO],MINC_022025[LUGAR_FUNCIONES])</f>
        <v>DEPARTAMENTO DE INVENTARIO DE BIENES CULTURALES</v>
      </c>
      <c r="K7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2" s="21" t="str">
        <f>_xlfn.XLOOKUP(Tabla15[[#This Row],[CARGO]],TSIMPLIFICADO[CARGO],TSIMPLIFICADO[CATEGORIA DEL SERVIDOR],Tabla15[[#This Row],[TIPO]])</f>
        <v>ESTATUTO SIMPLIFICADO</v>
      </c>
      <c r="M782" s="21" t="str">
        <f>IF(Tabla15[[#This Row],[CTA]]="2.1.1.3.01","TRAMITE DE PENSION",IF(Tabla15[[#This Row],[CAT1]]&lt;&gt;"",Tabla15[[#This Row],[CAT1]],Tabla15[[#This Row],[CAT2]]))</f>
        <v>ESTATUTO SIMPLIFICADO</v>
      </c>
      <c r="N782" s="86" t="str">
        <f>_xlfn.XLOOKUP(Tabla15[[#This Row],[cedula]],TFECHA[cedula],TFECHA[desde],"")</f>
        <v/>
      </c>
      <c r="O782" s="86" t="str">
        <f>_xlfn.XLOOKUP(Tabla15[[#This Row],[cedula]],TFECHA[cedula],TFECHA[hasta],"")</f>
        <v/>
      </c>
      <c r="P782" s="34">
        <f>_xlfn.XLOOKUP(Tabla15[[#This Row],[COD]],TNOMINA[CODIGO],TNOMINA[sbruto])</f>
        <v>30000</v>
      </c>
      <c r="Q782" s="34">
        <f>_xlfn.XLOOKUP(Tabla15[[#This Row],[COD]],TNOMINA[CODIGO],TNOMINA[ISR])</f>
        <v>0</v>
      </c>
      <c r="R782" s="34">
        <f>_xlfn.XLOOKUP(Tabla15[[#This Row],[COD]],TNOMINA[CODIGO],TNOMINA[SFS])</f>
        <v>912</v>
      </c>
      <c r="S782" s="34">
        <f>_xlfn.XLOOKUP(Tabla15[[#This Row],[COD]],TNOMINA[CODIGO],TNOMINA[AFP])</f>
        <v>861</v>
      </c>
      <c r="T782" s="34">
        <f>_xlfn.XLOOKUP(Tabla15[[#This Row],[COD]],TNOMINA[CODIGO],TNOMINA[Otros Descuentos])</f>
        <v>0</v>
      </c>
      <c r="U782" s="34">
        <f>_xlfn.XLOOKUP(Tabla15[[#This Row],[COD]],TNOMINA[CODIGO],TNOMINA[sneto])</f>
        <v>28202</v>
      </c>
      <c r="V782" s="21" t="str" cm="1">
        <f t="array" ref="V782">_xlfn.XLOOKUP(Tabla15[[#This Row],[cedula]],MINC_022025[NUMERO_DOCUMENTO],LEFT(MINC_022025[GENERO],1))</f>
        <v>M</v>
      </c>
      <c r="W782" s="56" t="str">
        <f>_xlfn.XLOOKUP(Tabla15[[#This Row],[DIRECCIÓN O DEPARTAMENTO]],MINC_022025[LUGAR_FUNCIONES],MINC_022025[LUGAR_FUNCIONES_CODIGO])</f>
        <v>01.83.03.00.00.02</v>
      </c>
      <c r="X782" s="21">
        <f>LEN(Tabla15[[#This Row],[CODIGO LUGAR]])</f>
        <v>17</v>
      </c>
      <c r="Y782" s="21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42" t="str">
        <f>Tabla15[[#This Row],[cedula]]&amp;Tabla15[[#This Row],[CTA]]&amp;Tabla15[[#This Row],[prog]]</f>
        <v>402232169342.1.1.1.0111</v>
      </c>
      <c r="B783" s="21" t="s">
        <v>1787</v>
      </c>
      <c r="C783" s="59" t="s">
        <v>1810</v>
      </c>
      <c r="D783" s="59" t="s">
        <v>5730</v>
      </c>
      <c r="E783" s="59" t="s">
        <v>5757</v>
      </c>
      <c r="F783" s="59" t="s">
        <v>9</v>
      </c>
      <c r="G783" s="59" t="s">
        <v>2764</v>
      </c>
      <c r="H783" s="21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783" s="21" t="str">
        <f>_xlfn.XLOOKUP(Tabla15[[#This Row],[cedula]],MINC_022025[CATEGORIA_PROPIA],MINC_022025[CARGO],_xlfn.XLOOKUP(Tabla15[[#This Row],[COD]],TNOMINA[CODIGO],TNOMINA[cargo]))</f>
        <v>AUXILIAR ALMACEN Y SUMINISTRO</v>
      </c>
      <c r="J783" s="21" t="str">
        <f>_xlfn.XLOOKUP(Tabla15[[#This Row],[cedula]],MINC_022025[NUMERO_DOCUMENTO],MINC_022025[LUGAR_FUNCIONES])</f>
        <v>DEPARTAMENTO DE INVENTARIO DE BIENES CULTURALES</v>
      </c>
      <c r="K7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3" s="21" t="str">
        <f>_xlfn.XLOOKUP(Tabla15[[#This Row],[CARGO]],TSIMPLIFICADO[CARGO],TSIMPLIFICADO[CATEGORIA DEL SERVIDOR],Tabla15[[#This Row],[TIPO]])</f>
        <v>ESTATUTO SIMPLIFICADO</v>
      </c>
      <c r="M783" s="21" t="str">
        <f>IF(Tabla15[[#This Row],[CTA]]="2.1.1.3.01","TRAMITE DE PENSION",IF(Tabla15[[#This Row],[CAT1]]&lt;&gt;"",Tabla15[[#This Row],[CAT1]],Tabla15[[#This Row],[CAT2]]))</f>
        <v>ESTATUTO SIMPLIFICADO</v>
      </c>
      <c r="N783" s="86" t="str">
        <f>_xlfn.XLOOKUP(Tabla15[[#This Row],[cedula]],TFECHA[cedula],TFECHA[desde],"")</f>
        <v/>
      </c>
      <c r="O783" s="86" t="str">
        <f>_xlfn.XLOOKUP(Tabla15[[#This Row],[cedula]],TFECHA[cedula],TFECHA[hasta],"")</f>
        <v/>
      </c>
      <c r="P783" s="34">
        <f>_xlfn.XLOOKUP(Tabla15[[#This Row],[COD]],TNOMINA[CODIGO],TNOMINA[sbruto])</f>
        <v>30000</v>
      </c>
      <c r="Q783" s="34">
        <f>_xlfn.XLOOKUP(Tabla15[[#This Row],[COD]],TNOMINA[CODIGO],TNOMINA[ISR])</f>
        <v>0</v>
      </c>
      <c r="R783" s="34">
        <f>_xlfn.XLOOKUP(Tabla15[[#This Row],[COD]],TNOMINA[CODIGO],TNOMINA[SFS])</f>
        <v>912</v>
      </c>
      <c r="S783" s="34">
        <f>_xlfn.XLOOKUP(Tabla15[[#This Row],[COD]],TNOMINA[CODIGO],TNOMINA[AFP])</f>
        <v>861</v>
      </c>
      <c r="T783" s="34">
        <f>_xlfn.XLOOKUP(Tabla15[[#This Row],[COD]],TNOMINA[CODIGO],TNOMINA[Otros Descuentos])</f>
        <v>0</v>
      </c>
      <c r="U783" s="34">
        <f>_xlfn.XLOOKUP(Tabla15[[#This Row],[COD]],TNOMINA[CODIGO],TNOMINA[sneto])</f>
        <v>28202</v>
      </c>
      <c r="V783" s="21" t="str" cm="1">
        <f t="array" ref="V783">_xlfn.XLOOKUP(Tabla15[[#This Row],[cedula]],MINC_022025[NUMERO_DOCUMENTO],LEFT(MINC_022025[GENERO],1))</f>
        <v>M</v>
      </c>
      <c r="W783" s="56" t="str">
        <f>_xlfn.XLOOKUP(Tabla15[[#This Row],[DIRECCIÓN O DEPARTAMENTO]],MINC_022025[LUGAR_FUNCIONES],MINC_022025[LUGAR_FUNCIONES_CODIGO])</f>
        <v>01.83.03.00.00.02</v>
      </c>
      <c r="X783" s="21">
        <f>LEN(Tabla15[[#This Row],[CODIGO LUGAR]])</f>
        <v>17</v>
      </c>
      <c r="Y783" s="21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42" t="str">
        <f>Tabla15[[#This Row],[cedula]]&amp;Tabla15[[#This Row],[CTA]]&amp;Tabla15[[#This Row],[prog]]</f>
        <v>001099878342.1.1.1.0111</v>
      </c>
      <c r="B784" s="21" t="s">
        <v>1787</v>
      </c>
      <c r="C784" s="59" t="s">
        <v>1810</v>
      </c>
      <c r="D784" s="59" t="s">
        <v>5730</v>
      </c>
      <c r="E784" s="59" t="s">
        <v>5757</v>
      </c>
      <c r="F784" s="59" t="s">
        <v>9</v>
      </c>
      <c r="G784" s="59" t="s">
        <v>1507</v>
      </c>
      <c r="H784" s="21" t="str">
        <f>_xlfn.XLOOKUP(Tabla15[[#This Row],[cedula]],MINC_022025[CATEGORIA_PROPIA],MINC_022025[FECHA_INGRESO_PRIMER_CARGO],_xlfn.XLOOKUP(Tabla15[[#This Row],[COD]],TNOMINA[CODIGO],TNOMINA[nombre]))</f>
        <v>ZORAIDA MAGALY ARACENA</v>
      </c>
      <c r="I784" s="21" t="str">
        <f>_xlfn.XLOOKUP(Tabla15[[#This Row],[cedula]],MINC_022025[CATEGORIA_PROPIA],MINC_022025[CARGO],_xlfn.XLOOKUP(Tabla15[[#This Row],[COD]],TNOMINA[CODIGO],TNOMINA[cargo]))</f>
        <v>DIR. DE DIFUSION</v>
      </c>
      <c r="J784" s="21" t="str">
        <f>_xlfn.XLOOKUP(Tabla15[[#This Row],[cedula]],MINC_022025[NUMERO_DOCUMENTO],MINC_022025[LUGAR_FUNCIONES])</f>
        <v>DEPARTAMENTO DE INVENTARIO DE BIENES CULTURALES</v>
      </c>
      <c r="K7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4" s="21" t="str">
        <f>_xlfn.XLOOKUP(Tabla15[[#This Row],[CARGO]],TSIMPLIFICADO[CARGO],TSIMPLIFICADO[CATEGORIA DEL SERVIDOR],Tabla15[[#This Row],[TIPO]])</f>
        <v>FIJO</v>
      </c>
      <c r="M784" s="21" t="str">
        <f>IF(Tabla15[[#This Row],[CTA]]="2.1.1.3.01","TRAMITE DE PENSION",IF(Tabla15[[#This Row],[CAT1]]&lt;&gt;"",Tabla15[[#This Row],[CAT1]],Tabla15[[#This Row],[CAT2]]))</f>
        <v>FIJO</v>
      </c>
      <c r="N784" s="86" t="str">
        <f>_xlfn.XLOOKUP(Tabla15[[#This Row],[cedula]],TFECHA[cedula],TFECHA[desde],"")</f>
        <v/>
      </c>
      <c r="O784" s="86" t="str">
        <f>_xlfn.XLOOKUP(Tabla15[[#This Row],[cedula]],TFECHA[cedula],TFECHA[hasta],"")</f>
        <v/>
      </c>
      <c r="P784" s="34">
        <f>_xlfn.XLOOKUP(Tabla15[[#This Row],[COD]],TNOMINA[CODIGO],TNOMINA[sbruto])</f>
        <v>26250</v>
      </c>
      <c r="Q784" s="34">
        <f>_xlfn.XLOOKUP(Tabla15[[#This Row],[COD]],TNOMINA[CODIGO],TNOMINA[ISR])</f>
        <v>0</v>
      </c>
      <c r="R784" s="34">
        <f>_xlfn.XLOOKUP(Tabla15[[#This Row],[COD]],TNOMINA[CODIGO],TNOMINA[SFS])</f>
        <v>798</v>
      </c>
      <c r="S784" s="34">
        <f>_xlfn.XLOOKUP(Tabla15[[#This Row],[COD]],TNOMINA[CODIGO],TNOMINA[AFP])</f>
        <v>753.38</v>
      </c>
      <c r="T784" s="34">
        <f>_xlfn.XLOOKUP(Tabla15[[#This Row],[COD]],TNOMINA[CODIGO],TNOMINA[Otros Descuentos])</f>
        <v>0</v>
      </c>
      <c r="U784" s="34">
        <f>_xlfn.XLOOKUP(Tabla15[[#This Row],[COD]],TNOMINA[CODIGO],TNOMINA[sneto])</f>
        <v>24323.62</v>
      </c>
      <c r="V784" s="21" t="str" cm="1">
        <f t="array" ref="V784">_xlfn.XLOOKUP(Tabla15[[#This Row],[cedula]],MINC_022025[NUMERO_DOCUMENTO],LEFT(MINC_022025[GENERO],1))</f>
        <v>F</v>
      </c>
      <c r="W784" s="56" t="str">
        <f>_xlfn.XLOOKUP(Tabla15[[#This Row],[DIRECCIÓN O DEPARTAMENTO]],MINC_022025[LUGAR_FUNCIONES],MINC_022025[LUGAR_FUNCIONES_CODIGO])</f>
        <v>01.83.03.00.00.02</v>
      </c>
      <c r="X784" s="21">
        <f>LEN(Tabla15[[#This Row],[CODIGO LUGAR]])</f>
        <v>17</v>
      </c>
      <c r="Y784" s="21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42" t="str">
        <f>Tabla15[[#This Row],[cedula]]&amp;Tabla15[[#This Row],[CTA]]&amp;Tabla15[[#This Row],[prog]]</f>
        <v>402550147932.1.1.1.0111</v>
      </c>
      <c r="B785" s="21" t="s">
        <v>1787</v>
      </c>
      <c r="C785" s="59" t="s">
        <v>1810</v>
      </c>
      <c r="D785" s="59" t="s">
        <v>5730</v>
      </c>
      <c r="E785" s="59" t="s">
        <v>5757</v>
      </c>
      <c r="F785" s="59" t="s">
        <v>9</v>
      </c>
      <c r="G785" s="59" t="s">
        <v>4279</v>
      </c>
      <c r="H785" s="21" t="str">
        <f>_xlfn.XLOOKUP(Tabla15[[#This Row],[cedula]],MINC_022025[CATEGORIA_PROPIA],MINC_022025[FECHA_INGRESO_PRIMER_CARGO],_xlfn.XLOOKUP(Tabla15[[#This Row],[COD]],TNOMINA[CODIGO],TNOMINA[nombre]))</f>
        <v>JOHANNA LOPEZ MONTERO</v>
      </c>
      <c r="I785" s="21" t="str">
        <f>_xlfn.XLOOKUP(Tabla15[[#This Row],[cedula]],MINC_022025[CATEGORIA_PROPIA],MINC_022025[CARGO],_xlfn.XLOOKUP(Tabla15[[#This Row],[COD]],TNOMINA[CODIGO],TNOMINA[cargo]))</f>
        <v>CONSERJE</v>
      </c>
      <c r="J785" s="21" t="str">
        <f>_xlfn.XLOOKUP(Tabla15[[#This Row],[cedula]],MINC_022025[NUMERO_DOCUMENTO],MINC_022025[LUGAR_FUNCIONES])</f>
        <v>DEPARTAMENTO DE INVENTARIO DE BIENES CULTURALES</v>
      </c>
      <c r="K7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5" s="21" t="str">
        <f>_xlfn.XLOOKUP(Tabla15[[#This Row],[CARGO]],TSIMPLIFICADO[CARGO],TSIMPLIFICADO[CATEGORIA DEL SERVIDOR],Tabla15[[#This Row],[TIPO]])</f>
        <v>ESTATUTO SIMPLIFICADO</v>
      </c>
      <c r="M785" s="21" t="str">
        <f>IF(Tabla15[[#This Row],[CTA]]="2.1.1.3.01","TRAMITE DE PENSION",IF(Tabla15[[#This Row],[CAT1]]&lt;&gt;"",Tabla15[[#This Row],[CAT1]],Tabla15[[#This Row],[CAT2]]))</f>
        <v>ESTATUTO SIMPLIFICADO</v>
      </c>
      <c r="N785" s="86" t="str">
        <f>_xlfn.XLOOKUP(Tabla15[[#This Row],[cedula]],TFECHA[cedula],TFECHA[desde],"")</f>
        <v/>
      </c>
      <c r="O785" s="86" t="str">
        <f>_xlfn.XLOOKUP(Tabla15[[#This Row],[cedula]],TFECHA[cedula],TFECHA[hasta],"")</f>
        <v/>
      </c>
      <c r="P785" s="34">
        <f>_xlfn.XLOOKUP(Tabla15[[#This Row],[COD]],TNOMINA[CODIGO],TNOMINA[sbruto])</f>
        <v>24000</v>
      </c>
      <c r="Q785" s="34">
        <f>_xlfn.XLOOKUP(Tabla15[[#This Row],[COD]],TNOMINA[CODIGO],TNOMINA[ISR])</f>
        <v>0</v>
      </c>
      <c r="R785" s="34">
        <f>_xlfn.XLOOKUP(Tabla15[[#This Row],[COD]],TNOMINA[CODIGO],TNOMINA[SFS])</f>
        <v>729.6</v>
      </c>
      <c r="S785" s="34">
        <f>_xlfn.XLOOKUP(Tabla15[[#This Row],[COD]],TNOMINA[CODIGO],TNOMINA[AFP])</f>
        <v>688.8</v>
      </c>
      <c r="T785" s="34">
        <f>_xlfn.XLOOKUP(Tabla15[[#This Row],[COD]],TNOMINA[CODIGO],TNOMINA[Otros Descuentos])</f>
        <v>0</v>
      </c>
      <c r="U785" s="34">
        <f>_xlfn.XLOOKUP(Tabla15[[#This Row],[COD]],TNOMINA[CODIGO],TNOMINA[sneto])</f>
        <v>22556.6</v>
      </c>
      <c r="V785" s="21" t="str" cm="1">
        <f t="array" ref="V785">_xlfn.XLOOKUP(Tabla15[[#This Row],[cedula]],MINC_022025[NUMERO_DOCUMENTO],LEFT(MINC_022025[GENERO],1))</f>
        <v>F</v>
      </c>
      <c r="W785" s="56" t="str">
        <f>_xlfn.XLOOKUP(Tabla15[[#This Row],[DIRECCIÓN O DEPARTAMENTO]],MINC_022025[LUGAR_FUNCIONES],MINC_022025[LUGAR_FUNCIONES_CODIGO])</f>
        <v>01.83.03.00.00.02</v>
      </c>
      <c r="X785" s="21">
        <f>LEN(Tabla15[[#This Row],[CODIGO LUGAR]])</f>
        <v>17</v>
      </c>
      <c r="Y785" s="21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42" t="str">
        <f>Tabla15[[#This Row],[cedula]]&amp;Tabla15[[#This Row],[CTA]]&amp;Tabla15[[#This Row],[prog]]</f>
        <v>001022024622.1.1.1.0111</v>
      </c>
      <c r="B786" s="21" t="s">
        <v>1787</v>
      </c>
      <c r="C786" s="59" t="s">
        <v>1810</v>
      </c>
      <c r="D786" s="59" t="s">
        <v>5730</v>
      </c>
      <c r="E786" s="59" t="s">
        <v>5757</v>
      </c>
      <c r="F786" s="59" t="s">
        <v>9</v>
      </c>
      <c r="G786" s="59" t="s">
        <v>917</v>
      </c>
      <c r="H786" s="21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786" s="21" t="str">
        <f>_xlfn.XLOOKUP(Tabla15[[#This Row],[cedula]],MINC_022025[CATEGORIA_PROPIA],MINC_022025[CARGO],_xlfn.XLOOKUP(Tabla15[[#This Row],[COD]],TNOMINA[CODIGO],TNOMINA[cargo]))</f>
        <v>VIGILANTE</v>
      </c>
      <c r="J786" s="21" t="str">
        <f>_xlfn.XLOOKUP(Tabla15[[#This Row],[cedula]],MINC_022025[NUMERO_DOCUMENTO],MINC_022025[LUGAR_FUNCIONES])</f>
        <v>DEPARTAMENTO DE INVENTARIO DE BIENES CULTURALES</v>
      </c>
      <c r="K7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786" s="21" t="str">
        <f>_xlfn.XLOOKUP(Tabla15[[#This Row],[CARGO]],TSIMPLIFICADO[CARGO],TSIMPLIFICADO[CATEGORIA DEL SERVIDOR],Tabla15[[#This Row],[TIPO]])</f>
        <v>ESTATUTO SIMPLIFICADO</v>
      </c>
      <c r="M786" s="21" t="str">
        <f>IF(Tabla15[[#This Row],[CTA]]="2.1.1.3.01","TRAMITE DE PENSION",IF(Tabla15[[#This Row],[CAT1]]&lt;&gt;"",Tabla15[[#This Row],[CAT1]],Tabla15[[#This Row],[CAT2]]))</f>
        <v>CARRERA ADMINISTRATIVA</v>
      </c>
      <c r="N786" s="86" t="str">
        <f>_xlfn.XLOOKUP(Tabla15[[#This Row],[cedula]],TFECHA[cedula],TFECHA[desde],"")</f>
        <v/>
      </c>
      <c r="O786" s="86" t="str">
        <f>_xlfn.XLOOKUP(Tabla15[[#This Row],[cedula]],TFECHA[cedula],TFECHA[hasta],"")</f>
        <v/>
      </c>
      <c r="P786" s="34">
        <f>_xlfn.XLOOKUP(Tabla15[[#This Row],[COD]],TNOMINA[CODIGO],TNOMINA[sbruto])</f>
        <v>24000</v>
      </c>
      <c r="Q786" s="34">
        <f>_xlfn.XLOOKUP(Tabla15[[#This Row],[COD]],TNOMINA[CODIGO],TNOMINA[ISR])</f>
        <v>0</v>
      </c>
      <c r="R786" s="34">
        <f>_xlfn.XLOOKUP(Tabla15[[#This Row],[COD]],TNOMINA[CODIGO],TNOMINA[SFS])</f>
        <v>729.6</v>
      </c>
      <c r="S786" s="34">
        <f>_xlfn.XLOOKUP(Tabla15[[#This Row],[COD]],TNOMINA[CODIGO],TNOMINA[AFP])</f>
        <v>688.8</v>
      </c>
      <c r="T786" s="34">
        <f>_xlfn.XLOOKUP(Tabla15[[#This Row],[COD]],TNOMINA[CODIGO],TNOMINA[Otros Descuentos])</f>
        <v>0</v>
      </c>
      <c r="U786" s="34">
        <f>_xlfn.XLOOKUP(Tabla15[[#This Row],[COD]],TNOMINA[CODIGO],TNOMINA[sneto])</f>
        <v>10397.77</v>
      </c>
      <c r="V786" s="21" t="str" cm="1">
        <f t="array" ref="V786">_xlfn.XLOOKUP(Tabla15[[#This Row],[cedula]],MINC_022025[NUMERO_DOCUMENTO],LEFT(MINC_022025[GENERO],1))</f>
        <v>M</v>
      </c>
      <c r="W786" s="56" t="str">
        <f>_xlfn.XLOOKUP(Tabla15[[#This Row],[DIRECCIÓN O DEPARTAMENTO]],MINC_022025[LUGAR_FUNCIONES],MINC_022025[LUGAR_FUNCIONES_CODIGO])</f>
        <v>01.83.03.00.00.02</v>
      </c>
      <c r="X786" s="21">
        <f>LEN(Tabla15[[#This Row],[CODIGO LUGAR]])</f>
        <v>17</v>
      </c>
      <c r="Y786" s="21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42" t="str">
        <f>Tabla15[[#This Row],[cedula]]&amp;Tabla15[[#This Row],[CTA]]&amp;Tabla15[[#This Row],[prog]]</f>
        <v>001127487932.1.1.1.0111</v>
      </c>
      <c r="B787" s="21" t="s">
        <v>1787</v>
      </c>
      <c r="C787" s="59" t="s">
        <v>1810</v>
      </c>
      <c r="D787" s="59" t="s">
        <v>5730</v>
      </c>
      <c r="E787" s="59" t="s">
        <v>5757</v>
      </c>
      <c r="F787" s="59" t="s">
        <v>9</v>
      </c>
      <c r="G787" s="59" t="s">
        <v>1653</v>
      </c>
      <c r="H787" s="21" t="str">
        <f>_xlfn.XLOOKUP(Tabla15[[#This Row],[cedula]],MINC_022025[CATEGORIA_PROPIA],MINC_022025[FECHA_INGRESO_PRIMER_CARGO],_xlfn.XLOOKUP(Tabla15[[#This Row],[COD]],TNOMINA[CODIGO],TNOMINA[nombre]))</f>
        <v>ELICIDA MONTERO BOCIO</v>
      </c>
      <c r="I787" s="21" t="str">
        <f>_xlfn.XLOOKUP(Tabla15[[#This Row],[cedula]],MINC_022025[CATEGORIA_PROPIA],MINC_022025[CARGO],_xlfn.XLOOKUP(Tabla15[[#This Row],[COD]],TNOMINA[CODIGO],TNOMINA[cargo]))</f>
        <v>CONSERJE</v>
      </c>
      <c r="J787" s="21" t="str">
        <f>_xlfn.XLOOKUP(Tabla15[[#This Row],[cedula]],MINC_022025[NUMERO_DOCUMENTO],MINC_022025[LUGAR_FUNCIONES])</f>
        <v>DEPARTAMENTO DE INVENTARIO DE BIENES CULTURALES</v>
      </c>
      <c r="K7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7" s="21" t="str">
        <f>_xlfn.XLOOKUP(Tabla15[[#This Row],[CARGO]],TSIMPLIFICADO[CARGO],TSIMPLIFICADO[CATEGORIA DEL SERVIDOR],Tabla15[[#This Row],[TIPO]])</f>
        <v>ESTATUTO SIMPLIFICADO</v>
      </c>
      <c r="M787" s="21" t="str">
        <f>IF(Tabla15[[#This Row],[CTA]]="2.1.1.3.01","TRAMITE DE PENSION",IF(Tabla15[[#This Row],[CAT1]]&lt;&gt;"",Tabla15[[#This Row],[CAT1]],Tabla15[[#This Row],[CAT2]]))</f>
        <v>ESTATUTO SIMPLIFICADO</v>
      </c>
      <c r="N787" s="86" t="str">
        <f>_xlfn.XLOOKUP(Tabla15[[#This Row],[cedula]],TFECHA[cedula],TFECHA[desde],"")</f>
        <v/>
      </c>
      <c r="O787" s="86" t="str">
        <f>_xlfn.XLOOKUP(Tabla15[[#This Row],[cedula]],TFECHA[cedula],TFECHA[hasta],"")</f>
        <v/>
      </c>
      <c r="P787" s="34">
        <f>_xlfn.XLOOKUP(Tabla15[[#This Row],[COD]],TNOMINA[CODIGO],TNOMINA[sbruto])</f>
        <v>20000</v>
      </c>
      <c r="Q787" s="34">
        <f>_xlfn.XLOOKUP(Tabla15[[#This Row],[COD]],TNOMINA[CODIGO],TNOMINA[ISR])</f>
        <v>0</v>
      </c>
      <c r="R787" s="34">
        <f>_xlfn.XLOOKUP(Tabla15[[#This Row],[COD]],TNOMINA[CODIGO],TNOMINA[SFS])</f>
        <v>608</v>
      </c>
      <c r="S787" s="34">
        <f>_xlfn.XLOOKUP(Tabla15[[#This Row],[COD]],TNOMINA[CODIGO],TNOMINA[AFP])</f>
        <v>574</v>
      </c>
      <c r="T787" s="34">
        <f>_xlfn.XLOOKUP(Tabla15[[#This Row],[COD]],TNOMINA[CODIGO],TNOMINA[Otros Descuentos])</f>
        <v>0</v>
      </c>
      <c r="U787" s="34">
        <f>_xlfn.XLOOKUP(Tabla15[[#This Row],[COD]],TNOMINA[CODIGO],TNOMINA[sneto])</f>
        <v>4917.84</v>
      </c>
      <c r="V787" s="21" t="str" cm="1">
        <f t="array" ref="V787">_xlfn.XLOOKUP(Tabla15[[#This Row],[cedula]],MINC_022025[NUMERO_DOCUMENTO],LEFT(MINC_022025[GENERO],1))</f>
        <v>F</v>
      </c>
      <c r="W787" s="56" t="str">
        <f>_xlfn.XLOOKUP(Tabla15[[#This Row],[DIRECCIÓN O DEPARTAMENTO]],MINC_022025[LUGAR_FUNCIONES],MINC_022025[LUGAR_FUNCIONES_CODIGO])</f>
        <v>01.83.03.00.00.02</v>
      </c>
      <c r="X787" s="21">
        <f>LEN(Tabla15[[#This Row],[CODIGO LUGAR]])</f>
        <v>17</v>
      </c>
      <c r="Y787" s="21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42" t="str">
        <f>Tabla15[[#This Row],[cedula]]&amp;Tabla15[[#This Row],[CTA]]&amp;Tabla15[[#This Row],[prog]]</f>
        <v>059001840282.1.1.1.0111</v>
      </c>
      <c r="B788" s="21" t="s">
        <v>1787</v>
      </c>
      <c r="C788" s="59" t="s">
        <v>1810</v>
      </c>
      <c r="D788" s="59" t="s">
        <v>5730</v>
      </c>
      <c r="E788" s="59" t="s">
        <v>5757</v>
      </c>
      <c r="F788" s="59" t="s">
        <v>9</v>
      </c>
      <c r="G788" s="59" t="s">
        <v>1500</v>
      </c>
      <c r="H788" s="21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788" s="21" t="str">
        <f>_xlfn.XLOOKUP(Tabla15[[#This Row],[cedula]],MINC_022025[CATEGORIA_PROPIA],MINC_022025[CARGO],_xlfn.XLOOKUP(Tabla15[[#This Row],[COD]],TNOMINA[CODIGO],TNOMINA[cargo]))</f>
        <v>SEGURIDAD</v>
      </c>
      <c r="J788" s="21" t="str">
        <f>_xlfn.XLOOKUP(Tabla15[[#This Row],[cedula]],MINC_022025[NUMERO_DOCUMENTO],MINC_022025[LUGAR_FUNCIONES])</f>
        <v>DEPARTAMENTO DE INVENTARIO DE BIENES CULTURALES</v>
      </c>
      <c r="K7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8" s="21" t="str">
        <f>_xlfn.XLOOKUP(Tabla15[[#This Row],[CARGO]],TSIMPLIFICADO[CARGO],TSIMPLIFICADO[CATEGORIA DEL SERVIDOR],Tabla15[[#This Row],[TIPO]])</f>
        <v>ESTATUTO SIMPLIFICADO</v>
      </c>
      <c r="M788" s="21" t="str">
        <f>IF(Tabla15[[#This Row],[CTA]]="2.1.1.3.01","TRAMITE DE PENSION",IF(Tabla15[[#This Row],[CAT1]]&lt;&gt;"",Tabla15[[#This Row],[CAT1]],Tabla15[[#This Row],[CAT2]]))</f>
        <v>ESTATUTO SIMPLIFICADO</v>
      </c>
      <c r="N788" s="86" t="str">
        <f>_xlfn.XLOOKUP(Tabla15[[#This Row],[cedula]],TFECHA[cedula],TFECHA[desde],"")</f>
        <v/>
      </c>
      <c r="O788" s="86" t="str">
        <f>_xlfn.XLOOKUP(Tabla15[[#This Row],[cedula]],TFECHA[cedula],TFECHA[hasta],"")</f>
        <v/>
      </c>
      <c r="P788" s="34">
        <f>_xlfn.XLOOKUP(Tabla15[[#This Row],[COD]],TNOMINA[CODIGO],TNOMINA[sbruto])</f>
        <v>20000</v>
      </c>
      <c r="Q788" s="34">
        <f>_xlfn.XLOOKUP(Tabla15[[#This Row],[COD]],TNOMINA[CODIGO],TNOMINA[ISR])</f>
        <v>0</v>
      </c>
      <c r="R788" s="34">
        <f>_xlfn.XLOOKUP(Tabla15[[#This Row],[COD]],TNOMINA[CODIGO],TNOMINA[SFS])</f>
        <v>608</v>
      </c>
      <c r="S788" s="34">
        <f>_xlfn.XLOOKUP(Tabla15[[#This Row],[COD]],TNOMINA[CODIGO],TNOMINA[AFP])</f>
        <v>574</v>
      </c>
      <c r="T788" s="34">
        <f>_xlfn.XLOOKUP(Tabla15[[#This Row],[COD]],TNOMINA[CODIGO],TNOMINA[Otros Descuentos])</f>
        <v>0</v>
      </c>
      <c r="U788" s="34">
        <f>_xlfn.XLOOKUP(Tabla15[[#This Row],[COD]],TNOMINA[CODIGO],TNOMINA[sneto])</f>
        <v>5407.32</v>
      </c>
      <c r="V788" s="21" t="str" cm="1">
        <f t="array" ref="V788">_xlfn.XLOOKUP(Tabla15[[#This Row],[cedula]],MINC_022025[NUMERO_DOCUMENTO],LEFT(MINC_022025[GENERO],1))</f>
        <v>M</v>
      </c>
      <c r="W788" s="56" t="str">
        <f>_xlfn.XLOOKUP(Tabla15[[#This Row],[DIRECCIÓN O DEPARTAMENTO]],MINC_022025[LUGAR_FUNCIONES],MINC_022025[LUGAR_FUNCIONES_CODIGO])</f>
        <v>01.83.03.00.00.02</v>
      </c>
      <c r="X788" s="21">
        <f>LEN(Tabla15[[#This Row],[CODIGO LUGAR]])</f>
        <v>17</v>
      </c>
      <c r="Y788" s="21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42" t="str">
        <f>Tabla15[[#This Row],[cedula]]&amp;Tabla15[[#This Row],[CTA]]&amp;Tabla15[[#This Row],[prog]]</f>
        <v>402251980562.1.1.1.0101</v>
      </c>
      <c r="B789" s="21" t="s">
        <v>1787</v>
      </c>
      <c r="C789" s="59" t="s">
        <v>1807</v>
      </c>
      <c r="D789" s="59" t="s">
        <v>5730</v>
      </c>
      <c r="E789" s="59" t="s">
        <v>5731</v>
      </c>
      <c r="F789" s="59" t="s">
        <v>9</v>
      </c>
      <c r="G789" s="59" t="s">
        <v>1939</v>
      </c>
      <c r="H789" s="21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789" s="21" t="str">
        <f>_xlfn.XLOOKUP(Tabla15[[#This Row],[cedula]],MINC_022025[CATEGORIA_PROPIA],MINC_022025[CARGO],_xlfn.XLOOKUP(Tabla15[[#This Row],[COD]],TNOMINA[CODIGO],TNOMINA[cargo]))</f>
        <v>SECRETARIA</v>
      </c>
      <c r="J789" s="21" t="str">
        <f>_xlfn.XLOOKUP(Tabla15[[#This Row],[cedula]],MINC_022025[NUMERO_DOCUMENTO],MINC_022025[LUGAR_FUNCIONES])</f>
        <v>DEPARTAMENTO DE CARNAVAL</v>
      </c>
      <c r="K7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89" s="21" t="str">
        <f>_xlfn.XLOOKUP(Tabla15[[#This Row],[CARGO]],TSIMPLIFICADO[CARGO],TSIMPLIFICADO[CATEGORIA DEL SERVIDOR],Tabla15[[#This Row],[TIPO]])</f>
        <v>ESTATUTO SIMPLIFICADO</v>
      </c>
      <c r="M789" s="21" t="str">
        <f>IF(Tabla15[[#This Row],[CTA]]="2.1.1.3.01","TRAMITE DE PENSION",IF(Tabla15[[#This Row],[CAT1]]&lt;&gt;"",Tabla15[[#This Row],[CAT1]],Tabla15[[#This Row],[CAT2]]))</f>
        <v>ESTATUTO SIMPLIFICADO</v>
      </c>
      <c r="N789" s="86" t="str">
        <f>_xlfn.XLOOKUP(Tabla15[[#This Row],[cedula]],TFECHA[cedula],TFECHA[desde],"")</f>
        <v/>
      </c>
      <c r="O789" s="86" t="str">
        <f>_xlfn.XLOOKUP(Tabla15[[#This Row],[cedula]],TFECHA[cedula],TFECHA[hasta],"")</f>
        <v/>
      </c>
      <c r="P789" s="34">
        <f>_xlfn.XLOOKUP(Tabla15[[#This Row],[COD]],TNOMINA[CODIGO],TNOMINA[sbruto])</f>
        <v>35000</v>
      </c>
      <c r="Q789" s="34">
        <f>_xlfn.XLOOKUP(Tabla15[[#This Row],[COD]],TNOMINA[CODIGO],TNOMINA[ISR])</f>
        <v>0</v>
      </c>
      <c r="R789" s="34">
        <f>_xlfn.XLOOKUP(Tabla15[[#This Row],[COD]],TNOMINA[CODIGO],TNOMINA[SFS])</f>
        <v>1064</v>
      </c>
      <c r="S789" s="34">
        <f>_xlfn.XLOOKUP(Tabla15[[#This Row],[COD]],TNOMINA[CODIGO],TNOMINA[AFP])</f>
        <v>1004.5</v>
      </c>
      <c r="T789" s="34">
        <f>_xlfn.XLOOKUP(Tabla15[[#This Row],[COD]],TNOMINA[CODIGO],TNOMINA[Otros Descuentos])</f>
        <v>0</v>
      </c>
      <c r="U789" s="34">
        <f>_xlfn.XLOOKUP(Tabla15[[#This Row],[COD]],TNOMINA[CODIGO],TNOMINA[sneto])</f>
        <v>25225.91</v>
      </c>
      <c r="V789" s="21" t="str" cm="1">
        <f t="array" ref="V789">_xlfn.XLOOKUP(Tabla15[[#This Row],[cedula]],MINC_022025[NUMERO_DOCUMENTO],LEFT(MINC_022025[GENERO],1))</f>
        <v>F</v>
      </c>
      <c r="W789" s="56" t="str">
        <f>_xlfn.XLOOKUP(Tabla15[[#This Row],[DIRECCIÓN O DEPARTAMENTO]],MINC_022025[LUGAR_FUNCIONES],MINC_022025[LUGAR_FUNCIONES_CODIGO])</f>
        <v>01.83.04.00.02.01</v>
      </c>
      <c r="X789" s="21">
        <f>LEN(Tabla15[[#This Row],[CODIGO LUGAR]])</f>
        <v>17</v>
      </c>
      <c r="Y789" s="21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42" t="str">
        <f>Tabla15[[#This Row],[cedula]]&amp;Tabla15[[#This Row],[CTA]]&amp;Tabla15[[#This Row],[prog]]</f>
        <v>001004119252.1.1.1.0101</v>
      </c>
      <c r="B790" s="21" t="s">
        <v>1787</v>
      </c>
      <c r="C790" s="59" t="s">
        <v>1807</v>
      </c>
      <c r="D790" s="59" t="s">
        <v>5730</v>
      </c>
      <c r="E790" s="59" t="s">
        <v>5731</v>
      </c>
      <c r="F790" s="59" t="s">
        <v>9</v>
      </c>
      <c r="G790" s="59" t="s">
        <v>1241</v>
      </c>
      <c r="H790" s="21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90" s="21" t="str">
        <f>_xlfn.XLOOKUP(Tabla15[[#This Row],[cedula]],MINC_022025[CATEGORIA_PROPIA],MINC_022025[CARGO],_xlfn.XLOOKUP(Tabla15[[#This Row],[COD]],TNOMINA[CODIGO],TNOMINA[cargo]))</f>
        <v>AUXILIAR DE GESTION CULT.</v>
      </c>
      <c r="J790" s="21" t="str">
        <f>_xlfn.XLOOKUP(Tabla15[[#This Row],[cedula]],MINC_022025[NUMERO_DOCUMENTO],MINC_022025[LUGAR_FUNCIONES])</f>
        <v>DEPARTAMENTO DE CARNAVAL</v>
      </c>
      <c r="K7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0" s="21" t="str">
        <f>_xlfn.XLOOKUP(Tabla15[[#This Row],[CARGO]],TSIMPLIFICADO[CARGO],TSIMPLIFICADO[CATEGORIA DEL SERVIDOR],Tabla15[[#This Row],[TIPO]])</f>
        <v>ESTATUTO SIMPLIFICADO</v>
      </c>
      <c r="M790" s="21" t="str">
        <f>IF(Tabla15[[#This Row],[CTA]]="2.1.1.3.01","TRAMITE DE PENSION",IF(Tabla15[[#This Row],[CAT1]]&lt;&gt;"",Tabla15[[#This Row],[CAT1]],Tabla15[[#This Row],[CAT2]]))</f>
        <v>ESTATUTO SIMPLIFICADO</v>
      </c>
      <c r="N790" s="86" t="str">
        <f>_xlfn.XLOOKUP(Tabla15[[#This Row],[cedula]],TFECHA[cedula],TFECHA[desde],"")</f>
        <v/>
      </c>
      <c r="O790" s="86" t="str">
        <f>_xlfn.XLOOKUP(Tabla15[[#This Row],[cedula]],TFECHA[cedula],TFECHA[hasta],"")</f>
        <v/>
      </c>
      <c r="P790" s="34">
        <f>_xlfn.XLOOKUP(Tabla15[[#This Row],[COD]],TNOMINA[CODIGO],TNOMINA[sbruto])</f>
        <v>30000</v>
      </c>
      <c r="Q790" s="34">
        <f>_xlfn.XLOOKUP(Tabla15[[#This Row],[COD]],TNOMINA[CODIGO],TNOMINA[ISR])</f>
        <v>0</v>
      </c>
      <c r="R790" s="34">
        <f>_xlfn.XLOOKUP(Tabla15[[#This Row],[COD]],TNOMINA[CODIGO],TNOMINA[SFS])</f>
        <v>912</v>
      </c>
      <c r="S790" s="34">
        <f>_xlfn.XLOOKUP(Tabla15[[#This Row],[COD]],TNOMINA[CODIGO],TNOMINA[AFP])</f>
        <v>861</v>
      </c>
      <c r="T790" s="34">
        <f>_xlfn.XLOOKUP(Tabla15[[#This Row],[COD]],TNOMINA[CODIGO],TNOMINA[Otros Descuentos])</f>
        <v>0</v>
      </c>
      <c r="U790" s="34">
        <f>_xlfn.XLOOKUP(Tabla15[[#This Row],[COD]],TNOMINA[CODIGO],TNOMINA[sneto])</f>
        <v>16763.080000000002</v>
      </c>
      <c r="V790" s="21" t="str" cm="1">
        <f t="array" ref="V790">_xlfn.XLOOKUP(Tabla15[[#This Row],[cedula]],MINC_022025[NUMERO_DOCUMENTO],LEFT(MINC_022025[GENERO],1))</f>
        <v>M</v>
      </c>
      <c r="W790" s="56" t="str">
        <f>_xlfn.XLOOKUP(Tabla15[[#This Row],[DIRECCIÓN O DEPARTAMENTO]],MINC_022025[LUGAR_FUNCIONES],MINC_022025[LUGAR_FUNCIONES_CODIGO])</f>
        <v>01.83.04.00.02.01</v>
      </c>
      <c r="X790" s="21">
        <f>LEN(Tabla15[[#This Row],[CODIGO LUGAR]])</f>
        <v>17</v>
      </c>
      <c r="Y790" s="21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42" t="str">
        <f>Tabla15[[#This Row],[cedula]]&amp;Tabla15[[#This Row],[CTA]]&amp;Tabla15[[#This Row],[prog]]</f>
        <v>001090313772.1.1.1.0101</v>
      </c>
      <c r="B791" s="21" t="s">
        <v>1787</v>
      </c>
      <c r="C791" s="59" t="s">
        <v>1807</v>
      </c>
      <c r="D791" s="59" t="s">
        <v>5730</v>
      </c>
      <c r="E791" s="59" t="s">
        <v>5731</v>
      </c>
      <c r="F791" s="59" t="s">
        <v>9</v>
      </c>
      <c r="G791" s="59" t="s">
        <v>1366</v>
      </c>
      <c r="H791" s="21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91" s="21" t="str">
        <f>_xlfn.XLOOKUP(Tabla15[[#This Row],[cedula]],MINC_022025[CATEGORIA_PROPIA],MINC_022025[CARGO],_xlfn.XLOOKUP(Tabla15[[#This Row],[COD]],TNOMINA[CODIGO],TNOMINA[cargo]))</f>
        <v>CONSERJE</v>
      </c>
      <c r="J791" s="21" t="str">
        <f>_xlfn.XLOOKUP(Tabla15[[#This Row],[cedula]],MINC_022025[NUMERO_DOCUMENTO],MINC_022025[LUGAR_FUNCIONES])</f>
        <v>DEPARTAMENTO DE CARNAVAL</v>
      </c>
      <c r="K7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1" s="21" t="str">
        <f>_xlfn.XLOOKUP(Tabla15[[#This Row],[CARGO]],TSIMPLIFICADO[CARGO],TSIMPLIFICADO[CATEGORIA DEL SERVIDOR],Tabla15[[#This Row],[TIPO]])</f>
        <v>ESTATUTO SIMPLIFICADO</v>
      </c>
      <c r="M791" s="21" t="str">
        <f>IF(Tabla15[[#This Row],[CTA]]="2.1.1.3.01","TRAMITE DE PENSION",IF(Tabla15[[#This Row],[CAT1]]&lt;&gt;"",Tabla15[[#This Row],[CAT1]],Tabla15[[#This Row],[CAT2]]))</f>
        <v>ESTATUTO SIMPLIFICADO</v>
      </c>
      <c r="N791" s="86" t="str">
        <f>_xlfn.XLOOKUP(Tabla15[[#This Row],[cedula]],TFECHA[cedula],TFECHA[desde],"")</f>
        <v/>
      </c>
      <c r="O791" s="86" t="str">
        <f>_xlfn.XLOOKUP(Tabla15[[#This Row],[cedula]],TFECHA[cedula],TFECHA[hasta],"")</f>
        <v/>
      </c>
      <c r="P791" s="34">
        <f>_xlfn.XLOOKUP(Tabla15[[#This Row],[COD]],TNOMINA[CODIGO],TNOMINA[sbruto])</f>
        <v>20000</v>
      </c>
      <c r="Q791" s="34">
        <f>_xlfn.XLOOKUP(Tabla15[[#This Row],[COD]],TNOMINA[CODIGO],TNOMINA[ISR])</f>
        <v>0</v>
      </c>
      <c r="R791" s="34">
        <f>_xlfn.XLOOKUP(Tabla15[[#This Row],[COD]],TNOMINA[CODIGO],TNOMINA[SFS])</f>
        <v>608</v>
      </c>
      <c r="S791" s="34">
        <f>_xlfn.XLOOKUP(Tabla15[[#This Row],[COD]],TNOMINA[CODIGO],TNOMINA[AFP])</f>
        <v>574</v>
      </c>
      <c r="T791" s="34">
        <f>_xlfn.XLOOKUP(Tabla15[[#This Row],[COD]],TNOMINA[CODIGO],TNOMINA[Otros Descuentos])</f>
        <v>0</v>
      </c>
      <c r="U791" s="34">
        <f>_xlfn.XLOOKUP(Tabla15[[#This Row],[COD]],TNOMINA[CODIGO],TNOMINA[sneto])</f>
        <v>13459.49</v>
      </c>
      <c r="V791" s="21" t="str" cm="1">
        <f t="array" ref="V791">_xlfn.XLOOKUP(Tabla15[[#This Row],[cedula]],MINC_022025[NUMERO_DOCUMENTO],LEFT(MINC_022025[GENERO],1))</f>
        <v>F</v>
      </c>
      <c r="W791" s="56" t="str">
        <f>_xlfn.XLOOKUP(Tabla15[[#This Row],[DIRECCIÓN O DEPARTAMENTO]],MINC_022025[LUGAR_FUNCIONES],MINC_022025[LUGAR_FUNCIONES_CODIGO])</f>
        <v>01.83.04.00.02.01</v>
      </c>
      <c r="X791" s="21">
        <f>LEN(Tabla15[[#This Row],[CODIGO LUGAR]])</f>
        <v>17</v>
      </c>
      <c r="Y791" s="21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42" t="str">
        <f>Tabla15[[#This Row],[cedula]]&amp;Tabla15[[#This Row],[CTA]]&amp;Tabla15[[#This Row],[prog]]</f>
        <v>001056842112.1.1.1.0101</v>
      </c>
      <c r="B792" s="21" t="s">
        <v>1787</v>
      </c>
      <c r="C792" s="59" t="s">
        <v>1807</v>
      </c>
      <c r="D792" s="59" t="s">
        <v>5730</v>
      </c>
      <c r="E792" s="59" t="s">
        <v>5731</v>
      </c>
      <c r="F792" s="59" t="s">
        <v>9</v>
      </c>
      <c r="G792" s="59" t="s">
        <v>1345</v>
      </c>
      <c r="H792" s="21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92" s="21" t="str">
        <f>_xlfn.XLOOKUP(Tabla15[[#This Row],[cedula]],MINC_022025[CATEGORIA_PROPIA],MINC_022025[CARGO],_xlfn.XLOOKUP(Tabla15[[#This Row],[COD]],TNOMINA[CODIGO],TNOMINA[cargo]))</f>
        <v>ENCARGADO (A)</v>
      </c>
      <c r="J792" s="21" t="str">
        <f>_xlfn.XLOOKUP(Tabla15[[#This Row],[cedula]],MINC_022025[NUMERO_DOCUMENTO],MINC_022025[LUGAR_FUNCIONES])</f>
        <v>DEPARTAMENTO DE FOLKLORE</v>
      </c>
      <c r="K7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2" s="21" t="str">
        <f>_xlfn.XLOOKUP(Tabla15[[#This Row],[CARGO]],TSIMPLIFICADO[CARGO],TSIMPLIFICADO[CATEGORIA DEL SERVIDOR],Tabla15[[#This Row],[TIPO]])</f>
        <v>FIJO</v>
      </c>
      <c r="M792" s="21" t="str">
        <f>IF(Tabla15[[#This Row],[CTA]]="2.1.1.3.01","TRAMITE DE PENSION",IF(Tabla15[[#This Row],[CAT1]]&lt;&gt;"",Tabla15[[#This Row],[CAT1]],Tabla15[[#This Row],[CAT2]]))</f>
        <v>FIJO</v>
      </c>
      <c r="N792" s="86" t="str">
        <f>_xlfn.XLOOKUP(Tabla15[[#This Row],[cedula]],TFECHA[cedula],TFECHA[desde],"")</f>
        <v/>
      </c>
      <c r="O792" s="86" t="str">
        <f>_xlfn.XLOOKUP(Tabla15[[#This Row],[cedula]],TFECHA[cedula],TFECHA[hasta],"")</f>
        <v/>
      </c>
      <c r="P792" s="34">
        <f>_xlfn.XLOOKUP(Tabla15[[#This Row],[COD]],TNOMINA[CODIGO],TNOMINA[sbruto])</f>
        <v>115000</v>
      </c>
      <c r="Q792" s="34">
        <f>_xlfn.XLOOKUP(Tabla15[[#This Row],[COD]],TNOMINA[CODIGO],TNOMINA[ISR])</f>
        <v>15633.74</v>
      </c>
      <c r="R792" s="34">
        <f>_xlfn.XLOOKUP(Tabla15[[#This Row],[COD]],TNOMINA[CODIGO],TNOMINA[SFS])</f>
        <v>3496</v>
      </c>
      <c r="S792" s="34">
        <f>_xlfn.XLOOKUP(Tabla15[[#This Row],[COD]],TNOMINA[CODIGO],TNOMINA[AFP])</f>
        <v>3300.5</v>
      </c>
      <c r="T792" s="34">
        <f>_xlfn.XLOOKUP(Tabla15[[#This Row],[COD]],TNOMINA[CODIGO],TNOMINA[Otros Descuentos])</f>
        <v>25</v>
      </c>
      <c r="U792" s="34">
        <f>_xlfn.XLOOKUP(Tabla15[[#This Row],[COD]],TNOMINA[CODIGO],TNOMINA[sneto])</f>
        <v>92544.76</v>
      </c>
      <c r="V792" s="21" t="str" cm="1">
        <f t="array" ref="V792">_xlfn.XLOOKUP(Tabla15[[#This Row],[cedula]],MINC_022025[NUMERO_DOCUMENTO],LEFT(MINC_022025[GENERO],1))</f>
        <v>F</v>
      </c>
      <c r="W792" s="56" t="str">
        <f>_xlfn.XLOOKUP(Tabla15[[#This Row],[DIRECCIÓN O DEPARTAMENTO]],MINC_022025[LUGAR_FUNCIONES],MINC_022025[LUGAR_FUNCIONES_CODIGO])</f>
        <v>01.83.04.00.02.02</v>
      </c>
      <c r="X792" s="21">
        <f>LEN(Tabla15[[#This Row],[CODIGO LUGAR]])</f>
        <v>17</v>
      </c>
      <c r="Y792" s="21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42" t="str">
        <f>Tabla15[[#This Row],[cedula]]&amp;Tabla15[[#This Row],[CTA]]&amp;Tabla15[[#This Row],[prog]]</f>
        <v>093003168182.1.1.1.0101</v>
      </c>
      <c r="B793" s="21" t="s">
        <v>1787</v>
      </c>
      <c r="C793" s="59" t="s">
        <v>1807</v>
      </c>
      <c r="D793" s="59" t="s">
        <v>5730</v>
      </c>
      <c r="E793" s="59" t="s">
        <v>5731</v>
      </c>
      <c r="F793" s="59" t="s">
        <v>9</v>
      </c>
      <c r="G793" s="59" t="s">
        <v>1349</v>
      </c>
      <c r="H793" s="21" t="str">
        <f>_xlfn.XLOOKUP(Tabla15[[#This Row],[cedula]],MINC_022025[CATEGORIA_PROPIA],MINC_022025[FECHA_INGRESO_PRIMER_CARGO],_xlfn.XLOOKUP(Tabla15[[#This Row],[COD]],TNOMINA[CODIGO],TNOMINA[nombre]))</f>
        <v>LEON CAMPUSANO AGUERO</v>
      </c>
      <c r="I793" s="21" t="str">
        <f>_xlfn.XLOOKUP(Tabla15[[#This Row],[cedula]],MINC_022025[CATEGORIA_PROPIA],MINC_022025[CARGO],_xlfn.XLOOKUP(Tabla15[[#This Row],[COD]],TNOMINA[CODIGO],TNOMINA[cargo]))</f>
        <v>SUB ENCARGADO</v>
      </c>
      <c r="J793" s="21" t="str">
        <f>_xlfn.XLOOKUP(Tabla15[[#This Row],[cedula]],MINC_022025[NUMERO_DOCUMENTO],MINC_022025[LUGAR_FUNCIONES])</f>
        <v>DEPARTAMENTO DE FOLKLORE</v>
      </c>
      <c r="K7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3" s="21" t="str">
        <f>_xlfn.XLOOKUP(Tabla15[[#This Row],[CARGO]],TSIMPLIFICADO[CARGO],TSIMPLIFICADO[CATEGORIA DEL SERVIDOR],Tabla15[[#This Row],[TIPO]])</f>
        <v>FIJO</v>
      </c>
      <c r="M793" s="21" t="str">
        <f>IF(Tabla15[[#This Row],[CTA]]="2.1.1.3.01","TRAMITE DE PENSION",IF(Tabla15[[#This Row],[CAT1]]&lt;&gt;"",Tabla15[[#This Row],[CAT1]],Tabla15[[#This Row],[CAT2]]))</f>
        <v>FIJO</v>
      </c>
      <c r="N793" s="86" t="str">
        <f>_xlfn.XLOOKUP(Tabla15[[#This Row],[cedula]],TFECHA[cedula],TFECHA[desde],"")</f>
        <v/>
      </c>
      <c r="O793" s="86" t="str">
        <f>_xlfn.XLOOKUP(Tabla15[[#This Row],[cedula]],TFECHA[cedula],TFECHA[hasta],"")</f>
        <v/>
      </c>
      <c r="P793" s="34">
        <f>_xlfn.XLOOKUP(Tabla15[[#This Row],[COD]],TNOMINA[CODIGO],TNOMINA[sbruto])</f>
        <v>90000</v>
      </c>
      <c r="Q793" s="34">
        <f>_xlfn.XLOOKUP(Tabla15[[#This Row],[COD]],TNOMINA[CODIGO],TNOMINA[ISR])</f>
        <v>9753.1200000000008</v>
      </c>
      <c r="R793" s="34">
        <f>_xlfn.XLOOKUP(Tabla15[[#This Row],[COD]],TNOMINA[CODIGO],TNOMINA[SFS])</f>
        <v>2736</v>
      </c>
      <c r="S793" s="34">
        <f>_xlfn.XLOOKUP(Tabla15[[#This Row],[COD]],TNOMINA[CODIGO],TNOMINA[AFP])</f>
        <v>2583</v>
      </c>
      <c r="T793" s="34">
        <f>_xlfn.XLOOKUP(Tabla15[[#This Row],[COD]],TNOMINA[CODIGO],TNOMINA[Otros Descuentos])</f>
        <v>25</v>
      </c>
      <c r="U793" s="34">
        <f>_xlfn.XLOOKUP(Tabla15[[#This Row],[COD]],TNOMINA[CODIGO],TNOMINA[sneto])</f>
        <v>74902.880000000005</v>
      </c>
      <c r="V793" s="21" t="str" cm="1">
        <f t="array" ref="V793">_xlfn.XLOOKUP(Tabla15[[#This Row],[cedula]],MINC_022025[NUMERO_DOCUMENTO],LEFT(MINC_022025[GENERO],1))</f>
        <v>M</v>
      </c>
      <c r="W793" s="56" t="str">
        <f>_xlfn.XLOOKUP(Tabla15[[#This Row],[DIRECCIÓN O DEPARTAMENTO]],MINC_022025[LUGAR_FUNCIONES],MINC_022025[LUGAR_FUNCIONES_CODIGO])</f>
        <v>01.83.04.00.02.02</v>
      </c>
      <c r="X793" s="21">
        <f>LEN(Tabla15[[#This Row],[CODIGO LUGAR]])</f>
        <v>17</v>
      </c>
      <c r="Y793" s="21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>
      <c r="A794" s="42" t="str">
        <f>Tabla15[[#This Row],[cedula]]&amp;Tabla15[[#This Row],[CTA]]&amp;Tabla15[[#This Row],[prog]]</f>
        <v>001006753212.1.1.1.0101</v>
      </c>
      <c r="B794" s="21" t="s">
        <v>1787</v>
      </c>
      <c r="C794" s="59" t="s">
        <v>1807</v>
      </c>
      <c r="D794" s="59" t="s">
        <v>5730</v>
      </c>
      <c r="E794" s="59" t="s">
        <v>5731</v>
      </c>
      <c r="F794" s="59" t="s">
        <v>9</v>
      </c>
      <c r="G794" s="59" t="s">
        <v>1344</v>
      </c>
      <c r="H794" s="21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94" s="21" t="str">
        <f>_xlfn.XLOOKUP(Tabla15[[#This Row],[cedula]],MINC_022025[CATEGORIA_PROPIA],MINC_022025[CARGO],_xlfn.XLOOKUP(Tabla15[[#This Row],[COD]],TNOMINA[CODIGO],TNOMINA[cargo]))</f>
        <v>SECRETARIA</v>
      </c>
      <c r="J794" s="21" t="str">
        <f>_xlfn.XLOOKUP(Tabla15[[#This Row],[cedula]],MINC_022025[NUMERO_DOCUMENTO],MINC_022025[LUGAR_FUNCIONES])</f>
        <v>DEPARTAMENTO DE FOLKLORE</v>
      </c>
      <c r="K7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4" s="21" t="str">
        <f>_xlfn.XLOOKUP(Tabla15[[#This Row],[CARGO]],TSIMPLIFICADO[CARGO],TSIMPLIFICADO[CATEGORIA DEL SERVIDOR],Tabla15[[#This Row],[TIPO]])</f>
        <v>ESTATUTO SIMPLIFICADO</v>
      </c>
      <c r="M794" s="21" t="str">
        <f>IF(Tabla15[[#This Row],[CTA]]="2.1.1.3.01","TRAMITE DE PENSION",IF(Tabla15[[#This Row],[CAT1]]&lt;&gt;"",Tabla15[[#This Row],[CAT1]],Tabla15[[#This Row],[CAT2]]))</f>
        <v>ESTATUTO SIMPLIFICADO</v>
      </c>
      <c r="N794" s="86" t="str">
        <f>_xlfn.XLOOKUP(Tabla15[[#This Row],[cedula]],TFECHA[cedula],TFECHA[desde],"")</f>
        <v/>
      </c>
      <c r="O794" s="86" t="str">
        <f>_xlfn.XLOOKUP(Tabla15[[#This Row],[cedula]],TFECHA[cedula],TFECHA[hasta],"")</f>
        <v/>
      </c>
      <c r="P794" s="34">
        <f>_xlfn.XLOOKUP(Tabla15[[#This Row],[COD]],TNOMINA[CODIGO],TNOMINA[sbruto])</f>
        <v>35000</v>
      </c>
      <c r="Q794" s="34">
        <f>_xlfn.XLOOKUP(Tabla15[[#This Row],[COD]],TNOMINA[CODIGO],TNOMINA[ISR])</f>
        <v>0</v>
      </c>
      <c r="R794" s="34">
        <f>_xlfn.XLOOKUP(Tabla15[[#This Row],[COD]],TNOMINA[CODIGO],TNOMINA[SFS])</f>
        <v>1064</v>
      </c>
      <c r="S794" s="34">
        <f>_xlfn.XLOOKUP(Tabla15[[#This Row],[COD]],TNOMINA[CODIGO],TNOMINA[AFP])</f>
        <v>1004.5</v>
      </c>
      <c r="T794" s="34">
        <f>_xlfn.XLOOKUP(Tabla15[[#This Row],[COD]],TNOMINA[CODIGO],TNOMINA[Otros Descuentos])</f>
        <v>0</v>
      </c>
      <c r="U794" s="34">
        <f>_xlfn.XLOOKUP(Tabla15[[#This Row],[COD]],TNOMINA[CODIGO],TNOMINA[sneto])</f>
        <v>32906.5</v>
      </c>
      <c r="V794" s="21" t="str" cm="1">
        <f t="array" ref="V794">_xlfn.XLOOKUP(Tabla15[[#This Row],[cedula]],MINC_022025[NUMERO_DOCUMENTO],LEFT(MINC_022025[GENERO],1))</f>
        <v>F</v>
      </c>
      <c r="W794" s="56" t="str">
        <f>_xlfn.XLOOKUP(Tabla15[[#This Row],[DIRECCIÓN O DEPARTAMENTO]],MINC_022025[LUGAR_FUNCIONES],MINC_022025[LUGAR_FUNCIONES_CODIGO])</f>
        <v>01.83.04.00.02.02</v>
      </c>
      <c r="X794" s="21">
        <f>LEN(Tabla15[[#This Row],[CODIGO LUGAR]])</f>
        <v>17</v>
      </c>
      <c r="Y794" s="21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>
      <c r="A795" s="42" t="str">
        <f>Tabla15[[#This Row],[cedula]]&amp;Tabla15[[#This Row],[CTA]]&amp;Tabla15[[#This Row],[prog]]</f>
        <v>402090244502.1.1.1.0101</v>
      </c>
      <c r="B795" s="21" t="s">
        <v>1787</v>
      </c>
      <c r="C795" s="59" t="s">
        <v>1807</v>
      </c>
      <c r="D795" s="59" t="s">
        <v>5730</v>
      </c>
      <c r="E795" s="59" t="s">
        <v>5731</v>
      </c>
      <c r="F795" s="59" t="s">
        <v>9</v>
      </c>
      <c r="G795" s="59" t="s">
        <v>2599</v>
      </c>
      <c r="H795" s="21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795" s="21" t="str">
        <f>_xlfn.XLOOKUP(Tabla15[[#This Row],[cedula]],MINC_022025[CATEGORIA_PROPIA],MINC_022025[CARGO],_xlfn.XLOOKUP(Tabla15[[#This Row],[COD]],TNOMINA[CODIGO],TNOMINA[cargo]))</f>
        <v>AUXILIAR ADMINISTRATIVO (A)</v>
      </c>
      <c r="J795" s="21" t="str">
        <f>_xlfn.XLOOKUP(Tabla15[[#This Row],[cedula]],MINC_022025[NUMERO_DOCUMENTO],MINC_022025[LUGAR_FUNCIONES])</f>
        <v>DEPARTAMENTO DE FOLKLORE</v>
      </c>
      <c r="K7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5" s="21" t="str">
        <f>_xlfn.XLOOKUP(Tabla15[[#This Row],[CARGO]],TSIMPLIFICADO[CARGO],TSIMPLIFICADO[CATEGORIA DEL SERVIDOR],Tabla15[[#This Row],[TIPO]])</f>
        <v>ESTATUTO SIMPLIFICADO</v>
      </c>
      <c r="M795" s="21" t="str">
        <f>IF(Tabla15[[#This Row],[CTA]]="2.1.1.3.01","TRAMITE DE PENSION",IF(Tabla15[[#This Row],[CAT1]]&lt;&gt;"",Tabla15[[#This Row],[CAT1]],Tabla15[[#This Row],[CAT2]]))</f>
        <v>ESTATUTO SIMPLIFICADO</v>
      </c>
      <c r="N795" s="86" t="str">
        <f>_xlfn.XLOOKUP(Tabla15[[#This Row],[cedula]],TFECHA[cedula],TFECHA[desde],"")</f>
        <v/>
      </c>
      <c r="O795" s="86" t="str">
        <f>_xlfn.XLOOKUP(Tabla15[[#This Row],[cedula]],TFECHA[cedula],TFECHA[hasta],"")</f>
        <v/>
      </c>
      <c r="P795" s="34">
        <f>_xlfn.XLOOKUP(Tabla15[[#This Row],[COD]],TNOMINA[CODIGO],TNOMINA[sbruto])</f>
        <v>30000</v>
      </c>
      <c r="Q795" s="34">
        <f>_xlfn.XLOOKUP(Tabla15[[#This Row],[COD]],TNOMINA[CODIGO],TNOMINA[ISR])</f>
        <v>0</v>
      </c>
      <c r="R795" s="34">
        <f>_xlfn.XLOOKUP(Tabla15[[#This Row],[COD]],TNOMINA[CODIGO],TNOMINA[SFS])</f>
        <v>912</v>
      </c>
      <c r="S795" s="34">
        <f>_xlfn.XLOOKUP(Tabla15[[#This Row],[COD]],TNOMINA[CODIGO],TNOMINA[AFP])</f>
        <v>861</v>
      </c>
      <c r="T795" s="34">
        <f>_xlfn.XLOOKUP(Tabla15[[#This Row],[COD]],TNOMINA[CODIGO],TNOMINA[Otros Descuentos])</f>
        <v>0</v>
      </c>
      <c r="U795" s="34">
        <f>_xlfn.XLOOKUP(Tabla15[[#This Row],[COD]],TNOMINA[CODIGO],TNOMINA[sneto])</f>
        <v>18134.27</v>
      </c>
      <c r="V795" s="21" t="str" cm="1">
        <f t="array" ref="V795">_xlfn.XLOOKUP(Tabla15[[#This Row],[cedula]],MINC_022025[NUMERO_DOCUMENTO],LEFT(MINC_022025[GENERO],1))</f>
        <v>F</v>
      </c>
      <c r="W795" s="56" t="str">
        <f>_xlfn.XLOOKUP(Tabla15[[#This Row],[DIRECCIÓN O DEPARTAMENTO]],MINC_022025[LUGAR_FUNCIONES],MINC_022025[LUGAR_FUNCIONES_CODIGO])</f>
        <v>01.83.04.00.02.02</v>
      </c>
      <c r="X795" s="21">
        <f>LEN(Tabla15[[#This Row],[CODIGO LUGAR]])</f>
        <v>17</v>
      </c>
      <c r="Y795" s="21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>
      <c r="A796" s="42" t="str">
        <f>Tabla15[[#This Row],[cedula]]&amp;Tabla15[[#This Row],[CTA]]&amp;Tabla15[[#This Row],[prog]]</f>
        <v>224007581282.1.1.1.0101</v>
      </c>
      <c r="B796" s="21" t="s">
        <v>1787</v>
      </c>
      <c r="C796" s="59" t="s">
        <v>1807</v>
      </c>
      <c r="D796" s="59" t="s">
        <v>5730</v>
      </c>
      <c r="E796" s="59" t="s">
        <v>5731</v>
      </c>
      <c r="F796" s="59" t="s">
        <v>9</v>
      </c>
      <c r="G796" s="59" t="s">
        <v>1433</v>
      </c>
      <c r="H796" s="21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96" s="21" t="str">
        <f>_xlfn.XLOOKUP(Tabla15[[#This Row],[cedula]],MINC_022025[CATEGORIA_PROPIA],MINC_022025[CARGO],_xlfn.XLOOKUP(Tabla15[[#This Row],[COD]],TNOMINA[CODIGO],TNOMINA[cargo]))</f>
        <v>AUXILIAR ADMINISTRATIVO (A)</v>
      </c>
      <c r="J796" s="21" t="str">
        <f>_xlfn.XLOOKUP(Tabla15[[#This Row],[cedula]],MINC_022025[NUMERO_DOCUMENTO],MINC_022025[LUGAR_FUNCIONES])</f>
        <v>DEPARTAMENTO DE FOLKLORE</v>
      </c>
      <c r="K7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6" s="21" t="str">
        <f>_xlfn.XLOOKUP(Tabla15[[#This Row],[CARGO]],TSIMPLIFICADO[CARGO],TSIMPLIFICADO[CATEGORIA DEL SERVIDOR],Tabla15[[#This Row],[TIPO]])</f>
        <v>ESTATUTO SIMPLIFICADO</v>
      </c>
      <c r="M796" s="21" t="str">
        <f>IF(Tabla15[[#This Row],[CTA]]="2.1.1.3.01","TRAMITE DE PENSION",IF(Tabla15[[#This Row],[CAT1]]&lt;&gt;"",Tabla15[[#This Row],[CAT1]],Tabla15[[#This Row],[CAT2]]))</f>
        <v>ESTATUTO SIMPLIFICADO</v>
      </c>
      <c r="N796" s="86" t="str">
        <f>_xlfn.XLOOKUP(Tabla15[[#This Row],[cedula]],TFECHA[cedula],TFECHA[desde],"")</f>
        <v/>
      </c>
      <c r="O796" s="86" t="str">
        <f>_xlfn.XLOOKUP(Tabla15[[#This Row],[cedula]],TFECHA[cedula],TFECHA[hasta],"")</f>
        <v/>
      </c>
      <c r="P796" s="34">
        <f>_xlfn.XLOOKUP(Tabla15[[#This Row],[COD]],TNOMINA[CODIGO],TNOMINA[sbruto])</f>
        <v>25000</v>
      </c>
      <c r="Q796" s="34">
        <f>_xlfn.XLOOKUP(Tabla15[[#This Row],[COD]],TNOMINA[CODIGO],TNOMINA[ISR])</f>
        <v>0</v>
      </c>
      <c r="R796" s="34">
        <f>_xlfn.XLOOKUP(Tabla15[[#This Row],[COD]],TNOMINA[CODIGO],TNOMINA[SFS])</f>
        <v>760</v>
      </c>
      <c r="S796" s="34">
        <f>_xlfn.XLOOKUP(Tabla15[[#This Row],[COD]],TNOMINA[CODIGO],TNOMINA[AFP])</f>
        <v>717.5</v>
      </c>
      <c r="T796" s="34">
        <f>_xlfn.XLOOKUP(Tabla15[[#This Row],[COD]],TNOMINA[CODIGO],TNOMINA[Otros Descuentos])</f>
        <v>0</v>
      </c>
      <c r="U796" s="34">
        <f>_xlfn.XLOOKUP(Tabla15[[#This Row],[COD]],TNOMINA[CODIGO],TNOMINA[sneto])</f>
        <v>15073.88</v>
      </c>
      <c r="V796" s="21" t="str" cm="1">
        <f t="array" ref="V796">_xlfn.XLOOKUP(Tabla15[[#This Row],[cedula]],MINC_022025[NUMERO_DOCUMENTO],LEFT(MINC_022025[GENERO],1))</f>
        <v>M</v>
      </c>
      <c r="W796" s="56" t="str">
        <f>_xlfn.XLOOKUP(Tabla15[[#This Row],[DIRECCIÓN O DEPARTAMENTO]],MINC_022025[LUGAR_FUNCIONES],MINC_022025[LUGAR_FUNCIONES_CODIGO])</f>
        <v>01.83.04.00.02.02</v>
      </c>
      <c r="X796" s="21">
        <f>LEN(Tabla15[[#This Row],[CODIGO LUGAR]])</f>
        <v>17</v>
      </c>
      <c r="Y796" s="21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>
      <c r="A797" s="42" t="str">
        <f>Tabla15[[#This Row],[cedula]]&amp;Tabla15[[#This Row],[CTA]]&amp;Tabla15[[#This Row],[prog]]</f>
        <v>001089644462.1.1.1.0101</v>
      </c>
      <c r="B797" s="21" t="s">
        <v>1787</v>
      </c>
      <c r="C797" s="59" t="s">
        <v>1807</v>
      </c>
      <c r="D797" s="59" t="s">
        <v>5730</v>
      </c>
      <c r="E797" s="59" t="s">
        <v>5731</v>
      </c>
      <c r="F797" s="59" t="s">
        <v>9</v>
      </c>
      <c r="G797" s="59" t="s">
        <v>1253</v>
      </c>
      <c r="H797" s="21" t="str">
        <f>_xlfn.XLOOKUP(Tabla15[[#This Row],[cedula]],MINC_022025[CATEGORIA_PROPIA],MINC_022025[FECHA_INGRESO_PRIMER_CARGO],_xlfn.XLOOKUP(Tabla15[[#This Row],[COD]],TNOMINA[CODIGO],TNOMINA[nombre]))</f>
        <v>ANGELINA MICHEL</v>
      </c>
      <c r="I797" s="21" t="str">
        <f>_xlfn.XLOOKUP(Tabla15[[#This Row],[cedula]],MINC_022025[CATEGORIA_PROPIA],MINC_022025[CARGO],_xlfn.XLOOKUP(Tabla15[[#This Row],[COD]],TNOMINA[CODIGO],TNOMINA[cargo]))</f>
        <v>CONSERJE</v>
      </c>
      <c r="J797" s="21" t="str">
        <f>_xlfn.XLOOKUP(Tabla15[[#This Row],[cedula]],MINC_022025[NUMERO_DOCUMENTO],MINC_022025[LUGAR_FUNCIONES])</f>
        <v>DEPARTAMENTO DE FOLKLORE</v>
      </c>
      <c r="K7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7" s="21" t="str">
        <f>_xlfn.XLOOKUP(Tabla15[[#This Row],[CARGO]],TSIMPLIFICADO[CARGO],TSIMPLIFICADO[CATEGORIA DEL SERVIDOR],Tabla15[[#This Row],[TIPO]])</f>
        <v>ESTATUTO SIMPLIFICADO</v>
      </c>
      <c r="M797" s="21" t="str">
        <f>IF(Tabla15[[#This Row],[CTA]]="2.1.1.3.01","TRAMITE DE PENSION",IF(Tabla15[[#This Row],[CAT1]]&lt;&gt;"",Tabla15[[#This Row],[CAT1]],Tabla15[[#This Row],[CAT2]]))</f>
        <v>ESTATUTO SIMPLIFICADO</v>
      </c>
      <c r="N797" s="86" t="str">
        <f>_xlfn.XLOOKUP(Tabla15[[#This Row],[cedula]],TFECHA[cedula],TFECHA[desde],"")</f>
        <v/>
      </c>
      <c r="O797" s="86" t="str">
        <f>_xlfn.XLOOKUP(Tabla15[[#This Row],[cedula]],TFECHA[cedula],TFECHA[hasta],"")</f>
        <v/>
      </c>
      <c r="P797" s="34">
        <f>_xlfn.XLOOKUP(Tabla15[[#This Row],[COD]],TNOMINA[CODIGO],TNOMINA[sbruto])</f>
        <v>22000</v>
      </c>
      <c r="Q797" s="34">
        <f>_xlfn.XLOOKUP(Tabla15[[#This Row],[COD]],TNOMINA[CODIGO],TNOMINA[ISR])</f>
        <v>0</v>
      </c>
      <c r="R797" s="34">
        <f>_xlfn.XLOOKUP(Tabla15[[#This Row],[COD]],TNOMINA[CODIGO],TNOMINA[SFS])</f>
        <v>668.8</v>
      </c>
      <c r="S797" s="34">
        <f>_xlfn.XLOOKUP(Tabla15[[#This Row],[COD]],TNOMINA[CODIGO],TNOMINA[AFP])</f>
        <v>631.4</v>
      </c>
      <c r="T797" s="34">
        <f>_xlfn.XLOOKUP(Tabla15[[#This Row],[COD]],TNOMINA[CODIGO],TNOMINA[Otros Descuentos])</f>
        <v>0</v>
      </c>
      <c r="U797" s="34">
        <f>_xlfn.XLOOKUP(Tabla15[[#This Row],[COD]],TNOMINA[CODIGO],TNOMINA[sneto])</f>
        <v>12408.62</v>
      </c>
      <c r="V797" s="21" t="str" cm="1">
        <f t="array" ref="V797">_xlfn.XLOOKUP(Tabla15[[#This Row],[cedula]],MINC_022025[NUMERO_DOCUMENTO],LEFT(MINC_022025[GENERO],1))</f>
        <v>F</v>
      </c>
      <c r="W797" s="56" t="str">
        <f>_xlfn.XLOOKUP(Tabla15[[#This Row],[DIRECCIÓN O DEPARTAMENTO]],MINC_022025[LUGAR_FUNCIONES],MINC_022025[LUGAR_FUNCIONES_CODIGO])</f>
        <v>01.83.04.00.02.02</v>
      </c>
      <c r="X797" s="21">
        <f>LEN(Tabla15[[#This Row],[CODIGO LUGAR]])</f>
        <v>17</v>
      </c>
      <c r="Y797" s="21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>
      <c r="A798" s="42" t="str">
        <f>Tabla15[[#This Row],[cedula]]&amp;Tabla15[[#This Row],[CTA]]&amp;Tabla15[[#This Row],[prog]]</f>
        <v>001042680732.1.1.1.0101</v>
      </c>
      <c r="B798" s="21" t="s">
        <v>1787</v>
      </c>
      <c r="C798" s="59" t="s">
        <v>1807</v>
      </c>
      <c r="D798" s="59" t="s">
        <v>5730</v>
      </c>
      <c r="E798" s="59" t="s">
        <v>5731</v>
      </c>
      <c r="F798" s="59" t="s">
        <v>9</v>
      </c>
      <c r="G798" s="59" t="s">
        <v>1281</v>
      </c>
      <c r="H798" s="21" t="str">
        <f>_xlfn.XLOOKUP(Tabla15[[#This Row],[cedula]],MINC_022025[CATEGORIA_PROPIA],MINC_022025[FECHA_INGRESO_PRIMER_CARGO],_xlfn.XLOOKUP(Tabla15[[#This Row],[COD]],TNOMINA[CODIGO],TNOMINA[nombre]))</f>
        <v>DIOMEDES GUZMAN SUAZO</v>
      </c>
      <c r="I798" s="21" t="str">
        <f>_xlfn.XLOOKUP(Tabla15[[#This Row],[cedula]],MINC_022025[CATEGORIA_PROPIA],MINC_022025[CARGO],_xlfn.XLOOKUP(Tabla15[[#This Row],[COD]],TNOMINA[CODIGO],TNOMINA[cargo]))</f>
        <v>COORDINADOR (A) DOCENTE</v>
      </c>
      <c r="J798" s="21" t="str">
        <f>_xlfn.XLOOKUP(Tabla15[[#This Row],[cedula]],MINC_022025[NUMERO_DOCUMENTO],MINC_022025[LUGAR_FUNCIONES])</f>
        <v>DEPARTAMENTO DE ANIMACION SOCIOCULTURAL</v>
      </c>
      <c r="K7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8" s="21" t="str">
        <f>_xlfn.XLOOKUP(Tabla15[[#This Row],[CARGO]],TSIMPLIFICADO[CARGO],TSIMPLIFICADO[CATEGORIA DEL SERVIDOR],Tabla15[[#This Row],[TIPO]])</f>
        <v>FIJO</v>
      </c>
      <c r="M798" s="21" t="str">
        <f>IF(Tabla15[[#This Row],[CTA]]="2.1.1.3.01","TRAMITE DE PENSION",IF(Tabla15[[#This Row],[CAT1]]&lt;&gt;"",Tabla15[[#This Row],[CAT1]],Tabla15[[#This Row],[CAT2]]))</f>
        <v>FIJO</v>
      </c>
      <c r="N798" s="86" t="str">
        <f>_xlfn.XLOOKUP(Tabla15[[#This Row],[cedula]],TFECHA[cedula],TFECHA[desde],"")</f>
        <v/>
      </c>
      <c r="O798" s="86" t="str">
        <f>_xlfn.XLOOKUP(Tabla15[[#This Row],[cedula]],TFECHA[cedula],TFECHA[hasta],"")</f>
        <v/>
      </c>
      <c r="P798" s="34">
        <f>_xlfn.XLOOKUP(Tabla15[[#This Row],[COD]],TNOMINA[CODIGO],TNOMINA[sbruto])</f>
        <v>50000</v>
      </c>
      <c r="Q798" s="34">
        <f>_xlfn.XLOOKUP(Tabla15[[#This Row],[COD]],TNOMINA[CODIGO],TNOMINA[ISR])</f>
        <v>1854</v>
      </c>
      <c r="R798" s="34">
        <f>_xlfn.XLOOKUP(Tabla15[[#This Row],[COD]],TNOMINA[CODIGO],TNOMINA[SFS])</f>
        <v>1520</v>
      </c>
      <c r="S798" s="34">
        <f>_xlfn.XLOOKUP(Tabla15[[#This Row],[COD]],TNOMINA[CODIGO],TNOMINA[AFP])</f>
        <v>1435</v>
      </c>
      <c r="T798" s="34">
        <f>_xlfn.XLOOKUP(Tabla15[[#This Row],[COD]],TNOMINA[CODIGO],TNOMINA[Otros Descuentos])</f>
        <v>15560.52</v>
      </c>
      <c r="U798" s="34">
        <f>_xlfn.XLOOKUP(Tabla15[[#This Row],[COD]],TNOMINA[CODIGO],TNOMINA[sneto])</f>
        <v>29630.48</v>
      </c>
      <c r="V798" s="21" t="str" cm="1">
        <f t="array" ref="V798">_xlfn.XLOOKUP(Tabla15[[#This Row],[cedula]],MINC_022025[NUMERO_DOCUMENTO],LEFT(MINC_022025[GENERO],1))</f>
        <v>M</v>
      </c>
      <c r="W798" s="56" t="str">
        <f>_xlfn.XLOOKUP(Tabla15[[#This Row],[DIRECCIÓN O DEPARTAMENTO]],MINC_022025[LUGAR_FUNCIONES],MINC_022025[LUGAR_FUNCIONES_CODIGO])</f>
        <v>01.83.04.00.02.03</v>
      </c>
      <c r="X798" s="21">
        <f>LEN(Tabla15[[#This Row],[CODIGO LUGAR]])</f>
        <v>17</v>
      </c>
      <c r="Y798" s="21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>
      <c r="A799" s="42" t="str">
        <f>Tabla15[[#This Row],[cedula]]&amp;Tabla15[[#This Row],[CTA]]&amp;Tabla15[[#This Row],[prog]]</f>
        <v>001046926292.1.1.1.0101</v>
      </c>
      <c r="B799" s="21" t="s">
        <v>1787</v>
      </c>
      <c r="C799" s="59" t="s">
        <v>1807</v>
      </c>
      <c r="D799" s="59" t="s">
        <v>5730</v>
      </c>
      <c r="E799" s="59" t="s">
        <v>5731</v>
      </c>
      <c r="F799" s="59" t="s">
        <v>9</v>
      </c>
      <c r="G799" s="59" t="s">
        <v>1282</v>
      </c>
      <c r="H799" s="21" t="str">
        <f>_xlfn.XLOOKUP(Tabla15[[#This Row],[cedula]],MINC_022025[CATEGORIA_PROPIA],MINC_022025[FECHA_INGRESO_PRIMER_CARGO],_xlfn.XLOOKUP(Tabla15[[#This Row],[COD]],TNOMINA[CODIGO],TNOMINA[nombre]))</f>
        <v>DIONICIO PATIÑO INFANTE</v>
      </c>
      <c r="I799" s="21" t="str">
        <f>_xlfn.XLOOKUP(Tabla15[[#This Row],[cedula]],MINC_022025[CATEGORIA_PROPIA],MINC_022025[CARGO],_xlfn.XLOOKUP(Tabla15[[#This Row],[COD]],TNOMINA[CODIGO],TNOMINA[cargo]))</f>
        <v>SUB-DIRECTOR ARTISTICO</v>
      </c>
      <c r="J799" s="21" t="str">
        <f>_xlfn.XLOOKUP(Tabla15[[#This Row],[cedula]],MINC_022025[NUMERO_DOCUMENTO],MINC_022025[LUGAR_FUNCIONES])</f>
        <v>DEPARTAMENTO DE ANIMACION SOCIOCULTURAL</v>
      </c>
      <c r="K7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799" s="21" t="str">
        <f>_xlfn.XLOOKUP(Tabla15[[#This Row],[CARGO]],TSIMPLIFICADO[CARGO],TSIMPLIFICADO[CATEGORIA DEL SERVIDOR],Tabla15[[#This Row],[TIPO]])</f>
        <v>FIJO</v>
      </c>
      <c r="M799" s="21" t="str">
        <f>IF(Tabla15[[#This Row],[CTA]]="2.1.1.3.01","TRAMITE DE PENSION",IF(Tabla15[[#This Row],[CAT1]]&lt;&gt;"",Tabla15[[#This Row],[CAT1]],Tabla15[[#This Row],[CAT2]]))</f>
        <v>FIJO</v>
      </c>
      <c r="N799" s="86" t="str">
        <f>_xlfn.XLOOKUP(Tabla15[[#This Row],[cedula]],TFECHA[cedula],TFECHA[desde],"")</f>
        <v/>
      </c>
      <c r="O799" s="86" t="str">
        <f>_xlfn.XLOOKUP(Tabla15[[#This Row],[cedula]],TFECHA[cedula],TFECHA[hasta],"")</f>
        <v/>
      </c>
      <c r="P799" s="34">
        <f>_xlfn.XLOOKUP(Tabla15[[#This Row],[COD]],TNOMINA[CODIGO],TNOMINA[sbruto])</f>
        <v>50000</v>
      </c>
      <c r="Q799" s="34">
        <f>_xlfn.XLOOKUP(Tabla15[[#This Row],[COD]],TNOMINA[CODIGO],TNOMINA[ISR])</f>
        <v>1854</v>
      </c>
      <c r="R799" s="34">
        <f>_xlfn.XLOOKUP(Tabla15[[#This Row],[COD]],TNOMINA[CODIGO],TNOMINA[SFS])</f>
        <v>1520</v>
      </c>
      <c r="S799" s="34">
        <f>_xlfn.XLOOKUP(Tabla15[[#This Row],[COD]],TNOMINA[CODIGO],TNOMINA[AFP])</f>
        <v>1435</v>
      </c>
      <c r="T799" s="34">
        <f>_xlfn.XLOOKUP(Tabla15[[#This Row],[COD]],TNOMINA[CODIGO],TNOMINA[Otros Descuentos])</f>
        <v>37145.5</v>
      </c>
      <c r="U799" s="34">
        <f>_xlfn.XLOOKUP(Tabla15[[#This Row],[COD]],TNOMINA[CODIGO],TNOMINA[sneto])</f>
        <v>8045.5</v>
      </c>
      <c r="V799" s="21" t="str" cm="1">
        <f t="array" ref="V799">_xlfn.XLOOKUP(Tabla15[[#This Row],[cedula]],MINC_022025[NUMERO_DOCUMENTO],LEFT(MINC_022025[GENERO],1))</f>
        <v>M</v>
      </c>
      <c r="W799" s="56" t="str">
        <f>_xlfn.XLOOKUP(Tabla15[[#This Row],[DIRECCIÓN O DEPARTAMENTO]],MINC_022025[LUGAR_FUNCIONES],MINC_022025[LUGAR_FUNCIONES_CODIGO])</f>
        <v>01.83.04.00.02.03</v>
      </c>
      <c r="X799" s="21">
        <f>LEN(Tabla15[[#This Row],[CODIGO LUGAR]])</f>
        <v>17</v>
      </c>
      <c r="Y799" s="21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>
      <c r="A800" s="42" t="str">
        <f>Tabla15[[#This Row],[cedula]]&amp;Tabla15[[#This Row],[CTA]]&amp;Tabla15[[#This Row],[prog]]</f>
        <v>027000065762.1.1.1.0101</v>
      </c>
      <c r="B800" s="21" t="s">
        <v>1787</v>
      </c>
      <c r="C800" s="59" t="s">
        <v>1807</v>
      </c>
      <c r="D800" s="59" t="s">
        <v>5730</v>
      </c>
      <c r="E800" s="59" t="s">
        <v>5731</v>
      </c>
      <c r="F800" s="59" t="s">
        <v>9</v>
      </c>
      <c r="G800" s="59" t="s">
        <v>1657</v>
      </c>
      <c r="H800" s="21" t="str">
        <f>_xlfn.XLOOKUP(Tabla15[[#This Row],[cedula]],MINC_022025[CATEGORIA_PROPIA],MINC_022025[FECHA_INGRESO_PRIMER_CARGO],_xlfn.XLOOKUP(Tabla15[[#This Row],[COD]],TNOMINA[CODIGO],TNOMINA[nombre]))</f>
        <v>VIDAL DE LA CRUZ CASTRO</v>
      </c>
      <c r="I800" s="21" t="str">
        <f>_xlfn.XLOOKUP(Tabla15[[#This Row],[cedula]],MINC_022025[CATEGORIA_PROPIA],MINC_022025[CARGO],_xlfn.XLOOKUP(Tabla15[[#This Row],[COD]],TNOMINA[CODIGO],TNOMINA[cargo]))</f>
        <v>SUB DIRECTOR OPERATIVO</v>
      </c>
      <c r="J800" s="21" t="str">
        <f>_xlfn.XLOOKUP(Tabla15[[#This Row],[cedula]],MINC_022025[NUMERO_DOCUMENTO],MINC_022025[LUGAR_FUNCIONES])</f>
        <v>DEPARTAMENTO DE ANIMACION SOCIOCULTURAL</v>
      </c>
      <c r="K8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0" s="21" t="str">
        <f>_xlfn.XLOOKUP(Tabla15[[#This Row],[CARGO]],TSIMPLIFICADO[CARGO],TSIMPLIFICADO[CATEGORIA DEL SERVIDOR],Tabla15[[#This Row],[TIPO]])</f>
        <v>FIJO</v>
      </c>
      <c r="M800" s="21" t="str">
        <f>IF(Tabla15[[#This Row],[CTA]]="2.1.1.3.01","TRAMITE DE PENSION",IF(Tabla15[[#This Row],[CAT1]]&lt;&gt;"",Tabla15[[#This Row],[CAT1]],Tabla15[[#This Row],[CAT2]]))</f>
        <v>FIJO</v>
      </c>
      <c r="N800" s="86" t="str">
        <f>_xlfn.XLOOKUP(Tabla15[[#This Row],[cedula]],TFECHA[cedula],TFECHA[desde],"")</f>
        <v/>
      </c>
      <c r="O800" s="86" t="str">
        <f>_xlfn.XLOOKUP(Tabla15[[#This Row],[cedula]],TFECHA[cedula],TFECHA[hasta],"")</f>
        <v/>
      </c>
      <c r="P800" s="34">
        <f>_xlfn.XLOOKUP(Tabla15[[#This Row],[COD]],TNOMINA[CODIGO],TNOMINA[sbruto])</f>
        <v>40000</v>
      </c>
      <c r="Q800" s="34">
        <f>_xlfn.XLOOKUP(Tabla15[[#This Row],[COD]],TNOMINA[CODIGO],TNOMINA[ISR])</f>
        <v>442.65</v>
      </c>
      <c r="R800" s="34">
        <f>_xlfn.XLOOKUP(Tabla15[[#This Row],[COD]],TNOMINA[CODIGO],TNOMINA[SFS])</f>
        <v>1216</v>
      </c>
      <c r="S800" s="34">
        <f>_xlfn.XLOOKUP(Tabla15[[#This Row],[COD]],TNOMINA[CODIGO],TNOMINA[AFP])</f>
        <v>1148</v>
      </c>
      <c r="T800" s="34">
        <f>_xlfn.XLOOKUP(Tabla15[[#This Row],[COD]],TNOMINA[CODIGO],TNOMINA[Otros Descuentos])</f>
        <v>6362.48</v>
      </c>
      <c r="U800" s="34">
        <f>_xlfn.XLOOKUP(Tabla15[[#This Row],[COD]],TNOMINA[CODIGO],TNOMINA[sneto])</f>
        <v>30830.87</v>
      </c>
      <c r="V800" s="21" t="str" cm="1">
        <f t="array" ref="V800">_xlfn.XLOOKUP(Tabla15[[#This Row],[cedula]],MINC_022025[NUMERO_DOCUMENTO],LEFT(MINC_022025[GENERO],1))</f>
        <v>F</v>
      </c>
      <c r="W800" s="56" t="str">
        <f>_xlfn.XLOOKUP(Tabla15[[#This Row],[DIRECCIÓN O DEPARTAMENTO]],MINC_022025[LUGAR_FUNCIONES],MINC_022025[LUGAR_FUNCIONES_CODIGO])</f>
        <v>01.83.04.00.02.03</v>
      </c>
      <c r="X800" s="21">
        <f>LEN(Tabla15[[#This Row],[CODIGO LUGAR]])</f>
        <v>17</v>
      </c>
      <c r="Y800" s="21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>
      <c r="A801" s="42" t="str">
        <f>Tabla15[[#This Row],[cedula]]&amp;Tabla15[[#This Row],[CTA]]&amp;Tabla15[[#This Row],[prog]]</f>
        <v>223014896172.1.1.1.0101</v>
      </c>
      <c r="B801" s="21" t="s">
        <v>1787</v>
      </c>
      <c r="C801" s="59" t="s">
        <v>1807</v>
      </c>
      <c r="D801" s="59" t="s">
        <v>5730</v>
      </c>
      <c r="E801" s="59" t="s">
        <v>5731</v>
      </c>
      <c r="F801" s="59" t="s">
        <v>9</v>
      </c>
      <c r="G801" s="59" t="s">
        <v>2947</v>
      </c>
      <c r="H801" s="21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801" s="21" t="str">
        <f>_xlfn.XLOOKUP(Tabla15[[#This Row],[cedula]],MINC_022025[CATEGORIA_PROPIA],MINC_022025[CARGO],_xlfn.XLOOKUP(Tabla15[[#This Row],[COD]],TNOMINA[CODIGO],TNOMINA[cargo]))</f>
        <v>RECEPCIONISTA</v>
      </c>
      <c r="J801" s="21" t="str">
        <f>_xlfn.XLOOKUP(Tabla15[[#This Row],[cedula]],MINC_022025[NUMERO_DOCUMENTO],MINC_022025[LUGAR_FUNCIONES])</f>
        <v>DEPARTAMENTO DE ANIMACION SOCIOCULTURAL</v>
      </c>
      <c r="K8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1" s="21" t="str">
        <f>_xlfn.XLOOKUP(Tabla15[[#This Row],[CARGO]],TSIMPLIFICADO[CARGO],TSIMPLIFICADO[CATEGORIA DEL SERVIDOR],Tabla15[[#This Row],[TIPO]])</f>
        <v>ESTATUTO SIMPLIFICADO</v>
      </c>
      <c r="M801" s="21" t="str">
        <f>IF(Tabla15[[#This Row],[CTA]]="2.1.1.3.01","TRAMITE DE PENSION",IF(Tabla15[[#This Row],[CAT1]]&lt;&gt;"",Tabla15[[#This Row],[CAT1]],Tabla15[[#This Row],[CAT2]]))</f>
        <v>ESTATUTO SIMPLIFICADO</v>
      </c>
      <c r="N801" s="86" t="str">
        <f>_xlfn.XLOOKUP(Tabla15[[#This Row],[cedula]],TFECHA[cedula],TFECHA[desde],"")</f>
        <v/>
      </c>
      <c r="O801" s="86" t="str">
        <f>_xlfn.XLOOKUP(Tabla15[[#This Row],[cedula]],TFECHA[cedula],TFECHA[hasta],"")</f>
        <v/>
      </c>
      <c r="P801" s="34">
        <f>_xlfn.XLOOKUP(Tabla15[[#This Row],[COD]],TNOMINA[CODIGO],TNOMINA[sbruto])</f>
        <v>35000</v>
      </c>
      <c r="Q801" s="34">
        <f>_xlfn.XLOOKUP(Tabla15[[#This Row],[COD]],TNOMINA[CODIGO],TNOMINA[ISR])</f>
        <v>0</v>
      </c>
      <c r="R801" s="34">
        <f>_xlfn.XLOOKUP(Tabla15[[#This Row],[COD]],TNOMINA[CODIGO],TNOMINA[SFS])</f>
        <v>1064</v>
      </c>
      <c r="S801" s="34">
        <f>_xlfn.XLOOKUP(Tabla15[[#This Row],[COD]],TNOMINA[CODIGO],TNOMINA[AFP])</f>
        <v>1004.5</v>
      </c>
      <c r="T801" s="34">
        <f>_xlfn.XLOOKUP(Tabla15[[#This Row],[COD]],TNOMINA[CODIGO],TNOMINA[Otros Descuentos])</f>
        <v>0</v>
      </c>
      <c r="U801" s="34">
        <f>_xlfn.XLOOKUP(Tabla15[[#This Row],[COD]],TNOMINA[CODIGO],TNOMINA[sneto])</f>
        <v>29790.5</v>
      </c>
      <c r="V801" s="21" t="str" cm="1">
        <f t="array" ref="V801">_xlfn.XLOOKUP(Tabla15[[#This Row],[cedula]],MINC_022025[NUMERO_DOCUMENTO],LEFT(MINC_022025[GENERO],1))</f>
        <v>F</v>
      </c>
      <c r="W801" s="56" t="str">
        <f>_xlfn.XLOOKUP(Tabla15[[#This Row],[DIRECCIÓN O DEPARTAMENTO]],MINC_022025[LUGAR_FUNCIONES],MINC_022025[LUGAR_FUNCIONES_CODIGO])</f>
        <v>01.83.04.00.02.03</v>
      </c>
      <c r="X801" s="21">
        <f>LEN(Tabla15[[#This Row],[CODIGO LUGAR]])</f>
        <v>17</v>
      </c>
      <c r="Y801" s="21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>
      <c r="A802" s="42" t="str">
        <f>Tabla15[[#This Row],[cedula]]&amp;Tabla15[[#This Row],[CTA]]&amp;Tabla15[[#This Row],[prog]]</f>
        <v>001030624442.1.1.1.0101</v>
      </c>
      <c r="B802" s="21" t="s">
        <v>1787</v>
      </c>
      <c r="C802" s="59" t="s">
        <v>1807</v>
      </c>
      <c r="D802" s="59" t="s">
        <v>5730</v>
      </c>
      <c r="E802" s="59" t="s">
        <v>5731</v>
      </c>
      <c r="F802" s="59" t="s">
        <v>9</v>
      </c>
      <c r="G802" s="59" t="s">
        <v>822</v>
      </c>
      <c r="H802" s="21" t="str">
        <f>_xlfn.XLOOKUP(Tabla15[[#This Row],[cedula]],MINC_022025[CATEGORIA_PROPIA],MINC_022025[FECHA_INGRESO_PRIMER_CARGO],_xlfn.XLOOKUP(Tabla15[[#This Row],[COD]],TNOMINA[CODIGO],TNOMINA[nombre]))</f>
        <v>ANGEL MARIANO</v>
      </c>
      <c r="I802" s="21" t="str">
        <f>_xlfn.XLOOKUP(Tabla15[[#This Row],[cedula]],MINC_022025[CATEGORIA_PROPIA],MINC_022025[CARGO],_xlfn.XLOOKUP(Tabla15[[#This Row],[COD]],TNOMINA[CODIGO],TNOMINA[cargo]))</f>
        <v>GESTOR CULTURAL</v>
      </c>
      <c r="J802" s="21" t="str">
        <f>_xlfn.XLOOKUP(Tabla15[[#This Row],[cedula]],MINC_022025[NUMERO_DOCUMENTO],MINC_022025[LUGAR_FUNCIONES])</f>
        <v>DEPARTAMENTO DE ANIMACION SOCIOCULTURAL</v>
      </c>
      <c r="K8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02" s="21" t="str">
        <f>_xlfn.XLOOKUP(Tabla15[[#This Row],[CARGO]],TSIMPLIFICADO[CARGO],TSIMPLIFICADO[CATEGORIA DEL SERVIDOR],Tabla15[[#This Row],[TIPO]])</f>
        <v>FIJO</v>
      </c>
      <c r="M802" s="21" t="str">
        <f>IF(Tabla15[[#This Row],[CTA]]="2.1.1.3.01","TRAMITE DE PENSION",IF(Tabla15[[#This Row],[CAT1]]&lt;&gt;"",Tabla15[[#This Row],[CAT1]],Tabla15[[#This Row],[CAT2]]))</f>
        <v>CARRERA ADMINISTRATIVA</v>
      </c>
      <c r="N802" s="86" t="str">
        <f>_xlfn.XLOOKUP(Tabla15[[#This Row],[cedula]],TFECHA[cedula],TFECHA[desde],"")</f>
        <v/>
      </c>
      <c r="O802" s="86" t="str">
        <f>_xlfn.XLOOKUP(Tabla15[[#This Row],[cedula]],TFECHA[cedula],TFECHA[hasta],"")</f>
        <v/>
      </c>
      <c r="P802" s="34">
        <f>_xlfn.XLOOKUP(Tabla15[[#This Row],[COD]],TNOMINA[CODIGO],TNOMINA[sbruto])</f>
        <v>35000</v>
      </c>
      <c r="Q802" s="34">
        <f>_xlfn.XLOOKUP(Tabla15[[#This Row],[COD]],TNOMINA[CODIGO],TNOMINA[ISR])</f>
        <v>0</v>
      </c>
      <c r="R802" s="34">
        <f>_xlfn.XLOOKUP(Tabla15[[#This Row],[COD]],TNOMINA[CODIGO],TNOMINA[SFS])</f>
        <v>1064</v>
      </c>
      <c r="S802" s="34">
        <f>_xlfn.XLOOKUP(Tabla15[[#This Row],[COD]],TNOMINA[CODIGO],TNOMINA[AFP])</f>
        <v>1004.5</v>
      </c>
      <c r="T802" s="34">
        <f>_xlfn.XLOOKUP(Tabla15[[#This Row],[COD]],TNOMINA[CODIGO],TNOMINA[Otros Descuentos])</f>
        <v>0</v>
      </c>
      <c r="U802" s="34">
        <f>_xlfn.XLOOKUP(Tabla15[[#This Row],[COD]],TNOMINA[CODIGO],TNOMINA[sneto])</f>
        <v>31740.5</v>
      </c>
      <c r="V802" s="21" t="str" cm="1">
        <f t="array" ref="V802">_xlfn.XLOOKUP(Tabla15[[#This Row],[cedula]],MINC_022025[NUMERO_DOCUMENTO],LEFT(MINC_022025[GENERO],1))</f>
        <v>M</v>
      </c>
      <c r="W802" s="56" t="str">
        <f>_xlfn.XLOOKUP(Tabla15[[#This Row],[DIRECCIÓN O DEPARTAMENTO]],MINC_022025[LUGAR_FUNCIONES],MINC_022025[LUGAR_FUNCIONES_CODIGO])</f>
        <v>01.83.04.00.02.03</v>
      </c>
      <c r="X802" s="21">
        <f>LEN(Tabla15[[#This Row],[CODIGO LUGAR]])</f>
        <v>17</v>
      </c>
      <c r="Y802" s="21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>
      <c r="A803" s="42" t="str">
        <f>Tabla15[[#This Row],[cedula]]&amp;Tabla15[[#This Row],[CTA]]&amp;Tabla15[[#This Row],[prog]]</f>
        <v>001161110142.1.1.1.0101</v>
      </c>
      <c r="B803" s="21" t="s">
        <v>1787</v>
      </c>
      <c r="C803" s="59" t="s">
        <v>1807</v>
      </c>
      <c r="D803" s="59" t="s">
        <v>5730</v>
      </c>
      <c r="E803" s="59" t="s">
        <v>5731</v>
      </c>
      <c r="F803" s="59" t="s">
        <v>9</v>
      </c>
      <c r="G803" s="59" t="s">
        <v>1476</v>
      </c>
      <c r="H803" s="21" t="str">
        <f>_xlfn.XLOOKUP(Tabla15[[#This Row],[cedula]],MINC_022025[CATEGORIA_PROPIA],MINC_022025[FECHA_INGRESO_PRIMER_CARGO],_xlfn.XLOOKUP(Tabla15[[#This Row],[COD]],TNOMINA[CODIGO],TNOMINA[nombre]))</f>
        <v>MARTA BERNARDITA DE LOURDES MEJIA DE</v>
      </c>
      <c r="I803" s="21" t="str">
        <f>_xlfn.XLOOKUP(Tabla15[[#This Row],[cedula]],MINC_022025[CATEGORIA_PROPIA],MINC_022025[CARGO],_xlfn.XLOOKUP(Tabla15[[#This Row],[COD]],TNOMINA[CODIGO],TNOMINA[cargo]))</f>
        <v>SECRETARIA</v>
      </c>
      <c r="J803" s="21" t="str">
        <f>_xlfn.XLOOKUP(Tabla15[[#This Row],[cedula]],MINC_022025[NUMERO_DOCUMENTO],MINC_022025[LUGAR_FUNCIONES])</f>
        <v>DEPARTAMENTO DE ANIMACION SOCIOCULTURAL</v>
      </c>
      <c r="K8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3" s="21" t="str">
        <f>_xlfn.XLOOKUP(Tabla15[[#This Row],[CARGO]],TSIMPLIFICADO[CARGO],TSIMPLIFICADO[CATEGORIA DEL SERVIDOR],Tabla15[[#This Row],[TIPO]])</f>
        <v>ESTATUTO SIMPLIFICADO</v>
      </c>
      <c r="M803" s="21" t="str">
        <f>IF(Tabla15[[#This Row],[CTA]]="2.1.1.3.01","TRAMITE DE PENSION",IF(Tabla15[[#This Row],[CAT1]]&lt;&gt;"",Tabla15[[#This Row],[CAT1]],Tabla15[[#This Row],[CAT2]]))</f>
        <v>ESTATUTO SIMPLIFICADO</v>
      </c>
      <c r="N803" s="86" t="str">
        <f>_xlfn.XLOOKUP(Tabla15[[#This Row],[cedula]],TFECHA[cedula],TFECHA[desde],"")</f>
        <v/>
      </c>
      <c r="O803" s="86" t="str">
        <f>_xlfn.XLOOKUP(Tabla15[[#This Row],[cedula]],TFECHA[cedula],TFECHA[hasta],"")</f>
        <v/>
      </c>
      <c r="P803" s="34">
        <f>_xlfn.XLOOKUP(Tabla15[[#This Row],[COD]],TNOMINA[CODIGO],TNOMINA[sbruto])</f>
        <v>35000</v>
      </c>
      <c r="Q803" s="34">
        <f>_xlfn.XLOOKUP(Tabla15[[#This Row],[COD]],TNOMINA[CODIGO],TNOMINA[ISR])</f>
        <v>0</v>
      </c>
      <c r="R803" s="34">
        <f>_xlfn.XLOOKUP(Tabla15[[#This Row],[COD]],TNOMINA[CODIGO],TNOMINA[SFS])</f>
        <v>1064</v>
      </c>
      <c r="S803" s="34">
        <f>_xlfn.XLOOKUP(Tabla15[[#This Row],[COD]],TNOMINA[CODIGO],TNOMINA[AFP])</f>
        <v>1004.5</v>
      </c>
      <c r="T803" s="34">
        <f>_xlfn.XLOOKUP(Tabla15[[#This Row],[COD]],TNOMINA[CODIGO],TNOMINA[Otros Descuentos])</f>
        <v>0</v>
      </c>
      <c r="U803" s="34">
        <f>_xlfn.XLOOKUP(Tabla15[[#This Row],[COD]],TNOMINA[CODIGO],TNOMINA[sneto])</f>
        <v>27906.92</v>
      </c>
      <c r="V803" s="21" t="str" cm="1">
        <f t="array" ref="V803">_xlfn.XLOOKUP(Tabla15[[#This Row],[cedula]],MINC_022025[NUMERO_DOCUMENTO],LEFT(MINC_022025[GENERO],1))</f>
        <v>F</v>
      </c>
      <c r="W803" s="56" t="str">
        <f>_xlfn.XLOOKUP(Tabla15[[#This Row],[DIRECCIÓN O DEPARTAMENTO]],MINC_022025[LUGAR_FUNCIONES],MINC_022025[LUGAR_FUNCIONES_CODIGO])</f>
        <v>01.83.04.00.02.03</v>
      </c>
      <c r="X803" s="21">
        <f>LEN(Tabla15[[#This Row],[CODIGO LUGAR]])</f>
        <v>17</v>
      </c>
      <c r="Y803" s="21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>
      <c r="A804" s="42" t="str">
        <f>Tabla15[[#This Row],[cedula]]&amp;Tabla15[[#This Row],[CTA]]&amp;Tabla15[[#This Row],[prog]]</f>
        <v>001135334002.1.1.1.0101</v>
      </c>
      <c r="B804" s="21" t="s">
        <v>1787</v>
      </c>
      <c r="C804" s="59" t="s">
        <v>1807</v>
      </c>
      <c r="D804" s="59" t="s">
        <v>5730</v>
      </c>
      <c r="E804" s="59" t="s">
        <v>5731</v>
      </c>
      <c r="F804" s="59" t="s">
        <v>9</v>
      </c>
      <c r="G804" s="59" t="s">
        <v>1420</v>
      </c>
      <c r="H804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804" s="21" t="str">
        <f>_xlfn.XLOOKUP(Tabla15[[#This Row],[cedula]],MINC_022025[CATEGORIA_PROPIA],MINC_022025[CARGO],_xlfn.XLOOKUP(Tabla15[[#This Row],[COD]],TNOMINA[CODIGO],TNOMINA[cargo]))</f>
        <v>SECRETARIA</v>
      </c>
      <c r="J804" s="21" t="str">
        <f>_xlfn.XLOOKUP(Tabla15[[#This Row],[cedula]],MINC_022025[NUMERO_DOCUMENTO],MINC_022025[LUGAR_FUNCIONES])</f>
        <v>DEPARTAMENTO DE ANIMACION SOCIOCULTURAL</v>
      </c>
      <c r="K8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4" s="21" t="str">
        <f>_xlfn.XLOOKUP(Tabla15[[#This Row],[CARGO]],TSIMPLIFICADO[CARGO],TSIMPLIFICADO[CATEGORIA DEL SERVIDOR],Tabla15[[#This Row],[TIPO]])</f>
        <v>ESTATUTO SIMPLIFICADO</v>
      </c>
      <c r="M804" s="21" t="str">
        <f>IF(Tabla15[[#This Row],[CTA]]="2.1.1.3.01","TRAMITE DE PENSION",IF(Tabla15[[#This Row],[CAT1]]&lt;&gt;"",Tabla15[[#This Row],[CAT1]],Tabla15[[#This Row],[CAT2]]))</f>
        <v>ESTATUTO SIMPLIFICADO</v>
      </c>
      <c r="N804" s="86">
        <f>_xlfn.XLOOKUP(Tabla15[[#This Row],[cedula]],TFECHA[cedula],TFECHA[desde],"")</f>
        <v>45474</v>
      </c>
      <c r="O804" s="86" t="str">
        <f>_xlfn.XLOOKUP(Tabla15[[#This Row],[cedula]],TFECHA[cedula],TFECHA[hasta],"")</f>
        <v>N/A</v>
      </c>
      <c r="P804" s="34">
        <f>_xlfn.XLOOKUP(Tabla15[[#This Row],[COD]],TNOMINA[CODIGO],TNOMINA[sbruto])</f>
        <v>35000</v>
      </c>
      <c r="Q804" s="34">
        <f>_xlfn.XLOOKUP(Tabla15[[#This Row],[COD]],TNOMINA[CODIGO],TNOMINA[ISR])</f>
        <v>0</v>
      </c>
      <c r="R804" s="34">
        <f>_xlfn.XLOOKUP(Tabla15[[#This Row],[COD]],TNOMINA[CODIGO],TNOMINA[SFS])</f>
        <v>1064</v>
      </c>
      <c r="S804" s="34">
        <f>_xlfn.XLOOKUP(Tabla15[[#This Row],[COD]],TNOMINA[CODIGO],TNOMINA[AFP])</f>
        <v>1004.5</v>
      </c>
      <c r="T804" s="34">
        <f>_xlfn.XLOOKUP(Tabla15[[#This Row],[COD]],TNOMINA[CODIGO],TNOMINA[Otros Descuentos])</f>
        <v>0</v>
      </c>
      <c r="U804" s="34">
        <f>_xlfn.XLOOKUP(Tabla15[[#This Row],[COD]],TNOMINA[CODIGO],TNOMINA[sneto])</f>
        <v>10988.71</v>
      </c>
      <c r="V804" s="21" t="str" cm="1">
        <f t="array" ref="V804">_xlfn.XLOOKUP(Tabla15[[#This Row],[cedula]],MINC_022025[NUMERO_DOCUMENTO],LEFT(MINC_022025[GENERO],1))</f>
        <v>F</v>
      </c>
      <c r="W804" s="56" t="str">
        <f>_xlfn.XLOOKUP(Tabla15[[#This Row],[DIRECCIÓN O DEPARTAMENTO]],MINC_022025[LUGAR_FUNCIONES],MINC_022025[LUGAR_FUNCIONES_CODIGO])</f>
        <v>01.83.04.00.02.03</v>
      </c>
      <c r="X804" s="21">
        <f>LEN(Tabla15[[#This Row],[CODIGO LUGAR]])</f>
        <v>17</v>
      </c>
      <c r="Y804" s="21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>
      <c r="A805" s="42" t="str">
        <f>Tabla15[[#This Row],[cedula]]&amp;Tabla15[[#This Row],[CTA]]&amp;Tabla15[[#This Row],[prog]]</f>
        <v>001181451012.1.1.1.0101</v>
      </c>
      <c r="B805" s="21" t="s">
        <v>1787</v>
      </c>
      <c r="C805" s="59" t="s">
        <v>1807</v>
      </c>
      <c r="D805" s="59" t="s">
        <v>5730</v>
      </c>
      <c r="E805" s="59" t="s">
        <v>5731</v>
      </c>
      <c r="F805" s="59" t="s">
        <v>9</v>
      </c>
      <c r="G805" s="59" t="s">
        <v>1436</v>
      </c>
      <c r="H805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805" s="21" t="str">
        <f>_xlfn.XLOOKUP(Tabla15[[#This Row],[cedula]],MINC_022025[CATEGORIA_PROPIA],MINC_022025[CARGO],_xlfn.XLOOKUP(Tabla15[[#This Row],[COD]],TNOMINA[CODIGO],TNOMINA[cargo]))</f>
        <v>AUXILIAR ADMINISTRATIVO (A)</v>
      </c>
      <c r="J805" s="21" t="str">
        <f>_xlfn.XLOOKUP(Tabla15[[#This Row],[cedula]],MINC_022025[NUMERO_DOCUMENTO],MINC_022025[LUGAR_FUNCIONES])</f>
        <v>DEPARTAMENTO DE ANIMACION SOCIOCULTURAL</v>
      </c>
      <c r="K8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5" s="21" t="str">
        <f>_xlfn.XLOOKUP(Tabla15[[#This Row],[CARGO]],TSIMPLIFICADO[CARGO],TSIMPLIFICADO[CATEGORIA DEL SERVIDOR],Tabla15[[#This Row],[TIPO]])</f>
        <v>ESTATUTO SIMPLIFICADO</v>
      </c>
      <c r="M805" s="21" t="str">
        <f>IF(Tabla15[[#This Row],[CTA]]="2.1.1.3.01","TRAMITE DE PENSION",IF(Tabla15[[#This Row],[CAT1]]&lt;&gt;"",Tabla15[[#This Row],[CAT1]],Tabla15[[#This Row],[CAT2]]))</f>
        <v>ESTATUTO SIMPLIFICADO</v>
      </c>
      <c r="N805" s="86">
        <f>_xlfn.XLOOKUP(Tabla15[[#This Row],[cedula]],TFECHA[cedula],TFECHA[desde],"")</f>
        <v>45627</v>
      </c>
      <c r="O805" s="86" t="str">
        <f>_xlfn.XLOOKUP(Tabla15[[#This Row],[cedula]],TFECHA[cedula],TFECHA[hasta],"")</f>
        <v>N/A</v>
      </c>
      <c r="P805" s="34">
        <f>_xlfn.XLOOKUP(Tabla15[[#This Row],[COD]],TNOMINA[CODIGO],TNOMINA[sbruto])</f>
        <v>35000</v>
      </c>
      <c r="Q805" s="34">
        <f>_xlfn.XLOOKUP(Tabla15[[#This Row],[COD]],TNOMINA[CODIGO],TNOMINA[ISR])</f>
        <v>0</v>
      </c>
      <c r="R805" s="34">
        <f>_xlfn.XLOOKUP(Tabla15[[#This Row],[COD]],TNOMINA[CODIGO],TNOMINA[SFS])</f>
        <v>1064</v>
      </c>
      <c r="S805" s="34">
        <f>_xlfn.XLOOKUP(Tabla15[[#This Row],[COD]],TNOMINA[CODIGO],TNOMINA[AFP])</f>
        <v>1004.5</v>
      </c>
      <c r="T805" s="34">
        <f>_xlfn.XLOOKUP(Tabla15[[#This Row],[COD]],TNOMINA[CODIGO],TNOMINA[Otros Descuentos])</f>
        <v>0</v>
      </c>
      <c r="U805" s="34">
        <f>_xlfn.XLOOKUP(Tabla15[[#This Row],[COD]],TNOMINA[CODIGO],TNOMINA[sneto])</f>
        <v>27840.5</v>
      </c>
      <c r="V805" s="21" t="str" cm="1">
        <f t="array" ref="V805">_xlfn.XLOOKUP(Tabla15[[#This Row],[cedula]],MINC_022025[NUMERO_DOCUMENTO],LEFT(MINC_022025[GENERO],1))</f>
        <v>M</v>
      </c>
      <c r="W805" s="56" t="str">
        <f>_xlfn.XLOOKUP(Tabla15[[#This Row],[DIRECCIÓN O DEPARTAMENTO]],MINC_022025[LUGAR_FUNCIONES],MINC_022025[LUGAR_FUNCIONES_CODIGO])</f>
        <v>01.83.04.00.02.03</v>
      </c>
      <c r="X805" s="21">
        <f>LEN(Tabla15[[#This Row],[CODIGO LUGAR]])</f>
        <v>17</v>
      </c>
      <c r="Y805" s="21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>
      <c r="A806" s="42" t="str">
        <f>Tabla15[[#This Row],[cedula]]&amp;Tabla15[[#This Row],[CTA]]&amp;Tabla15[[#This Row],[prog]]</f>
        <v>001085598322.1.1.1.0101</v>
      </c>
      <c r="B806" s="21" t="s">
        <v>1787</v>
      </c>
      <c r="C806" s="59" t="s">
        <v>1807</v>
      </c>
      <c r="D806" s="59" t="s">
        <v>5730</v>
      </c>
      <c r="E806" s="59" t="s">
        <v>5731</v>
      </c>
      <c r="F806" s="59" t="s">
        <v>9</v>
      </c>
      <c r="G806" s="59" t="s">
        <v>1255</v>
      </c>
      <c r="H806" s="21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806" s="21" t="str">
        <f>_xlfn.XLOOKUP(Tabla15[[#This Row],[cedula]],MINC_022025[CATEGORIA_PROPIA],MINC_022025[CARGO],_xlfn.XLOOKUP(Tabla15[[#This Row],[COD]],TNOMINA[CODIGO],TNOMINA[cargo]))</f>
        <v>SUBDIR.CREATIVIDAD Y PART. POP</v>
      </c>
      <c r="J806" s="21" t="str">
        <f>_xlfn.XLOOKUP(Tabla15[[#This Row],[cedula]],MINC_022025[NUMERO_DOCUMENTO],MINC_022025[LUGAR_FUNCIONES])</f>
        <v>DEPARTAMENTO DE CULTURA BARRIAL</v>
      </c>
      <c r="K8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6" s="21" t="str">
        <f>_xlfn.XLOOKUP(Tabla15[[#This Row],[CARGO]],TSIMPLIFICADO[CARGO],TSIMPLIFICADO[CATEGORIA DEL SERVIDOR],Tabla15[[#This Row],[TIPO]])</f>
        <v>FIJO</v>
      </c>
      <c r="M806" s="21" t="str">
        <f>IF(Tabla15[[#This Row],[CTA]]="2.1.1.3.01","TRAMITE DE PENSION",IF(Tabla15[[#This Row],[CAT1]]&lt;&gt;"",Tabla15[[#This Row],[CAT1]],Tabla15[[#This Row],[CAT2]]))</f>
        <v>FIJO</v>
      </c>
      <c r="N806" s="86" t="str">
        <f>_xlfn.XLOOKUP(Tabla15[[#This Row],[cedula]],TFECHA[cedula],TFECHA[desde],"")</f>
        <v/>
      </c>
      <c r="O806" s="86" t="str">
        <f>_xlfn.XLOOKUP(Tabla15[[#This Row],[cedula]],TFECHA[cedula],TFECHA[hasta],"")</f>
        <v/>
      </c>
      <c r="P806" s="34">
        <f>_xlfn.XLOOKUP(Tabla15[[#This Row],[COD]],TNOMINA[CODIGO],TNOMINA[sbruto])</f>
        <v>50000</v>
      </c>
      <c r="Q806" s="34">
        <f>_xlfn.XLOOKUP(Tabla15[[#This Row],[COD]],TNOMINA[CODIGO],TNOMINA[ISR])</f>
        <v>1854</v>
      </c>
      <c r="R806" s="34">
        <f>_xlfn.XLOOKUP(Tabla15[[#This Row],[COD]],TNOMINA[CODIGO],TNOMINA[SFS])</f>
        <v>1520</v>
      </c>
      <c r="S806" s="34">
        <f>_xlfn.XLOOKUP(Tabla15[[#This Row],[COD]],TNOMINA[CODIGO],TNOMINA[AFP])</f>
        <v>1435</v>
      </c>
      <c r="T806" s="34">
        <f>_xlfn.XLOOKUP(Tabla15[[#This Row],[COD]],TNOMINA[CODIGO],TNOMINA[Otros Descuentos])</f>
        <v>9887.9000000000015</v>
      </c>
      <c r="U806" s="34">
        <f>_xlfn.XLOOKUP(Tabla15[[#This Row],[COD]],TNOMINA[CODIGO],TNOMINA[sneto])</f>
        <v>35303.1</v>
      </c>
      <c r="V806" s="21" t="str" cm="1">
        <f t="array" ref="V806">_xlfn.XLOOKUP(Tabla15[[#This Row],[cedula]],MINC_022025[NUMERO_DOCUMENTO],LEFT(MINC_022025[GENERO],1))</f>
        <v>M</v>
      </c>
      <c r="W806" s="56" t="str">
        <f>_xlfn.XLOOKUP(Tabla15[[#This Row],[DIRECCIÓN O DEPARTAMENTO]],MINC_022025[LUGAR_FUNCIONES],MINC_022025[LUGAR_FUNCIONES_CODIGO])</f>
        <v>01.83.04.00.02.04</v>
      </c>
      <c r="X806" s="21">
        <f>LEN(Tabla15[[#This Row],[CODIGO LUGAR]])</f>
        <v>17</v>
      </c>
      <c r="Y806" s="21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>
      <c r="A807" s="42" t="str">
        <f>Tabla15[[#This Row],[cedula]]&amp;Tabla15[[#This Row],[CTA]]&amp;Tabla15[[#This Row],[prog]]</f>
        <v>001090451382.1.1.1.0101</v>
      </c>
      <c r="B807" s="21" t="s">
        <v>1787</v>
      </c>
      <c r="C807" s="59" t="s">
        <v>1807</v>
      </c>
      <c r="D807" s="59" t="s">
        <v>5730</v>
      </c>
      <c r="E807" s="59" t="s">
        <v>5731</v>
      </c>
      <c r="F807" s="59" t="s">
        <v>9</v>
      </c>
      <c r="G807" s="59" t="s">
        <v>1298</v>
      </c>
      <c r="H807" s="21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807" s="21" t="str">
        <f>_xlfn.XLOOKUP(Tabla15[[#This Row],[cedula]],MINC_022025[CATEGORIA_PROPIA],MINC_022025[CARGO],_xlfn.XLOOKUP(Tabla15[[#This Row],[COD]],TNOMINA[CODIGO],TNOMINA[cargo]))</f>
        <v>COORDINADOR (A) DOCENTE</v>
      </c>
      <c r="J807" s="21" t="str">
        <f>_xlfn.XLOOKUP(Tabla15[[#This Row],[cedula]],MINC_022025[NUMERO_DOCUMENTO],MINC_022025[LUGAR_FUNCIONES])</f>
        <v>DEPARTAMENTO DE CULTURA BARRIAL</v>
      </c>
      <c r="K8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7" s="21" t="str">
        <f>_xlfn.XLOOKUP(Tabla15[[#This Row],[CARGO]],TSIMPLIFICADO[CARGO],TSIMPLIFICADO[CATEGORIA DEL SERVIDOR],Tabla15[[#This Row],[TIPO]])</f>
        <v>FIJO</v>
      </c>
      <c r="M807" s="21" t="str">
        <f>IF(Tabla15[[#This Row],[CTA]]="2.1.1.3.01","TRAMITE DE PENSION",IF(Tabla15[[#This Row],[CAT1]]&lt;&gt;"",Tabla15[[#This Row],[CAT1]],Tabla15[[#This Row],[CAT2]]))</f>
        <v>FIJO</v>
      </c>
      <c r="N807" s="86" t="str">
        <f>_xlfn.XLOOKUP(Tabla15[[#This Row],[cedula]],TFECHA[cedula],TFECHA[desde],"")</f>
        <v/>
      </c>
      <c r="O807" s="86" t="str">
        <f>_xlfn.XLOOKUP(Tabla15[[#This Row],[cedula]],TFECHA[cedula],TFECHA[hasta],"")</f>
        <v/>
      </c>
      <c r="P807" s="34">
        <f>_xlfn.XLOOKUP(Tabla15[[#This Row],[COD]],TNOMINA[CODIGO],TNOMINA[sbruto])</f>
        <v>50000</v>
      </c>
      <c r="Q807" s="34">
        <f>_xlfn.XLOOKUP(Tabla15[[#This Row],[COD]],TNOMINA[CODIGO],TNOMINA[ISR])</f>
        <v>1854</v>
      </c>
      <c r="R807" s="34">
        <f>_xlfn.XLOOKUP(Tabla15[[#This Row],[COD]],TNOMINA[CODIGO],TNOMINA[SFS])</f>
        <v>1520</v>
      </c>
      <c r="S807" s="34">
        <f>_xlfn.XLOOKUP(Tabla15[[#This Row],[COD]],TNOMINA[CODIGO],TNOMINA[AFP])</f>
        <v>1435</v>
      </c>
      <c r="T807" s="34">
        <f>_xlfn.XLOOKUP(Tabla15[[#This Row],[COD]],TNOMINA[CODIGO],TNOMINA[Otros Descuentos])</f>
        <v>4716</v>
      </c>
      <c r="U807" s="34">
        <f>_xlfn.XLOOKUP(Tabla15[[#This Row],[COD]],TNOMINA[CODIGO],TNOMINA[sneto])</f>
        <v>40475</v>
      </c>
      <c r="V807" s="21" t="str" cm="1">
        <f t="array" ref="V807">_xlfn.XLOOKUP(Tabla15[[#This Row],[cedula]],MINC_022025[NUMERO_DOCUMENTO],LEFT(MINC_022025[GENERO],1))</f>
        <v>M</v>
      </c>
      <c r="W807" s="56" t="str">
        <f>_xlfn.XLOOKUP(Tabla15[[#This Row],[DIRECCIÓN O DEPARTAMENTO]],MINC_022025[LUGAR_FUNCIONES],MINC_022025[LUGAR_FUNCIONES_CODIGO])</f>
        <v>01.83.04.00.02.04</v>
      </c>
      <c r="X807" s="21">
        <f>LEN(Tabla15[[#This Row],[CODIGO LUGAR]])</f>
        <v>17</v>
      </c>
      <c r="Y807" s="21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>
      <c r="A808" s="42" t="str">
        <f>Tabla15[[#This Row],[cedula]]&amp;Tabla15[[#This Row],[CTA]]&amp;Tabla15[[#This Row],[prog]]</f>
        <v>001043217732.1.1.1.0101</v>
      </c>
      <c r="B808" s="21" t="s">
        <v>1787</v>
      </c>
      <c r="C808" s="59" t="s">
        <v>1807</v>
      </c>
      <c r="D808" s="59" t="s">
        <v>5730</v>
      </c>
      <c r="E808" s="59" t="s">
        <v>5731</v>
      </c>
      <c r="F808" s="59" t="s">
        <v>9</v>
      </c>
      <c r="G808" s="59" t="s">
        <v>919</v>
      </c>
      <c r="H808" s="21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808" s="21" t="str">
        <f>_xlfn.XLOOKUP(Tabla15[[#This Row],[cedula]],MINC_022025[CATEGORIA_PROPIA],MINC_022025[CARGO],_xlfn.XLOOKUP(Tabla15[[#This Row],[COD]],TNOMINA[CODIGO],TNOMINA[cargo]))</f>
        <v>AUXILIAR OFICINA</v>
      </c>
      <c r="J808" s="21" t="str">
        <f>_xlfn.XLOOKUP(Tabla15[[#This Row],[cedula]],MINC_022025[NUMERO_DOCUMENTO],MINC_022025[LUGAR_FUNCIONES])</f>
        <v>DEPARTAMENTO DE CULTURA BARRIAL</v>
      </c>
      <c r="K8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08" s="21" t="str">
        <f>_xlfn.XLOOKUP(Tabla15[[#This Row],[CARGO]],TSIMPLIFICADO[CARGO],TSIMPLIFICADO[CATEGORIA DEL SERVIDOR],Tabla15[[#This Row],[TIPO]])</f>
        <v>ESTATUTO SIMPLIFICADO</v>
      </c>
      <c r="M808" s="21" t="str">
        <f>IF(Tabla15[[#This Row],[CTA]]="2.1.1.3.01","TRAMITE DE PENSION",IF(Tabla15[[#This Row],[CAT1]]&lt;&gt;"",Tabla15[[#This Row],[CAT1]],Tabla15[[#This Row],[CAT2]]))</f>
        <v>CARRERA ADMINISTRATIVA</v>
      </c>
      <c r="N808" s="86" t="str">
        <f>_xlfn.XLOOKUP(Tabla15[[#This Row],[cedula]],TFECHA[cedula],TFECHA[desde],"")</f>
        <v/>
      </c>
      <c r="O808" s="86" t="str">
        <f>_xlfn.XLOOKUP(Tabla15[[#This Row],[cedula]],TFECHA[cedula],TFECHA[hasta],"")</f>
        <v/>
      </c>
      <c r="P808" s="34">
        <f>_xlfn.XLOOKUP(Tabla15[[#This Row],[COD]],TNOMINA[CODIGO],TNOMINA[sbruto])</f>
        <v>35000</v>
      </c>
      <c r="Q808" s="34">
        <f>_xlfn.XLOOKUP(Tabla15[[#This Row],[COD]],TNOMINA[CODIGO],TNOMINA[ISR])</f>
        <v>0</v>
      </c>
      <c r="R808" s="34">
        <f>_xlfn.XLOOKUP(Tabla15[[#This Row],[COD]],TNOMINA[CODIGO],TNOMINA[SFS])</f>
        <v>1064</v>
      </c>
      <c r="S808" s="34">
        <f>_xlfn.XLOOKUP(Tabla15[[#This Row],[COD]],TNOMINA[CODIGO],TNOMINA[AFP])</f>
        <v>1004.5</v>
      </c>
      <c r="T808" s="34">
        <f>_xlfn.XLOOKUP(Tabla15[[#This Row],[COD]],TNOMINA[CODIGO],TNOMINA[Otros Descuentos])</f>
        <v>0</v>
      </c>
      <c r="U808" s="34">
        <f>_xlfn.XLOOKUP(Tabla15[[#This Row],[COD]],TNOMINA[CODIGO],TNOMINA[sneto])</f>
        <v>9382</v>
      </c>
      <c r="V808" s="21" t="str" cm="1">
        <f t="array" ref="V808">_xlfn.XLOOKUP(Tabla15[[#This Row],[cedula]],MINC_022025[NUMERO_DOCUMENTO],LEFT(MINC_022025[GENERO],1))</f>
        <v>M</v>
      </c>
      <c r="W808" s="56" t="str">
        <f>_xlfn.XLOOKUP(Tabla15[[#This Row],[DIRECCIÓN O DEPARTAMENTO]],MINC_022025[LUGAR_FUNCIONES],MINC_022025[LUGAR_FUNCIONES_CODIGO])</f>
        <v>01.83.04.00.02.04</v>
      </c>
      <c r="X808" s="21">
        <f>LEN(Tabla15[[#This Row],[CODIGO LUGAR]])</f>
        <v>17</v>
      </c>
      <c r="Y808" s="21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>
      <c r="A809" s="42" t="str">
        <f>Tabla15[[#This Row],[cedula]]&amp;Tabla15[[#This Row],[CTA]]&amp;Tabla15[[#This Row],[prog]]</f>
        <v>402303414022.1.1.1.0101</v>
      </c>
      <c r="B809" s="21" t="s">
        <v>1787</v>
      </c>
      <c r="C809" s="59" t="s">
        <v>1807</v>
      </c>
      <c r="D809" s="59" t="s">
        <v>5730</v>
      </c>
      <c r="E809" s="59" t="s">
        <v>5731</v>
      </c>
      <c r="F809" s="59" t="s">
        <v>9</v>
      </c>
      <c r="G809" s="59" t="s">
        <v>2761</v>
      </c>
      <c r="H809" s="21" t="str">
        <f>_xlfn.XLOOKUP(Tabla15[[#This Row],[cedula]],MINC_022025[CATEGORIA_PROPIA],MINC_022025[FECHA_INGRESO_PRIMER_CARGO],_xlfn.XLOOKUP(Tabla15[[#This Row],[COD]],TNOMINA[CODIGO],TNOMINA[nombre]))</f>
        <v>YELIANA SANTOS REYES</v>
      </c>
      <c r="I809" s="21" t="str">
        <f>_xlfn.XLOOKUP(Tabla15[[#This Row],[cedula]],MINC_022025[CATEGORIA_PROPIA],MINC_022025[CARGO],_xlfn.XLOOKUP(Tabla15[[#This Row],[COD]],TNOMINA[CODIGO],TNOMINA[cargo]))</f>
        <v>SECRETARIA</v>
      </c>
      <c r="J809" s="21" t="str">
        <f>_xlfn.XLOOKUP(Tabla15[[#This Row],[cedula]],MINC_022025[NUMERO_DOCUMENTO],MINC_022025[LUGAR_FUNCIONES])</f>
        <v>DEPARTAMENTO DE CULTURA BARRIAL</v>
      </c>
      <c r="K8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09" s="21" t="str">
        <f>_xlfn.XLOOKUP(Tabla15[[#This Row],[CARGO]],TSIMPLIFICADO[CARGO],TSIMPLIFICADO[CATEGORIA DEL SERVIDOR],Tabla15[[#This Row],[TIPO]])</f>
        <v>ESTATUTO SIMPLIFICADO</v>
      </c>
      <c r="M809" s="21" t="str">
        <f>IF(Tabla15[[#This Row],[CTA]]="2.1.1.3.01","TRAMITE DE PENSION",IF(Tabla15[[#This Row],[CAT1]]&lt;&gt;"",Tabla15[[#This Row],[CAT1]],Tabla15[[#This Row],[CAT2]]))</f>
        <v>ESTATUTO SIMPLIFICADO</v>
      </c>
      <c r="N809" s="86" t="str">
        <f>_xlfn.XLOOKUP(Tabla15[[#This Row],[cedula]],TFECHA[cedula],TFECHA[desde],"")</f>
        <v/>
      </c>
      <c r="O809" s="86" t="str">
        <f>_xlfn.XLOOKUP(Tabla15[[#This Row],[cedula]],TFECHA[cedula],TFECHA[hasta],"")</f>
        <v/>
      </c>
      <c r="P809" s="34">
        <f>_xlfn.XLOOKUP(Tabla15[[#This Row],[COD]],TNOMINA[CODIGO],TNOMINA[sbruto])</f>
        <v>30000</v>
      </c>
      <c r="Q809" s="34">
        <f>_xlfn.XLOOKUP(Tabla15[[#This Row],[COD]],TNOMINA[CODIGO],TNOMINA[ISR])</f>
        <v>0</v>
      </c>
      <c r="R809" s="34">
        <f>_xlfn.XLOOKUP(Tabla15[[#This Row],[COD]],TNOMINA[CODIGO],TNOMINA[SFS])</f>
        <v>912</v>
      </c>
      <c r="S809" s="34">
        <f>_xlfn.XLOOKUP(Tabla15[[#This Row],[COD]],TNOMINA[CODIGO],TNOMINA[AFP])</f>
        <v>861</v>
      </c>
      <c r="T809" s="34">
        <f>_xlfn.XLOOKUP(Tabla15[[#This Row],[COD]],TNOMINA[CODIGO],TNOMINA[Otros Descuentos])</f>
        <v>0</v>
      </c>
      <c r="U809" s="34">
        <f>_xlfn.XLOOKUP(Tabla15[[#This Row],[COD]],TNOMINA[CODIGO],TNOMINA[sneto])</f>
        <v>24936</v>
      </c>
      <c r="V809" s="21" t="str" cm="1">
        <f t="array" ref="V809">_xlfn.XLOOKUP(Tabla15[[#This Row],[cedula]],MINC_022025[NUMERO_DOCUMENTO],LEFT(MINC_022025[GENERO],1))</f>
        <v>F</v>
      </c>
      <c r="W809" s="56" t="str">
        <f>_xlfn.XLOOKUP(Tabla15[[#This Row],[DIRECCIÓN O DEPARTAMENTO]],MINC_022025[LUGAR_FUNCIONES],MINC_022025[LUGAR_FUNCIONES_CODIGO])</f>
        <v>01.83.04.00.02.04</v>
      </c>
      <c r="X809" s="21">
        <f>LEN(Tabla15[[#This Row],[CODIGO LUGAR]])</f>
        <v>17</v>
      </c>
      <c r="Y809" s="21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>
      <c r="A810" s="42" t="str">
        <f>Tabla15[[#This Row],[cedula]]&amp;Tabla15[[#This Row],[CTA]]&amp;Tabla15[[#This Row],[prog]]</f>
        <v>068005533382.1.1.1.0101</v>
      </c>
      <c r="B810" s="21" t="s">
        <v>1787</v>
      </c>
      <c r="C810" s="59" t="s">
        <v>1807</v>
      </c>
      <c r="D810" s="59" t="s">
        <v>5730</v>
      </c>
      <c r="E810" s="59" t="s">
        <v>5731</v>
      </c>
      <c r="F810" s="59" t="s">
        <v>9</v>
      </c>
      <c r="G810" s="59" t="s">
        <v>1794</v>
      </c>
      <c r="H810" s="21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810" s="21" t="str">
        <f>_xlfn.XLOOKUP(Tabla15[[#This Row],[cedula]],MINC_022025[CATEGORIA_PROPIA],MINC_022025[CARGO],_xlfn.XLOOKUP(Tabla15[[#This Row],[COD]],TNOMINA[CODIGO],TNOMINA[cargo]))</f>
        <v>AUXILIAR DE TRANSPORTACION</v>
      </c>
      <c r="J810" s="21" t="str">
        <f>_xlfn.XLOOKUP(Tabla15[[#This Row],[cedula]],MINC_022025[NUMERO_DOCUMENTO],MINC_022025[LUGAR_FUNCIONES])</f>
        <v>DIVISION DE TRANSPORTE</v>
      </c>
      <c r="K8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0" s="21" t="str">
        <f>_xlfn.XLOOKUP(Tabla15[[#This Row],[CARGO]],TSIMPLIFICADO[CARGO],TSIMPLIFICADO[CATEGORIA DEL SERVIDOR],Tabla15[[#This Row],[TIPO]])</f>
        <v>ESTATUTO SIMPLIFICADO</v>
      </c>
      <c r="M810" s="21" t="str">
        <f>IF(Tabla15[[#This Row],[CTA]]="2.1.1.3.01","TRAMITE DE PENSION",IF(Tabla15[[#This Row],[CAT1]]&lt;&gt;"",Tabla15[[#This Row],[CAT1]],Tabla15[[#This Row],[CAT2]]))</f>
        <v>ESTATUTO SIMPLIFICADO</v>
      </c>
      <c r="N810" s="86" t="str">
        <f>_xlfn.XLOOKUP(Tabla15[[#This Row],[cedula]],TFECHA[cedula],TFECHA[desde],"")</f>
        <v/>
      </c>
      <c r="O810" s="86" t="str">
        <f>_xlfn.XLOOKUP(Tabla15[[#This Row],[cedula]],TFECHA[cedula],TFECHA[hasta],"")</f>
        <v/>
      </c>
      <c r="P810" s="34">
        <f>_xlfn.XLOOKUP(Tabla15[[#This Row],[COD]],TNOMINA[CODIGO],TNOMINA[sbruto])</f>
        <v>35000</v>
      </c>
      <c r="Q810" s="34">
        <f>_xlfn.XLOOKUP(Tabla15[[#This Row],[COD]],TNOMINA[CODIGO],TNOMINA[ISR])</f>
        <v>0</v>
      </c>
      <c r="R810" s="34">
        <f>_xlfn.XLOOKUP(Tabla15[[#This Row],[COD]],TNOMINA[CODIGO],TNOMINA[SFS])</f>
        <v>1064</v>
      </c>
      <c r="S810" s="34">
        <f>_xlfn.XLOOKUP(Tabla15[[#This Row],[COD]],TNOMINA[CODIGO],TNOMINA[AFP])</f>
        <v>1004.5</v>
      </c>
      <c r="T810" s="34">
        <f>_xlfn.XLOOKUP(Tabla15[[#This Row],[COD]],TNOMINA[CODIGO],TNOMINA[Otros Descuentos])</f>
        <v>0</v>
      </c>
      <c r="U810" s="34">
        <f>_xlfn.XLOOKUP(Tabla15[[#This Row],[COD]],TNOMINA[CODIGO],TNOMINA[sneto])</f>
        <v>32906.5</v>
      </c>
      <c r="V810" s="21" t="str" cm="1">
        <f t="array" ref="V810">_xlfn.XLOOKUP(Tabla15[[#This Row],[cedula]],MINC_022025[NUMERO_DOCUMENTO],LEFT(MINC_022025[GENERO],1))</f>
        <v>M</v>
      </c>
      <c r="W810" s="56" t="str">
        <f>_xlfn.XLOOKUP(Tabla15[[#This Row],[DIRECCIÓN O DEPARTAMENTO]],MINC_022025[LUGAR_FUNCIONES],MINC_022025[LUGAR_FUNCIONES_CODIGO])</f>
        <v>01.83.00.00.11.02.01</v>
      </c>
      <c r="X810" s="21">
        <f>LEN(Tabla15[[#This Row],[CODIGO LUGAR]])</f>
        <v>20</v>
      </c>
      <c r="Y810" s="21" cm="1">
        <f t="array" ref="Y810">_xlfn.IFS(Tabla15[[#This Row],[LARGO]]=5,1,Tabla15[[#This Row],[LARGO]]=8,2,Tabla15[[#This Row],[LARGO]]=11,3,Tabla15[[#This Row],[LARGO]]=14,4,Tabla15[[#This Row],[LARGO]]=17,5,Tabla15[[#This Row],[LARGO]]=20,6)</f>
        <v>6</v>
      </c>
    </row>
    <row r="811" spans="1:25">
      <c r="A811" s="42" t="str">
        <f>Tabla15[[#This Row],[cedula]]&amp;Tabla15[[#This Row],[CTA]]&amp;Tabla15[[#This Row],[prog]]</f>
        <v>140000021892.1.1.1.0101</v>
      </c>
      <c r="B811" s="21" t="s">
        <v>1787</v>
      </c>
      <c r="C811" s="59" t="s">
        <v>1807</v>
      </c>
      <c r="D811" s="59" t="s">
        <v>5730</v>
      </c>
      <c r="E811" s="59" t="s">
        <v>5731</v>
      </c>
      <c r="F811" s="59" t="s">
        <v>9</v>
      </c>
      <c r="G811" s="59" t="s">
        <v>2750</v>
      </c>
      <c r="H811" s="21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811" s="21" t="str">
        <f>_xlfn.XLOOKUP(Tabla15[[#This Row],[cedula]],MINC_022025[CATEGORIA_PROPIA],MINC_022025[CARGO],_xlfn.XLOOKUP(Tabla15[[#This Row],[COD]],TNOMINA[CODIGO],TNOMINA[cargo]))</f>
        <v>AUXILIAR TRANSPORTACION</v>
      </c>
      <c r="J811" s="21" t="str">
        <f>_xlfn.XLOOKUP(Tabla15[[#This Row],[cedula]],MINC_022025[NUMERO_DOCUMENTO],MINC_022025[LUGAR_FUNCIONES])</f>
        <v>DIVISION DE TRANSPORTE</v>
      </c>
      <c r="K8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1" s="21" t="str">
        <f>_xlfn.XLOOKUP(Tabla15[[#This Row],[CARGO]],TSIMPLIFICADO[CARGO],TSIMPLIFICADO[CATEGORIA DEL SERVIDOR],Tabla15[[#This Row],[TIPO]])</f>
        <v>ESTATUTO SIMPLIFICADO</v>
      </c>
      <c r="M811" s="21" t="str">
        <f>IF(Tabla15[[#This Row],[CTA]]="2.1.1.3.01","TRAMITE DE PENSION",IF(Tabla15[[#This Row],[CAT1]]&lt;&gt;"",Tabla15[[#This Row],[CAT1]],Tabla15[[#This Row],[CAT2]]))</f>
        <v>ESTATUTO SIMPLIFICADO</v>
      </c>
      <c r="N811" s="86" t="str">
        <f>_xlfn.XLOOKUP(Tabla15[[#This Row],[cedula]],TFECHA[cedula],TFECHA[desde],"")</f>
        <v/>
      </c>
      <c r="O811" s="86" t="str">
        <f>_xlfn.XLOOKUP(Tabla15[[#This Row],[cedula]],TFECHA[cedula],TFECHA[hasta],"")</f>
        <v/>
      </c>
      <c r="P811" s="34">
        <f>_xlfn.XLOOKUP(Tabla15[[#This Row],[COD]],TNOMINA[CODIGO],TNOMINA[sbruto])</f>
        <v>35000</v>
      </c>
      <c r="Q811" s="34">
        <f>_xlfn.XLOOKUP(Tabla15[[#This Row],[COD]],TNOMINA[CODIGO],TNOMINA[ISR])</f>
        <v>0</v>
      </c>
      <c r="R811" s="34">
        <f>_xlfn.XLOOKUP(Tabla15[[#This Row],[COD]],TNOMINA[CODIGO],TNOMINA[SFS])</f>
        <v>1064</v>
      </c>
      <c r="S811" s="34">
        <f>_xlfn.XLOOKUP(Tabla15[[#This Row],[COD]],TNOMINA[CODIGO],TNOMINA[AFP])</f>
        <v>1004.5</v>
      </c>
      <c r="T811" s="34">
        <f>_xlfn.XLOOKUP(Tabla15[[#This Row],[COD]],TNOMINA[CODIGO],TNOMINA[Otros Descuentos])</f>
        <v>0</v>
      </c>
      <c r="U811" s="34">
        <f>_xlfn.XLOOKUP(Tabla15[[#This Row],[COD]],TNOMINA[CODIGO],TNOMINA[sneto])</f>
        <v>17840.5</v>
      </c>
      <c r="V811" s="21" t="str" cm="1">
        <f t="array" ref="V811">_xlfn.XLOOKUP(Tabla15[[#This Row],[cedula]],MINC_022025[NUMERO_DOCUMENTO],LEFT(MINC_022025[GENERO],1))</f>
        <v>F</v>
      </c>
      <c r="W811" s="56" t="str">
        <f>_xlfn.XLOOKUP(Tabla15[[#This Row],[DIRECCIÓN O DEPARTAMENTO]],MINC_022025[LUGAR_FUNCIONES],MINC_022025[LUGAR_FUNCIONES_CODIGO])</f>
        <v>01.83.00.00.11.02.01</v>
      </c>
      <c r="X811" s="21">
        <f>LEN(Tabla15[[#This Row],[CODIGO LUGAR]])</f>
        <v>20</v>
      </c>
      <c r="Y811" s="21" cm="1">
        <f t="array" ref="Y811">_xlfn.IFS(Tabla15[[#This Row],[LARGO]]=5,1,Tabla15[[#This Row],[LARGO]]=8,2,Tabla15[[#This Row],[LARGO]]=11,3,Tabla15[[#This Row],[LARGO]]=14,4,Tabla15[[#This Row],[LARGO]]=17,5,Tabla15[[#This Row],[LARGO]]=20,6)</f>
        <v>6</v>
      </c>
    </row>
    <row r="812" spans="1:25">
      <c r="A812" s="42" t="str">
        <f>Tabla15[[#This Row],[cedula]]&amp;Tabla15[[#This Row],[CTA]]&amp;Tabla15[[#This Row],[prog]]</f>
        <v>001138298732.1.1.1.0101</v>
      </c>
      <c r="B812" s="21" t="s">
        <v>1787</v>
      </c>
      <c r="C812" s="59" t="s">
        <v>1807</v>
      </c>
      <c r="D812" s="59" t="s">
        <v>5730</v>
      </c>
      <c r="E812" s="59" t="s">
        <v>5731</v>
      </c>
      <c r="F812" s="59" t="s">
        <v>9</v>
      </c>
      <c r="G812" s="59" t="s">
        <v>5897</v>
      </c>
      <c r="H812" s="21" t="str">
        <f>_xlfn.XLOOKUP(Tabla15[[#This Row],[cedula]],MINC_022025[CATEGORIA_PROPIA],MINC_022025[FECHA_INGRESO_PRIMER_CARGO],_xlfn.XLOOKUP(Tabla15[[#This Row],[COD]],TNOMINA[CODIGO],TNOMINA[nombre]))</f>
        <v>DOMINGO MARTE CRUZ</v>
      </c>
      <c r="I812" s="21" t="str">
        <f>_xlfn.XLOOKUP(Tabla15[[#This Row],[cedula]],MINC_022025[CATEGORIA_PROPIA],MINC_022025[CARGO],_xlfn.XLOOKUP(Tabla15[[#This Row],[COD]],TNOMINA[CODIGO],TNOMINA[cargo]))</f>
        <v>AUXILIAR DE TRANSPORTACION</v>
      </c>
      <c r="J812" s="21" t="str">
        <f>_xlfn.XLOOKUP(Tabla15[[#This Row],[cedula]],MINC_022025[NUMERO_DOCUMENTO],MINC_022025[LUGAR_FUNCIONES])</f>
        <v>DIVISION DE TRANSPORTE</v>
      </c>
      <c r="K8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2" s="21" t="str">
        <f>_xlfn.XLOOKUP(Tabla15[[#This Row],[CARGO]],TSIMPLIFICADO[CARGO],TSIMPLIFICADO[CATEGORIA DEL SERVIDOR],Tabla15[[#This Row],[TIPO]])</f>
        <v>ESTATUTO SIMPLIFICADO</v>
      </c>
      <c r="M812" s="21" t="str">
        <f>IF(Tabla15[[#This Row],[CTA]]="2.1.1.3.01","TRAMITE DE PENSION",IF(Tabla15[[#This Row],[CAT1]]&lt;&gt;"",Tabla15[[#This Row],[CAT1]],Tabla15[[#This Row],[CAT2]]))</f>
        <v>ESTATUTO SIMPLIFICADO</v>
      </c>
      <c r="N812" s="86" t="str">
        <f>_xlfn.XLOOKUP(Tabla15[[#This Row],[cedula]],TFECHA[cedula],TFECHA[desde],"")</f>
        <v/>
      </c>
      <c r="O812" s="86" t="str">
        <f>_xlfn.XLOOKUP(Tabla15[[#This Row],[cedula]],TFECHA[cedula],TFECHA[hasta],"")</f>
        <v/>
      </c>
      <c r="P812" s="34">
        <f>_xlfn.XLOOKUP(Tabla15[[#This Row],[COD]],TNOMINA[CODIGO],TNOMINA[sbruto])</f>
        <v>35000</v>
      </c>
      <c r="Q812" s="34">
        <f>_xlfn.XLOOKUP(Tabla15[[#This Row],[COD]],TNOMINA[CODIGO],TNOMINA[ISR])</f>
        <v>0</v>
      </c>
      <c r="R812" s="34">
        <f>_xlfn.XLOOKUP(Tabla15[[#This Row],[COD]],TNOMINA[CODIGO],TNOMINA[SFS])</f>
        <v>1064</v>
      </c>
      <c r="S812" s="34">
        <f>_xlfn.XLOOKUP(Tabla15[[#This Row],[COD]],TNOMINA[CODIGO],TNOMINA[AFP])</f>
        <v>1004.5</v>
      </c>
      <c r="T812" s="34">
        <f>_xlfn.XLOOKUP(Tabla15[[#This Row],[COD]],TNOMINA[CODIGO],TNOMINA[Otros Descuentos])</f>
        <v>0</v>
      </c>
      <c r="U812" s="34">
        <f>_xlfn.XLOOKUP(Tabla15[[#This Row],[COD]],TNOMINA[CODIGO],TNOMINA[sneto])</f>
        <v>32906.5</v>
      </c>
      <c r="V812" s="21" t="str" cm="1">
        <f t="array" ref="V812">_xlfn.XLOOKUP(Tabla15[[#This Row],[cedula]],MINC_022025[NUMERO_DOCUMENTO],LEFT(MINC_022025[GENERO],1))</f>
        <v>M</v>
      </c>
      <c r="W812" s="56" t="str">
        <f>_xlfn.XLOOKUP(Tabla15[[#This Row],[DIRECCIÓN O DEPARTAMENTO]],MINC_022025[LUGAR_FUNCIONES],MINC_022025[LUGAR_FUNCIONES_CODIGO])</f>
        <v>01.83.00.00.11.02.01</v>
      </c>
      <c r="X812" s="21">
        <f>LEN(Tabla15[[#This Row],[CODIGO LUGAR]])</f>
        <v>20</v>
      </c>
      <c r="Y812" s="21" cm="1">
        <f t="array" ref="Y812">_xlfn.IFS(Tabla15[[#This Row],[LARGO]]=5,1,Tabla15[[#This Row],[LARGO]]=8,2,Tabla15[[#This Row],[LARGO]]=11,3,Tabla15[[#This Row],[LARGO]]=14,4,Tabla15[[#This Row],[LARGO]]=17,5,Tabla15[[#This Row],[LARGO]]=20,6)</f>
        <v>6</v>
      </c>
    </row>
    <row r="813" spans="1:25">
      <c r="A813" s="42" t="str">
        <f>Tabla15[[#This Row],[cedula]]&amp;Tabla15[[#This Row],[CTA]]&amp;Tabla15[[#This Row],[prog]]</f>
        <v>402281188612.1.1.1.0101</v>
      </c>
      <c r="B813" s="21" t="s">
        <v>1787</v>
      </c>
      <c r="C813" s="59" t="s">
        <v>1807</v>
      </c>
      <c r="D813" s="59" t="s">
        <v>5730</v>
      </c>
      <c r="E813" s="59" t="s">
        <v>5731</v>
      </c>
      <c r="F813" s="59" t="s">
        <v>9</v>
      </c>
      <c r="G813" s="59" t="s">
        <v>2231</v>
      </c>
      <c r="H813" s="21" t="str">
        <f>_xlfn.XLOOKUP(Tabla15[[#This Row],[cedula]],MINC_022025[CATEGORIA_PROPIA],MINC_022025[FECHA_INGRESO_PRIMER_CARGO],_xlfn.XLOOKUP(Tabla15[[#This Row],[COD]],TNOMINA[CODIGO],TNOMINA[nombre]))</f>
        <v>EDILENY MARTINEZ FELIZ</v>
      </c>
      <c r="I813" s="21" t="str">
        <f>_xlfn.XLOOKUP(Tabla15[[#This Row],[cedula]],MINC_022025[CATEGORIA_PROPIA],MINC_022025[CARGO],_xlfn.XLOOKUP(Tabla15[[#This Row],[COD]],TNOMINA[CODIGO],TNOMINA[cargo]))</f>
        <v>SECRETARIA</v>
      </c>
      <c r="J813" s="21" t="str">
        <f>_xlfn.XLOOKUP(Tabla15[[#This Row],[cedula]],MINC_022025[NUMERO_DOCUMENTO],MINC_022025[LUGAR_FUNCIONES])</f>
        <v>DIVISION DE TRANSPORTE</v>
      </c>
      <c r="K8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3" s="21" t="str">
        <f>_xlfn.XLOOKUP(Tabla15[[#This Row],[CARGO]],TSIMPLIFICADO[CARGO],TSIMPLIFICADO[CATEGORIA DEL SERVIDOR],Tabla15[[#This Row],[TIPO]])</f>
        <v>ESTATUTO SIMPLIFICADO</v>
      </c>
      <c r="M813" s="21" t="str">
        <f>IF(Tabla15[[#This Row],[CTA]]="2.1.1.3.01","TRAMITE DE PENSION",IF(Tabla15[[#This Row],[CAT1]]&lt;&gt;"",Tabla15[[#This Row],[CAT1]],Tabla15[[#This Row],[CAT2]]))</f>
        <v>ESTATUTO SIMPLIFICADO</v>
      </c>
      <c r="N813" s="86" t="str">
        <f>_xlfn.XLOOKUP(Tabla15[[#This Row],[cedula]],TFECHA[cedula],TFECHA[desde],"")</f>
        <v/>
      </c>
      <c r="O813" s="86" t="str">
        <f>_xlfn.XLOOKUP(Tabla15[[#This Row],[cedula]],TFECHA[cedula],TFECHA[hasta],"")</f>
        <v/>
      </c>
      <c r="P813" s="34">
        <f>_xlfn.XLOOKUP(Tabla15[[#This Row],[COD]],TNOMINA[CODIGO],TNOMINA[sbruto])</f>
        <v>35000</v>
      </c>
      <c r="Q813" s="34">
        <f>_xlfn.XLOOKUP(Tabla15[[#This Row],[COD]],TNOMINA[CODIGO],TNOMINA[ISR])</f>
        <v>0</v>
      </c>
      <c r="R813" s="34">
        <f>_xlfn.XLOOKUP(Tabla15[[#This Row],[COD]],TNOMINA[CODIGO],TNOMINA[SFS])</f>
        <v>1064</v>
      </c>
      <c r="S813" s="34">
        <f>_xlfn.XLOOKUP(Tabla15[[#This Row],[COD]],TNOMINA[CODIGO],TNOMINA[AFP])</f>
        <v>1004.5</v>
      </c>
      <c r="T813" s="34">
        <f>_xlfn.XLOOKUP(Tabla15[[#This Row],[COD]],TNOMINA[CODIGO],TNOMINA[Otros Descuentos])</f>
        <v>0</v>
      </c>
      <c r="U813" s="34">
        <f>_xlfn.XLOOKUP(Tabla15[[#This Row],[COD]],TNOMINA[CODIGO],TNOMINA[sneto])</f>
        <v>22404.21</v>
      </c>
      <c r="V813" s="21" t="str" cm="1">
        <f t="array" ref="V813">_xlfn.XLOOKUP(Tabla15[[#This Row],[cedula]],MINC_022025[NUMERO_DOCUMENTO],LEFT(MINC_022025[GENERO],1))</f>
        <v>F</v>
      </c>
      <c r="W813" s="56" t="str">
        <f>_xlfn.XLOOKUP(Tabla15[[#This Row],[DIRECCIÓN O DEPARTAMENTO]],MINC_022025[LUGAR_FUNCIONES],MINC_022025[LUGAR_FUNCIONES_CODIGO])</f>
        <v>01.83.00.00.11.02.01</v>
      </c>
      <c r="X813" s="21">
        <f>LEN(Tabla15[[#This Row],[CODIGO LUGAR]])</f>
        <v>20</v>
      </c>
      <c r="Y813" s="21" cm="1">
        <f t="array" ref="Y813">_xlfn.IFS(Tabla15[[#This Row],[LARGO]]=5,1,Tabla15[[#This Row],[LARGO]]=8,2,Tabla15[[#This Row],[LARGO]]=11,3,Tabla15[[#This Row],[LARGO]]=14,4,Tabla15[[#This Row],[LARGO]]=17,5,Tabla15[[#This Row],[LARGO]]=20,6)</f>
        <v>6</v>
      </c>
    </row>
    <row r="814" spans="1:25">
      <c r="A814" s="42" t="str">
        <f>Tabla15[[#This Row],[cedula]]&amp;Tabla15[[#This Row],[CTA]]&amp;Tabla15[[#This Row],[prog]]</f>
        <v>001070115612.1.1.1.0101</v>
      </c>
      <c r="B814" s="21" t="s">
        <v>1787</v>
      </c>
      <c r="C814" s="59" t="s">
        <v>1807</v>
      </c>
      <c r="D814" s="59" t="s">
        <v>5730</v>
      </c>
      <c r="E814" s="59" t="s">
        <v>5731</v>
      </c>
      <c r="F814" s="59" t="s">
        <v>9</v>
      </c>
      <c r="G814" s="59" t="s">
        <v>2695</v>
      </c>
      <c r="H814" s="21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814" s="21" t="str">
        <f>_xlfn.XLOOKUP(Tabla15[[#This Row],[cedula]],MINC_022025[CATEGORIA_PROPIA],MINC_022025[CARGO],_xlfn.XLOOKUP(Tabla15[[#This Row],[COD]],TNOMINA[CODIGO],TNOMINA[cargo]))</f>
        <v>AUXILIAR DE TRANSPORTACION</v>
      </c>
      <c r="J814" s="21" t="str">
        <f>_xlfn.XLOOKUP(Tabla15[[#This Row],[cedula]],MINC_022025[NUMERO_DOCUMENTO],MINC_022025[LUGAR_FUNCIONES])</f>
        <v>DIVISION DE TRANSPORTE</v>
      </c>
      <c r="K8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4" s="21" t="str">
        <f>_xlfn.XLOOKUP(Tabla15[[#This Row],[CARGO]],TSIMPLIFICADO[CARGO],TSIMPLIFICADO[CATEGORIA DEL SERVIDOR],Tabla15[[#This Row],[TIPO]])</f>
        <v>ESTATUTO SIMPLIFICADO</v>
      </c>
      <c r="M814" s="21" t="str">
        <f>IF(Tabla15[[#This Row],[CTA]]="2.1.1.3.01","TRAMITE DE PENSION",IF(Tabla15[[#This Row],[CAT1]]&lt;&gt;"",Tabla15[[#This Row],[CAT1]],Tabla15[[#This Row],[CAT2]]))</f>
        <v>ESTATUTO SIMPLIFICADO</v>
      </c>
      <c r="N814" s="86" t="str">
        <f>_xlfn.XLOOKUP(Tabla15[[#This Row],[cedula]],TFECHA[cedula],TFECHA[desde],"")</f>
        <v/>
      </c>
      <c r="O814" s="86" t="str">
        <f>_xlfn.XLOOKUP(Tabla15[[#This Row],[cedula]],TFECHA[cedula],TFECHA[hasta],"")</f>
        <v/>
      </c>
      <c r="P814" s="34">
        <f>_xlfn.XLOOKUP(Tabla15[[#This Row],[COD]],TNOMINA[CODIGO],TNOMINA[sbruto])</f>
        <v>35000</v>
      </c>
      <c r="Q814" s="34">
        <f>_xlfn.XLOOKUP(Tabla15[[#This Row],[COD]],TNOMINA[CODIGO],TNOMINA[ISR])</f>
        <v>0</v>
      </c>
      <c r="R814" s="34">
        <f>_xlfn.XLOOKUP(Tabla15[[#This Row],[COD]],TNOMINA[CODIGO],TNOMINA[SFS])</f>
        <v>1064</v>
      </c>
      <c r="S814" s="34">
        <f>_xlfn.XLOOKUP(Tabla15[[#This Row],[COD]],TNOMINA[CODIGO],TNOMINA[AFP])</f>
        <v>1004.5</v>
      </c>
      <c r="T814" s="34">
        <f>_xlfn.XLOOKUP(Tabla15[[#This Row],[COD]],TNOMINA[CODIGO],TNOMINA[Otros Descuentos])</f>
        <v>0</v>
      </c>
      <c r="U814" s="34">
        <f>_xlfn.XLOOKUP(Tabla15[[#This Row],[COD]],TNOMINA[CODIGO],TNOMINA[sneto])</f>
        <v>29690.5</v>
      </c>
      <c r="V814" s="21" t="str" cm="1">
        <f t="array" ref="V814">_xlfn.XLOOKUP(Tabla15[[#This Row],[cedula]],MINC_022025[NUMERO_DOCUMENTO],LEFT(MINC_022025[GENERO],1))</f>
        <v>M</v>
      </c>
      <c r="W814" s="56" t="str">
        <f>_xlfn.XLOOKUP(Tabla15[[#This Row],[DIRECCIÓN O DEPARTAMENTO]],MINC_022025[LUGAR_FUNCIONES],MINC_022025[LUGAR_FUNCIONES_CODIGO])</f>
        <v>01.83.00.00.11.02.01</v>
      </c>
      <c r="X814" s="21">
        <f>LEN(Tabla15[[#This Row],[CODIGO LUGAR]])</f>
        <v>20</v>
      </c>
      <c r="Y814" s="21" cm="1">
        <f t="array" ref="Y814">_xlfn.IFS(Tabla15[[#This Row],[LARGO]]=5,1,Tabla15[[#This Row],[LARGO]]=8,2,Tabla15[[#This Row],[LARGO]]=11,3,Tabla15[[#This Row],[LARGO]]=14,4,Tabla15[[#This Row],[LARGO]]=17,5,Tabla15[[#This Row],[LARGO]]=20,6)</f>
        <v>6</v>
      </c>
    </row>
    <row r="815" spans="1:25">
      <c r="A815" s="42" t="str">
        <f>Tabla15[[#This Row],[cedula]]&amp;Tabla15[[#This Row],[CTA]]&amp;Tabla15[[#This Row],[prog]]</f>
        <v>041001742442.1.1.1.0101</v>
      </c>
      <c r="B815" s="21" t="s">
        <v>1787</v>
      </c>
      <c r="C815" s="59" t="s">
        <v>1807</v>
      </c>
      <c r="D815" s="59" t="s">
        <v>5730</v>
      </c>
      <c r="E815" s="59" t="s">
        <v>5731</v>
      </c>
      <c r="F815" s="59" t="s">
        <v>9</v>
      </c>
      <c r="G815" s="59" t="s">
        <v>2867</v>
      </c>
      <c r="H815" s="21" t="str">
        <f>_xlfn.XLOOKUP(Tabla15[[#This Row],[cedula]],MINC_022025[CATEGORIA_PROPIA],MINC_022025[FECHA_INGRESO_PRIMER_CARGO],_xlfn.XLOOKUP(Tabla15[[#This Row],[COD]],TNOMINA[CODIGO],TNOMINA[nombre]))</f>
        <v>ISRAEL DIONICIO AROCHA PEREZ</v>
      </c>
      <c r="I815" s="21" t="str">
        <f>_xlfn.XLOOKUP(Tabla15[[#This Row],[cedula]],MINC_022025[CATEGORIA_PROPIA],MINC_022025[CARGO],_xlfn.XLOOKUP(Tabla15[[#This Row],[COD]],TNOMINA[CODIGO],TNOMINA[cargo]))</f>
        <v>AUXILIAR DE TRANSPORTE</v>
      </c>
      <c r="J815" s="21" t="str">
        <f>_xlfn.XLOOKUP(Tabla15[[#This Row],[cedula]],MINC_022025[NUMERO_DOCUMENTO],MINC_022025[LUGAR_FUNCIONES])</f>
        <v>DIVISION DE TRANSPORTE</v>
      </c>
      <c r="K8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5" s="21" t="str">
        <f>_xlfn.XLOOKUP(Tabla15[[#This Row],[CARGO]],TSIMPLIFICADO[CARGO],TSIMPLIFICADO[CATEGORIA DEL SERVIDOR],Tabla15[[#This Row],[TIPO]])</f>
        <v>ESTATUTO SIMPLIFICADO</v>
      </c>
      <c r="M815" s="21" t="str">
        <f>IF(Tabla15[[#This Row],[CTA]]="2.1.1.3.01","TRAMITE DE PENSION",IF(Tabla15[[#This Row],[CAT1]]&lt;&gt;"",Tabla15[[#This Row],[CAT1]],Tabla15[[#This Row],[CAT2]]))</f>
        <v>ESTATUTO SIMPLIFICADO</v>
      </c>
      <c r="N815" s="86" t="str">
        <f>_xlfn.XLOOKUP(Tabla15[[#This Row],[cedula]],TFECHA[cedula],TFECHA[desde],"")</f>
        <v/>
      </c>
      <c r="O815" s="86" t="str">
        <f>_xlfn.XLOOKUP(Tabla15[[#This Row],[cedula]],TFECHA[cedula],TFECHA[hasta],"")</f>
        <v/>
      </c>
      <c r="P815" s="34">
        <f>_xlfn.XLOOKUP(Tabla15[[#This Row],[COD]],TNOMINA[CODIGO],TNOMINA[sbruto])</f>
        <v>35000</v>
      </c>
      <c r="Q815" s="34">
        <f>_xlfn.XLOOKUP(Tabla15[[#This Row],[COD]],TNOMINA[CODIGO],TNOMINA[ISR])</f>
        <v>0</v>
      </c>
      <c r="R815" s="34">
        <f>_xlfn.XLOOKUP(Tabla15[[#This Row],[COD]],TNOMINA[CODIGO],TNOMINA[SFS])</f>
        <v>1064</v>
      </c>
      <c r="S815" s="34">
        <f>_xlfn.XLOOKUP(Tabla15[[#This Row],[COD]],TNOMINA[CODIGO],TNOMINA[AFP])</f>
        <v>1004.5</v>
      </c>
      <c r="T815" s="34">
        <f>_xlfn.XLOOKUP(Tabla15[[#This Row],[COD]],TNOMINA[CODIGO],TNOMINA[Otros Descuentos])</f>
        <v>0</v>
      </c>
      <c r="U815" s="34">
        <f>_xlfn.XLOOKUP(Tabla15[[#This Row],[COD]],TNOMINA[CODIGO],TNOMINA[sneto])</f>
        <v>25340.5</v>
      </c>
      <c r="V815" s="21" t="str" cm="1">
        <f t="array" ref="V815">_xlfn.XLOOKUP(Tabla15[[#This Row],[cedula]],MINC_022025[NUMERO_DOCUMENTO],LEFT(MINC_022025[GENERO],1))</f>
        <v>M</v>
      </c>
      <c r="W815" s="56" t="str">
        <f>_xlfn.XLOOKUP(Tabla15[[#This Row],[DIRECCIÓN O DEPARTAMENTO]],MINC_022025[LUGAR_FUNCIONES],MINC_022025[LUGAR_FUNCIONES_CODIGO])</f>
        <v>01.83.00.00.11.02.01</v>
      </c>
      <c r="X815" s="21">
        <f>LEN(Tabla15[[#This Row],[CODIGO LUGAR]])</f>
        <v>20</v>
      </c>
      <c r="Y815" s="21" cm="1">
        <f t="array" ref="Y815">_xlfn.IFS(Tabla15[[#This Row],[LARGO]]=5,1,Tabla15[[#This Row],[LARGO]]=8,2,Tabla15[[#This Row],[LARGO]]=11,3,Tabla15[[#This Row],[LARGO]]=14,4,Tabla15[[#This Row],[LARGO]]=17,5,Tabla15[[#This Row],[LARGO]]=20,6)</f>
        <v>6</v>
      </c>
    </row>
    <row r="816" spans="1:25">
      <c r="A816" s="42" t="str">
        <f>Tabla15[[#This Row],[cedula]]&amp;Tabla15[[#This Row],[CTA]]&amp;Tabla15[[#This Row],[prog]]</f>
        <v>223007348562.1.1.1.0101</v>
      </c>
      <c r="B816" s="21" t="s">
        <v>1787</v>
      </c>
      <c r="C816" s="59" t="s">
        <v>1807</v>
      </c>
      <c r="D816" s="59" t="s">
        <v>5730</v>
      </c>
      <c r="E816" s="59" t="s">
        <v>5731</v>
      </c>
      <c r="F816" s="59" t="s">
        <v>9</v>
      </c>
      <c r="G816" s="59" t="s">
        <v>5984</v>
      </c>
      <c r="H816" s="21" t="str">
        <f>_xlfn.XLOOKUP(Tabla15[[#This Row],[cedula]],MINC_022025[CATEGORIA_PROPIA],MINC_022025[FECHA_INGRESO_PRIMER_CARGO],_xlfn.XLOOKUP(Tabla15[[#This Row],[COD]],TNOMINA[CODIGO],TNOMINA[nombre]))</f>
        <v>YUFEIMI GUZMAN GARCIA</v>
      </c>
      <c r="I816" s="21" t="str">
        <f>_xlfn.XLOOKUP(Tabla15[[#This Row],[cedula]],MINC_022025[CATEGORIA_PROPIA],MINC_022025[CARGO],_xlfn.XLOOKUP(Tabla15[[#This Row],[COD]],TNOMINA[CODIGO],TNOMINA[cargo]))</f>
        <v>AUXILIAR DE TRANSPORTACION</v>
      </c>
      <c r="J816" s="21" t="str">
        <f>_xlfn.XLOOKUP(Tabla15[[#This Row],[cedula]],MINC_022025[NUMERO_DOCUMENTO],MINC_022025[LUGAR_FUNCIONES])</f>
        <v>DIVISION DE TRANSPORTE</v>
      </c>
      <c r="K8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6" s="21" t="str">
        <f>_xlfn.XLOOKUP(Tabla15[[#This Row],[CARGO]],TSIMPLIFICADO[CARGO],TSIMPLIFICADO[CATEGORIA DEL SERVIDOR],Tabla15[[#This Row],[TIPO]])</f>
        <v>ESTATUTO SIMPLIFICADO</v>
      </c>
      <c r="M816" s="21" t="str">
        <f>IF(Tabla15[[#This Row],[CTA]]="2.1.1.3.01","TRAMITE DE PENSION",IF(Tabla15[[#This Row],[CAT1]]&lt;&gt;"",Tabla15[[#This Row],[CAT1]],Tabla15[[#This Row],[CAT2]]))</f>
        <v>ESTATUTO SIMPLIFICADO</v>
      </c>
      <c r="N816" s="86" t="str">
        <f>_xlfn.XLOOKUP(Tabla15[[#This Row],[cedula]],TFECHA[cedula],TFECHA[desde],"")</f>
        <v/>
      </c>
      <c r="O816" s="86" t="str">
        <f>_xlfn.XLOOKUP(Tabla15[[#This Row],[cedula]],TFECHA[cedula],TFECHA[hasta],"")</f>
        <v/>
      </c>
      <c r="P816" s="34">
        <f>_xlfn.XLOOKUP(Tabla15[[#This Row],[COD]],TNOMINA[CODIGO],TNOMINA[sbruto])</f>
        <v>35000</v>
      </c>
      <c r="Q816" s="34">
        <f>_xlfn.XLOOKUP(Tabla15[[#This Row],[COD]],TNOMINA[CODIGO],TNOMINA[ISR])</f>
        <v>0</v>
      </c>
      <c r="R816" s="34">
        <f>_xlfn.XLOOKUP(Tabla15[[#This Row],[COD]],TNOMINA[CODIGO],TNOMINA[SFS])</f>
        <v>1064</v>
      </c>
      <c r="S816" s="34">
        <f>_xlfn.XLOOKUP(Tabla15[[#This Row],[COD]],TNOMINA[CODIGO],TNOMINA[AFP])</f>
        <v>1004.5</v>
      </c>
      <c r="T816" s="34">
        <f>_xlfn.XLOOKUP(Tabla15[[#This Row],[COD]],TNOMINA[CODIGO],TNOMINA[Otros Descuentos])</f>
        <v>0</v>
      </c>
      <c r="U816" s="34">
        <f>_xlfn.XLOOKUP(Tabla15[[#This Row],[COD]],TNOMINA[CODIGO],TNOMINA[sneto])</f>
        <v>32906.5</v>
      </c>
      <c r="V816" s="21" t="str" cm="1">
        <f t="array" ref="V816">_xlfn.XLOOKUP(Tabla15[[#This Row],[cedula]],MINC_022025[NUMERO_DOCUMENTO],LEFT(MINC_022025[GENERO],1))</f>
        <v>M</v>
      </c>
      <c r="W816" s="56" t="str">
        <f>_xlfn.XLOOKUP(Tabla15[[#This Row],[DIRECCIÓN O DEPARTAMENTO]],MINC_022025[LUGAR_FUNCIONES],MINC_022025[LUGAR_FUNCIONES_CODIGO])</f>
        <v>01.83.00.00.11.02.01</v>
      </c>
      <c r="X816" s="21">
        <f>LEN(Tabla15[[#This Row],[CODIGO LUGAR]])</f>
        <v>20</v>
      </c>
      <c r="Y816" s="21" cm="1">
        <f t="array" ref="Y816">_xlfn.IFS(Tabla15[[#This Row],[LARGO]]=5,1,Tabla15[[#This Row],[LARGO]]=8,2,Tabla15[[#This Row],[LARGO]]=11,3,Tabla15[[#This Row],[LARGO]]=14,4,Tabla15[[#This Row],[LARGO]]=17,5,Tabla15[[#This Row],[LARGO]]=20,6)</f>
        <v>6</v>
      </c>
    </row>
    <row r="817" spans="1:25">
      <c r="A817" s="42" t="str">
        <f>Tabla15[[#This Row],[cedula]]&amp;Tabla15[[#This Row],[CTA]]&amp;Tabla15[[#This Row],[prog]]</f>
        <v>001031062582.1.1.1.0101</v>
      </c>
      <c r="B817" s="21" t="s">
        <v>1787</v>
      </c>
      <c r="C817" s="59" t="s">
        <v>1807</v>
      </c>
      <c r="D817" s="59" t="s">
        <v>5730</v>
      </c>
      <c r="E817" s="59" t="s">
        <v>5731</v>
      </c>
      <c r="F817" s="59" t="s">
        <v>9</v>
      </c>
      <c r="G817" s="59" t="s">
        <v>1267</v>
      </c>
      <c r="H817" s="21" t="str">
        <f>_xlfn.XLOOKUP(Tabla15[[#This Row],[cedula]],MINC_022025[CATEGORIA_PROPIA],MINC_022025[FECHA_INGRESO_PRIMER_CARGO],_xlfn.XLOOKUP(Tabla15[[#This Row],[COD]],TNOMINA[CODIGO],TNOMINA[nombre]))</f>
        <v>CARMELO OGANDO MONTILLA</v>
      </c>
      <c r="I817" s="21" t="str">
        <f>_xlfn.XLOOKUP(Tabla15[[#This Row],[cedula]],MINC_022025[CATEGORIA_PROPIA],MINC_022025[CARGO],_xlfn.XLOOKUP(Tabla15[[#This Row],[COD]],TNOMINA[CODIGO],TNOMINA[cargo]))</f>
        <v>CHOFER</v>
      </c>
      <c r="J817" s="21" t="str">
        <f>_xlfn.XLOOKUP(Tabla15[[#This Row],[cedula]],MINC_022025[NUMERO_DOCUMENTO],MINC_022025[LUGAR_FUNCIONES])</f>
        <v>DIVISION DE TRANSPORTE</v>
      </c>
      <c r="K8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7" s="21" t="str">
        <f>_xlfn.XLOOKUP(Tabla15[[#This Row],[CARGO]],TSIMPLIFICADO[CARGO],TSIMPLIFICADO[CATEGORIA DEL SERVIDOR],Tabla15[[#This Row],[TIPO]])</f>
        <v>ESTATUTO SIMPLIFICADO</v>
      </c>
      <c r="M817" s="21" t="str">
        <f>IF(Tabla15[[#This Row],[CTA]]="2.1.1.3.01","TRAMITE DE PENSION",IF(Tabla15[[#This Row],[CAT1]]&lt;&gt;"",Tabla15[[#This Row],[CAT1]],Tabla15[[#This Row],[CAT2]]))</f>
        <v>ESTATUTO SIMPLIFICADO</v>
      </c>
      <c r="N817" s="86" t="str">
        <f>_xlfn.XLOOKUP(Tabla15[[#This Row],[cedula]],TFECHA[cedula],TFECHA[desde],"")</f>
        <v/>
      </c>
      <c r="O817" s="86" t="str">
        <f>_xlfn.XLOOKUP(Tabla15[[#This Row],[cedula]],TFECHA[cedula],TFECHA[hasta],"")</f>
        <v/>
      </c>
      <c r="P817" s="34">
        <f>_xlfn.XLOOKUP(Tabla15[[#This Row],[COD]],TNOMINA[CODIGO],TNOMINA[sbruto])</f>
        <v>30000</v>
      </c>
      <c r="Q817" s="34">
        <f>_xlfn.XLOOKUP(Tabla15[[#This Row],[COD]],TNOMINA[CODIGO],TNOMINA[ISR])</f>
        <v>0</v>
      </c>
      <c r="R817" s="34">
        <f>_xlfn.XLOOKUP(Tabla15[[#This Row],[COD]],TNOMINA[CODIGO],TNOMINA[SFS])</f>
        <v>912</v>
      </c>
      <c r="S817" s="34">
        <f>_xlfn.XLOOKUP(Tabla15[[#This Row],[COD]],TNOMINA[CODIGO],TNOMINA[AFP])</f>
        <v>861</v>
      </c>
      <c r="T817" s="34">
        <f>_xlfn.XLOOKUP(Tabla15[[#This Row],[COD]],TNOMINA[CODIGO],TNOMINA[Otros Descuentos])</f>
        <v>0</v>
      </c>
      <c r="U817" s="34">
        <f>_xlfn.XLOOKUP(Tabla15[[#This Row],[COD]],TNOMINA[CODIGO],TNOMINA[sneto])</f>
        <v>15376.29</v>
      </c>
      <c r="V817" s="21" t="str" cm="1">
        <f t="array" ref="V817">_xlfn.XLOOKUP(Tabla15[[#This Row],[cedula]],MINC_022025[NUMERO_DOCUMENTO],LEFT(MINC_022025[GENERO],1))</f>
        <v>M</v>
      </c>
      <c r="W817" s="56" t="str">
        <f>_xlfn.XLOOKUP(Tabla15[[#This Row],[DIRECCIÓN O DEPARTAMENTO]],MINC_022025[LUGAR_FUNCIONES],MINC_022025[LUGAR_FUNCIONES_CODIGO])</f>
        <v>01.83.00.00.11.02.01</v>
      </c>
      <c r="X817" s="21">
        <f>LEN(Tabla15[[#This Row],[CODIGO LUGAR]])</f>
        <v>20</v>
      </c>
      <c r="Y817" s="21" cm="1">
        <f t="array" ref="Y817">_xlfn.IFS(Tabla15[[#This Row],[LARGO]]=5,1,Tabla15[[#This Row],[LARGO]]=8,2,Tabla15[[#This Row],[LARGO]]=11,3,Tabla15[[#This Row],[LARGO]]=14,4,Tabla15[[#This Row],[LARGO]]=17,5,Tabla15[[#This Row],[LARGO]]=20,6)</f>
        <v>6</v>
      </c>
    </row>
    <row r="818" spans="1:25">
      <c r="A818" s="42" t="str">
        <f>Tabla15[[#This Row],[cedula]]&amp;Tabla15[[#This Row],[CTA]]&amp;Tabla15[[#This Row],[prog]]</f>
        <v>001131798082.1.1.1.0101</v>
      </c>
      <c r="B818" s="21" t="s">
        <v>1787</v>
      </c>
      <c r="C818" s="59" t="s">
        <v>1807</v>
      </c>
      <c r="D818" s="59" t="s">
        <v>5730</v>
      </c>
      <c r="E818" s="59" t="s">
        <v>5731</v>
      </c>
      <c r="F818" s="59" t="s">
        <v>9</v>
      </c>
      <c r="G818" s="59" t="s">
        <v>1301</v>
      </c>
      <c r="H818" s="21" t="str">
        <f>_xlfn.XLOOKUP(Tabla15[[#This Row],[cedula]],MINC_022025[CATEGORIA_PROPIA],MINC_022025[FECHA_INGRESO_PRIMER_CARGO],_xlfn.XLOOKUP(Tabla15[[#This Row],[COD]],TNOMINA[CODIGO],TNOMINA[nombre]))</f>
        <v>FRANCISCO RAMON ACOSTA CASTILLO</v>
      </c>
      <c r="I818" s="21" t="str">
        <f>_xlfn.XLOOKUP(Tabla15[[#This Row],[cedula]],MINC_022025[CATEGORIA_PROPIA],MINC_022025[CARGO],_xlfn.XLOOKUP(Tabla15[[#This Row],[COD]],TNOMINA[CODIGO],TNOMINA[cargo]))</f>
        <v>CHOFER I</v>
      </c>
      <c r="J818" s="21" t="str">
        <f>_xlfn.XLOOKUP(Tabla15[[#This Row],[cedula]],MINC_022025[NUMERO_DOCUMENTO],MINC_022025[LUGAR_FUNCIONES])</f>
        <v>DIVISION DE TRANSPORTE</v>
      </c>
      <c r="K8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8" s="21" t="str">
        <f>_xlfn.XLOOKUP(Tabla15[[#This Row],[CARGO]],TSIMPLIFICADO[CARGO],TSIMPLIFICADO[CATEGORIA DEL SERVIDOR],Tabla15[[#This Row],[TIPO]])</f>
        <v>ESTATUTO SIMPLIFICADO</v>
      </c>
      <c r="M818" s="21" t="str">
        <f>IF(Tabla15[[#This Row],[CTA]]="2.1.1.3.01","TRAMITE DE PENSION",IF(Tabla15[[#This Row],[CAT1]]&lt;&gt;"",Tabla15[[#This Row],[CAT1]],Tabla15[[#This Row],[CAT2]]))</f>
        <v>ESTATUTO SIMPLIFICADO</v>
      </c>
      <c r="N818" s="86" t="str">
        <f>_xlfn.XLOOKUP(Tabla15[[#This Row],[cedula]],TFECHA[cedula],TFECHA[desde],"")</f>
        <v/>
      </c>
      <c r="O818" s="86" t="str">
        <f>_xlfn.XLOOKUP(Tabla15[[#This Row],[cedula]],TFECHA[cedula],TFECHA[hasta],"")</f>
        <v/>
      </c>
      <c r="P818" s="34">
        <f>_xlfn.XLOOKUP(Tabla15[[#This Row],[COD]],TNOMINA[CODIGO],TNOMINA[sbruto])</f>
        <v>30000</v>
      </c>
      <c r="Q818" s="34">
        <f>_xlfn.XLOOKUP(Tabla15[[#This Row],[COD]],TNOMINA[CODIGO],TNOMINA[ISR])</f>
        <v>0</v>
      </c>
      <c r="R818" s="34">
        <f>_xlfn.XLOOKUP(Tabla15[[#This Row],[COD]],TNOMINA[CODIGO],TNOMINA[SFS])</f>
        <v>912</v>
      </c>
      <c r="S818" s="34">
        <f>_xlfn.XLOOKUP(Tabla15[[#This Row],[COD]],TNOMINA[CODIGO],TNOMINA[AFP])</f>
        <v>861</v>
      </c>
      <c r="T818" s="34">
        <f>_xlfn.XLOOKUP(Tabla15[[#This Row],[COD]],TNOMINA[CODIGO],TNOMINA[Otros Descuentos])</f>
        <v>0</v>
      </c>
      <c r="U818" s="34">
        <f>_xlfn.XLOOKUP(Tabla15[[#This Row],[COD]],TNOMINA[CODIGO],TNOMINA[sneto])</f>
        <v>28202</v>
      </c>
      <c r="V818" s="21" t="str" cm="1">
        <f t="array" ref="V818">_xlfn.XLOOKUP(Tabla15[[#This Row],[cedula]],MINC_022025[NUMERO_DOCUMENTO],LEFT(MINC_022025[GENERO],1))</f>
        <v>M</v>
      </c>
      <c r="W818" s="56" t="str">
        <f>_xlfn.XLOOKUP(Tabla15[[#This Row],[DIRECCIÓN O DEPARTAMENTO]],MINC_022025[LUGAR_FUNCIONES],MINC_022025[LUGAR_FUNCIONES_CODIGO])</f>
        <v>01.83.00.00.11.02.01</v>
      </c>
      <c r="X818" s="21">
        <f>LEN(Tabla15[[#This Row],[CODIGO LUGAR]])</f>
        <v>20</v>
      </c>
      <c r="Y818" s="21" cm="1">
        <f t="array" ref="Y818">_xlfn.IFS(Tabla15[[#This Row],[LARGO]]=5,1,Tabla15[[#This Row],[LARGO]]=8,2,Tabla15[[#This Row],[LARGO]]=11,3,Tabla15[[#This Row],[LARGO]]=14,4,Tabla15[[#This Row],[LARGO]]=17,5,Tabla15[[#This Row],[LARGO]]=20,6)</f>
        <v>6</v>
      </c>
    </row>
    <row r="819" spans="1:25">
      <c r="A819" s="42" t="str">
        <f>Tabla15[[#This Row],[cedula]]&amp;Tabla15[[#This Row],[CTA]]&amp;Tabla15[[#This Row],[prog]]</f>
        <v>001002157142.1.1.1.0101</v>
      </c>
      <c r="B819" s="21" t="s">
        <v>1787</v>
      </c>
      <c r="C819" s="35" t="s">
        <v>1807</v>
      </c>
      <c r="D819" s="35" t="s">
        <v>5730</v>
      </c>
      <c r="E819" s="60" t="s">
        <v>5731</v>
      </c>
      <c r="F819" s="35" t="s">
        <v>9</v>
      </c>
      <c r="G819" s="35" t="s">
        <v>1308</v>
      </c>
      <c r="H819" s="21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819" s="21" t="str">
        <f>_xlfn.XLOOKUP(Tabla15[[#This Row],[cedula]],MINC_022025[CATEGORIA_PROPIA],MINC_022025[CARGO],_xlfn.XLOOKUP(Tabla15[[#This Row],[COD]],TNOMINA[CODIGO],TNOMINA[cargo]))</f>
        <v>CHOFER</v>
      </c>
      <c r="J819" s="21" t="str">
        <f>_xlfn.XLOOKUP(Tabla15[[#This Row],[cedula]],MINC_022025[NUMERO_DOCUMENTO],MINC_022025[LUGAR_FUNCIONES])</f>
        <v>DIVISION DE TRANSPORTE</v>
      </c>
      <c r="K8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19" s="21" t="str">
        <f>_xlfn.XLOOKUP(Tabla15[[#This Row],[CARGO]],TSIMPLIFICADO[CARGO],TSIMPLIFICADO[CATEGORIA DEL SERVIDOR],Tabla15[[#This Row],[TIPO]])</f>
        <v>ESTATUTO SIMPLIFICADO</v>
      </c>
      <c r="M819" s="21" t="str">
        <f>IF(Tabla15[[#This Row],[CTA]]="2.1.1.3.01","TRAMITE DE PENSION",IF(Tabla15[[#This Row],[CAT1]]&lt;&gt;"",Tabla15[[#This Row],[CAT1]],Tabla15[[#This Row],[CAT2]]))</f>
        <v>ESTATUTO SIMPLIFICADO</v>
      </c>
      <c r="N819" s="86" t="str">
        <f>_xlfn.XLOOKUP(Tabla15[[#This Row],[cedula]],TFECHA[cedula],TFECHA[desde],"")</f>
        <v/>
      </c>
      <c r="O819" s="86" t="str">
        <f>_xlfn.XLOOKUP(Tabla15[[#This Row],[cedula]],TFECHA[cedula],TFECHA[hasta],"")</f>
        <v/>
      </c>
      <c r="P819" s="34">
        <f>_xlfn.XLOOKUP(Tabla15[[#This Row],[COD]],TNOMINA[CODIGO],TNOMINA[sbruto])</f>
        <v>30000</v>
      </c>
      <c r="Q819" s="34">
        <f>_xlfn.XLOOKUP(Tabla15[[#This Row],[COD]],TNOMINA[CODIGO],TNOMINA[ISR])</f>
        <v>0</v>
      </c>
      <c r="R819" s="34">
        <f>_xlfn.XLOOKUP(Tabla15[[#This Row],[COD]],TNOMINA[CODIGO],TNOMINA[SFS])</f>
        <v>912</v>
      </c>
      <c r="S819" s="34">
        <f>_xlfn.XLOOKUP(Tabla15[[#This Row],[COD]],TNOMINA[CODIGO],TNOMINA[AFP])</f>
        <v>861</v>
      </c>
      <c r="T819" s="34">
        <f>_xlfn.XLOOKUP(Tabla15[[#This Row],[COD]],TNOMINA[CODIGO],TNOMINA[Otros Descuentos])</f>
        <v>0</v>
      </c>
      <c r="U819" s="34">
        <f>_xlfn.XLOOKUP(Tabla15[[#This Row],[COD]],TNOMINA[CODIGO],TNOMINA[sneto])</f>
        <v>7023.09</v>
      </c>
      <c r="V819" s="21" t="str" cm="1">
        <f t="array" ref="V819">_xlfn.XLOOKUP(Tabla15[[#This Row],[cedula]],MINC_022025[NUMERO_DOCUMENTO],LEFT(MINC_022025[GENERO],1))</f>
        <v>M</v>
      </c>
      <c r="W819" s="56" t="str">
        <f>_xlfn.XLOOKUP(Tabla15[[#This Row],[DIRECCIÓN O DEPARTAMENTO]],MINC_022025[LUGAR_FUNCIONES],MINC_022025[LUGAR_FUNCIONES_CODIGO])</f>
        <v>01.83.00.00.11.02.01</v>
      </c>
      <c r="X819" s="21">
        <f>LEN(Tabla15[[#This Row],[CODIGO LUGAR]])</f>
        <v>20</v>
      </c>
      <c r="Y819" s="21" cm="1">
        <f t="array" ref="Y819">_xlfn.IFS(Tabla15[[#This Row],[LARGO]]=5,1,Tabla15[[#This Row],[LARGO]]=8,2,Tabla15[[#This Row],[LARGO]]=11,3,Tabla15[[#This Row],[LARGO]]=14,4,Tabla15[[#This Row],[LARGO]]=17,5,Tabla15[[#This Row],[LARGO]]=20,6)</f>
        <v>6</v>
      </c>
    </row>
    <row r="820" spans="1:25">
      <c r="A820" s="42" t="str">
        <f>Tabla15[[#This Row],[cedula]]&amp;Tabla15[[#This Row],[CTA]]&amp;Tabla15[[#This Row],[prog]]</f>
        <v>001077137452.1.1.1.0101</v>
      </c>
      <c r="B820" s="21" t="s">
        <v>1787</v>
      </c>
      <c r="C820" s="59" t="s">
        <v>1807</v>
      </c>
      <c r="D820" s="59" t="s">
        <v>5730</v>
      </c>
      <c r="E820" s="59" t="s">
        <v>5731</v>
      </c>
      <c r="F820" s="59" t="s">
        <v>9</v>
      </c>
      <c r="G820" s="59" t="s">
        <v>1337</v>
      </c>
      <c r="H820" s="21" t="str">
        <f>_xlfn.XLOOKUP(Tabla15[[#This Row],[cedula]],MINC_022025[CATEGORIA_PROPIA],MINC_022025[FECHA_INGRESO_PRIMER_CARGO],_xlfn.XLOOKUP(Tabla15[[#This Row],[COD]],TNOMINA[CODIGO],TNOMINA[nombre]))</f>
        <v>JOVANNY LOPEZ RIVERA</v>
      </c>
      <c r="I820" s="21" t="str">
        <f>_xlfn.XLOOKUP(Tabla15[[#This Row],[cedula]],MINC_022025[CATEGORIA_PROPIA],MINC_022025[CARGO],_xlfn.XLOOKUP(Tabla15[[#This Row],[COD]],TNOMINA[CODIGO],TNOMINA[cargo]))</f>
        <v>SUPERVISOR TRANSPORTACION</v>
      </c>
      <c r="J820" s="21" t="str">
        <f>_xlfn.XLOOKUP(Tabla15[[#This Row],[cedula]],MINC_022025[NUMERO_DOCUMENTO],MINC_022025[LUGAR_FUNCIONES])</f>
        <v>DIVISION DE TRANSPORTE</v>
      </c>
      <c r="K8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0" s="21" t="str">
        <f>_xlfn.XLOOKUP(Tabla15[[#This Row],[CARGO]],TSIMPLIFICADO[CARGO],TSIMPLIFICADO[CATEGORIA DEL SERVIDOR],Tabla15[[#This Row],[TIPO]])</f>
        <v>ESTATUTO SIMPLIFICADO</v>
      </c>
      <c r="M820" s="21" t="str">
        <f>IF(Tabla15[[#This Row],[CTA]]="2.1.1.3.01","TRAMITE DE PENSION",IF(Tabla15[[#This Row],[CAT1]]&lt;&gt;"",Tabla15[[#This Row],[CAT1]],Tabla15[[#This Row],[CAT2]]))</f>
        <v>ESTATUTO SIMPLIFICADO</v>
      </c>
      <c r="N820" s="86" t="str">
        <f>_xlfn.XLOOKUP(Tabla15[[#This Row],[cedula]],TFECHA[cedula],TFECHA[desde],"")</f>
        <v/>
      </c>
      <c r="O820" s="86" t="str">
        <f>_xlfn.XLOOKUP(Tabla15[[#This Row],[cedula]],TFECHA[cedula],TFECHA[hasta],"")</f>
        <v/>
      </c>
      <c r="P820" s="34">
        <f>_xlfn.XLOOKUP(Tabla15[[#This Row],[COD]],TNOMINA[CODIGO],TNOMINA[sbruto])</f>
        <v>30000</v>
      </c>
      <c r="Q820" s="34">
        <f>_xlfn.XLOOKUP(Tabla15[[#This Row],[COD]],TNOMINA[CODIGO],TNOMINA[ISR])</f>
        <v>0</v>
      </c>
      <c r="R820" s="34">
        <f>_xlfn.XLOOKUP(Tabla15[[#This Row],[COD]],TNOMINA[CODIGO],TNOMINA[SFS])</f>
        <v>912</v>
      </c>
      <c r="S820" s="34">
        <f>_xlfn.XLOOKUP(Tabla15[[#This Row],[COD]],TNOMINA[CODIGO],TNOMINA[AFP])</f>
        <v>861</v>
      </c>
      <c r="T820" s="34">
        <f>_xlfn.XLOOKUP(Tabla15[[#This Row],[COD]],TNOMINA[CODIGO],TNOMINA[Otros Descuentos])</f>
        <v>0</v>
      </c>
      <c r="U820" s="34">
        <f>_xlfn.XLOOKUP(Tabla15[[#This Row],[COD]],TNOMINA[CODIGO],TNOMINA[sneto])</f>
        <v>7239</v>
      </c>
      <c r="V820" s="21" t="str" cm="1">
        <f t="array" ref="V820">_xlfn.XLOOKUP(Tabla15[[#This Row],[cedula]],MINC_022025[NUMERO_DOCUMENTO],LEFT(MINC_022025[GENERO],1))</f>
        <v>M</v>
      </c>
      <c r="W820" s="56" t="str">
        <f>_xlfn.XLOOKUP(Tabla15[[#This Row],[DIRECCIÓN O DEPARTAMENTO]],MINC_022025[LUGAR_FUNCIONES],MINC_022025[LUGAR_FUNCIONES_CODIGO])</f>
        <v>01.83.00.00.11.02.01</v>
      </c>
      <c r="X820" s="21">
        <f>LEN(Tabla15[[#This Row],[CODIGO LUGAR]])</f>
        <v>20</v>
      </c>
      <c r="Y820" s="21" cm="1">
        <f t="array" ref="Y820">_xlfn.IFS(Tabla15[[#This Row],[LARGO]]=5,1,Tabla15[[#This Row],[LARGO]]=8,2,Tabla15[[#This Row],[LARGO]]=11,3,Tabla15[[#This Row],[LARGO]]=14,4,Tabla15[[#This Row],[LARGO]]=17,5,Tabla15[[#This Row],[LARGO]]=20,6)</f>
        <v>6</v>
      </c>
    </row>
    <row r="821" spans="1:25">
      <c r="A821" s="42" t="str">
        <f>Tabla15[[#This Row],[cedula]]&amp;Tabla15[[#This Row],[CTA]]&amp;Tabla15[[#This Row],[prog]]</f>
        <v>402344698372.1.1.1.0101</v>
      </c>
      <c r="B821" s="21" t="s">
        <v>1787</v>
      </c>
      <c r="C821" s="59" t="s">
        <v>1807</v>
      </c>
      <c r="D821" s="59" t="s">
        <v>5730</v>
      </c>
      <c r="E821" s="59" t="s">
        <v>5731</v>
      </c>
      <c r="F821" s="59" t="s">
        <v>9</v>
      </c>
      <c r="G821" s="59" t="s">
        <v>2260</v>
      </c>
      <c r="H821" s="21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821" s="21" t="str">
        <f>_xlfn.XLOOKUP(Tabla15[[#This Row],[cedula]],MINC_022025[CATEGORIA_PROPIA],MINC_022025[CARGO],_xlfn.XLOOKUP(Tabla15[[#This Row],[COD]],TNOMINA[CODIGO],TNOMINA[cargo]))</f>
        <v>AUXILIAR DE TRANSPORTACION</v>
      </c>
      <c r="J821" s="21" t="str">
        <f>_xlfn.XLOOKUP(Tabla15[[#This Row],[cedula]],MINC_022025[NUMERO_DOCUMENTO],MINC_022025[LUGAR_FUNCIONES])</f>
        <v>DIVISION DE TRANSPORTE</v>
      </c>
      <c r="K8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1" s="21" t="str">
        <f>_xlfn.XLOOKUP(Tabla15[[#This Row],[CARGO]],TSIMPLIFICADO[CARGO],TSIMPLIFICADO[CATEGORIA DEL SERVIDOR],Tabla15[[#This Row],[TIPO]])</f>
        <v>ESTATUTO SIMPLIFICADO</v>
      </c>
      <c r="M821" s="21" t="str">
        <f>IF(Tabla15[[#This Row],[CTA]]="2.1.1.3.01","TRAMITE DE PENSION",IF(Tabla15[[#This Row],[CAT1]]&lt;&gt;"",Tabla15[[#This Row],[CAT1]],Tabla15[[#This Row],[CAT2]]))</f>
        <v>ESTATUTO SIMPLIFICADO</v>
      </c>
      <c r="N821" s="86" t="str">
        <f>_xlfn.XLOOKUP(Tabla15[[#This Row],[cedula]],TFECHA[cedula],TFECHA[desde],"")</f>
        <v/>
      </c>
      <c r="O821" s="86" t="str">
        <f>_xlfn.XLOOKUP(Tabla15[[#This Row],[cedula]],TFECHA[cedula],TFECHA[hasta],"")</f>
        <v/>
      </c>
      <c r="P821" s="34">
        <f>_xlfn.XLOOKUP(Tabla15[[#This Row],[COD]],TNOMINA[CODIGO],TNOMINA[sbruto])</f>
        <v>30000</v>
      </c>
      <c r="Q821" s="34">
        <f>_xlfn.XLOOKUP(Tabla15[[#This Row],[COD]],TNOMINA[CODIGO],TNOMINA[ISR])</f>
        <v>0</v>
      </c>
      <c r="R821" s="34">
        <f>_xlfn.XLOOKUP(Tabla15[[#This Row],[COD]],TNOMINA[CODIGO],TNOMINA[SFS])</f>
        <v>912</v>
      </c>
      <c r="S821" s="34">
        <f>_xlfn.XLOOKUP(Tabla15[[#This Row],[COD]],TNOMINA[CODIGO],TNOMINA[AFP])</f>
        <v>861</v>
      </c>
      <c r="T821" s="34">
        <f>_xlfn.XLOOKUP(Tabla15[[#This Row],[COD]],TNOMINA[CODIGO],TNOMINA[Otros Descuentos])</f>
        <v>0</v>
      </c>
      <c r="U821" s="34">
        <f>_xlfn.XLOOKUP(Tabla15[[#This Row],[COD]],TNOMINA[CODIGO],TNOMINA[sneto])</f>
        <v>28202</v>
      </c>
      <c r="V821" s="21" t="str" cm="1">
        <f t="array" ref="V821">_xlfn.XLOOKUP(Tabla15[[#This Row],[cedula]],MINC_022025[NUMERO_DOCUMENTO],LEFT(MINC_022025[GENERO],1))</f>
        <v>F</v>
      </c>
      <c r="W821" s="56" t="str">
        <f>_xlfn.XLOOKUP(Tabla15[[#This Row],[DIRECCIÓN O DEPARTAMENTO]],MINC_022025[LUGAR_FUNCIONES],MINC_022025[LUGAR_FUNCIONES_CODIGO])</f>
        <v>01.83.00.00.11.02.01</v>
      </c>
      <c r="X821" s="21">
        <f>LEN(Tabla15[[#This Row],[CODIGO LUGAR]])</f>
        <v>20</v>
      </c>
      <c r="Y821" s="21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>
      <c r="A822" s="42" t="str">
        <f>Tabla15[[#This Row],[cedula]]&amp;Tabla15[[#This Row],[CTA]]&amp;Tabla15[[#This Row],[prog]]</f>
        <v>001056893272.1.1.1.0101</v>
      </c>
      <c r="B822" s="21" t="s">
        <v>1787</v>
      </c>
      <c r="C822" s="59" t="s">
        <v>1807</v>
      </c>
      <c r="D822" s="59" t="s">
        <v>5730</v>
      </c>
      <c r="E822" s="59" t="s">
        <v>5731</v>
      </c>
      <c r="F822" s="59" t="s">
        <v>9</v>
      </c>
      <c r="G822" s="59" t="s">
        <v>2375</v>
      </c>
      <c r="H822" s="21" t="str">
        <f>_xlfn.XLOOKUP(Tabla15[[#This Row],[cedula]],MINC_022025[CATEGORIA_PROPIA],MINC_022025[FECHA_INGRESO_PRIMER_CARGO],_xlfn.XLOOKUP(Tabla15[[#This Row],[COD]],TNOMINA[CODIGO],TNOMINA[nombre]))</f>
        <v>JUAN ANTONIO GIL THOMAS</v>
      </c>
      <c r="I822" s="21" t="str">
        <f>_xlfn.XLOOKUP(Tabla15[[#This Row],[cedula]],MINC_022025[CATEGORIA_PROPIA],MINC_022025[CARGO],_xlfn.XLOOKUP(Tabla15[[#This Row],[COD]],TNOMINA[CODIGO],TNOMINA[cargo]))</f>
        <v>AUXILIAR DE TRANSPORTACION</v>
      </c>
      <c r="J822" s="21" t="str">
        <f>_xlfn.XLOOKUP(Tabla15[[#This Row],[cedula]],MINC_022025[NUMERO_DOCUMENTO],MINC_022025[LUGAR_FUNCIONES])</f>
        <v>DIVISION DE TRANSPORTE</v>
      </c>
      <c r="K8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2" s="21" t="str">
        <f>_xlfn.XLOOKUP(Tabla15[[#This Row],[CARGO]],TSIMPLIFICADO[CARGO],TSIMPLIFICADO[CATEGORIA DEL SERVIDOR],Tabla15[[#This Row],[TIPO]])</f>
        <v>ESTATUTO SIMPLIFICADO</v>
      </c>
      <c r="M822" s="21" t="str">
        <f>IF(Tabla15[[#This Row],[CTA]]="2.1.1.3.01","TRAMITE DE PENSION",IF(Tabla15[[#This Row],[CAT1]]&lt;&gt;"",Tabla15[[#This Row],[CAT1]],Tabla15[[#This Row],[CAT2]]))</f>
        <v>ESTATUTO SIMPLIFICADO</v>
      </c>
      <c r="N822" s="86" t="str">
        <f>_xlfn.XLOOKUP(Tabla15[[#This Row],[cedula]],TFECHA[cedula],TFECHA[desde],"")</f>
        <v/>
      </c>
      <c r="O822" s="86" t="str">
        <f>_xlfn.XLOOKUP(Tabla15[[#This Row],[cedula]],TFECHA[cedula],TFECHA[hasta],"")</f>
        <v/>
      </c>
      <c r="P822" s="34">
        <f>_xlfn.XLOOKUP(Tabla15[[#This Row],[COD]],TNOMINA[CODIGO],TNOMINA[sbruto])</f>
        <v>30000</v>
      </c>
      <c r="Q822" s="34">
        <f>_xlfn.XLOOKUP(Tabla15[[#This Row],[COD]],TNOMINA[CODIGO],TNOMINA[ISR])</f>
        <v>0</v>
      </c>
      <c r="R822" s="34">
        <f>_xlfn.XLOOKUP(Tabla15[[#This Row],[COD]],TNOMINA[CODIGO],TNOMINA[SFS])</f>
        <v>912</v>
      </c>
      <c r="S822" s="34">
        <f>_xlfn.XLOOKUP(Tabla15[[#This Row],[COD]],TNOMINA[CODIGO],TNOMINA[AFP])</f>
        <v>861</v>
      </c>
      <c r="T822" s="34">
        <f>_xlfn.XLOOKUP(Tabla15[[#This Row],[COD]],TNOMINA[CODIGO],TNOMINA[Otros Descuentos])</f>
        <v>0</v>
      </c>
      <c r="U822" s="34">
        <f>_xlfn.XLOOKUP(Tabla15[[#This Row],[COD]],TNOMINA[CODIGO],TNOMINA[sneto])</f>
        <v>17508.57</v>
      </c>
      <c r="V822" s="21" t="str" cm="1">
        <f t="array" ref="V822">_xlfn.XLOOKUP(Tabla15[[#This Row],[cedula]],MINC_022025[NUMERO_DOCUMENTO],LEFT(MINC_022025[GENERO],1))</f>
        <v>M</v>
      </c>
      <c r="W822" s="56" t="str">
        <f>_xlfn.XLOOKUP(Tabla15[[#This Row],[DIRECCIÓN O DEPARTAMENTO]],MINC_022025[LUGAR_FUNCIONES],MINC_022025[LUGAR_FUNCIONES_CODIGO])</f>
        <v>01.83.00.00.11.02.01</v>
      </c>
      <c r="X822" s="21">
        <f>LEN(Tabla15[[#This Row],[CODIGO LUGAR]])</f>
        <v>20</v>
      </c>
      <c r="Y822" s="21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>
      <c r="A823" s="42" t="str">
        <f>Tabla15[[#This Row],[cedula]]&amp;Tabla15[[#This Row],[CTA]]&amp;Tabla15[[#This Row],[prog]]</f>
        <v>068004126182.1.1.1.0101</v>
      </c>
      <c r="B823" s="21" t="s">
        <v>1787</v>
      </c>
      <c r="C823" s="59" t="s">
        <v>1807</v>
      </c>
      <c r="D823" s="59" t="s">
        <v>5730</v>
      </c>
      <c r="E823" s="59" t="s">
        <v>5731</v>
      </c>
      <c r="F823" s="59" t="s">
        <v>9</v>
      </c>
      <c r="G823" s="59" t="s">
        <v>1356</v>
      </c>
      <c r="H823" s="21" t="str">
        <f>_xlfn.XLOOKUP(Tabla15[[#This Row],[cedula]],MINC_022025[CATEGORIA_PROPIA],MINC_022025[FECHA_INGRESO_PRIMER_CARGO],_xlfn.XLOOKUP(Tabla15[[#This Row],[COD]],TNOMINA[CODIGO],TNOMINA[nombre]))</f>
        <v>LUIS MANUEL HERNANDEZ NIVAR</v>
      </c>
      <c r="I823" s="21" t="str">
        <f>_xlfn.XLOOKUP(Tabla15[[#This Row],[cedula]],MINC_022025[CATEGORIA_PROPIA],MINC_022025[CARGO],_xlfn.XLOOKUP(Tabla15[[#This Row],[COD]],TNOMINA[CODIGO],TNOMINA[cargo]))</f>
        <v>CHOFER</v>
      </c>
      <c r="J823" s="21" t="str">
        <f>_xlfn.XLOOKUP(Tabla15[[#This Row],[cedula]],MINC_022025[NUMERO_DOCUMENTO],MINC_022025[LUGAR_FUNCIONES])</f>
        <v>DIVISION DE TRANSPORTE</v>
      </c>
      <c r="K8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3" s="21" t="str">
        <f>_xlfn.XLOOKUP(Tabla15[[#This Row],[CARGO]],TSIMPLIFICADO[CARGO],TSIMPLIFICADO[CATEGORIA DEL SERVIDOR],Tabla15[[#This Row],[TIPO]])</f>
        <v>ESTATUTO SIMPLIFICADO</v>
      </c>
      <c r="M823" s="21" t="str">
        <f>IF(Tabla15[[#This Row],[CTA]]="2.1.1.3.01","TRAMITE DE PENSION",IF(Tabla15[[#This Row],[CAT1]]&lt;&gt;"",Tabla15[[#This Row],[CAT1]],Tabla15[[#This Row],[CAT2]]))</f>
        <v>ESTATUTO SIMPLIFICADO</v>
      </c>
      <c r="N823" s="86" t="str">
        <f>_xlfn.XLOOKUP(Tabla15[[#This Row],[cedula]],TFECHA[cedula],TFECHA[desde],"")</f>
        <v/>
      </c>
      <c r="O823" s="86" t="str">
        <f>_xlfn.XLOOKUP(Tabla15[[#This Row],[cedula]],TFECHA[cedula],TFECHA[hasta],"")</f>
        <v/>
      </c>
      <c r="P823" s="34">
        <f>_xlfn.XLOOKUP(Tabla15[[#This Row],[COD]],TNOMINA[CODIGO],TNOMINA[sbruto])</f>
        <v>30000</v>
      </c>
      <c r="Q823" s="34">
        <f>_xlfn.XLOOKUP(Tabla15[[#This Row],[COD]],TNOMINA[CODIGO],TNOMINA[ISR])</f>
        <v>0</v>
      </c>
      <c r="R823" s="34">
        <f>_xlfn.XLOOKUP(Tabla15[[#This Row],[COD]],TNOMINA[CODIGO],TNOMINA[SFS])</f>
        <v>912</v>
      </c>
      <c r="S823" s="34">
        <f>_xlfn.XLOOKUP(Tabla15[[#This Row],[COD]],TNOMINA[CODIGO],TNOMINA[AFP])</f>
        <v>861</v>
      </c>
      <c r="T823" s="34">
        <f>_xlfn.XLOOKUP(Tabla15[[#This Row],[COD]],TNOMINA[CODIGO],TNOMINA[Otros Descuentos])</f>
        <v>0</v>
      </c>
      <c r="U823" s="34">
        <f>_xlfn.XLOOKUP(Tabla15[[#This Row],[COD]],TNOMINA[CODIGO],TNOMINA[sneto])</f>
        <v>5668.39</v>
      </c>
      <c r="V823" s="21" t="str" cm="1">
        <f t="array" ref="V823">_xlfn.XLOOKUP(Tabla15[[#This Row],[cedula]],MINC_022025[NUMERO_DOCUMENTO],LEFT(MINC_022025[GENERO],1))</f>
        <v>M</v>
      </c>
      <c r="W823" s="56" t="str">
        <f>_xlfn.XLOOKUP(Tabla15[[#This Row],[DIRECCIÓN O DEPARTAMENTO]],MINC_022025[LUGAR_FUNCIONES],MINC_022025[LUGAR_FUNCIONES_CODIGO])</f>
        <v>01.83.00.00.11.02.01</v>
      </c>
      <c r="X823" s="21">
        <f>LEN(Tabla15[[#This Row],[CODIGO LUGAR]])</f>
        <v>20</v>
      </c>
      <c r="Y823" s="21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>
      <c r="A824" s="42" t="str">
        <f>Tabla15[[#This Row],[cedula]]&amp;Tabla15[[#This Row],[CTA]]&amp;Tabla15[[#This Row],[prog]]</f>
        <v>001141748402.1.1.1.0101</v>
      </c>
      <c r="B824" s="21" t="s">
        <v>1787</v>
      </c>
      <c r="C824" s="59" t="s">
        <v>1807</v>
      </c>
      <c r="D824" s="59" t="s">
        <v>5730</v>
      </c>
      <c r="E824" s="59" t="s">
        <v>5731</v>
      </c>
      <c r="F824" s="59" t="s">
        <v>9</v>
      </c>
      <c r="G824" s="59" t="s">
        <v>2377</v>
      </c>
      <c r="H824" s="21" t="str">
        <f>_xlfn.XLOOKUP(Tabla15[[#This Row],[cedula]],MINC_022025[CATEGORIA_PROPIA],MINC_022025[FECHA_INGRESO_PRIMER_CARGO],_xlfn.XLOOKUP(Tabla15[[#This Row],[COD]],TNOMINA[CODIGO],TNOMINA[nombre]))</f>
        <v>MARINO LOPEZ MERCEDES</v>
      </c>
      <c r="I824" s="21" t="str">
        <f>_xlfn.XLOOKUP(Tabla15[[#This Row],[cedula]],MINC_022025[CATEGORIA_PROPIA],MINC_022025[CARGO],_xlfn.XLOOKUP(Tabla15[[#This Row],[COD]],TNOMINA[CODIGO],TNOMINA[cargo]))</f>
        <v>AUXILIAR DE TRANSPORTACION</v>
      </c>
      <c r="J824" s="21" t="str">
        <f>_xlfn.XLOOKUP(Tabla15[[#This Row],[cedula]],MINC_022025[NUMERO_DOCUMENTO],MINC_022025[LUGAR_FUNCIONES])</f>
        <v>DIVISION DE TRANSPORTE</v>
      </c>
      <c r="K8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4" s="21" t="str">
        <f>_xlfn.XLOOKUP(Tabla15[[#This Row],[CARGO]],TSIMPLIFICADO[CARGO],TSIMPLIFICADO[CATEGORIA DEL SERVIDOR],Tabla15[[#This Row],[TIPO]])</f>
        <v>ESTATUTO SIMPLIFICADO</v>
      </c>
      <c r="M824" s="21" t="str">
        <f>IF(Tabla15[[#This Row],[CTA]]="2.1.1.3.01","TRAMITE DE PENSION",IF(Tabla15[[#This Row],[CAT1]]&lt;&gt;"",Tabla15[[#This Row],[CAT1]],Tabla15[[#This Row],[CAT2]]))</f>
        <v>ESTATUTO SIMPLIFICADO</v>
      </c>
      <c r="N824" s="86" t="str">
        <f>_xlfn.XLOOKUP(Tabla15[[#This Row],[cedula]],TFECHA[cedula],TFECHA[desde],"")</f>
        <v/>
      </c>
      <c r="O824" s="86" t="str">
        <f>_xlfn.XLOOKUP(Tabla15[[#This Row],[cedula]],TFECHA[cedula],TFECHA[hasta],"")</f>
        <v/>
      </c>
      <c r="P824" s="34">
        <f>_xlfn.XLOOKUP(Tabla15[[#This Row],[COD]],TNOMINA[CODIGO],TNOMINA[sbruto])</f>
        <v>30000</v>
      </c>
      <c r="Q824" s="34">
        <f>_xlfn.XLOOKUP(Tabla15[[#This Row],[COD]],TNOMINA[CODIGO],TNOMINA[ISR])</f>
        <v>0</v>
      </c>
      <c r="R824" s="34">
        <f>_xlfn.XLOOKUP(Tabla15[[#This Row],[COD]],TNOMINA[CODIGO],TNOMINA[SFS])</f>
        <v>912</v>
      </c>
      <c r="S824" s="34">
        <f>_xlfn.XLOOKUP(Tabla15[[#This Row],[COD]],TNOMINA[CODIGO],TNOMINA[AFP])</f>
        <v>861</v>
      </c>
      <c r="T824" s="34">
        <f>_xlfn.XLOOKUP(Tabla15[[#This Row],[COD]],TNOMINA[CODIGO],TNOMINA[Otros Descuentos])</f>
        <v>0</v>
      </c>
      <c r="U824" s="34">
        <f>_xlfn.XLOOKUP(Tabla15[[#This Row],[COD]],TNOMINA[CODIGO],TNOMINA[sneto])</f>
        <v>21774.43</v>
      </c>
      <c r="V824" s="21" t="str" cm="1">
        <f t="array" ref="V824">_xlfn.XLOOKUP(Tabla15[[#This Row],[cedula]],MINC_022025[NUMERO_DOCUMENTO],LEFT(MINC_022025[GENERO],1))</f>
        <v>M</v>
      </c>
      <c r="W824" s="56" t="str">
        <f>_xlfn.XLOOKUP(Tabla15[[#This Row],[DIRECCIÓN O DEPARTAMENTO]],MINC_022025[LUGAR_FUNCIONES],MINC_022025[LUGAR_FUNCIONES_CODIGO])</f>
        <v>01.83.00.00.11.02.01</v>
      </c>
      <c r="X824" s="21">
        <f>LEN(Tabla15[[#This Row],[CODIGO LUGAR]])</f>
        <v>20</v>
      </c>
      <c r="Y824" s="21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>
      <c r="A825" s="42" t="str">
        <f>Tabla15[[#This Row],[cedula]]&amp;Tabla15[[#This Row],[CTA]]&amp;Tabla15[[#This Row],[prog]]</f>
        <v>001062498732.1.1.1.0101</v>
      </c>
      <c r="B825" s="21" t="s">
        <v>1787</v>
      </c>
      <c r="C825" s="59" t="s">
        <v>1807</v>
      </c>
      <c r="D825" s="59" t="s">
        <v>5730</v>
      </c>
      <c r="E825" s="59" t="s">
        <v>5731</v>
      </c>
      <c r="F825" s="59" t="s">
        <v>9</v>
      </c>
      <c r="G825" s="59" t="s">
        <v>862</v>
      </c>
      <c r="H825" s="21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825" s="21" t="str">
        <f>_xlfn.XLOOKUP(Tabla15[[#This Row],[cedula]],MINC_022025[CATEGORIA_PROPIA],MINC_022025[CARGO],_xlfn.XLOOKUP(Tabla15[[#This Row],[COD]],TNOMINA[CODIGO],TNOMINA[cargo]))</f>
        <v>CHOFER I</v>
      </c>
      <c r="J825" s="21" t="str">
        <f>_xlfn.XLOOKUP(Tabla15[[#This Row],[cedula]],MINC_022025[NUMERO_DOCUMENTO],MINC_022025[LUGAR_FUNCIONES])</f>
        <v>DIVISION DE TRANSPORTE</v>
      </c>
      <c r="K8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25" s="21" t="str">
        <f>_xlfn.XLOOKUP(Tabla15[[#This Row],[CARGO]],TSIMPLIFICADO[CARGO],TSIMPLIFICADO[CATEGORIA DEL SERVIDOR],Tabla15[[#This Row],[TIPO]])</f>
        <v>ESTATUTO SIMPLIFICADO</v>
      </c>
      <c r="M825" s="21" t="str">
        <f>IF(Tabla15[[#This Row],[CTA]]="2.1.1.3.01","TRAMITE DE PENSION",IF(Tabla15[[#This Row],[CAT1]]&lt;&gt;"",Tabla15[[#This Row],[CAT1]],Tabla15[[#This Row],[CAT2]]))</f>
        <v>CARRERA ADMINISTRATIVA</v>
      </c>
      <c r="N825" s="86" t="str">
        <f>_xlfn.XLOOKUP(Tabla15[[#This Row],[cedula]],TFECHA[cedula],TFECHA[desde],"")</f>
        <v/>
      </c>
      <c r="O825" s="86" t="str">
        <f>_xlfn.XLOOKUP(Tabla15[[#This Row],[cedula]],TFECHA[cedula],TFECHA[hasta],"")</f>
        <v/>
      </c>
      <c r="P825" s="34">
        <f>_xlfn.XLOOKUP(Tabla15[[#This Row],[COD]],TNOMINA[CODIGO],TNOMINA[sbruto])</f>
        <v>30000</v>
      </c>
      <c r="Q825" s="34">
        <f>_xlfn.XLOOKUP(Tabla15[[#This Row],[COD]],TNOMINA[CODIGO],TNOMINA[ISR])</f>
        <v>0</v>
      </c>
      <c r="R825" s="34">
        <f>_xlfn.XLOOKUP(Tabla15[[#This Row],[COD]],TNOMINA[CODIGO],TNOMINA[SFS])</f>
        <v>912</v>
      </c>
      <c r="S825" s="34">
        <f>_xlfn.XLOOKUP(Tabla15[[#This Row],[COD]],TNOMINA[CODIGO],TNOMINA[AFP])</f>
        <v>861</v>
      </c>
      <c r="T825" s="34">
        <f>_xlfn.XLOOKUP(Tabla15[[#This Row],[COD]],TNOMINA[CODIGO],TNOMINA[Otros Descuentos])</f>
        <v>0</v>
      </c>
      <c r="U825" s="34">
        <f>_xlfn.XLOOKUP(Tabla15[[#This Row],[COD]],TNOMINA[CODIGO],TNOMINA[sneto])</f>
        <v>6452.15</v>
      </c>
      <c r="V825" s="21" t="str" cm="1">
        <f t="array" ref="V825">_xlfn.XLOOKUP(Tabla15[[#This Row],[cedula]],MINC_022025[NUMERO_DOCUMENTO],LEFT(MINC_022025[GENERO],1))</f>
        <v>M</v>
      </c>
      <c r="W825" s="56" t="str">
        <f>_xlfn.XLOOKUP(Tabla15[[#This Row],[DIRECCIÓN O DEPARTAMENTO]],MINC_022025[LUGAR_FUNCIONES],MINC_022025[LUGAR_FUNCIONES_CODIGO])</f>
        <v>01.83.00.00.11.02.01</v>
      </c>
      <c r="X825" s="21">
        <f>LEN(Tabla15[[#This Row],[CODIGO LUGAR]])</f>
        <v>20</v>
      </c>
      <c r="Y825" s="21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>
      <c r="A826" s="42" t="str">
        <f>Tabla15[[#This Row],[cedula]]&amp;Tabla15[[#This Row],[CTA]]&amp;Tabla15[[#This Row],[prog]]</f>
        <v>001141082022.1.1.1.0101</v>
      </c>
      <c r="B826" s="21" t="s">
        <v>1787</v>
      </c>
      <c r="C826" s="59" t="s">
        <v>1807</v>
      </c>
      <c r="D826" s="59" t="s">
        <v>5730</v>
      </c>
      <c r="E826" s="59" t="s">
        <v>5731</v>
      </c>
      <c r="F826" s="59" t="s">
        <v>9</v>
      </c>
      <c r="G826" s="59" t="s">
        <v>1376</v>
      </c>
      <c r="H826" s="21" t="str">
        <f>_xlfn.XLOOKUP(Tabla15[[#This Row],[cedula]],MINC_022025[CATEGORIA_PROPIA],MINC_022025[FECHA_INGRESO_PRIMER_CARGO],_xlfn.XLOOKUP(Tabla15[[#This Row],[COD]],TNOMINA[CODIGO],TNOMINA[nombre]))</f>
        <v>ODALIS AMADOR SOLIS</v>
      </c>
      <c r="I826" s="21" t="str">
        <f>_xlfn.XLOOKUP(Tabla15[[#This Row],[cedula]],MINC_022025[CATEGORIA_PROPIA],MINC_022025[CARGO],_xlfn.XLOOKUP(Tabla15[[#This Row],[COD]],TNOMINA[CODIGO],TNOMINA[cargo]))</f>
        <v>CHOFER</v>
      </c>
      <c r="J826" s="21" t="str">
        <f>_xlfn.XLOOKUP(Tabla15[[#This Row],[cedula]],MINC_022025[NUMERO_DOCUMENTO],MINC_022025[LUGAR_FUNCIONES])</f>
        <v>DIVISION DE TRANSPORTE</v>
      </c>
      <c r="K8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6" s="21" t="str">
        <f>_xlfn.XLOOKUP(Tabla15[[#This Row],[CARGO]],TSIMPLIFICADO[CARGO],TSIMPLIFICADO[CATEGORIA DEL SERVIDOR],Tabla15[[#This Row],[TIPO]])</f>
        <v>ESTATUTO SIMPLIFICADO</v>
      </c>
      <c r="M826" s="21" t="str">
        <f>IF(Tabla15[[#This Row],[CTA]]="2.1.1.3.01","TRAMITE DE PENSION",IF(Tabla15[[#This Row],[CAT1]]&lt;&gt;"",Tabla15[[#This Row],[CAT1]],Tabla15[[#This Row],[CAT2]]))</f>
        <v>ESTATUTO SIMPLIFICADO</v>
      </c>
      <c r="N826" s="86" t="str">
        <f>_xlfn.XLOOKUP(Tabla15[[#This Row],[cedula]],TFECHA[cedula],TFECHA[desde],"")</f>
        <v/>
      </c>
      <c r="O826" s="86" t="str">
        <f>_xlfn.XLOOKUP(Tabla15[[#This Row],[cedula]],TFECHA[cedula],TFECHA[hasta],"")</f>
        <v/>
      </c>
      <c r="P826" s="34">
        <f>_xlfn.XLOOKUP(Tabla15[[#This Row],[COD]],TNOMINA[CODIGO],TNOMINA[sbruto])</f>
        <v>30000</v>
      </c>
      <c r="Q826" s="34">
        <f>_xlfn.XLOOKUP(Tabla15[[#This Row],[COD]],TNOMINA[CODIGO],TNOMINA[ISR])</f>
        <v>0</v>
      </c>
      <c r="R826" s="34">
        <f>_xlfn.XLOOKUP(Tabla15[[#This Row],[COD]],TNOMINA[CODIGO],TNOMINA[SFS])</f>
        <v>912</v>
      </c>
      <c r="S826" s="34">
        <f>_xlfn.XLOOKUP(Tabla15[[#This Row],[COD]],TNOMINA[CODIGO],TNOMINA[AFP])</f>
        <v>861</v>
      </c>
      <c r="T826" s="34">
        <f>_xlfn.XLOOKUP(Tabla15[[#This Row],[COD]],TNOMINA[CODIGO],TNOMINA[Otros Descuentos])</f>
        <v>0</v>
      </c>
      <c r="U826" s="34">
        <f>_xlfn.XLOOKUP(Tabla15[[#This Row],[COD]],TNOMINA[CODIGO],TNOMINA[sneto])</f>
        <v>5578.98</v>
      </c>
      <c r="V826" s="21" t="str" cm="1">
        <f t="array" ref="V826">_xlfn.XLOOKUP(Tabla15[[#This Row],[cedula]],MINC_022025[NUMERO_DOCUMENTO],LEFT(MINC_022025[GENERO],1))</f>
        <v>M</v>
      </c>
      <c r="W826" s="56" t="str">
        <f>_xlfn.XLOOKUP(Tabla15[[#This Row],[DIRECCIÓN O DEPARTAMENTO]],MINC_022025[LUGAR_FUNCIONES],MINC_022025[LUGAR_FUNCIONES_CODIGO])</f>
        <v>01.83.00.00.11.02.01</v>
      </c>
      <c r="X826" s="21">
        <f>LEN(Tabla15[[#This Row],[CODIGO LUGAR]])</f>
        <v>20</v>
      </c>
      <c r="Y826" s="21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>
      <c r="A827" s="42" t="str">
        <f>Tabla15[[#This Row],[cedula]]&amp;Tabla15[[#This Row],[CTA]]&amp;Tabla15[[#This Row],[prog]]</f>
        <v>001090842852.1.1.1.0101</v>
      </c>
      <c r="B827" s="21" t="s">
        <v>1787</v>
      </c>
      <c r="C827" s="59" t="s">
        <v>1807</v>
      </c>
      <c r="D827" s="59" t="s">
        <v>5730</v>
      </c>
      <c r="E827" s="59" t="s">
        <v>5731</v>
      </c>
      <c r="F827" s="59" t="s">
        <v>9</v>
      </c>
      <c r="G827" s="59" t="s">
        <v>2380</v>
      </c>
      <c r="H827" s="21" t="str">
        <f>_xlfn.XLOOKUP(Tabla15[[#This Row],[cedula]],MINC_022025[CATEGORIA_PROPIA],MINC_022025[FECHA_INGRESO_PRIMER_CARGO],_xlfn.XLOOKUP(Tabla15[[#This Row],[COD]],TNOMINA[CODIGO],TNOMINA[nombre]))</f>
        <v>SAMUEL ELIT GARCIA GARCIA</v>
      </c>
      <c r="I827" s="21" t="str">
        <f>_xlfn.XLOOKUP(Tabla15[[#This Row],[cedula]],MINC_022025[CATEGORIA_PROPIA],MINC_022025[CARGO],_xlfn.XLOOKUP(Tabla15[[#This Row],[COD]],TNOMINA[CODIGO],TNOMINA[cargo]))</f>
        <v>AUXILIAR DE TRANSPORTACION</v>
      </c>
      <c r="J827" s="21" t="str">
        <f>_xlfn.XLOOKUP(Tabla15[[#This Row],[cedula]],MINC_022025[NUMERO_DOCUMENTO],MINC_022025[LUGAR_FUNCIONES])</f>
        <v>DIVISION DE TRANSPORTE</v>
      </c>
      <c r="K8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7" s="21" t="str">
        <f>_xlfn.XLOOKUP(Tabla15[[#This Row],[CARGO]],TSIMPLIFICADO[CARGO],TSIMPLIFICADO[CATEGORIA DEL SERVIDOR],Tabla15[[#This Row],[TIPO]])</f>
        <v>ESTATUTO SIMPLIFICADO</v>
      </c>
      <c r="M827" s="21" t="str">
        <f>IF(Tabla15[[#This Row],[CTA]]="2.1.1.3.01","TRAMITE DE PENSION",IF(Tabla15[[#This Row],[CAT1]]&lt;&gt;"",Tabla15[[#This Row],[CAT1]],Tabla15[[#This Row],[CAT2]]))</f>
        <v>ESTATUTO SIMPLIFICADO</v>
      </c>
      <c r="N827" s="86" t="str">
        <f>_xlfn.XLOOKUP(Tabla15[[#This Row],[cedula]],TFECHA[cedula],TFECHA[desde],"")</f>
        <v/>
      </c>
      <c r="O827" s="86" t="str">
        <f>_xlfn.XLOOKUP(Tabla15[[#This Row],[cedula]],TFECHA[cedula],TFECHA[hasta],"")</f>
        <v/>
      </c>
      <c r="P827" s="34">
        <f>_xlfn.XLOOKUP(Tabla15[[#This Row],[COD]],TNOMINA[CODIGO],TNOMINA[sbruto])</f>
        <v>30000</v>
      </c>
      <c r="Q827" s="34">
        <f>_xlfn.XLOOKUP(Tabla15[[#This Row],[COD]],TNOMINA[CODIGO],TNOMINA[ISR])</f>
        <v>0</v>
      </c>
      <c r="R827" s="34">
        <f>_xlfn.XLOOKUP(Tabla15[[#This Row],[COD]],TNOMINA[CODIGO],TNOMINA[SFS])</f>
        <v>912</v>
      </c>
      <c r="S827" s="34">
        <f>_xlfn.XLOOKUP(Tabla15[[#This Row],[COD]],TNOMINA[CODIGO],TNOMINA[AFP])</f>
        <v>861</v>
      </c>
      <c r="T827" s="34">
        <f>_xlfn.XLOOKUP(Tabla15[[#This Row],[COD]],TNOMINA[CODIGO],TNOMINA[Otros Descuentos])</f>
        <v>0</v>
      </c>
      <c r="U827" s="34">
        <f>_xlfn.XLOOKUP(Tabla15[[#This Row],[COD]],TNOMINA[CODIGO],TNOMINA[sneto])</f>
        <v>28202</v>
      </c>
      <c r="V827" s="21" t="str" cm="1">
        <f t="array" ref="V827">_xlfn.XLOOKUP(Tabla15[[#This Row],[cedula]],MINC_022025[NUMERO_DOCUMENTO],LEFT(MINC_022025[GENERO],1))</f>
        <v>M</v>
      </c>
      <c r="W827" s="56" t="str">
        <f>_xlfn.XLOOKUP(Tabla15[[#This Row],[DIRECCIÓN O DEPARTAMENTO]],MINC_022025[LUGAR_FUNCIONES],MINC_022025[LUGAR_FUNCIONES_CODIGO])</f>
        <v>01.83.00.00.11.02.01</v>
      </c>
      <c r="X827" s="21">
        <f>LEN(Tabla15[[#This Row],[CODIGO LUGAR]])</f>
        <v>20</v>
      </c>
      <c r="Y827" s="21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>
      <c r="A828" s="42" t="str">
        <f>Tabla15[[#This Row],[cedula]]&amp;Tabla15[[#This Row],[CTA]]&amp;Tabla15[[#This Row],[prog]]</f>
        <v>048009617002.1.1.1.0101</v>
      </c>
      <c r="B828" s="21" t="s">
        <v>1787</v>
      </c>
      <c r="C828" s="59" t="s">
        <v>1807</v>
      </c>
      <c r="D828" s="59" t="s">
        <v>5730</v>
      </c>
      <c r="E828" s="59" t="s">
        <v>5731</v>
      </c>
      <c r="F828" s="59" t="s">
        <v>9</v>
      </c>
      <c r="G828" s="59" t="s">
        <v>2597</v>
      </c>
      <c r="H828" s="21" t="str">
        <f>_xlfn.XLOOKUP(Tabla15[[#This Row],[cedula]],MINC_022025[CATEGORIA_PROPIA],MINC_022025[FECHA_INGRESO_PRIMER_CARGO],_xlfn.XLOOKUP(Tabla15[[#This Row],[COD]],TNOMINA[CODIGO],TNOMINA[nombre]))</f>
        <v>ESMELYN LOPEZ VALENTIN</v>
      </c>
      <c r="I828" s="21" t="str">
        <f>_xlfn.XLOOKUP(Tabla15[[#This Row],[cedula]],MINC_022025[CATEGORIA_PROPIA],MINC_022025[CARGO],_xlfn.XLOOKUP(Tabla15[[#This Row],[COD]],TNOMINA[CODIGO],TNOMINA[cargo]))</f>
        <v>CHOFER</v>
      </c>
      <c r="J828" s="21" t="str">
        <f>_xlfn.XLOOKUP(Tabla15[[#This Row],[cedula]],MINC_022025[NUMERO_DOCUMENTO],MINC_022025[LUGAR_FUNCIONES])</f>
        <v>DIVISION DE TRANSPORTE</v>
      </c>
      <c r="K8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8" s="21" t="str">
        <f>_xlfn.XLOOKUP(Tabla15[[#This Row],[CARGO]],TSIMPLIFICADO[CARGO],TSIMPLIFICADO[CATEGORIA DEL SERVIDOR],Tabla15[[#This Row],[TIPO]])</f>
        <v>ESTATUTO SIMPLIFICADO</v>
      </c>
      <c r="M828" s="21" t="str">
        <f>IF(Tabla15[[#This Row],[CTA]]="2.1.1.3.01","TRAMITE DE PENSION",IF(Tabla15[[#This Row],[CAT1]]&lt;&gt;"",Tabla15[[#This Row],[CAT1]],Tabla15[[#This Row],[CAT2]]))</f>
        <v>ESTATUTO SIMPLIFICADO</v>
      </c>
      <c r="N828" s="86" t="str">
        <f>_xlfn.XLOOKUP(Tabla15[[#This Row],[cedula]],TFECHA[cedula],TFECHA[desde],"")</f>
        <v/>
      </c>
      <c r="O828" s="86" t="str">
        <f>_xlfn.XLOOKUP(Tabla15[[#This Row],[cedula]],TFECHA[cedula],TFECHA[hasta],"")</f>
        <v/>
      </c>
      <c r="P828" s="34">
        <f>_xlfn.XLOOKUP(Tabla15[[#This Row],[COD]],TNOMINA[CODIGO],TNOMINA[sbruto])</f>
        <v>24000</v>
      </c>
      <c r="Q828" s="34">
        <f>_xlfn.XLOOKUP(Tabla15[[#This Row],[COD]],TNOMINA[CODIGO],TNOMINA[ISR])</f>
        <v>0</v>
      </c>
      <c r="R828" s="34">
        <f>_xlfn.XLOOKUP(Tabla15[[#This Row],[COD]],TNOMINA[CODIGO],TNOMINA[SFS])</f>
        <v>729.6</v>
      </c>
      <c r="S828" s="34">
        <f>_xlfn.XLOOKUP(Tabla15[[#This Row],[COD]],TNOMINA[CODIGO],TNOMINA[AFP])</f>
        <v>688.8</v>
      </c>
      <c r="T828" s="34">
        <f>_xlfn.XLOOKUP(Tabla15[[#This Row],[COD]],TNOMINA[CODIGO],TNOMINA[Otros Descuentos])</f>
        <v>0</v>
      </c>
      <c r="U828" s="34">
        <f>_xlfn.XLOOKUP(Tabla15[[#This Row],[COD]],TNOMINA[CODIGO],TNOMINA[sneto])</f>
        <v>4584.3100000000004</v>
      </c>
      <c r="V828" s="21" t="str" cm="1">
        <f t="array" ref="V828">_xlfn.XLOOKUP(Tabla15[[#This Row],[cedula]],MINC_022025[NUMERO_DOCUMENTO],LEFT(MINC_022025[GENERO],1))</f>
        <v>M</v>
      </c>
      <c r="W828" s="56" t="str">
        <f>_xlfn.XLOOKUP(Tabla15[[#This Row],[DIRECCIÓN O DEPARTAMENTO]],MINC_022025[LUGAR_FUNCIONES],MINC_022025[LUGAR_FUNCIONES_CODIGO])</f>
        <v>01.83.00.00.11.02.01</v>
      </c>
      <c r="X828" s="21">
        <f>LEN(Tabla15[[#This Row],[CODIGO LUGAR]])</f>
        <v>20</v>
      </c>
      <c r="Y828" s="21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>
      <c r="A829" s="42" t="str">
        <f>Tabla15[[#This Row],[cedula]]&amp;Tabla15[[#This Row],[CTA]]&amp;Tabla15[[#This Row],[prog]]</f>
        <v>057001053632.1.1.1.0101</v>
      </c>
      <c r="B829" s="21" t="s">
        <v>1787</v>
      </c>
      <c r="C829" s="59" t="s">
        <v>1807</v>
      </c>
      <c r="D829" s="59" t="s">
        <v>5730</v>
      </c>
      <c r="E829" s="59" t="s">
        <v>5731</v>
      </c>
      <c r="F829" s="59" t="s">
        <v>9</v>
      </c>
      <c r="G829" s="59" t="s">
        <v>1935</v>
      </c>
      <c r="H829" s="21" t="str">
        <f>_xlfn.XLOOKUP(Tabla15[[#This Row],[cedula]],MINC_022025[CATEGORIA_PROPIA],MINC_022025[FECHA_INGRESO_PRIMER_CARGO],_xlfn.XLOOKUP(Tabla15[[#This Row],[COD]],TNOMINA[CODIGO],TNOMINA[nombre]))</f>
        <v>FELIPE PERDOMO MEJIA</v>
      </c>
      <c r="I829" s="21" t="str">
        <f>_xlfn.XLOOKUP(Tabla15[[#This Row],[cedula]],MINC_022025[CATEGORIA_PROPIA],MINC_022025[CARGO],_xlfn.XLOOKUP(Tabla15[[#This Row],[COD]],TNOMINA[CODIGO],TNOMINA[cargo]))</f>
        <v>CHOFER I</v>
      </c>
      <c r="J829" s="21" t="str">
        <f>_xlfn.XLOOKUP(Tabla15[[#This Row],[cedula]],MINC_022025[NUMERO_DOCUMENTO],MINC_022025[LUGAR_FUNCIONES])</f>
        <v>DIVISION DE TRANSPORTE</v>
      </c>
      <c r="K8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29" s="21" t="str">
        <f>_xlfn.XLOOKUP(Tabla15[[#This Row],[CARGO]],TSIMPLIFICADO[CARGO],TSIMPLIFICADO[CATEGORIA DEL SERVIDOR],Tabla15[[#This Row],[TIPO]])</f>
        <v>ESTATUTO SIMPLIFICADO</v>
      </c>
      <c r="M829" s="21" t="str">
        <f>IF(Tabla15[[#This Row],[CTA]]="2.1.1.3.01","TRAMITE DE PENSION",IF(Tabla15[[#This Row],[CAT1]]&lt;&gt;"",Tabla15[[#This Row],[CAT1]],Tabla15[[#This Row],[CAT2]]))</f>
        <v>ESTATUTO SIMPLIFICADO</v>
      </c>
      <c r="N829" s="86" t="str">
        <f>_xlfn.XLOOKUP(Tabla15[[#This Row],[cedula]],TFECHA[cedula],TFECHA[desde],"")</f>
        <v/>
      </c>
      <c r="O829" s="86" t="str">
        <f>_xlfn.XLOOKUP(Tabla15[[#This Row],[cedula]],TFECHA[cedula],TFECHA[hasta],"")</f>
        <v/>
      </c>
      <c r="P829" s="34">
        <f>_xlfn.XLOOKUP(Tabla15[[#This Row],[COD]],TNOMINA[CODIGO],TNOMINA[sbruto])</f>
        <v>24000</v>
      </c>
      <c r="Q829" s="34">
        <f>_xlfn.XLOOKUP(Tabla15[[#This Row],[COD]],TNOMINA[CODIGO],TNOMINA[ISR])</f>
        <v>0</v>
      </c>
      <c r="R829" s="34">
        <f>_xlfn.XLOOKUP(Tabla15[[#This Row],[COD]],TNOMINA[CODIGO],TNOMINA[SFS])</f>
        <v>729.6</v>
      </c>
      <c r="S829" s="34">
        <f>_xlfn.XLOOKUP(Tabla15[[#This Row],[COD]],TNOMINA[CODIGO],TNOMINA[AFP])</f>
        <v>688.8</v>
      </c>
      <c r="T829" s="34">
        <f>_xlfn.XLOOKUP(Tabla15[[#This Row],[COD]],TNOMINA[CODIGO],TNOMINA[Otros Descuentos])</f>
        <v>0</v>
      </c>
      <c r="U829" s="34">
        <f>_xlfn.XLOOKUP(Tabla15[[#This Row],[COD]],TNOMINA[CODIGO],TNOMINA[sneto])</f>
        <v>20330.599999999999</v>
      </c>
      <c r="V829" s="21" t="str" cm="1">
        <f t="array" ref="V829">_xlfn.XLOOKUP(Tabla15[[#This Row],[cedula]],MINC_022025[NUMERO_DOCUMENTO],LEFT(MINC_022025[GENERO],1))</f>
        <v>M</v>
      </c>
      <c r="W829" s="56" t="str">
        <f>_xlfn.XLOOKUP(Tabla15[[#This Row],[DIRECCIÓN O DEPARTAMENTO]],MINC_022025[LUGAR_FUNCIONES],MINC_022025[LUGAR_FUNCIONES_CODIGO])</f>
        <v>01.83.00.00.11.02.01</v>
      </c>
      <c r="X829" s="21">
        <f>LEN(Tabla15[[#This Row],[CODIGO LUGAR]])</f>
        <v>20</v>
      </c>
      <c r="Y829" s="21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>
      <c r="A830" s="42" t="str">
        <f>Tabla15[[#This Row],[cedula]]&amp;Tabla15[[#This Row],[CTA]]&amp;Tabla15[[#This Row],[prog]]</f>
        <v>001099739252.1.1.1.0101</v>
      </c>
      <c r="B830" s="21" t="s">
        <v>1787</v>
      </c>
      <c r="C830" s="59" t="s">
        <v>1807</v>
      </c>
      <c r="D830" s="59" t="s">
        <v>5730</v>
      </c>
      <c r="E830" s="59" t="s">
        <v>5731</v>
      </c>
      <c r="F830" s="59" t="s">
        <v>9</v>
      </c>
      <c r="G830" s="59" t="s">
        <v>1334</v>
      </c>
      <c r="H830" s="21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830" s="21" t="str">
        <f>_xlfn.XLOOKUP(Tabla15[[#This Row],[cedula]],MINC_022025[CATEGORIA_PROPIA],MINC_022025[CARGO],_xlfn.XLOOKUP(Tabla15[[#This Row],[COD]],TNOMINA[CODIGO],TNOMINA[cargo]))</f>
        <v>CHOFER</v>
      </c>
      <c r="J830" s="21" t="str">
        <f>_xlfn.XLOOKUP(Tabla15[[#This Row],[cedula]],MINC_022025[NUMERO_DOCUMENTO],MINC_022025[LUGAR_FUNCIONES])</f>
        <v>DIVISION DE TRANSPORTE</v>
      </c>
      <c r="K8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0" s="21" t="str">
        <f>_xlfn.XLOOKUP(Tabla15[[#This Row],[CARGO]],TSIMPLIFICADO[CARGO],TSIMPLIFICADO[CATEGORIA DEL SERVIDOR],Tabla15[[#This Row],[TIPO]])</f>
        <v>ESTATUTO SIMPLIFICADO</v>
      </c>
      <c r="M830" s="21" t="str">
        <f>IF(Tabla15[[#This Row],[CTA]]="2.1.1.3.01","TRAMITE DE PENSION",IF(Tabla15[[#This Row],[CAT1]]&lt;&gt;"",Tabla15[[#This Row],[CAT1]],Tabla15[[#This Row],[CAT2]]))</f>
        <v>ESTATUTO SIMPLIFICADO</v>
      </c>
      <c r="N830" s="86" t="str">
        <f>_xlfn.XLOOKUP(Tabla15[[#This Row],[cedula]],TFECHA[cedula],TFECHA[desde],"")</f>
        <v/>
      </c>
      <c r="O830" s="86" t="str">
        <f>_xlfn.XLOOKUP(Tabla15[[#This Row],[cedula]],TFECHA[cedula],TFECHA[hasta],"")</f>
        <v/>
      </c>
      <c r="P830" s="34">
        <f>_xlfn.XLOOKUP(Tabla15[[#This Row],[COD]],TNOMINA[CODIGO],TNOMINA[sbruto])</f>
        <v>24000</v>
      </c>
      <c r="Q830" s="34">
        <f>_xlfn.XLOOKUP(Tabla15[[#This Row],[COD]],TNOMINA[CODIGO],TNOMINA[ISR])</f>
        <v>0</v>
      </c>
      <c r="R830" s="34">
        <f>_xlfn.XLOOKUP(Tabla15[[#This Row],[COD]],TNOMINA[CODIGO],TNOMINA[SFS])</f>
        <v>729.6</v>
      </c>
      <c r="S830" s="34">
        <f>_xlfn.XLOOKUP(Tabla15[[#This Row],[COD]],TNOMINA[CODIGO],TNOMINA[AFP])</f>
        <v>688.8</v>
      </c>
      <c r="T830" s="34">
        <f>_xlfn.XLOOKUP(Tabla15[[#This Row],[COD]],TNOMINA[CODIGO],TNOMINA[Otros Descuentos])</f>
        <v>0</v>
      </c>
      <c r="U830" s="34">
        <f>_xlfn.XLOOKUP(Tabla15[[#This Row],[COD]],TNOMINA[CODIGO],TNOMINA[sneto])</f>
        <v>22556.6</v>
      </c>
      <c r="V830" s="21" t="str" cm="1">
        <f t="array" ref="V830">_xlfn.XLOOKUP(Tabla15[[#This Row],[cedula]],MINC_022025[NUMERO_DOCUMENTO],LEFT(MINC_022025[GENERO],1))</f>
        <v>M</v>
      </c>
      <c r="W830" s="56" t="str">
        <f>_xlfn.XLOOKUP(Tabla15[[#This Row],[DIRECCIÓN O DEPARTAMENTO]],MINC_022025[LUGAR_FUNCIONES],MINC_022025[LUGAR_FUNCIONES_CODIGO])</f>
        <v>01.83.00.00.11.02.01</v>
      </c>
      <c r="X830" s="21">
        <f>LEN(Tabla15[[#This Row],[CODIGO LUGAR]])</f>
        <v>20</v>
      </c>
      <c r="Y830" s="21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>
      <c r="A831" s="42" t="str">
        <f>Tabla15[[#This Row],[cedula]]&amp;Tabla15[[#This Row],[CTA]]&amp;Tabla15[[#This Row],[prog]]</f>
        <v>022000733812.1.1.1.0101</v>
      </c>
      <c r="B831" s="21" t="s">
        <v>1787</v>
      </c>
      <c r="C831" s="59" t="s">
        <v>1807</v>
      </c>
      <c r="D831" s="59" t="s">
        <v>5730</v>
      </c>
      <c r="E831" s="59" t="s">
        <v>5731</v>
      </c>
      <c r="F831" s="59" t="s">
        <v>9</v>
      </c>
      <c r="G831" s="59" t="s">
        <v>1372</v>
      </c>
      <c r="H831" s="21" t="str">
        <f>_xlfn.XLOOKUP(Tabla15[[#This Row],[cedula]],MINC_022025[CATEGORIA_PROPIA],MINC_022025[FECHA_INGRESO_PRIMER_CARGO],_xlfn.XLOOKUP(Tabla15[[#This Row],[COD]],TNOMINA[CODIGO],TNOMINA[nombre]))</f>
        <v>MODESTO DELANYER VARGAS MENDEZ</v>
      </c>
      <c r="I831" s="21" t="str">
        <f>_xlfn.XLOOKUP(Tabla15[[#This Row],[cedula]],MINC_022025[CATEGORIA_PROPIA],MINC_022025[CARGO],_xlfn.XLOOKUP(Tabla15[[#This Row],[COD]],TNOMINA[CODIGO],TNOMINA[cargo]))</f>
        <v>COORD. OPERATIVO</v>
      </c>
      <c r="J831" s="21" t="str">
        <f>_xlfn.XLOOKUP(Tabla15[[#This Row],[cedula]],MINC_022025[NUMERO_DOCUMENTO],MINC_022025[LUGAR_FUNCIONES])</f>
        <v>DIVISION DE TRANSPORTE</v>
      </c>
      <c r="K8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1" s="21" t="str">
        <f>_xlfn.XLOOKUP(Tabla15[[#This Row],[CARGO]],TSIMPLIFICADO[CARGO],TSIMPLIFICADO[CATEGORIA DEL SERVIDOR],Tabla15[[#This Row],[TIPO]])</f>
        <v>FIJO</v>
      </c>
      <c r="M831" s="21" t="str">
        <f>IF(Tabla15[[#This Row],[CTA]]="2.1.1.3.01","TRAMITE DE PENSION",IF(Tabla15[[#This Row],[CAT1]]&lt;&gt;"",Tabla15[[#This Row],[CAT1]],Tabla15[[#This Row],[CAT2]]))</f>
        <v>FIJO</v>
      </c>
      <c r="N831" s="86" t="str">
        <f>_xlfn.XLOOKUP(Tabla15[[#This Row],[cedula]],TFECHA[cedula],TFECHA[desde],"")</f>
        <v/>
      </c>
      <c r="O831" s="86" t="str">
        <f>_xlfn.XLOOKUP(Tabla15[[#This Row],[cedula]],TFECHA[cedula],TFECHA[hasta],"")</f>
        <v/>
      </c>
      <c r="P831" s="34">
        <f>_xlfn.XLOOKUP(Tabla15[[#This Row],[COD]],TNOMINA[CODIGO],TNOMINA[sbruto])</f>
        <v>7000</v>
      </c>
      <c r="Q831" s="34">
        <f>_xlfn.XLOOKUP(Tabla15[[#This Row],[COD]],TNOMINA[CODIGO],TNOMINA[ISR])</f>
        <v>0</v>
      </c>
      <c r="R831" s="34">
        <f>_xlfn.XLOOKUP(Tabla15[[#This Row],[COD]],TNOMINA[CODIGO],TNOMINA[SFS])</f>
        <v>212.8</v>
      </c>
      <c r="S831" s="34">
        <f>_xlfn.XLOOKUP(Tabla15[[#This Row],[COD]],TNOMINA[CODIGO],TNOMINA[AFP])</f>
        <v>200.9</v>
      </c>
      <c r="T831" s="34">
        <f>_xlfn.XLOOKUP(Tabla15[[#This Row],[COD]],TNOMINA[CODIGO],TNOMINA[Otros Descuentos])</f>
        <v>0</v>
      </c>
      <c r="U831" s="34">
        <f>_xlfn.XLOOKUP(Tabla15[[#This Row],[COD]],TNOMINA[CODIGO],TNOMINA[sneto])</f>
        <v>3245.84</v>
      </c>
      <c r="V831" s="21" t="str" cm="1">
        <f t="array" ref="V831">_xlfn.XLOOKUP(Tabla15[[#This Row],[cedula]],MINC_022025[NUMERO_DOCUMENTO],LEFT(MINC_022025[GENERO],1))</f>
        <v>M</v>
      </c>
      <c r="W831" s="56" t="str">
        <f>_xlfn.XLOOKUP(Tabla15[[#This Row],[DIRECCIÓN O DEPARTAMENTO]],MINC_022025[LUGAR_FUNCIONES],MINC_022025[LUGAR_FUNCIONES_CODIGO])</f>
        <v>01.83.00.00.11.02.01</v>
      </c>
      <c r="X831" s="21">
        <f>LEN(Tabla15[[#This Row],[CODIGO LUGAR]])</f>
        <v>20</v>
      </c>
      <c r="Y831" s="21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>
      <c r="A832" s="42" t="str">
        <f>Tabla15[[#This Row],[cedula]]&amp;Tabla15[[#This Row],[CTA]]&amp;Tabla15[[#This Row],[prog]]</f>
        <v>402259809412.1.1.1.0101</v>
      </c>
      <c r="B832" s="21" t="s">
        <v>1787</v>
      </c>
      <c r="C832" s="59" t="s">
        <v>1807</v>
      </c>
      <c r="D832" s="59" t="s">
        <v>5730</v>
      </c>
      <c r="E832" s="59" t="s">
        <v>5731</v>
      </c>
      <c r="F832" s="59" t="s">
        <v>9</v>
      </c>
      <c r="G832" s="59" t="s">
        <v>2589</v>
      </c>
      <c r="H832" s="21" t="str">
        <f>_xlfn.XLOOKUP(Tabla15[[#This Row],[cedula]],MINC_022025[CATEGORIA_PROPIA],MINC_022025[FECHA_INGRESO_PRIMER_CARGO],_xlfn.XLOOKUP(Tabla15[[#This Row],[COD]],TNOMINA[CODIGO],TNOMINA[nombre]))</f>
        <v>ELIEZER SANTOS PANIAGUA</v>
      </c>
      <c r="I832" s="21" t="str">
        <f>_xlfn.XLOOKUP(Tabla15[[#This Row],[cedula]],MINC_022025[CATEGORIA_PROPIA],MINC_022025[CARGO],_xlfn.XLOOKUP(Tabla15[[#This Row],[COD]],TNOMINA[CODIGO],TNOMINA[cargo]))</f>
        <v>CHOFER I</v>
      </c>
      <c r="J832" s="21" t="str">
        <f>_xlfn.XLOOKUP(Tabla15[[#This Row],[cedula]],MINC_022025[NUMERO_DOCUMENTO],MINC_022025[LUGAR_FUNCIONES])</f>
        <v>DIVISION DE TRANSPORTE</v>
      </c>
      <c r="K8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2" s="21" t="str">
        <f>_xlfn.XLOOKUP(Tabla15[[#This Row],[CARGO]],TSIMPLIFICADO[CARGO],TSIMPLIFICADO[CATEGORIA DEL SERVIDOR],Tabla15[[#This Row],[TIPO]])</f>
        <v>ESTATUTO SIMPLIFICADO</v>
      </c>
      <c r="M832" s="21" t="str">
        <f>IF(Tabla15[[#This Row],[CTA]]="2.1.1.3.01","TRAMITE DE PENSION",IF(Tabla15[[#This Row],[CAT1]]&lt;&gt;"",Tabla15[[#This Row],[CAT1]],Tabla15[[#This Row],[CAT2]]))</f>
        <v>ESTATUTO SIMPLIFICADO</v>
      </c>
      <c r="N832" s="86" t="str">
        <f>_xlfn.XLOOKUP(Tabla15[[#This Row],[cedula]],TFECHA[cedula],TFECHA[desde],"")</f>
        <v/>
      </c>
      <c r="O832" s="86" t="str">
        <f>_xlfn.XLOOKUP(Tabla15[[#This Row],[cedula]],TFECHA[cedula],TFECHA[hasta],"")</f>
        <v/>
      </c>
      <c r="P832" s="34">
        <f>_xlfn.XLOOKUP(Tabla15[[#This Row],[COD]],TNOMINA[CODIGO],TNOMINA[sbruto])</f>
        <v>2400</v>
      </c>
      <c r="Q832" s="34">
        <f>_xlfn.XLOOKUP(Tabla15[[#This Row],[COD]],TNOMINA[CODIGO],TNOMINA[ISR])</f>
        <v>0</v>
      </c>
      <c r="R832" s="34">
        <f>_xlfn.XLOOKUP(Tabla15[[#This Row],[COD]],TNOMINA[CODIGO],TNOMINA[SFS])</f>
        <v>72.959999999999994</v>
      </c>
      <c r="S832" s="34">
        <f>_xlfn.XLOOKUP(Tabla15[[#This Row],[COD]],TNOMINA[CODIGO],TNOMINA[AFP])</f>
        <v>68.88</v>
      </c>
      <c r="T832" s="34">
        <f>_xlfn.XLOOKUP(Tabla15[[#This Row],[COD]],TNOMINA[CODIGO],TNOMINA[Otros Descuentos])</f>
        <v>0</v>
      </c>
      <c r="U832" s="34">
        <f>_xlfn.XLOOKUP(Tabla15[[#This Row],[COD]],TNOMINA[CODIGO],TNOMINA[sneto])</f>
        <v>2233.16</v>
      </c>
      <c r="V832" s="21" t="str" cm="1">
        <f t="array" ref="V832">_xlfn.XLOOKUP(Tabla15[[#This Row],[cedula]],MINC_022025[NUMERO_DOCUMENTO],LEFT(MINC_022025[GENERO],1))</f>
        <v>M</v>
      </c>
      <c r="W832" s="56" t="str">
        <f>_xlfn.XLOOKUP(Tabla15[[#This Row],[DIRECCIÓN O DEPARTAMENTO]],MINC_022025[LUGAR_FUNCIONES],MINC_022025[LUGAR_FUNCIONES_CODIGO])</f>
        <v>01.83.00.00.11.02.01</v>
      </c>
      <c r="X832" s="21">
        <f>LEN(Tabla15[[#This Row],[CODIGO LUGAR]])</f>
        <v>20</v>
      </c>
      <c r="Y832" s="21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>
      <c r="A833" s="42" t="str">
        <f>Tabla15[[#This Row],[cedula]]&amp;Tabla15[[#This Row],[CTA]]&amp;Tabla15[[#This Row],[prog]]</f>
        <v>011003208432.1.1.1.0101</v>
      </c>
      <c r="B833" s="21" t="s">
        <v>1787</v>
      </c>
      <c r="C833" s="59" t="s">
        <v>1807</v>
      </c>
      <c r="D833" s="59" t="s">
        <v>5730</v>
      </c>
      <c r="E833" s="59" t="s">
        <v>5731</v>
      </c>
      <c r="F833" s="59" t="s">
        <v>9</v>
      </c>
      <c r="G833" s="59" t="s">
        <v>1304</v>
      </c>
      <c r="H833" s="21" t="str">
        <f>_xlfn.XLOOKUP(Tabla15[[#This Row],[cedula]],MINC_022025[CATEGORIA_PROPIA],MINC_022025[FECHA_INGRESO_PRIMER_CARGO],_xlfn.XLOOKUP(Tabla15[[#This Row],[COD]],TNOMINA[CODIGO],TNOMINA[nombre]))</f>
        <v>FRANKLIN VARGAS BELTRE</v>
      </c>
      <c r="I833" s="21" t="str">
        <f>_xlfn.XLOOKUP(Tabla15[[#This Row],[cedula]],MINC_022025[CATEGORIA_PROPIA],MINC_022025[CARGO],_xlfn.XLOOKUP(Tabla15[[#This Row],[COD]],TNOMINA[CODIGO],TNOMINA[cargo]))</f>
        <v>PLOMERO</v>
      </c>
      <c r="J833" s="21" t="str">
        <f>_xlfn.XLOOKUP(Tabla15[[#This Row],[cedula]],MINC_022025[NUMERO_DOCUMENTO],MINC_022025[LUGAR_FUNCIONES])</f>
        <v>DIVISION DE MANTENIMIENTO</v>
      </c>
      <c r="K8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3" s="21" t="str">
        <f>_xlfn.XLOOKUP(Tabla15[[#This Row],[CARGO]],TSIMPLIFICADO[CARGO],TSIMPLIFICADO[CATEGORIA DEL SERVIDOR],Tabla15[[#This Row],[TIPO]])</f>
        <v>ESTATUTO SIMPLIFICADO</v>
      </c>
      <c r="M833" s="21" t="str">
        <f>IF(Tabla15[[#This Row],[CTA]]="2.1.1.3.01","TRAMITE DE PENSION",IF(Tabla15[[#This Row],[CAT1]]&lt;&gt;"",Tabla15[[#This Row],[CAT1]],Tabla15[[#This Row],[CAT2]]))</f>
        <v>ESTATUTO SIMPLIFICADO</v>
      </c>
      <c r="N833" s="86" t="str">
        <f>_xlfn.XLOOKUP(Tabla15[[#This Row],[cedula]],TFECHA[cedula],TFECHA[desde],"")</f>
        <v/>
      </c>
      <c r="O833" s="86" t="str">
        <f>_xlfn.XLOOKUP(Tabla15[[#This Row],[cedula]],TFECHA[cedula],TFECHA[hasta],"")</f>
        <v/>
      </c>
      <c r="P833" s="34">
        <f>_xlfn.XLOOKUP(Tabla15[[#This Row],[COD]],TNOMINA[CODIGO],TNOMINA[sbruto])</f>
        <v>48000</v>
      </c>
      <c r="Q833" s="34">
        <f>_xlfn.XLOOKUP(Tabla15[[#This Row],[COD]],TNOMINA[CODIGO],TNOMINA[ISR])</f>
        <v>1571.73</v>
      </c>
      <c r="R833" s="34">
        <f>_xlfn.XLOOKUP(Tabla15[[#This Row],[COD]],TNOMINA[CODIGO],TNOMINA[SFS])</f>
        <v>1459.2</v>
      </c>
      <c r="S833" s="34">
        <f>_xlfn.XLOOKUP(Tabla15[[#This Row],[COD]],TNOMINA[CODIGO],TNOMINA[AFP])</f>
        <v>1377.6</v>
      </c>
      <c r="T833" s="34">
        <f>_xlfn.XLOOKUP(Tabla15[[#This Row],[COD]],TNOMINA[CODIGO],TNOMINA[Otros Descuentos])</f>
        <v>26704.620000000003</v>
      </c>
      <c r="U833" s="34">
        <f>_xlfn.XLOOKUP(Tabla15[[#This Row],[COD]],TNOMINA[CODIGO],TNOMINA[sneto])</f>
        <v>16886.849999999999</v>
      </c>
      <c r="V833" s="21" t="str" cm="1">
        <f t="array" ref="V833">_xlfn.XLOOKUP(Tabla15[[#This Row],[cedula]],MINC_022025[NUMERO_DOCUMENTO],LEFT(MINC_022025[GENERO],1))</f>
        <v>M</v>
      </c>
      <c r="W833" s="56" t="str">
        <f>_xlfn.XLOOKUP(Tabla15[[#This Row],[DIRECCIÓN O DEPARTAMENTO]],MINC_022025[LUGAR_FUNCIONES],MINC_022025[LUGAR_FUNCIONES_CODIGO])</f>
        <v>01.83.00.00.11.02.02</v>
      </c>
      <c r="X833" s="21">
        <f>LEN(Tabla15[[#This Row],[CODIGO LUGAR]])</f>
        <v>20</v>
      </c>
      <c r="Y833" s="21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>
      <c r="A834" s="42" t="str">
        <f>Tabla15[[#This Row],[cedula]]&amp;Tabla15[[#This Row],[CTA]]&amp;Tabla15[[#This Row],[prog]]</f>
        <v>001049400932.1.1.1.0101</v>
      </c>
      <c r="B834" s="21" t="s">
        <v>1787</v>
      </c>
      <c r="C834" s="59" t="s">
        <v>1807</v>
      </c>
      <c r="D834" s="59" t="s">
        <v>5730</v>
      </c>
      <c r="E834" s="59" t="s">
        <v>5731</v>
      </c>
      <c r="F834" s="59" t="s">
        <v>9</v>
      </c>
      <c r="G834" s="59" t="s">
        <v>1243</v>
      </c>
      <c r="H834" s="21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834" s="21" t="str">
        <f>_xlfn.XLOOKUP(Tabla15[[#This Row],[cedula]],MINC_022025[CATEGORIA_PROPIA],MINC_022025[CARGO],_xlfn.XLOOKUP(Tabla15[[#This Row],[COD]],TNOMINA[CODIGO],TNOMINA[cargo]))</f>
        <v>ELECTRICISTA</v>
      </c>
      <c r="J834" s="21" t="str">
        <f>_xlfn.XLOOKUP(Tabla15[[#This Row],[cedula]],MINC_022025[NUMERO_DOCUMENTO],MINC_022025[LUGAR_FUNCIONES])</f>
        <v>DIVISION DE MANTENIMIENTO</v>
      </c>
      <c r="K8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4" s="21" t="str">
        <f>_xlfn.XLOOKUP(Tabla15[[#This Row],[CARGO]],TSIMPLIFICADO[CARGO],TSIMPLIFICADO[CATEGORIA DEL SERVIDOR],Tabla15[[#This Row],[TIPO]])</f>
        <v>ESTATUTO SIMPLIFICADO</v>
      </c>
      <c r="M834" s="21" t="str">
        <f>IF(Tabla15[[#This Row],[CTA]]="2.1.1.3.01","TRAMITE DE PENSION",IF(Tabla15[[#This Row],[CAT1]]&lt;&gt;"",Tabla15[[#This Row],[CAT1]],Tabla15[[#This Row],[CAT2]]))</f>
        <v>ESTATUTO SIMPLIFICADO</v>
      </c>
      <c r="N834" s="86" t="str">
        <f>_xlfn.XLOOKUP(Tabla15[[#This Row],[cedula]],TFECHA[cedula],TFECHA[desde],"")</f>
        <v/>
      </c>
      <c r="O834" s="86" t="str">
        <f>_xlfn.XLOOKUP(Tabla15[[#This Row],[cedula]],TFECHA[cedula],TFECHA[hasta],"")</f>
        <v/>
      </c>
      <c r="P834" s="34">
        <f>_xlfn.XLOOKUP(Tabla15[[#This Row],[COD]],TNOMINA[CODIGO],TNOMINA[sbruto])</f>
        <v>45000</v>
      </c>
      <c r="Q834" s="34">
        <f>_xlfn.XLOOKUP(Tabla15[[#This Row],[COD]],TNOMINA[CODIGO],TNOMINA[ISR])</f>
        <v>1148.33</v>
      </c>
      <c r="R834" s="34">
        <f>_xlfn.XLOOKUP(Tabla15[[#This Row],[COD]],TNOMINA[CODIGO],TNOMINA[SFS])</f>
        <v>1368</v>
      </c>
      <c r="S834" s="34">
        <f>_xlfn.XLOOKUP(Tabla15[[#This Row],[COD]],TNOMINA[CODIGO],TNOMINA[AFP])</f>
        <v>1291.5</v>
      </c>
      <c r="T834" s="34">
        <f>_xlfn.XLOOKUP(Tabla15[[#This Row],[COD]],TNOMINA[CODIGO],TNOMINA[Otros Descuentos])</f>
        <v>29634.729999999996</v>
      </c>
      <c r="U834" s="34">
        <f>_xlfn.XLOOKUP(Tabla15[[#This Row],[COD]],TNOMINA[CODIGO],TNOMINA[sneto])</f>
        <v>11557.44</v>
      </c>
      <c r="V834" s="21" t="str" cm="1">
        <f t="array" ref="V834">_xlfn.XLOOKUP(Tabla15[[#This Row],[cedula]],MINC_022025[NUMERO_DOCUMENTO],LEFT(MINC_022025[GENERO],1))</f>
        <v>M</v>
      </c>
      <c r="W834" s="56" t="str">
        <f>_xlfn.XLOOKUP(Tabla15[[#This Row],[DIRECCIÓN O DEPARTAMENTO]],MINC_022025[LUGAR_FUNCIONES],MINC_022025[LUGAR_FUNCIONES_CODIGO])</f>
        <v>01.83.00.00.11.02.02</v>
      </c>
      <c r="X834" s="21">
        <f>LEN(Tabla15[[#This Row],[CODIGO LUGAR]])</f>
        <v>20</v>
      </c>
      <c r="Y834" s="21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>
      <c r="A835" s="42" t="str">
        <f>Tabla15[[#This Row],[cedula]]&amp;Tabla15[[#This Row],[CTA]]&amp;Tabla15[[#This Row],[prog]]</f>
        <v>012009893802.1.1.1.0101</v>
      </c>
      <c r="B835" s="21" t="s">
        <v>1787</v>
      </c>
      <c r="C835" s="59" t="s">
        <v>1807</v>
      </c>
      <c r="D835" s="59" t="s">
        <v>5730</v>
      </c>
      <c r="E835" s="59" t="s">
        <v>5731</v>
      </c>
      <c r="F835" s="59" t="s">
        <v>9</v>
      </c>
      <c r="G835" s="59" t="s">
        <v>1289</v>
      </c>
      <c r="H835" s="21" t="str">
        <f>_xlfn.XLOOKUP(Tabla15[[#This Row],[cedula]],MINC_022025[CATEGORIA_PROPIA],MINC_022025[FECHA_INGRESO_PRIMER_CARGO],_xlfn.XLOOKUP(Tabla15[[#This Row],[COD]],TNOMINA[CODIGO],TNOMINA[nombre]))</f>
        <v>ERIC GABRIEL DIAZ MEDINA</v>
      </c>
      <c r="I835" s="21" t="str">
        <f>_xlfn.XLOOKUP(Tabla15[[#This Row],[cedula]],MINC_022025[CATEGORIA_PROPIA],MINC_022025[CARGO],_xlfn.XLOOKUP(Tabla15[[#This Row],[COD]],TNOMINA[CODIGO],TNOMINA[cargo]))</f>
        <v>TECNICO EN REFRIGERACION</v>
      </c>
      <c r="J835" s="21" t="str">
        <f>_xlfn.XLOOKUP(Tabla15[[#This Row],[cedula]],MINC_022025[NUMERO_DOCUMENTO],MINC_022025[LUGAR_FUNCIONES])</f>
        <v>DIVISION DE MANTENIMIENTO</v>
      </c>
      <c r="K8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5" s="21" t="str">
        <f>_xlfn.XLOOKUP(Tabla15[[#This Row],[CARGO]],TSIMPLIFICADO[CARGO],TSIMPLIFICADO[CATEGORIA DEL SERVIDOR],Tabla15[[#This Row],[TIPO]])</f>
        <v>ESTATUTO SIMPLIFICADO</v>
      </c>
      <c r="M835" s="21" t="str">
        <f>IF(Tabla15[[#This Row],[CTA]]="2.1.1.3.01","TRAMITE DE PENSION",IF(Tabla15[[#This Row],[CAT1]]&lt;&gt;"",Tabla15[[#This Row],[CAT1]],Tabla15[[#This Row],[CAT2]]))</f>
        <v>ESTATUTO SIMPLIFICADO</v>
      </c>
      <c r="N835" s="86" t="str">
        <f>_xlfn.XLOOKUP(Tabla15[[#This Row],[cedula]],TFECHA[cedula],TFECHA[desde],"")</f>
        <v/>
      </c>
      <c r="O835" s="86" t="str">
        <f>_xlfn.XLOOKUP(Tabla15[[#This Row],[cedula]],TFECHA[cedula],TFECHA[hasta],"")</f>
        <v/>
      </c>
      <c r="P835" s="34">
        <f>_xlfn.XLOOKUP(Tabla15[[#This Row],[COD]],TNOMINA[CODIGO],TNOMINA[sbruto])</f>
        <v>45000</v>
      </c>
      <c r="Q835" s="34">
        <f>_xlfn.XLOOKUP(Tabla15[[#This Row],[COD]],TNOMINA[CODIGO],TNOMINA[ISR])</f>
        <v>1148.33</v>
      </c>
      <c r="R835" s="34">
        <f>_xlfn.XLOOKUP(Tabla15[[#This Row],[COD]],TNOMINA[CODIGO],TNOMINA[SFS])</f>
        <v>1368</v>
      </c>
      <c r="S835" s="34">
        <f>_xlfn.XLOOKUP(Tabla15[[#This Row],[COD]],TNOMINA[CODIGO],TNOMINA[AFP])</f>
        <v>1291.5</v>
      </c>
      <c r="T835" s="34">
        <f>_xlfn.XLOOKUP(Tabla15[[#This Row],[COD]],TNOMINA[CODIGO],TNOMINA[Otros Descuentos])</f>
        <v>10937.769999999997</v>
      </c>
      <c r="U835" s="34">
        <f>_xlfn.XLOOKUP(Tabla15[[#This Row],[COD]],TNOMINA[CODIGO],TNOMINA[sneto])</f>
        <v>30254.400000000001</v>
      </c>
      <c r="V835" s="21" t="str" cm="1">
        <f t="array" ref="V835">_xlfn.XLOOKUP(Tabla15[[#This Row],[cedula]],MINC_022025[NUMERO_DOCUMENTO],LEFT(MINC_022025[GENERO],1))</f>
        <v>M</v>
      </c>
      <c r="W835" s="56" t="str">
        <f>_xlfn.XLOOKUP(Tabla15[[#This Row],[DIRECCIÓN O DEPARTAMENTO]],MINC_022025[LUGAR_FUNCIONES],MINC_022025[LUGAR_FUNCIONES_CODIGO])</f>
        <v>01.83.00.00.11.02.02</v>
      </c>
      <c r="X835" s="21">
        <f>LEN(Tabla15[[#This Row],[CODIGO LUGAR]])</f>
        <v>20</v>
      </c>
      <c r="Y835" s="21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>
      <c r="A836" s="42" t="str">
        <f>Tabla15[[#This Row],[cedula]]&amp;Tabla15[[#This Row],[CTA]]&amp;Tabla15[[#This Row],[prog]]</f>
        <v>223014997562.1.1.1.0101</v>
      </c>
      <c r="B836" s="21" t="s">
        <v>1787</v>
      </c>
      <c r="C836" s="59" t="s">
        <v>1807</v>
      </c>
      <c r="D836" s="59" t="s">
        <v>5730</v>
      </c>
      <c r="E836" s="59" t="s">
        <v>5731</v>
      </c>
      <c r="F836" s="59" t="s">
        <v>9</v>
      </c>
      <c r="G836" s="59" t="s">
        <v>2369</v>
      </c>
      <c r="H836" s="21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836" s="21" t="str">
        <f>_xlfn.XLOOKUP(Tabla15[[#This Row],[cedula]],MINC_022025[CATEGORIA_PROPIA],MINC_022025[CARGO],_xlfn.XLOOKUP(Tabla15[[#This Row],[COD]],TNOMINA[CODIGO],TNOMINA[cargo]))</f>
        <v>ELECTRICISTA</v>
      </c>
      <c r="J836" s="21" t="str">
        <f>_xlfn.XLOOKUP(Tabla15[[#This Row],[cedula]],MINC_022025[NUMERO_DOCUMENTO],MINC_022025[LUGAR_FUNCIONES])</f>
        <v>DIVISION DE MANTENIMIENTO</v>
      </c>
      <c r="K8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6" s="21" t="str">
        <f>_xlfn.XLOOKUP(Tabla15[[#This Row],[CARGO]],TSIMPLIFICADO[CARGO],TSIMPLIFICADO[CATEGORIA DEL SERVIDOR],Tabla15[[#This Row],[TIPO]])</f>
        <v>ESTATUTO SIMPLIFICADO</v>
      </c>
      <c r="M836" s="21" t="str">
        <f>IF(Tabla15[[#This Row],[CTA]]="2.1.1.3.01","TRAMITE DE PENSION",IF(Tabla15[[#This Row],[CAT1]]&lt;&gt;"",Tabla15[[#This Row],[CAT1]],Tabla15[[#This Row],[CAT2]]))</f>
        <v>ESTATUTO SIMPLIFICADO</v>
      </c>
      <c r="N836" s="86" t="str">
        <f>_xlfn.XLOOKUP(Tabla15[[#This Row],[cedula]],TFECHA[cedula],TFECHA[desde],"")</f>
        <v/>
      </c>
      <c r="O836" s="86" t="str">
        <f>_xlfn.XLOOKUP(Tabla15[[#This Row],[cedula]],TFECHA[cedula],TFECHA[hasta],"")</f>
        <v/>
      </c>
      <c r="P836" s="34">
        <f>_xlfn.XLOOKUP(Tabla15[[#This Row],[COD]],TNOMINA[CODIGO],TNOMINA[sbruto])</f>
        <v>45000</v>
      </c>
      <c r="Q836" s="34">
        <f>_xlfn.XLOOKUP(Tabla15[[#This Row],[COD]],TNOMINA[CODIGO],TNOMINA[ISR])</f>
        <v>1148.33</v>
      </c>
      <c r="R836" s="34">
        <f>_xlfn.XLOOKUP(Tabla15[[#This Row],[COD]],TNOMINA[CODIGO],TNOMINA[SFS])</f>
        <v>1368</v>
      </c>
      <c r="S836" s="34">
        <f>_xlfn.XLOOKUP(Tabla15[[#This Row],[COD]],TNOMINA[CODIGO],TNOMINA[AFP])</f>
        <v>1291.5</v>
      </c>
      <c r="T836" s="34">
        <f>_xlfn.XLOOKUP(Tabla15[[#This Row],[COD]],TNOMINA[CODIGO],TNOMINA[Otros Descuentos])</f>
        <v>25</v>
      </c>
      <c r="U836" s="34">
        <f>_xlfn.XLOOKUP(Tabla15[[#This Row],[COD]],TNOMINA[CODIGO],TNOMINA[sneto])</f>
        <v>41167.17</v>
      </c>
      <c r="V836" s="21" t="str" cm="1">
        <f t="array" ref="V836">_xlfn.XLOOKUP(Tabla15[[#This Row],[cedula]],MINC_022025[NUMERO_DOCUMENTO],LEFT(MINC_022025[GENERO],1))</f>
        <v>M</v>
      </c>
      <c r="W836" s="56" t="str">
        <f>_xlfn.XLOOKUP(Tabla15[[#This Row],[DIRECCIÓN O DEPARTAMENTO]],MINC_022025[LUGAR_FUNCIONES],MINC_022025[LUGAR_FUNCIONES_CODIGO])</f>
        <v>01.83.00.00.11.02.02</v>
      </c>
      <c r="X836" s="21">
        <f>LEN(Tabla15[[#This Row],[CODIGO LUGAR]])</f>
        <v>20</v>
      </c>
      <c r="Y836" s="21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>
      <c r="A837" s="42" t="str">
        <f>Tabla15[[#This Row],[cedula]]&amp;Tabla15[[#This Row],[CTA]]&amp;Tabla15[[#This Row],[prog]]</f>
        <v>001147903222.1.1.1.0101</v>
      </c>
      <c r="B837" s="21" t="s">
        <v>1787</v>
      </c>
      <c r="C837" s="59" t="s">
        <v>1807</v>
      </c>
      <c r="D837" s="59" t="s">
        <v>5730</v>
      </c>
      <c r="E837" s="59" t="s">
        <v>5731</v>
      </c>
      <c r="F837" s="59" t="s">
        <v>9</v>
      </c>
      <c r="G837" s="59" t="s">
        <v>843</v>
      </c>
      <c r="H837" s="21" t="str">
        <f>_xlfn.XLOOKUP(Tabla15[[#This Row],[cedula]],MINC_022025[CATEGORIA_PROPIA],MINC_022025[FECHA_INGRESO_PRIMER_CARGO],_xlfn.XLOOKUP(Tabla15[[#This Row],[COD]],TNOMINA[CODIGO],TNOMINA[nombre]))</f>
        <v>JOSE RAMIREZ ROSARIO</v>
      </c>
      <c r="I837" s="21" t="str">
        <f>_xlfn.XLOOKUP(Tabla15[[#This Row],[cedula]],MINC_022025[CATEGORIA_PROPIA],MINC_022025[CARGO],_xlfn.XLOOKUP(Tabla15[[#This Row],[COD]],TNOMINA[CODIGO],TNOMINA[cargo]))</f>
        <v>PINTOR</v>
      </c>
      <c r="J837" s="21" t="str">
        <f>_xlfn.XLOOKUP(Tabla15[[#This Row],[cedula]],MINC_022025[NUMERO_DOCUMENTO],MINC_022025[LUGAR_FUNCIONES])</f>
        <v>DIVISION DE MANTENIMIENTO</v>
      </c>
      <c r="K8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37" s="21" t="str">
        <f>_xlfn.XLOOKUP(Tabla15[[#This Row],[CARGO]],TSIMPLIFICADO[CARGO],TSIMPLIFICADO[CATEGORIA DEL SERVIDOR],Tabla15[[#This Row],[TIPO]])</f>
        <v>ESTATUTO SIMPLIFICADO</v>
      </c>
      <c r="M837" s="21" t="str">
        <f>IF(Tabla15[[#This Row],[CTA]]="2.1.1.3.01","TRAMITE DE PENSION",IF(Tabla15[[#This Row],[CAT1]]&lt;&gt;"",Tabla15[[#This Row],[CAT1]],Tabla15[[#This Row],[CAT2]]))</f>
        <v>CARRERA ADMINISTRATIVA</v>
      </c>
      <c r="N837" s="86" t="str">
        <f>_xlfn.XLOOKUP(Tabla15[[#This Row],[cedula]],TFECHA[cedula],TFECHA[desde],"")</f>
        <v/>
      </c>
      <c r="O837" s="86" t="str">
        <f>_xlfn.XLOOKUP(Tabla15[[#This Row],[cedula]],TFECHA[cedula],TFECHA[hasta],"")</f>
        <v/>
      </c>
      <c r="P837" s="34">
        <f>_xlfn.XLOOKUP(Tabla15[[#This Row],[COD]],TNOMINA[CODIGO],TNOMINA[sbruto])</f>
        <v>25000</v>
      </c>
      <c r="Q837" s="34">
        <f>_xlfn.XLOOKUP(Tabla15[[#This Row],[COD]],TNOMINA[CODIGO],TNOMINA[ISR])</f>
        <v>0</v>
      </c>
      <c r="R837" s="34">
        <f>_xlfn.XLOOKUP(Tabla15[[#This Row],[COD]],TNOMINA[CODIGO],TNOMINA[SFS])</f>
        <v>760</v>
      </c>
      <c r="S837" s="34">
        <f>_xlfn.XLOOKUP(Tabla15[[#This Row],[COD]],TNOMINA[CODIGO],TNOMINA[AFP])</f>
        <v>717.5</v>
      </c>
      <c r="T837" s="34">
        <f>_xlfn.XLOOKUP(Tabla15[[#This Row],[COD]],TNOMINA[CODIGO],TNOMINA[Otros Descuentos])</f>
        <v>0</v>
      </c>
      <c r="U837" s="34">
        <f>_xlfn.XLOOKUP(Tabla15[[#This Row],[COD]],TNOMINA[CODIGO],TNOMINA[sneto])</f>
        <v>6643.85</v>
      </c>
      <c r="V837" s="21" t="str" cm="1">
        <f t="array" ref="V837">_xlfn.XLOOKUP(Tabla15[[#This Row],[cedula]],MINC_022025[NUMERO_DOCUMENTO],LEFT(MINC_022025[GENERO],1))</f>
        <v>M</v>
      </c>
      <c r="W837" s="56" t="str">
        <f>_xlfn.XLOOKUP(Tabla15[[#This Row],[DIRECCIÓN O DEPARTAMENTO]],MINC_022025[LUGAR_FUNCIONES],MINC_022025[LUGAR_FUNCIONES_CODIGO])</f>
        <v>01.83.00.00.11.02.02</v>
      </c>
      <c r="X837" s="21">
        <f>LEN(Tabla15[[#This Row],[CODIGO LUGAR]])</f>
        <v>20</v>
      </c>
      <c r="Y837" s="21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>
      <c r="A838" s="42" t="str">
        <f>Tabla15[[#This Row],[cedula]]&amp;Tabla15[[#This Row],[CTA]]&amp;Tabla15[[#This Row],[prog]]</f>
        <v>225002605122.1.1.1.0101</v>
      </c>
      <c r="B838" s="21" t="s">
        <v>1787</v>
      </c>
      <c r="C838" s="59" t="s">
        <v>1807</v>
      </c>
      <c r="D838" s="59" t="s">
        <v>5730</v>
      </c>
      <c r="E838" s="59" t="s">
        <v>5731</v>
      </c>
      <c r="F838" s="59" t="s">
        <v>9</v>
      </c>
      <c r="G838" s="59" t="s">
        <v>1252</v>
      </c>
      <c r="H838" s="21" t="str">
        <f>_xlfn.XLOOKUP(Tabla15[[#This Row],[cedula]],MINC_022025[CATEGORIA_PROPIA],MINC_022025[FECHA_INGRESO_PRIMER_CARGO],_xlfn.XLOOKUP(Tabla15[[#This Row],[COD]],TNOMINA[CODIGO],TNOMINA[nombre]))</f>
        <v>ANDERSON GOMERA GARCIA</v>
      </c>
      <c r="I838" s="21" t="str">
        <f>_xlfn.XLOOKUP(Tabla15[[#This Row],[cedula]],MINC_022025[CATEGORIA_PROPIA],MINC_022025[CARGO],_xlfn.XLOOKUP(Tabla15[[#This Row],[COD]],TNOMINA[CODIGO],TNOMINA[cargo]))</f>
        <v>AYUDANTE DE MANTENIMIENTO</v>
      </c>
      <c r="J838" s="21" t="str">
        <f>_xlfn.XLOOKUP(Tabla15[[#This Row],[cedula]],MINC_022025[NUMERO_DOCUMENTO],MINC_022025[LUGAR_FUNCIONES])</f>
        <v>DIVISION DE MANTENIMIENTO</v>
      </c>
      <c r="K8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8" s="21" t="str">
        <f>_xlfn.XLOOKUP(Tabla15[[#This Row],[CARGO]],TSIMPLIFICADO[CARGO],TSIMPLIFICADO[CATEGORIA DEL SERVIDOR],Tabla15[[#This Row],[TIPO]])</f>
        <v>ESTATUTO SIMPLIFICADO</v>
      </c>
      <c r="M838" s="21" t="str">
        <f>IF(Tabla15[[#This Row],[CTA]]="2.1.1.3.01","TRAMITE DE PENSION",IF(Tabla15[[#This Row],[CAT1]]&lt;&gt;"",Tabla15[[#This Row],[CAT1]],Tabla15[[#This Row],[CAT2]]))</f>
        <v>ESTATUTO SIMPLIFICADO</v>
      </c>
      <c r="N838" s="86" t="str">
        <f>_xlfn.XLOOKUP(Tabla15[[#This Row],[cedula]],TFECHA[cedula],TFECHA[desde],"")</f>
        <v/>
      </c>
      <c r="O838" s="86" t="str">
        <f>_xlfn.XLOOKUP(Tabla15[[#This Row],[cedula]],TFECHA[cedula],TFECHA[hasta],"")</f>
        <v/>
      </c>
      <c r="P838" s="34">
        <f>_xlfn.XLOOKUP(Tabla15[[#This Row],[COD]],TNOMINA[CODIGO],TNOMINA[sbruto])</f>
        <v>24000</v>
      </c>
      <c r="Q838" s="34">
        <f>_xlfn.XLOOKUP(Tabla15[[#This Row],[COD]],TNOMINA[CODIGO],TNOMINA[ISR])</f>
        <v>0</v>
      </c>
      <c r="R838" s="34">
        <f>_xlfn.XLOOKUP(Tabla15[[#This Row],[COD]],TNOMINA[CODIGO],TNOMINA[SFS])</f>
        <v>729.6</v>
      </c>
      <c r="S838" s="34">
        <f>_xlfn.XLOOKUP(Tabla15[[#This Row],[COD]],TNOMINA[CODIGO],TNOMINA[AFP])</f>
        <v>688.8</v>
      </c>
      <c r="T838" s="34">
        <f>_xlfn.XLOOKUP(Tabla15[[#This Row],[COD]],TNOMINA[CODIGO],TNOMINA[Otros Descuentos])</f>
        <v>0</v>
      </c>
      <c r="U838" s="34">
        <f>_xlfn.XLOOKUP(Tabla15[[#This Row],[COD]],TNOMINA[CODIGO],TNOMINA[sneto])</f>
        <v>20841.14</v>
      </c>
      <c r="V838" s="21" t="str" cm="1">
        <f t="array" ref="V838">_xlfn.XLOOKUP(Tabla15[[#This Row],[cedula]],MINC_022025[NUMERO_DOCUMENTO],LEFT(MINC_022025[GENERO],1))</f>
        <v>M</v>
      </c>
      <c r="W838" s="56" t="str">
        <f>_xlfn.XLOOKUP(Tabla15[[#This Row],[DIRECCIÓN O DEPARTAMENTO]],MINC_022025[LUGAR_FUNCIONES],MINC_022025[LUGAR_FUNCIONES_CODIGO])</f>
        <v>01.83.00.00.11.02.02</v>
      </c>
      <c r="X838" s="21">
        <f>LEN(Tabla15[[#This Row],[CODIGO LUGAR]])</f>
        <v>20</v>
      </c>
      <c r="Y838" s="21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42" t="str">
        <f>Tabla15[[#This Row],[cedula]]&amp;Tabla15[[#This Row],[CTA]]&amp;Tabla15[[#This Row],[prog]]</f>
        <v>001164409592.1.1.1.0101</v>
      </c>
      <c r="B839" s="21" t="s">
        <v>1787</v>
      </c>
      <c r="C839" s="59" t="s">
        <v>1807</v>
      </c>
      <c r="D839" s="59" t="s">
        <v>5730</v>
      </c>
      <c r="E839" s="59" t="s">
        <v>5731</v>
      </c>
      <c r="F839" s="59" t="s">
        <v>9</v>
      </c>
      <c r="G839" s="59" t="s">
        <v>1346</v>
      </c>
      <c r="H839" s="21" t="str">
        <f>_xlfn.XLOOKUP(Tabla15[[#This Row],[cedula]],MINC_022025[CATEGORIA_PROPIA],MINC_022025[FECHA_INGRESO_PRIMER_CARGO],_xlfn.XLOOKUP(Tabla15[[#This Row],[COD]],TNOMINA[CODIGO],TNOMINA[nombre]))</f>
        <v>KERLIN VENTURA REYES</v>
      </c>
      <c r="I839" s="21" t="str">
        <f>_xlfn.XLOOKUP(Tabla15[[#This Row],[cedula]],MINC_022025[CATEGORIA_PROPIA],MINC_022025[CARGO],_xlfn.XLOOKUP(Tabla15[[#This Row],[COD]],TNOMINA[CODIGO],TNOMINA[cargo]))</f>
        <v>AYUDANTE DE MANTENIMIENTO</v>
      </c>
      <c r="J839" s="21" t="str">
        <f>_xlfn.XLOOKUP(Tabla15[[#This Row],[cedula]],MINC_022025[NUMERO_DOCUMENTO],MINC_022025[LUGAR_FUNCIONES])</f>
        <v>DIVISION DE MANTENIMIENTO</v>
      </c>
      <c r="K8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39" s="21" t="str">
        <f>_xlfn.XLOOKUP(Tabla15[[#This Row],[CARGO]],TSIMPLIFICADO[CARGO],TSIMPLIFICADO[CATEGORIA DEL SERVIDOR],Tabla15[[#This Row],[TIPO]])</f>
        <v>ESTATUTO SIMPLIFICADO</v>
      </c>
      <c r="M839" s="21" t="str">
        <f>IF(Tabla15[[#This Row],[CTA]]="2.1.1.3.01","TRAMITE DE PENSION",IF(Tabla15[[#This Row],[CAT1]]&lt;&gt;"",Tabla15[[#This Row],[CAT1]],Tabla15[[#This Row],[CAT2]]))</f>
        <v>ESTATUTO SIMPLIFICADO</v>
      </c>
      <c r="N839" s="86" t="str">
        <f>_xlfn.XLOOKUP(Tabla15[[#This Row],[cedula]],TFECHA[cedula],TFECHA[desde],"")</f>
        <v/>
      </c>
      <c r="O839" s="86" t="str">
        <f>_xlfn.XLOOKUP(Tabla15[[#This Row],[cedula]],TFECHA[cedula],TFECHA[hasta],"")</f>
        <v/>
      </c>
      <c r="P839" s="34">
        <f>_xlfn.XLOOKUP(Tabla15[[#This Row],[COD]],TNOMINA[CODIGO],TNOMINA[sbruto])</f>
        <v>20000</v>
      </c>
      <c r="Q839" s="34">
        <f>_xlfn.XLOOKUP(Tabla15[[#This Row],[COD]],TNOMINA[CODIGO],TNOMINA[ISR])</f>
        <v>0</v>
      </c>
      <c r="R839" s="34">
        <f>_xlfn.XLOOKUP(Tabla15[[#This Row],[COD]],TNOMINA[CODIGO],TNOMINA[SFS])</f>
        <v>608</v>
      </c>
      <c r="S839" s="34">
        <f>_xlfn.XLOOKUP(Tabla15[[#This Row],[COD]],TNOMINA[CODIGO],TNOMINA[AFP])</f>
        <v>574</v>
      </c>
      <c r="T839" s="34">
        <f>_xlfn.XLOOKUP(Tabla15[[#This Row],[COD]],TNOMINA[CODIGO],TNOMINA[Otros Descuentos])</f>
        <v>0</v>
      </c>
      <c r="U839" s="34">
        <f>_xlfn.XLOOKUP(Tabla15[[#This Row],[COD]],TNOMINA[CODIGO],TNOMINA[sneto])</f>
        <v>18793</v>
      </c>
      <c r="V839" s="21" t="str" cm="1">
        <f t="array" ref="V839">_xlfn.XLOOKUP(Tabla15[[#This Row],[cedula]],MINC_022025[NUMERO_DOCUMENTO],LEFT(MINC_022025[GENERO],1))</f>
        <v>M</v>
      </c>
      <c r="W839" s="56" t="str">
        <f>_xlfn.XLOOKUP(Tabla15[[#This Row],[DIRECCIÓN O DEPARTAMENTO]],MINC_022025[LUGAR_FUNCIONES],MINC_022025[LUGAR_FUNCIONES_CODIGO])</f>
        <v>01.83.00.00.11.02.02</v>
      </c>
      <c r="X839" s="21">
        <f>LEN(Tabla15[[#This Row],[CODIGO LUGAR]])</f>
        <v>20</v>
      </c>
      <c r="Y839" s="21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42" t="str">
        <f>Tabla15[[#This Row],[cedula]]&amp;Tabla15[[#This Row],[CTA]]&amp;Tabla15[[#This Row],[prog]]</f>
        <v>053002139142.1.1.1.0101</v>
      </c>
      <c r="B840" s="21" t="s">
        <v>1787</v>
      </c>
      <c r="C840" s="59" t="s">
        <v>1807</v>
      </c>
      <c r="D840" s="59" t="s">
        <v>5730</v>
      </c>
      <c r="E840" s="59" t="s">
        <v>5731</v>
      </c>
      <c r="F840" s="59" t="s">
        <v>9</v>
      </c>
      <c r="G840" s="59" t="s">
        <v>2641</v>
      </c>
      <c r="H840" s="21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840" s="21" t="str">
        <f>_xlfn.XLOOKUP(Tabla15[[#This Row],[cedula]],MINC_022025[CATEGORIA_PROPIA],MINC_022025[CARGO],_xlfn.XLOOKUP(Tabla15[[#This Row],[COD]],TNOMINA[CODIGO],TNOMINA[cargo]))</f>
        <v>SUPERVISOR (A) MAYORDOMIA</v>
      </c>
      <c r="J840" s="21" t="str">
        <f>_xlfn.XLOOKUP(Tabla15[[#This Row],[cedula]],MINC_022025[NUMERO_DOCUMENTO],MINC_022025[LUGAR_FUNCIONES])</f>
        <v>DIVISION DE MAYORDOMIA</v>
      </c>
      <c r="K8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0" s="21" t="str">
        <f>_xlfn.XLOOKUP(Tabla15[[#This Row],[CARGO]],TSIMPLIFICADO[CARGO],TSIMPLIFICADO[CATEGORIA DEL SERVIDOR],Tabla15[[#This Row],[TIPO]])</f>
        <v>ESTATUTO SIMPLIFICADO</v>
      </c>
      <c r="M840" s="21" t="str">
        <f>IF(Tabla15[[#This Row],[CTA]]="2.1.1.3.01","TRAMITE DE PENSION",IF(Tabla15[[#This Row],[CAT1]]&lt;&gt;"",Tabla15[[#This Row],[CAT1]],Tabla15[[#This Row],[CAT2]]))</f>
        <v>ESTATUTO SIMPLIFICADO</v>
      </c>
      <c r="N840" s="86" t="str">
        <f>_xlfn.XLOOKUP(Tabla15[[#This Row],[cedula]],TFECHA[cedula],TFECHA[desde],"")</f>
        <v/>
      </c>
      <c r="O840" s="86" t="str">
        <f>_xlfn.XLOOKUP(Tabla15[[#This Row],[cedula]],TFECHA[cedula],TFECHA[hasta],"")</f>
        <v/>
      </c>
      <c r="P840" s="34">
        <f>_xlfn.XLOOKUP(Tabla15[[#This Row],[COD]],TNOMINA[CODIGO],TNOMINA[sbruto])</f>
        <v>35000</v>
      </c>
      <c r="Q840" s="34">
        <f>_xlfn.XLOOKUP(Tabla15[[#This Row],[COD]],TNOMINA[CODIGO],TNOMINA[ISR])</f>
        <v>0</v>
      </c>
      <c r="R840" s="34">
        <f>_xlfn.XLOOKUP(Tabla15[[#This Row],[COD]],TNOMINA[CODIGO],TNOMINA[SFS])</f>
        <v>1064</v>
      </c>
      <c r="S840" s="34">
        <f>_xlfn.XLOOKUP(Tabla15[[#This Row],[COD]],TNOMINA[CODIGO],TNOMINA[AFP])</f>
        <v>1004.5</v>
      </c>
      <c r="T840" s="34">
        <f>_xlfn.XLOOKUP(Tabla15[[#This Row],[COD]],TNOMINA[CODIGO],TNOMINA[Otros Descuentos])</f>
        <v>0</v>
      </c>
      <c r="U840" s="34">
        <f>_xlfn.XLOOKUP(Tabla15[[#This Row],[COD]],TNOMINA[CODIGO],TNOMINA[sneto])</f>
        <v>32906.5</v>
      </c>
      <c r="V840" s="21" t="str" cm="1">
        <f t="array" ref="V840">_xlfn.XLOOKUP(Tabla15[[#This Row],[cedula]],MINC_022025[NUMERO_DOCUMENTO],LEFT(MINC_022025[GENERO],1))</f>
        <v>F</v>
      </c>
      <c r="W840" s="56" t="str">
        <f>_xlfn.XLOOKUP(Tabla15[[#This Row],[DIRECCIÓN O DEPARTAMENTO]],MINC_022025[LUGAR_FUNCIONES],MINC_022025[LUGAR_FUNCIONES_CODIGO])</f>
        <v>01.83.00.00.11.02.03</v>
      </c>
      <c r="X840" s="21">
        <f>LEN(Tabla15[[#This Row],[CODIGO LUGAR]])</f>
        <v>20</v>
      </c>
      <c r="Y840" s="21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42" t="str">
        <f>Tabla15[[#This Row],[cedula]]&amp;Tabla15[[#This Row],[CTA]]&amp;Tabla15[[#This Row],[prog]]</f>
        <v>001080297112.1.1.1.0101</v>
      </c>
      <c r="B841" s="21" t="s">
        <v>1787</v>
      </c>
      <c r="C841" s="59" t="s">
        <v>1807</v>
      </c>
      <c r="D841" s="59" t="s">
        <v>5730</v>
      </c>
      <c r="E841" s="59" t="s">
        <v>5731</v>
      </c>
      <c r="F841" s="59" t="s">
        <v>9</v>
      </c>
      <c r="G841" s="59" t="s">
        <v>861</v>
      </c>
      <c r="H841" s="21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841" s="21" t="str">
        <f>_xlfn.XLOOKUP(Tabla15[[#This Row],[cedula]],MINC_022025[CATEGORIA_PROPIA],MINC_022025[CARGO],_xlfn.XLOOKUP(Tabla15[[#This Row],[COD]],TNOMINA[CODIGO],TNOMINA[cargo]))</f>
        <v>AYUDANTE DE MANTENIMIENTO</v>
      </c>
      <c r="J841" s="21" t="str">
        <f>_xlfn.XLOOKUP(Tabla15[[#This Row],[cedula]],MINC_022025[NUMERO_DOCUMENTO],MINC_022025[LUGAR_FUNCIONES])</f>
        <v>DIVISION DE MAYORDOMIA</v>
      </c>
      <c r="K8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41" s="21" t="str">
        <f>_xlfn.XLOOKUP(Tabla15[[#This Row],[CARGO]],TSIMPLIFICADO[CARGO],TSIMPLIFICADO[CATEGORIA DEL SERVIDOR],Tabla15[[#This Row],[TIPO]])</f>
        <v>ESTATUTO SIMPLIFICADO</v>
      </c>
      <c r="M841" s="21" t="str">
        <f>IF(Tabla15[[#This Row],[CTA]]="2.1.1.3.01","TRAMITE DE PENSION",IF(Tabla15[[#This Row],[CAT1]]&lt;&gt;"",Tabla15[[#This Row],[CAT1]],Tabla15[[#This Row],[CAT2]]))</f>
        <v>CARRERA ADMINISTRATIVA</v>
      </c>
      <c r="N841" s="86" t="str">
        <f>_xlfn.XLOOKUP(Tabla15[[#This Row],[cedula]],TFECHA[cedula],TFECHA[desde],"")</f>
        <v/>
      </c>
      <c r="O841" s="86" t="str">
        <f>_xlfn.XLOOKUP(Tabla15[[#This Row],[cedula]],TFECHA[cedula],TFECHA[hasta],"")</f>
        <v/>
      </c>
      <c r="P841" s="34">
        <f>_xlfn.XLOOKUP(Tabla15[[#This Row],[COD]],TNOMINA[CODIGO],TNOMINA[sbruto])</f>
        <v>25000</v>
      </c>
      <c r="Q841" s="34">
        <f>_xlfn.XLOOKUP(Tabla15[[#This Row],[COD]],TNOMINA[CODIGO],TNOMINA[ISR])</f>
        <v>0</v>
      </c>
      <c r="R841" s="34">
        <f>_xlfn.XLOOKUP(Tabla15[[#This Row],[COD]],TNOMINA[CODIGO],TNOMINA[SFS])</f>
        <v>760</v>
      </c>
      <c r="S841" s="34">
        <f>_xlfn.XLOOKUP(Tabla15[[#This Row],[COD]],TNOMINA[CODIGO],TNOMINA[AFP])</f>
        <v>717.5</v>
      </c>
      <c r="T841" s="34">
        <f>_xlfn.XLOOKUP(Tabla15[[#This Row],[COD]],TNOMINA[CODIGO],TNOMINA[Otros Descuentos])</f>
        <v>0</v>
      </c>
      <c r="U841" s="34">
        <f>_xlfn.XLOOKUP(Tabla15[[#This Row],[COD]],TNOMINA[CODIGO],TNOMINA[sneto])</f>
        <v>11623.89</v>
      </c>
      <c r="V841" s="21" t="str" cm="1">
        <f t="array" ref="V841">_xlfn.XLOOKUP(Tabla15[[#This Row],[cedula]],MINC_022025[NUMERO_DOCUMENTO],LEFT(MINC_022025[GENERO],1))</f>
        <v>M</v>
      </c>
      <c r="W841" s="56" t="str">
        <f>_xlfn.XLOOKUP(Tabla15[[#This Row],[DIRECCIÓN O DEPARTAMENTO]],MINC_022025[LUGAR_FUNCIONES],MINC_022025[LUGAR_FUNCIONES_CODIGO])</f>
        <v>01.83.00.00.11.02.03</v>
      </c>
      <c r="X841" s="21">
        <f>LEN(Tabla15[[#This Row],[CODIGO LUGAR]])</f>
        <v>20</v>
      </c>
      <c r="Y841" s="21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42" t="str">
        <f>Tabla15[[#This Row],[cedula]]&amp;Tabla15[[#This Row],[CTA]]&amp;Tabla15[[#This Row],[prog]]</f>
        <v>402294531012.1.1.1.0101</v>
      </c>
      <c r="B842" s="21" t="s">
        <v>1787</v>
      </c>
      <c r="C842" s="59" t="s">
        <v>1807</v>
      </c>
      <c r="D842" s="59" t="s">
        <v>5730</v>
      </c>
      <c r="E842" s="59" t="s">
        <v>5731</v>
      </c>
      <c r="F842" s="59" t="s">
        <v>9</v>
      </c>
      <c r="G842" s="59" t="s">
        <v>1270</v>
      </c>
      <c r="H842" s="21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842" s="21" t="str">
        <f>_xlfn.XLOOKUP(Tabla15[[#This Row],[cedula]],MINC_022025[CATEGORIA_PROPIA],MINC_022025[CARGO],_xlfn.XLOOKUP(Tabla15[[#This Row],[COD]],TNOMINA[CODIGO],TNOMINA[cargo]))</f>
        <v>CONSERJE</v>
      </c>
      <c r="J842" s="21" t="str">
        <f>_xlfn.XLOOKUP(Tabla15[[#This Row],[cedula]],MINC_022025[NUMERO_DOCUMENTO],MINC_022025[LUGAR_FUNCIONES])</f>
        <v>DIVISION DE MAYORDOMIA</v>
      </c>
      <c r="K8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2" s="21" t="str">
        <f>_xlfn.XLOOKUP(Tabla15[[#This Row],[CARGO]],TSIMPLIFICADO[CARGO],TSIMPLIFICADO[CATEGORIA DEL SERVIDOR],Tabla15[[#This Row],[TIPO]])</f>
        <v>ESTATUTO SIMPLIFICADO</v>
      </c>
      <c r="M842" s="21" t="str">
        <f>IF(Tabla15[[#This Row],[CTA]]="2.1.1.3.01","TRAMITE DE PENSION",IF(Tabla15[[#This Row],[CAT1]]&lt;&gt;"",Tabla15[[#This Row],[CAT1]],Tabla15[[#This Row],[CAT2]]))</f>
        <v>ESTATUTO SIMPLIFICADO</v>
      </c>
      <c r="N842" s="86" t="str">
        <f>_xlfn.XLOOKUP(Tabla15[[#This Row],[cedula]],TFECHA[cedula],TFECHA[desde],"")</f>
        <v/>
      </c>
      <c r="O842" s="86" t="str">
        <f>_xlfn.XLOOKUP(Tabla15[[#This Row],[cedula]],TFECHA[cedula],TFECHA[hasta],"")</f>
        <v/>
      </c>
      <c r="P842" s="34">
        <f>_xlfn.XLOOKUP(Tabla15[[#This Row],[COD]],TNOMINA[CODIGO],TNOMINA[sbruto])</f>
        <v>24000</v>
      </c>
      <c r="Q842" s="34">
        <f>_xlfn.XLOOKUP(Tabla15[[#This Row],[COD]],TNOMINA[CODIGO],TNOMINA[ISR])</f>
        <v>0</v>
      </c>
      <c r="R842" s="34">
        <f>_xlfn.XLOOKUP(Tabla15[[#This Row],[COD]],TNOMINA[CODIGO],TNOMINA[SFS])</f>
        <v>729.6</v>
      </c>
      <c r="S842" s="34">
        <f>_xlfn.XLOOKUP(Tabla15[[#This Row],[COD]],TNOMINA[CODIGO],TNOMINA[AFP])</f>
        <v>688.8</v>
      </c>
      <c r="T842" s="34">
        <f>_xlfn.XLOOKUP(Tabla15[[#This Row],[COD]],TNOMINA[CODIGO],TNOMINA[Otros Descuentos])</f>
        <v>0</v>
      </c>
      <c r="U842" s="34">
        <f>_xlfn.XLOOKUP(Tabla15[[#This Row],[COD]],TNOMINA[CODIGO],TNOMINA[sneto])</f>
        <v>18900.669999999998</v>
      </c>
      <c r="V842" s="21" t="str" cm="1">
        <f t="array" ref="V842">_xlfn.XLOOKUP(Tabla15[[#This Row],[cedula]],MINC_022025[NUMERO_DOCUMENTO],LEFT(MINC_022025[GENERO],1))</f>
        <v>F</v>
      </c>
      <c r="W842" s="56" t="str">
        <f>_xlfn.XLOOKUP(Tabla15[[#This Row],[DIRECCIÓN O DEPARTAMENTO]],MINC_022025[LUGAR_FUNCIONES],MINC_022025[LUGAR_FUNCIONES_CODIGO])</f>
        <v>01.83.00.00.11.02.03</v>
      </c>
      <c r="X842" s="21">
        <f>LEN(Tabla15[[#This Row],[CODIGO LUGAR]])</f>
        <v>20</v>
      </c>
      <c r="Y842" s="21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42" t="str">
        <f>Tabla15[[#This Row],[cedula]]&amp;Tabla15[[#This Row],[CTA]]&amp;Tabla15[[#This Row],[prog]]</f>
        <v>001154156892.1.1.1.0101</v>
      </c>
      <c r="B843" s="21" t="s">
        <v>1787</v>
      </c>
      <c r="C843" s="59" t="s">
        <v>1807</v>
      </c>
      <c r="D843" s="59" t="s">
        <v>5730</v>
      </c>
      <c r="E843" s="59" t="s">
        <v>5731</v>
      </c>
      <c r="F843" s="59" t="s">
        <v>9</v>
      </c>
      <c r="G843" s="59" t="s">
        <v>1272</v>
      </c>
      <c r="H843" s="21" t="str">
        <f>_xlfn.XLOOKUP(Tabla15[[#This Row],[cedula]],MINC_022025[CATEGORIA_PROPIA],MINC_022025[FECHA_INGRESO_PRIMER_CARGO],_xlfn.XLOOKUP(Tabla15[[#This Row],[COD]],TNOMINA[CODIGO],TNOMINA[nombre]))</f>
        <v>CONFESORA MORENO BELTRAN</v>
      </c>
      <c r="I843" s="21" t="str">
        <f>_xlfn.XLOOKUP(Tabla15[[#This Row],[cedula]],MINC_022025[CATEGORIA_PROPIA],MINC_022025[CARGO],_xlfn.XLOOKUP(Tabla15[[#This Row],[COD]],TNOMINA[CODIGO],TNOMINA[cargo]))</f>
        <v>CONSERJE</v>
      </c>
      <c r="J843" s="21" t="str">
        <f>_xlfn.XLOOKUP(Tabla15[[#This Row],[cedula]],MINC_022025[NUMERO_DOCUMENTO],MINC_022025[LUGAR_FUNCIONES])</f>
        <v>DIVISION DE MAYORDOMIA</v>
      </c>
      <c r="K8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3" s="21" t="str">
        <f>_xlfn.XLOOKUP(Tabla15[[#This Row],[CARGO]],TSIMPLIFICADO[CARGO],TSIMPLIFICADO[CATEGORIA DEL SERVIDOR],Tabla15[[#This Row],[TIPO]])</f>
        <v>ESTATUTO SIMPLIFICADO</v>
      </c>
      <c r="M843" s="21" t="str">
        <f>IF(Tabla15[[#This Row],[CTA]]="2.1.1.3.01","TRAMITE DE PENSION",IF(Tabla15[[#This Row],[CAT1]]&lt;&gt;"",Tabla15[[#This Row],[CAT1]],Tabla15[[#This Row],[CAT2]]))</f>
        <v>ESTATUTO SIMPLIFICADO</v>
      </c>
      <c r="N843" s="86" t="str">
        <f>_xlfn.XLOOKUP(Tabla15[[#This Row],[cedula]],TFECHA[cedula],TFECHA[desde],"")</f>
        <v/>
      </c>
      <c r="O843" s="86" t="str">
        <f>_xlfn.XLOOKUP(Tabla15[[#This Row],[cedula]],TFECHA[cedula],TFECHA[hasta],"")</f>
        <v/>
      </c>
      <c r="P843" s="34">
        <f>_xlfn.XLOOKUP(Tabla15[[#This Row],[COD]],TNOMINA[CODIGO],TNOMINA[sbruto])</f>
        <v>24000</v>
      </c>
      <c r="Q843" s="34">
        <f>_xlfn.XLOOKUP(Tabla15[[#This Row],[COD]],TNOMINA[CODIGO],TNOMINA[ISR])</f>
        <v>0</v>
      </c>
      <c r="R843" s="34">
        <f>_xlfn.XLOOKUP(Tabla15[[#This Row],[COD]],TNOMINA[CODIGO],TNOMINA[SFS])</f>
        <v>729.6</v>
      </c>
      <c r="S843" s="34">
        <f>_xlfn.XLOOKUP(Tabla15[[#This Row],[COD]],TNOMINA[CODIGO],TNOMINA[AFP])</f>
        <v>688.8</v>
      </c>
      <c r="T843" s="34">
        <f>_xlfn.XLOOKUP(Tabla15[[#This Row],[COD]],TNOMINA[CODIGO],TNOMINA[Otros Descuentos])</f>
        <v>0</v>
      </c>
      <c r="U843" s="34">
        <f>_xlfn.XLOOKUP(Tabla15[[#This Row],[COD]],TNOMINA[CODIGO],TNOMINA[sneto])</f>
        <v>8154.36</v>
      </c>
      <c r="V843" s="21" t="str" cm="1">
        <f t="array" ref="V843">_xlfn.XLOOKUP(Tabla15[[#This Row],[cedula]],MINC_022025[NUMERO_DOCUMENTO],LEFT(MINC_022025[GENERO],1))</f>
        <v>F</v>
      </c>
      <c r="W843" s="56" t="str">
        <f>_xlfn.XLOOKUP(Tabla15[[#This Row],[DIRECCIÓN O DEPARTAMENTO]],MINC_022025[LUGAR_FUNCIONES],MINC_022025[LUGAR_FUNCIONES_CODIGO])</f>
        <v>01.83.00.00.11.02.03</v>
      </c>
      <c r="X843" s="21">
        <f>LEN(Tabla15[[#This Row],[CODIGO LUGAR]])</f>
        <v>20</v>
      </c>
      <c r="Y843" s="21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42" t="str">
        <f>Tabla15[[#This Row],[cedula]]&amp;Tabla15[[#This Row],[CTA]]&amp;Tabla15[[#This Row],[prog]]</f>
        <v>001035289072.1.1.1.0101</v>
      </c>
      <c r="B844" s="21" t="s">
        <v>1787</v>
      </c>
      <c r="C844" s="59" t="s">
        <v>1807</v>
      </c>
      <c r="D844" s="59" t="s">
        <v>5730</v>
      </c>
      <c r="E844" s="59" t="s">
        <v>5731</v>
      </c>
      <c r="F844" s="59" t="s">
        <v>9</v>
      </c>
      <c r="G844" s="59" t="s">
        <v>833</v>
      </c>
      <c r="H844" s="21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844" s="21" t="str">
        <f>_xlfn.XLOOKUP(Tabla15[[#This Row],[cedula]],MINC_022025[CATEGORIA_PROPIA],MINC_022025[CARGO],_xlfn.XLOOKUP(Tabla15[[#This Row],[COD]],TNOMINA[CODIGO],TNOMINA[cargo]))</f>
        <v>CONSERJE</v>
      </c>
      <c r="J844" s="21" t="str">
        <f>_xlfn.XLOOKUP(Tabla15[[#This Row],[cedula]],MINC_022025[NUMERO_DOCUMENTO],MINC_022025[LUGAR_FUNCIONES])</f>
        <v>DIVISION DE MAYORDOMIA</v>
      </c>
      <c r="K8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44" s="21" t="str">
        <f>_xlfn.XLOOKUP(Tabla15[[#This Row],[CARGO]],TSIMPLIFICADO[CARGO],TSIMPLIFICADO[CATEGORIA DEL SERVIDOR],Tabla15[[#This Row],[TIPO]])</f>
        <v>ESTATUTO SIMPLIFICADO</v>
      </c>
      <c r="M844" s="21" t="str">
        <f>IF(Tabla15[[#This Row],[CTA]]="2.1.1.3.01","TRAMITE DE PENSION",IF(Tabla15[[#This Row],[CAT1]]&lt;&gt;"",Tabla15[[#This Row],[CAT1]],Tabla15[[#This Row],[CAT2]]))</f>
        <v>CARRERA ADMINISTRATIVA</v>
      </c>
      <c r="N844" s="86" t="str">
        <f>_xlfn.XLOOKUP(Tabla15[[#This Row],[cedula]],TFECHA[cedula],TFECHA[desde],"")</f>
        <v/>
      </c>
      <c r="O844" s="86" t="str">
        <f>_xlfn.XLOOKUP(Tabla15[[#This Row],[cedula]],TFECHA[cedula],TFECHA[hasta],"")</f>
        <v/>
      </c>
      <c r="P844" s="34">
        <f>_xlfn.XLOOKUP(Tabla15[[#This Row],[COD]],TNOMINA[CODIGO],TNOMINA[sbruto])</f>
        <v>24000</v>
      </c>
      <c r="Q844" s="34">
        <f>_xlfn.XLOOKUP(Tabla15[[#This Row],[COD]],TNOMINA[CODIGO],TNOMINA[ISR])</f>
        <v>0</v>
      </c>
      <c r="R844" s="34">
        <f>_xlfn.XLOOKUP(Tabla15[[#This Row],[COD]],TNOMINA[CODIGO],TNOMINA[SFS])</f>
        <v>729.6</v>
      </c>
      <c r="S844" s="34">
        <f>_xlfn.XLOOKUP(Tabla15[[#This Row],[COD]],TNOMINA[CODIGO],TNOMINA[AFP])</f>
        <v>688.8</v>
      </c>
      <c r="T844" s="34">
        <f>_xlfn.XLOOKUP(Tabla15[[#This Row],[COD]],TNOMINA[CODIGO],TNOMINA[Otros Descuentos])</f>
        <v>0</v>
      </c>
      <c r="U844" s="34">
        <f>_xlfn.XLOOKUP(Tabla15[[#This Row],[COD]],TNOMINA[CODIGO],TNOMINA[sneto])</f>
        <v>7259.62</v>
      </c>
      <c r="V844" s="21" t="str" cm="1">
        <f t="array" ref="V844">_xlfn.XLOOKUP(Tabla15[[#This Row],[cedula]],MINC_022025[NUMERO_DOCUMENTO],LEFT(MINC_022025[GENERO],1))</f>
        <v>F</v>
      </c>
      <c r="W844" s="56" t="str">
        <f>_xlfn.XLOOKUP(Tabla15[[#This Row],[DIRECCIÓN O DEPARTAMENTO]],MINC_022025[LUGAR_FUNCIONES],MINC_022025[LUGAR_FUNCIONES_CODIGO])</f>
        <v>01.83.00.00.11.02.03</v>
      </c>
      <c r="X844" s="21">
        <f>LEN(Tabla15[[#This Row],[CODIGO LUGAR]])</f>
        <v>20</v>
      </c>
      <c r="Y844" s="21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42" t="str">
        <f>Tabla15[[#This Row],[cedula]]&amp;Tabla15[[#This Row],[CTA]]&amp;Tabla15[[#This Row],[prog]]</f>
        <v>224003151842.1.1.1.0101</v>
      </c>
      <c r="B845" s="21" t="s">
        <v>1787</v>
      </c>
      <c r="C845" s="59" t="s">
        <v>1807</v>
      </c>
      <c r="D845" s="59" t="s">
        <v>5730</v>
      </c>
      <c r="E845" s="59" t="s">
        <v>5731</v>
      </c>
      <c r="F845" s="59" t="s">
        <v>9</v>
      </c>
      <c r="G845" s="59" t="s">
        <v>2352</v>
      </c>
      <c r="H845" s="21" t="str">
        <f>_xlfn.XLOOKUP(Tabla15[[#This Row],[cedula]],MINC_022025[CATEGORIA_PROPIA],MINC_022025[FECHA_INGRESO_PRIMER_CARGO],_xlfn.XLOOKUP(Tabla15[[#This Row],[COD]],TNOMINA[CODIGO],TNOMINA[nombre]))</f>
        <v>FRANNY MONTERO MONTERO</v>
      </c>
      <c r="I845" s="21" t="str">
        <f>_xlfn.XLOOKUP(Tabla15[[#This Row],[cedula]],MINC_022025[CATEGORIA_PROPIA],MINC_022025[CARGO],_xlfn.XLOOKUP(Tabla15[[#This Row],[COD]],TNOMINA[CODIGO],TNOMINA[cargo]))</f>
        <v>CONSERJE</v>
      </c>
      <c r="J845" s="21" t="str">
        <f>_xlfn.XLOOKUP(Tabla15[[#This Row],[cedula]],MINC_022025[NUMERO_DOCUMENTO],MINC_022025[LUGAR_FUNCIONES])</f>
        <v>DIVISION DE MAYORDOMIA</v>
      </c>
      <c r="K8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5" s="21" t="str">
        <f>_xlfn.XLOOKUP(Tabla15[[#This Row],[CARGO]],TSIMPLIFICADO[CARGO],TSIMPLIFICADO[CATEGORIA DEL SERVIDOR],Tabla15[[#This Row],[TIPO]])</f>
        <v>ESTATUTO SIMPLIFICADO</v>
      </c>
      <c r="M845" s="21" t="str">
        <f>IF(Tabla15[[#This Row],[CTA]]="2.1.1.3.01","TRAMITE DE PENSION",IF(Tabla15[[#This Row],[CAT1]]&lt;&gt;"",Tabla15[[#This Row],[CAT1]],Tabla15[[#This Row],[CAT2]]))</f>
        <v>ESTATUTO SIMPLIFICADO</v>
      </c>
      <c r="N845" s="86" t="str">
        <f>_xlfn.XLOOKUP(Tabla15[[#This Row],[cedula]],TFECHA[cedula],TFECHA[desde],"")</f>
        <v/>
      </c>
      <c r="O845" s="86" t="str">
        <f>_xlfn.XLOOKUP(Tabla15[[#This Row],[cedula]],TFECHA[cedula],TFECHA[hasta],"")</f>
        <v/>
      </c>
      <c r="P845" s="34">
        <f>_xlfn.XLOOKUP(Tabla15[[#This Row],[COD]],TNOMINA[CODIGO],TNOMINA[sbruto])</f>
        <v>24000</v>
      </c>
      <c r="Q845" s="34">
        <f>_xlfn.XLOOKUP(Tabla15[[#This Row],[COD]],TNOMINA[CODIGO],TNOMINA[ISR])</f>
        <v>0</v>
      </c>
      <c r="R845" s="34">
        <f>_xlfn.XLOOKUP(Tabla15[[#This Row],[COD]],TNOMINA[CODIGO],TNOMINA[SFS])</f>
        <v>729.6</v>
      </c>
      <c r="S845" s="34">
        <f>_xlfn.XLOOKUP(Tabla15[[#This Row],[COD]],TNOMINA[CODIGO],TNOMINA[AFP])</f>
        <v>688.8</v>
      </c>
      <c r="T845" s="34">
        <f>_xlfn.XLOOKUP(Tabla15[[#This Row],[COD]],TNOMINA[CODIGO],TNOMINA[Otros Descuentos])</f>
        <v>0</v>
      </c>
      <c r="U845" s="34">
        <f>_xlfn.XLOOKUP(Tabla15[[#This Row],[COD]],TNOMINA[CODIGO],TNOMINA[sneto])</f>
        <v>20050.599999999999</v>
      </c>
      <c r="V845" s="21" t="str" cm="1">
        <f t="array" ref="V845">_xlfn.XLOOKUP(Tabla15[[#This Row],[cedula]],MINC_022025[NUMERO_DOCUMENTO],LEFT(MINC_022025[GENERO],1))</f>
        <v>F</v>
      </c>
      <c r="W845" s="56" t="str">
        <f>_xlfn.XLOOKUP(Tabla15[[#This Row],[DIRECCIÓN O DEPARTAMENTO]],MINC_022025[LUGAR_FUNCIONES],MINC_022025[LUGAR_FUNCIONES_CODIGO])</f>
        <v>01.83.00.00.11.02.03</v>
      </c>
      <c r="X845" s="21">
        <f>LEN(Tabla15[[#This Row],[CODIGO LUGAR]])</f>
        <v>20</v>
      </c>
      <c r="Y845" s="21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42" t="str">
        <f>Tabla15[[#This Row],[cedula]]&amp;Tabla15[[#This Row],[CTA]]&amp;Tabla15[[#This Row],[prog]]</f>
        <v>001188716802.1.1.1.0101</v>
      </c>
      <c r="B846" s="21" t="s">
        <v>1787</v>
      </c>
      <c r="C846" s="59" t="s">
        <v>1807</v>
      </c>
      <c r="D846" s="59" t="s">
        <v>5730</v>
      </c>
      <c r="E846" s="59" t="s">
        <v>5731</v>
      </c>
      <c r="F846" s="59" t="s">
        <v>9</v>
      </c>
      <c r="G846" s="59" t="s">
        <v>1322</v>
      </c>
      <c r="H846" s="21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846" s="21" t="str">
        <f>_xlfn.XLOOKUP(Tabla15[[#This Row],[cedula]],MINC_022025[CATEGORIA_PROPIA],MINC_022025[CARGO],_xlfn.XLOOKUP(Tabla15[[#This Row],[COD]],TNOMINA[CODIGO],TNOMINA[cargo]))</f>
        <v>JARDINERO (A)</v>
      </c>
      <c r="J846" s="21" t="str">
        <f>_xlfn.XLOOKUP(Tabla15[[#This Row],[cedula]],MINC_022025[NUMERO_DOCUMENTO],MINC_022025[LUGAR_FUNCIONES])</f>
        <v>DIVISION DE MAYORDOMIA</v>
      </c>
      <c r="K8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6" s="21" t="str">
        <f>_xlfn.XLOOKUP(Tabla15[[#This Row],[CARGO]],TSIMPLIFICADO[CARGO],TSIMPLIFICADO[CATEGORIA DEL SERVIDOR],Tabla15[[#This Row],[TIPO]])</f>
        <v>ESTATUTO SIMPLIFICADO</v>
      </c>
      <c r="M846" s="21" t="str">
        <f>IF(Tabla15[[#This Row],[CTA]]="2.1.1.3.01","TRAMITE DE PENSION",IF(Tabla15[[#This Row],[CAT1]]&lt;&gt;"",Tabla15[[#This Row],[CAT1]],Tabla15[[#This Row],[CAT2]]))</f>
        <v>ESTATUTO SIMPLIFICADO</v>
      </c>
      <c r="N846" s="86" t="str">
        <f>_xlfn.XLOOKUP(Tabla15[[#This Row],[cedula]],TFECHA[cedula],TFECHA[desde],"")</f>
        <v/>
      </c>
      <c r="O846" s="86" t="str">
        <f>_xlfn.XLOOKUP(Tabla15[[#This Row],[cedula]],TFECHA[cedula],TFECHA[hasta],"")</f>
        <v/>
      </c>
      <c r="P846" s="34">
        <f>_xlfn.XLOOKUP(Tabla15[[#This Row],[COD]],TNOMINA[CODIGO],TNOMINA[sbruto])</f>
        <v>24000</v>
      </c>
      <c r="Q846" s="34">
        <f>_xlfn.XLOOKUP(Tabla15[[#This Row],[COD]],TNOMINA[CODIGO],TNOMINA[ISR])</f>
        <v>0</v>
      </c>
      <c r="R846" s="34">
        <f>_xlfn.XLOOKUP(Tabla15[[#This Row],[COD]],TNOMINA[CODIGO],TNOMINA[SFS])</f>
        <v>729.6</v>
      </c>
      <c r="S846" s="34">
        <f>_xlfn.XLOOKUP(Tabla15[[#This Row],[COD]],TNOMINA[CODIGO],TNOMINA[AFP])</f>
        <v>688.8</v>
      </c>
      <c r="T846" s="34">
        <f>_xlfn.XLOOKUP(Tabla15[[#This Row],[COD]],TNOMINA[CODIGO],TNOMINA[Otros Descuentos])</f>
        <v>0</v>
      </c>
      <c r="U846" s="34">
        <f>_xlfn.XLOOKUP(Tabla15[[#This Row],[COD]],TNOMINA[CODIGO],TNOMINA[sneto])</f>
        <v>4915.2700000000004</v>
      </c>
      <c r="V846" s="21" t="str" cm="1">
        <f t="array" ref="V846">_xlfn.XLOOKUP(Tabla15[[#This Row],[cedula]],MINC_022025[NUMERO_DOCUMENTO],LEFT(MINC_022025[GENERO],1))</f>
        <v>M</v>
      </c>
      <c r="W846" s="56" t="str">
        <f>_xlfn.XLOOKUP(Tabla15[[#This Row],[DIRECCIÓN O DEPARTAMENTO]],MINC_022025[LUGAR_FUNCIONES],MINC_022025[LUGAR_FUNCIONES_CODIGO])</f>
        <v>01.83.00.00.11.02.03</v>
      </c>
      <c r="X846" s="21">
        <f>LEN(Tabla15[[#This Row],[CODIGO LUGAR]])</f>
        <v>20</v>
      </c>
      <c r="Y846" s="21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42" t="str">
        <f>Tabla15[[#This Row],[cedula]]&amp;Tabla15[[#This Row],[CTA]]&amp;Tabla15[[#This Row],[prog]]</f>
        <v>001109685752.1.1.1.0101</v>
      </c>
      <c r="B847" s="21" t="s">
        <v>1787</v>
      </c>
      <c r="C847" s="59" t="s">
        <v>1807</v>
      </c>
      <c r="D847" s="59" t="s">
        <v>5730</v>
      </c>
      <c r="E847" s="59" t="s">
        <v>5731</v>
      </c>
      <c r="F847" s="59" t="s">
        <v>9</v>
      </c>
      <c r="G847" s="59" t="s">
        <v>1937</v>
      </c>
      <c r="H847" s="21" t="str">
        <f>_xlfn.XLOOKUP(Tabla15[[#This Row],[cedula]],MINC_022025[CATEGORIA_PROPIA],MINC_022025[FECHA_INGRESO_PRIMER_CARGO],_xlfn.XLOOKUP(Tabla15[[#This Row],[COD]],TNOMINA[CODIGO],TNOMINA[nombre]))</f>
        <v>LEDY ACOSTA FELIZ</v>
      </c>
      <c r="I847" s="21" t="str">
        <f>_xlfn.XLOOKUP(Tabla15[[#This Row],[cedula]],MINC_022025[CATEGORIA_PROPIA],MINC_022025[CARGO],_xlfn.XLOOKUP(Tabla15[[#This Row],[COD]],TNOMINA[CODIGO],TNOMINA[cargo]))</f>
        <v>CONSERJE</v>
      </c>
      <c r="J847" s="21" t="str">
        <f>_xlfn.XLOOKUP(Tabla15[[#This Row],[cedula]],MINC_022025[NUMERO_DOCUMENTO],MINC_022025[LUGAR_FUNCIONES])</f>
        <v>DIVISION DE MAYORDOMIA</v>
      </c>
      <c r="K8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7" s="21" t="str">
        <f>_xlfn.XLOOKUP(Tabla15[[#This Row],[CARGO]],TSIMPLIFICADO[CARGO],TSIMPLIFICADO[CATEGORIA DEL SERVIDOR],Tabla15[[#This Row],[TIPO]])</f>
        <v>ESTATUTO SIMPLIFICADO</v>
      </c>
      <c r="M847" s="21" t="str">
        <f>IF(Tabla15[[#This Row],[CTA]]="2.1.1.3.01","TRAMITE DE PENSION",IF(Tabla15[[#This Row],[CAT1]]&lt;&gt;"",Tabla15[[#This Row],[CAT1]],Tabla15[[#This Row],[CAT2]]))</f>
        <v>ESTATUTO SIMPLIFICADO</v>
      </c>
      <c r="N847" s="86" t="str">
        <f>_xlfn.XLOOKUP(Tabla15[[#This Row],[cedula]],TFECHA[cedula],TFECHA[desde],"")</f>
        <v/>
      </c>
      <c r="O847" s="86" t="str">
        <f>_xlfn.XLOOKUP(Tabla15[[#This Row],[cedula]],TFECHA[cedula],TFECHA[hasta],"")</f>
        <v/>
      </c>
      <c r="P847" s="34">
        <f>_xlfn.XLOOKUP(Tabla15[[#This Row],[COD]],TNOMINA[CODIGO],TNOMINA[sbruto])</f>
        <v>24000</v>
      </c>
      <c r="Q847" s="34">
        <f>_xlfn.XLOOKUP(Tabla15[[#This Row],[COD]],TNOMINA[CODIGO],TNOMINA[ISR])</f>
        <v>0</v>
      </c>
      <c r="R847" s="34">
        <f>_xlfn.XLOOKUP(Tabla15[[#This Row],[COD]],TNOMINA[CODIGO],TNOMINA[SFS])</f>
        <v>729.6</v>
      </c>
      <c r="S847" s="34">
        <f>_xlfn.XLOOKUP(Tabla15[[#This Row],[COD]],TNOMINA[CODIGO],TNOMINA[AFP])</f>
        <v>688.8</v>
      </c>
      <c r="T847" s="34">
        <f>_xlfn.XLOOKUP(Tabla15[[#This Row],[COD]],TNOMINA[CODIGO],TNOMINA[Otros Descuentos])</f>
        <v>0</v>
      </c>
      <c r="U847" s="34">
        <f>_xlfn.XLOOKUP(Tabla15[[#This Row],[COD]],TNOMINA[CODIGO],TNOMINA[sneto])</f>
        <v>18347.490000000002</v>
      </c>
      <c r="V847" s="21" t="str" cm="1">
        <f t="array" ref="V847">_xlfn.XLOOKUP(Tabla15[[#This Row],[cedula]],MINC_022025[NUMERO_DOCUMENTO],LEFT(MINC_022025[GENERO],1))</f>
        <v>F</v>
      </c>
      <c r="W847" s="56" t="str">
        <f>_xlfn.XLOOKUP(Tabla15[[#This Row],[DIRECCIÓN O DEPARTAMENTO]],MINC_022025[LUGAR_FUNCIONES],MINC_022025[LUGAR_FUNCIONES_CODIGO])</f>
        <v>01.83.00.00.11.02.03</v>
      </c>
      <c r="X847" s="21">
        <f>LEN(Tabla15[[#This Row],[CODIGO LUGAR]])</f>
        <v>20</v>
      </c>
      <c r="Y847" s="21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42" t="str">
        <f>Tabla15[[#This Row],[cedula]]&amp;Tabla15[[#This Row],[CTA]]&amp;Tabla15[[#This Row],[prog]]</f>
        <v>059000909442.1.1.1.0101</v>
      </c>
      <c r="B848" s="21" t="s">
        <v>1787</v>
      </c>
      <c r="C848" s="59" t="s">
        <v>1807</v>
      </c>
      <c r="D848" s="59" t="s">
        <v>5730</v>
      </c>
      <c r="E848" s="59" t="s">
        <v>5731</v>
      </c>
      <c r="F848" s="59" t="s">
        <v>9</v>
      </c>
      <c r="G848" s="59" t="s">
        <v>1352</v>
      </c>
      <c r="H848" s="21" t="str">
        <f>_xlfn.XLOOKUP(Tabla15[[#This Row],[cedula]],MINC_022025[CATEGORIA_PROPIA],MINC_022025[FECHA_INGRESO_PRIMER_CARGO],_xlfn.XLOOKUP(Tabla15[[#This Row],[COD]],TNOMINA[CODIGO],TNOMINA[nombre]))</f>
        <v>LUCRECIO AMPARO</v>
      </c>
      <c r="I848" s="21" t="str">
        <f>_xlfn.XLOOKUP(Tabla15[[#This Row],[cedula]],MINC_022025[CATEGORIA_PROPIA],MINC_022025[CARGO],_xlfn.XLOOKUP(Tabla15[[#This Row],[COD]],TNOMINA[CODIGO],TNOMINA[cargo]))</f>
        <v>MENSAJERO</v>
      </c>
      <c r="J848" s="21" t="str">
        <f>_xlfn.XLOOKUP(Tabla15[[#This Row],[cedula]],MINC_022025[NUMERO_DOCUMENTO],MINC_022025[LUGAR_FUNCIONES])</f>
        <v>DIVISION DE MAYORDOMIA</v>
      </c>
      <c r="K8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8" s="21" t="str">
        <f>_xlfn.XLOOKUP(Tabla15[[#This Row],[CARGO]],TSIMPLIFICADO[CARGO],TSIMPLIFICADO[CATEGORIA DEL SERVIDOR],Tabla15[[#This Row],[TIPO]])</f>
        <v>ESTATUTO SIMPLIFICADO</v>
      </c>
      <c r="M848" s="21" t="str">
        <f>IF(Tabla15[[#This Row],[CTA]]="2.1.1.3.01","TRAMITE DE PENSION",IF(Tabla15[[#This Row],[CAT1]]&lt;&gt;"",Tabla15[[#This Row],[CAT1]],Tabla15[[#This Row],[CAT2]]))</f>
        <v>ESTATUTO SIMPLIFICADO</v>
      </c>
      <c r="N848" s="86" t="str">
        <f>_xlfn.XLOOKUP(Tabla15[[#This Row],[cedula]],TFECHA[cedula],TFECHA[desde],"")</f>
        <v/>
      </c>
      <c r="O848" s="86" t="str">
        <f>_xlfn.XLOOKUP(Tabla15[[#This Row],[cedula]],TFECHA[cedula],TFECHA[hasta],"")</f>
        <v/>
      </c>
      <c r="P848" s="34">
        <f>_xlfn.XLOOKUP(Tabla15[[#This Row],[COD]],TNOMINA[CODIGO],TNOMINA[sbruto])</f>
        <v>24000</v>
      </c>
      <c r="Q848" s="34">
        <f>_xlfn.XLOOKUP(Tabla15[[#This Row],[COD]],TNOMINA[CODIGO],TNOMINA[ISR])</f>
        <v>0</v>
      </c>
      <c r="R848" s="34">
        <f>_xlfn.XLOOKUP(Tabla15[[#This Row],[COD]],TNOMINA[CODIGO],TNOMINA[SFS])</f>
        <v>729.6</v>
      </c>
      <c r="S848" s="34">
        <f>_xlfn.XLOOKUP(Tabla15[[#This Row],[COD]],TNOMINA[CODIGO],TNOMINA[AFP])</f>
        <v>688.8</v>
      </c>
      <c r="T848" s="34">
        <f>_xlfn.XLOOKUP(Tabla15[[#This Row],[COD]],TNOMINA[CODIGO],TNOMINA[Otros Descuentos])</f>
        <v>0</v>
      </c>
      <c r="U848" s="34">
        <f>_xlfn.XLOOKUP(Tabla15[[#This Row],[COD]],TNOMINA[CODIGO],TNOMINA[sneto])</f>
        <v>8434.2199999999993</v>
      </c>
      <c r="V848" s="21" t="str" cm="1">
        <f t="array" ref="V848">_xlfn.XLOOKUP(Tabla15[[#This Row],[cedula]],MINC_022025[NUMERO_DOCUMENTO],LEFT(MINC_022025[GENERO],1))</f>
        <v>M</v>
      </c>
      <c r="W848" s="56" t="str">
        <f>_xlfn.XLOOKUP(Tabla15[[#This Row],[DIRECCIÓN O DEPARTAMENTO]],MINC_022025[LUGAR_FUNCIONES],MINC_022025[LUGAR_FUNCIONES_CODIGO])</f>
        <v>01.83.00.00.11.02.03</v>
      </c>
      <c r="X848" s="21">
        <f>LEN(Tabla15[[#This Row],[CODIGO LUGAR]])</f>
        <v>20</v>
      </c>
      <c r="Y848" s="21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42" t="str">
        <f>Tabla15[[#This Row],[cedula]]&amp;Tabla15[[#This Row],[CTA]]&amp;Tabla15[[#This Row],[prog]]</f>
        <v>001026480782.1.1.1.0101</v>
      </c>
      <c r="B849" s="21" t="s">
        <v>1787</v>
      </c>
      <c r="C849" s="59" t="s">
        <v>1807</v>
      </c>
      <c r="D849" s="59" t="s">
        <v>5730</v>
      </c>
      <c r="E849" s="59" t="s">
        <v>5731</v>
      </c>
      <c r="F849" s="59" t="s">
        <v>9</v>
      </c>
      <c r="G849" s="59" t="s">
        <v>1358</v>
      </c>
      <c r="H849" s="21" t="str">
        <f>_xlfn.XLOOKUP(Tabla15[[#This Row],[cedula]],MINC_022025[CATEGORIA_PROPIA],MINC_022025[FECHA_INGRESO_PRIMER_CARGO],_xlfn.XLOOKUP(Tabla15[[#This Row],[COD]],TNOMINA[CODIGO],TNOMINA[nombre]))</f>
        <v>MARCELINA BUSI BERROA</v>
      </c>
      <c r="I849" s="21" t="str">
        <f>_xlfn.XLOOKUP(Tabla15[[#This Row],[cedula]],MINC_022025[CATEGORIA_PROPIA],MINC_022025[CARGO],_xlfn.XLOOKUP(Tabla15[[#This Row],[COD]],TNOMINA[CODIGO],TNOMINA[cargo]))</f>
        <v>CONSERJE</v>
      </c>
      <c r="J849" s="21" t="str">
        <f>_xlfn.XLOOKUP(Tabla15[[#This Row],[cedula]],MINC_022025[NUMERO_DOCUMENTO],MINC_022025[LUGAR_FUNCIONES])</f>
        <v>DIVISION DE MAYORDOMIA</v>
      </c>
      <c r="K8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49" s="21" t="str">
        <f>_xlfn.XLOOKUP(Tabla15[[#This Row],[CARGO]],TSIMPLIFICADO[CARGO],TSIMPLIFICADO[CATEGORIA DEL SERVIDOR],Tabla15[[#This Row],[TIPO]])</f>
        <v>ESTATUTO SIMPLIFICADO</v>
      </c>
      <c r="M849" s="21" t="str">
        <f>IF(Tabla15[[#This Row],[CTA]]="2.1.1.3.01","TRAMITE DE PENSION",IF(Tabla15[[#This Row],[CAT1]]&lt;&gt;"",Tabla15[[#This Row],[CAT1]],Tabla15[[#This Row],[CAT2]]))</f>
        <v>ESTATUTO SIMPLIFICADO</v>
      </c>
      <c r="N849" s="86" t="str">
        <f>_xlfn.XLOOKUP(Tabla15[[#This Row],[cedula]],TFECHA[cedula],TFECHA[desde],"")</f>
        <v/>
      </c>
      <c r="O849" s="86" t="str">
        <f>_xlfn.XLOOKUP(Tabla15[[#This Row],[cedula]],TFECHA[cedula],TFECHA[hasta],"")</f>
        <v/>
      </c>
      <c r="P849" s="34">
        <f>_xlfn.XLOOKUP(Tabla15[[#This Row],[COD]],TNOMINA[CODIGO],TNOMINA[sbruto])</f>
        <v>24000</v>
      </c>
      <c r="Q849" s="34">
        <f>_xlfn.XLOOKUP(Tabla15[[#This Row],[COD]],TNOMINA[CODIGO],TNOMINA[ISR])</f>
        <v>0</v>
      </c>
      <c r="R849" s="34">
        <f>_xlfn.XLOOKUP(Tabla15[[#This Row],[COD]],TNOMINA[CODIGO],TNOMINA[SFS])</f>
        <v>729.6</v>
      </c>
      <c r="S849" s="34">
        <f>_xlfn.XLOOKUP(Tabla15[[#This Row],[COD]],TNOMINA[CODIGO],TNOMINA[AFP])</f>
        <v>688.8</v>
      </c>
      <c r="T849" s="34">
        <f>_xlfn.XLOOKUP(Tabla15[[#This Row],[COD]],TNOMINA[CODIGO],TNOMINA[Otros Descuentos])</f>
        <v>0</v>
      </c>
      <c r="U849" s="34">
        <f>_xlfn.XLOOKUP(Tabla15[[#This Row],[COD]],TNOMINA[CODIGO],TNOMINA[sneto])</f>
        <v>4572.49</v>
      </c>
      <c r="V849" s="21" t="str" cm="1">
        <f t="array" ref="V849">_xlfn.XLOOKUP(Tabla15[[#This Row],[cedula]],MINC_022025[NUMERO_DOCUMENTO],LEFT(MINC_022025[GENERO],1))</f>
        <v>F</v>
      </c>
      <c r="W849" s="56" t="str">
        <f>_xlfn.XLOOKUP(Tabla15[[#This Row],[DIRECCIÓN O DEPARTAMENTO]],MINC_022025[LUGAR_FUNCIONES],MINC_022025[LUGAR_FUNCIONES_CODIGO])</f>
        <v>01.83.00.00.11.02.03</v>
      </c>
      <c r="X849" s="21">
        <f>LEN(Tabla15[[#This Row],[CODIGO LUGAR]])</f>
        <v>20</v>
      </c>
      <c r="Y849" s="21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42" t="str">
        <f>Tabla15[[#This Row],[cedula]]&amp;Tabla15[[#This Row],[CTA]]&amp;Tabla15[[#This Row],[prog]]</f>
        <v>001176779892.1.1.1.0101</v>
      </c>
      <c r="B850" s="21" t="s">
        <v>1787</v>
      </c>
      <c r="C850" s="59" t="s">
        <v>1807</v>
      </c>
      <c r="D850" s="59" t="s">
        <v>5730</v>
      </c>
      <c r="E850" s="59" t="s">
        <v>5731</v>
      </c>
      <c r="F850" s="59" t="s">
        <v>9</v>
      </c>
      <c r="G850" s="59" t="s">
        <v>858</v>
      </c>
      <c r="H850" s="21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850" s="21" t="str">
        <f>_xlfn.XLOOKUP(Tabla15[[#This Row],[cedula]],MINC_022025[CATEGORIA_PROPIA],MINC_022025[CARGO],_xlfn.XLOOKUP(Tabla15[[#This Row],[COD]],TNOMINA[CODIGO],TNOMINA[cargo]))</f>
        <v>CONSERJE</v>
      </c>
      <c r="J850" s="21" t="str">
        <f>_xlfn.XLOOKUP(Tabla15[[#This Row],[cedula]],MINC_022025[NUMERO_DOCUMENTO],MINC_022025[LUGAR_FUNCIONES])</f>
        <v>DIVISION DE MAYORDOMIA</v>
      </c>
      <c r="K8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50" s="21" t="str">
        <f>_xlfn.XLOOKUP(Tabla15[[#This Row],[CARGO]],TSIMPLIFICADO[CARGO],TSIMPLIFICADO[CATEGORIA DEL SERVIDOR],Tabla15[[#This Row],[TIPO]])</f>
        <v>ESTATUTO SIMPLIFICADO</v>
      </c>
      <c r="M850" s="21" t="str">
        <f>IF(Tabla15[[#This Row],[CTA]]="2.1.1.3.01","TRAMITE DE PENSION",IF(Tabla15[[#This Row],[CAT1]]&lt;&gt;"",Tabla15[[#This Row],[CAT1]],Tabla15[[#This Row],[CAT2]]))</f>
        <v>CARRERA ADMINISTRATIVA</v>
      </c>
      <c r="N850" s="86" t="str">
        <f>_xlfn.XLOOKUP(Tabla15[[#This Row],[cedula]],TFECHA[cedula],TFECHA[desde],"")</f>
        <v/>
      </c>
      <c r="O850" s="86" t="str">
        <f>_xlfn.XLOOKUP(Tabla15[[#This Row],[cedula]],TFECHA[cedula],TFECHA[hasta],"")</f>
        <v/>
      </c>
      <c r="P850" s="34">
        <f>_xlfn.XLOOKUP(Tabla15[[#This Row],[COD]],TNOMINA[CODIGO],TNOMINA[sbruto])</f>
        <v>24000</v>
      </c>
      <c r="Q850" s="34">
        <f>_xlfn.XLOOKUP(Tabla15[[#This Row],[COD]],TNOMINA[CODIGO],TNOMINA[ISR])</f>
        <v>0</v>
      </c>
      <c r="R850" s="34">
        <f>_xlfn.XLOOKUP(Tabla15[[#This Row],[COD]],TNOMINA[CODIGO],TNOMINA[SFS])</f>
        <v>729.6</v>
      </c>
      <c r="S850" s="34">
        <f>_xlfn.XLOOKUP(Tabla15[[#This Row],[COD]],TNOMINA[CODIGO],TNOMINA[AFP])</f>
        <v>688.8</v>
      </c>
      <c r="T850" s="34">
        <f>_xlfn.XLOOKUP(Tabla15[[#This Row],[COD]],TNOMINA[CODIGO],TNOMINA[Otros Descuentos])</f>
        <v>0</v>
      </c>
      <c r="U850" s="34">
        <f>_xlfn.XLOOKUP(Tabla15[[#This Row],[COD]],TNOMINA[CODIGO],TNOMINA[sneto])</f>
        <v>6184.71</v>
      </c>
      <c r="V850" s="21" t="str" cm="1">
        <f t="array" ref="V850">_xlfn.XLOOKUP(Tabla15[[#This Row],[cedula]],MINC_022025[NUMERO_DOCUMENTO],LEFT(MINC_022025[GENERO],1))</f>
        <v>F</v>
      </c>
      <c r="W850" s="56" t="str">
        <f>_xlfn.XLOOKUP(Tabla15[[#This Row],[DIRECCIÓN O DEPARTAMENTO]],MINC_022025[LUGAR_FUNCIONES],MINC_022025[LUGAR_FUNCIONES_CODIGO])</f>
        <v>01.83.00.00.11.02.03</v>
      </c>
      <c r="X850" s="21">
        <f>LEN(Tabla15[[#This Row],[CODIGO LUGAR]])</f>
        <v>20</v>
      </c>
      <c r="Y850" s="21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42" t="str">
        <f>Tabla15[[#This Row],[cedula]]&amp;Tabla15[[#This Row],[CTA]]&amp;Tabla15[[#This Row],[prog]]</f>
        <v>001001046032.1.1.1.0101</v>
      </c>
      <c r="B851" s="21" t="s">
        <v>1787</v>
      </c>
      <c r="C851" s="59" t="s">
        <v>1807</v>
      </c>
      <c r="D851" s="59" t="s">
        <v>5730</v>
      </c>
      <c r="E851" s="59" t="s">
        <v>5731</v>
      </c>
      <c r="F851" s="59" t="s">
        <v>9</v>
      </c>
      <c r="G851" s="59" t="s">
        <v>1374</v>
      </c>
      <c r="H851" s="21" t="str">
        <f>_xlfn.XLOOKUP(Tabla15[[#This Row],[cedula]],MINC_022025[CATEGORIA_PROPIA],MINC_022025[FECHA_INGRESO_PRIMER_CARGO],_xlfn.XLOOKUP(Tabla15[[#This Row],[COD]],TNOMINA[CODIGO],TNOMINA[nombre]))</f>
        <v>NOEMI TORRE MERCEDES</v>
      </c>
      <c r="I851" s="21" t="str">
        <f>_xlfn.XLOOKUP(Tabla15[[#This Row],[cedula]],MINC_022025[CATEGORIA_PROPIA],MINC_022025[CARGO],_xlfn.XLOOKUP(Tabla15[[#This Row],[COD]],TNOMINA[CODIGO],TNOMINA[cargo]))</f>
        <v>CONSERJE</v>
      </c>
      <c r="J851" s="21" t="str">
        <f>_xlfn.XLOOKUP(Tabla15[[#This Row],[cedula]],MINC_022025[NUMERO_DOCUMENTO],MINC_022025[LUGAR_FUNCIONES])</f>
        <v>DIVISION DE MAYORDOMIA</v>
      </c>
      <c r="K8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51" s="21" t="str">
        <f>_xlfn.XLOOKUP(Tabla15[[#This Row],[CARGO]],TSIMPLIFICADO[CARGO],TSIMPLIFICADO[CATEGORIA DEL SERVIDOR],Tabla15[[#This Row],[TIPO]])</f>
        <v>ESTATUTO SIMPLIFICADO</v>
      </c>
      <c r="M851" s="21" t="str">
        <f>IF(Tabla15[[#This Row],[CTA]]="2.1.1.3.01","TRAMITE DE PENSION",IF(Tabla15[[#This Row],[CAT1]]&lt;&gt;"",Tabla15[[#This Row],[CAT1]],Tabla15[[#This Row],[CAT2]]))</f>
        <v>ESTATUTO SIMPLIFICADO</v>
      </c>
      <c r="N851" s="86" t="str">
        <f>_xlfn.XLOOKUP(Tabla15[[#This Row],[cedula]],TFECHA[cedula],TFECHA[desde],"")</f>
        <v/>
      </c>
      <c r="O851" s="86" t="str">
        <f>_xlfn.XLOOKUP(Tabla15[[#This Row],[cedula]],TFECHA[cedula],TFECHA[hasta],"")</f>
        <v/>
      </c>
      <c r="P851" s="34">
        <f>_xlfn.XLOOKUP(Tabla15[[#This Row],[COD]],TNOMINA[CODIGO],TNOMINA[sbruto])</f>
        <v>24000</v>
      </c>
      <c r="Q851" s="34">
        <f>_xlfn.XLOOKUP(Tabla15[[#This Row],[COD]],TNOMINA[CODIGO],TNOMINA[ISR])</f>
        <v>0</v>
      </c>
      <c r="R851" s="34">
        <f>_xlfn.XLOOKUP(Tabla15[[#This Row],[COD]],TNOMINA[CODIGO],TNOMINA[SFS])</f>
        <v>729.6</v>
      </c>
      <c r="S851" s="34">
        <f>_xlfn.XLOOKUP(Tabla15[[#This Row],[COD]],TNOMINA[CODIGO],TNOMINA[AFP])</f>
        <v>688.8</v>
      </c>
      <c r="T851" s="34">
        <f>_xlfn.XLOOKUP(Tabla15[[#This Row],[COD]],TNOMINA[CODIGO],TNOMINA[Otros Descuentos])</f>
        <v>0</v>
      </c>
      <c r="U851" s="34">
        <f>_xlfn.XLOOKUP(Tabla15[[#This Row],[COD]],TNOMINA[CODIGO],TNOMINA[sneto])</f>
        <v>16504.68</v>
      </c>
      <c r="V851" s="21" t="str" cm="1">
        <f t="array" ref="V851">_xlfn.XLOOKUP(Tabla15[[#This Row],[cedula]],MINC_022025[NUMERO_DOCUMENTO],LEFT(MINC_022025[GENERO],1))</f>
        <v>F</v>
      </c>
      <c r="W851" s="56" t="str">
        <f>_xlfn.XLOOKUP(Tabla15[[#This Row],[DIRECCIÓN O DEPARTAMENTO]],MINC_022025[LUGAR_FUNCIONES],MINC_022025[LUGAR_FUNCIONES_CODIGO])</f>
        <v>01.83.00.00.11.02.03</v>
      </c>
      <c r="X851" s="21">
        <f>LEN(Tabla15[[#This Row],[CODIGO LUGAR]])</f>
        <v>20</v>
      </c>
      <c r="Y851" s="21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42" t="str">
        <f>Tabla15[[#This Row],[cedula]]&amp;Tabla15[[#This Row],[CTA]]&amp;Tabla15[[#This Row],[prog]]</f>
        <v>001072269122.1.1.1.0101</v>
      </c>
      <c r="B852" s="21" t="s">
        <v>1787</v>
      </c>
      <c r="C852" s="59" t="s">
        <v>1807</v>
      </c>
      <c r="D852" s="59" t="s">
        <v>5730</v>
      </c>
      <c r="E852" s="59" t="s">
        <v>5731</v>
      </c>
      <c r="F852" s="59" t="s">
        <v>9</v>
      </c>
      <c r="G852" s="59" t="s">
        <v>1858</v>
      </c>
      <c r="H852" s="21" t="str">
        <f>_xlfn.XLOOKUP(Tabla15[[#This Row],[cedula]],MINC_022025[CATEGORIA_PROPIA],MINC_022025[FECHA_INGRESO_PRIMER_CARGO],_xlfn.XLOOKUP(Tabla15[[#This Row],[COD]],TNOMINA[CODIGO],TNOMINA[nombre]))</f>
        <v>PAULINA MOREL GRULLAR</v>
      </c>
      <c r="I852" s="21" t="str">
        <f>_xlfn.XLOOKUP(Tabla15[[#This Row],[cedula]],MINC_022025[CATEGORIA_PROPIA],MINC_022025[CARGO],_xlfn.XLOOKUP(Tabla15[[#This Row],[COD]],TNOMINA[CODIGO],TNOMINA[cargo]))</f>
        <v>CONSERJE</v>
      </c>
      <c r="J852" s="21" t="str">
        <f>_xlfn.XLOOKUP(Tabla15[[#This Row],[cedula]],MINC_022025[NUMERO_DOCUMENTO],MINC_022025[LUGAR_FUNCIONES])</f>
        <v>DIVISION DE MAYORDOMIA</v>
      </c>
      <c r="K8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52" s="21" t="str">
        <f>_xlfn.XLOOKUP(Tabla15[[#This Row],[CARGO]],TSIMPLIFICADO[CARGO],TSIMPLIFICADO[CATEGORIA DEL SERVIDOR],Tabla15[[#This Row],[TIPO]])</f>
        <v>ESTATUTO SIMPLIFICADO</v>
      </c>
      <c r="M852" s="21" t="str">
        <f>IF(Tabla15[[#This Row],[CTA]]="2.1.1.3.01","TRAMITE DE PENSION",IF(Tabla15[[#This Row],[CAT1]]&lt;&gt;"",Tabla15[[#This Row],[CAT1]],Tabla15[[#This Row],[CAT2]]))</f>
        <v>ESTATUTO SIMPLIFICADO</v>
      </c>
      <c r="N852" s="86" t="str">
        <f>_xlfn.XLOOKUP(Tabla15[[#This Row],[cedula]],TFECHA[cedula],TFECHA[desde],"")</f>
        <v/>
      </c>
      <c r="O852" s="86" t="str">
        <f>_xlfn.XLOOKUP(Tabla15[[#This Row],[cedula]],TFECHA[cedula],TFECHA[hasta],"")</f>
        <v/>
      </c>
      <c r="P852" s="34">
        <f>_xlfn.XLOOKUP(Tabla15[[#This Row],[COD]],TNOMINA[CODIGO],TNOMINA[sbruto])</f>
        <v>24000</v>
      </c>
      <c r="Q852" s="34">
        <f>_xlfn.XLOOKUP(Tabla15[[#This Row],[COD]],TNOMINA[CODIGO],TNOMINA[ISR])</f>
        <v>0</v>
      </c>
      <c r="R852" s="34">
        <f>_xlfn.XLOOKUP(Tabla15[[#This Row],[COD]],TNOMINA[CODIGO],TNOMINA[SFS])</f>
        <v>729.6</v>
      </c>
      <c r="S852" s="34">
        <f>_xlfn.XLOOKUP(Tabla15[[#This Row],[COD]],TNOMINA[CODIGO],TNOMINA[AFP])</f>
        <v>688.8</v>
      </c>
      <c r="T852" s="34">
        <f>_xlfn.XLOOKUP(Tabla15[[#This Row],[COD]],TNOMINA[CODIGO],TNOMINA[Otros Descuentos])</f>
        <v>0</v>
      </c>
      <c r="U852" s="34">
        <f>_xlfn.XLOOKUP(Tabla15[[#This Row],[COD]],TNOMINA[CODIGO],TNOMINA[sneto])</f>
        <v>17281.96</v>
      </c>
      <c r="V852" s="21" t="str" cm="1">
        <f t="array" ref="V852">_xlfn.XLOOKUP(Tabla15[[#This Row],[cedula]],MINC_022025[NUMERO_DOCUMENTO],LEFT(MINC_022025[GENERO],1))</f>
        <v>F</v>
      </c>
      <c r="W852" s="56" t="str">
        <f>_xlfn.XLOOKUP(Tabla15[[#This Row],[DIRECCIÓN O DEPARTAMENTO]],MINC_022025[LUGAR_FUNCIONES],MINC_022025[LUGAR_FUNCIONES_CODIGO])</f>
        <v>01.83.00.00.11.02.03</v>
      </c>
      <c r="X852" s="21">
        <f>LEN(Tabla15[[#This Row],[CODIGO LUGAR]])</f>
        <v>20</v>
      </c>
      <c r="Y852" s="21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42" t="str">
        <f>Tabla15[[#This Row],[cedula]]&amp;Tabla15[[#This Row],[CTA]]&amp;Tabla15[[#This Row],[prog]]</f>
        <v>001149388552.1.1.1.0101</v>
      </c>
      <c r="B853" s="21" t="s">
        <v>1787</v>
      </c>
      <c r="C853" s="59" t="s">
        <v>1807</v>
      </c>
      <c r="D853" s="59" t="s">
        <v>5730</v>
      </c>
      <c r="E853" s="59" t="s">
        <v>5731</v>
      </c>
      <c r="F853" s="59" t="s">
        <v>9</v>
      </c>
      <c r="G853" s="59" t="s">
        <v>1406</v>
      </c>
      <c r="H853" s="21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853" s="21" t="str">
        <f>_xlfn.XLOOKUP(Tabla15[[#This Row],[cedula]],MINC_022025[CATEGORIA_PROPIA],MINC_022025[CARGO],_xlfn.XLOOKUP(Tabla15[[#This Row],[COD]],TNOMINA[CODIGO],TNOMINA[cargo]))</f>
        <v>CONSERJE</v>
      </c>
      <c r="J853" s="21" t="str">
        <f>_xlfn.XLOOKUP(Tabla15[[#This Row],[cedula]],MINC_022025[NUMERO_DOCUMENTO],MINC_022025[LUGAR_FUNCIONES])</f>
        <v>DIVISION DE MAYORDOMIA</v>
      </c>
      <c r="K8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53" s="21" t="str">
        <f>_xlfn.XLOOKUP(Tabla15[[#This Row],[CARGO]],TSIMPLIFICADO[CARGO],TSIMPLIFICADO[CATEGORIA DEL SERVIDOR],Tabla15[[#This Row],[TIPO]])</f>
        <v>ESTATUTO SIMPLIFICADO</v>
      </c>
      <c r="M853" s="21" t="str">
        <f>IF(Tabla15[[#This Row],[CTA]]="2.1.1.3.01","TRAMITE DE PENSION",IF(Tabla15[[#This Row],[CAT1]]&lt;&gt;"",Tabla15[[#This Row],[CAT1]],Tabla15[[#This Row],[CAT2]]))</f>
        <v>ESTATUTO SIMPLIFICADO</v>
      </c>
      <c r="N853" s="86" t="str">
        <f>_xlfn.XLOOKUP(Tabla15[[#This Row],[cedula]],TFECHA[cedula],TFECHA[desde],"")</f>
        <v/>
      </c>
      <c r="O853" s="86" t="str">
        <f>_xlfn.XLOOKUP(Tabla15[[#This Row],[cedula]],TFECHA[cedula],TFECHA[hasta],"")</f>
        <v/>
      </c>
      <c r="P853" s="34">
        <f>_xlfn.XLOOKUP(Tabla15[[#This Row],[COD]],TNOMINA[CODIGO],TNOMINA[sbruto])</f>
        <v>24000</v>
      </c>
      <c r="Q853" s="34">
        <f>_xlfn.XLOOKUP(Tabla15[[#This Row],[COD]],TNOMINA[CODIGO],TNOMINA[ISR])</f>
        <v>0</v>
      </c>
      <c r="R853" s="34">
        <f>_xlfn.XLOOKUP(Tabla15[[#This Row],[COD]],TNOMINA[CODIGO],TNOMINA[SFS])</f>
        <v>729.6</v>
      </c>
      <c r="S853" s="34">
        <f>_xlfn.XLOOKUP(Tabla15[[#This Row],[COD]],TNOMINA[CODIGO],TNOMINA[AFP])</f>
        <v>688.8</v>
      </c>
      <c r="T853" s="34">
        <f>_xlfn.XLOOKUP(Tabla15[[#This Row],[COD]],TNOMINA[CODIGO],TNOMINA[Otros Descuentos])</f>
        <v>0</v>
      </c>
      <c r="U853" s="34">
        <f>_xlfn.XLOOKUP(Tabla15[[#This Row],[COD]],TNOMINA[CODIGO],TNOMINA[sneto])</f>
        <v>13982.91</v>
      </c>
      <c r="V853" s="21" t="str" cm="1">
        <f t="array" ref="V853">_xlfn.XLOOKUP(Tabla15[[#This Row],[cedula]],MINC_022025[NUMERO_DOCUMENTO],LEFT(MINC_022025[GENERO],1))</f>
        <v>F</v>
      </c>
      <c r="W853" s="56" t="str">
        <f>_xlfn.XLOOKUP(Tabla15[[#This Row],[DIRECCIÓN O DEPARTAMENTO]],MINC_022025[LUGAR_FUNCIONES],MINC_022025[LUGAR_FUNCIONES_CODIGO])</f>
        <v>01.83.00.00.11.02.03</v>
      </c>
      <c r="X853" s="21">
        <f>LEN(Tabla15[[#This Row],[CODIGO LUGAR]])</f>
        <v>20</v>
      </c>
      <c r="Y853" s="21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42" t="str">
        <f>Tabla15[[#This Row],[cedula]]&amp;Tabla15[[#This Row],[CTA]]&amp;Tabla15[[#This Row],[prog]]</f>
        <v>223010556992.1.1.1.0101</v>
      </c>
      <c r="B854" s="21" t="s">
        <v>1787</v>
      </c>
      <c r="C854" s="59" t="s">
        <v>1807</v>
      </c>
      <c r="D854" s="59" t="s">
        <v>5730</v>
      </c>
      <c r="E854" s="59" t="s">
        <v>5731</v>
      </c>
      <c r="F854" s="59" t="s">
        <v>9</v>
      </c>
      <c r="G854" s="59" t="s">
        <v>2759</v>
      </c>
      <c r="H854" s="21" t="str">
        <f>_xlfn.XLOOKUP(Tabla15[[#This Row],[cedula]],MINC_022025[CATEGORIA_PROPIA],MINC_022025[FECHA_INGRESO_PRIMER_CARGO],_xlfn.XLOOKUP(Tabla15[[#This Row],[COD]],TNOMINA[CODIGO],TNOMINA[nombre]))</f>
        <v>SILA CAMPUSANO CAMPUSANO</v>
      </c>
      <c r="I854" s="21" t="str">
        <f>_xlfn.XLOOKUP(Tabla15[[#This Row],[cedula]],MINC_022025[CATEGORIA_PROPIA],MINC_022025[CARGO],_xlfn.XLOOKUP(Tabla15[[#This Row],[COD]],TNOMINA[CODIGO],TNOMINA[cargo]))</f>
        <v>CONSERJE</v>
      </c>
      <c r="J854" s="21" t="str">
        <f>_xlfn.XLOOKUP(Tabla15[[#This Row],[cedula]],MINC_022025[NUMERO_DOCUMENTO],MINC_022025[LUGAR_FUNCIONES])</f>
        <v>DIVISION DE MAYORDOMIA</v>
      </c>
      <c r="K8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54" s="21" t="str">
        <f>_xlfn.XLOOKUP(Tabla15[[#This Row],[CARGO]],TSIMPLIFICADO[CARGO],TSIMPLIFICADO[CATEGORIA DEL SERVIDOR],Tabla15[[#This Row],[TIPO]])</f>
        <v>ESTATUTO SIMPLIFICADO</v>
      </c>
      <c r="M854" s="21" t="str">
        <f>IF(Tabla15[[#This Row],[CTA]]="2.1.1.3.01","TRAMITE DE PENSION",IF(Tabla15[[#This Row],[CAT1]]&lt;&gt;"",Tabla15[[#This Row],[CAT1]],Tabla15[[#This Row],[CAT2]]))</f>
        <v>ESTATUTO SIMPLIFICADO</v>
      </c>
      <c r="N854" s="86" t="str">
        <f>_xlfn.XLOOKUP(Tabla15[[#This Row],[cedula]],TFECHA[cedula],TFECHA[desde],"")</f>
        <v/>
      </c>
      <c r="O854" s="86" t="str">
        <f>_xlfn.XLOOKUP(Tabla15[[#This Row],[cedula]],TFECHA[cedula],TFECHA[hasta],"")</f>
        <v/>
      </c>
      <c r="P854" s="34">
        <f>_xlfn.XLOOKUP(Tabla15[[#This Row],[COD]],TNOMINA[CODIGO],TNOMINA[sbruto])</f>
        <v>24000</v>
      </c>
      <c r="Q854" s="34">
        <f>_xlfn.XLOOKUP(Tabla15[[#This Row],[COD]],TNOMINA[CODIGO],TNOMINA[ISR])</f>
        <v>0</v>
      </c>
      <c r="R854" s="34">
        <f>_xlfn.XLOOKUP(Tabla15[[#This Row],[COD]],TNOMINA[CODIGO],TNOMINA[SFS])</f>
        <v>729.6</v>
      </c>
      <c r="S854" s="34">
        <f>_xlfn.XLOOKUP(Tabla15[[#This Row],[COD]],TNOMINA[CODIGO],TNOMINA[AFP])</f>
        <v>688.8</v>
      </c>
      <c r="T854" s="34">
        <f>_xlfn.XLOOKUP(Tabla15[[#This Row],[COD]],TNOMINA[CODIGO],TNOMINA[Otros Descuentos])</f>
        <v>0</v>
      </c>
      <c r="U854" s="34">
        <f>_xlfn.XLOOKUP(Tabla15[[#This Row],[COD]],TNOMINA[CODIGO],TNOMINA[sneto])</f>
        <v>20670.599999999999</v>
      </c>
      <c r="V854" s="21" t="str" cm="1">
        <f t="array" ref="V854">_xlfn.XLOOKUP(Tabla15[[#This Row],[cedula]],MINC_022025[NUMERO_DOCUMENTO],LEFT(MINC_022025[GENERO],1))</f>
        <v>F</v>
      </c>
      <c r="W854" s="56" t="str">
        <f>_xlfn.XLOOKUP(Tabla15[[#This Row],[DIRECCIÓN O DEPARTAMENTO]],MINC_022025[LUGAR_FUNCIONES],MINC_022025[LUGAR_FUNCIONES_CODIGO])</f>
        <v>01.83.00.00.11.02.03</v>
      </c>
      <c r="X854" s="21">
        <f>LEN(Tabla15[[#This Row],[CODIGO LUGAR]])</f>
        <v>20</v>
      </c>
      <c r="Y854" s="21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42" t="str">
        <f>Tabla15[[#This Row],[cedula]]&amp;Tabla15[[#This Row],[CTA]]&amp;Tabla15[[#This Row],[prog]]</f>
        <v>001170006872.1.1.1.0101</v>
      </c>
      <c r="B855" s="21" t="s">
        <v>1787</v>
      </c>
      <c r="C855" s="59" t="s">
        <v>1807</v>
      </c>
      <c r="D855" s="59" t="s">
        <v>5730</v>
      </c>
      <c r="E855" s="59" t="s">
        <v>5731</v>
      </c>
      <c r="F855" s="59" t="s">
        <v>9</v>
      </c>
      <c r="G855" s="59" t="s">
        <v>1430</v>
      </c>
      <c r="H855" s="21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855" s="21" t="str">
        <f>_xlfn.XLOOKUP(Tabla15[[#This Row],[cedula]],MINC_022025[CATEGORIA_PROPIA],MINC_022025[CARGO],_xlfn.XLOOKUP(Tabla15[[#This Row],[COD]],TNOMINA[CODIGO],TNOMINA[cargo]))</f>
        <v>CONSERJE</v>
      </c>
      <c r="J855" s="21" t="str">
        <f>_xlfn.XLOOKUP(Tabla15[[#This Row],[cedula]],MINC_022025[NUMERO_DOCUMENTO],MINC_022025[LUGAR_FUNCIONES])</f>
        <v>DIVISION DE MAYORDOMIA</v>
      </c>
      <c r="K8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55" s="21" t="str">
        <f>_xlfn.XLOOKUP(Tabla15[[#This Row],[CARGO]],TSIMPLIFICADO[CARGO],TSIMPLIFICADO[CATEGORIA DEL SERVIDOR],Tabla15[[#This Row],[TIPO]])</f>
        <v>ESTATUTO SIMPLIFICADO</v>
      </c>
      <c r="M855" s="21" t="str">
        <f>IF(Tabla15[[#This Row],[CTA]]="2.1.1.3.01","TRAMITE DE PENSION",IF(Tabla15[[#This Row],[CAT1]]&lt;&gt;"",Tabla15[[#This Row],[CAT1]],Tabla15[[#This Row],[CAT2]]))</f>
        <v>ESTATUTO SIMPLIFICADO</v>
      </c>
      <c r="N855" s="86" t="str">
        <f>_xlfn.XLOOKUP(Tabla15[[#This Row],[cedula]],TFECHA[cedula],TFECHA[desde],"")</f>
        <v/>
      </c>
      <c r="O855" s="86" t="str">
        <f>_xlfn.XLOOKUP(Tabla15[[#This Row],[cedula]],TFECHA[cedula],TFECHA[hasta],"")</f>
        <v/>
      </c>
      <c r="P855" s="34">
        <f>_xlfn.XLOOKUP(Tabla15[[#This Row],[COD]],TNOMINA[CODIGO],TNOMINA[sbruto])</f>
        <v>24000</v>
      </c>
      <c r="Q855" s="34">
        <f>_xlfn.XLOOKUP(Tabla15[[#This Row],[COD]],TNOMINA[CODIGO],TNOMINA[ISR])</f>
        <v>0</v>
      </c>
      <c r="R855" s="34">
        <f>_xlfn.XLOOKUP(Tabla15[[#This Row],[COD]],TNOMINA[CODIGO],TNOMINA[SFS])</f>
        <v>729.6</v>
      </c>
      <c r="S855" s="34">
        <f>_xlfn.XLOOKUP(Tabla15[[#This Row],[COD]],TNOMINA[CODIGO],TNOMINA[AFP])</f>
        <v>688.8</v>
      </c>
      <c r="T855" s="34">
        <f>_xlfn.XLOOKUP(Tabla15[[#This Row],[COD]],TNOMINA[CODIGO],TNOMINA[Otros Descuentos])</f>
        <v>0</v>
      </c>
      <c r="U855" s="34">
        <f>_xlfn.XLOOKUP(Tabla15[[#This Row],[COD]],TNOMINA[CODIGO],TNOMINA[sneto])</f>
        <v>14583.1</v>
      </c>
      <c r="V855" s="21" t="str" cm="1">
        <f t="array" ref="V855">_xlfn.XLOOKUP(Tabla15[[#This Row],[cedula]],MINC_022025[NUMERO_DOCUMENTO],LEFT(MINC_022025[GENERO],1))</f>
        <v>F</v>
      </c>
      <c r="W855" s="56" t="str">
        <f>_xlfn.XLOOKUP(Tabla15[[#This Row],[DIRECCIÓN O DEPARTAMENTO]],MINC_022025[LUGAR_FUNCIONES],MINC_022025[LUGAR_FUNCIONES_CODIGO])</f>
        <v>01.83.00.00.11.02.03</v>
      </c>
      <c r="X855" s="21">
        <f>LEN(Tabla15[[#This Row],[CODIGO LUGAR]])</f>
        <v>20</v>
      </c>
      <c r="Y855" s="21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42" t="str">
        <f>Tabla15[[#This Row],[cedula]]&amp;Tabla15[[#This Row],[CTA]]&amp;Tabla15[[#This Row],[prog]]</f>
        <v>001015518512.1.1.1.0101</v>
      </c>
      <c r="B856" s="21" t="s">
        <v>1787</v>
      </c>
      <c r="C856" s="59" t="s">
        <v>1807</v>
      </c>
      <c r="D856" s="59" t="s">
        <v>5730</v>
      </c>
      <c r="E856" s="59" t="s">
        <v>5731</v>
      </c>
      <c r="F856" s="59" t="s">
        <v>9</v>
      </c>
      <c r="G856" s="59" t="s">
        <v>867</v>
      </c>
      <c r="H856" s="21" t="str">
        <f>_xlfn.XLOOKUP(Tabla15[[#This Row],[cedula]],MINC_022025[CATEGORIA_PROPIA],MINC_022025[FECHA_INGRESO_PRIMER_CARGO],_xlfn.XLOOKUP(Tabla15[[#This Row],[COD]],TNOMINA[CODIGO],TNOMINA[nombre]))</f>
        <v>MOISES CASTILLO TAVAREZ</v>
      </c>
      <c r="I856" s="21" t="str">
        <f>_xlfn.XLOOKUP(Tabla15[[#This Row],[cedula]],MINC_022025[CATEGORIA_PROPIA],MINC_022025[CARGO],_xlfn.XLOOKUP(Tabla15[[#This Row],[COD]],TNOMINA[CODIGO],TNOMINA[cargo]))</f>
        <v>JARDINERO (A)</v>
      </c>
      <c r="J856" s="21" t="str">
        <f>_xlfn.XLOOKUP(Tabla15[[#This Row],[cedula]],MINC_022025[NUMERO_DOCUMENTO],MINC_022025[LUGAR_FUNCIONES])</f>
        <v>DIVISION DE MAYORDOMIA</v>
      </c>
      <c r="K8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56" s="21" t="str">
        <f>_xlfn.XLOOKUP(Tabla15[[#This Row],[CARGO]],TSIMPLIFICADO[CARGO],TSIMPLIFICADO[CATEGORIA DEL SERVIDOR],Tabla15[[#This Row],[TIPO]])</f>
        <v>ESTATUTO SIMPLIFICADO</v>
      </c>
      <c r="M856" s="21" t="str">
        <f>IF(Tabla15[[#This Row],[CTA]]="2.1.1.3.01","TRAMITE DE PENSION",IF(Tabla15[[#This Row],[CAT1]]&lt;&gt;"",Tabla15[[#This Row],[CAT1]],Tabla15[[#This Row],[CAT2]]))</f>
        <v>CARRERA ADMINISTRATIVA</v>
      </c>
      <c r="N856" s="86" t="str">
        <f>_xlfn.XLOOKUP(Tabla15[[#This Row],[cedula]],TFECHA[cedula],TFECHA[desde],"")</f>
        <v/>
      </c>
      <c r="O856" s="86" t="str">
        <f>_xlfn.XLOOKUP(Tabla15[[#This Row],[cedula]],TFECHA[cedula],TFECHA[hasta],"")</f>
        <v/>
      </c>
      <c r="P856" s="34">
        <f>_xlfn.XLOOKUP(Tabla15[[#This Row],[COD]],TNOMINA[CODIGO],TNOMINA[sbruto])</f>
        <v>22000</v>
      </c>
      <c r="Q856" s="34">
        <f>_xlfn.XLOOKUP(Tabla15[[#This Row],[COD]],TNOMINA[CODIGO],TNOMINA[ISR])</f>
        <v>0</v>
      </c>
      <c r="R856" s="34">
        <f>_xlfn.XLOOKUP(Tabla15[[#This Row],[COD]],TNOMINA[CODIGO],TNOMINA[SFS])</f>
        <v>668.8</v>
      </c>
      <c r="S856" s="34">
        <f>_xlfn.XLOOKUP(Tabla15[[#This Row],[COD]],TNOMINA[CODIGO],TNOMINA[AFP])</f>
        <v>631.4</v>
      </c>
      <c r="T856" s="34">
        <f>_xlfn.XLOOKUP(Tabla15[[#This Row],[COD]],TNOMINA[CODIGO],TNOMINA[Otros Descuentos])</f>
        <v>0</v>
      </c>
      <c r="U856" s="34">
        <f>_xlfn.XLOOKUP(Tabla15[[#This Row],[COD]],TNOMINA[CODIGO],TNOMINA[sneto])</f>
        <v>9438.25</v>
      </c>
      <c r="V856" s="21" t="str" cm="1">
        <f t="array" ref="V856">_xlfn.XLOOKUP(Tabla15[[#This Row],[cedula]],MINC_022025[NUMERO_DOCUMENTO],LEFT(MINC_022025[GENERO],1))</f>
        <v>M</v>
      </c>
      <c r="W856" s="56" t="str">
        <f>_xlfn.XLOOKUP(Tabla15[[#This Row],[DIRECCIÓN O DEPARTAMENTO]],MINC_022025[LUGAR_FUNCIONES],MINC_022025[LUGAR_FUNCIONES_CODIGO])</f>
        <v>01.83.00.00.11.02.03</v>
      </c>
      <c r="X856" s="21">
        <f>LEN(Tabla15[[#This Row],[CODIGO LUGAR]])</f>
        <v>20</v>
      </c>
      <c r="Y856" s="21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42" t="str">
        <f>Tabla15[[#This Row],[cedula]]&amp;Tabla15[[#This Row],[CTA]]&amp;Tabla15[[#This Row],[prog]]</f>
        <v>013003838232.1.1.1.0101</v>
      </c>
      <c r="B857" s="21" t="s">
        <v>1787</v>
      </c>
      <c r="C857" s="59" t="s">
        <v>1807</v>
      </c>
      <c r="D857" s="59" t="s">
        <v>5730</v>
      </c>
      <c r="E857" s="59" t="s">
        <v>5731</v>
      </c>
      <c r="F857" s="59" t="s">
        <v>9</v>
      </c>
      <c r="G857" s="59" t="s">
        <v>1387</v>
      </c>
      <c r="H857" s="21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857" s="21" t="str">
        <f>_xlfn.XLOOKUP(Tabla15[[#This Row],[cedula]],MINC_022025[CATEGORIA_PROPIA],MINC_022025[CARGO],_xlfn.XLOOKUP(Tabla15[[#This Row],[COD]],TNOMINA[CODIGO],TNOMINA[cargo]))</f>
        <v>JARDINERO (A)</v>
      </c>
      <c r="J857" s="21" t="str">
        <f>_xlfn.XLOOKUP(Tabla15[[#This Row],[cedula]],MINC_022025[NUMERO_DOCUMENTO],MINC_022025[LUGAR_FUNCIONES])</f>
        <v>DIVISION DE MAYORDOMIA</v>
      </c>
      <c r="K8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57" s="21" t="str">
        <f>_xlfn.XLOOKUP(Tabla15[[#This Row],[CARGO]],TSIMPLIFICADO[CARGO],TSIMPLIFICADO[CATEGORIA DEL SERVIDOR],Tabla15[[#This Row],[TIPO]])</f>
        <v>ESTATUTO SIMPLIFICADO</v>
      </c>
      <c r="M857" s="21" t="str">
        <f>IF(Tabla15[[#This Row],[CTA]]="2.1.1.3.01","TRAMITE DE PENSION",IF(Tabla15[[#This Row],[CAT1]]&lt;&gt;"",Tabla15[[#This Row],[CAT1]],Tabla15[[#This Row],[CAT2]]))</f>
        <v>ESTATUTO SIMPLIFICADO</v>
      </c>
      <c r="N857" s="86" t="str">
        <f>_xlfn.XLOOKUP(Tabla15[[#This Row],[cedula]],TFECHA[cedula],TFECHA[desde],"")</f>
        <v/>
      </c>
      <c r="O857" s="86" t="str">
        <f>_xlfn.XLOOKUP(Tabla15[[#This Row],[cedula]],TFECHA[cedula],TFECHA[hasta],"")</f>
        <v/>
      </c>
      <c r="P857" s="34">
        <f>_xlfn.XLOOKUP(Tabla15[[#This Row],[COD]],TNOMINA[CODIGO],TNOMINA[sbruto])</f>
        <v>22000</v>
      </c>
      <c r="Q857" s="34">
        <f>_xlfn.XLOOKUP(Tabla15[[#This Row],[COD]],TNOMINA[CODIGO],TNOMINA[ISR])</f>
        <v>0</v>
      </c>
      <c r="R857" s="34">
        <f>_xlfn.XLOOKUP(Tabla15[[#This Row],[COD]],TNOMINA[CODIGO],TNOMINA[SFS])</f>
        <v>668.8</v>
      </c>
      <c r="S857" s="34">
        <f>_xlfn.XLOOKUP(Tabla15[[#This Row],[COD]],TNOMINA[CODIGO],TNOMINA[AFP])</f>
        <v>631.4</v>
      </c>
      <c r="T857" s="34">
        <f>_xlfn.XLOOKUP(Tabla15[[#This Row],[COD]],TNOMINA[CODIGO],TNOMINA[Otros Descuentos])</f>
        <v>0</v>
      </c>
      <c r="U857" s="34">
        <f>_xlfn.XLOOKUP(Tabla15[[#This Row],[COD]],TNOMINA[CODIGO],TNOMINA[sneto])</f>
        <v>19408.8</v>
      </c>
      <c r="V857" s="21" t="str" cm="1">
        <f t="array" ref="V857">_xlfn.XLOOKUP(Tabla15[[#This Row],[cedula]],MINC_022025[NUMERO_DOCUMENTO],LEFT(MINC_022025[GENERO],1))</f>
        <v>M</v>
      </c>
      <c r="W857" s="56" t="str">
        <f>_xlfn.XLOOKUP(Tabla15[[#This Row],[DIRECCIÓN O DEPARTAMENTO]],MINC_022025[LUGAR_FUNCIONES],MINC_022025[LUGAR_FUNCIONES_CODIGO])</f>
        <v>01.83.00.00.11.02.03</v>
      </c>
      <c r="X857" s="21">
        <f>LEN(Tabla15[[#This Row],[CODIGO LUGAR]])</f>
        <v>20</v>
      </c>
      <c r="Y857" s="21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42" t="str">
        <f>Tabla15[[#This Row],[cedula]]&amp;Tabla15[[#This Row],[CTA]]&amp;Tabla15[[#This Row],[prog]]</f>
        <v>001003703372.1.1.1.0101</v>
      </c>
      <c r="B858" s="21" t="s">
        <v>1787</v>
      </c>
      <c r="C858" s="59" t="s">
        <v>1807</v>
      </c>
      <c r="D858" s="59" t="s">
        <v>5730</v>
      </c>
      <c r="E858" s="59" t="s">
        <v>5731</v>
      </c>
      <c r="F858" s="59" t="s">
        <v>9</v>
      </c>
      <c r="G858" s="59" t="s">
        <v>881</v>
      </c>
      <c r="H858" s="21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858" s="21" t="str">
        <f>_xlfn.XLOOKUP(Tabla15[[#This Row],[cedula]],MINC_022025[CATEGORIA_PROPIA],MINC_022025[CARGO],_xlfn.XLOOKUP(Tabla15[[#This Row],[COD]],TNOMINA[CODIGO],TNOMINA[cargo]))</f>
        <v>CONSERJE</v>
      </c>
      <c r="J858" s="21" t="str">
        <f>_xlfn.XLOOKUP(Tabla15[[#This Row],[cedula]],MINC_022025[NUMERO_DOCUMENTO],MINC_022025[LUGAR_FUNCIONES])</f>
        <v>DIVISION DE MAYORDOMIA</v>
      </c>
      <c r="K8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58" s="21" t="str">
        <f>_xlfn.XLOOKUP(Tabla15[[#This Row],[CARGO]],TSIMPLIFICADO[CARGO],TSIMPLIFICADO[CATEGORIA DEL SERVIDOR],Tabla15[[#This Row],[TIPO]])</f>
        <v>ESTATUTO SIMPLIFICADO</v>
      </c>
      <c r="M858" s="21" t="str">
        <f>IF(Tabla15[[#This Row],[CTA]]="2.1.1.3.01","TRAMITE DE PENSION",IF(Tabla15[[#This Row],[CAT1]]&lt;&gt;"",Tabla15[[#This Row],[CAT1]],Tabla15[[#This Row],[CAT2]]))</f>
        <v>CARRERA ADMINISTRATIVA</v>
      </c>
      <c r="N858" s="86" t="str">
        <f>_xlfn.XLOOKUP(Tabla15[[#This Row],[cedula]],TFECHA[cedula],TFECHA[desde],"")</f>
        <v/>
      </c>
      <c r="O858" s="86" t="str">
        <f>_xlfn.XLOOKUP(Tabla15[[#This Row],[cedula]],TFECHA[cedula],TFECHA[hasta],"")</f>
        <v/>
      </c>
      <c r="P858" s="34">
        <f>_xlfn.XLOOKUP(Tabla15[[#This Row],[COD]],TNOMINA[CODIGO],TNOMINA[sbruto])</f>
        <v>22000</v>
      </c>
      <c r="Q858" s="34">
        <f>_xlfn.XLOOKUP(Tabla15[[#This Row],[COD]],TNOMINA[CODIGO],TNOMINA[ISR])</f>
        <v>0</v>
      </c>
      <c r="R858" s="34">
        <f>_xlfn.XLOOKUP(Tabla15[[#This Row],[COD]],TNOMINA[CODIGO],TNOMINA[SFS])</f>
        <v>668.8</v>
      </c>
      <c r="S858" s="34">
        <f>_xlfn.XLOOKUP(Tabla15[[#This Row],[COD]],TNOMINA[CODIGO],TNOMINA[AFP])</f>
        <v>631.4</v>
      </c>
      <c r="T858" s="34">
        <f>_xlfn.XLOOKUP(Tabla15[[#This Row],[COD]],TNOMINA[CODIGO],TNOMINA[Otros Descuentos])</f>
        <v>0</v>
      </c>
      <c r="U858" s="34">
        <f>_xlfn.XLOOKUP(Tabla15[[#This Row],[COD]],TNOMINA[CODIGO],TNOMINA[sneto])</f>
        <v>4292.3999999999996</v>
      </c>
      <c r="V858" s="21" t="str" cm="1">
        <f t="array" ref="V858">_xlfn.XLOOKUP(Tabla15[[#This Row],[cedula]],MINC_022025[NUMERO_DOCUMENTO],LEFT(MINC_022025[GENERO],1))</f>
        <v>M</v>
      </c>
      <c r="W858" s="56" t="str">
        <f>_xlfn.XLOOKUP(Tabla15[[#This Row],[DIRECCIÓN O DEPARTAMENTO]],MINC_022025[LUGAR_FUNCIONES],MINC_022025[LUGAR_FUNCIONES_CODIGO])</f>
        <v>01.83.00.00.11.02.03</v>
      </c>
      <c r="X858" s="21">
        <f>LEN(Tabla15[[#This Row],[CODIGO LUGAR]])</f>
        <v>20</v>
      </c>
      <c r="Y858" s="21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42" t="str">
        <f>Tabla15[[#This Row],[cedula]]&amp;Tabla15[[#This Row],[CTA]]&amp;Tabla15[[#This Row],[prog]]</f>
        <v>001150337972.1.1.1.0101</v>
      </c>
      <c r="B859" s="21" t="s">
        <v>1787</v>
      </c>
      <c r="C859" s="59" t="s">
        <v>1807</v>
      </c>
      <c r="D859" s="59" t="s">
        <v>5730</v>
      </c>
      <c r="E859" s="59" t="s">
        <v>5731</v>
      </c>
      <c r="F859" s="59" t="s">
        <v>9</v>
      </c>
      <c r="G859" s="59" t="s">
        <v>5992</v>
      </c>
      <c r="H859" s="21" t="str">
        <f>_xlfn.XLOOKUP(Tabla15[[#This Row],[cedula]],MINC_022025[CATEGORIA_PROPIA],MINC_022025[FECHA_INGRESO_PRIMER_CARGO],_xlfn.XLOOKUP(Tabla15[[#This Row],[COD]],TNOMINA[CODIGO],TNOMINA[nombre]))</f>
        <v>GERMAN DIAZ DIAZ</v>
      </c>
      <c r="I859" s="21" t="str">
        <f>_xlfn.XLOOKUP(Tabla15[[#This Row],[cedula]],MINC_022025[CATEGORIA_PROPIA],MINC_022025[CARGO],_xlfn.XLOOKUP(Tabla15[[#This Row],[COD]],TNOMINA[CODIGO],TNOMINA[cargo]))</f>
        <v>CONSERJE</v>
      </c>
      <c r="J859" s="21" t="str">
        <f>_xlfn.XLOOKUP(Tabla15[[#This Row],[cedula]],MINC_022025[NUMERO_DOCUMENTO],MINC_022025[LUGAR_FUNCIONES])</f>
        <v>DIVISION DE MAYORDOMIA</v>
      </c>
      <c r="K8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59" s="21" t="str">
        <f>_xlfn.XLOOKUP(Tabla15[[#This Row],[CARGO]],TSIMPLIFICADO[CARGO],TSIMPLIFICADO[CATEGORIA DEL SERVIDOR],Tabla15[[#This Row],[TIPO]])</f>
        <v>ESTATUTO SIMPLIFICADO</v>
      </c>
      <c r="M859" s="21" t="str">
        <f>IF(Tabla15[[#This Row],[CTA]]="2.1.1.3.01","TRAMITE DE PENSION",IF(Tabla15[[#This Row],[CAT1]]&lt;&gt;"",Tabla15[[#This Row],[CAT1]],Tabla15[[#This Row],[CAT2]]))</f>
        <v>ESTATUTO SIMPLIFICADO</v>
      </c>
      <c r="N859" s="86" t="str">
        <f>_xlfn.XLOOKUP(Tabla15[[#This Row],[cedula]],TFECHA[cedula],TFECHA[desde],"")</f>
        <v/>
      </c>
      <c r="O859" s="86" t="str">
        <f>_xlfn.XLOOKUP(Tabla15[[#This Row],[cedula]],TFECHA[cedula],TFECHA[hasta],"")</f>
        <v/>
      </c>
      <c r="P859" s="34">
        <f>_xlfn.XLOOKUP(Tabla15[[#This Row],[COD]],TNOMINA[CODIGO],TNOMINA[sbruto])</f>
        <v>20000</v>
      </c>
      <c r="Q859" s="34">
        <f>_xlfn.XLOOKUP(Tabla15[[#This Row],[COD]],TNOMINA[CODIGO],TNOMINA[ISR])</f>
        <v>0</v>
      </c>
      <c r="R859" s="34">
        <f>_xlfn.XLOOKUP(Tabla15[[#This Row],[COD]],TNOMINA[CODIGO],TNOMINA[SFS])</f>
        <v>608</v>
      </c>
      <c r="S859" s="34">
        <f>_xlfn.XLOOKUP(Tabla15[[#This Row],[COD]],TNOMINA[CODIGO],TNOMINA[AFP])</f>
        <v>574</v>
      </c>
      <c r="T859" s="34">
        <f>_xlfn.XLOOKUP(Tabla15[[#This Row],[COD]],TNOMINA[CODIGO],TNOMINA[Otros Descuentos])</f>
        <v>0</v>
      </c>
      <c r="U859" s="34">
        <f>_xlfn.XLOOKUP(Tabla15[[#This Row],[COD]],TNOMINA[CODIGO],TNOMINA[sneto])</f>
        <v>18793</v>
      </c>
      <c r="V859" s="21" t="str" cm="1">
        <f t="array" ref="V859">_xlfn.XLOOKUP(Tabla15[[#This Row],[cedula]],MINC_022025[NUMERO_DOCUMENTO],LEFT(MINC_022025[GENERO],1))</f>
        <v>M</v>
      </c>
      <c r="W859" s="56" t="str">
        <f>_xlfn.XLOOKUP(Tabla15[[#This Row],[DIRECCIÓN O DEPARTAMENTO]],MINC_022025[LUGAR_FUNCIONES],MINC_022025[LUGAR_FUNCIONES_CODIGO])</f>
        <v>01.83.00.00.11.02.03</v>
      </c>
      <c r="X859" s="21">
        <f>LEN(Tabla15[[#This Row],[CODIGO LUGAR]])</f>
        <v>20</v>
      </c>
      <c r="Y859" s="21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42" t="str">
        <f>Tabla15[[#This Row],[cedula]]&amp;Tabla15[[#This Row],[CTA]]&amp;Tabla15[[#This Row],[prog]]</f>
        <v>020000916582.1.1.1.0101</v>
      </c>
      <c r="B860" s="21" t="s">
        <v>1787</v>
      </c>
      <c r="C860" s="59" t="s">
        <v>1807</v>
      </c>
      <c r="D860" s="59" t="s">
        <v>5730</v>
      </c>
      <c r="E860" s="59" t="s">
        <v>5731</v>
      </c>
      <c r="F860" s="59" t="s">
        <v>9</v>
      </c>
      <c r="G860" s="59" t="s">
        <v>1317</v>
      </c>
      <c r="H860" s="21" t="str">
        <f>_xlfn.XLOOKUP(Tabla15[[#This Row],[cedula]],MINC_022025[CATEGORIA_PROPIA],MINC_022025[FECHA_INGRESO_PRIMER_CARGO],_xlfn.XLOOKUP(Tabla15[[#This Row],[COD]],TNOMINA[CODIGO],TNOMINA[nombre]))</f>
        <v>GUSTAVO FLORIAN SEIS</v>
      </c>
      <c r="I860" s="21" t="str">
        <f>_xlfn.XLOOKUP(Tabla15[[#This Row],[cedula]],MINC_022025[CATEGORIA_PROPIA],MINC_022025[CARGO],_xlfn.XLOOKUP(Tabla15[[#This Row],[COD]],TNOMINA[CODIGO],TNOMINA[cargo]))</f>
        <v>CONSERJE</v>
      </c>
      <c r="J860" s="21" t="str">
        <f>_xlfn.XLOOKUP(Tabla15[[#This Row],[cedula]],MINC_022025[NUMERO_DOCUMENTO],MINC_022025[LUGAR_FUNCIONES])</f>
        <v>DIVISION DE MAYORDOMIA</v>
      </c>
      <c r="K8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60" s="21" t="str">
        <f>_xlfn.XLOOKUP(Tabla15[[#This Row],[CARGO]],TSIMPLIFICADO[CARGO],TSIMPLIFICADO[CATEGORIA DEL SERVIDOR],Tabla15[[#This Row],[TIPO]])</f>
        <v>ESTATUTO SIMPLIFICADO</v>
      </c>
      <c r="M860" s="21" t="str">
        <f>IF(Tabla15[[#This Row],[CTA]]="2.1.1.3.01","TRAMITE DE PENSION",IF(Tabla15[[#This Row],[CAT1]]&lt;&gt;"",Tabla15[[#This Row],[CAT1]],Tabla15[[#This Row],[CAT2]]))</f>
        <v>ESTATUTO SIMPLIFICADO</v>
      </c>
      <c r="N860" s="86" t="str">
        <f>_xlfn.XLOOKUP(Tabla15[[#This Row],[cedula]],TFECHA[cedula],TFECHA[desde],"")</f>
        <v/>
      </c>
      <c r="O860" s="86" t="str">
        <f>_xlfn.XLOOKUP(Tabla15[[#This Row],[cedula]],TFECHA[cedula],TFECHA[hasta],"")</f>
        <v/>
      </c>
      <c r="P860" s="34">
        <f>_xlfn.XLOOKUP(Tabla15[[#This Row],[COD]],TNOMINA[CODIGO],TNOMINA[sbruto])</f>
        <v>20000</v>
      </c>
      <c r="Q860" s="34">
        <f>_xlfn.XLOOKUP(Tabla15[[#This Row],[COD]],TNOMINA[CODIGO],TNOMINA[ISR])</f>
        <v>0</v>
      </c>
      <c r="R860" s="34">
        <f>_xlfn.XLOOKUP(Tabla15[[#This Row],[COD]],TNOMINA[CODIGO],TNOMINA[SFS])</f>
        <v>608</v>
      </c>
      <c r="S860" s="34">
        <f>_xlfn.XLOOKUP(Tabla15[[#This Row],[COD]],TNOMINA[CODIGO],TNOMINA[AFP])</f>
        <v>574</v>
      </c>
      <c r="T860" s="34">
        <f>_xlfn.XLOOKUP(Tabla15[[#This Row],[COD]],TNOMINA[CODIGO],TNOMINA[Otros Descuentos])</f>
        <v>0</v>
      </c>
      <c r="U860" s="34">
        <f>_xlfn.XLOOKUP(Tabla15[[#This Row],[COD]],TNOMINA[CODIGO],TNOMINA[sneto])</f>
        <v>3761.43</v>
      </c>
      <c r="V860" s="21" t="str" cm="1">
        <f t="array" ref="V860">_xlfn.XLOOKUP(Tabla15[[#This Row],[cedula]],MINC_022025[NUMERO_DOCUMENTO],LEFT(MINC_022025[GENERO],1))</f>
        <v>M</v>
      </c>
      <c r="W860" s="56" t="str">
        <f>_xlfn.XLOOKUP(Tabla15[[#This Row],[DIRECCIÓN O DEPARTAMENTO]],MINC_022025[LUGAR_FUNCIONES],MINC_022025[LUGAR_FUNCIONES_CODIGO])</f>
        <v>01.83.00.00.11.02.03</v>
      </c>
      <c r="X860" s="21">
        <f>LEN(Tabla15[[#This Row],[CODIGO LUGAR]])</f>
        <v>20</v>
      </c>
      <c r="Y860" s="21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42" t="str">
        <f>Tabla15[[#This Row],[cedula]]&amp;Tabla15[[#This Row],[CTA]]&amp;Tabla15[[#This Row],[prog]]</f>
        <v>402281736352.1.1.1.0101</v>
      </c>
      <c r="B861" s="21" t="s">
        <v>1787</v>
      </c>
      <c r="C861" s="59" t="s">
        <v>1807</v>
      </c>
      <c r="D861" s="59" t="s">
        <v>5730</v>
      </c>
      <c r="E861" s="59" t="s">
        <v>5731</v>
      </c>
      <c r="F861" s="59" t="s">
        <v>9</v>
      </c>
      <c r="G861" s="59" t="s">
        <v>5988</v>
      </c>
      <c r="H861" s="21" t="str">
        <f>_xlfn.XLOOKUP(Tabla15[[#This Row],[cedula]],MINC_022025[CATEGORIA_PROPIA],MINC_022025[FECHA_INGRESO_PRIMER_CARGO],_xlfn.XLOOKUP(Tabla15[[#This Row],[COD]],TNOMINA[CODIGO],TNOMINA[nombre]))</f>
        <v>WANDER DE LOS SANTOS</v>
      </c>
      <c r="I861" s="21" t="str">
        <f>_xlfn.XLOOKUP(Tabla15[[#This Row],[cedula]],MINC_022025[CATEGORIA_PROPIA],MINC_022025[CARGO],_xlfn.XLOOKUP(Tabla15[[#This Row],[COD]],TNOMINA[CODIGO],TNOMINA[cargo]))</f>
        <v>CONSERJE</v>
      </c>
      <c r="J861" s="21" t="str">
        <f>_xlfn.XLOOKUP(Tabla15[[#This Row],[cedula]],MINC_022025[NUMERO_DOCUMENTO],MINC_022025[LUGAR_FUNCIONES])</f>
        <v>DIVISION DE MAYORDOMIA</v>
      </c>
      <c r="K8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61" s="21" t="str">
        <f>_xlfn.XLOOKUP(Tabla15[[#This Row],[CARGO]],TSIMPLIFICADO[CARGO],TSIMPLIFICADO[CATEGORIA DEL SERVIDOR],Tabla15[[#This Row],[TIPO]])</f>
        <v>ESTATUTO SIMPLIFICADO</v>
      </c>
      <c r="M861" s="21" t="str">
        <f>IF(Tabla15[[#This Row],[CTA]]="2.1.1.3.01","TRAMITE DE PENSION",IF(Tabla15[[#This Row],[CAT1]]&lt;&gt;"",Tabla15[[#This Row],[CAT1]],Tabla15[[#This Row],[CAT2]]))</f>
        <v>ESTATUTO SIMPLIFICADO</v>
      </c>
      <c r="N861" s="86" t="str">
        <f>_xlfn.XLOOKUP(Tabla15[[#This Row],[cedula]],TFECHA[cedula],TFECHA[desde],"")</f>
        <v/>
      </c>
      <c r="O861" s="86" t="str">
        <f>_xlfn.XLOOKUP(Tabla15[[#This Row],[cedula]],TFECHA[cedula],TFECHA[hasta],"")</f>
        <v/>
      </c>
      <c r="P861" s="34">
        <f>_xlfn.XLOOKUP(Tabla15[[#This Row],[COD]],TNOMINA[CODIGO],TNOMINA[sbruto])</f>
        <v>20000</v>
      </c>
      <c r="Q861" s="34">
        <f>_xlfn.XLOOKUP(Tabla15[[#This Row],[COD]],TNOMINA[CODIGO],TNOMINA[ISR])</f>
        <v>0</v>
      </c>
      <c r="R861" s="34">
        <f>_xlfn.XLOOKUP(Tabla15[[#This Row],[COD]],TNOMINA[CODIGO],TNOMINA[SFS])</f>
        <v>608</v>
      </c>
      <c r="S861" s="34">
        <f>_xlfn.XLOOKUP(Tabla15[[#This Row],[COD]],TNOMINA[CODIGO],TNOMINA[AFP])</f>
        <v>574</v>
      </c>
      <c r="T861" s="34">
        <f>_xlfn.XLOOKUP(Tabla15[[#This Row],[COD]],TNOMINA[CODIGO],TNOMINA[Otros Descuentos])</f>
        <v>0</v>
      </c>
      <c r="U861" s="34">
        <f>_xlfn.XLOOKUP(Tabla15[[#This Row],[COD]],TNOMINA[CODIGO],TNOMINA[sneto])</f>
        <v>18793</v>
      </c>
      <c r="V861" s="21" t="str" cm="1">
        <f t="array" ref="V861">_xlfn.XLOOKUP(Tabla15[[#This Row],[cedula]],MINC_022025[NUMERO_DOCUMENTO],LEFT(MINC_022025[GENERO],1))</f>
        <v>M</v>
      </c>
      <c r="W861" s="56" t="str">
        <f>_xlfn.XLOOKUP(Tabla15[[#This Row],[DIRECCIÓN O DEPARTAMENTO]],MINC_022025[LUGAR_FUNCIONES],MINC_022025[LUGAR_FUNCIONES_CODIGO])</f>
        <v>01.83.00.00.11.02.03</v>
      </c>
      <c r="X861" s="21">
        <f>LEN(Tabla15[[#This Row],[CODIGO LUGAR]])</f>
        <v>20</v>
      </c>
      <c r="Y861" s="21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42" t="str">
        <f>Tabla15[[#This Row],[cedula]]&amp;Tabla15[[#This Row],[CTA]]&amp;Tabla15[[#This Row],[prog]]</f>
        <v>001068565452.1.1.1.0101</v>
      </c>
      <c r="B862" s="21" t="s">
        <v>1787</v>
      </c>
      <c r="C862" s="59" t="s">
        <v>1807</v>
      </c>
      <c r="D862" s="59" t="s">
        <v>5730</v>
      </c>
      <c r="E862" s="59" t="s">
        <v>5731</v>
      </c>
      <c r="F862" s="59" t="s">
        <v>9</v>
      </c>
      <c r="G862" s="59" t="s">
        <v>1268</v>
      </c>
      <c r="H862" s="21" t="str">
        <f>_xlfn.XLOOKUP(Tabla15[[#This Row],[cedula]],MINC_022025[CATEGORIA_PROPIA],MINC_022025[FECHA_INGRESO_PRIMER_CARGO],_xlfn.XLOOKUP(Tabla15[[#This Row],[COD]],TNOMINA[CODIGO],TNOMINA[nombre]))</f>
        <v>CARMEN TERRERO</v>
      </c>
      <c r="I862" s="21" t="str">
        <f>_xlfn.XLOOKUP(Tabla15[[#This Row],[cedula]],MINC_022025[CATEGORIA_PROPIA],MINC_022025[CARGO],_xlfn.XLOOKUP(Tabla15[[#This Row],[COD]],TNOMINA[CODIGO],TNOMINA[cargo]))</f>
        <v>CONSERJE</v>
      </c>
      <c r="J862" s="21" t="str">
        <f>_xlfn.XLOOKUP(Tabla15[[#This Row],[cedula]],MINC_022025[NUMERO_DOCUMENTO],MINC_022025[LUGAR_FUNCIONES])</f>
        <v>DIVISION DE MAYORDOMIA</v>
      </c>
      <c r="K8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62" s="21" t="str">
        <f>_xlfn.XLOOKUP(Tabla15[[#This Row],[CARGO]],TSIMPLIFICADO[CARGO],TSIMPLIFICADO[CATEGORIA DEL SERVIDOR],Tabla15[[#This Row],[TIPO]])</f>
        <v>ESTATUTO SIMPLIFICADO</v>
      </c>
      <c r="M862" s="21" t="str">
        <f>IF(Tabla15[[#This Row],[CTA]]="2.1.1.3.01","TRAMITE DE PENSION",IF(Tabla15[[#This Row],[CAT1]]&lt;&gt;"",Tabla15[[#This Row],[CAT1]],Tabla15[[#This Row],[CAT2]]))</f>
        <v>CARRERA ADMINISTRATIVA</v>
      </c>
      <c r="N862" s="86" t="str">
        <f>_xlfn.XLOOKUP(Tabla15[[#This Row],[cedula]],TFECHA[cedula],TFECHA[desde],"")</f>
        <v/>
      </c>
      <c r="O862" s="86" t="str">
        <f>_xlfn.XLOOKUP(Tabla15[[#This Row],[cedula]],TFECHA[cedula],TFECHA[hasta],"")</f>
        <v/>
      </c>
      <c r="P862" s="34">
        <f>_xlfn.XLOOKUP(Tabla15[[#This Row],[COD]],TNOMINA[CODIGO],TNOMINA[sbruto])</f>
        <v>11000</v>
      </c>
      <c r="Q862" s="34">
        <f>_xlfn.XLOOKUP(Tabla15[[#This Row],[COD]],TNOMINA[CODIGO],TNOMINA[ISR])</f>
        <v>0</v>
      </c>
      <c r="R862" s="34">
        <f>_xlfn.XLOOKUP(Tabla15[[#This Row],[COD]],TNOMINA[CODIGO],TNOMINA[SFS])</f>
        <v>334.4</v>
      </c>
      <c r="S862" s="34">
        <f>_xlfn.XLOOKUP(Tabla15[[#This Row],[COD]],TNOMINA[CODIGO],TNOMINA[AFP])</f>
        <v>315.7</v>
      </c>
      <c r="T862" s="34">
        <f>_xlfn.XLOOKUP(Tabla15[[#This Row],[COD]],TNOMINA[CODIGO],TNOMINA[Otros Descuentos])</f>
        <v>0</v>
      </c>
      <c r="U862" s="34">
        <f>_xlfn.XLOOKUP(Tabla15[[#This Row],[COD]],TNOMINA[CODIGO],TNOMINA[sneto])</f>
        <v>9878.9</v>
      </c>
      <c r="V862" s="21" t="str" cm="1">
        <f t="array" ref="V862">_xlfn.XLOOKUP(Tabla15[[#This Row],[cedula]],MINC_022025[NUMERO_DOCUMENTO],LEFT(MINC_022025[GENERO],1))</f>
        <v>F</v>
      </c>
      <c r="W862" s="56" t="str">
        <f>_xlfn.XLOOKUP(Tabla15[[#This Row],[DIRECCIÓN O DEPARTAMENTO]],MINC_022025[LUGAR_FUNCIONES],MINC_022025[LUGAR_FUNCIONES_CODIGO])</f>
        <v>01.83.00.00.11.02.03</v>
      </c>
      <c r="X862" s="21">
        <f>LEN(Tabla15[[#This Row],[CODIGO LUGAR]])</f>
        <v>20</v>
      </c>
      <c r="Y862" s="21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42" t="str">
        <f>Tabla15[[#This Row],[cedula]]&amp;Tabla15[[#This Row],[CTA]]&amp;Tabla15[[#This Row],[prog]]</f>
        <v>001080270612.1.1.1.0101</v>
      </c>
      <c r="B863" s="21" t="s">
        <v>1787</v>
      </c>
      <c r="C863" s="59" t="s">
        <v>1807</v>
      </c>
      <c r="D863" s="59" t="s">
        <v>5730</v>
      </c>
      <c r="E863" s="59" t="s">
        <v>5731</v>
      </c>
      <c r="F863" s="59" t="s">
        <v>9</v>
      </c>
      <c r="G863" s="59" t="s">
        <v>882</v>
      </c>
      <c r="H863" s="21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863" s="21" t="str">
        <f>_xlfn.XLOOKUP(Tabla15[[#This Row],[cedula]],MINC_022025[CATEGORIA_PROPIA],MINC_022025[CARGO],_xlfn.XLOOKUP(Tabla15[[#This Row],[COD]],TNOMINA[CODIGO],TNOMINA[cargo]))</f>
        <v>ENCARGADO (A)</v>
      </c>
      <c r="J863" s="21" t="str">
        <f>_xlfn.XLOOKUP(Tabla15[[#This Row],[cedula]],MINC_022025[NUMERO_DOCUMENTO],MINC_022025[LUGAR_FUNCIONES])</f>
        <v>DIVISION DE ALMACEN Y SUMINISTRO</v>
      </c>
      <c r="K8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63" s="21" t="str">
        <f>_xlfn.XLOOKUP(Tabla15[[#This Row],[CARGO]],TSIMPLIFICADO[CARGO],TSIMPLIFICADO[CATEGORIA DEL SERVIDOR],Tabla15[[#This Row],[TIPO]])</f>
        <v>FIJO</v>
      </c>
      <c r="M863" s="21" t="str">
        <f>IF(Tabla15[[#This Row],[CTA]]="2.1.1.3.01","TRAMITE DE PENSION",IF(Tabla15[[#This Row],[CAT1]]&lt;&gt;"",Tabla15[[#This Row],[CAT1]],Tabla15[[#This Row],[CAT2]]))</f>
        <v>CARRERA ADMINISTRATIVA</v>
      </c>
      <c r="N863" s="86" t="str">
        <f>_xlfn.XLOOKUP(Tabla15[[#This Row],[cedula]],TFECHA[cedula],TFECHA[desde],"")</f>
        <v/>
      </c>
      <c r="O863" s="86" t="str">
        <f>_xlfn.XLOOKUP(Tabla15[[#This Row],[cedula]],TFECHA[cedula],TFECHA[hasta],"")</f>
        <v/>
      </c>
      <c r="P863" s="34">
        <f>_xlfn.XLOOKUP(Tabla15[[#This Row],[COD]],TNOMINA[CODIGO],TNOMINA[sbruto])</f>
        <v>100000</v>
      </c>
      <c r="Q863" s="34">
        <f>_xlfn.XLOOKUP(Tabla15[[#This Row],[COD]],TNOMINA[CODIGO],TNOMINA[ISR])</f>
        <v>12105.37</v>
      </c>
      <c r="R863" s="34">
        <f>_xlfn.XLOOKUP(Tabla15[[#This Row],[COD]],TNOMINA[CODIGO],TNOMINA[SFS])</f>
        <v>3040</v>
      </c>
      <c r="S863" s="34">
        <f>_xlfn.XLOOKUP(Tabla15[[#This Row],[COD]],TNOMINA[CODIGO],TNOMINA[AFP])</f>
        <v>2870</v>
      </c>
      <c r="T863" s="34">
        <f>_xlfn.XLOOKUP(Tabla15[[#This Row],[COD]],TNOMINA[CODIGO],TNOMINA[Otros Descuentos])</f>
        <v>15694.350000000006</v>
      </c>
      <c r="U863" s="34">
        <f>_xlfn.XLOOKUP(Tabla15[[#This Row],[COD]],TNOMINA[CODIGO],TNOMINA[sneto])</f>
        <v>66290.28</v>
      </c>
      <c r="V863" s="21" t="str" cm="1">
        <f t="array" ref="V863">_xlfn.XLOOKUP(Tabla15[[#This Row],[cedula]],MINC_022025[NUMERO_DOCUMENTO],LEFT(MINC_022025[GENERO],1))</f>
        <v>F</v>
      </c>
      <c r="W863" s="56" t="str">
        <f>_xlfn.XLOOKUP(Tabla15[[#This Row],[DIRECCIÓN O DEPARTAMENTO]],MINC_022025[LUGAR_FUNCIONES],MINC_022025[LUGAR_FUNCIONES_CODIGO])</f>
        <v>01.83.00.00.11.02.04</v>
      </c>
      <c r="X863" s="21">
        <f>LEN(Tabla15[[#This Row],[CODIGO LUGAR]])</f>
        <v>20</v>
      </c>
      <c r="Y863" s="21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42" t="str">
        <f>Tabla15[[#This Row],[cedula]]&amp;Tabla15[[#This Row],[CTA]]&amp;Tabla15[[#This Row],[prog]]</f>
        <v>402111659372.1.1.1.0101</v>
      </c>
      <c r="B864" s="21" t="s">
        <v>1787</v>
      </c>
      <c r="C864" s="59" t="s">
        <v>1807</v>
      </c>
      <c r="D864" s="59" t="s">
        <v>5730</v>
      </c>
      <c r="E864" s="59" t="s">
        <v>5731</v>
      </c>
      <c r="F864" s="59" t="s">
        <v>9</v>
      </c>
      <c r="G864" s="59" t="s">
        <v>1279</v>
      </c>
      <c r="H864" s="21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864" s="21" t="str">
        <f>_xlfn.XLOOKUP(Tabla15[[#This Row],[cedula]],MINC_022025[CATEGORIA_PROPIA],MINC_022025[CARGO],_xlfn.XLOOKUP(Tabla15[[#This Row],[COD]],TNOMINA[CODIGO],TNOMINA[cargo]))</f>
        <v>SECRETARIA</v>
      </c>
      <c r="J864" s="21" t="str">
        <f>_xlfn.XLOOKUP(Tabla15[[#This Row],[cedula]],MINC_022025[NUMERO_DOCUMENTO],MINC_022025[LUGAR_FUNCIONES])</f>
        <v>DIVISION DE ALMACEN Y SUMINISTRO</v>
      </c>
      <c r="K8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64" s="21" t="str">
        <f>_xlfn.XLOOKUP(Tabla15[[#This Row],[CARGO]],TSIMPLIFICADO[CARGO],TSIMPLIFICADO[CATEGORIA DEL SERVIDOR],Tabla15[[#This Row],[TIPO]])</f>
        <v>ESTATUTO SIMPLIFICADO</v>
      </c>
      <c r="M864" s="21" t="str">
        <f>IF(Tabla15[[#This Row],[CTA]]="2.1.1.3.01","TRAMITE DE PENSION",IF(Tabla15[[#This Row],[CAT1]]&lt;&gt;"",Tabla15[[#This Row],[CAT1]],Tabla15[[#This Row],[CAT2]]))</f>
        <v>ESTATUTO SIMPLIFICADO</v>
      </c>
      <c r="N864" s="86" t="str">
        <f>_xlfn.XLOOKUP(Tabla15[[#This Row],[cedula]],TFECHA[cedula],TFECHA[desde],"")</f>
        <v/>
      </c>
      <c r="O864" s="86" t="str">
        <f>_xlfn.XLOOKUP(Tabla15[[#This Row],[cedula]],TFECHA[cedula],TFECHA[hasta],"")</f>
        <v/>
      </c>
      <c r="P864" s="34">
        <f>_xlfn.XLOOKUP(Tabla15[[#This Row],[COD]],TNOMINA[CODIGO],TNOMINA[sbruto])</f>
        <v>35000</v>
      </c>
      <c r="Q864" s="34">
        <f>_xlfn.XLOOKUP(Tabla15[[#This Row],[COD]],TNOMINA[CODIGO],TNOMINA[ISR])</f>
        <v>0</v>
      </c>
      <c r="R864" s="34">
        <f>_xlfn.XLOOKUP(Tabla15[[#This Row],[COD]],TNOMINA[CODIGO],TNOMINA[SFS])</f>
        <v>1064</v>
      </c>
      <c r="S864" s="34">
        <f>_xlfn.XLOOKUP(Tabla15[[#This Row],[COD]],TNOMINA[CODIGO],TNOMINA[AFP])</f>
        <v>1004.5</v>
      </c>
      <c r="T864" s="34">
        <f>_xlfn.XLOOKUP(Tabla15[[#This Row],[COD]],TNOMINA[CODIGO],TNOMINA[Otros Descuentos])</f>
        <v>0</v>
      </c>
      <c r="U864" s="34">
        <f>_xlfn.XLOOKUP(Tabla15[[#This Row],[COD]],TNOMINA[CODIGO],TNOMINA[sneto])</f>
        <v>21409.200000000001</v>
      </c>
      <c r="V864" s="21" t="str" cm="1">
        <f t="array" ref="V864">_xlfn.XLOOKUP(Tabla15[[#This Row],[cedula]],MINC_022025[NUMERO_DOCUMENTO],LEFT(MINC_022025[GENERO],1))</f>
        <v>F</v>
      </c>
      <c r="W864" s="56" t="str">
        <f>_xlfn.XLOOKUP(Tabla15[[#This Row],[DIRECCIÓN O DEPARTAMENTO]],MINC_022025[LUGAR_FUNCIONES],MINC_022025[LUGAR_FUNCIONES_CODIGO])</f>
        <v>01.83.00.00.11.02.04</v>
      </c>
      <c r="X864" s="21">
        <f>LEN(Tabla15[[#This Row],[CODIGO LUGAR]])</f>
        <v>20</v>
      </c>
      <c r="Y864" s="21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42" t="str">
        <f>Tabla15[[#This Row],[cedula]]&amp;Tabla15[[#This Row],[CTA]]&amp;Tabla15[[#This Row],[prog]]</f>
        <v>001140107132.1.1.1.0101</v>
      </c>
      <c r="B865" s="21" t="s">
        <v>1787</v>
      </c>
      <c r="C865" s="59" t="s">
        <v>1807</v>
      </c>
      <c r="D865" s="59" t="s">
        <v>5730</v>
      </c>
      <c r="E865" s="59" t="s">
        <v>5731</v>
      </c>
      <c r="F865" s="59" t="s">
        <v>9</v>
      </c>
      <c r="G865" s="59" t="s">
        <v>844</v>
      </c>
      <c r="H865" s="21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865" s="21" t="str">
        <f>_xlfn.XLOOKUP(Tabla15[[#This Row],[cedula]],MINC_022025[CATEGORIA_PROPIA],MINC_022025[CARGO],_xlfn.XLOOKUP(Tabla15[[#This Row],[COD]],TNOMINA[CODIGO],TNOMINA[cargo]))</f>
        <v>AUXILIAR</v>
      </c>
      <c r="J865" s="21" t="str">
        <f>_xlfn.XLOOKUP(Tabla15[[#This Row],[cedula]],MINC_022025[NUMERO_DOCUMENTO],MINC_022025[LUGAR_FUNCIONES])</f>
        <v>DIVISION DE ALMACEN Y SUMINISTRO</v>
      </c>
      <c r="K8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65" s="21" t="str">
        <f>_xlfn.XLOOKUP(Tabla15[[#This Row],[CARGO]],TSIMPLIFICADO[CARGO],TSIMPLIFICADO[CATEGORIA DEL SERVIDOR],Tabla15[[#This Row],[TIPO]])</f>
        <v>ESTATUTO SIMPLIFICADO</v>
      </c>
      <c r="M865" s="21" t="str">
        <f>IF(Tabla15[[#This Row],[CTA]]="2.1.1.3.01","TRAMITE DE PENSION",IF(Tabla15[[#This Row],[CAT1]]&lt;&gt;"",Tabla15[[#This Row],[CAT1]],Tabla15[[#This Row],[CAT2]]))</f>
        <v>CARRERA ADMINISTRATIVA</v>
      </c>
      <c r="N865" s="86" t="str">
        <f>_xlfn.XLOOKUP(Tabla15[[#This Row],[cedula]],TFECHA[cedula],TFECHA[desde],"")</f>
        <v/>
      </c>
      <c r="O865" s="86" t="str">
        <f>_xlfn.XLOOKUP(Tabla15[[#This Row],[cedula]],TFECHA[cedula],TFECHA[hasta],"")</f>
        <v/>
      </c>
      <c r="P865" s="34">
        <f>_xlfn.XLOOKUP(Tabla15[[#This Row],[COD]],TNOMINA[CODIGO],TNOMINA[sbruto])</f>
        <v>35000</v>
      </c>
      <c r="Q865" s="34">
        <f>_xlfn.XLOOKUP(Tabla15[[#This Row],[COD]],TNOMINA[CODIGO],TNOMINA[ISR])</f>
        <v>0</v>
      </c>
      <c r="R865" s="34">
        <f>_xlfn.XLOOKUP(Tabla15[[#This Row],[COD]],TNOMINA[CODIGO],TNOMINA[SFS])</f>
        <v>1064</v>
      </c>
      <c r="S865" s="34">
        <f>_xlfn.XLOOKUP(Tabla15[[#This Row],[COD]],TNOMINA[CODIGO],TNOMINA[AFP])</f>
        <v>1004.5</v>
      </c>
      <c r="T865" s="34">
        <f>_xlfn.XLOOKUP(Tabla15[[#This Row],[COD]],TNOMINA[CODIGO],TNOMINA[Otros Descuentos])</f>
        <v>0</v>
      </c>
      <c r="U865" s="34">
        <f>_xlfn.XLOOKUP(Tabla15[[#This Row],[COD]],TNOMINA[CODIGO],TNOMINA[sneto])</f>
        <v>17216.240000000002</v>
      </c>
      <c r="V865" s="21" t="str" cm="1">
        <f t="array" ref="V865">_xlfn.XLOOKUP(Tabla15[[#This Row],[cedula]],MINC_022025[NUMERO_DOCUMENTO],LEFT(MINC_022025[GENERO],1))</f>
        <v>M</v>
      </c>
      <c r="W865" s="56" t="str">
        <f>_xlfn.XLOOKUP(Tabla15[[#This Row],[DIRECCIÓN O DEPARTAMENTO]],MINC_022025[LUGAR_FUNCIONES],MINC_022025[LUGAR_FUNCIONES_CODIGO])</f>
        <v>01.83.00.00.11.02.04</v>
      </c>
      <c r="X865" s="21">
        <f>LEN(Tabla15[[#This Row],[CODIGO LUGAR]])</f>
        <v>20</v>
      </c>
      <c r="Y865" s="21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42" t="str">
        <f>Tabla15[[#This Row],[cedula]]&amp;Tabla15[[#This Row],[CTA]]&amp;Tabla15[[#This Row],[prog]]</f>
        <v>001170110722.1.1.1.0101</v>
      </c>
      <c r="B866" s="21" t="s">
        <v>1787</v>
      </c>
      <c r="C866" s="59" t="s">
        <v>1807</v>
      </c>
      <c r="D866" s="59" t="s">
        <v>5730</v>
      </c>
      <c r="E866" s="59" t="s">
        <v>5731</v>
      </c>
      <c r="F866" s="59" t="s">
        <v>9</v>
      </c>
      <c r="G866" s="59" t="s">
        <v>3005</v>
      </c>
      <c r="H866" s="21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866" s="21" t="str">
        <f>_xlfn.XLOOKUP(Tabla15[[#This Row],[cedula]],MINC_022025[CATEGORIA_PROPIA],MINC_022025[CARGO],_xlfn.XLOOKUP(Tabla15[[#This Row],[COD]],TNOMINA[CODIGO],TNOMINA[cargo]))</f>
        <v>AUXILIAR ALMACEN Y SUMINISTRO</v>
      </c>
      <c r="J866" s="21" t="str">
        <f>_xlfn.XLOOKUP(Tabla15[[#This Row],[cedula]],MINC_022025[NUMERO_DOCUMENTO],MINC_022025[LUGAR_FUNCIONES])</f>
        <v>DIVISION DE ALMACEN Y SUMINISTRO</v>
      </c>
      <c r="K8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66" s="21" t="str">
        <f>_xlfn.XLOOKUP(Tabla15[[#This Row],[CARGO]],TSIMPLIFICADO[CARGO],TSIMPLIFICADO[CATEGORIA DEL SERVIDOR],Tabla15[[#This Row],[TIPO]])</f>
        <v>ESTATUTO SIMPLIFICADO</v>
      </c>
      <c r="M866" s="21" t="str">
        <f>IF(Tabla15[[#This Row],[CTA]]="2.1.1.3.01","TRAMITE DE PENSION",IF(Tabla15[[#This Row],[CAT1]]&lt;&gt;"",Tabla15[[#This Row],[CAT1]],Tabla15[[#This Row],[CAT2]]))</f>
        <v>ESTATUTO SIMPLIFICADO</v>
      </c>
      <c r="N866" s="86" t="str">
        <f>_xlfn.XLOOKUP(Tabla15[[#This Row],[cedula]],TFECHA[cedula],TFECHA[desde],"")</f>
        <v/>
      </c>
      <c r="O866" s="86" t="str">
        <f>_xlfn.XLOOKUP(Tabla15[[#This Row],[cedula]],TFECHA[cedula],TFECHA[hasta],"")</f>
        <v/>
      </c>
      <c r="P866" s="34">
        <f>_xlfn.XLOOKUP(Tabla15[[#This Row],[COD]],TNOMINA[CODIGO],TNOMINA[sbruto])</f>
        <v>35000</v>
      </c>
      <c r="Q866" s="34">
        <f>_xlfn.XLOOKUP(Tabla15[[#This Row],[COD]],TNOMINA[CODIGO],TNOMINA[ISR])</f>
        <v>0</v>
      </c>
      <c r="R866" s="34">
        <f>_xlfn.XLOOKUP(Tabla15[[#This Row],[COD]],TNOMINA[CODIGO],TNOMINA[SFS])</f>
        <v>1064</v>
      </c>
      <c r="S866" s="34">
        <f>_xlfn.XLOOKUP(Tabla15[[#This Row],[COD]],TNOMINA[CODIGO],TNOMINA[AFP])</f>
        <v>1004.5</v>
      </c>
      <c r="T866" s="34">
        <f>_xlfn.XLOOKUP(Tabla15[[#This Row],[COD]],TNOMINA[CODIGO],TNOMINA[Otros Descuentos])</f>
        <v>0</v>
      </c>
      <c r="U866" s="34">
        <f>_xlfn.XLOOKUP(Tabla15[[#This Row],[COD]],TNOMINA[CODIGO],TNOMINA[sneto])</f>
        <v>23437.37</v>
      </c>
      <c r="V866" s="21" t="str" cm="1">
        <f t="array" ref="V866">_xlfn.XLOOKUP(Tabla15[[#This Row],[cedula]],MINC_022025[NUMERO_DOCUMENTO],LEFT(MINC_022025[GENERO],1))</f>
        <v>M</v>
      </c>
      <c r="W866" s="56" t="str">
        <f>_xlfn.XLOOKUP(Tabla15[[#This Row],[DIRECCIÓN O DEPARTAMENTO]],MINC_022025[LUGAR_FUNCIONES],MINC_022025[LUGAR_FUNCIONES_CODIGO])</f>
        <v>01.83.00.00.11.02.04</v>
      </c>
      <c r="X866" s="21">
        <f>LEN(Tabla15[[#This Row],[CODIGO LUGAR]])</f>
        <v>20</v>
      </c>
      <c r="Y866" s="21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42" t="str">
        <f>Tabla15[[#This Row],[cedula]]&amp;Tabla15[[#This Row],[CTA]]&amp;Tabla15[[#This Row],[prog]]</f>
        <v>402004417292.1.1.1.0101</v>
      </c>
      <c r="B867" s="21" t="s">
        <v>1787</v>
      </c>
      <c r="C867" s="59" t="s">
        <v>1807</v>
      </c>
      <c r="D867" s="59" t="s">
        <v>5730</v>
      </c>
      <c r="E867" s="59" t="s">
        <v>5731</v>
      </c>
      <c r="F867" s="59" t="s">
        <v>9</v>
      </c>
      <c r="G867" s="59" t="s">
        <v>2758</v>
      </c>
      <c r="H867" s="21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867" s="21" t="str">
        <f>_xlfn.XLOOKUP(Tabla15[[#This Row],[cedula]],MINC_022025[CATEGORIA_PROPIA],MINC_022025[CARGO],_xlfn.XLOOKUP(Tabla15[[#This Row],[COD]],TNOMINA[CODIGO],TNOMINA[cargo]))</f>
        <v>FOTOGRAFO (A)</v>
      </c>
      <c r="J867" s="21" t="str">
        <f>_xlfn.XLOOKUP(Tabla15[[#This Row],[cedula]],MINC_022025[NUMERO_DOCUMENTO],MINC_022025[LUGAR_FUNCIONES])</f>
        <v>DIVISION DE MULTIMEDIA-MC</v>
      </c>
      <c r="K8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67" s="21" t="str">
        <f>_xlfn.XLOOKUP(Tabla15[[#This Row],[CARGO]],TSIMPLIFICADO[CARGO],TSIMPLIFICADO[CATEGORIA DEL SERVIDOR],Tabla15[[#This Row],[TIPO]])</f>
        <v>ESTATUTO SIMPLIFICADO</v>
      </c>
      <c r="M867" s="21" t="str">
        <f>IF(Tabla15[[#This Row],[CTA]]="2.1.1.3.01","TRAMITE DE PENSION",IF(Tabla15[[#This Row],[CAT1]]&lt;&gt;"",Tabla15[[#This Row],[CAT1]],Tabla15[[#This Row],[CAT2]]))</f>
        <v>ESTATUTO SIMPLIFICADO</v>
      </c>
      <c r="N867" s="86" t="str">
        <f>_xlfn.XLOOKUP(Tabla15[[#This Row],[cedula]],TFECHA[cedula],TFECHA[desde],"")</f>
        <v/>
      </c>
      <c r="O867" s="86" t="str">
        <f>_xlfn.XLOOKUP(Tabla15[[#This Row],[cedula]],TFECHA[cedula],TFECHA[hasta],"")</f>
        <v/>
      </c>
      <c r="P867" s="34">
        <f>_xlfn.XLOOKUP(Tabla15[[#This Row],[COD]],TNOMINA[CODIGO],TNOMINA[sbruto])</f>
        <v>35000</v>
      </c>
      <c r="Q867" s="34">
        <f>_xlfn.XLOOKUP(Tabla15[[#This Row],[COD]],TNOMINA[CODIGO],TNOMINA[ISR])</f>
        <v>0</v>
      </c>
      <c r="R867" s="34">
        <f>_xlfn.XLOOKUP(Tabla15[[#This Row],[COD]],TNOMINA[CODIGO],TNOMINA[SFS])</f>
        <v>1064</v>
      </c>
      <c r="S867" s="34">
        <f>_xlfn.XLOOKUP(Tabla15[[#This Row],[COD]],TNOMINA[CODIGO],TNOMINA[AFP])</f>
        <v>1004.5</v>
      </c>
      <c r="T867" s="34">
        <f>_xlfn.XLOOKUP(Tabla15[[#This Row],[COD]],TNOMINA[CODIGO],TNOMINA[Otros Descuentos])</f>
        <v>0</v>
      </c>
      <c r="U867" s="34">
        <f>_xlfn.XLOOKUP(Tabla15[[#This Row],[COD]],TNOMINA[CODIGO],TNOMINA[sneto])</f>
        <v>32906.5</v>
      </c>
      <c r="V867" s="21" t="str" cm="1">
        <f t="array" ref="V867">_xlfn.XLOOKUP(Tabla15[[#This Row],[cedula]],MINC_022025[NUMERO_DOCUMENTO],LEFT(MINC_022025[GENERO],1))</f>
        <v>F</v>
      </c>
      <c r="W867" s="56" t="str">
        <f>_xlfn.XLOOKUP(Tabla15[[#This Row],[DIRECCIÓN O DEPARTAMENTO]],MINC_022025[LUGAR_FUNCIONES],MINC_022025[LUGAR_FUNCIONES_CODIGO])</f>
        <v>01.83.00.09.00.00.03</v>
      </c>
      <c r="X867" s="21">
        <f>LEN(Tabla15[[#This Row],[CODIGO LUGAR]])</f>
        <v>20</v>
      </c>
      <c r="Y867" s="21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42" t="str">
        <f>Tabla15[[#This Row],[cedula]]&amp;Tabla15[[#This Row],[CTA]]&amp;Tabla15[[#This Row],[prog]]</f>
        <v>402241296982.1.1.1.0101</v>
      </c>
      <c r="B868" s="21" t="s">
        <v>1787</v>
      </c>
      <c r="C868" s="59" t="s">
        <v>1807</v>
      </c>
      <c r="D868" s="59" t="s">
        <v>5730</v>
      </c>
      <c r="E868" s="59" t="s">
        <v>5731</v>
      </c>
      <c r="F868" s="59" t="s">
        <v>9</v>
      </c>
      <c r="G868" s="59" t="s">
        <v>2320</v>
      </c>
      <c r="H868" s="21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868" s="21" t="str">
        <f>_xlfn.XLOOKUP(Tabla15[[#This Row],[cedula]],MINC_022025[CATEGORIA_PROPIA],MINC_022025[CARGO],_xlfn.XLOOKUP(Tabla15[[#This Row],[COD]],TNOMINA[CODIGO],TNOMINA[cargo]))</f>
        <v>ANALISTA DE DATOS ESTADISTICOS</v>
      </c>
      <c r="J868" s="21" t="str">
        <f>_xlfn.XLOOKUP(Tabla15[[#This Row],[cedula]],MINC_022025[NUMERO_DOCUMENTO],MINC_022025[LUGAR_FUNCIONES])</f>
        <v>DIVISION DE ESTADISTICAS-MC</v>
      </c>
      <c r="K8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68" s="21" t="str">
        <f>_xlfn.XLOOKUP(Tabla15[[#This Row],[CARGO]],TSIMPLIFICADO[CARGO],TSIMPLIFICADO[CATEGORIA DEL SERVIDOR],Tabla15[[#This Row],[TIPO]])</f>
        <v>FIJO</v>
      </c>
      <c r="M868" s="21" t="str">
        <f>IF(Tabla15[[#This Row],[CTA]]="2.1.1.3.01","TRAMITE DE PENSION",IF(Tabla15[[#This Row],[CAT1]]&lt;&gt;"",Tabla15[[#This Row],[CAT1]],Tabla15[[#This Row],[CAT2]]))</f>
        <v>CARRERA ADMINISTRATIVA</v>
      </c>
      <c r="N868" s="86" t="str">
        <f>_xlfn.XLOOKUP(Tabla15[[#This Row],[cedula]],TFECHA[cedula],TFECHA[desde],"")</f>
        <v/>
      </c>
      <c r="O868" s="86" t="str">
        <f>_xlfn.XLOOKUP(Tabla15[[#This Row],[cedula]],TFECHA[cedula],TFECHA[hasta],"")</f>
        <v/>
      </c>
      <c r="P868" s="34">
        <f>_xlfn.XLOOKUP(Tabla15[[#This Row],[COD]],TNOMINA[CODIGO],TNOMINA[sbruto])</f>
        <v>70000</v>
      </c>
      <c r="Q868" s="34">
        <f>_xlfn.XLOOKUP(Tabla15[[#This Row],[COD]],TNOMINA[CODIGO],TNOMINA[ISR])</f>
        <v>5368.48</v>
      </c>
      <c r="R868" s="34">
        <f>_xlfn.XLOOKUP(Tabla15[[#This Row],[COD]],TNOMINA[CODIGO],TNOMINA[SFS])</f>
        <v>2128</v>
      </c>
      <c r="S868" s="34">
        <f>_xlfn.XLOOKUP(Tabla15[[#This Row],[COD]],TNOMINA[CODIGO],TNOMINA[AFP])</f>
        <v>2009</v>
      </c>
      <c r="T868" s="34">
        <f>_xlfn.XLOOKUP(Tabla15[[#This Row],[COD]],TNOMINA[CODIGO],TNOMINA[Otros Descuentos])</f>
        <v>25.000000000007276</v>
      </c>
      <c r="U868" s="34">
        <f>_xlfn.XLOOKUP(Tabla15[[#This Row],[COD]],TNOMINA[CODIGO],TNOMINA[sneto])</f>
        <v>60469.52</v>
      </c>
      <c r="V868" s="21" t="str" cm="1">
        <f t="array" ref="V868">_xlfn.XLOOKUP(Tabla15[[#This Row],[cedula]],MINC_022025[NUMERO_DOCUMENTO],LEFT(MINC_022025[GENERO],1))</f>
        <v>M</v>
      </c>
      <c r="W868" s="56" t="str">
        <f>_xlfn.XLOOKUP(Tabla15[[#This Row],[DIRECCIÓN O DEPARTAMENTO]],MINC_022025[LUGAR_FUNCIONES],MINC_022025[LUGAR_FUNCIONES_CODIGO])</f>
        <v>01.83.00.10.00.00.02</v>
      </c>
      <c r="X868" s="21">
        <f>LEN(Tabla15[[#This Row],[CODIGO LUGAR]])</f>
        <v>20</v>
      </c>
      <c r="Y868" s="21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42" t="str">
        <f>Tabla15[[#This Row],[cedula]]&amp;Tabla15[[#This Row],[CTA]]&amp;Tabla15[[#This Row],[prog]]</f>
        <v>402232507682.1.1.1.0101</v>
      </c>
      <c r="B869" s="21" t="s">
        <v>1787</v>
      </c>
      <c r="C869" s="59" t="s">
        <v>1807</v>
      </c>
      <c r="D869" s="59" t="s">
        <v>5730</v>
      </c>
      <c r="E869" s="59" t="s">
        <v>5731</v>
      </c>
      <c r="F869" s="59" t="s">
        <v>9</v>
      </c>
      <c r="G869" s="59" t="s">
        <v>1351</v>
      </c>
      <c r="H869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869" s="21" t="str">
        <f>_xlfn.XLOOKUP(Tabla15[[#This Row],[cedula]],MINC_022025[CATEGORIA_PROPIA],MINC_022025[CARGO],_xlfn.XLOOKUP(Tabla15[[#This Row],[COD]],TNOMINA[CODIGO],TNOMINA[cargo]))</f>
        <v>SECRETARIA</v>
      </c>
      <c r="J869" s="21" t="str">
        <f>_xlfn.XLOOKUP(Tabla15[[#This Row],[cedula]],MINC_022025[NUMERO_DOCUMENTO],MINC_022025[LUGAR_FUNCIONES])</f>
        <v>DIVISION DE HABILITACION Y SEGUIMIENTO DE LAS ASOCIACIONES SIN FINES DE LUCRO-MC</v>
      </c>
      <c r="K8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69" s="21" t="str">
        <f>_xlfn.XLOOKUP(Tabla15[[#This Row],[CARGO]],TSIMPLIFICADO[CARGO],TSIMPLIFICADO[CATEGORIA DEL SERVIDOR],Tabla15[[#This Row],[TIPO]])</f>
        <v>ESTATUTO SIMPLIFICADO</v>
      </c>
      <c r="M869" s="21" t="str">
        <f>IF(Tabla15[[#This Row],[CTA]]="2.1.1.3.01","TRAMITE DE PENSION",IF(Tabla15[[#This Row],[CAT1]]&lt;&gt;"",Tabla15[[#This Row],[CAT1]],Tabla15[[#This Row],[CAT2]]))</f>
        <v>ESTATUTO SIMPLIFICADO</v>
      </c>
      <c r="N869" s="86">
        <f>_xlfn.XLOOKUP(Tabla15[[#This Row],[cedula]],TFECHA[cedula],TFECHA[desde],"")</f>
        <v>45597</v>
      </c>
      <c r="O869" s="86" t="str">
        <f>_xlfn.XLOOKUP(Tabla15[[#This Row],[cedula]],TFECHA[cedula],TFECHA[hasta],"")</f>
        <v>N/A</v>
      </c>
      <c r="P869" s="34">
        <f>_xlfn.XLOOKUP(Tabla15[[#This Row],[COD]],TNOMINA[CODIGO],TNOMINA[sbruto])</f>
        <v>35000</v>
      </c>
      <c r="Q869" s="34">
        <f>_xlfn.XLOOKUP(Tabla15[[#This Row],[COD]],TNOMINA[CODIGO],TNOMINA[ISR])</f>
        <v>0</v>
      </c>
      <c r="R869" s="34">
        <f>_xlfn.XLOOKUP(Tabla15[[#This Row],[COD]],TNOMINA[CODIGO],TNOMINA[SFS])</f>
        <v>1064</v>
      </c>
      <c r="S869" s="34">
        <f>_xlfn.XLOOKUP(Tabla15[[#This Row],[COD]],TNOMINA[CODIGO],TNOMINA[AFP])</f>
        <v>1004.5</v>
      </c>
      <c r="T869" s="34">
        <f>_xlfn.XLOOKUP(Tabla15[[#This Row],[COD]],TNOMINA[CODIGO],TNOMINA[Otros Descuentos])</f>
        <v>0</v>
      </c>
      <c r="U869" s="34">
        <f>_xlfn.XLOOKUP(Tabla15[[#This Row],[COD]],TNOMINA[CODIGO],TNOMINA[sneto])</f>
        <v>28985.040000000001</v>
      </c>
      <c r="V869" s="21" t="str" cm="1">
        <f t="array" ref="V869">_xlfn.XLOOKUP(Tabla15[[#This Row],[cedula]],MINC_022025[NUMERO_DOCUMENTO],LEFT(MINC_022025[GENERO],1))</f>
        <v>F</v>
      </c>
      <c r="W869" s="56" t="str">
        <f>_xlfn.XLOOKUP(Tabla15[[#This Row],[DIRECCIÓN O DEPARTAMENTO]],MINC_022025[LUGAR_FUNCIONES],MINC_022025[LUGAR_FUNCIONES_CODIGO])</f>
        <v>01.83.00.10.00.00.03</v>
      </c>
      <c r="X869" s="21">
        <f>LEN(Tabla15[[#This Row],[CODIGO LUGAR]])</f>
        <v>20</v>
      </c>
      <c r="Y869" s="21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42" t="str">
        <f>Tabla15[[#This Row],[cedula]]&amp;Tabla15[[#This Row],[CTA]]&amp;Tabla15[[#This Row],[prog]]</f>
        <v>229001257372.1.1.1.0101</v>
      </c>
      <c r="B870" s="21" t="s">
        <v>1787</v>
      </c>
      <c r="C870" s="59" t="s">
        <v>1807</v>
      </c>
      <c r="D870" s="59" t="s">
        <v>5730</v>
      </c>
      <c r="E870" s="59" t="s">
        <v>5731</v>
      </c>
      <c r="F870" s="59" t="s">
        <v>9</v>
      </c>
      <c r="G870" s="59" t="s">
        <v>1240</v>
      </c>
      <c r="H870" s="21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870" s="21" t="str">
        <f>_xlfn.XLOOKUP(Tabla15[[#This Row],[cedula]],MINC_022025[CATEGORIA_PROPIA],MINC_022025[CARGO],_xlfn.XLOOKUP(Tabla15[[#This Row],[COD]],TNOMINA[CODIGO],TNOMINA[cargo]))</f>
        <v>ANALISTA DE RECURSOS HUMANOS</v>
      </c>
      <c r="J870" s="21" t="str">
        <f>_xlfn.XLOOKUP(Tabla15[[#This Row],[cedula]],MINC_022025[NUMERO_DOCUMENTO],MINC_022025[LUGAR_FUNCIONES])</f>
        <v>DIVISION DE GESTION Y SUPERVISION DE RECURSOS HUMANOS EN LAS DEPEDENCIAS-MC</v>
      </c>
      <c r="K8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0" s="21" t="str">
        <f>_xlfn.XLOOKUP(Tabla15[[#This Row],[CARGO]],TSIMPLIFICADO[CARGO],TSIMPLIFICADO[CATEGORIA DEL SERVIDOR],Tabla15[[#This Row],[TIPO]])</f>
        <v>FIJO</v>
      </c>
      <c r="M870" s="21" t="str">
        <f>IF(Tabla15[[#This Row],[CTA]]="2.1.1.3.01","TRAMITE DE PENSION",IF(Tabla15[[#This Row],[CAT1]]&lt;&gt;"",Tabla15[[#This Row],[CAT1]],Tabla15[[#This Row],[CAT2]]))</f>
        <v>FIJO</v>
      </c>
      <c r="N870" s="86" t="str">
        <f>_xlfn.XLOOKUP(Tabla15[[#This Row],[cedula]],TFECHA[cedula],TFECHA[desde],"")</f>
        <v/>
      </c>
      <c r="O870" s="86" t="str">
        <f>_xlfn.XLOOKUP(Tabla15[[#This Row],[cedula]],TFECHA[cedula],TFECHA[hasta],"")</f>
        <v/>
      </c>
      <c r="P870" s="34">
        <f>_xlfn.XLOOKUP(Tabla15[[#This Row],[COD]],TNOMINA[CODIGO],TNOMINA[sbruto])</f>
        <v>70000</v>
      </c>
      <c r="Q870" s="34">
        <f>_xlfn.XLOOKUP(Tabla15[[#This Row],[COD]],TNOMINA[CODIGO],TNOMINA[ISR])</f>
        <v>5368.48</v>
      </c>
      <c r="R870" s="34">
        <f>_xlfn.XLOOKUP(Tabla15[[#This Row],[COD]],TNOMINA[CODIGO],TNOMINA[SFS])</f>
        <v>2128</v>
      </c>
      <c r="S870" s="34">
        <f>_xlfn.XLOOKUP(Tabla15[[#This Row],[COD]],TNOMINA[CODIGO],TNOMINA[AFP])</f>
        <v>2009</v>
      </c>
      <c r="T870" s="34">
        <f>_xlfn.XLOOKUP(Tabla15[[#This Row],[COD]],TNOMINA[CODIGO],TNOMINA[Otros Descuentos])</f>
        <v>8550.2000000000044</v>
      </c>
      <c r="U870" s="34">
        <f>_xlfn.XLOOKUP(Tabla15[[#This Row],[COD]],TNOMINA[CODIGO],TNOMINA[sneto])</f>
        <v>51944.32</v>
      </c>
      <c r="V870" s="21" t="str" cm="1">
        <f t="array" ref="V870">_xlfn.XLOOKUP(Tabla15[[#This Row],[cedula]],MINC_022025[NUMERO_DOCUMENTO],LEFT(MINC_022025[GENERO],1))</f>
        <v>F</v>
      </c>
      <c r="W870" s="56" t="str">
        <f>_xlfn.XLOOKUP(Tabla15[[#This Row],[DIRECCIÓN O DEPARTAMENTO]],MINC_022025[LUGAR_FUNCIONES],MINC_022025[LUGAR_FUNCIONES_CODIGO])</f>
        <v>01.83.00.14.00.00.01</v>
      </c>
      <c r="X870" s="21">
        <f>LEN(Tabla15[[#This Row],[CODIGO LUGAR]])</f>
        <v>20</v>
      </c>
      <c r="Y870" s="21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42" t="str">
        <f>Tabla15[[#This Row],[cedula]]&amp;Tabla15[[#This Row],[CTA]]&amp;Tabla15[[#This Row],[prog]]</f>
        <v>223012654702.1.1.1.0101</v>
      </c>
      <c r="B871" s="21" t="s">
        <v>1787</v>
      </c>
      <c r="C871" s="59" t="s">
        <v>1807</v>
      </c>
      <c r="D871" s="59" t="s">
        <v>5730</v>
      </c>
      <c r="E871" s="59" t="s">
        <v>5731</v>
      </c>
      <c r="F871" s="59" t="s">
        <v>9</v>
      </c>
      <c r="G871" s="59" t="s">
        <v>1248</v>
      </c>
      <c r="H871" s="21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871" s="21" t="str">
        <f>_xlfn.XLOOKUP(Tabla15[[#This Row],[cedula]],MINC_022025[CATEGORIA_PROPIA],MINC_022025[CARGO],_xlfn.XLOOKUP(Tabla15[[#This Row],[COD]],TNOMINA[CODIGO],TNOMINA[cargo]))</f>
        <v>ANALISTA DE RECURSOS HUMANOS</v>
      </c>
      <c r="J871" s="21" t="str">
        <f>_xlfn.XLOOKUP(Tabla15[[#This Row],[cedula]],MINC_022025[NUMERO_DOCUMENTO],MINC_022025[LUGAR_FUNCIONES])</f>
        <v>DIVISION DE GESTION Y SUPERVISION DE RECURSOS HUMANOS EN LAS DEPEDENCIAS-MC</v>
      </c>
      <c r="K8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71" s="21" t="str">
        <f>_xlfn.XLOOKUP(Tabla15[[#This Row],[CARGO]],TSIMPLIFICADO[CARGO],TSIMPLIFICADO[CATEGORIA DEL SERVIDOR],Tabla15[[#This Row],[TIPO]])</f>
        <v>FIJO</v>
      </c>
      <c r="M871" s="21" t="str">
        <f>IF(Tabla15[[#This Row],[CTA]]="2.1.1.3.01","TRAMITE DE PENSION",IF(Tabla15[[#This Row],[CAT1]]&lt;&gt;"",Tabla15[[#This Row],[CAT1]],Tabla15[[#This Row],[CAT2]]))</f>
        <v>CARRERA ADMINISTRATIVA</v>
      </c>
      <c r="N871" s="86" t="str">
        <f>_xlfn.XLOOKUP(Tabla15[[#This Row],[cedula]],TFECHA[cedula],TFECHA[desde],"")</f>
        <v/>
      </c>
      <c r="O871" s="86" t="str">
        <f>_xlfn.XLOOKUP(Tabla15[[#This Row],[cedula]],TFECHA[cedula],TFECHA[hasta],"")</f>
        <v/>
      </c>
      <c r="P871" s="34">
        <f>_xlfn.XLOOKUP(Tabla15[[#This Row],[COD]],TNOMINA[CODIGO],TNOMINA[sbruto])</f>
        <v>70000</v>
      </c>
      <c r="Q871" s="34">
        <f>_xlfn.XLOOKUP(Tabla15[[#This Row],[COD]],TNOMINA[CODIGO],TNOMINA[ISR])</f>
        <v>4682.29</v>
      </c>
      <c r="R871" s="34">
        <f>_xlfn.XLOOKUP(Tabla15[[#This Row],[COD]],TNOMINA[CODIGO],TNOMINA[SFS])</f>
        <v>2128</v>
      </c>
      <c r="S871" s="34">
        <f>_xlfn.XLOOKUP(Tabla15[[#This Row],[COD]],TNOMINA[CODIGO],TNOMINA[AFP])</f>
        <v>2009</v>
      </c>
      <c r="T871" s="34">
        <f>_xlfn.XLOOKUP(Tabla15[[#This Row],[COD]],TNOMINA[CODIGO],TNOMINA[Otros Descuentos])</f>
        <v>10641.919999999998</v>
      </c>
      <c r="U871" s="34">
        <f>_xlfn.XLOOKUP(Tabla15[[#This Row],[COD]],TNOMINA[CODIGO],TNOMINA[sneto])</f>
        <v>50538.79</v>
      </c>
      <c r="V871" s="21" t="str" cm="1">
        <f t="array" ref="V871">_xlfn.XLOOKUP(Tabla15[[#This Row],[cedula]],MINC_022025[NUMERO_DOCUMENTO],LEFT(MINC_022025[GENERO],1))</f>
        <v>F</v>
      </c>
      <c r="W871" s="56" t="str">
        <f>_xlfn.XLOOKUP(Tabla15[[#This Row],[DIRECCIÓN O DEPARTAMENTO]],MINC_022025[LUGAR_FUNCIONES],MINC_022025[LUGAR_FUNCIONES_CODIGO])</f>
        <v>01.83.00.14.00.00.01</v>
      </c>
      <c r="X871" s="21">
        <f>LEN(Tabla15[[#This Row],[CODIGO LUGAR]])</f>
        <v>20</v>
      </c>
      <c r="Y871" s="21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42" t="str">
        <f>Tabla15[[#This Row],[cedula]]&amp;Tabla15[[#This Row],[CTA]]&amp;Tabla15[[#This Row],[prog]]</f>
        <v>402206496402.1.1.1.0101</v>
      </c>
      <c r="B872" s="21" t="s">
        <v>1787</v>
      </c>
      <c r="C872" s="59" t="s">
        <v>1807</v>
      </c>
      <c r="D872" s="59" t="s">
        <v>5730</v>
      </c>
      <c r="E872" s="59" t="s">
        <v>5731</v>
      </c>
      <c r="F872" s="59" t="s">
        <v>9</v>
      </c>
      <c r="G872" s="59" t="s">
        <v>1326</v>
      </c>
      <c r="H872" s="21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872" s="21" t="str">
        <f>_xlfn.XLOOKUP(Tabla15[[#This Row],[cedula]],MINC_022025[CATEGORIA_PROPIA],MINC_022025[CARGO],_xlfn.XLOOKUP(Tabla15[[#This Row],[COD]],TNOMINA[CODIGO],TNOMINA[cargo]))</f>
        <v>ANALISTA</v>
      </c>
      <c r="J872" s="21" t="str">
        <f>_xlfn.XLOOKUP(Tabla15[[#This Row],[cedula]],MINC_022025[NUMERO_DOCUMENTO],MINC_022025[LUGAR_FUNCIONES])</f>
        <v>DIVISION DE GESTION Y SUPERVISION DE RECURSOS HUMANOS EN LAS DEPEDENCIAS-MC</v>
      </c>
      <c r="K8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2" s="21" t="str">
        <f>_xlfn.XLOOKUP(Tabla15[[#This Row],[CARGO]],TSIMPLIFICADO[CARGO],TSIMPLIFICADO[CATEGORIA DEL SERVIDOR],Tabla15[[#This Row],[TIPO]])</f>
        <v>FIJO</v>
      </c>
      <c r="M872" s="21" t="str">
        <f>IF(Tabla15[[#This Row],[CTA]]="2.1.1.3.01","TRAMITE DE PENSION",IF(Tabla15[[#This Row],[CAT1]]&lt;&gt;"",Tabla15[[#This Row],[CAT1]],Tabla15[[#This Row],[CAT2]]))</f>
        <v>FIJO</v>
      </c>
      <c r="N872" s="86" t="str">
        <f>_xlfn.XLOOKUP(Tabla15[[#This Row],[cedula]],TFECHA[cedula],TFECHA[desde],"")</f>
        <v/>
      </c>
      <c r="O872" s="86" t="str">
        <f>_xlfn.XLOOKUP(Tabla15[[#This Row],[cedula]],TFECHA[cedula],TFECHA[hasta],"")</f>
        <v/>
      </c>
      <c r="P872" s="34">
        <f>_xlfn.XLOOKUP(Tabla15[[#This Row],[COD]],TNOMINA[CODIGO],TNOMINA[sbruto])</f>
        <v>70000</v>
      </c>
      <c r="Q872" s="34">
        <f>_xlfn.XLOOKUP(Tabla15[[#This Row],[COD]],TNOMINA[CODIGO],TNOMINA[ISR])</f>
        <v>5368.48</v>
      </c>
      <c r="R872" s="34">
        <f>_xlfn.XLOOKUP(Tabla15[[#This Row],[COD]],TNOMINA[CODIGO],TNOMINA[SFS])</f>
        <v>2128</v>
      </c>
      <c r="S872" s="34">
        <f>_xlfn.XLOOKUP(Tabla15[[#This Row],[COD]],TNOMINA[CODIGO],TNOMINA[AFP])</f>
        <v>2009</v>
      </c>
      <c r="T872" s="34">
        <f>_xlfn.XLOOKUP(Tabla15[[#This Row],[COD]],TNOMINA[CODIGO],TNOMINA[Otros Descuentos])</f>
        <v>1225.0000000000073</v>
      </c>
      <c r="U872" s="34">
        <f>_xlfn.XLOOKUP(Tabla15[[#This Row],[COD]],TNOMINA[CODIGO],TNOMINA[sneto])</f>
        <v>59269.52</v>
      </c>
      <c r="V872" s="21" t="str" cm="1">
        <f t="array" ref="V872">_xlfn.XLOOKUP(Tabla15[[#This Row],[cedula]],MINC_022025[NUMERO_DOCUMENTO],LEFT(MINC_022025[GENERO],1))</f>
        <v>M</v>
      </c>
      <c r="W872" s="56" t="str">
        <f>_xlfn.XLOOKUP(Tabla15[[#This Row],[DIRECCIÓN O DEPARTAMENTO]],MINC_022025[LUGAR_FUNCIONES],MINC_022025[LUGAR_FUNCIONES_CODIGO])</f>
        <v>01.83.00.14.00.00.01</v>
      </c>
      <c r="X872" s="21">
        <f>LEN(Tabla15[[#This Row],[CODIGO LUGAR]])</f>
        <v>20</v>
      </c>
      <c r="Y872" s="21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42" t="str">
        <f>Tabla15[[#This Row],[cedula]]&amp;Tabla15[[#This Row],[CTA]]&amp;Tabla15[[#This Row],[prog]]</f>
        <v>001108708132.1.1.1.0101</v>
      </c>
      <c r="B873" s="21" t="s">
        <v>1787</v>
      </c>
      <c r="C873" s="59" t="s">
        <v>1807</v>
      </c>
      <c r="D873" s="59" t="s">
        <v>5730</v>
      </c>
      <c r="E873" s="59" t="s">
        <v>5731</v>
      </c>
      <c r="F873" s="59" t="s">
        <v>9</v>
      </c>
      <c r="G873" s="59" t="s">
        <v>1422</v>
      </c>
      <c r="H873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73" s="21" t="str">
        <f>_xlfn.XLOOKUP(Tabla15[[#This Row],[cedula]],MINC_022025[CATEGORIA_PROPIA],MINC_022025[CARGO],_xlfn.XLOOKUP(Tabla15[[#This Row],[COD]],TNOMINA[CODIGO],TNOMINA[cargo]))</f>
        <v>AUXILIAR ADMINISTRATIVO (A)</v>
      </c>
      <c r="J873" s="21" t="str">
        <f>_xlfn.XLOOKUP(Tabla15[[#This Row],[cedula]],MINC_022025[NUMERO_DOCUMENTO],MINC_022025[LUGAR_FUNCIONES])</f>
        <v>DIVISION DE GESTION Y SUPERVISION DE RECURSOS HUMANOS EN LAS DEPEDENCIAS-MC</v>
      </c>
      <c r="K8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3" s="21" t="str">
        <f>_xlfn.XLOOKUP(Tabla15[[#This Row],[CARGO]],TSIMPLIFICADO[CARGO],TSIMPLIFICADO[CATEGORIA DEL SERVIDOR],Tabla15[[#This Row],[TIPO]])</f>
        <v>ESTATUTO SIMPLIFICADO</v>
      </c>
      <c r="M873" s="21" t="str">
        <f>IF(Tabla15[[#This Row],[CTA]]="2.1.1.3.01","TRAMITE DE PENSION",IF(Tabla15[[#This Row],[CAT1]]&lt;&gt;"",Tabla15[[#This Row],[CAT1]],Tabla15[[#This Row],[CAT2]]))</f>
        <v>ESTATUTO SIMPLIFICADO</v>
      </c>
      <c r="N873" s="86" t="str">
        <f>_xlfn.XLOOKUP(Tabla15[[#This Row],[cedula]],TFECHA[cedula],TFECHA[desde],"")</f>
        <v/>
      </c>
      <c r="O873" s="86" t="str">
        <f>_xlfn.XLOOKUP(Tabla15[[#This Row],[cedula]],TFECHA[cedula],TFECHA[hasta],"")</f>
        <v/>
      </c>
      <c r="P873" s="34">
        <f>_xlfn.XLOOKUP(Tabla15[[#This Row],[COD]],TNOMINA[CODIGO],TNOMINA[sbruto])</f>
        <v>35000</v>
      </c>
      <c r="Q873" s="34">
        <f>_xlfn.XLOOKUP(Tabla15[[#This Row],[COD]],TNOMINA[CODIGO],TNOMINA[ISR])</f>
        <v>0</v>
      </c>
      <c r="R873" s="34">
        <f>_xlfn.XLOOKUP(Tabla15[[#This Row],[COD]],TNOMINA[CODIGO],TNOMINA[SFS])</f>
        <v>1064</v>
      </c>
      <c r="S873" s="34">
        <f>_xlfn.XLOOKUP(Tabla15[[#This Row],[COD]],TNOMINA[CODIGO],TNOMINA[AFP])</f>
        <v>1004.5</v>
      </c>
      <c r="T873" s="34">
        <f>_xlfn.XLOOKUP(Tabla15[[#This Row],[COD]],TNOMINA[CODIGO],TNOMINA[Otros Descuentos])</f>
        <v>0</v>
      </c>
      <c r="U873" s="34">
        <f>_xlfn.XLOOKUP(Tabla15[[#This Row],[COD]],TNOMINA[CODIGO],TNOMINA[sneto])</f>
        <v>16943.82</v>
      </c>
      <c r="V873" s="21" t="str" cm="1">
        <f t="array" ref="V873">_xlfn.XLOOKUP(Tabla15[[#This Row],[cedula]],MINC_022025[NUMERO_DOCUMENTO],LEFT(MINC_022025[GENERO],1))</f>
        <v>M</v>
      </c>
      <c r="W873" s="56" t="str">
        <f>_xlfn.XLOOKUP(Tabla15[[#This Row],[DIRECCIÓN O DEPARTAMENTO]],MINC_022025[LUGAR_FUNCIONES],MINC_022025[LUGAR_FUNCIONES_CODIGO])</f>
        <v>01.83.00.14.00.00.01</v>
      </c>
      <c r="X873" s="21">
        <f>LEN(Tabla15[[#This Row],[CODIGO LUGAR]])</f>
        <v>20</v>
      </c>
      <c r="Y873" s="21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42" t="str">
        <f>Tabla15[[#This Row],[cedula]]&amp;Tabla15[[#This Row],[CTA]]&amp;Tabla15[[#This Row],[prog]]</f>
        <v>402131694402.1.1.1.0101</v>
      </c>
      <c r="B874" s="21" t="s">
        <v>1787</v>
      </c>
      <c r="C874" s="59" t="s">
        <v>1807</v>
      </c>
      <c r="D874" s="59" t="s">
        <v>5730</v>
      </c>
      <c r="E874" s="59" t="s">
        <v>5731</v>
      </c>
      <c r="F874" s="59" t="s">
        <v>9</v>
      </c>
      <c r="G874" s="59" t="s">
        <v>1429</v>
      </c>
      <c r="H874" s="21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874" s="21" t="str">
        <f>_xlfn.XLOOKUP(Tabla15[[#This Row],[cedula]],MINC_022025[CATEGORIA_PROPIA],MINC_022025[CARGO],_xlfn.XLOOKUP(Tabla15[[#This Row],[COD]],TNOMINA[CODIGO],TNOMINA[cargo]))</f>
        <v>AUXILIAR ADMINISTRATIVO (A)</v>
      </c>
      <c r="J874" s="21" t="str">
        <f>_xlfn.XLOOKUP(Tabla15[[#This Row],[cedula]],MINC_022025[NUMERO_DOCUMENTO],MINC_022025[LUGAR_FUNCIONES])</f>
        <v>DIVISION DE GESTION Y SUPERVISION DE RECURSOS HUMANOS EN LAS DEPEDENCIAS-MC</v>
      </c>
      <c r="K8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4" s="21" t="str">
        <f>_xlfn.XLOOKUP(Tabla15[[#This Row],[CARGO]],TSIMPLIFICADO[CARGO],TSIMPLIFICADO[CATEGORIA DEL SERVIDOR],Tabla15[[#This Row],[TIPO]])</f>
        <v>ESTATUTO SIMPLIFICADO</v>
      </c>
      <c r="M874" s="21" t="str">
        <f>IF(Tabla15[[#This Row],[CTA]]="2.1.1.3.01","TRAMITE DE PENSION",IF(Tabla15[[#This Row],[CAT1]]&lt;&gt;"",Tabla15[[#This Row],[CAT1]],Tabla15[[#This Row],[CAT2]]))</f>
        <v>ESTATUTO SIMPLIFICADO</v>
      </c>
      <c r="N874" s="86" t="str">
        <f>_xlfn.XLOOKUP(Tabla15[[#This Row],[cedula]],TFECHA[cedula],TFECHA[desde],"")</f>
        <v/>
      </c>
      <c r="O874" s="86" t="str">
        <f>_xlfn.XLOOKUP(Tabla15[[#This Row],[cedula]],TFECHA[cedula],TFECHA[hasta],"")</f>
        <v/>
      </c>
      <c r="P874" s="34">
        <f>_xlfn.XLOOKUP(Tabla15[[#This Row],[COD]],TNOMINA[CODIGO],TNOMINA[sbruto])</f>
        <v>35000</v>
      </c>
      <c r="Q874" s="34">
        <f>_xlfn.XLOOKUP(Tabla15[[#This Row],[COD]],TNOMINA[CODIGO],TNOMINA[ISR])</f>
        <v>0</v>
      </c>
      <c r="R874" s="34">
        <f>_xlfn.XLOOKUP(Tabla15[[#This Row],[COD]],TNOMINA[CODIGO],TNOMINA[SFS])</f>
        <v>1064</v>
      </c>
      <c r="S874" s="34">
        <f>_xlfn.XLOOKUP(Tabla15[[#This Row],[COD]],TNOMINA[CODIGO],TNOMINA[AFP])</f>
        <v>1004.5</v>
      </c>
      <c r="T874" s="34">
        <f>_xlfn.XLOOKUP(Tabla15[[#This Row],[COD]],TNOMINA[CODIGO],TNOMINA[Otros Descuentos])</f>
        <v>0</v>
      </c>
      <c r="U874" s="34">
        <f>_xlfn.XLOOKUP(Tabla15[[#This Row],[COD]],TNOMINA[CODIGO],TNOMINA[sneto])</f>
        <v>32906.5</v>
      </c>
      <c r="V874" s="21" t="str" cm="1">
        <f t="array" ref="V874">_xlfn.XLOOKUP(Tabla15[[#This Row],[cedula]],MINC_022025[NUMERO_DOCUMENTO],LEFT(MINC_022025[GENERO],1))</f>
        <v>M</v>
      </c>
      <c r="W874" s="56" t="str">
        <f>_xlfn.XLOOKUP(Tabla15[[#This Row],[DIRECCIÓN O DEPARTAMENTO]],MINC_022025[LUGAR_FUNCIONES],MINC_022025[LUGAR_FUNCIONES_CODIGO])</f>
        <v>01.83.00.14.00.00.01</v>
      </c>
      <c r="X874" s="21">
        <f>LEN(Tabla15[[#This Row],[CODIGO LUGAR]])</f>
        <v>20</v>
      </c>
      <c r="Y874" s="21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42" t="str">
        <f>Tabla15[[#This Row],[cedula]]&amp;Tabla15[[#This Row],[CTA]]&amp;Tabla15[[#This Row],[prog]]</f>
        <v>402304856622.1.1.1.0101</v>
      </c>
      <c r="B875" s="21" t="s">
        <v>1787</v>
      </c>
      <c r="C875" s="59" t="s">
        <v>1807</v>
      </c>
      <c r="D875" s="59" t="s">
        <v>5730</v>
      </c>
      <c r="E875" s="59" t="s">
        <v>5731</v>
      </c>
      <c r="F875" s="59" t="s">
        <v>9</v>
      </c>
      <c r="G875" s="59" t="s">
        <v>2626</v>
      </c>
      <c r="H875" s="21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875" s="21" t="str">
        <f>_xlfn.XLOOKUP(Tabla15[[#This Row],[cedula]],MINC_022025[CATEGORIA_PROPIA],MINC_022025[CARGO],_xlfn.XLOOKUP(Tabla15[[#This Row],[COD]],TNOMINA[CODIGO],TNOMINA[cargo]))</f>
        <v>AUXILIAR ADMINISTRATIVO (A)</v>
      </c>
      <c r="J875" s="21" t="str">
        <f>_xlfn.XLOOKUP(Tabla15[[#This Row],[cedula]],MINC_022025[NUMERO_DOCUMENTO],MINC_022025[LUGAR_FUNCIONES])</f>
        <v>DIVISION DE GESTION Y SUPERVISION DE RECURSOS HUMANOS EN LAS DEPEDENCIAS-MC</v>
      </c>
      <c r="K8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5" s="21" t="str">
        <f>_xlfn.XLOOKUP(Tabla15[[#This Row],[CARGO]],TSIMPLIFICADO[CARGO],TSIMPLIFICADO[CATEGORIA DEL SERVIDOR],Tabla15[[#This Row],[TIPO]])</f>
        <v>ESTATUTO SIMPLIFICADO</v>
      </c>
      <c r="M875" s="21" t="str">
        <f>IF(Tabla15[[#This Row],[CTA]]="2.1.1.3.01","TRAMITE DE PENSION",IF(Tabla15[[#This Row],[CAT1]]&lt;&gt;"",Tabla15[[#This Row],[CAT1]],Tabla15[[#This Row],[CAT2]]))</f>
        <v>ESTATUTO SIMPLIFICADO</v>
      </c>
      <c r="N875" s="86" t="str">
        <f>_xlfn.XLOOKUP(Tabla15[[#This Row],[cedula]],TFECHA[cedula],TFECHA[desde],"")</f>
        <v/>
      </c>
      <c r="O875" s="86" t="str">
        <f>_xlfn.XLOOKUP(Tabla15[[#This Row],[cedula]],TFECHA[cedula],TFECHA[hasta],"")</f>
        <v/>
      </c>
      <c r="P875" s="34">
        <f>_xlfn.XLOOKUP(Tabla15[[#This Row],[COD]],TNOMINA[CODIGO],TNOMINA[sbruto])</f>
        <v>30000</v>
      </c>
      <c r="Q875" s="34">
        <f>_xlfn.XLOOKUP(Tabla15[[#This Row],[COD]],TNOMINA[CODIGO],TNOMINA[ISR])</f>
        <v>0</v>
      </c>
      <c r="R875" s="34">
        <f>_xlfn.XLOOKUP(Tabla15[[#This Row],[COD]],TNOMINA[CODIGO],TNOMINA[SFS])</f>
        <v>912</v>
      </c>
      <c r="S875" s="34">
        <f>_xlfn.XLOOKUP(Tabla15[[#This Row],[COD]],TNOMINA[CODIGO],TNOMINA[AFP])</f>
        <v>861</v>
      </c>
      <c r="T875" s="34">
        <f>_xlfn.XLOOKUP(Tabla15[[#This Row],[COD]],TNOMINA[CODIGO],TNOMINA[Otros Descuentos])</f>
        <v>0</v>
      </c>
      <c r="U875" s="34">
        <f>_xlfn.XLOOKUP(Tabla15[[#This Row],[COD]],TNOMINA[CODIGO],TNOMINA[sneto])</f>
        <v>28202</v>
      </c>
      <c r="V875" s="21" t="str" cm="1">
        <f t="array" ref="V875">_xlfn.XLOOKUP(Tabla15[[#This Row],[cedula]],MINC_022025[NUMERO_DOCUMENTO],LEFT(MINC_022025[GENERO],1))</f>
        <v>M</v>
      </c>
      <c r="W875" s="56" t="str">
        <f>_xlfn.XLOOKUP(Tabla15[[#This Row],[DIRECCIÓN O DEPARTAMENTO]],MINC_022025[LUGAR_FUNCIONES],MINC_022025[LUGAR_FUNCIONES_CODIGO])</f>
        <v>01.83.00.14.00.00.01</v>
      </c>
      <c r="X875" s="21">
        <f>LEN(Tabla15[[#This Row],[CODIGO LUGAR]])</f>
        <v>20</v>
      </c>
      <c r="Y875" s="21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>
      <c r="A876" s="42" t="str">
        <f>Tabla15[[#This Row],[cedula]]&amp;Tabla15[[#This Row],[CTA]]&amp;Tabla15[[#This Row],[prog]]</f>
        <v>048005056712.1.1.1.0101</v>
      </c>
      <c r="B876" s="21" t="s">
        <v>1787</v>
      </c>
      <c r="C876" s="59" t="s">
        <v>1807</v>
      </c>
      <c r="D876" s="59" t="s">
        <v>5730</v>
      </c>
      <c r="E876" s="59" t="s">
        <v>5731</v>
      </c>
      <c r="F876" s="59" t="s">
        <v>9</v>
      </c>
      <c r="G876" s="59" t="s">
        <v>1245</v>
      </c>
      <c r="H876" s="21" t="str">
        <f>_xlfn.XLOOKUP(Tabla15[[#This Row],[cedula]],MINC_022025[CATEGORIA_PROPIA],MINC_022025[FECHA_INGRESO_PRIMER_CARGO],_xlfn.XLOOKUP(Tabla15[[#This Row],[COD]],TNOMINA[CODIGO],TNOMINA[nombre]))</f>
        <v>ALGEL DAIRI SOTO MARTINEZ</v>
      </c>
      <c r="I876" s="21" t="str">
        <f>_xlfn.XLOOKUP(Tabla15[[#This Row],[cedula]],MINC_022025[CATEGORIA_PROPIA],MINC_022025[CARGO],_xlfn.XLOOKUP(Tabla15[[#This Row],[COD]],TNOMINA[CODIGO],TNOMINA[cargo]))</f>
        <v>GESTOR CULTURAL</v>
      </c>
      <c r="J876" s="21" t="str">
        <f>_xlfn.XLOOKUP(Tabla15[[#This Row],[cedula]],MINC_022025[NUMERO_DOCUMENTO],MINC_022025[LUGAR_FUNCIONES])</f>
        <v>OFICINA PROVINCIAL DE LA CULTURA</v>
      </c>
      <c r="K8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6" s="21" t="str">
        <f>_xlfn.XLOOKUP(Tabla15[[#This Row],[CARGO]],TSIMPLIFICADO[CARGO],TSIMPLIFICADO[CATEGORIA DEL SERVIDOR],Tabla15[[#This Row],[TIPO]])</f>
        <v>FIJO</v>
      </c>
      <c r="M876" s="21" t="str">
        <f>IF(Tabla15[[#This Row],[CTA]]="2.1.1.3.01","TRAMITE DE PENSION",IF(Tabla15[[#This Row],[CAT1]]&lt;&gt;"",Tabla15[[#This Row],[CAT1]],Tabla15[[#This Row],[CAT2]]))</f>
        <v>FIJO</v>
      </c>
      <c r="N876" s="86" t="str">
        <f>_xlfn.XLOOKUP(Tabla15[[#This Row],[cedula]],TFECHA[cedula],TFECHA[desde],"")</f>
        <v/>
      </c>
      <c r="O876" s="86" t="str">
        <f>_xlfn.XLOOKUP(Tabla15[[#This Row],[cedula]],TFECHA[cedula],TFECHA[hasta],"")</f>
        <v/>
      </c>
      <c r="P876" s="34">
        <f>_xlfn.XLOOKUP(Tabla15[[#This Row],[COD]],TNOMINA[CODIGO],TNOMINA[sbruto])</f>
        <v>35000</v>
      </c>
      <c r="Q876" s="34">
        <f>_xlfn.XLOOKUP(Tabla15[[#This Row],[COD]],TNOMINA[CODIGO],TNOMINA[ISR])</f>
        <v>0</v>
      </c>
      <c r="R876" s="34">
        <f>_xlfn.XLOOKUP(Tabla15[[#This Row],[COD]],TNOMINA[CODIGO],TNOMINA[SFS])</f>
        <v>1064</v>
      </c>
      <c r="S876" s="34">
        <f>_xlfn.XLOOKUP(Tabla15[[#This Row],[COD]],TNOMINA[CODIGO],TNOMINA[AFP])</f>
        <v>1004.5</v>
      </c>
      <c r="T876" s="34">
        <f>_xlfn.XLOOKUP(Tabla15[[#This Row],[COD]],TNOMINA[CODIGO],TNOMINA[Otros Descuentos])</f>
        <v>0</v>
      </c>
      <c r="U876" s="34">
        <f>_xlfn.XLOOKUP(Tabla15[[#This Row],[COD]],TNOMINA[CODIGO],TNOMINA[sneto])</f>
        <v>32906.5</v>
      </c>
      <c r="V876" s="21" t="str" cm="1">
        <f t="array" ref="V876">_xlfn.XLOOKUP(Tabla15[[#This Row],[cedula]],MINC_022025[NUMERO_DOCUMENTO],LEFT(MINC_022025[GENERO],1))</f>
        <v>M</v>
      </c>
      <c r="W876" s="56" t="str">
        <f>_xlfn.XLOOKUP(Tabla15[[#This Row],[DIRECCIÓN O DEPARTAMENTO]],MINC_022025[LUGAR_FUNCIONES],MINC_022025[LUGAR_FUNCIONES_CODIGO])</f>
        <v>01.83.06.00.02.00.01</v>
      </c>
      <c r="X876" s="21">
        <f>LEN(Tabla15[[#This Row],[CODIGO LUGAR]])</f>
        <v>20</v>
      </c>
      <c r="Y876" s="21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>
      <c r="A877" s="42" t="str">
        <f>Tabla15[[#This Row],[cedula]]&amp;Tabla15[[#This Row],[CTA]]&amp;Tabla15[[#This Row],[prog]]</f>
        <v>048004764442.1.1.1.0101</v>
      </c>
      <c r="B877" s="21" t="s">
        <v>1787</v>
      </c>
      <c r="C877" s="59" t="s">
        <v>1807</v>
      </c>
      <c r="D877" s="59" t="s">
        <v>5730</v>
      </c>
      <c r="E877" s="59" t="s">
        <v>5731</v>
      </c>
      <c r="F877" s="59" t="s">
        <v>9</v>
      </c>
      <c r="G877" s="59" t="s">
        <v>1260</v>
      </c>
      <c r="H877" s="21" t="str">
        <f>_xlfn.XLOOKUP(Tabla15[[#This Row],[cedula]],MINC_022025[CATEGORIA_PROPIA],MINC_022025[FECHA_INGRESO_PRIMER_CARGO],_xlfn.XLOOKUP(Tabla15[[#This Row],[COD]],TNOMINA[CODIGO],TNOMINA[nombre]))</f>
        <v>BENITO CUEVAS FRANCO</v>
      </c>
      <c r="I877" s="21" t="str">
        <f>_xlfn.XLOOKUP(Tabla15[[#This Row],[cedula]],MINC_022025[CATEGORIA_PROPIA],MINC_022025[CARGO],_xlfn.XLOOKUP(Tabla15[[#This Row],[COD]],TNOMINA[CODIGO],TNOMINA[cargo]))</f>
        <v>GESTOR CULTURAL</v>
      </c>
      <c r="J877" s="21" t="str">
        <f>_xlfn.XLOOKUP(Tabla15[[#This Row],[cedula]],MINC_022025[NUMERO_DOCUMENTO],MINC_022025[LUGAR_FUNCIONES])</f>
        <v>OFICINA PROVINCIAL DE LA CULTURA</v>
      </c>
      <c r="K8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7" s="21" t="str">
        <f>_xlfn.XLOOKUP(Tabla15[[#This Row],[CARGO]],TSIMPLIFICADO[CARGO],TSIMPLIFICADO[CATEGORIA DEL SERVIDOR],Tabla15[[#This Row],[TIPO]])</f>
        <v>FIJO</v>
      </c>
      <c r="M877" s="21" t="str">
        <f>IF(Tabla15[[#This Row],[CTA]]="2.1.1.3.01","TRAMITE DE PENSION",IF(Tabla15[[#This Row],[CAT1]]&lt;&gt;"",Tabla15[[#This Row],[CAT1]],Tabla15[[#This Row],[CAT2]]))</f>
        <v>FIJO</v>
      </c>
      <c r="N877" s="86" t="str">
        <f>_xlfn.XLOOKUP(Tabla15[[#This Row],[cedula]],TFECHA[cedula],TFECHA[desde],"")</f>
        <v/>
      </c>
      <c r="O877" s="86" t="str">
        <f>_xlfn.XLOOKUP(Tabla15[[#This Row],[cedula]],TFECHA[cedula],TFECHA[hasta],"")</f>
        <v/>
      </c>
      <c r="P877" s="34">
        <f>_xlfn.XLOOKUP(Tabla15[[#This Row],[COD]],TNOMINA[CODIGO],TNOMINA[sbruto])</f>
        <v>35000</v>
      </c>
      <c r="Q877" s="34">
        <f>_xlfn.XLOOKUP(Tabla15[[#This Row],[COD]],TNOMINA[CODIGO],TNOMINA[ISR])</f>
        <v>0</v>
      </c>
      <c r="R877" s="34">
        <f>_xlfn.XLOOKUP(Tabla15[[#This Row],[COD]],TNOMINA[CODIGO],TNOMINA[SFS])</f>
        <v>1064</v>
      </c>
      <c r="S877" s="34">
        <f>_xlfn.XLOOKUP(Tabla15[[#This Row],[COD]],TNOMINA[CODIGO],TNOMINA[AFP])</f>
        <v>1004.5</v>
      </c>
      <c r="T877" s="34">
        <f>_xlfn.XLOOKUP(Tabla15[[#This Row],[COD]],TNOMINA[CODIGO],TNOMINA[Otros Descuentos])</f>
        <v>0</v>
      </c>
      <c r="U877" s="34">
        <f>_xlfn.XLOOKUP(Tabla15[[#This Row],[COD]],TNOMINA[CODIGO],TNOMINA[sneto])</f>
        <v>32906.5</v>
      </c>
      <c r="V877" s="21" t="str" cm="1">
        <f t="array" ref="V877">_xlfn.XLOOKUP(Tabla15[[#This Row],[cedula]],MINC_022025[NUMERO_DOCUMENTO],LEFT(MINC_022025[GENERO],1))</f>
        <v>M</v>
      </c>
      <c r="W877" s="56" t="str">
        <f>_xlfn.XLOOKUP(Tabla15[[#This Row],[DIRECCIÓN O DEPARTAMENTO]],MINC_022025[LUGAR_FUNCIONES],MINC_022025[LUGAR_FUNCIONES_CODIGO])</f>
        <v>01.83.06.00.02.00.01</v>
      </c>
      <c r="X877" s="21">
        <f>LEN(Tabla15[[#This Row],[CODIGO LUGAR]])</f>
        <v>20</v>
      </c>
      <c r="Y877" s="21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>
      <c r="A878" s="42" t="str">
        <f>Tabla15[[#This Row],[cedula]]&amp;Tabla15[[#This Row],[CTA]]&amp;Tabla15[[#This Row],[prog]]</f>
        <v>402120004972.1.1.1.0101</v>
      </c>
      <c r="B878" s="21" t="s">
        <v>1787</v>
      </c>
      <c r="C878" s="59" t="s">
        <v>1807</v>
      </c>
      <c r="D878" s="59" t="s">
        <v>5730</v>
      </c>
      <c r="E878" s="59" t="s">
        <v>5731</v>
      </c>
      <c r="F878" s="59" t="s">
        <v>9</v>
      </c>
      <c r="G878" s="59" t="s">
        <v>2949</v>
      </c>
      <c r="H878" s="21" t="str">
        <f>_xlfn.XLOOKUP(Tabla15[[#This Row],[cedula]],MINC_022025[CATEGORIA_PROPIA],MINC_022025[FECHA_INGRESO_PRIMER_CARGO],_xlfn.XLOOKUP(Tabla15[[#This Row],[COD]],TNOMINA[CODIGO],TNOMINA[nombre]))</f>
        <v>CAROLINE CHALAS SUAREZ</v>
      </c>
      <c r="I878" s="21" t="str">
        <f>_xlfn.XLOOKUP(Tabla15[[#This Row],[cedula]],MINC_022025[CATEGORIA_PROPIA],MINC_022025[CARGO],_xlfn.XLOOKUP(Tabla15[[#This Row],[COD]],TNOMINA[CODIGO],TNOMINA[cargo]))</f>
        <v>SECRETARIA</v>
      </c>
      <c r="J878" s="21" t="str">
        <f>_xlfn.XLOOKUP(Tabla15[[#This Row],[cedula]],MINC_022025[NUMERO_DOCUMENTO],MINC_022025[LUGAR_FUNCIONES])</f>
        <v>OFICINA PROVINCIAL DE LA CULTURA</v>
      </c>
      <c r="K8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8" s="21" t="str">
        <f>_xlfn.XLOOKUP(Tabla15[[#This Row],[CARGO]],TSIMPLIFICADO[CARGO],TSIMPLIFICADO[CATEGORIA DEL SERVIDOR],Tabla15[[#This Row],[TIPO]])</f>
        <v>ESTATUTO SIMPLIFICADO</v>
      </c>
      <c r="M878" s="21" t="str">
        <f>IF(Tabla15[[#This Row],[CTA]]="2.1.1.3.01","TRAMITE DE PENSION",IF(Tabla15[[#This Row],[CAT1]]&lt;&gt;"",Tabla15[[#This Row],[CAT1]],Tabla15[[#This Row],[CAT2]]))</f>
        <v>ESTATUTO SIMPLIFICADO</v>
      </c>
      <c r="N878" s="86" t="str">
        <f>_xlfn.XLOOKUP(Tabla15[[#This Row],[cedula]],TFECHA[cedula],TFECHA[desde],"")</f>
        <v/>
      </c>
      <c r="O878" s="86" t="str">
        <f>_xlfn.XLOOKUP(Tabla15[[#This Row],[cedula]],TFECHA[cedula],TFECHA[hasta],"")</f>
        <v/>
      </c>
      <c r="P878" s="34">
        <f>_xlfn.XLOOKUP(Tabla15[[#This Row],[COD]],TNOMINA[CODIGO],TNOMINA[sbruto])</f>
        <v>35000</v>
      </c>
      <c r="Q878" s="34">
        <f>_xlfn.XLOOKUP(Tabla15[[#This Row],[COD]],TNOMINA[CODIGO],TNOMINA[ISR])</f>
        <v>0</v>
      </c>
      <c r="R878" s="34">
        <f>_xlfn.XLOOKUP(Tabla15[[#This Row],[COD]],TNOMINA[CODIGO],TNOMINA[SFS])</f>
        <v>1064</v>
      </c>
      <c r="S878" s="34">
        <f>_xlfn.XLOOKUP(Tabla15[[#This Row],[COD]],TNOMINA[CODIGO],TNOMINA[AFP])</f>
        <v>1004.5</v>
      </c>
      <c r="T878" s="34">
        <f>_xlfn.XLOOKUP(Tabla15[[#This Row],[COD]],TNOMINA[CODIGO],TNOMINA[Otros Descuentos])</f>
        <v>0</v>
      </c>
      <c r="U878" s="34">
        <f>_xlfn.XLOOKUP(Tabla15[[#This Row],[COD]],TNOMINA[CODIGO],TNOMINA[sneto])</f>
        <v>32906.5</v>
      </c>
      <c r="V878" s="21" t="str" cm="1">
        <f t="array" ref="V878">_xlfn.XLOOKUP(Tabla15[[#This Row],[cedula]],MINC_022025[NUMERO_DOCUMENTO],LEFT(MINC_022025[GENERO],1))</f>
        <v>F</v>
      </c>
      <c r="W878" s="56" t="str">
        <f>_xlfn.XLOOKUP(Tabla15[[#This Row],[DIRECCIÓN O DEPARTAMENTO]],MINC_022025[LUGAR_FUNCIONES],MINC_022025[LUGAR_FUNCIONES_CODIGO])</f>
        <v>01.83.06.00.02.00.01</v>
      </c>
      <c r="X878" s="21">
        <f>LEN(Tabla15[[#This Row],[CODIGO LUGAR]])</f>
        <v>20</v>
      </c>
      <c r="Y878" s="21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>
      <c r="A879" s="42" t="str">
        <f>Tabla15[[#This Row],[cedula]]&amp;Tabla15[[#This Row],[CTA]]&amp;Tabla15[[#This Row],[prog]]</f>
        <v>047000053352.1.1.1.0101</v>
      </c>
      <c r="B879" s="21" t="s">
        <v>1787</v>
      </c>
      <c r="C879" s="59" t="s">
        <v>1807</v>
      </c>
      <c r="D879" s="59" t="s">
        <v>5730</v>
      </c>
      <c r="E879" s="59" t="s">
        <v>5731</v>
      </c>
      <c r="F879" s="59" t="s">
        <v>9</v>
      </c>
      <c r="G879" s="59" t="s">
        <v>1316</v>
      </c>
      <c r="H879" s="21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79" s="21" t="str">
        <f>_xlfn.XLOOKUP(Tabla15[[#This Row],[cedula]],MINC_022025[CATEGORIA_PROPIA],MINC_022025[CARGO],_xlfn.XLOOKUP(Tabla15[[#This Row],[COD]],TNOMINA[CODIGO],TNOMINA[cargo]))</f>
        <v>GESTOR CULTURAL</v>
      </c>
      <c r="J879" s="21" t="str">
        <f>_xlfn.XLOOKUP(Tabla15[[#This Row],[cedula]],MINC_022025[NUMERO_DOCUMENTO],MINC_022025[LUGAR_FUNCIONES])</f>
        <v>OFICINA PROVINCIAL DE LA CULTURA</v>
      </c>
      <c r="K8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79" s="21" t="str">
        <f>_xlfn.XLOOKUP(Tabla15[[#This Row],[CARGO]],TSIMPLIFICADO[CARGO],TSIMPLIFICADO[CATEGORIA DEL SERVIDOR],Tabla15[[#This Row],[TIPO]])</f>
        <v>FIJO</v>
      </c>
      <c r="M879" s="21" t="str">
        <f>IF(Tabla15[[#This Row],[CTA]]="2.1.1.3.01","TRAMITE DE PENSION",IF(Tabla15[[#This Row],[CAT1]]&lt;&gt;"",Tabla15[[#This Row],[CAT1]],Tabla15[[#This Row],[CAT2]]))</f>
        <v>FIJO</v>
      </c>
      <c r="N879" s="86" t="str">
        <f>_xlfn.XLOOKUP(Tabla15[[#This Row],[cedula]],TFECHA[cedula],TFECHA[desde],"")</f>
        <v/>
      </c>
      <c r="O879" s="86" t="str">
        <f>_xlfn.XLOOKUP(Tabla15[[#This Row],[cedula]],TFECHA[cedula],TFECHA[hasta],"")</f>
        <v/>
      </c>
      <c r="P879" s="34">
        <f>_xlfn.XLOOKUP(Tabla15[[#This Row],[COD]],TNOMINA[CODIGO],TNOMINA[sbruto])</f>
        <v>35000</v>
      </c>
      <c r="Q879" s="34">
        <f>_xlfn.XLOOKUP(Tabla15[[#This Row],[COD]],TNOMINA[CODIGO],TNOMINA[ISR])</f>
        <v>0</v>
      </c>
      <c r="R879" s="34">
        <f>_xlfn.XLOOKUP(Tabla15[[#This Row],[COD]],TNOMINA[CODIGO],TNOMINA[SFS])</f>
        <v>1064</v>
      </c>
      <c r="S879" s="34">
        <f>_xlfn.XLOOKUP(Tabla15[[#This Row],[COD]],TNOMINA[CODIGO],TNOMINA[AFP])</f>
        <v>1004.5</v>
      </c>
      <c r="T879" s="34">
        <f>_xlfn.XLOOKUP(Tabla15[[#This Row],[COD]],TNOMINA[CODIGO],TNOMINA[Otros Descuentos])</f>
        <v>0</v>
      </c>
      <c r="U879" s="34">
        <f>_xlfn.XLOOKUP(Tabla15[[#This Row],[COD]],TNOMINA[CODIGO],TNOMINA[sneto])</f>
        <v>32906.5</v>
      </c>
      <c r="V879" s="21" t="str" cm="1">
        <f t="array" ref="V879">_xlfn.XLOOKUP(Tabla15[[#This Row],[cedula]],MINC_022025[NUMERO_DOCUMENTO],LEFT(MINC_022025[GENERO],1))</f>
        <v>M</v>
      </c>
      <c r="W879" s="56" t="str">
        <f>_xlfn.XLOOKUP(Tabla15[[#This Row],[DIRECCIÓN O DEPARTAMENTO]],MINC_022025[LUGAR_FUNCIONES],MINC_022025[LUGAR_FUNCIONES_CODIGO])</f>
        <v>01.83.06.00.02.00.01</v>
      </c>
      <c r="X879" s="21">
        <f>LEN(Tabla15[[#This Row],[CODIGO LUGAR]])</f>
        <v>20</v>
      </c>
      <c r="Y879" s="21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42" t="str">
        <f>Tabla15[[#This Row],[cedula]]&amp;Tabla15[[#This Row],[CTA]]&amp;Tabla15[[#This Row],[prog]]</f>
        <v>056008167052.1.1.1.0101</v>
      </c>
      <c r="B880" s="21" t="s">
        <v>1787</v>
      </c>
      <c r="C880" s="59" t="s">
        <v>1807</v>
      </c>
      <c r="D880" s="59" t="s">
        <v>5730</v>
      </c>
      <c r="E880" s="59" t="s">
        <v>5731</v>
      </c>
      <c r="F880" s="59" t="s">
        <v>9</v>
      </c>
      <c r="G880" s="59" t="s">
        <v>1357</v>
      </c>
      <c r="H880" s="21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80" s="21" t="str">
        <f>_xlfn.XLOOKUP(Tabla15[[#This Row],[cedula]],MINC_022025[CATEGORIA_PROPIA],MINC_022025[CARGO],_xlfn.XLOOKUP(Tabla15[[#This Row],[COD]],TNOMINA[CODIGO],TNOMINA[cargo]))</f>
        <v>GESTOR CULTURAL</v>
      </c>
      <c r="J880" s="21" t="str">
        <f>_xlfn.XLOOKUP(Tabla15[[#This Row],[cedula]],MINC_022025[NUMERO_DOCUMENTO],MINC_022025[LUGAR_FUNCIONES])</f>
        <v>OFICINA PROVINCIAL DE LA CULTURA</v>
      </c>
      <c r="K8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0" s="21" t="str">
        <f>_xlfn.XLOOKUP(Tabla15[[#This Row],[CARGO]],TSIMPLIFICADO[CARGO],TSIMPLIFICADO[CATEGORIA DEL SERVIDOR],Tabla15[[#This Row],[TIPO]])</f>
        <v>FIJO</v>
      </c>
      <c r="M880" s="21" t="str">
        <f>IF(Tabla15[[#This Row],[CTA]]="2.1.1.3.01","TRAMITE DE PENSION",IF(Tabla15[[#This Row],[CAT1]]&lt;&gt;"",Tabla15[[#This Row],[CAT1]],Tabla15[[#This Row],[CAT2]]))</f>
        <v>FIJO</v>
      </c>
      <c r="N880" s="86" t="str">
        <f>_xlfn.XLOOKUP(Tabla15[[#This Row],[cedula]],TFECHA[cedula],TFECHA[desde],"")</f>
        <v/>
      </c>
      <c r="O880" s="86" t="str">
        <f>_xlfn.XLOOKUP(Tabla15[[#This Row],[cedula]],TFECHA[cedula],TFECHA[hasta],"")</f>
        <v/>
      </c>
      <c r="P880" s="34">
        <f>_xlfn.XLOOKUP(Tabla15[[#This Row],[COD]],TNOMINA[CODIGO],TNOMINA[sbruto])</f>
        <v>35000</v>
      </c>
      <c r="Q880" s="34">
        <f>_xlfn.XLOOKUP(Tabla15[[#This Row],[COD]],TNOMINA[CODIGO],TNOMINA[ISR])</f>
        <v>0</v>
      </c>
      <c r="R880" s="34">
        <f>_xlfn.XLOOKUP(Tabla15[[#This Row],[COD]],TNOMINA[CODIGO],TNOMINA[SFS])</f>
        <v>1064</v>
      </c>
      <c r="S880" s="34">
        <f>_xlfn.XLOOKUP(Tabla15[[#This Row],[COD]],TNOMINA[CODIGO],TNOMINA[AFP])</f>
        <v>1004.5</v>
      </c>
      <c r="T880" s="34">
        <f>_xlfn.XLOOKUP(Tabla15[[#This Row],[COD]],TNOMINA[CODIGO],TNOMINA[Otros Descuentos])</f>
        <v>0</v>
      </c>
      <c r="U880" s="34">
        <f>_xlfn.XLOOKUP(Tabla15[[#This Row],[COD]],TNOMINA[CODIGO],TNOMINA[sneto])</f>
        <v>32906.5</v>
      </c>
      <c r="V880" s="21" t="str" cm="1">
        <f t="array" ref="V880">_xlfn.XLOOKUP(Tabla15[[#This Row],[cedula]],MINC_022025[NUMERO_DOCUMENTO],LEFT(MINC_022025[GENERO],1))</f>
        <v>M</v>
      </c>
      <c r="W880" s="56" t="str">
        <f>_xlfn.XLOOKUP(Tabla15[[#This Row],[DIRECCIÓN O DEPARTAMENTO]],MINC_022025[LUGAR_FUNCIONES],MINC_022025[LUGAR_FUNCIONES_CODIGO])</f>
        <v>01.83.06.00.02.00.01</v>
      </c>
      <c r="X880" s="21">
        <f>LEN(Tabla15[[#This Row],[CODIGO LUGAR]])</f>
        <v>20</v>
      </c>
      <c r="Y880" s="21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>
      <c r="A881" s="42" t="str">
        <f>Tabla15[[#This Row],[cedula]]&amp;Tabla15[[#This Row],[CTA]]&amp;Tabla15[[#This Row],[prog]]</f>
        <v>031042381532.1.1.1.0101</v>
      </c>
      <c r="B881" s="21" t="s">
        <v>1787</v>
      </c>
      <c r="C881" s="59" t="s">
        <v>1807</v>
      </c>
      <c r="D881" s="59" t="s">
        <v>5730</v>
      </c>
      <c r="E881" s="59" t="s">
        <v>5731</v>
      </c>
      <c r="F881" s="59" t="s">
        <v>9</v>
      </c>
      <c r="G881" s="59" t="s">
        <v>2329</v>
      </c>
      <c r="H881" s="21" t="str">
        <f>_xlfn.XLOOKUP(Tabla15[[#This Row],[cedula]],MINC_022025[CATEGORIA_PROPIA],MINC_022025[FECHA_INGRESO_PRIMER_CARGO],_xlfn.XLOOKUP(Tabla15[[#This Row],[COD]],TNOMINA[CODIGO],TNOMINA[nombre]))</f>
        <v>RAMON ANTONIO ACEVEDO</v>
      </c>
      <c r="I881" s="21" t="str">
        <f>_xlfn.XLOOKUP(Tabla15[[#This Row],[cedula]],MINC_022025[CATEGORIA_PROPIA],MINC_022025[CARGO],_xlfn.XLOOKUP(Tabla15[[#This Row],[COD]],TNOMINA[CODIGO],TNOMINA[cargo]))</f>
        <v>AUXILIAR ADMINISTRATIVO (A)</v>
      </c>
      <c r="J881" s="21" t="str">
        <f>_xlfn.XLOOKUP(Tabla15[[#This Row],[cedula]],MINC_022025[NUMERO_DOCUMENTO],MINC_022025[LUGAR_FUNCIONES])</f>
        <v>OFICINA PROVINCIAL DE LA CULTURA</v>
      </c>
      <c r="K8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1" s="21" t="str">
        <f>_xlfn.XLOOKUP(Tabla15[[#This Row],[CARGO]],TSIMPLIFICADO[CARGO],TSIMPLIFICADO[CATEGORIA DEL SERVIDOR],Tabla15[[#This Row],[TIPO]])</f>
        <v>ESTATUTO SIMPLIFICADO</v>
      </c>
      <c r="M881" s="21" t="str">
        <f>IF(Tabla15[[#This Row],[CTA]]="2.1.1.3.01","TRAMITE DE PENSION",IF(Tabla15[[#This Row],[CAT1]]&lt;&gt;"",Tabla15[[#This Row],[CAT1]],Tabla15[[#This Row],[CAT2]]))</f>
        <v>ESTATUTO SIMPLIFICADO</v>
      </c>
      <c r="N881" s="86" t="str">
        <f>_xlfn.XLOOKUP(Tabla15[[#This Row],[cedula]],TFECHA[cedula],TFECHA[desde],"")</f>
        <v/>
      </c>
      <c r="O881" s="86" t="str">
        <f>_xlfn.XLOOKUP(Tabla15[[#This Row],[cedula]],TFECHA[cedula],TFECHA[hasta],"")</f>
        <v/>
      </c>
      <c r="P881" s="34">
        <f>_xlfn.XLOOKUP(Tabla15[[#This Row],[COD]],TNOMINA[CODIGO],TNOMINA[sbruto])</f>
        <v>35000</v>
      </c>
      <c r="Q881" s="34">
        <f>_xlfn.XLOOKUP(Tabla15[[#This Row],[COD]],TNOMINA[CODIGO],TNOMINA[ISR])</f>
        <v>0</v>
      </c>
      <c r="R881" s="34">
        <f>_xlfn.XLOOKUP(Tabla15[[#This Row],[COD]],TNOMINA[CODIGO],TNOMINA[SFS])</f>
        <v>1064</v>
      </c>
      <c r="S881" s="34">
        <f>_xlfn.XLOOKUP(Tabla15[[#This Row],[COD]],TNOMINA[CODIGO],TNOMINA[AFP])</f>
        <v>1004.5</v>
      </c>
      <c r="T881" s="34">
        <f>_xlfn.XLOOKUP(Tabla15[[#This Row],[COD]],TNOMINA[CODIGO],TNOMINA[Otros Descuentos])</f>
        <v>0</v>
      </c>
      <c r="U881" s="34">
        <f>_xlfn.XLOOKUP(Tabla15[[#This Row],[COD]],TNOMINA[CODIGO],TNOMINA[sneto])</f>
        <v>32906.5</v>
      </c>
      <c r="V881" s="21" t="str" cm="1">
        <f t="array" ref="V881">_xlfn.XLOOKUP(Tabla15[[#This Row],[cedula]],MINC_022025[NUMERO_DOCUMENTO],LEFT(MINC_022025[GENERO],1))</f>
        <v>M</v>
      </c>
      <c r="W881" s="56" t="str">
        <f>_xlfn.XLOOKUP(Tabla15[[#This Row],[DIRECCIÓN O DEPARTAMENTO]],MINC_022025[LUGAR_FUNCIONES],MINC_022025[LUGAR_FUNCIONES_CODIGO])</f>
        <v>01.83.06.00.02.00.01</v>
      </c>
      <c r="X881" s="21">
        <f>LEN(Tabla15[[#This Row],[CODIGO LUGAR]])</f>
        <v>20</v>
      </c>
      <c r="Y881" s="21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42" t="str">
        <f>Tabla15[[#This Row],[cedula]]&amp;Tabla15[[#This Row],[CTA]]&amp;Tabla15[[#This Row],[prog]]</f>
        <v>056000959532.1.1.1.0101</v>
      </c>
      <c r="B882" s="21" t="s">
        <v>1787</v>
      </c>
      <c r="C882" s="59" t="s">
        <v>1807</v>
      </c>
      <c r="D882" s="59" t="s">
        <v>5730</v>
      </c>
      <c r="E882" s="59" t="s">
        <v>5731</v>
      </c>
      <c r="F882" s="59" t="s">
        <v>9</v>
      </c>
      <c r="G882" s="59" t="s">
        <v>1395</v>
      </c>
      <c r="H882" s="21" t="str">
        <f>_xlfn.XLOOKUP(Tabla15[[#This Row],[cedula]],MINC_022025[CATEGORIA_PROPIA],MINC_022025[FECHA_INGRESO_PRIMER_CARGO],_xlfn.XLOOKUP(Tabla15[[#This Row],[COD]],TNOMINA[CODIGO],TNOMINA[nombre]))</f>
        <v>RAMON ANTONIO MATRILLE</v>
      </c>
      <c r="I882" s="21" t="str">
        <f>_xlfn.XLOOKUP(Tabla15[[#This Row],[cedula]],MINC_022025[CATEGORIA_PROPIA],MINC_022025[CARGO],_xlfn.XLOOKUP(Tabla15[[#This Row],[COD]],TNOMINA[CODIGO],TNOMINA[cargo]))</f>
        <v>GESTOR CULTURAL</v>
      </c>
      <c r="J882" s="21" t="str">
        <f>_xlfn.XLOOKUP(Tabla15[[#This Row],[cedula]],MINC_022025[NUMERO_DOCUMENTO],MINC_022025[LUGAR_FUNCIONES])</f>
        <v>OFICINA PROVINCIAL DE LA CULTURA</v>
      </c>
      <c r="K8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2" s="21" t="str">
        <f>_xlfn.XLOOKUP(Tabla15[[#This Row],[CARGO]],TSIMPLIFICADO[CARGO],TSIMPLIFICADO[CATEGORIA DEL SERVIDOR],Tabla15[[#This Row],[TIPO]])</f>
        <v>FIJO</v>
      </c>
      <c r="M882" s="21" t="str">
        <f>IF(Tabla15[[#This Row],[CTA]]="2.1.1.3.01","TRAMITE DE PENSION",IF(Tabla15[[#This Row],[CAT1]]&lt;&gt;"",Tabla15[[#This Row],[CAT1]],Tabla15[[#This Row],[CAT2]]))</f>
        <v>FIJO</v>
      </c>
      <c r="N882" s="86" t="str">
        <f>_xlfn.XLOOKUP(Tabla15[[#This Row],[cedula]],TFECHA[cedula],TFECHA[desde],"")</f>
        <v/>
      </c>
      <c r="O882" s="86" t="str">
        <f>_xlfn.XLOOKUP(Tabla15[[#This Row],[cedula]],TFECHA[cedula],TFECHA[hasta],"")</f>
        <v/>
      </c>
      <c r="P882" s="34">
        <f>_xlfn.XLOOKUP(Tabla15[[#This Row],[COD]],TNOMINA[CODIGO],TNOMINA[sbruto])</f>
        <v>35000</v>
      </c>
      <c r="Q882" s="34">
        <f>_xlfn.XLOOKUP(Tabla15[[#This Row],[COD]],TNOMINA[CODIGO],TNOMINA[ISR])</f>
        <v>0</v>
      </c>
      <c r="R882" s="34">
        <f>_xlfn.XLOOKUP(Tabla15[[#This Row],[COD]],TNOMINA[CODIGO],TNOMINA[SFS])</f>
        <v>1064</v>
      </c>
      <c r="S882" s="34">
        <f>_xlfn.XLOOKUP(Tabla15[[#This Row],[COD]],TNOMINA[CODIGO],TNOMINA[AFP])</f>
        <v>1004.5</v>
      </c>
      <c r="T882" s="34">
        <f>_xlfn.XLOOKUP(Tabla15[[#This Row],[COD]],TNOMINA[CODIGO],TNOMINA[Otros Descuentos])</f>
        <v>0</v>
      </c>
      <c r="U882" s="34">
        <f>_xlfn.XLOOKUP(Tabla15[[#This Row],[COD]],TNOMINA[CODIGO],TNOMINA[sneto])</f>
        <v>22765.42</v>
      </c>
      <c r="V882" s="21" t="str" cm="1">
        <f t="array" ref="V882">_xlfn.XLOOKUP(Tabla15[[#This Row],[cedula]],MINC_022025[NUMERO_DOCUMENTO],LEFT(MINC_022025[GENERO],1))</f>
        <v>M</v>
      </c>
      <c r="W882" s="56" t="str">
        <f>_xlfn.XLOOKUP(Tabla15[[#This Row],[DIRECCIÓN O DEPARTAMENTO]],MINC_022025[LUGAR_FUNCIONES],MINC_022025[LUGAR_FUNCIONES_CODIGO])</f>
        <v>01.83.06.00.02.00.01</v>
      </c>
      <c r="X882" s="21">
        <f>LEN(Tabla15[[#This Row],[CODIGO LUGAR]])</f>
        <v>20</v>
      </c>
      <c r="Y882" s="21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>
      <c r="A883" s="42" t="str">
        <f>Tabla15[[#This Row],[cedula]]&amp;Tabla15[[#This Row],[CTA]]&amp;Tabla15[[#This Row],[prog]]</f>
        <v>048002979232.1.1.1.0101</v>
      </c>
      <c r="B883" s="21" t="s">
        <v>1787</v>
      </c>
      <c r="C883" s="59" t="s">
        <v>1807</v>
      </c>
      <c r="D883" s="59" t="s">
        <v>5730</v>
      </c>
      <c r="E883" s="59" t="s">
        <v>5731</v>
      </c>
      <c r="F883" s="59" t="s">
        <v>9</v>
      </c>
      <c r="G883" s="59" t="s">
        <v>1396</v>
      </c>
      <c r="H883" s="21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83" s="21" t="str">
        <f>_xlfn.XLOOKUP(Tabla15[[#This Row],[cedula]],MINC_022025[CATEGORIA_PROPIA],MINC_022025[CARGO],_xlfn.XLOOKUP(Tabla15[[#This Row],[COD]],TNOMINA[CODIGO],TNOMINA[cargo]))</f>
        <v>GESTOR CULTURAL</v>
      </c>
      <c r="J883" s="21" t="str">
        <f>_xlfn.XLOOKUP(Tabla15[[#This Row],[cedula]],MINC_022025[NUMERO_DOCUMENTO],MINC_022025[LUGAR_FUNCIONES])</f>
        <v>OFICINA PROVINCIAL DE LA CULTURA</v>
      </c>
      <c r="K8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3" s="21" t="str">
        <f>_xlfn.XLOOKUP(Tabla15[[#This Row],[CARGO]],TSIMPLIFICADO[CARGO],TSIMPLIFICADO[CATEGORIA DEL SERVIDOR],Tabla15[[#This Row],[TIPO]])</f>
        <v>FIJO</v>
      </c>
      <c r="M883" s="21" t="str">
        <f>IF(Tabla15[[#This Row],[CTA]]="2.1.1.3.01","TRAMITE DE PENSION",IF(Tabla15[[#This Row],[CAT1]]&lt;&gt;"",Tabla15[[#This Row],[CAT1]],Tabla15[[#This Row],[CAT2]]))</f>
        <v>FIJO</v>
      </c>
      <c r="N883" s="86" t="str">
        <f>_xlfn.XLOOKUP(Tabla15[[#This Row],[cedula]],TFECHA[cedula],TFECHA[desde],"")</f>
        <v/>
      </c>
      <c r="O883" s="86" t="str">
        <f>_xlfn.XLOOKUP(Tabla15[[#This Row],[cedula]],TFECHA[cedula],TFECHA[hasta],"")</f>
        <v/>
      </c>
      <c r="P883" s="34">
        <f>_xlfn.XLOOKUP(Tabla15[[#This Row],[COD]],TNOMINA[CODIGO],TNOMINA[sbruto])</f>
        <v>35000</v>
      </c>
      <c r="Q883" s="34">
        <f>_xlfn.XLOOKUP(Tabla15[[#This Row],[COD]],TNOMINA[CODIGO],TNOMINA[ISR])</f>
        <v>0</v>
      </c>
      <c r="R883" s="34">
        <f>_xlfn.XLOOKUP(Tabla15[[#This Row],[COD]],TNOMINA[CODIGO],TNOMINA[SFS])</f>
        <v>1064</v>
      </c>
      <c r="S883" s="34">
        <f>_xlfn.XLOOKUP(Tabla15[[#This Row],[COD]],TNOMINA[CODIGO],TNOMINA[AFP])</f>
        <v>1004.5</v>
      </c>
      <c r="T883" s="34">
        <f>_xlfn.XLOOKUP(Tabla15[[#This Row],[COD]],TNOMINA[CODIGO],TNOMINA[Otros Descuentos])</f>
        <v>0</v>
      </c>
      <c r="U883" s="34">
        <f>_xlfn.XLOOKUP(Tabla15[[#This Row],[COD]],TNOMINA[CODIGO],TNOMINA[sneto])</f>
        <v>32906.5</v>
      </c>
      <c r="V883" s="21" t="str" cm="1">
        <f t="array" ref="V883">_xlfn.XLOOKUP(Tabla15[[#This Row],[cedula]],MINC_022025[NUMERO_DOCUMENTO],LEFT(MINC_022025[GENERO],1))</f>
        <v>M</v>
      </c>
      <c r="W883" s="56" t="str">
        <f>_xlfn.XLOOKUP(Tabla15[[#This Row],[DIRECCIÓN O DEPARTAMENTO]],MINC_022025[LUGAR_FUNCIONES],MINC_022025[LUGAR_FUNCIONES_CODIGO])</f>
        <v>01.83.06.00.02.00.01</v>
      </c>
      <c r="X883" s="21">
        <f>LEN(Tabla15[[#This Row],[CODIGO LUGAR]])</f>
        <v>20</v>
      </c>
      <c r="Y883" s="21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>
      <c r="A884" s="42" t="str">
        <f>Tabla15[[#This Row],[cedula]]&amp;Tabla15[[#This Row],[CTA]]&amp;Tabla15[[#This Row],[prog]]</f>
        <v>047001091862.1.1.1.0101</v>
      </c>
      <c r="B884" s="21" t="s">
        <v>1787</v>
      </c>
      <c r="C884" s="59" t="s">
        <v>1807</v>
      </c>
      <c r="D884" s="59" t="s">
        <v>5730</v>
      </c>
      <c r="E884" s="59" t="s">
        <v>5731</v>
      </c>
      <c r="F884" s="59" t="s">
        <v>9</v>
      </c>
      <c r="G884" s="59" t="s">
        <v>1423</v>
      </c>
      <c r="H884" s="21" t="str">
        <f>_xlfn.XLOOKUP(Tabla15[[#This Row],[cedula]],MINC_022025[CATEGORIA_PROPIA],MINC_022025[FECHA_INGRESO_PRIMER_CARGO],_xlfn.XLOOKUP(Tabla15[[#This Row],[COD]],TNOMINA[CODIGO],TNOMINA[nombre]))</f>
        <v>UBALDO GARCIA HERNANDEZ</v>
      </c>
      <c r="I884" s="21" t="str">
        <f>_xlfn.XLOOKUP(Tabla15[[#This Row],[cedula]],MINC_022025[CATEGORIA_PROPIA],MINC_022025[CARGO],_xlfn.XLOOKUP(Tabla15[[#This Row],[COD]],TNOMINA[CODIGO],TNOMINA[cargo]))</f>
        <v>GESTOR CULTURAL</v>
      </c>
      <c r="J884" s="21" t="str">
        <f>_xlfn.XLOOKUP(Tabla15[[#This Row],[cedula]],MINC_022025[NUMERO_DOCUMENTO],MINC_022025[LUGAR_FUNCIONES])</f>
        <v>OFICINA PROVINCIAL DE LA CULTURA</v>
      </c>
      <c r="K8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4" s="21" t="str">
        <f>_xlfn.XLOOKUP(Tabla15[[#This Row],[CARGO]],TSIMPLIFICADO[CARGO],TSIMPLIFICADO[CATEGORIA DEL SERVIDOR],Tabla15[[#This Row],[TIPO]])</f>
        <v>FIJO</v>
      </c>
      <c r="M884" s="21" t="str">
        <f>IF(Tabla15[[#This Row],[CTA]]="2.1.1.3.01","TRAMITE DE PENSION",IF(Tabla15[[#This Row],[CAT1]]&lt;&gt;"",Tabla15[[#This Row],[CAT1]],Tabla15[[#This Row],[CAT2]]))</f>
        <v>FIJO</v>
      </c>
      <c r="N884" s="86" t="str">
        <f>_xlfn.XLOOKUP(Tabla15[[#This Row],[cedula]],TFECHA[cedula],TFECHA[desde],"")</f>
        <v/>
      </c>
      <c r="O884" s="86" t="str">
        <f>_xlfn.XLOOKUP(Tabla15[[#This Row],[cedula]],TFECHA[cedula],TFECHA[hasta],"")</f>
        <v/>
      </c>
      <c r="P884" s="34">
        <f>_xlfn.XLOOKUP(Tabla15[[#This Row],[COD]],TNOMINA[CODIGO],TNOMINA[sbruto])</f>
        <v>35000</v>
      </c>
      <c r="Q884" s="34">
        <f>_xlfn.XLOOKUP(Tabla15[[#This Row],[COD]],TNOMINA[CODIGO],TNOMINA[ISR])</f>
        <v>0</v>
      </c>
      <c r="R884" s="34">
        <f>_xlfn.XLOOKUP(Tabla15[[#This Row],[COD]],TNOMINA[CODIGO],TNOMINA[SFS])</f>
        <v>1064</v>
      </c>
      <c r="S884" s="34">
        <f>_xlfn.XLOOKUP(Tabla15[[#This Row],[COD]],TNOMINA[CODIGO],TNOMINA[AFP])</f>
        <v>1004.5</v>
      </c>
      <c r="T884" s="34">
        <f>_xlfn.XLOOKUP(Tabla15[[#This Row],[COD]],TNOMINA[CODIGO],TNOMINA[Otros Descuentos])</f>
        <v>0</v>
      </c>
      <c r="U884" s="34">
        <f>_xlfn.XLOOKUP(Tabla15[[#This Row],[COD]],TNOMINA[CODIGO],TNOMINA[sneto])</f>
        <v>32906.5</v>
      </c>
      <c r="V884" s="21" t="str" cm="1">
        <f t="array" ref="V884">_xlfn.XLOOKUP(Tabla15[[#This Row],[cedula]],MINC_022025[NUMERO_DOCUMENTO],LEFT(MINC_022025[GENERO],1))</f>
        <v>M</v>
      </c>
      <c r="W884" s="56" t="str">
        <f>_xlfn.XLOOKUP(Tabla15[[#This Row],[DIRECCIÓN O DEPARTAMENTO]],MINC_022025[LUGAR_FUNCIONES],MINC_022025[LUGAR_FUNCIONES_CODIGO])</f>
        <v>01.83.06.00.02.00.01</v>
      </c>
      <c r="X884" s="21">
        <f>LEN(Tabla15[[#This Row],[CODIGO LUGAR]])</f>
        <v>20</v>
      </c>
      <c r="Y884" s="21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>
      <c r="A885" s="42" t="str">
        <f>Tabla15[[#This Row],[cedula]]&amp;Tabla15[[#This Row],[CTA]]&amp;Tabla15[[#This Row],[prog]]</f>
        <v>402441084902.1.1.1.0101</v>
      </c>
      <c r="B885" s="21" t="s">
        <v>1787</v>
      </c>
      <c r="C885" s="59" t="s">
        <v>1807</v>
      </c>
      <c r="D885" s="59" t="s">
        <v>5730</v>
      </c>
      <c r="E885" s="59" t="s">
        <v>5731</v>
      </c>
      <c r="F885" s="59" t="s">
        <v>9</v>
      </c>
      <c r="G885" s="59" t="s">
        <v>2753</v>
      </c>
      <c r="H885" s="21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85" s="21" t="str">
        <f>_xlfn.XLOOKUP(Tabla15[[#This Row],[cedula]],MINC_022025[CATEGORIA_PROPIA],MINC_022025[CARGO],_xlfn.XLOOKUP(Tabla15[[#This Row],[COD]],TNOMINA[CODIGO],TNOMINA[cargo]))</f>
        <v>SECRETARIA</v>
      </c>
      <c r="J885" s="21" t="str">
        <f>_xlfn.XLOOKUP(Tabla15[[#This Row],[cedula]],MINC_022025[NUMERO_DOCUMENTO],MINC_022025[LUGAR_FUNCIONES])</f>
        <v>OFICINA PROVINCIAL DE LA CULTURA</v>
      </c>
      <c r="K8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5" s="21" t="str">
        <f>_xlfn.XLOOKUP(Tabla15[[#This Row],[CARGO]],TSIMPLIFICADO[CARGO],TSIMPLIFICADO[CATEGORIA DEL SERVIDOR],Tabla15[[#This Row],[TIPO]])</f>
        <v>ESTATUTO SIMPLIFICADO</v>
      </c>
      <c r="M885" s="21" t="str">
        <f>IF(Tabla15[[#This Row],[CTA]]="2.1.1.3.01","TRAMITE DE PENSION",IF(Tabla15[[#This Row],[CAT1]]&lt;&gt;"",Tabla15[[#This Row],[CAT1]],Tabla15[[#This Row],[CAT2]]))</f>
        <v>ESTATUTO SIMPLIFICADO</v>
      </c>
      <c r="N885" s="86" t="str">
        <f>_xlfn.XLOOKUP(Tabla15[[#This Row],[cedula]],TFECHA[cedula],TFECHA[desde],"")</f>
        <v/>
      </c>
      <c r="O885" s="86" t="str">
        <f>_xlfn.XLOOKUP(Tabla15[[#This Row],[cedula]],TFECHA[cedula],TFECHA[hasta],"")</f>
        <v/>
      </c>
      <c r="P885" s="34">
        <f>_xlfn.XLOOKUP(Tabla15[[#This Row],[COD]],TNOMINA[CODIGO],TNOMINA[sbruto])</f>
        <v>30000</v>
      </c>
      <c r="Q885" s="34">
        <f>_xlfn.XLOOKUP(Tabla15[[#This Row],[COD]],TNOMINA[CODIGO],TNOMINA[ISR])</f>
        <v>0</v>
      </c>
      <c r="R885" s="34">
        <f>_xlfn.XLOOKUP(Tabla15[[#This Row],[COD]],TNOMINA[CODIGO],TNOMINA[SFS])</f>
        <v>912</v>
      </c>
      <c r="S885" s="34">
        <f>_xlfn.XLOOKUP(Tabla15[[#This Row],[COD]],TNOMINA[CODIGO],TNOMINA[AFP])</f>
        <v>861</v>
      </c>
      <c r="T885" s="34">
        <f>_xlfn.XLOOKUP(Tabla15[[#This Row],[COD]],TNOMINA[CODIGO],TNOMINA[Otros Descuentos])</f>
        <v>0</v>
      </c>
      <c r="U885" s="34">
        <f>_xlfn.XLOOKUP(Tabla15[[#This Row],[COD]],TNOMINA[CODIGO],TNOMINA[sneto])</f>
        <v>28202</v>
      </c>
      <c r="V885" s="21" t="str" cm="1">
        <f t="array" ref="V885">_xlfn.XLOOKUP(Tabla15[[#This Row],[cedula]],MINC_022025[NUMERO_DOCUMENTO],LEFT(MINC_022025[GENERO],1))</f>
        <v>F</v>
      </c>
      <c r="W885" s="56" t="str">
        <f>_xlfn.XLOOKUP(Tabla15[[#This Row],[DIRECCIÓN O DEPARTAMENTO]],MINC_022025[LUGAR_FUNCIONES],MINC_022025[LUGAR_FUNCIONES_CODIGO])</f>
        <v>01.83.06.00.02.00.01</v>
      </c>
      <c r="X885" s="21">
        <f>LEN(Tabla15[[#This Row],[CODIGO LUGAR]])</f>
        <v>20</v>
      </c>
      <c r="Y885" s="21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>
      <c r="A886" s="42" t="str">
        <f>Tabla15[[#This Row],[cedula]]&amp;Tabla15[[#This Row],[CTA]]&amp;Tabla15[[#This Row],[prog]]</f>
        <v>031005824482.1.1.1.0101</v>
      </c>
      <c r="B886" s="21" t="s">
        <v>1787</v>
      </c>
      <c r="C886" s="59" t="s">
        <v>1807</v>
      </c>
      <c r="D886" s="59" t="s">
        <v>5730</v>
      </c>
      <c r="E886" s="59" t="s">
        <v>5731</v>
      </c>
      <c r="F886" s="59" t="s">
        <v>9</v>
      </c>
      <c r="G886" s="59" t="s">
        <v>2756</v>
      </c>
      <c r="H886" s="21" t="str">
        <f>_xlfn.XLOOKUP(Tabla15[[#This Row],[cedula]],MINC_022025[CATEGORIA_PROPIA],MINC_022025[FECHA_INGRESO_PRIMER_CARGO],_xlfn.XLOOKUP(Tabla15[[#This Row],[COD]],TNOMINA[CODIGO],TNOMINA[nombre]))</f>
        <v>JOSE DANIEL REYNOSO DIAZ</v>
      </c>
      <c r="I886" s="21" t="str">
        <f>_xlfn.XLOOKUP(Tabla15[[#This Row],[cedula]],MINC_022025[CATEGORIA_PROPIA],MINC_022025[CARGO],_xlfn.XLOOKUP(Tabla15[[#This Row],[COD]],TNOMINA[CODIGO],TNOMINA[cargo]))</f>
        <v>SUPERVISOR MANTENIMIENTO</v>
      </c>
      <c r="J886" s="21" t="str">
        <f>_xlfn.XLOOKUP(Tabla15[[#This Row],[cedula]],MINC_022025[NUMERO_DOCUMENTO],MINC_022025[LUGAR_FUNCIONES])</f>
        <v>OFICINA PROVINCIAL DE LA CULTURA</v>
      </c>
      <c r="K8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6" s="21" t="str">
        <f>_xlfn.XLOOKUP(Tabla15[[#This Row],[CARGO]],TSIMPLIFICADO[CARGO],TSIMPLIFICADO[CATEGORIA DEL SERVIDOR],Tabla15[[#This Row],[TIPO]])</f>
        <v>ESTATUTO SIMPLIFICADO</v>
      </c>
      <c r="M886" s="21" t="str">
        <f>IF(Tabla15[[#This Row],[CTA]]="2.1.1.3.01","TRAMITE DE PENSION",IF(Tabla15[[#This Row],[CAT1]]&lt;&gt;"",Tabla15[[#This Row],[CAT1]],Tabla15[[#This Row],[CAT2]]))</f>
        <v>ESTATUTO SIMPLIFICADO</v>
      </c>
      <c r="N886" s="86" t="str">
        <f>_xlfn.XLOOKUP(Tabla15[[#This Row],[cedula]],TFECHA[cedula],TFECHA[desde],"")</f>
        <v/>
      </c>
      <c r="O886" s="86" t="str">
        <f>_xlfn.XLOOKUP(Tabla15[[#This Row],[cedula]],TFECHA[cedula],TFECHA[hasta],"")</f>
        <v/>
      </c>
      <c r="P886" s="34">
        <f>_xlfn.XLOOKUP(Tabla15[[#This Row],[COD]],TNOMINA[CODIGO],TNOMINA[sbruto])</f>
        <v>30000</v>
      </c>
      <c r="Q886" s="34">
        <f>_xlfn.XLOOKUP(Tabla15[[#This Row],[COD]],TNOMINA[CODIGO],TNOMINA[ISR])</f>
        <v>0</v>
      </c>
      <c r="R886" s="34">
        <f>_xlfn.XLOOKUP(Tabla15[[#This Row],[COD]],TNOMINA[CODIGO],TNOMINA[SFS])</f>
        <v>912</v>
      </c>
      <c r="S886" s="34">
        <f>_xlfn.XLOOKUP(Tabla15[[#This Row],[COD]],TNOMINA[CODIGO],TNOMINA[AFP])</f>
        <v>861</v>
      </c>
      <c r="T886" s="34">
        <f>_xlfn.XLOOKUP(Tabla15[[#This Row],[COD]],TNOMINA[CODIGO],TNOMINA[Otros Descuentos])</f>
        <v>0</v>
      </c>
      <c r="U886" s="34">
        <f>_xlfn.XLOOKUP(Tabla15[[#This Row],[COD]],TNOMINA[CODIGO],TNOMINA[sneto])</f>
        <v>28202</v>
      </c>
      <c r="V886" s="21" t="str" cm="1">
        <f t="array" ref="V886">_xlfn.XLOOKUP(Tabla15[[#This Row],[cedula]],MINC_022025[NUMERO_DOCUMENTO],LEFT(MINC_022025[GENERO],1))</f>
        <v>M</v>
      </c>
      <c r="W886" s="56" t="str">
        <f>_xlfn.XLOOKUP(Tabla15[[#This Row],[DIRECCIÓN O DEPARTAMENTO]],MINC_022025[LUGAR_FUNCIONES],MINC_022025[LUGAR_FUNCIONES_CODIGO])</f>
        <v>01.83.06.00.02.00.01</v>
      </c>
      <c r="X886" s="21">
        <f>LEN(Tabla15[[#This Row],[CODIGO LUGAR]])</f>
        <v>20</v>
      </c>
      <c r="Y886" s="21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>
      <c r="A887" s="42" t="str">
        <f>Tabla15[[#This Row],[cedula]]&amp;Tabla15[[#This Row],[CTA]]&amp;Tabla15[[#This Row],[prog]]</f>
        <v>402358148332.1.1.1.0101</v>
      </c>
      <c r="B887" s="21" t="s">
        <v>1787</v>
      </c>
      <c r="C887" s="59" t="s">
        <v>1807</v>
      </c>
      <c r="D887" s="59" t="s">
        <v>5730</v>
      </c>
      <c r="E887" s="59" t="s">
        <v>5731</v>
      </c>
      <c r="F887" s="59" t="s">
        <v>9</v>
      </c>
      <c r="G887" s="59" t="s">
        <v>2757</v>
      </c>
      <c r="H887" s="21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87" s="21" t="str">
        <f>_xlfn.XLOOKUP(Tabla15[[#This Row],[cedula]],MINC_022025[CATEGORIA_PROPIA],MINC_022025[CARGO],_xlfn.XLOOKUP(Tabla15[[#This Row],[COD]],TNOMINA[CODIGO],TNOMINA[cargo]))</f>
        <v>AUXILIAR ADMINISTRATIVO (A)</v>
      </c>
      <c r="J887" s="21" t="str">
        <f>_xlfn.XLOOKUP(Tabla15[[#This Row],[cedula]],MINC_022025[NUMERO_DOCUMENTO],MINC_022025[LUGAR_FUNCIONES])</f>
        <v>OFICINA PROVINCIAL DE LA CULTURA</v>
      </c>
      <c r="K8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7" s="21" t="str">
        <f>_xlfn.XLOOKUP(Tabla15[[#This Row],[CARGO]],TSIMPLIFICADO[CARGO],TSIMPLIFICADO[CATEGORIA DEL SERVIDOR],Tabla15[[#This Row],[TIPO]])</f>
        <v>ESTATUTO SIMPLIFICADO</v>
      </c>
      <c r="M887" s="21" t="str">
        <f>IF(Tabla15[[#This Row],[CTA]]="2.1.1.3.01","TRAMITE DE PENSION",IF(Tabla15[[#This Row],[CAT1]]&lt;&gt;"",Tabla15[[#This Row],[CAT1]],Tabla15[[#This Row],[CAT2]]))</f>
        <v>ESTATUTO SIMPLIFICADO</v>
      </c>
      <c r="N887" s="86" t="str">
        <f>_xlfn.XLOOKUP(Tabla15[[#This Row],[cedula]],TFECHA[cedula],TFECHA[desde],"")</f>
        <v/>
      </c>
      <c r="O887" s="86" t="str">
        <f>_xlfn.XLOOKUP(Tabla15[[#This Row],[cedula]],TFECHA[cedula],TFECHA[hasta],"")</f>
        <v/>
      </c>
      <c r="P887" s="34">
        <f>_xlfn.XLOOKUP(Tabla15[[#This Row],[COD]],TNOMINA[CODIGO],TNOMINA[sbruto])</f>
        <v>30000</v>
      </c>
      <c r="Q887" s="34">
        <f>_xlfn.XLOOKUP(Tabla15[[#This Row],[COD]],TNOMINA[CODIGO],TNOMINA[ISR])</f>
        <v>0</v>
      </c>
      <c r="R887" s="34">
        <f>_xlfn.XLOOKUP(Tabla15[[#This Row],[COD]],TNOMINA[CODIGO],TNOMINA[SFS])</f>
        <v>912</v>
      </c>
      <c r="S887" s="34">
        <f>_xlfn.XLOOKUP(Tabla15[[#This Row],[COD]],TNOMINA[CODIGO],TNOMINA[AFP])</f>
        <v>861</v>
      </c>
      <c r="T887" s="34">
        <f>_xlfn.XLOOKUP(Tabla15[[#This Row],[COD]],TNOMINA[CODIGO],TNOMINA[Otros Descuentos])</f>
        <v>0</v>
      </c>
      <c r="U887" s="34">
        <f>_xlfn.XLOOKUP(Tabla15[[#This Row],[COD]],TNOMINA[CODIGO],TNOMINA[sneto])</f>
        <v>28202</v>
      </c>
      <c r="V887" s="21" t="str" cm="1">
        <f t="array" ref="V887">_xlfn.XLOOKUP(Tabla15[[#This Row],[cedula]],MINC_022025[NUMERO_DOCUMENTO],LEFT(MINC_022025[GENERO],1))</f>
        <v>M</v>
      </c>
      <c r="W887" s="56" t="str">
        <f>_xlfn.XLOOKUP(Tabla15[[#This Row],[DIRECCIÓN O DEPARTAMENTO]],MINC_022025[LUGAR_FUNCIONES],MINC_022025[LUGAR_FUNCIONES_CODIGO])</f>
        <v>01.83.06.00.02.00.01</v>
      </c>
      <c r="X887" s="21">
        <f>LEN(Tabla15[[#This Row],[CODIGO LUGAR]])</f>
        <v>20</v>
      </c>
      <c r="Y887" s="21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>
      <c r="A888" s="42" t="str">
        <f>Tabla15[[#This Row],[cedula]]&amp;Tabla15[[#This Row],[CTA]]&amp;Tabla15[[#This Row],[prog]]</f>
        <v>031020062142.1.1.1.0101</v>
      </c>
      <c r="B888" s="21" t="s">
        <v>1787</v>
      </c>
      <c r="C888" s="59" t="s">
        <v>1807</v>
      </c>
      <c r="D888" s="59" t="s">
        <v>5730</v>
      </c>
      <c r="E888" s="59" t="s">
        <v>5731</v>
      </c>
      <c r="F888" s="59" t="s">
        <v>9</v>
      </c>
      <c r="G888" s="59" t="s">
        <v>1649</v>
      </c>
      <c r="H888" s="21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88" s="21" t="str">
        <f>_xlfn.XLOOKUP(Tabla15[[#This Row],[cedula]],MINC_022025[CATEGORIA_PROPIA],MINC_022025[CARGO],_xlfn.XLOOKUP(Tabla15[[#This Row],[COD]],TNOMINA[CODIGO],TNOMINA[cargo]))</f>
        <v>RECEPCIONISTA</v>
      </c>
      <c r="J888" s="21" t="str">
        <f>_xlfn.XLOOKUP(Tabla15[[#This Row],[cedula]],MINC_022025[NUMERO_DOCUMENTO],MINC_022025[LUGAR_FUNCIONES])</f>
        <v>OFICINA PROVINCIAL DE LA CULTURA</v>
      </c>
      <c r="K8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8" s="21" t="str">
        <f>_xlfn.XLOOKUP(Tabla15[[#This Row],[CARGO]],TSIMPLIFICADO[CARGO],TSIMPLIFICADO[CATEGORIA DEL SERVIDOR],Tabla15[[#This Row],[TIPO]])</f>
        <v>ESTATUTO SIMPLIFICADO</v>
      </c>
      <c r="M888" s="21" t="str">
        <f>IF(Tabla15[[#This Row],[CTA]]="2.1.1.3.01","TRAMITE DE PENSION",IF(Tabla15[[#This Row],[CAT1]]&lt;&gt;"",Tabla15[[#This Row],[CAT1]],Tabla15[[#This Row],[CAT2]]))</f>
        <v>ESTATUTO SIMPLIFICADO</v>
      </c>
      <c r="N888" s="86" t="str">
        <f>_xlfn.XLOOKUP(Tabla15[[#This Row],[cedula]],TFECHA[cedula],TFECHA[desde],"")</f>
        <v/>
      </c>
      <c r="O888" s="86" t="str">
        <f>_xlfn.XLOOKUP(Tabla15[[#This Row],[cedula]],TFECHA[cedula],TFECHA[hasta],"")</f>
        <v/>
      </c>
      <c r="P888" s="34">
        <f>_xlfn.XLOOKUP(Tabla15[[#This Row],[COD]],TNOMINA[CODIGO],TNOMINA[sbruto])</f>
        <v>20000</v>
      </c>
      <c r="Q888" s="34">
        <f>_xlfn.XLOOKUP(Tabla15[[#This Row],[COD]],TNOMINA[CODIGO],TNOMINA[ISR])</f>
        <v>0</v>
      </c>
      <c r="R888" s="34">
        <f>_xlfn.XLOOKUP(Tabla15[[#This Row],[COD]],TNOMINA[CODIGO],TNOMINA[SFS])</f>
        <v>608</v>
      </c>
      <c r="S888" s="34">
        <f>_xlfn.XLOOKUP(Tabla15[[#This Row],[COD]],TNOMINA[CODIGO],TNOMINA[AFP])</f>
        <v>574</v>
      </c>
      <c r="T888" s="34">
        <f>_xlfn.XLOOKUP(Tabla15[[#This Row],[COD]],TNOMINA[CODIGO],TNOMINA[Otros Descuentos])</f>
        <v>0</v>
      </c>
      <c r="U888" s="34">
        <f>_xlfn.XLOOKUP(Tabla15[[#This Row],[COD]],TNOMINA[CODIGO],TNOMINA[sneto])</f>
        <v>18793</v>
      </c>
      <c r="V888" s="21" t="str" cm="1">
        <f t="array" ref="V888">_xlfn.XLOOKUP(Tabla15[[#This Row],[cedula]],MINC_022025[NUMERO_DOCUMENTO],LEFT(MINC_022025[GENERO],1))</f>
        <v>F</v>
      </c>
      <c r="W888" s="56" t="str">
        <f>_xlfn.XLOOKUP(Tabla15[[#This Row],[DIRECCIÓN O DEPARTAMENTO]],MINC_022025[LUGAR_FUNCIONES],MINC_022025[LUGAR_FUNCIONES_CODIGO])</f>
        <v>01.83.06.00.02.00.01</v>
      </c>
      <c r="X888" s="21">
        <f>LEN(Tabla15[[#This Row],[CODIGO LUGAR]])</f>
        <v>20</v>
      </c>
      <c r="Y888" s="21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>
      <c r="A889" s="42" t="str">
        <f>Tabla15[[#This Row],[cedula]]&amp;Tabla15[[#This Row],[CTA]]&amp;Tabla15[[#This Row],[prog]]</f>
        <v>012001586632.1.1.1.0101</v>
      </c>
      <c r="B889" s="21" t="s">
        <v>1787</v>
      </c>
      <c r="C889" s="59" t="s">
        <v>1807</v>
      </c>
      <c r="D889" s="59" t="s">
        <v>5730</v>
      </c>
      <c r="E889" s="59" t="s">
        <v>5731</v>
      </c>
      <c r="F889" s="59" t="s">
        <v>9</v>
      </c>
      <c r="G889" s="59" t="s">
        <v>2857</v>
      </c>
      <c r="H889" s="21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89" s="21" t="str">
        <f>_xlfn.XLOOKUP(Tabla15[[#This Row],[cedula]],MINC_022025[CATEGORIA_PROPIA],MINC_022025[CARGO],_xlfn.XLOOKUP(Tabla15[[#This Row],[COD]],TNOMINA[CODIGO],TNOMINA[cargo]))</f>
        <v>CONSERJE</v>
      </c>
      <c r="J889" s="21" t="str">
        <f>_xlfn.XLOOKUP(Tabla15[[#This Row],[cedula]],MINC_022025[NUMERO_DOCUMENTO],MINC_022025[LUGAR_FUNCIONES])</f>
        <v>OFICINA PROVINCIAL DE LA CULTURA</v>
      </c>
      <c r="K8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89" s="21" t="str">
        <f>_xlfn.XLOOKUP(Tabla15[[#This Row],[CARGO]],TSIMPLIFICADO[CARGO],TSIMPLIFICADO[CATEGORIA DEL SERVIDOR],Tabla15[[#This Row],[TIPO]])</f>
        <v>ESTATUTO SIMPLIFICADO</v>
      </c>
      <c r="M889" s="21" t="str">
        <f>IF(Tabla15[[#This Row],[CTA]]="2.1.1.3.01","TRAMITE DE PENSION",IF(Tabla15[[#This Row],[CAT1]]&lt;&gt;"",Tabla15[[#This Row],[CAT1]],Tabla15[[#This Row],[CAT2]]))</f>
        <v>ESTATUTO SIMPLIFICADO</v>
      </c>
      <c r="N889" s="86" t="str">
        <f>_xlfn.XLOOKUP(Tabla15[[#This Row],[cedula]],TFECHA[cedula],TFECHA[desde],"")</f>
        <v/>
      </c>
      <c r="O889" s="86" t="str">
        <f>_xlfn.XLOOKUP(Tabla15[[#This Row],[cedula]],TFECHA[cedula],TFECHA[hasta],"")</f>
        <v/>
      </c>
      <c r="P889" s="34">
        <f>_xlfn.XLOOKUP(Tabla15[[#This Row],[COD]],TNOMINA[CODIGO],TNOMINA[sbruto])</f>
        <v>18000</v>
      </c>
      <c r="Q889" s="34">
        <f>_xlfn.XLOOKUP(Tabla15[[#This Row],[COD]],TNOMINA[CODIGO],TNOMINA[ISR])</f>
        <v>0</v>
      </c>
      <c r="R889" s="34">
        <f>_xlfn.XLOOKUP(Tabla15[[#This Row],[COD]],TNOMINA[CODIGO],TNOMINA[SFS])</f>
        <v>547.20000000000005</v>
      </c>
      <c r="S889" s="34">
        <f>_xlfn.XLOOKUP(Tabla15[[#This Row],[COD]],TNOMINA[CODIGO],TNOMINA[AFP])</f>
        <v>516.6</v>
      </c>
      <c r="T889" s="34">
        <f>_xlfn.XLOOKUP(Tabla15[[#This Row],[COD]],TNOMINA[CODIGO],TNOMINA[Otros Descuentos])</f>
        <v>0</v>
      </c>
      <c r="U889" s="34">
        <f>_xlfn.XLOOKUP(Tabla15[[#This Row],[COD]],TNOMINA[CODIGO],TNOMINA[sneto])</f>
        <v>16911.2</v>
      </c>
      <c r="V889" s="21" t="str" cm="1">
        <f t="array" ref="V889">_xlfn.XLOOKUP(Tabla15[[#This Row],[cedula]],MINC_022025[NUMERO_DOCUMENTO],LEFT(MINC_022025[GENERO],1))</f>
        <v>F</v>
      </c>
      <c r="W889" s="56" t="str">
        <f>_xlfn.XLOOKUP(Tabla15[[#This Row],[DIRECCIÓN O DEPARTAMENTO]],MINC_022025[LUGAR_FUNCIONES],MINC_022025[LUGAR_FUNCIONES_CODIGO])</f>
        <v>01.83.06.00.02.00.01</v>
      </c>
      <c r="X889" s="21">
        <f>LEN(Tabla15[[#This Row],[CODIGO LUGAR]])</f>
        <v>20</v>
      </c>
      <c r="Y889" s="21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>
      <c r="A890" s="42" t="str">
        <f>Tabla15[[#This Row],[cedula]]&amp;Tabla15[[#This Row],[CTA]]&amp;Tabla15[[#This Row],[prog]]</f>
        <v>035001296182.1.1.1.0101</v>
      </c>
      <c r="B890" s="21" t="s">
        <v>1787</v>
      </c>
      <c r="C890" s="59" t="s">
        <v>1807</v>
      </c>
      <c r="D890" s="59" t="s">
        <v>5730</v>
      </c>
      <c r="E890" s="59" t="s">
        <v>5731</v>
      </c>
      <c r="F890" s="59" t="s">
        <v>9</v>
      </c>
      <c r="G890" s="59" t="s">
        <v>2643</v>
      </c>
      <c r="H890" s="21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90" s="21" t="str">
        <f>_xlfn.XLOOKUP(Tabla15[[#This Row],[cedula]],MINC_022025[CATEGORIA_PROPIA],MINC_022025[CARGO],_xlfn.XLOOKUP(Tabla15[[#This Row],[COD]],TNOMINA[CODIGO],TNOMINA[cargo]))</f>
        <v>CONSERJE</v>
      </c>
      <c r="J890" s="21" t="str">
        <f>_xlfn.XLOOKUP(Tabla15[[#This Row],[cedula]],MINC_022025[NUMERO_DOCUMENTO],MINC_022025[LUGAR_FUNCIONES])</f>
        <v>OFICINA PROVINCIAL DE LA CULTURA</v>
      </c>
      <c r="K8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90" s="21" t="str">
        <f>_xlfn.XLOOKUP(Tabla15[[#This Row],[CARGO]],TSIMPLIFICADO[CARGO],TSIMPLIFICADO[CATEGORIA DEL SERVIDOR],Tabla15[[#This Row],[TIPO]])</f>
        <v>ESTATUTO SIMPLIFICADO</v>
      </c>
      <c r="M890" s="21" t="str">
        <f>IF(Tabla15[[#This Row],[CTA]]="2.1.1.3.01","TRAMITE DE PENSION",IF(Tabla15[[#This Row],[CAT1]]&lt;&gt;"",Tabla15[[#This Row],[CAT1]],Tabla15[[#This Row],[CAT2]]))</f>
        <v>ESTATUTO SIMPLIFICADO</v>
      </c>
      <c r="N890" s="86" t="str">
        <f>_xlfn.XLOOKUP(Tabla15[[#This Row],[cedula]],TFECHA[cedula],TFECHA[desde],"")</f>
        <v/>
      </c>
      <c r="O890" s="86" t="str">
        <f>_xlfn.XLOOKUP(Tabla15[[#This Row],[cedula]],TFECHA[cedula],TFECHA[hasta],"")</f>
        <v/>
      </c>
      <c r="P890" s="34">
        <f>_xlfn.XLOOKUP(Tabla15[[#This Row],[COD]],TNOMINA[CODIGO],TNOMINA[sbruto])</f>
        <v>18000</v>
      </c>
      <c r="Q890" s="34">
        <f>_xlfn.XLOOKUP(Tabla15[[#This Row],[COD]],TNOMINA[CODIGO],TNOMINA[ISR])</f>
        <v>0</v>
      </c>
      <c r="R890" s="34">
        <f>_xlfn.XLOOKUP(Tabla15[[#This Row],[COD]],TNOMINA[CODIGO],TNOMINA[SFS])</f>
        <v>547.20000000000005</v>
      </c>
      <c r="S890" s="34">
        <f>_xlfn.XLOOKUP(Tabla15[[#This Row],[COD]],TNOMINA[CODIGO],TNOMINA[AFP])</f>
        <v>516.6</v>
      </c>
      <c r="T890" s="34">
        <f>_xlfn.XLOOKUP(Tabla15[[#This Row],[COD]],TNOMINA[CODIGO],TNOMINA[Otros Descuentos])</f>
        <v>0</v>
      </c>
      <c r="U890" s="34">
        <f>_xlfn.XLOOKUP(Tabla15[[#This Row],[COD]],TNOMINA[CODIGO],TNOMINA[sneto])</f>
        <v>16911.2</v>
      </c>
      <c r="V890" s="21" t="str" cm="1">
        <f t="array" ref="V890">_xlfn.XLOOKUP(Tabla15[[#This Row],[cedula]],MINC_022025[NUMERO_DOCUMENTO],LEFT(MINC_022025[GENERO],1))</f>
        <v>F</v>
      </c>
      <c r="W890" s="56" t="str">
        <f>_xlfn.XLOOKUP(Tabla15[[#This Row],[DIRECCIÓN O DEPARTAMENTO]],MINC_022025[LUGAR_FUNCIONES],MINC_022025[LUGAR_FUNCIONES_CODIGO])</f>
        <v>01.83.06.00.02.00.01</v>
      </c>
      <c r="X890" s="21">
        <f>LEN(Tabla15[[#This Row],[CODIGO LUGAR]])</f>
        <v>20</v>
      </c>
      <c r="Y890" s="21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>
      <c r="A891" s="42" t="str">
        <f>Tabla15[[#This Row],[cedula]]&amp;Tabla15[[#This Row],[CTA]]&amp;Tabla15[[#This Row],[prog]]</f>
        <v>019001936632.1.1.1.0101</v>
      </c>
      <c r="B891" s="21" t="s">
        <v>1787</v>
      </c>
      <c r="C891" s="59" t="s">
        <v>1807</v>
      </c>
      <c r="D891" s="59" t="s">
        <v>5730</v>
      </c>
      <c r="E891" s="59" t="s">
        <v>5731</v>
      </c>
      <c r="F891" s="59" t="s">
        <v>9</v>
      </c>
      <c r="G891" s="59" t="s">
        <v>2754</v>
      </c>
      <c r="H891" s="21" t="str">
        <f>_xlfn.XLOOKUP(Tabla15[[#This Row],[cedula]],MINC_022025[CATEGORIA_PROPIA],MINC_022025[FECHA_INGRESO_PRIMER_CARGO],_xlfn.XLOOKUP(Tabla15[[#This Row],[COD]],TNOMINA[CODIGO],TNOMINA[nombre]))</f>
        <v>FRANCISCA SUERO FELIZ</v>
      </c>
      <c r="I891" s="21" t="str">
        <f>_xlfn.XLOOKUP(Tabla15[[#This Row],[cedula]],MINC_022025[CATEGORIA_PROPIA],MINC_022025[CARGO],_xlfn.XLOOKUP(Tabla15[[#This Row],[COD]],TNOMINA[CODIGO],TNOMINA[cargo]))</f>
        <v>CONSERJE</v>
      </c>
      <c r="J891" s="21" t="str">
        <f>_xlfn.XLOOKUP(Tabla15[[#This Row],[cedula]],MINC_022025[NUMERO_DOCUMENTO],MINC_022025[LUGAR_FUNCIONES])</f>
        <v>OFICINA PROVINCIAL DE LA CULTURA</v>
      </c>
      <c r="K8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891" s="21" t="str">
        <f>_xlfn.XLOOKUP(Tabla15[[#This Row],[CARGO]],TSIMPLIFICADO[CARGO],TSIMPLIFICADO[CATEGORIA DEL SERVIDOR],Tabla15[[#This Row],[TIPO]])</f>
        <v>ESTATUTO SIMPLIFICADO</v>
      </c>
      <c r="M891" s="21" t="str">
        <f>IF(Tabla15[[#This Row],[CTA]]="2.1.1.3.01","TRAMITE DE PENSION",IF(Tabla15[[#This Row],[CAT1]]&lt;&gt;"",Tabla15[[#This Row],[CAT1]],Tabla15[[#This Row],[CAT2]]))</f>
        <v>ESTATUTO SIMPLIFICADO</v>
      </c>
      <c r="N891" s="86" t="str">
        <f>_xlfn.XLOOKUP(Tabla15[[#This Row],[cedula]],TFECHA[cedula],TFECHA[desde],"")</f>
        <v/>
      </c>
      <c r="O891" s="86" t="str">
        <f>_xlfn.XLOOKUP(Tabla15[[#This Row],[cedula]],TFECHA[cedula],TFECHA[hasta],"")</f>
        <v/>
      </c>
      <c r="P891" s="34">
        <f>_xlfn.XLOOKUP(Tabla15[[#This Row],[COD]],TNOMINA[CODIGO],TNOMINA[sbruto])</f>
        <v>18000</v>
      </c>
      <c r="Q891" s="34">
        <f>_xlfn.XLOOKUP(Tabla15[[#This Row],[COD]],TNOMINA[CODIGO],TNOMINA[ISR])</f>
        <v>0</v>
      </c>
      <c r="R891" s="34">
        <f>_xlfn.XLOOKUP(Tabla15[[#This Row],[COD]],TNOMINA[CODIGO],TNOMINA[SFS])</f>
        <v>547.20000000000005</v>
      </c>
      <c r="S891" s="34">
        <f>_xlfn.XLOOKUP(Tabla15[[#This Row],[COD]],TNOMINA[CODIGO],TNOMINA[AFP])</f>
        <v>516.6</v>
      </c>
      <c r="T891" s="34">
        <f>_xlfn.XLOOKUP(Tabla15[[#This Row],[COD]],TNOMINA[CODIGO],TNOMINA[Otros Descuentos])</f>
        <v>0</v>
      </c>
      <c r="U891" s="34">
        <f>_xlfn.XLOOKUP(Tabla15[[#This Row],[COD]],TNOMINA[CODIGO],TNOMINA[sneto])</f>
        <v>16911.2</v>
      </c>
      <c r="V891" s="21" t="str" cm="1">
        <f t="array" ref="V891">_xlfn.XLOOKUP(Tabla15[[#This Row],[cedula]],MINC_022025[NUMERO_DOCUMENTO],LEFT(MINC_022025[GENERO],1))</f>
        <v>F</v>
      </c>
      <c r="W891" s="56" t="str">
        <f>_xlfn.XLOOKUP(Tabla15[[#This Row],[DIRECCIÓN O DEPARTAMENTO]],MINC_022025[LUGAR_FUNCIONES],MINC_022025[LUGAR_FUNCIONES_CODIGO])</f>
        <v>01.83.06.00.02.00.01</v>
      </c>
      <c r="X891" s="21">
        <f>LEN(Tabla15[[#This Row],[CODIGO LUGAR]])</f>
        <v>20</v>
      </c>
      <c r="Y891" s="21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>
      <c r="A892" s="42" t="str">
        <f>Tabla15[[#This Row],[cedula]]&amp;Tabla15[[#This Row],[CTA]]&amp;Tabla15[[#This Row],[prog]]</f>
        <v>001170216832.1.1.2.0301</v>
      </c>
      <c r="B892" s="21" t="s">
        <v>2156</v>
      </c>
      <c r="C892" s="35" t="s">
        <v>1807</v>
      </c>
      <c r="D892" s="35" t="s">
        <v>5730</v>
      </c>
      <c r="E892" s="60" t="s">
        <v>5731</v>
      </c>
      <c r="F892" s="35" t="s">
        <v>1964</v>
      </c>
      <c r="G892" s="35" t="s">
        <v>864</v>
      </c>
      <c r="H892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892" s="21" t="str">
        <f>_xlfn.XLOOKUP(Tabla15[[#This Row],[cedula]],MINC_022025[CATEGORIA_PROPIA],MINC_022025[CARGO],_xlfn.XLOOKUP(Tabla15[[#This Row],[COD]],TNOMINA[CODIGO],TNOMINA[cargo]))</f>
        <v>AUXILIAR DE CONTABILIDAD I</v>
      </c>
      <c r="J892" s="21" t="str">
        <f>_xlfn.XLOOKUP(Tabla15[[#This Row],[cedula]],MINC_022025[NUMERO_DOCUMENTO],MINC_022025[LUGAR_FUNCIONES])</f>
        <v>VICEMINITERIO DE DESARROLLO E INVESTIGACION CULTURAL</v>
      </c>
      <c r="K8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2" s="21" t="str">
        <f>_xlfn.XLOOKUP(Tabla15[[#This Row],[CARGO]],TSIMPLIFICADO[CARGO],TSIMPLIFICADO[CATEGORIA DEL SERVIDOR],Tabla15[[#This Row],[TIPO]])</f>
        <v>SUPLENCIA</v>
      </c>
      <c r="M892" s="21" t="str">
        <f>IF(Tabla15[[#This Row],[CTA]]="2.1.1.3.01","TRAMITE DE PENSION",IF(Tabla15[[#This Row],[CAT1]]&lt;&gt;"",Tabla15[[#This Row],[CAT1]],Tabla15[[#This Row],[CAT2]]))</f>
        <v>CARRERA ADMINISTRATIVA</v>
      </c>
      <c r="N892" s="86">
        <f>_xlfn.XLOOKUP(Tabla15[[#This Row],[cedula]],TFECHA[cedula],TFECHA[desde],"")</f>
        <v>45108</v>
      </c>
      <c r="O892" s="86" t="str">
        <f>_xlfn.XLOOKUP(Tabla15[[#This Row],[cedula]],TFECHA[cedula],TFECHA[hasta],"")</f>
        <v>N/A</v>
      </c>
      <c r="P892" s="34">
        <f>_xlfn.XLOOKUP(Tabla15[[#This Row],[COD]],TNOMINA[CODIGO],TNOMINA[sbruto])</f>
        <v>25000</v>
      </c>
      <c r="Q892" s="34">
        <f>_xlfn.XLOOKUP(Tabla15[[#This Row],[COD]],TNOMINA[CODIGO],TNOMINA[ISR])</f>
        <v>4220.13</v>
      </c>
      <c r="R892" s="34">
        <f>_xlfn.XLOOKUP(Tabla15[[#This Row],[COD]],TNOMINA[CODIGO],TNOMINA[SFS])</f>
        <v>717.5</v>
      </c>
      <c r="S892" s="34">
        <f>_xlfn.XLOOKUP(Tabla15[[#This Row],[COD]],TNOMINA[CODIGO],TNOMINA[AFP])</f>
        <v>760</v>
      </c>
      <c r="T892" s="34">
        <f>_xlfn.XLOOKUP(Tabla15[[#This Row],[COD]],TNOMINA[CODIGO],TNOMINA[Otros Descuentos])</f>
        <v>0</v>
      </c>
      <c r="U892" s="34">
        <f>_xlfn.XLOOKUP(Tabla15[[#This Row],[COD]],TNOMINA[CODIGO],TNOMINA[sneto])</f>
        <v>19302.37</v>
      </c>
      <c r="V892" s="21" t="str" cm="1">
        <f t="array" ref="V892">_xlfn.XLOOKUP(Tabla15[[#This Row],[cedula]],MINC_022025[NUMERO_DOCUMENTO],LEFT(MINC_022025[GENERO],1))</f>
        <v>F</v>
      </c>
      <c r="W892" s="56" t="str">
        <f>_xlfn.XLOOKUP(Tabla15[[#This Row],[DIRECCIÓN O DEPARTAMENTO]],MINC_022025[LUGAR_FUNCIONES],MINC_022025[LUGAR_FUNCIONES_CODIGO])</f>
        <v>01.83.01</v>
      </c>
      <c r="X892" s="21">
        <f>LEN(Tabla15[[#This Row],[CODIGO LUGAR]])</f>
        <v>8</v>
      </c>
      <c r="Y892" s="21" cm="1">
        <f t="array" ref="Y892">_xlfn.IFS(Tabla15[[#This Row],[LARGO]]=5,1,Tabla15[[#This Row],[LARGO]]=8,2,Tabla15[[#This Row],[LARGO]]=11,3,Tabla15[[#This Row],[LARGO]]=14,4,Tabla15[[#This Row],[LARGO]]=17,5,Tabla15[[#This Row],[LARGO]]=20,6)</f>
        <v>2</v>
      </c>
    </row>
    <row r="893" spans="1:25">
      <c r="A893" s="42" t="str">
        <f>Tabla15[[#This Row],[cedula]]&amp;Tabla15[[#This Row],[CTA]]&amp;Tabla15[[#This Row],[prog]]</f>
        <v>049005635882.1.1.2.0301</v>
      </c>
      <c r="B893" s="21" t="s">
        <v>2156</v>
      </c>
      <c r="C893" s="59" t="s">
        <v>1807</v>
      </c>
      <c r="D893" s="59" t="s">
        <v>5730</v>
      </c>
      <c r="E893" s="59" t="s">
        <v>5731</v>
      </c>
      <c r="F893" s="59" t="s">
        <v>1964</v>
      </c>
      <c r="G893" s="59" t="s">
        <v>848</v>
      </c>
      <c r="H893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893" s="21" t="str">
        <f>_xlfn.XLOOKUP(Tabla15[[#This Row],[cedula]],MINC_022025[CATEGORIA_PROPIA],MINC_022025[CARGO],_xlfn.XLOOKUP(Tabla15[[#This Row],[COD]],TNOMINA[CODIGO],TNOMINA[cargo]))</f>
        <v>SECRETARIA</v>
      </c>
      <c r="J893" s="21" t="str">
        <f>_xlfn.XLOOKUP(Tabla15[[#This Row],[cedula]],MINC_022025[NUMERO_DOCUMENTO],MINC_022025[LUGAR_FUNCIONES])</f>
        <v>VICEMINISTERIO DE CREATIVIDAD Y FORMACION ARTISTICA</v>
      </c>
      <c r="K8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3" s="21" t="str">
        <f>_xlfn.XLOOKUP(Tabla15[[#This Row],[CARGO]],TSIMPLIFICADO[CARGO],TSIMPLIFICADO[CATEGORIA DEL SERVIDOR],Tabla15[[#This Row],[TIPO]])</f>
        <v>ESTATUTO SIMPLIFICADO</v>
      </c>
      <c r="M893" s="21" t="str">
        <f>IF(Tabla15[[#This Row],[CTA]]="2.1.1.3.01","TRAMITE DE PENSION",IF(Tabla15[[#This Row],[CAT1]]&lt;&gt;"",Tabla15[[#This Row],[CAT1]],Tabla15[[#This Row],[CAT2]]))</f>
        <v>CARRERA ADMINISTRATIVA</v>
      </c>
      <c r="N893" s="86">
        <f>_xlfn.XLOOKUP(Tabla15[[#This Row],[cedula]],TFECHA[cedula],TFECHA[desde],"")</f>
        <v>45170</v>
      </c>
      <c r="O893" s="86" t="str">
        <f>_xlfn.XLOOKUP(Tabla15[[#This Row],[cedula]],TFECHA[cedula],TFECHA[hasta],"")</f>
        <v>N/A</v>
      </c>
      <c r="P893" s="34">
        <f>_xlfn.XLOOKUP(Tabla15[[#This Row],[COD]],TNOMINA[CODIGO],TNOMINA[sbruto])</f>
        <v>25000</v>
      </c>
      <c r="Q893" s="34">
        <f>_xlfn.XLOOKUP(Tabla15[[#This Row],[COD]],TNOMINA[CODIGO],TNOMINA[ISR])</f>
        <v>4220.13</v>
      </c>
      <c r="R893" s="34">
        <f>_xlfn.XLOOKUP(Tabla15[[#This Row],[COD]],TNOMINA[CODIGO],TNOMINA[SFS])</f>
        <v>717.5</v>
      </c>
      <c r="S893" s="34">
        <f>_xlfn.XLOOKUP(Tabla15[[#This Row],[COD]],TNOMINA[CODIGO],TNOMINA[AFP])</f>
        <v>760</v>
      </c>
      <c r="T893" s="34">
        <f>_xlfn.XLOOKUP(Tabla15[[#This Row],[COD]],TNOMINA[CODIGO],TNOMINA[Otros Descuentos])</f>
        <v>0</v>
      </c>
      <c r="U893" s="34">
        <f>_xlfn.XLOOKUP(Tabla15[[#This Row],[COD]],TNOMINA[CODIGO],TNOMINA[sneto])</f>
        <v>19302.37</v>
      </c>
      <c r="V893" s="21" t="str" cm="1">
        <f t="array" ref="V893">_xlfn.XLOOKUP(Tabla15[[#This Row],[cedula]],MINC_022025[NUMERO_DOCUMENTO],LEFT(MINC_022025[GENERO],1))</f>
        <v>F</v>
      </c>
      <c r="W893" s="56" t="str">
        <f>_xlfn.XLOOKUP(Tabla15[[#This Row],[DIRECCIÓN O DEPARTAMENTO]],MINC_022025[LUGAR_FUNCIONES],MINC_022025[LUGAR_FUNCIONES_CODIGO])</f>
        <v>01.83.02</v>
      </c>
      <c r="X893" s="21">
        <f>LEN(Tabla15[[#This Row],[CODIGO LUGAR]])</f>
        <v>8</v>
      </c>
      <c r="Y893" s="21" cm="1">
        <f t="array" ref="Y893">_xlfn.IFS(Tabla15[[#This Row],[LARGO]]=5,1,Tabla15[[#This Row],[LARGO]]=8,2,Tabla15[[#This Row],[LARGO]]=11,3,Tabla15[[#This Row],[LARGO]]=14,4,Tabla15[[#This Row],[LARGO]]=17,5,Tabla15[[#This Row],[LARGO]]=20,6)</f>
        <v>2</v>
      </c>
    </row>
    <row r="894" spans="1:25">
      <c r="A894" s="42" t="str">
        <f>Tabla15[[#This Row],[cedula]]&amp;Tabla15[[#This Row],[CTA]]&amp;Tabla15[[#This Row],[prog]]</f>
        <v>047008900742.1.1.2.0301</v>
      </c>
      <c r="B894" s="21" t="s">
        <v>2156</v>
      </c>
      <c r="C894" s="59" t="s">
        <v>1807</v>
      </c>
      <c r="D894" s="59" t="s">
        <v>5730</v>
      </c>
      <c r="E894" s="59" t="s">
        <v>5731</v>
      </c>
      <c r="F894" s="59" t="s">
        <v>1964</v>
      </c>
      <c r="G894" s="59" t="s">
        <v>877</v>
      </c>
      <c r="H894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894" s="21" t="str">
        <f>_xlfn.XLOOKUP(Tabla15[[#This Row],[cedula]],MINC_022025[CATEGORIA_PROPIA],MINC_022025[CARGO],_xlfn.XLOOKUP(Tabla15[[#This Row],[COD]],TNOMINA[CODIGO],TNOMINA[cargo]))</f>
        <v>SECRETARIA</v>
      </c>
      <c r="J894" s="21" t="str">
        <f>_xlfn.XLOOKUP(Tabla15[[#This Row],[cedula]],MINC_022025[NUMERO_DOCUMENTO],MINC_022025[LUGAR_FUNCIONES])</f>
        <v>VICEMINISTERIO DE CREATIVIDAD Y FORMACION ARTISTICA</v>
      </c>
      <c r="K8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4" s="21" t="str">
        <f>_xlfn.XLOOKUP(Tabla15[[#This Row],[CARGO]],TSIMPLIFICADO[CARGO],TSIMPLIFICADO[CATEGORIA DEL SERVIDOR],Tabla15[[#This Row],[TIPO]])</f>
        <v>ESTATUTO SIMPLIFICADO</v>
      </c>
      <c r="M894" s="21" t="str">
        <f>IF(Tabla15[[#This Row],[CTA]]="2.1.1.3.01","TRAMITE DE PENSION",IF(Tabla15[[#This Row],[CAT1]]&lt;&gt;"",Tabla15[[#This Row],[CAT1]],Tabla15[[#This Row],[CAT2]]))</f>
        <v>CARRERA ADMINISTRATIVA</v>
      </c>
      <c r="N894" s="86">
        <f>_xlfn.XLOOKUP(Tabla15[[#This Row],[cedula]],TFECHA[cedula],TFECHA[desde],"")</f>
        <v>45413</v>
      </c>
      <c r="O894" s="86" t="str">
        <f>_xlfn.XLOOKUP(Tabla15[[#This Row],[cedula]],TFECHA[cedula],TFECHA[hasta],"")</f>
        <v>N/A</v>
      </c>
      <c r="P894" s="34">
        <f>_xlfn.XLOOKUP(Tabla15[[#This Row],[COD]],TNOMINA[CODIGO],TNOMINA[sbruto])</f>
        <v>25000</v>
      </c>
      <c r="Q894" s="34">
        <f>_xlfn.XLOOKUP(Tabla15[[#This Row],[COD]],TNOMINA[CODIGO],TNOMINA[ISR])</f>
        <v>4220.13</v>
      </c>
      <c r="R894" s="34">
        <f>_xlfn.XLOOKUP(Tabla15[[#This Row],[COD]],TNOMINA[CODIGO],TNOMINA[SFS])</f>
        <v>717.5</v>
      </c>
      <c r="S894" s="34">
        <f>_xlfn.XLOOKUP(Tabla15[[#This Row],[COD]],TNOMINA[CODIGO],TNOMINA[AFP])</f>
        <v>760</v>
      </c>
      <c r="T894" s="34">
        <f>_xlfn.XLOOKUP(Tabla15[[#This Row],[COD]],TNOMINA[CODIGO],TNOMINA[Otros Descuentos])</f>
        <v>0</v>
      </c>
      <c r="U894" s="34">
        <f>_xlfn.XLOOKUP(Tabla15[[#This Row],[COD]],TNOMINA[CODIGO],TNOMINA[sneto])</f>
        <v>19302.37</v>
      </c>
      <c r="V894" s="21" t="str" cm="1">
        <f t="array" ref="V894">_xlfn.XLOOKUP(Tabla15[[#This Row],[cedula]],MINC_022025[NUMERO_DOCUMENTO],LEFT(MINC_022025[GENERO],1))</f>
        <v>F</v>
      </c>
      <c r="W894" s="56" t="str">
        <f>_xlfn.XLOOKUP(Tabla15[[#This Row],[DIRECCIÓN O DEPARTAMENTO]],MINC_022025[LUGAR_FUNCIONES],MINC_022025[LUGAR_FUNCIONES_CODIGO])</f>
        <v>01.83.02</v>
      </c>
      <c r="X894" s="21">
        <f>LEN(Tabla15[[#This Row],[CODIGO LUGAR]])</f>
        <v>8</v>
      </c>
      <c r="Y894" s="21" cm="1">
        <f t="array" ref="Y894">_xlfn.IFS(Tabla15[[#This Row],[LARGO]]=5,1,Tabla15[[#This Row],[LARGO]]=8,2,Tabla15[[#This Row],[LARGO]]=11,3,Tabla15[[#This Row],[LARGO]]=14,4,Tabla15[[#This Row],[LARGO]]=17,5,Tabla15[[#This Row],[LARGO]]=20,6)</f>
        <v>2</v>
      </c>
    </row>
    <row r="895" spans="1:25">
      <c r="A895" s="42" t="str">
        <f>Tabla15[[#This Row],[cedula]]&amp;Tabla15[[#This Row],[CTA]]&amp;Tabla15[[#This Row],[prog]]</f>
        <v>001178350332.1.1.2.0301</v>
      </c>
      <c r="B895" s="21" t="s">
        <v>2156</v>
      </c>
      <c r="C895" s="59" t="s">
        <v>1807</v>
      </c>
      <c r="D895" s="59" t="s">
        <v>5730</v>
      </c>
      <c r="E895" s="59" t="s">
        <v>5731</v>
      </c>
      <c r="F895" s="59" t="s">
        <v>1964</v>
      </c>
      <c r="G895" s="59" t="s">
        <v>1941</v>
      </c>
      <c r="H895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895" s="21" t="str">
        <f>_xlfn.XLOOKUP(Tabla15[[#This Row],[cedula]],MINC_022025[CATEGORIA_PROPIA],MINC_022025[CARGO],_xlfn.XLOOKUP(Tabla15[[#This Row],[COD]],TNOMINA[CODIGO],TNOMINA[cargo]))</f>
        <v>GESTOR (A) DE PROTOCOLO</v>
      </c>
      <c r="J895" s="21" t="str">
        <f>_xlfn.XLOOKUP(Tabla15[[#This Row],[cedula]],MINC_022025[NUMERO_DOCUMENTO],MINC_022025[LUGAR_FUNCIONES])</f>
        <v>VICEMINISTERIO DE CREATIVIDAD Y FORMACION ARTISTICA</v>
      </c>
      <c r="K8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5" s="21" t="str">
        <f>_xlfn.XLOOKUP(Tabla15[[#This Row],[CARGO]],TSIMPLIFICADO[CARGO],TSIMPLIFICADO[CATEGORIA DEL SERVIDOR],Tabla15[[#This Row],[TIPO]])</f>
        <v>SUPLENCIA</v>
      </c>
      <c r="M895" s="21" t="str">
        <f>IF(Tabla15[[#This Row],[CTA]]="2.1.1.3.01","TRAMITE DE PENSION",IF(Tabla15[[#This Row],[CAT1]]&lt;&gt;"",Tabla15[[#This Row],[CAT1]],Tabla15[[#This Row],[CAT2]]))</f>
        <v>CARRERA ADMINISTRATIVA</v>
      </c>
      <c r="N895" s="86">
        <f>_xlfn.XLOOKUP(Tabla15[[#This Row],[cedula]],TFECHA[cedula],TFECHA[desde],"")</f>
        <v>45108</v>
      </c>
      <c r="O895" s="86" t="str">
        <f>_xlfn.XLOOKUP(Tabla15[[#This Row],[cedula]],TFECHA[cedula],TFECHA[hasta],"")</f>
        <v>N/A</v>
      </c>
      <c r="P895" s="34">
        <f>_xlfn.XLOOKUP(Tabla15[[#This Row],[COD]],TNOMINA[CODIGO],TNOMINA[sbruto])</f>
        <v>15000</v>
      </c>
      <c r="Q895" s="34">
        <f>_xlfn.XLOOKUP(Tabla15[[#This Row],[COD]],TNOMINA[CODIGO],TNOMINA[ISR])</f>
        <v>2808.78</v>
      </c>
      <c r="R895" s="34">
        <f>_xlfn.XLOOKUP(Tabla15[[#This Row],[COD]],TNOMINA[CODIGO],TNOMINA[SFS])</f>
        <v>430.5</v>
      </c>
      <c r="S895" s="34">
        <f>_xlfn.XLOOKUP(Tabla15[[#This Row],[COD]],TNOMINA[CODIGO],TNOMINA[AFP])</f>
        <v>456</v>
      </c>
      <c r="T895" s="34">
        <f>_xlfn.XLOOKUP(Tabla15[[#This Row],[COD]],TNOMINA[CODIGO],TNOMINA[Otros Descuentos])</f>
        <v>0</v>
      </c>
      <c r="U895" s="34">
        <f>_xlfn.XLOOKUP(Tabla15[[#This Row],[COD]],TNOMINA[CODIGO],TNOMINA[sneto])</f>
        <v>11304.72</v>
      </c>
      <c r="V895" s="21" t="str" cm="1">
        <f t="array" ref="V895">_xlfn.XLOOKUP(Tabla15[[#This Row],[cedula]],MINC_022025[NUMERO_DOCUMENTO],LEFT(MINC_022025[GENERO],1))</f>
        <v>F</v>
      </c>
      <c r="W895" s="56" t="str">
        <f>_xlfn.XLOOKUP(Tabla15[[#This Row],[DIRECCIÓN O DEPARTAMENTO]],MINC_022025[LUGAR_FUNCIONES],MINC_022025[LUGAR_FUNCIONES_CODIGO])</f>
        <v>01.83.02</v>
      </c>
      <c r="X895" s="21">
        <f>LEN(Tabla15[[#This Row],[CODIGO LUGAR]])</f>
        <v>8</v>
      </c>
      <c r="Y895" s="21" cm="1">
        <f t="array" ref="Y895">_xlfn.IFS(Tabla15[[#This Row],[LARGO]]=5,1,Tabla15[[#This Row],[LARGO]]=8,2,Tabla15[[#This Row],[LARGO]]=11,3,Tabla15[[#This Row],[LARGO]]=14,4,Tabla15[[#This Row],[LARGO]]=17,5,Tabla15[[#This Row],[LARGO]]=20,6)</f>
        <v>2</v>
      </c>
    </row>
    <row r="896" spans="1:25">
      <c r="A896" s="42" t="str">
        <f>Tabla15[[#This Row],[cedula]]&amp;Tabla15[[#This Row],[CTA]]&amp;Tabla15[[#This Row],[prog]]</f>
        <v>001054677082.1.1.2.0301</v>
      </c>
      <c r="B896" s="21" t="s">
        <v>2156</v>
      </c>
      <c r="C896" s="59" t="s">
        <v>1807</v>
      </c>
      <c r="D896" s="59" t="s">
        <v>5730</v>
      </c>
      <c r="E896" s="59" t="s">
        <v>5731</v>
      </c>
      <c r="F896" s="59" t="s">
        <v>1964</v>
      </c>
      <c r="G896" s="59" t="s">
        <v>873</v>
      </c>
      <c r="H896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896" s="21" t="str">
        <f>_xlfn.XLOOKUP(Tabla15[[#This Row],[cedula]],MINC_022025[CATEGORIA_PROPIA],MINC_022025[CARGO],_xlfn.XLOOKUP(Tabla15[[#This Row],[COD]],TNOMINA[CODIGO],TNOMINA[cargo]))</f>
        <v>ABOGADO (A)</v>
      </c>
      <c r="J896" s="21" t="str">
        <f>_xlfn.XLOOKUP(Tabla15[[#This Row],[cedula]],MINC_022025[NUMERO_DOCUMENTO],MINC_022025[LUGAR_FUNCIONES])</f>
        <v>DIRECCION JURIDICA</v>
      </c>
      <c r="K8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6" s="21" t="str">
        <f>_xlfn.XLOOKUP(Tabla15[[#This Row],[CARGO]],TSIMPLIFICADO[CARGO],TSIMPLIFICADO[CATEGORIA DEL SERVIDOR],Tabla15[[#This Row],[TIPO]])</f>
        <v>SUPLENCIA</v>
      </c>
      <c r="M896" s="21" t="str">
        <f>IF(Tabla15[[#This Row],[CTA]]="2.1.1.3.01","TRAMITE DE PENSION",IF(Tabla15[[#This Row],[CAT1]]&lt;&gt;"",Tabla15[[#This Row],[CAT1]],Tabla15[[#This Row],[CAT2]]))</f>
        <v>CARRERA ADMINISTRATIVA</v>
      </c>
      <c r="N896" s="86">
        <f>_xlfn.XLOOKUP(Tabla15[[#This Row],[cedula]],TFECHA[cedula],TFECHA[desde],"")</f>
        <v>45597</v>
      </c>
      <c r="O896" s="86" t="str">
        <f>_xlfn.XLOOKUP(Tabla15[[#This Row],[cedula]],TFECHA[cedula],TFECHA[hasta],"")</f>
        <v>N/A</v>
      </c>
      <c r="P896" s="34">
        <f>_xlfn.XLOOKUP(Tabla15[[#This Row],[COD]],TNOMINA[CODIGO],TNOMINA[sbruto])</f>
        <v>20000</v>
      </c>
      <c r="Q896" s="34">
        <f>_xlfn.XLOOKUP(Tabla15[[#This Row],[COD]],TNOMINA[CODIGO],TNOMINA[ISR])</f>
        <v>3514.45</v>
      </c>
      <c r="R896" s="34">
        <f>_xlfn.XLOOKUP(Tabla15[[#This Row],[COD]],TNOMINA[CODIGO],TNOMINA[SFS])</f>
        <v>574</v>
      </c>
      <c r="S896" s="34">
        <f>_xlfn.XLOOKUP(Tabla15[[#This Row],[COD]],TNOMINA[CODIGO],TNOMINA[AFP])</f>
        <v>608</v>
      </c>
      <c r="T896" s="34">
        <f>_xlfn.XLOOKUP(Tabla15[[#This Row],[COD]],TNOMINA[CODIGO],TNOMINA[Otros Descuentos])</f>
        <v>0</v>
      </c>
      <c r="U896" s="34">
        <f>_xlfn.XLOOKUP(Tabla15[[#This Row],[COD]],TNOMINA[CODIGO],TNOMINA[sneto])</f>
        <v>15303.55</v>
      </c>
      <c r="V896" s="21" t="str" cm="1">
        <f t="array" ref="V896">_xlfn.XLOOKUP(Tabla15[[#This Row],[cedula]],MINC_022025[NUMERO_DOCUMENTO],LEFT(MINC_022025[GENERO],1))</f>
        <v>M</v>
      </c>
      <c r="W896" s="56" t="str">
        <f>_xlfn.XLOOKUP(Tabla15[[#This Row],[DIRECCIÓN O DEPARTAMENTO]],MINC_022025[LUGAR_FUNCIONES],MINC_022025[LUGAR_FUNCIONES_CODIGO])</f>
        <v>01.83.00.08</v>
      </c>
      <c r="X896" s="21">
        <f>LEN(Tabla15[[#This Row],[CODIGO LUGAR]])</f>
        <v>11</v>
      </c>
      <c r="Y896" s="21" cm="1">
        <f t="array" ref="Y896">_xlfn.IFS(Tabla15[[#This Row],[LARGO]]=5,1,Tabla15[[#This Row],[LARGO]]=8,2,Tabla15[[#This Row],[LARGO]]=11,3,Tabla15[[#This Row],[LARGO]]=14,4,Tabla15[[#This Row],[LARGO]]=17,5,Tabla15[[#This Row],[LARGO]]=20,6)</f>
        <v>3</v>
      </c>
    </row>
    <row r="897" spans="1:25">
      <c r="A897" s="42" t="str">
        <f>Tabla15[[#This Row],[cedula]]&amp;Tabla15[[#This Row],[CTA]]&amp;Tabla15[[#This Row],[prog]]</f>
        <v>001169023542.1.1.2.0301</v>
      </c>
      <c r="B897" s="21" t="s">
        <v>2156</v>
      </c>
      <c r="C897" s="59" t="s">
        <v>1807</v>
      </c>
      <c r="D897" s="59" t="s">
        <v>5730</v>
      </c>
      <c r="E897" s="59" t="s">
        <v>5731</v>
      </c>
      <c r="F897" s="59" t="s">
        <v>1964</v>
      </c>
      <c r="G897" s="59" t="s">
        <v>865</v>
      </c>
      <c r="H897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897" s="21" t="str">
        <f>_xlfn.XLOOKUP(Tabla15[[#This Row],[cedula]],MINC_022025[CATEGORIA_PROPIA],MINC_022025[CARGO],_xlfn.XLOOKUP(Tabla15[[#This Row],[COD]],TNOMINA[CODIGO],TNOMINA[cargo]))</f>
        <v>COORDINADOR(A)</v>
      </c>
      <c r="J897" s="21" t="str">
        <f>_xlfn.XLOOKUP(Tabla15[[#This Row],[cedula]],MINC_022025[NUMERO_DOCUMENTO],MINC_022025[LUGAR_FUNCIONES])</f>
        <v>DIRECCION DE COMUNICACIONES</v>
      </c>
      <c r="K8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7" s="21" t="str">
        <f>_xlfn.XLOOKUP(Tabla15[[#This Row],[CARGO]],TSIMPLIFICADO[CARGO],TSIMPLIFICADO[CATEGORIA DEL SERVIDOR],Tabla15[[#This Row],[TIPO]])</f>
        <v>SUPLENCIA</v>
      </c>
      <c r="M897" s="21" t="str">
        <f>IF(Tabla15[[#This Row],[CTA]]="2.1.1.3.01","TRAMITE DE PENSION",IF(Tabla15[[#This Row],[CAT1]]&lt;&gt;"",Tabla15[[#This Row],[CAT1]],Tabla15[[#This Row],[CAT2]]))</f>
        <v>CARRERA ADMINISTRATIVA</v>
      </c>
      <c r="N897" s="86">
        <f>_xlfn.XLOOKUP(Tabla15[[#This Row],[cedula]],TFECHA[cedula],TFECHA[desde],"")</f>
        <v>45352</v>
      </c>
      <c r="O897" s="86" t="str">
        <f>_xlfn.XLOOKUP(Tabla15[[#This Row],[cedula]],TFECHA[cedula],TFECHA[hasta],"")</f>
        <v>N/A</v>
      </c>
      <c r="P897" s="34">
        <f>_xlfn.XLOOKUP(Tabla15[[#This Row],[COD]],TNOMINA[CODIGO],TNOMINA[sbruto])</f>
        <v>65000</v>
      </c>
      <c r="Q897" s="34">
        <f>_xlfn.XLOOKUP(Tabla15[[#This Row],[COD]],TNOMINA[CODIGO],TNOMINA[ISR])</f>
        <v>14499.41</v>
      </c>
      <c r="R897" s="34">
        <f>_xlfn.XLOOKUP(Tabla15[[#This Row],[COD]],TNOMINA[CODIGO],TNOMINA[SFS])</f>
        <v>1865.5</v>
      </c>
      <c r="S897" s="34">
        <f>_xlfn.XLOOKUP(Tabla15[[#This Row],[COD]],TNOMINA[CODIGO],TNOMINA[AFP])</f>
        <v>1976</v>
      </c>
      <c r="T897" s="34">
        <f>_xlfn.XLOOKUP(Tabla15[[#This Row],[COD]],TNOMINA[CODIGO],TNOMINA[Otros Descuentos])</f>
        <v>0</v>
      </c>
      <c r="U897" s="34">
        <f>_xlfn.XLOOKUP(Tabla15[[#This Row],[COD]],TNOMINA[CODIGO],TNOMINA[sneto])</f>
        <v>46659.09</v>
      </c>
      <c r="V897" s="21" t="str" cm="1">
        <f t="array" ref="V897">_xlfn.XLOOKUP(Tabla15[[#This Row],[cedula]],MINC_022025[NUMERO_DOCUMENTO],LEFT(MINC_022025[GENERO],1))</f>
        <v>F</v>
      </c>
      <c r="W897" s="56" t="str">
        <f>_xlfn.XLOOKUP(Tabla15[[#This Row],[DIRECCIÓN O DEPARTAMENTO]],MINC_022025[LUGAR_FUNCIONES],MINC_022025[LUGAR_FUNCIONES_CODIGO])</f>
        <v>01.83.00.09</v>
      </c>
      <c r="X897" s="21">
        <f>LEN(Tabla15[[#This Row],[CODIGO LUGAR]])</f>
        <v>11</v>
      </c>
      <c r="Y897" s="21" cm="1">
        <f t="array" ref="Y897">_xlfn.IFS(Tabla15[[#This Row],[LARGO]]=5,1,Tabla15[[#This Row],[LARGO]]=8,2,Tabla15[[#This Row],[LARGO]]=11,3,Tabla15[[#This Row],[LARGO]]=14,4,Tabla15[[#This Row],[LARGO]]=17,5,Tabla15[[#This Row],[LARGO]]=20,6)</f>
        <v>3</v>
      </c>
    </row>
    <row r="898" spans="1:25">
      <c r="A898" s="42" t="str">
        <f>Tabla15[[#This Row],[cedula]]&amp;Tabla15[[#This Row],[CTA]]&amp;Tabla15[[#This Row],[prog]]</f>
        <v>001098629792.1.1.2.0301</v>
      </c>
      <c r="B898" s="21" t="s">
        <v>2156</v>
      </c>
      <c r="C898" s="59" t="s">
        <v>1807</v>
      </c>
      <c r="D898" s="59" t="s">
        <v>5730</v>
      </c>
      <c r="E898" s="59" t="s">
        <v>5731</v>
      </c>
      <c r="F898" s="59" t="s">
        <v>1964</v>
      </c>
      <c r="G898" s="59" t="s">
        <v>893</v>
      </c>
      <c r="H898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898" s="21" t="str">
        <f>_xlfn.XLOOKUP(Tabla15[[#This Row],[cedula]],MINC_022025[CATEGORIA_PROPIA],MINC_022025[CARGO],_xlfn.XLOOKUP(Tabla15[[#This Row],[COD]],TNOMINA[CODIGO],TNOMINA[cargo]))</f>
        <v>SECRETARIA DEL GOBERNADOR</v>
      </c>
      <c r="J898" s="21" t="str">
        <f>_xlfn.XLOOKUP(Tabla15[[#This Row],[cedula]],MINC_022025[NUMERO_DOCUMENTO],MINC_022025[LUGAR_FUNCIONES])</f>
        <v>DIRECCION NACIONAL DE PATRIMONIO MONUMENTAL</v>
      </c>
      <c r="K8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8" s="21" t="str">
        <f>_xlfn.XLOOKUP(Tabla15[[#This Row],[CARGO]],TSIMPLIFICADO[CARGO],TSIMPLIFICADO[CATEGORIA DEL SERVIDOR],Tabla15[[#This Row],[TIPO]])</f>
        <v>ESTATUTO SIMPLIFICADO</v>
      </c>
      <c r="M898" s="21" t="str">
        <f>IF(Tabla15[[#This Row],[CTA]]="2.1.1.3.01","TRAMITE DE PENSION",IF(Tabla15[[#This Row],[CAT1]]&lt;&gt;"",Tabla15[[#This Row],[CAT1]],Tabla15[[#This Row],[CAT2]]))</f>
        <v>CARRERA ADMINISTRATIVA</v>
      </c>
      <c r="N898" s="86">
        <f>_xlfn.XLOOKUP(Tabla15[[#This Row],[cedula]],TFECHA[cedula],TFECHA[desde],"")</f>
        <v>45352</v>
      </c>
      <c r="O898" s="86" t="str">
        <f>_xlfn.XLOOKUP(Tabla15[[#This Row],[cedula]],TFECHA[cedula],TFECHA[hasta],"")</f>
        <v>N/A</v>
      </c>
      <c r="P898" s="34">
        <f>_xlfn.XLOOKUP(Tabla15[[#This Row],[COD]],TNOMINA[CODIGO],TNOMINA[sbruto])</f>
        <v>35000</v>
      </c>
      <c r="Q898" s="34">
        <f>_xlfn.XLOOKUP(Tabla15[[#This Row],[COD]],TNOMINA[CODIGO],TNOMINA[ISR])</f>
        <v>5368.45</v>
      </c>
      <c r="R898" s="34">
        <f>_xlfn.XLOOKUP(Tabla15[[#This Row],[COD]],TNOMINA[CODIGO],TNOMINA[SFS])</f>
        <v>1004.5</v>
      </c>
      <c r="S898" s="34">
        <f>_xlfn.XLOOKUP(Tabla15[[#This Row],[COD]],TNOMINA[CODIGO],TNOMINA[AFP])</f>
        <v>1064</v>
      </c>
      <c r="T898" s="34">
        <f>_xlfn.XLOOKUP(Tabla15[[#This Row],[COD]],TNOMINA[CODIGO],TNOMINA[Otros Descuentos])</f>
        <v>0</v>
      </c>
      <c r="U898" s="34">
        <f>_xlfn.XLOOKUP(Tabla15[[#This Row],[COD]],TNOMINA[CODIGO],TNOMINA[sneto])</f>
        <v>27563.05</v>
      </c>
      <c r="V898" s="21" t="str" cm="1">
        <f t="array" ref="V898">_xlfn.XLOOKUP(Tabla15[[#This Row],[cedula]],MINC_022025[NUMERO_DOCUMENTO],LEFT(MINC_022025[GENERO],1))</f>
        <v>F</v>
      </c>
      <c r="W898" s="56" t="str">
        <f>_xlfn.XLOOKUP(Tabla15[[#This Row],[DIRECCIÓN O DEPARTAMENTO]],MINC_022025[LUGAR_FUNCIONES],MINC_022025[LUGAR_FUNCIONES_CODIGO])</f>
        <v>01.83.03.03</v>
      </c>
      <c r="X898" s="21">
        <f>LEN(Tabla15[[#This Row],[CODIGO LUGAR]])</f>
        <v>11</v>
      </c>
      <c r="Y898" s="21" cm="1">
        <f t="array" ref="Y898">_xlfn.IFS(Tabla15[[#This Row],[LARGO]]=5,1,Tabla15[[#This Row],[LARGO]]=8,2,Tabla15[[#This Row],[LARGO]]=11,3,Tabla15[[#This Row],[LARGO]]=14,4,Tabla15[[#This Row],[LARGO]]=17,5,Tabla15[[#This Row],[LARGO]]=20,6)</f>
        <v>3</v>
      </c>
    </row>
    <row r="899" spans="1:25">
      <c r="A899" s="42" t="str">
        <f>Tabla15[[#This Row],[cedula]]&amp;Tabla15[[#This Row],[CTA]]&amp;Tabla15[[#This Row],[prog]]</f>
        <v>001123364252.1.1.2.0301</v>
      </c>
      <c r="B899" s="21" t="s">
        <v>2156</v>
      </c>
      <c r="C899" s="59" t="s">
        <v>1807</v>
      </c>
      <c r="D899" s="59" t="s">
        <v>5730</v>
      </c>
      <c r="E899" s="59" t="s">
        <v>5731</v>
      </c>
      <c r="F899" s="59" t="s">
        <v>1964</v>
      </c>
      <c r="G899" s="59" t="s">
        <v>896</v>
      </c>
      <c r="H899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899" s="21" t="str">
        <f>_xlfn.XLOOKUP(Tabla15[[#This Row],[cedula]],MINC_022025[CATEGORIA_PROPIA],MINC_022025[CARGO],_xlfn.XLOOKUP(Tabla15[[#This Row],[COD]],TNOMINA[CODIGO],TNOMINA[cargo]))</f>
        <v>COORD. DE RECURSOS HUMANOS</v>
      </c>
      <c r="J899" s="21" t="str">
        <f>_xlfn.XLOOKUP(Tabla15[[#This Row],[cedula]],MINC_022025[NUMERO_DOCUMENTO],MINC_022025[LUGAR_FUNCIONES])</f>
        <v>DIRECCION NACIONAL DE PATRIMONIO MONUMENTAL</v>
      </c>
      <c r="K8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899" s="21" t="str">
        <f>_xlfn.XLOOKUP(Tabla15[[#This Row],[CARGO]],TSIMPLIFICADO[CARGO],TSIMPLIFICADO[CATEGORIA DEL SERVIDOR],Tabla15[[#This Row],[TIPO]])</f>
        <v>SUPLENCIA</v>
      </c>
      <c r="M899" s="21" t="str">
        <f>IF(Tabla15[[#This Row],[CTA]]="2.1.1.3.01","TRAMITE DE PENSION",IF(Tabla15[[#This Row],[CAT1]]&lt;&gt;"",Tabla15[[#This Row],[CAT1]],Tabla15[[#This Row],[CAT2]]))</f>
        <v>CARRERA ADMINISTRATIVA</v>
      </c>
      <c r="N899" s="86">
        <f>_xlfn.XLOOKUP(Tabla15[[#This Row],[cedula]],TFECHA[cedula],TFECHA[desde],"")</f>
        <v>45261</v>
      </c>
      <c r="O899" s="86" t="str">
        <f>_xlfn.XLOOKUP(Tabla15[[#This Row],[cedula]],TFECHA[cedula],TFECHA[hasta],"")</f>
        <v>N/A</v>
      </c>
      <c r="P899" s="34">
        <f>_xlfn.XLOOKUP(Tabla15[[#This Row],[COD]],TNOMINA[CODIGO],TNOMINA[sbruto])</f>
        <v>20000</v>
      </c>
      <c r="Q899" s="34">
        <f>_xlfn.XLOOKUP(Tabla15[[#This Row],[COD]],TNOMINA[CODIGO],TNOMINA[ISR])</f>
        <v>3428.68</v>
      </c>
      <c r="R899" s="34">
        <f>_xlfn.XLOOKUP(Tabla15[[#This Row],[COD]],TNOMINA[CODIGO],TNOMINA[SFS])</f>
        <v>574</v>
      </c>
      <c r="S899" s="34">
        <f>_xlfn.XLOOKUP(Tabla15[[#This Row],[COD]],TNOMINA[CODIGO],TNOMINA[AFP])</f>
        <v>608</v>
      </c>
      <c r="T899" s="34">
        <f>_xlfn.XLOOKUP(Tabla15[[#This Row],[COD]],TNOMINA[CODIGO],TNOMINA[Otros Descuentos])</f>
        <v>0</v>
      </c>
      <c r="U899" s="34">
        <f>_xlfn.XLOOKUP(Tabla15[[#This Row],[COD]],TNOMINA[CODIGO],TNOMINA[sneto])</f>
        <v>15389.32</v>
      </c>
      <c r="V899" s="21" t="str" cm="1">
        <f t="array" ref="V899">_xlfn.XLOOKUP(Tabla15[[#This Row],[cedula]],MINC_022025[NUMERO_DOCUMENTO],LEFT(MINC_022025[GENERO],1))</f>
        <v>F</v>
      </c>
      <c r="W899" s="56" t="str">
        <f>_xlfn.XLOOKUP(Tabla15[[#This Row],[DIRECCIÓN O DEPARTAMENTO]],MINC_022025[LUGAR_FUNCIONES],MINC_022025[LUGAR_FUNCIONES_CODIGO])</f>
        <v>01.83.03.03</v>
      </c>
      <c r="X899" s="21">
        <f>LEN(Tabla15[[#This Row],[CODIGO LUGAR]])</f>
        <v>11</v>
      </c>
      <c r="Y899" s="21" cm="1">
        <f t="array" ref="Y899">_xlfn.IFS(Tabla15[[#This Row],[LARGO]]=5,1,Tabla15[[#This Row],[LARGO]]=8,2,Tabla15[[#This Row],[LARGO]]=11,3,Tabla15[[#This Row],[LARGO]]=14,4,Tabla15[[#This Row],[LARGO]]=17,5,Tabla15[[#This Row],[LARGO]]=20,6)</f>
        <v>3</v>
      </c>
    </row>
    <row r="900" spans="1:25">
      <c r="A900" s="42" t="str">
        <f>Tabla15[[#This Row],[cedula]]&amp;Tabla15[[#This Row],[CTA]]&amp;Tabla15[[#This Row],[prog]]</f>
        <v>001089569882.1.1.2.0301</v>
      </c>
      <c r="B900" s="21" t="s">
        <v>2156</v>
      </c>
      <c r="C900" s="59" t="s">
        <v>1807</v>
      </c>
      <c r="D900" s="59" t="s">
        <v>5730</v>
      </c>
      <c r="E900" s="59" t="s">
        <v>5731</v>
      </c>
      <c r="F900" s="59" t="s">
        <v>1964</v>
      </c>
      <c r="G900" s="59" t="s">
        <v>840</v>
      </c>
      <c r="H900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900" s="21" t="str">
        <f>_xlfn.XLOOKUP(Tabla15[[#This Row],[cedula]],MINC_022025[CATEGORIA_PROPIA],MINC_022025[CARGO],_xlfn.XLOOKUP(Tabla15[[#This Row],[COD]],TNOMINA[CODIGO],TNOMINA[cargo]))</f>
        <v>ANALISTA DE PRESUPUESTO</v>
      </c>
      <c r="J900" s="21" t="str">
        <f>_xlfn.XLOOKUP(Tabla15[[#This Row],[cedula]],MINC_022025[NUMERO_DOCUMENTO],MINC_022025[LUGAR_FUNCIONES])</f>
        <v>DIRECCION ADMINISTRATIVA</v>
      </c>
      <c r="K9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0" s="21" t="str">
        <f>_xlfn.XLOOKUP(Tabla15[[#This Row],[CARGO]],TSIMPLIFICADO[CARGO],TSIMPLIFICADO[CATEGORIA DEL SERVIDOR],Tabla15[[#This Row],[TIPO]])</f>
        <v>SUPLENCIA</v>
      </c>
      <c r="M900" s="21" t="str">
        <f>IF(Tabla15[[#This Row],[CTA]]="2.1.1.3.01","TRAMITE DE PENSION",IF(Tabla15[[#This Row],[CAT1]]&lt;&gt;"",Tabla15[[#This Row],[CAT1]],Tabla15[[#This Row],[CAT2]]))</f>
        <v>CARRERA ADMINISTRATIVA</v>
      </c>
      <c r="N900" s="86">
        <f>_xlfn.XLOOKUP(Tabla15[[#This Row],[cedula]],TFECHA[cedula],TFECHA[desde],"")</f>
        <v>45108</v>
      </c>
      <c r="O900" s="86" t="str">
        <f>_xlfn.XLOOKUP(Tabla15[[#This Row],[cedula]],TFECHA[cedula],TFECHA[hasta],"")</f>
        <v>N/A</v>
      </c>
      <c r="P900" s="34">
        <f>_xlfn.XLOOKUP(Tabla15[[#This Row],[COD]],TNOMINA[CODIGO],TNOMINA[sbruto])</f>
        <v>15000</v>
      </c>
      <c r="Q900" s="34">
        <f>_xlfn.XLOOKUP(Tabla15[[#This Row],[COD]],TNOMINA[CODIGO],TNOMINA[ISR])</f>
        <v>2723</v>
      </c>
      <c r="R900" s="34">
        <f>_xlfn.XLOOKUP(Tabla15[[#This Row],[COD]],TNOMINA[CODIGO],TNOMINA[SFS])</f>
        <v>430.5</v>
      </c>
      <c r="S900" s="34">
        <f>_xlfn.XLOOKUP(Tabla15[[#This Row],[COD]],TNOMINA[CODIGO],TNOMINA[AFP])</f>
        <v>456</v>
      </c>
      <c r="T900" s="34">
        <f>_xlfn.XLOOKUP(Tabla15[[#This Row],[COD]],TNOMINA[CODIGO],TNOMINA[Otros Descuentos])</f>
        <v>0</v>
      </c>
      <c r="U900" s="34">
        <f>_xlfn.XLOOKUP(Tabla15[[#This Row],[COD]],TNOMINA[CODIGO],TNOMINA[sneto])</f>
        <v>11390.5</v>
      </c>
      <c r="V900" s="21" t="str" cm="1">
        <f t="array" ref="V900">_xlfn.XLOOKUP(Tabla15[[#This Row],[cedula]],MINC_022025[NUMERO_DOCUMENTO],LEFT(MINC_022025[GENERO],1))</f>
        <v>F</v>
      </c>
      <c r="W900" s="56" t="str">
        <f>_xlfn.XLOOKUP(Tabla15[[#This Row],[DIRECCIÓN O DEPARTAMENTO]],MINC_022025[LUGAR_FUNCIONES],MINC_022025[LUGAR_FUNCIONES_CODIGO])</f>
        <v>01.83.00.00.11</v>
      </c>
      <c r="X900" s="21">
        <f>LEN(Tabla15[[#This Row],[CODIGO LUGAR]])</f>
        <v>14</v>
      </c>
      <c r="Y900" s="21" cm="1">
        <f t="array" ref="Y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5">
      <c r="A901" s="42" t="str">
        <f>Tabla15[[#This Row],[cedula]]&amp;Tabla15[[#This Row],[CTA]]&amp;Tabla15[[#This Row],[prog]]</f>
        <v>012004354182.1.1.2.0301</v>
      </c>
      <c r="B901" s="21" t="s">
        <v>2156</v>
      </c>
      <c r="C901" s="59" t="s">
        <v>1807</v>
      </c>
      <c r="D901" s="59" t="s">
        <v>5730</v>
      </c>
      <c r="E901" s="59" t="s">
        <v>5731</v>
      </c>
      <c r="F901" s="59" t="s">
        <v>1964</v>
      </c>
      <c r="G901" s="59" t="s">
        <v>847</v>
      </c>
      <c r="H901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901" s="21" t="str">
        <f>_xlfn.XLOOKUP(Tabla15[[#This Row],[cedula]],MINC_022025[CATEGORIA_PROPIA],MINC_022025[CARGO],_xlfn.XLOOKUP(Tabla15[[#This Row],[COD]],TNOMINA[CODIGO],TNOMINA[cargo]))</f>
        <v>ANALISTA DE PRESUPUESTO</v>
      </c>
      <c r="J901" s="21" t="str">
        <f>_xlfn.XLOOKUP(Tabla15[[#This Row],[cedula]],MINC_022025[NUMERO_DOCUMENTO],MINC_022025[LUGAR_FUNCIONES])</f>
        <v>DIRECCION ADMINISTRATIVA</v>
      </c>
      <c r="K9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1" s="21" t="str">
        <f>_xlfn.XLOOKUP(Tabla15[[#This Row],[CARGO]],TSIMPLIFICADO[CARGO],TSIMPLIFICADO[CATEGORIA DEL SERVIDOR],Tabla15[[#This Row],[TIPO]])</f>
        <v>SUPLENCIA</v>
      </c>
      <c r="M901" s="21" t="str">
        <f>IF(Tabla15[[#This Row],[CTA]]="2.1.1.3.01","TRAMITE DE PENSION",IF(Tabla15[[#This Row],[CAT1]]&lt;&gt;"",Tabla15[[#This Row],[CAT1]],Tabla15[[#This Row],[CAT2]]))</f>
        <v>CARRERA ADMINISTRATIVA</v>
      </c>
      <c r="N901" s="86">
        <f>_xlfn.XLOOKUP(Tabla15[[#This Row],[cedula]],TFECHA[cedula],TFECHA[desde],"")</f>
        <v>45108</v>
      </c>
      <c r="O901" s="86" t="str">
        <f>_xlfn.XLOOKUP(Tabla15[[#This Row],[cedula]],TFECHA[cedula],TFECHA[hasta],"")</f>
        <v>N/A</v>
      </c>
      <c r="P901" s="34">
        <f>_xlfn.XLOOKUP(Tabla15[[#This Row],[COD]],TNOMINA[CODIGO],TNOMINA[sbruto])</f>
        <v>5000</v>
      </c>
      <c r="Q901" s="34">
        <f>_xlfn.XLOOKUP(Tabla15[[#This Row],[COD]],TNOMINA[CODIGO],TNOMINA[ISR])</f>
        <v>940.9</v>
      </c>
      <c r="R901" s="34">
        <f>_xlfn.XLOOKUP(Tabla15[[#This Row],[COD]],TNOMINA[CODIGO],TNOMINA[SFS])</f>
        <v>143.5</v>
      </c>
      <c r="S901" s="34">
        <f>_xlfn.XLOOKUP(Tabla15[[#This Row],[COD]],TNOMINA[CODIGO],TNOMINA[AFP])</f>
        <v>152</v>
      </c>
      <c r="T901" s="34">
        <f>_xlfn.XLOOKUP(Tabla15[[#This Row],[COD]],TNOMINA[CODIGO],TNOMINA[Otros Descuentos])</f>
        <v>0</v>
      </c>
      <c r="U901" s="34">
        <f>_xlfn.XLOOKUP(Tabla15[[#This Row],[COD]],TNOMINA[CODIGO],TNOMINA[sneto])</f>
        <v>3763.6</v>
      </c>
      <c r="V901" s="21" t="str" cm="1">
        <f t="array" ref="V901">_xlfn.XLOOKUP(Tabla15[[#This Row],[cedula]],MINC_022025[NUMERO_DOCUMENTO],LEFT(MINC_022025[GENERO],1))</f>
        <v>F</v>
      </c>
      <c r="W901" s="56" t="str">
        <f>_xlfn.XLOOKUP(Tabla15[[#This Row],[DIRECCIÓN O DEPARTAMENTO]],MINC_022025[LUGAR_FUNCIONES],MINC_022025[LUGAR_FUNCIONES_CODIGO])</f>
        <v>01.83.00.00.11</v>
      </c>
      <c r="X901" s="21">
        <f>LEN(Tabla15[[#This Row],[CODIGO LUGAR]])</f>
        <v>14</v>
      </c>
      <c r="Y901" s="21" cm="1">
        <f t="array" ref="Y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5">
      <c r="A902" s="42" t="str">
        <f>Tabla15[[#This Row],[cedula]]&amp;Tabla15[[#This Row],[CTA]]&amp;Tabla15[[#This Row],[prog]]</f>
        <v>001024281092.1.1.2.0301</v>
      </c>
      <c r="B902" s="21" t="s">
        <v>2156</v>
      </c>
      <c r="C902" s="59" t="s">
        <v>1807</v>
      </c>
      <c r="D902" s="59" t="s">
        <v>5730</v>
      </c>
      <c r="E902" s="59" t="s">
        <v>5731</v>
      </c>
      <c r="F902" s="59" t="s">
        <v>1964</v>
      </c>
      <c r="G902" s="59" t="s">
        <v>952</v>
      </c>
      <c r="H902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902" s="21" t="str">
        <f>_xlfn.XLOOKUP(Tabla15[[#This Row],[cedula]],MINC_022025[CATEGORIA_PROPIA],MINC_022025[CARGO],_xlfn.XLOOKUP(Tabla15[[#This Row],[COD]],TNOMINA[CODIGO],TNOMINA[cargo]))</f>
        <v>SECRETARIA</v>
      </c>
      <c r="J902" s="21" t="str">
        <f>_xlfn.XLOOKUP(Tabla15[[#This Row],[cedula]],MINC_022025[NUMERO_DOCUMENTO],MINC_022025[LUGAR_FUNCIONES])</f>
        <v>TEATRO NACIONAL</v>
      </c>
      <c r="K9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2" s="21" t="str">
        <f>_xlfn.XLOOKUP(Tabla15[[#This Row],[CARGO]],TSIMPLIFICADO[CARGO],TSIMPLIFICADO[CATEGORIA DEL SERVIDOR],Tabla15[[#This Row],[TIPO]])</f>
        <v>ESTATUTO SIMPLIFICADO</v>
      </c>
      <c r="M902" s="21" t="str">
        <f>IF(Tabla15[[#This Row],[CTA]]="2.1.1.3.01","TRAMITE DE PENSION",IF(Tabla15[[#This Row],[CAT1]]&lt;&gt;"",Tabla15[[#This Row],[CAT1]],Tabla15[[#This Row],[CAT2]]))</f>
        <v>CARRERA ADMINISTRATIVA</v>
      </c>
      <c r="N902" s="86">
        <f>_xlfn.XLOOKUP(Tabla15[[#This Row],[cedula]],TFECHA[cedula],TFECHA[desde],"")</f>
        <v>45108</v>
      </c>
      <c r="O902" s="86" t="str">
        <f>_xlfn.XLOOKUP(Tabla15[[#This Row],[cedula]],TFECHA[cedula],TFECHA[hasta],"")</f>
        <v>N/A</v>
      </c>
      <c r="P902" s="34">
        <f>_xlfn.XLOOKUP(Tabla15[[#This Row],[COD]],TNOMINA[CODIGO],TNOMINA[sbruto])</f>
        <v>35000</v>
      </c>
      <c r="Q902" s="34">
        <f>_xlfn.XLOOKUP(Tabla15[[#This Row],[COD]],TNOMINA[CODIGO],TNOMINA[ISR])</f>
        <v>5368.45</v>
      </c>
      <c r="R902" s="34">
        <f>_xlfn.XLOOKUP(Tabla15[[#This Row],[COD]],TNOMINA[CODIGO],TNOMINA[SFS])</f>
        <v>1004.5</v>
      </c>
      <c r="S902" s="34">
        <f>_xlfn.XLOOKUP(Tabla15[[#This Row],[COD]],TNOMINA[CODIGO],TNOMINA[AFP])</f>
        <v>1064</v>
      </c>
      <c r="T902" s="34">
        <f>_xlfn.XLOOKUP(Tabla15[[#This Row],[COD]],TNOMINA[CODIGO],TNOMINA[Otros Descuentos])</f>
        <v>0</v>
      </c>
      <c r="U902" s="34">
        <f>_xlfn.XLOOKUP(Tabla15[[#This Row],[COD]],TNOMINA[CODIGO],TNOMINA[sneto])</f>
        <v>27563.05</v>
      </c>
      <c r="V902" s="21" t="str" cm="1">
        <f t="array" ref="V902">_xlfn.XLOOKUP(Tabla15[[#This Row],[cedula]],MINC_022025[NUMERO_DOCUMENTO],LEFT(MINC_022025[GENERO],1))</f>
        <v>F</v>
      </c>
      <c r="W902" s="56" t="str">
        <f>_xlfn.XLOOKUP(Tabla15[[#This Row],[DIRECCIÓN O DEPARTAMENTO]],MINC_022025[LUGAR_FUNCIONES],MINC_022025[LUGAR_FUNCIONES_CODIGO])</f>
        <v>01.83.02.00.01</v>
      </c>
      <c r="X902" s="21">
        <f>LEN(Tabla15[[#This Row],[CODIGO LUGAR]])</f>
        <v>14</v>
      </c>
      <c r="Y902" s="21" cm="1">
        <f t="array" ref="Y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5">
      <c r="A903" s="42" t="str">
        <f>Tabla15[[#This Row],[cedula]]&amp;Tabla15[[#This Row],[CTA]]&amp;Tabla15[[#This Row],[prog]]</f>
        <v>001115742162.1.1.2.0301</v>
      </c>
      <c r="B903" s="21" t="s">
        <v>2156</v>
      </c>
      <c r="C903" s="59" t="s">
        <v>1807</v>
      </c>
      <c r="D903" s="59" t="s">
        <v>5730</v>
      </c>
      <c r="E903" s="59" t="s">
        <v>5731</v>
      </c>
      <c r="F903" s="59" t="s">
        <v>1964</v>
      </c>
      <c r="G903" s="59" t="s">
        <v>945</v>
      </c>
      <c r="H903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903" s="21" t="str">
        <f>_xlfn.XLOOKUP(Tabla15[[#This Row],[cedula]],MINC_022025[CATEGORIA_PROPIA],MINC_022025[CARGO],_xlfn.XLOOKUP(Tabla15[[#This Row],[COD]],TNOMINA[CODIGO],TNOMINA[cargo]))</f>
        <v>ENC. DE VENTAS Y PROMOCION</v>
      </c>
      <c r="J903" s="21" t="str">
        <f>_xlfn.XLOOKUP(Tabla15[[#This Row],[cedula]],MINC_022025[NUMERO_DOCUMENTO],MINC_022025[LUGAR_FUNCIONES])</f>
        <v>TEATRO NACIONAL</v>
      </c>
      <c r="K9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3" s="21" t="str">
        <f>_xlfn.XLOOKUP(Tabla15[[#This Row],[CARGO]],TSIMPLIFICADO[CARGO],TSIMPLIFICADO[CATEGORIA DEL SERVIDOR],Tabla15[[#This Row],[TIPO]])</f>
        <v>SUPLENCIA</v>
      </c>
      <c r="M903" s="21" t="str">
        <f>IF(Tabla15[[#This Row],[CTA]]="2.1.1.3.01","TRAMITE DE PENSION",IF(Tabla15[[#This Row],[CAT1]]&lt;&gt;"",Tabla15[[#This Row],[CAT1]],Tabla15[[#This Row],[CAT2]]))</f>
        <v>CARRERA ADMINISTRATIVA</v>
      </c>
      <c r="N903" s="86">
        <f>_xlfn.XLOOKUP(Tabla15[[#This Row],[cedula]],TFECHA[cedula],TFECHA[desde],"")</f>
        <v>45108</v>
      </c>
      <c r="O903" s="86" t="str">
        <f>_xlfn.XLOOKUP(Tabla15[[#This Row],[cedula]],TFECHA[cedula],TFECHA[hasta],"")</f>
        <v>N/A</v>
      </c>
      <c r="P903" s="34">
        <f>_xlfn.XLOOKUP(Tabla15[[#This Row],[COD]],TNOMINA[CODIGO],TNOMINA[sbruto])</f>
        <v>20000</v>
      </c>
      <c r="Q903" s="34">
        <f>_xlfn.XLOOKUP(Tabla15[[#This Row],[COD]],TNOMINA[CODIGO],TNOMINA[ISR])</f>
        <v>2065.6999999999998</v>
      </c>
      <c r="R903" s="34">
        <f>_xlfn.XLOOKUP(Tabla15[[#This Row],[COD]],TNOMINA[CODIGO],TNOMINA[SFS])</f>
        <v>574</v>
      </c>
      <c r="S903" s="34">
        <f>_xlfn.XLOOKUP(Tabla15[[#This Row],[COD]],TNOMINA[CODIGO],TNOMINA[AFP])</f>
        <v>608</v>
      </c>
      <c r="T903" s="34">
        <f>_xlfn.XLOOKUP(Tabla15[[#This Row],[COD]],TNOMINA[CODIGO],TNOMINA[Otros Descuentos])</f>
        <v>0</v>
      </c>
      <c r="U903" s="34">
        <f>_xlfn.XLOOKUP(Tabla15[[#This Row],[COD]],TNOMINA[CODIGO],TNOMINA[sneto])</f>
        <v>16752.3</v>
      </c>
      <c r="V903" s="21" t="str" cm="1">
        <f t="array" ref="V903">_xlfn.XLOOKUP(Tabla15[[#This Row],[cedula]],MINC_022025[NUMERO_DOCUMENTO],LEFT(MINC_022025[GENERO],1))</f>
        <v>F</v>
      </c>
      <c r="W903" s="56" t="str">
        <f>_xlfn.XLOOKUP(Tabla15[[#This Row],[DIRECCIÓN O DEPARTAMENTO]],MINC_022025[LUGAR_FUNCIONES],MINC_022025[LUGAR_FUNCIONES_CODIGO])</f>
        <v>01.83.02.00.01</v>
      </c>
      <c r="X903" s="21">
        <f>LEN(Tabla15[[#This Row],[CODIGO LUGAR]])</f>
        <v>14</v>
      </c>
      <c r="Y903" s="21" cm="1">
        <f t="array" ref="Y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5">
      <c r="A904" s="42" t="str">
        <f>Tabla15[[#This Row],[cedula]]&amp;Tabla15[[#This Row],[CTA]]&amp;Tabla15[[#This Row],[prog]]</f>
        <v>001025871442.1.1.2.0301</v>
      </c>
      <c r="B904" s="21" t="s">
        <v>2156</v>
      </c>
      <c r="C904" s="59" t="s">
        <v>1807</v>
      </c>
      <c r="D904" s="59" t="s">
        <v>5730</v>
      </c>
      <c r="E904" s="59" t="s">
        <v>5731</v>
      </c>
      <c r="F904" s="59" t="s">
        <v>1964</v>
      </c>
      <c r="G904" s="59" t="s">
        <v>825</v>
      </c>
      <c r="H904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904" s="21" t="str">
        <f>_xlfn.XLOOKUP(Tabla15[[#This Row],[cedula]],MINC_022025[CATEGORIA_PROPIA],MINC_022025[CARGO],_xlfn.XLOOKUP(Tabla15[[#This Row],[COD]],TNOMINA[CODIGO],TNOMINA[cargo]))</f>
        <v>SECRETARIA</v>
      </c>
      <c r="J904" s="21" t="str">
        <f>_xlfn.XLOOKUP(Tabla15[[#This Row],[cedula]],MINC_022025[NUMERO_DOCUMENTO],MINC_022025[LUGAR_FUNCIONES])</f>
        <v>DIRECCION DE PARTICIPACION POPULAR</v>
      </c>
      <c r="K9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4" s="21" t="str">
        <f>_xlfn.XLOOKUP(Tabla15[[#This Row],[CARGO]],TSIMPLIFICADO[CARGO],TSIMPLIFICADO[CATEGORIA DEL SERVIDOR],Tabla15[[#This Row],[TIPO]])</f>
        <v>ESTATUTO SIMPLIFICADO</v>
      </c>
      <c r="M904" s="21" t="str">
        <f>IF(Tabla15[[#This Row],[CTA]]="2.1.1.3.01","TRAMITE DE PENSION",IF(Tabla15[[#This Row],[CAT1]]&lt;&gt;"",Tabla15[[#This Row],[CAT1]],Tabla15[[#This Row],[CAT2]]))</f>
        <v>CARRERA ADMINISTRATIVA</v>
      </c>
      <c r="N904" s="86">
        <f>_xlfn.XLOOKUP(Tabla15[[#This Row],[cedula]],TFECHA[cedula],TFECHA[desde],"")</f>
        <v>44986</v>
      </c>
      <c r="O904" s="86" t="str">
        <f>_xlfn.XLOOKUP(Tabla15[[#This Row],[cedula]],TFECHA[cedula],TFECHA[hasta],"")</f>
        <v>N/A</v>
      </c>
      <c r="P904" s="34">
        <f>_xlfn.XLOOKUP(Tabla15[[#This Row],[COD]],TNOMINA[CODIGO],TNOMINA[sbruto])</f>
        <v>13000</v>
      </c>
      <c r="Q904" s="34">
        <f>_xlfn.XLOOKUP(Tabla15[[#This Row],[COD]],TNOMINA[CODIGO],TNOMINA[ISR])</f>
        <v>1571.73</v>
      </c>
      <c r="R904" s="34">
        <f>_xlfn.XLOOKUP(Tabla15[[#This Row],[COD]],TNOMINA[CODIGO],TNOMINA[SFS])</f>
        <v>373.1</v>
      </c>
      <c r="S904" s="34">
        <f>_xlfn.XLOOKUP(Tabla15[[#This Row],[COD]],TNOMINA[CODIGO],TNOMINA[AFP])</f>
        <v>395.2</v>
      </c>
      <c r="T904" s="34">
        <f>_xlfn.XLOOKUP(Tabla15[[#This Row],[COD]],TNOMINA[CODIGO],TNOMINA[Otros Descuentos])</f>
        <v>0</v>
      </c>
      <c r="U904" s="34">
        <f>_xlfn.XLOOKUP(Tabla15[[#This Row],[COD]],TNOMINA[CODIGO],TNOMINA[sneto])</f>
        <v>10659.97</v>
      </c>
      <c r="V904" s="21" t="str" cm="1">
        <f t="array" ref="V904">_xlfn.XLOOKUP(Tabla15[[#This Row],[cedula]],MINC_022025[NUMERO_DOCUMENTO],LEFT(MINC_022025[GENERO],1))</f>
        <v>F</v>
      </c>
      <c r="W904" s="56" t="str">
        <f>_xlfn.XLOOKUP(Tabla15[[#This Row],[DIRECCIÓN O DEPARTAMENTO]],MINC_022025[LUGAR_FUNCIONES],MINC_022025[LUGAR_FUNCIONES_CODIGO])</f>
        <v>01.83.04.00.02</v>
      </c>
      <c r="X904" s="21">
        <f>LEN(Tabla15[[#This Row],[CODIGO LUGAR]])</f>
        <v>14</v>
      </c>
      <c r="Y904" s="21" cm="1">
        <f t="array" ref="Y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5">
      <c r="A905" s="42" t="str">
        <f>Tabla15[[#This Row],[cedula]]&amp;Tabla15[[#This Row],[CTA]]&amp;Tabla15[[#This Row],[prog]]</f>
        <v>082002268952.1.1.2.0301</v>
      </c>
      <c r="B905" s="21" t="s">
        <v>2156</v>
      </c>
      <c r="C905" s="59" t="s">
        <v>1807</v>
      </c>
      <c r="D905" s="59" t="s">
        <v>5730</v>
      </c>
      <c r="E905" s="59" t="s">
        <v>5731</v>
      </c>
      <c r="F905" s="59" t="s">
        <v>1964</v>
      </c>
      <c r="G905" s="59" t="s">
        <v>860</v>
      </c>
      <c r="H905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905" s="21" t="str">
        <f>_xlfn.XLOOKUP(Tabla15[[#This Row],[cedula]],MINC_022025[CATEGORIA_PROPIA],MINC_022025[CARGO],_xlfn.XLOOKUP(Tabla15[[#This Row],[COD]],TNOMINA[CODIGO],TNOMINA[cargo]))</f>
        <v>SUB-ENCARGADA DE CONTABILIDAD</v>
      </c>
      <c r="J905" s="21" t="str">
        <f>_xlfn.XLOOKUP(Tabla15[[#This Row],[cedula]],MINC_022025[NUMERO_DOCUMENTO],MINC_022025[LUGAR_FUNCIONES])</f>
        <v>DEPARTAMENTO DE CONTABILIDAD</v>
      </c>
      <c r="K9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5" s="21" t="str">
        <f>_xlfn.XLOOKUP(Tabla15[[#This Row],[CARGO]],TSIMPLIFICADO[CARGO],TSIMPLIFICADO[CATEGORIA DEL SERVIDOR],Tabla15[[#This Row],[TIPO]])</f>
        <v>SUPLENCIA</v>
      </c>
      <c r="M905" s="21" t="str">
        <f>IF(Tabla15[[#This Row],[CTA]]="2.1.1.3.01","TRAMITE DE PENSION",IF(Tabla15[[#This Row],[CAT1]]&lt;&gt;"",Tabla15[[#This Row],[CAT1]],Tabla15[[#This Row],[CAT2]]))</f>
        <v>CARRERA ADMINISTRATIVA</v>
      </c>
      <c r="N905" s="86">
        <f>_xlfn.XLOOKUP(Tabla15[[#This Row],[cedula]],TFECHA[cedula],TFECHA[desde],"")</f>
        <v>45108</v>
      </c>
      <c r="O905" s="86" t="str">
        <f>_xlfn.XLOOKUP(Tabla15[[#This Row],[cedula]],TFECHA[cedula],TFECHA[hasta],"")</f>
        <v>N/A</v>
      </c>
      <c r="P905" s="34">
        <f>_xlfn.XLOOKUP(Tabla15[[#This Row],[COD]],TNOMINA[CODIGO],TNOMINA[sbruto])</f>
        <v>5000</v>
      </c>
      <c r="Q905" s="34">
        <f>_xlfn.XLOOKUP(Tabla15[[#This Row],[COD]],TNOMINA[CODIGO],TNOMINA[ISR])</f>
        <v>940.9</v>
      </c>
      <c r="R905" s="34">
        <f>_xlfn.XLOOKUP(Tabla15[[#This Row],[COD]],TNOMINA[CODIGO],TNOMINA[SFS])</f>
        <v>143.5</v>
      </c>
      <c r="S905" s="34">
        <f>_xlfn.XLOOKUP(Tabla15[[#This Row],[COD]],TNOMINA[CODIGO],TNOMINA[AFP])</f>
        <v>152</v>
      </c>
      <c r="T905" s="34">
        <f>_xlfn.XLOOKUP(Tabla15[[#This Row],[COD]],TNOMINA[CODIGO],TNOMINA[Otros Descuentos])</f>
        <v>0</v>
      </c>
      <c r="U905" s="34">
        <f>_xlfn.XLOOKUP(Tabla15[[#This Row],[COD]],TNOMINA[CODIGO],TNOMINA[sneto])</f>
        <v>3763.6</v>
      </c>
      <c r="V905" s="21" t="str" cm="1">
        <f t="array" ref="V905">_xlfn.XLOOKUP(Tabla15[[#This Row],[cedula]],MINC_022025[NUMERO_DOCUMENTO],LEFT(MINC_022025[GENERO],1))</f>
        <v>F</v>
      </c>
      <c r="W905" s="56" t="str">
        <f>_xlfn.XLOOKUP(Tabla15[[#This Row],[DIRECCIÓN O DEPARTAMENTO]],MINC_022025[LUGAR_FUNCIONES],MINC_022025[LUGAR_FUNCIONES_CODIGO])</f>
        <v>01.83.00.00.12.01</v>
      </c>
      <c r="X905" s="21">
        <f>LEN(Tabla15[[#This Row],[CODIGO LUGAR]])</f>
        <v>17</v>
      </c>
      <c r="Y905" s="21" cm="1">
        <f t="array" ref="Y905">_xlfn.IFS(Tabla15[[#This Row],[LARGO]]=5,1,Tabla15[[#This Row],[LARGO]]=8,2,Tabla15[[#This Row],[LARGO]]=11,3,Tabla15[[#This Row],[LARGO]]=14,4,Tabla15[[#This Row],[LARGO]]=17,5,Tabla15[[#This Row],[LARGO]]=20,6)</f>
        <v>5</v>
      </c>
    </row>
    <row r="906" spans="1:25">
      <c r="A906" s="42" t="str">
        <f>Tabla15[[#This Row],[cedula]]&amp;Tabla15[[#This Row],[CTA]]&amp;Tabla15[[#This Row],[prog]]</f>
        <v>093005244032.1.1.2.0301</v>
      </c>
      <c r="B906" s="21" t="s">
        <v>2156</v>
      </c>
      <c r="C906" s="59" t="s">
        <v>1807</v>
      </c>
      <c r="D906" s="59" t="s">
        <v>5730</v>
      </c>
      <c r="E906" s="59" t="s">
        <v>5731</v>
      </c>
      <c r="F906" s="59" t="s">
        <v>1964</v>
      </c>
      <c r="G906" s="59" t="s">
        <v>1862</v>
      </c>
      <c r="H906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906" s="21" t="str">
        <f>_xlfn.XLOOKUP(Tabla15[[#This Row],[cedula]],MINC_022025[CATEGORIA_PROPIA],MINC_022025[CARGO],_xlfn.XLOOKUP(Tabla15[[#This Row],[COD]],TNOMINA[CODIGO],TNOMINA[cargo]))</f>
        <v>ANALISTA FINANCIERO (A)</v>
      </c>
      <c r="J906" s="21" t="str">
        <f>_xlfn.XLOOKUP(Tabla15[[#This Row],[cedula]],MINC_022025[NUMERO_DOCUMENTO],MINC_022025[LUGAR_FUNCIONES])</f>
        <v>DEPARTEMNTO DE EJECUCION PRESUPUESTARIA</v>
      </c>
      <c r="K9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6" s="21" t="str">
        <f>_xlfn.XLOOKUP(Tabla15[[#This Row],[CARGO]],TSIMPLIFICADO[CARGO],TSIMPLIFICADO[CATEGORIA DEL SERVIDOR],Tabla15[[#This Row],[TIPO]])</f>
        <v>SUPLENCIA</v>
      </c>
      <c r="M906" s="21" t="str">
        <f>IF(Tabla15[[#This Row],[CTA]]="2.1.1.3.01","TRAMITE DE PENSION",IF(Tabla15[[#This Row],[CAT1]]&lt;&gt;"",Tabla15[[#This Row],[CAT1]],Tabla15[[#This Row],[CAT2]]))</f>
        <v>CARRERA ADMINISTRATIVA</v>
      </c>
      <c r="N906" s="86">
        <f>_xlfn.XLOOKUP(Tabla15[[#This Row],[cedula]],TFECHA[cedula],TFECHA[desde],"")</f>
        <v>45292</v>
      </c>
      <c r="O906" s="86" t="str">
        <f>_xlfn.XLOOKUP(Tabla15[[#This Row],[cedula]],TFECHA[cedula],TFECHA[hasta],"")</f>
        <v>N/A</v>
      </c>
      <c r="P906" s="34">
        <f>_xlfn.XLOOKUP(Tabla15[[#This Row],[COD]],TNOMINA[CODIGO],TNOMINA[sbruto])</f>
        <v>65000</v>
      </c>
      <c r="Q906" s="34">
        <f>_xlfn.XLOOKUP(Tabla15[[#This Row],[COD]],TNOMINA[CODIGO],TNOMINA[ISR])</f>
        <v>14969.86</v>
      </c>
      <c r="R906" s="34">
        <f>_xlfn.XLOOKUP(Tabla15[[#This Row],[COD]],TNOMINA[CODIGO],TNOMINA[SFS])</f>
        <v>1865.5</v>
      </c>
      <c r="S906" s="34">
        <f>_xlfn.XLOOKUP(Tabla15[[#This Row],[COD]],TNOMINA[CODIGO],TNOMINA[AFP])</f>
        <v>1976</v>
      </c>
      <c r="T906" s="34">
        <f>_xlfn.XLOOKUP(Tabla15[[#This Row],[COD]],TNOMINA[CODIGO],TNOMINA[Otros Descuentos])</f>
        <v>0</v>
      </c>
      <c r="U906" s="34">
        <f>_xlfn.XLOOKUP(Tabla15[[#This Row],[COD]],TNOMINA[CODIGO],TNOMINA[sneto])</f>
        <v>46188.639999999999</v>
      </c>
      <c r="V906" s="21" t="str" cm="1">
        <f t="array" ref="V906">_xlfn.XLOOKUP(Tabla15[[#This Row],[cedula]],MINC_022025[NUMERO_DOCUMENTO],LEFT(MINC_022025[GENERO],1))</f>
        <v>F</v>
      </c>
      <c r="W906" s="56" t="str">
        <f>_xlfn.XLOOKUP(Tabla15[[#This Row],[DIRECCIÓN O DEPARTAMENTO]],MINC_022025[LUGAR_FUNCIONES],MINC_022025[LUGAR_FUNCIONES_CODIGO])</f>
        <v>01.83.00.00.12.02</v>
      </c>
      <c r="X906" s="21">
        <f>LEN(Tabla15[[#This Row],[CODIGO LUGAR]])</f>
        <v>17</v>
      </c>
      <c r="Y906" s="21" cm="1">
        <f t="array" ref="Y906">_xlfn.IFS(Tabla15[[#This Row],[LARGO]]=5,1,Tabla15[[#This Row],[LARGO]]=8,2,Tabla15[[#This Row],[LARGO]]=11,3,Tabla15[[#This Row],[LARGO]]=14,4,Tabla15[[#This Row],[LARGO]]=17,5,Tabla15[[#This Row],[LARGO]]=20,6)</f>
        <v>5</v>
      </c>
    </row>
    <row r="907" spans="1:25">
      <c r="A907" s="42" t="str">
        <f>Tabla15[[#This Row],[cedula]]&amp;Tabla15[[#This Row],[CTA]]&amp;Tabla15[[#This Row],[prog]]</f>
        <v>001011842812.1.1.2.0301</v>
      </c>
      <c r="B907" s="21" t="s">
        <v>2156</v>
      </c>
      <c r="C907" s="59" t="s">
        <v>1807</v>
      </c>
      <c r="D907" s="59" t="s">
        <v>5730</v>
      </c>
      <c r="E907" s="59" t="s">
        <v>5731</v>
      </c>
      <c r="F907" s="59" t="s">
        <v>1964</v>
      </c>
      <c r="G907" s="59" t="s">
        <v>854</v>
      </c>
      <c r="H907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907" s="21" t="str">
        <f>_xlfn.XLOOKUP(Tabla15[[#This Row],[cedula]],MINC_022025[CATEGORIA_PROPIA],MINC_022025[CARGO],_xlfn.XLOOKUP(Tabla15[[#This Row],[COD]],TNOMINA[CODIGO],TNOMINA[cargo]))</f>
        <v>ANALISTA</v>
      </c>
      <c r="J907" s="21" t="str">
        <f>_xlfn.XLOOKUP(Tabla15[[#This Row],[cedula]],MINC_022025[NUMERO_DOCUMENTO],MINC_022025[LUGAR_FUNCIONES])</f>
        <v>DEPARTEMNTO DE EJECUCION PRESUPUESTARIA</v>
      </c>
      <c r="K9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7" s="21" t="str">
        <f>_xlfn.XLOOKUP(Tabla15[[#This Row],[CARGO]],TSIMPLIFICADO[CARGO],TSIMPLIFICADO[CATEGORIA DEL SERVIDOR],Tabla15[[#This Row],[TIPO]])</f>
        <v>SUPLENCIA</v>
      </c>
      <c r="M907" s="21" t="str">
        <f>IF(Tabla15[[#This Row],[CTA]]="2.1.1.3.01","TRAMITE DE PENSION",IF(Tabla15[[#This Row],[CAT1]]&lt;&gt;"",Tabla15[[#This Row],[CAT1]],Tabla15[[#This Row],[CAT2]]))</f>
        <v>CARRERA ADMINISTRATIVA</v>
      </c>
      <c r="N907" s="86">
        <f>_xlfn.XLOOKUP(Tabla15[[#This Row],[cedula]],TFECHA[cedula],TFECHA[desde],"")</f>
        <v>45108</v>
      </c>
      <c r="O907" s="86" t="str">
        <f>_xlfn.XLOOKUP(Tabla15[[#This Row],[cedula]],TFECHA[cedula],TFECHA[hasta],"")</f>
        <v>N/A</v>
      </c>
      <c r="P907" s="34">
        <f>_xlfn.XLOOKUP(Tabla15[[#This Row],[COD]],TNOMINA[CODIGO],TNOMINA[sbruto])</f>
        <v>5000</v>
      </c>
      <c r="Q907" s="34">
        <f>_xlfn.XLOOKUP(Tabla15[[#This Row],[COD]],TNOMINA[CODIGO],TNOMINA[ISR])</f>
        <v>940.9</v>
      </c>
      <c r="R907" s="34">
        <f>_xlfn.XLOOKUP(Tabla15[[#This Row],[COD]],TNOMINA[CODIGO],TNOMINA[SFS])</f>
        <v>143.5</v>
      </c>
      <c r="S907" s="34">
        <f>_xlfn.XLOOKUP(Tabla15[[#This Row],[COD]],TNOMINA[CODIGO],TNOMINA[AFP])</f>
        <v>152</v>
      </c>
      <c r="T907" s="34">
        <f>_xlfn.XLOOKUP(Tabla15[[#This Row],[COD]],TNOMINA[CODIGO],TNOMINA[Otros Descuentos])</f>
        <v>0</v>
      </c>
      <c r="U907" s="34">
        <f>_xlfn.XLOOKUP(Tabla15[[#This Row],[COD]],TNOMINA[CODIGO],TNOMINA[sneto])</f>
        <v>3763.6</v>
      </c>
      <c r="V907" s="21" t="str" cm="1">
        <f t="array" ref="V907">_xlfn.XLOOKUP(Tabla15[[#This Row],[cedula]],MINC_022025[NUMERO_DOCUMENTO],LEFT(MINC_022025[GENERO],1))</f>
        <v>F</v>
      </c>
      <c r="W907" s="56" t="str">
        <f>_xlfn.XLOOKUP(Tabla15[[#This Row],[DIRECCIÓN O DEPARTAMENTO]],MINC_022025[LUGAR_FUNCIONES],MINC_022025[LUGAR_FUNCIONES_CODIGO])</f>
        <v>01.83.00.00.12.02</v>
      </c>
      <c r="X907" s="21">
        <f>LEN(Tabla15[[#This Row],[CODIGO LUGAR]])</f>
        <v>17</v>
      </c>
      <c r="Y907" s="21" cm="1">
        <f t="array" ref="Y907">_xlfn.IFS(Tabla15[[#This Row],[LARGO]]=5,1,Tabla15[[#This Row],[LARGO]]=8,2,Tabla15[[#This Row],[LARGO]]=11,3,Tabla15[[#This Row],[LARGO]]=14,4,Tabla15[[#This Row],[LARGO]]=17,5,Tabla15[[#This Row],[LARGO]]=20,6)</f>
        <v>5</v>
      </c>
    </row>
    <row r="908" spans="1:25">
      <c r="A908" s="42" t="str">
        <f>Tabla15[[#This Row],[cedula]]&amp;Tabla15[[#This Row],[CTA]]&amp;Tabla15[[#This Row],[prog]]</f>
        <v>223006870542.1.1.2.0301</v>
      </c>
      <c r="B908" s="21" t="s">
        <v>2156</v>
      </c>
      <c r="C908" s="59" t="s">
        <v>1807</v>
      </c>
      <c r="D908" s="59" t="s">
        <v>5730</v>
      </c>
      <c r="E908" s="59" t="s">
        <v>5731</v>
      </c>
      <c r="F908" s="59" t="s">
        <v>1964</v>
      </c>
      <c r="G908" s="59" t="s">
        <v>895</v>
      </c>
      <c r="H908" s="2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908" s="21" t="str">
        <f>_xlfn.XLOOKUP(Tabla15[[#This Row],[cedula]],MINC_022025[CATEGORIA_PROPIA],MINC_022025[CARGO],_xlfn.XLOOKUP(Tabla15[[#This Row],[COD]],TNOMINA[CODIGO],TNOMINA[cargo]))</f>
        <v>GUIA BILINGUE</v>
      </c>
      <c r="J908" s="21" t="str">
        <f>_xlfn.XLOOKUP(Tabla15[[#This Row],[cedula]],MINC_022025[NUMERO_DOCUMENTO],MINC_022025[LUGAR_FUNCIONES])</f>
        <v>DEPARTAMENTO DE DESARROLLO INSTITUCIONAL</v>
      </c>
      <c r="K9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8" s="21" t="str">
        <f>_xlfn.XLOOKUP(Tabla15[[#This Row],[CARGO]],TSIMPLIFICADO[CARGO],TSIMPLIFICADO[CATEGORIA DEL SERVIDOR],Tabla15[[#This Row],[TIPO]])</f>
        <v>ESTATUTO SIMPLIFICADO</v>
      </c>
      <c r="M908" s="21" t="str">
        <f>IF(Tabla15[[#This Row],[CTA]]="2.1.1.3.01","TRAMITE DE PENSION",IF(Tabla15[[#This Row],[CAT1]]&lt;&gt;"",Tabla15[[#This Row],[CAT1]],Tabla15[[#This Row],[CAT2]]))</f>
        <v>CARRERA ADMINISTRATIVA</v>
      </c>
      <c r="N908" s="86">
        <f>_xlfn.XLOOKUP(Tabla15[[#This Row],[cedula]],TFECHA[cedula],TFECHA[desde],"")</f>
        <v>45108</v>
      </c>
      <c r="O908" s="86" t="str">
        <f>_xlfn.XLOOKUP(Tabla15[[#This Row],[cedula]],TFECHA[cedula],TFECHA[hasta],"")</f>
        <v>N/A</v>
      </c>
      <c r="P908" s="34">
        <f>_xlfn.XLOOKUP(Tabla15[[#This Row],[COD]],TNOMINA[CODIGO],TNOMINA[sbruto])</f>
        <v>42000</v>
      </c>
      <c r="Q908" s="34">
        <f>_xlfn.XLOOKUP(Tabla15[[#This Row],[COD]],TNOMINA[CODIGO],TNOMINA[ISR])</f>
        <v>0</v>
      </c>
      <c r="R908" s="34">
        <f>_xlfn.XLOOKUP(Tabla15[[#This Row],[COD]],TNOMINA[CODIGO],TNOMINA[SFS])</f>
        <v>1205.4000000000001</v>
      </c>
      <c r="S908" s="34">
        <f>_xlfn.XLOOKUP(Tabla15[[#This Row],[COD]],TNOMINA[CODIGO],TNOMINA[AFP])</f>
        <v>1276.8</v>
      </c>
      <c r="T908" s="34">
        <f>_xlfn.XLOOKUP(Tabla15[[#This Row],[COD]],TNOMINA[CODIGO],TNOMINA[Otros Descuentos])</f>
        <v>0</v>
      </c>
      <c r="U908" s="34">
        <f>_xlfn.XLOOKUP(Tabla15[[#This Row],[COD]],TNOMINA[CODIGO],TNOMINA[sneto])</f>
        <v>39517.800000000003</v>
      </c>
      <c r="V908" s="21" t="str" cm="1">
        <f t="array" ref="V908">_xlfn.XLOOKUP(Tabla15[[#This Row],[cedula]],MINC_022025[NUMERO_DOCUMENTO],LEFT(MINC_022025[GENERO],1))</f>
        <v>F</v>
      </c>
      <c r="W908" s="56" t="str">
        <f>_xlfn.XLOOKUP(Tabla15[[#This Row],[DIRECCIÓN O DEPARTAMENTO]],MINC_022025[LUGAR_FUNCIONES],MINC_022025[LUGAR_FUNCIONES_CODIGO])</f>
        <v>01.83.00.10.00.02</v>
      </c>
      <c r="X908" s="21">
        <f>LEN(Tabla15[[#This Row],[CODIGO LUGAR]])</f>
        <v>17</v>
      </c>
      <c r="Y908" s="21" cm="1">
        <f t="array" ref="Y908">_xlfn.IFS(Tabla15[[#This Row],[LARGO]]=5,1,Tabla15[[#This Row],[LARGO]]=8,2,Tabla15[[#This Row],[LARGO]]=11,3,Tabla15[[#This Row],[LARGO]]=14,4,Tabla15[[#This Row],[LARGO]]=17,5,Tabla15[[#This Row],[LARGO]]=20,6)</f>
        <v>5</v>
      </c>
    </row>
    <row r="909" spans="1:25">
      <c r="A909" s="42" t="str">
        <f>Tabla15[[#This Row],[cedula]]&amp;Tabla15[[#This Row],[CTA]]&amp;Tabla15[[#This Row],[prog]]</f>
        <v>001088249962.1.1.2.0301</v>
      </c>
      <c r="B909" s="21" t="s">
        <v>2156</v>
      </c>
      <c r="C909" s="59" t="s">
        <v>1807</v>
      </c>
      <c r="D909" s="59" t="s">
        <v>5730</v>
      </c>
      <c r="E909" s="59" t="s">
        <v>5731</v>
      </c>
      <c r="F909" s="59" t="s">
        <v>1964</v>
      </c>
      <c r="G909" s="59" t="s">
        <v>849</v>
      </c>
      <c r="H909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909" s="21" t="str">
        <f>_xlfn.XLOOKUP(Tabla15[[#This Row],[cedula]],MINC_022025[CATEGORIA_PROPIA],MINC_022025[CARGO],_xlfn.XLOOKUP(Tabla15[[#This Row],[COD]],TNOMINA[CODIGO],TNOMINA[cargo]))</f>
        <v>ENCARGADO(A)</v>
      </c>
      <c r="J909" s="21" t="str">
        <f>_xlfn.XLOOKUP(Tabla15[[#This Row],[cedula]],MINC_022025[NUMERO_DOCUMENTO],MINC_022025[LUGAR_FUNCIONES])</f>
        <v>DEPARTAMENTO DE DESARROLLO INSTITUCIONAL</v>
      </c>
      <c r="K9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09" s="21" t="str">
        <f>_xlfn.XLOOKUP(Tabla15[[#This Row],[CARGO]],TSIMPLIFICADO[CARGO],TSIMPLIFICADO[CATEGORIA DEL SERVIDOR],Tabla15[[#This Row],[TIPO]])</f>
        <v>SUPLENCIA</v>
      </c>
      <c r="M909" s="21" t="str">
        <f>IF(Tabla15[[#This Row],[CTA]]="2.1.1.3.01","TRAMITE DE PENSION",IF(Tabla15[[#This Row],[CAT1]]&lt;&gt;"",Tabla15[[#This Row],[CAT1]],Tabla15[[#This Row],[CAT2]]))</f>
        <v>CARRERA ADMINISTRATIVA</v>
      </c>
      <c r="N909" s="86">
        <f>_xlfn.XLOOKUP(Tabla15[[#This Row],[cedula]],TFECHA[cedula],TFECHA[desde],"")</f>
        <v>45717</v>
      </c>
      <c r="O909" s="86" t="str">
        <f>_xlfn.XLOOKUP(Tabla15[[#This Row],[cedula]],TFECHA[cedula],TFECHA[hasta],"")</f>
        <v>N/A</v>
      </c>
      <c r="P909" s="34">
        <f>_xlfn.XLOOKUP(Tabla15[[#This Row],[COD]],TNOMINA[CODIGO],TNOMINA[sbruto])</f>
        <v>20000</v>
      </c>
      <c r="Q909" s="34">
        <f>_xlfn.XLOOKUP(Tabla15[[#This Row],[COD]],TNOMINA[CODIGO],TNOMINA[ISR])</f>
        <v>4704.5</v>
      </c>
      <c r="R909" s="34">
        <f>_xlfn.XLOOKUP(Tabla15[[#This Row],[COD]],TNOMINA[CODIGO],TNOMINA[SFS])</f>
        <v>574</v>
      </c>
      <c r="S909" s="34">
        <f>_xlfn.XLOOKUP(Tabla15[[#This Row],[COD]],TNOMINA[CODIGO],TNOMINA[AFP])</f>
        <v>608</v>
      </c>
      <c r="T909" s="34">
        <f>_xlfn.XLOOKUP(Tabla15[[#This Row],[COD]],TNOMINA[CODIGO],TNOMINA[Otros Descuentos])</f>
        <v>0</v>
      </c>
      <c r="U909" s="34">
        <f>_xlfn.XLOOKUP(Tabla15[[#This Row],[COD]],TNOMINA[CODIGO],TNOMINA[sneto])</f>
        <v>14113.5</v>
      </c>
      <c r="V909" s="21" t="str" cm="1">
        <f t="array" ref="V909">_xlfn.XLOOKUP(Tabla15[[#This Row],[cedula]],MINC_022025[NUMERO_DOCUMENTO],LEFT(MINC_022025[GENERO],1))</f>
        <v>F</v>
      </c>
      <c r="W909" s="56" t="str">
        <f>_xlfn.XLOOKUP(Tabla15[[#This Row],[DIRECCIÓN O DEPARTAMENTO]],MINC_022025[LUGAR_FUNCIONES],MINC_022025[LUGAR_FUNCIONES_CODIGO])</f>
        <v>01.83.00.10.00.02</v>
      </c>
      <c r="X909" s="21">
        <f>LEN(Tabla15[[#This Row],[CODIGO LUGAR]])</f>
        <v>17</v>
      </c>
      <c r="Y909" s="21" cm="1">
        <f t="array" ref="Y909">_xlfn.IFS(Tabla15[[#This Row],[LARGO]]=5,1,Tabla15[[#This Row],[LARGO]]=8,2,Tabla15[[#This Row],[LARGO]]=11,3,Tabla15[[#This Row],[LARGO]]=14,4,Tabla15[[#This Row],[LARGO]]=17,5,Tabla15[[#This Row],[LARGO]]=20,6)</f>
        <v>5</v>
      </c>
    </row>
    <row r="910" spans="1:25">
      <c r="A910" s="42" t="str">
        <f>Tabla15[[#This Row],[cedula]]&amp;Tabla15[[#This Row],[CTA]]&amp;Tabla15[[#This Row],[prog]]</f>
        <v>223002451272.1.1.2.0301</v>
      </c>
      <c r="B910" s="21" t="s">
        <v>2156</v>
      </c>
      <c r="C910" s="35" t="s">
        <v>1807</v>
      </c>
      <c r="D910" s="35" t="s">
        <v>5730</v>
      </c>
      <c r="E910" s="60" t="s">
        <v>5731</v>
      </c>
      <c r="F910" s="62" t="s">
        <v>1964</v>
      </c>
      <c r="G910" s="35" t="s">
        <v>869</v>
      </c>
      <c r="H910" s="21" t="str">
        <f>_xlfn.XLOOKUP(Tabla15[[#This Row],[cedula]],MINC_022025[CATEGORIA_PROPIA],MINC_022025[FECHA_INGRESO_PRIMER_CARGO],_xlfn.XLOOKUP(Tabla15[[#This Row],[COD]],TNOMINA[CODIGO],TNOMINA[nombre]))</f>
        <v>NATHALY ROSA DOMINGUEZ</v>
      </c>
      <c r="I910" s="21" t="str">
        <f>_xlfn.XLOOKUP(Tabla15[[#This Row],[cedula]],MINC_022025[CATEGORIA_PROPIA],MINC_022025[CARGO],_xlfn.XLOOKUP(Tabla15[[#This Row],[COD]],TNOMINA[CODIGO],TNOMINA[cargo]))</f>
        <v>SECRETARIA</v>
      </c>
      <c r="J910" s="21" t="str">
        <f>_xlfn.XLOOKUP(Tabla15[[#This Row],[cedula]],MINC_022025[NUMERO_DOCUMENTO],MINC_022025[LUGAR_FUNCIONES])</f>
        <v>DEPARTAMENTO DE COOPERACION INTERNACIONAL</v>
      </c>
      <c r="K9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10" s="21" t="str">
        <f>_xlfn.XLOOKUP(Tabla15[[#This Row],[CARGO]],TSIMPLIFICADO[CARGO],TSIMPLIFICADO[CATEGORIA DEL SERVIDOR],Tabla15[[#This Row],[TIPO]])</f>
        <v>ESTATUTO SIMPLIFICADO</v>
      </c>
      <c r="M910" s="21" t="str">
        <f>IF(Tabla15[[#This Row],[CTA]]="2.1.1.3.01","TRAMITE DE PENSION",IF(Tabla15[[#This Row],[CAT1]]&lt;&gt;"",Tabla15[[#This Row],[CAT1]],Tabla15[[#This Row],[CAT2]]))</f>
        <v>CARRERA ADMINISTRATIVA</v>
      </c>
      <c r="N910" s="86">
        <f>_xlfn.XLOOKUP(Tabla15[[#This Row],[cedula]],TFECHA[cedula],TFECHA[desde],"")</f>
        <v>45108</v>
      </c>
      <c r="O910" s="86" t="str">
        <f>_xlfn.XLOOKUP(Tabla15[[#This Row],[cedula]],TFECHA[cedula],TFECHA[hasta],"")</f>
        <v>N/A</v>
      </c>
      <c r="P910" s="34">
        <f>_xlfn.XLOOKUP(Tabla15[[#This Row],[COD]],TNOMINA[CODIGO],TNOMINA[sbruto])</f>
        <v>70000</v>
      </c>
      <c r="Q910" s="34">
        <f>_xlfn.XLOOKUP(Tabla15[[#This Row],[COD]],TNOMINA[CODIGO],TNOMINA[ISR])</f>
        <v>14313.94</v>
      </c>
      <c r="R910" s="34">
        <f>_xlfn.XLOOKUP(Tabla15[[#This Row],[COD]],TNOMINA[CODIGO],TNOMINA[SFS])</f>
        <v>2009</v>
      </c>
      <c r="S910" s="34">
        <f>_xlfn.XLOOKUP(Tabla15[[#This Row],[COD]],TNOMINA[CODIGO],TNOMINA[AFP])</f>
        <v>2128</v>
      </c>
      <c r="T910" s="34">
        <f>_xlfn.XLOOKUP(Tabla15[[#This Row],[COD]],TNOMINA[CODIGO],TNOMINA[Otros Descuentos])</f>
        <v>0</v>
      </c>
      <c r="U910" s="34">
        <f>_xlfn.XLOOKUP(Tabla15[[#This Row],[COD]],TNOMINA[CODIGO],TNOMINA[sneto])</f>
        <v>51549.06</v>
      </c>
      <c r="V910" s="21" t="str" cm="1">
        <f t="array" ref="V910">_xlfn.XLOOKUP(Tabla15[[#This Row],[cedula]],MINC_022025[NUMERO_DOCUMENTO],LEFT(MINC_022025[GENERO],1))</f>
        <v>F</v>
      </c>
      <c r="W910" s="56" t="str">
        <f>_xlfn.XLOOKUP(Tabla15[[#This Row],[DIRECCIÓN O DEPARTAMENTO]],MINC_022025[LUGAR_FUNCIONES],MINC_022025[LUGAR_FUNCIONES_CODIGO])</f>
        <v>01.83.00.10.00.03</v>
      </c>
      <c r="X910" s="21">
        <f>LEN(Tabla15[[#This Row],[CODIGO LUGAR]])</f>
        <v>17</v>
      </c>
      <c r="Y910" s="21" cm="1">
        <f t="array" ref="Y910">_xlfn.IFS(Tabla15[[#This Row],[LARGO]]=5,1,Tabla15[[#This Row],[LARGO]]=8,2,Tabla15[[#This Row],[LARGO]]=11,3,Tabla15[[#This Row],[LARGO]]=14,4,Tabla15[[#This Row],[LARGO]]=17,5,Tabla15[[#This Row],[LARGO]]=20,6)</f>
        <v>5</v>
      </c>
    </row>
    <row r="911" spans="1:25">
      <c r="A911" s="42" t="str">
        <f>Tabla15[[#This Row],[cedula]]&amp;Tabla15[[#This Row],[CTA]]&amp;Tabla15[[#This Row],[prog]]</f>
        <v>001044529902.1.1.2.0301</v>
      </c>
      <c r="B911" s="21" t="s">
        <v>2156</v>
      </c>
      <c r="C911" s="59" t="s">
        <v>1807</v>
      </c>
      <c r="D911" s="59" t="s">
        <v>5730</v>
      </c>
      <c r="E911" s="59" t="s">
        <v>5731</v>
      </c>
      <c r="F911" s="59" t="s">
        <v>1964</v>
      </c>
      <c r="G911" s="59" t="s">
        <v>851</v>
      </c>
      <c r="H911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911" s="21" t="str">
        <f>_xlfn.XLOOKUP(Tabla15[[#This Row],[cedula]],MINC_022025[CATEGORIA_PROPIA],MINC_022025[CARGO],_xlfn.XLOOKUP(Tabla15[[#This Row],[COD]],TNOMINA[CODIGO],TNOMINA[cargo]))</f>
        <v>ENCARGADO(A) NOMINA</v>
      </c>
      <c r="J911" s="21" t="str">
        <f>_xlfn.XLOOKUP(Tabla15[[#This Row],[cedula]],MINC_022025[NUMERO_DOCUMENTO],MINC_022025[LUGAR_FUNCIONES])</f>
        <v>DEPARTAMENTO DE REGISTRO, CONTROL Y NOMINA</v>
      </c>
      <c r="K9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11" s="21" t="str">
        <f>_xlfn.XLOOKUP(Tabla15[[#This Row],[CARGO]],TSIMPLIFICADO[CARGO],TSIMPLIFICADO[CATEGORIA DEL SERVIDOR],Tabla15[[#This Row],[TIPO]])</f>
        <v>SUPLENCIA</v>
      </c>
      <c r="M911" s="21" t="str">
        <f>IF(Tabla15[[#This Row],[CTA]]="2.1.1.3.01","TRAMITE DE PENSION",IF(Tabla15[[#This Row],[CAT1]]&lt;&gt;"",Tabla15[[#This Row],[CAT1]],Tabla15[[#This Row],[CAT2]]))</f>
        <v>CARRERA ADMINISTRATIVA</v>
      </c>
      <c r="N911" s="86">
        <f>_xlfn.XLOOKUP(Tabla15[[#This Row],[cedula]],TFECHA[cedula],TFECHA[desde],"")</f>
        <v>45047</v>
      </c>
      <c r="O911" s="86" t="str">
        <f>_xlfn.XLOOKUP(Tabla15[[#This Row],[cedula]],TFECHA[cedula],TFECHA[hasta],"")</f>
        <v>N/A</v>
      </c>
      <c r="P911" s="34">
        <f>_xlfn.XLOOKUP(Tabla15[[#This Row],[COD]],TNOMINA[CODIGO],TNOMINA[sbruto])</f>
        <v>20000</v>
      </c>
      <c r="Q911" s="34">
        <f>_xlfn.XLOOKUP(Tabla15[[#This Row],[COD]],TNOMINA[CODIGO],TNOMINA[ISR])</f>
        <v>4704.5</v>
      </c>
      <c r="R911" s="34">
        <f>_xlfn.XLOOKUP(Tabla15[[#This Row],[COD]],TNOMINA[CODIGO],TNOMINA[SFS])</f>
        <v>574</v>
      </c>
      <c r="S911" s="34">
        <f>_xlfn.XLOOKUP(Tabla15[[#This Row],[COD]],TNOMINA[CODIGO],TNOMINA[AFP])</f>
        <v>608</v>
      </c>
      <c r="T911" s="34">
        <f>_xlfn.XLOOKUP(Tabla15[[#This Row],[COD]],TNOMINA[CODIGO],TNOMINA[Otros Descuentos])</f>
        <v>0</v>
      </c>
      <c r="U911" s="34">
        <f>_xlfn.XLOOKUP(Tabla15[[#This Row],[COD]],TNOMINA[CODIGO],TNOMINA[sneto])</f>
        <v>14113.5</v>
      </c>
      <c r="V911" s="21" t="str" cm="1">
        <f t="array" ref="V911">_xlfn.XLOOKUP(Tabla15[[#This Row],[cedula]],MINC_022025[NUMERO_DOCUMENTO],LEFT(MINC_022025[GENERO],1))</f>
        <v>F</v>
      </c>
      <c r="W911" s="56" t="str">
        <f>_xlfn.XLOOKUP(Tabla15[[#This Row],[DIRECCIÓN O DEPARTAMENTO]],MINC_022025[LUGAR_FUNCIONES],MINC_022025[LUGAR_FUNCIONES_CODIGO])</f>
        <v>01.83.00.14.00.01</v>
      </c>
      <c r="X911" s="21">
        <f>LEN(Tabla15[[#This Row],[CODIGO LUGAR]])</f>
        <v>17</v>
      </c>
      <c r="Y911" s="21" cm="1">
        <f t="array" ref="Y911">_xlfn.IFS(Tabla15[[#This Row],[LARGO]]=5,1,Tabla15[[#This Row],[LARGO]]=8,2,Tabla15[[#This Row],[LARGO]]=11,3,Tabla15[[#This Row],[LARGO]]=14,4,Tabla15[[#This Row],[LARGO]]=17,5,Tabla15[[#This Row],[LARGO]]=20,6)</f>
        <v>5</v>
      </c>
    </row>
    <row r="912" spans="1:25">
      <c r="A912" s="42" t="str">
        <f>Tabla15[[#This Row],[cedula]]&amp;Tabla15[[#This Row],[CTA]]&amp;Tabla15[[#This Row],[prog]]</f>
        <v>001174648592.1.1.2.0301</v>
      </c>
      <c r="B912" s="21" t="s">
        <v>2156</v>
      </c>
      <c r="C912" s="59" t="s">
        <v>1807</v>
      </c>
      <c r="D912" s="59" t="s">
        <v>5730</v>
      </c>
      <c r="E912" s="59" t="s">
        <v>5731</v>
      </c>
      <c r="F912" s="59" t="s">
        <v>1964</v>
      </c>
      <c r="G912" s="59" t="s">
        <v>985</v>
      </c>
      <c r="H912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912" s="21" t="str">
        <f>_xlfn.XLOOKUP(Tabla15[[#This Row],[cedula]],MINC_022025[CATEGORIA_PROPIA],MINC_022025[CARGO],_xlfn.XLOOKUP(Tabla15[[#This Row],[COD]],TNOMINA[CODIGO],TNOMINA[cargo]))</f>
        <v>ANALISTA DE RECURSOS HUMANOS</v>
      </c>
      <c r="J912" s="21" t="str">
        <f>_xlfn.XLOOKUP(Tabla15[[#This Row],[cedula]],MINC_022025[NUMERO_DOCUMENTO],MINC_022025[LUGAR_FUNCIONES])</f>
        <v>DEPARTAMENTO DE RECLUTAMIENTO SELCCION Y CAPACITACION</v>
      </c>
      <c r="K9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12" s="21" t="str">
        <f>_xlfn.XLOOKUP(Tabla15[[#This Row],[CARGO]],TSIMPLIFICADO[CARGO],TSIMPLIFICADO[CATEGORIA DEL SERVIDOR],Tabla15[[#This Row],[TIPO]])</f>
        <v>SUPLENCIA</v>
      </c>
      <c r="M912" s="21" t="str">
        <f>IF(Tabla15[[#This Row],[CTA]]="2.1.1.3.01","TRAMITE DE PENSION",IF(Tabla15[[#This Row],[CAT1]]&lt;&gt;"",Tabla15[[#This Row],[CAT1]],Tabla15[[#This Row],[CAT2]]))</f>
        <v>CARRERA ADMINISTRATIVA</v>
      </c>
      <c r="N912" s="86">
        <f>_xlfn.XLOOKUP(Tabla15[[#This Row],[cedula]],TFECHA[cedula],TFECHA[desde],"")</f>
        <v>45200</v>
      </c>
      <c r="O912" s="86" t="str">
        <f>_xlfn.XLOOKUP(Tabla15[[#This Row],[cedula]],TFECHA[cedula],TFECHA[hasta],"")</f>
        <v>N/A</v>
      </c>
      <c r="P912" s="34">
        <f>_xlfn.XLOOKUP(Tabla15[[#This Row],[COD]],TNOMINA[CODIGO],TNOMINA[sbruto])</f>
        <v>65000</v>
      </c>
      <c r="Q912" s="34">
        <f>_xlfn.XLOOKUP(Tabla15[[#This Row],[COD]],TNOMINA[CODIGO],TNOMINA[ISR])</f>
        <v>14884.09</v>
      </c>
      <c r="R912" s="34">
        <f>_xlfn.XLOOKUP(Tabla15[[#This Row],[COD]],TNOMINA[CODIGO],TNOMINA[SFS])</f>
        <v>1865.5</v>
      </c>
      <c r="S912" s="34">
        <f>_xlfn.XLOOKUP(Tabla15[[#This Row],[COD]],TNOMINA[CODIGO],TNOMINA[AFP])</f>
        <v>1976</v>
      </c>
      <c r="T912" s="34">
        <f>_xlfn.XLOOKUP(Tabla15[[#This Row],[COD]],TNOMINA[CODIGO],TNOMINA[Otros Descuentos])</f>
        <v>0</v>
      </c>
      <c r="U912" s="34">
        <f>_xlfn.XLOOKUP(Tabla15[[#This Row],[COD]],TNOMINA[CODIGO],TNOMINA[sneto])</f>
        <v>46274.41</v>
      </c>
      <c r="V912" s="21" t="str" cm="1">
        <f t="array" ref="V912">_xlfn.XLOOKUP(Tabla15[[#This Row],[cedula]],MINC_022025[NUMERO_DOCUMENTO],LEFT(MINC_022025[GENERO],1))</f>
        <v>M</v>
      </c>
      <c r="W912" s="56" t="str">
        <f>_xlfn.XLOOKUP(Tabla15[[#This Row],[DIRECCIÓN O DEPARTAMENTO]],MINC_022025[LUGAR_FUNCIONES],MINC_022025[LUGAR_FUNCIONES_CODIGO])</f>
        <v>01.83.00.14.00.03</v>
      </c>
      <c r="X912" s="21">
        <f>LEN(Tabla15[[#This Row],[CODIGO LUGAR]])</f>
        <v>17</v>
      </c>
      <c r="Y912" s="21" cm="1">
        <f t="array" ref="Y912">_xlfn.IFS(Tabla15[[#This Row],[LARGO]]=5,1,Tabla15[[#This Row],[LARGO]]=8,2,Tabla15[[#This Row],[LARGO]]=11,3,Tabla15[[#This Row],[LARGO]]=14,4,Tabla15[[#This Row],[LARGO]]=17,5,Tabla15[[#This Row],[LARGO]]=20,6)</f>
        <v>5</v>
      </c>
    </row>
    <row r="913" spans="1:25">
      <c r="A913" s="42" t="str">
        <f>Tabla15[[#This Row],[cedula]]&amp;Tabla15[[#This Row],[CTA]]&amp;Tabla15[[#This Row],[prog]]</f>
        <v>001160248292.1.1.2.0301</v>
      </c>
      <c r="B913" s="21" t="s">
        <v>2156</v>
      </c>
      <c r="C913" s="59" t="s">
        <v>1807</v>
      </c>
      <c r="D913" s="59" t="s">
        <v>5730</v>
      </c>
      <c r="E913" s="59" t="s">
        <v>5731</v>
      </c>
      <c r="F913" s="59" t="s">
        <v>1964</v>
      </c>
      <c r="G913" s="59" t="s">
        <v>828</v>
      </c>
      <c r="H913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913" s="21" t="str">
        <f>_xlfn.XLOOKUP(Tabla15[[#This Row],[cedula]],MINC_022025[CATEGORIA_PROPIA],MINC_022025[CARGO],_xlfn.XLOOKUP(Tabla15[[#This Row],[COD]],TNOMINA[CODIGO],TNOMINA[cargo]))</f>
        <v>SECRETARIA</v>
      </c>
      <c r="J913" s="21" t="str">
        <f>_xlfn.XLOOKUP(Tabla15[[#This Row],[cedula]],MINC_022025[NUMERO_DOCUMENTO],MINC_022025[LUGAR_FUNCIONES])</f>
        <v>DEPARTAMENTO DE EVALUACION DEL DESEMPEÑO Y CAPACITACION-MC</v>
      </c>
      <c r="K9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13" s="21" t="str">
        <f>_xlfn.XLOOKUP(Tabla15[[#This Row],[CARGO]],TSIMPLIFICADO[CARGO],TSIMPLIFICADO[CATEGORIA DEL SERVIDOR],Tabla15[[#This Row],[TIPO]])</f>
        <v>ESTATUTO SIMPLIFICADO</v>
      </c>
      <c r="M913" s="21" t="str">
        <f>IF(Tabla15[[#This Row],[CTA]]="2.1.1.3.01","TRAMITE DE PENSION",IF(Tabla15[[#This Row],[CAT1]]&lt;&gt;"",Tabla15[[#This Row],[CAT1]],Tabla15[[#This Row],[CAT2]]))</f>
        <v>CARRERA ADMINISTRATIVA</v>
      </c>
      <c r="N913" s="86">
        <f>_xlfn.XLOOKUP(Tabla15[[#This Row],[cedula]],TFECHA[cedula],TFECHA[desde],"")</f>
        <v>45108</v>
      </c>
      <c r="O913" s="86" t="str">
        <f>_xlfn.XLOOKUP(Tabla15[[#This Row],[cedula]],TFECHA[cedula],TFECHA[hasta],"")</f>
        <v>N/A</v>
      </c>
      <c r="P913" s="34">
        <f>_xlfn.XLOOKUP(Tabla15[[#This Row],[COD]],TNOMINA[CODIGO],TNOMINA[sbruto])</f>
        <v>35000</v>
      </c>
      <c r="Q913" s="34">
        <f>_xlfn.XLOOKUP(Tabla15[[#This Row],[COD]],TNOMINA[CODIGO],TNOMINA[ISR])</f>
        <v>0</v>
      </c>
      <c r="R913" s="34">
        <f>_xlfn.XLOOKUP(Tabla15[[#This Row],[COD]],TNOMINA[CODIGO],TNOMINA[SFS])</f>
        <v>1004.5</v>
      </c>
      <c r="S913" s="34">
        <f>_xlfn.XLOOKUP(Tabla15[[#This Row],[COD]],TNOMINA[CODIGO],TNOMINA[AFP])</f>
        <v>1064</v>
      </c>
      <c r="T913" s="34">
        <f>_xlfn.XLOOKUP(Tabla15[[#This Row],[COD]],TNOMINA[CODIGO],TNOMINA[Otros Descuentos])</f>
        <v>0</v>
      </c>
      <c r="U913" s="34">
        <f>_xlfn.XLOOKUP(Tabla15[[#This Row],[COD]],TNOMINA[CODIGO],TNOMINA[sneto])</f>
        <v>32931.5</v>
      </c>
      <c r="V913" s="21" t="str" cm="1">
        <f t="array" ref="V913">_xlfn.XLOOKUP(Tabla15[[#This Row],[cedula]],MINC_022025[NUMERO_DOCUMENTO],LEFT(MINC_022025[GENERO],1))</f>
        <v>F</v>
      </c>
      <c r="W913" s="56" t="str">
        <f>_xlfn.XLOOKUP(Tabla15[[#This Row],[DIRECCIÓN O DEPARTAMENTO]],MINC_022025[LUGAR_FUNCIONES],MINC_022025[LUGAR_FUNCIONES_CODIGO])</f>
        <v>01.83.00.14.00.05</v>
      </c>
      <c r="X913" s="21">
        <f>LEN(Tabla15[[#This Row],[CODIGO LUGAR]])</f>
        <v>17</v>
      </c>
      <c r="Y913" s="21" cm="1">
        <f t="array" ref="Y913">_xlfn.IFS(Tabla15[[#This Row],[LARGO]]=5,1,Tabla15[[#This Row],[LARGO]]=8,2,Tabla15[[#This Row],[LARGO]]=11,3,Tabla15[[#This Row],[LARGO]]=14,4,Tabla15[[#This Row],[LARGO]]=17,5,Tabla15[[#This Row],[LARGO]]=20,6)</f>
        <v>5</v>
      </c>
    </row>
    <row r="914" spans="1:25">
      <c r="A914" s="42" t="str">
        <f>Tabla15[[#This Row],[cedula]]&amp;Tabla15[[#This Row],[CTA]]&amp;Tabla15[[#This Row],[prog]]</f>
        <v>001085948132.1.1.2.0301</v>
      </c>
      <c r="B914" s="21" t="s">
        <v>2156</v>
      </c>
      <c r="C914" s="59" t="s">
        <v>1807</v>
      </c>
      <c r="D914" s="59" t="s">
        <v>5730</v>
      </c>
      <c r="E914" s="59" t="s">
        <v>5731</v>
      </c>
      <c r="F914" s="59" t="s">
        <v>1964</v>
      </c>
      <c r="G914" s="59" t="s">
        <v>918</v>
      </c>
      <c r="H914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914" s="21" t="str">
        <f>_xlfn.XLOOKUP(Tabla15[[#This Row],[cedula]],MINC_022025[CATEGORIA_PROPIA],MINC_022025[CARGO],_xlfn.XLOOKUP(Tabla15[[#This Row],[COD]],TNOMINA[CODIGO],TNOMINA[cargo]))</f>
        <v>COORDINADOR(A)</v>
      </c>
      <c r="J914" s="21" t="str">
        <f>_xlfn.XLOOKUP(Tabla15[[#This Row],[cedula]],MINC_022025[NUMERO_DOCUMENTO],MINC_022025[LUGAR_FUNCIONES])</f>
        <v>DEPARTAMENTO DE INVENTARIO DE BIENES CULTURALES</v>
      </c>
      <c r="K9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914" s="21" t="str">
        <f>_xlfn.XLOOKUP(Tabla15[[#This Row],[CARGO]],TSIMPLIFICADO[CARGO],TSIMPLIFICADO[CATEGORIA DEL SERVIDOR],Tabla15[[#This Row],[TIPO]])</f>
        <v>SUPLENCIA</v>
      </c>
      <c r="M914" s="21" t="str">
        <f>IF(Tabla15[[#This Row],[CTA]]="2.1.1.3.01","TRAMITE DE PENSION",IF(Tabla15[[#This Row],[CAT1]]&lt;&gt;"",Tabla15[[#This Row],[CAT1]],Tabla15[[#This Row],[CAT2]]))</f>
        <v>CARRERA ADMINISTRATIVA</v>
      </c>
      <c r="N914" s="86">
        <f>_xlfn.XLOOKUP(Tabla15[[#This Row],[cedula]],TFECHA[cedula],TFECHA[desde],"")</f>
        <v>45170</v>
      </c>
      <c r="O914" s="86" t="str">
        <f>_xlfn.XLOOKUP(Tabla15[[#This Row],[cedula]],TFECHA[cedula],TFECHA[hasta],"")</f>
        <v>N/A</v>
      </c>
      <c r="P914" s="34">
        <f>_xlfn.XLOOKUP(Tabla15[[#This Row],[COD]],TNOMINA[CODIGO],TNOMINA[sbruto])</f>
        <v>20000</v>
      </c>
      <c r="Q914" s="34">
        <f>_xlfn.XLOOKUP(Tabla15[[#This Row],[COD]],TNOMINA[CODIGO],TNOMINA[ISR])</f>
        <v>3514.45</v>
      </c>
      <c r="R914" s="34">
        <f>_xlfn.XLOOKUP(Tabla15[[#This Row],[COD]],TNOMINA[CODIGO],TNOMINA[SFS])</f>
        <v>574</v>
      </c>
      <c r="S914" s="34">
        <f>_xlfn.XLOOKUP(Tabla15[[#This Row],[COD]],TNOMINA[CODIGO],TNOMINA[AFP])</f>
        <v>608</v>
      </c>
      <c r="T914" s="34">
        <f>_xlfn.XLOOKUP(Tabla15[[#This Row],[COD]],TNOMINA[CODIGO],TNOMINA[Otros Descuentos])</f>
        <v>0</v>
      </c>
      <c r="U914" s="34">
        <f>_xlfn.XLOOKUP(Tabla15[[#This Row],[COD]],TNOMINA[CODIGO],TNOMINA[sneto])</f>
        <v>15303.55</v>
      </c>
      <c r="V914" s="21" t="str" cm="1">
        <f t="array" ref="V914">_xlfn.XLOOKUP(Tabla15[[#This Row],[cedula]],MINC_022025[NUMERO_DOCUMENTO],LEFT(MINC_022025[GENERO],1))</f>
        <v>F</v>
      </c>
      <c r="W914" s="56" t="str">
        <f>_xlfn.XLOOKUP(Tabla15[[#This Row],[DIRECCIÓN O DEPARTAMENTO]],MINC_022025[LUGAR_FUNCIONES],MINC_022025[LUGAR_FUNCIONES_CODIGO])</f>
        <v>01.83.03.00.00.02</v>
      </c>
      <c r="X914" s="21">
        <f>LEN(Tabla15[[#This Row],[CODIGO LUGAR]])</f>
        <v>17</v>
      </c>
      <c r="Y914" s="21" cm="1">
        <f t="array" ref="Y914">_xlfn.IFS(Tabla15[[#This Row],[LARGO]]=5,1,Tabla15[[#This Row],[LARGO]]=8,2,Tabla15[[#This Row],[LARGO]]=11,3,Tabla15[[#This Row],[LARGO]]=14,4,Tabla15[[#This Row],[LARGO]]=17,5,Tabla15[[#This Row],[LARGO]]=20,6)</f>
        <v>5</v>
      </c>
    </row>
    <row r="915" spans="1:25">
      <c r="A915" s="42" t="str">
        <f>Tabla15[[#This Row],[cedula]]&amp;Tabla15[[#This Row],[CTA]]&amp;Tabla15[[#This Row],[prog]]</f>
        <v>402236429072.1.1.2.0501</v>
      </c>
      <c r="B915" s="21" t="s">
        <v>2282</v>
      </c>
      <c r="C915" s="59" t="s">
        <v>1807</v>
      </c>
      <c r="D915" s="59" t="s">
        <v>5730</v>
      </c>
      <c r="E915" s="59" t="s">
        <v>5731</v>
      </c>
      <c r="F915" s="59" t="s">
        <v>2283</v>
      </c>
      <c r="G915" s="59" t="s">
        <v>2605</v>
      </c>
      <c r="H915" s="21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915" s="21" t="str">
        <f>_xlfn.XLOOKUP(Tabla15[[#This Row],[cedula]],MINC_022025[CATEGORIA_PROPIA],MINC_022025[CARGO],_xlfn.XLOOKUP(Tabla15[[#This Row],[COD]],TNOMINA[CODIGO],TNOMINA[cargo]))</f>
        <v>ANALISTA DE PROYECTO</v>
      </c>
      <c r="J915" s="21" t="str">
        <f>_xlfn.XLOOKUP(Tabla15[[#This Row],[cedula]],MINC_022025[NUMERO_DOCUMENTO],MINC_022025[LUGAR_FUNCIONES])</f>
        <v>DIRECCION DE PLANIFICACION Y DESARROLLO</v>
      </c>
      <c r="K9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15" s="21" t="str">
        <f>_xlfn.XLOOKUP(Tabla15[[#This Row],[CARGO]],TSIMPLIFICADO[CARGO],TSIMPLIFICADO[CATEGORIA DEL SERVIDOR],Tabla15[[#This Row],[TIPO]])</f>
        <v>PERIODO PROBATORIO</v>
      </c>
      <c r="M915" s="21" t="str">
        <f>IF(Tabla15[[#This Row],[CTA]]="2.1.1.3.01","TRAMITE DE PENSION",IF(Tabla15[[#This Row],[CAT1]]&lt;&gt;"",Tabla15[[#This Row],[CAT1]],Tabla15[[#This Row],[CAT2]]))</f>
        <v>PERIODO PROBATORIO</v>
      </c>
      <c r="N915" s="86">
        <f>_xlfn.XLOOKUP(Tabla15[[#This Row],[cedula]],TFECHA[cedula],TFECHA[desde],"")</f>
        <v>45566</v>
      </c>
      <c r="O915" s="86">
        <f>_xlfn.XLOOKUP(Tabla15[[#This Row],[cedula]],TFECHA[cedula],TFECHA[hasta],"")</f>
        <v>45808</v>
      </c>
      <c r="P915" s="34">
        <f>_xlfn.XLOOKUP(Tabla15[[#This Row],[COD]],TNOMINA[CODIGO],TNOMINA[sbruto])</f>
        <v>70000</v>
      </c>
      <c r="Q915" s="34">
        <f>_xlfn.XLOOKUP(Tabla15[[#This Row],[COD]],TNOMINA[CODIGO],TNOMINA[ISR])</f>
        <v>5368.48</v>
      </c>
      <c r="R915" s="34">
        <f>_xlfn.XLOOKUP(Tabla15[[#This Row],[COD]],TNOMINA[CODIGO],TNOMINA[SFS])</f>
        <v>2128</v>
      </c>
      <c r="S915" s="34">
        <f>_xlfn.XLOOKUP(Tabla15[[#This Row],[COD]],TNOMINA[CODIGO],TNOMINA[AFP])</f>
        <v>2009</v>
      </c>
      <c r="T915" s="34">
        <f>_xlfn.XLOOKUP(Tabla15[[#This Row],[COD]],TNOMINA[CODIGO],TNOMINA[Otros Descuentos])</f>
        <v>7.2759576141834259E-12</v>
      </c>
      <c r="U915" s="34">
        <f>_xlfn.XLOOKUP(Tabla15[[#This Row],[COD]],TNOMINA[CODIGO],TNOMINA[sneto])</f>
        <v>60494.52</v>
      </c>
      <c r="V915" s="21" t="str" cm="1">
        <f t="array" ref="V915">_xlfn.XLOOKUP(Tabla15[[#This Row],[cedula]],MINC_022025[NUMERO_DOCUMENTO],LEFT(MINC_022025[GENERO],1))</f>
        <v>M</v>
      </c>
      <c r="W915" s="56" t="str">
        <f>_xlfn.XLOOKUP(Tabla15[[#This Row],[DIRECCIÓN O DEPARTAMENTO]],MINC_022025[LUGAR_FUNCIONES],MINC_022025[LUGAR_FUNCIONES_CODIGO])</f>
        <v>01.83.00.10</v>
      </c>
      <c r="X915" s="21">
        <f>LEN(Tabla15[[#This Row],[CODIGO LUGAR]])</f>
        <v>11</v>
      </c>
      <c r="Y915" s="21" cm="1">
        <f t="array" ref="Y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5">
      <c r="A916" s="42" t="str">
        <f>Tabla15[[#This Row],[cedula]]&amp;Tabla15[[#This Row],[CTA]]&amp;Tabla15[[#This Row],[prog]]</f>
        <v>225002871272.1.1.2.0501</v>
      </c>
      <c r="B916" s="21" t="s">
        <v>2282</v>
      </c>
      <c r="C916" s="59" t="s">
        <v>1807</v>
      </c>
      <c r="D916" s="59" t="s">
        <v>5730</v>
      </c>
      <c r="E916" s="59" t="s">
        <v>5731</v>
      </c>
      <c r="F916" s="59" t="s">
        <v>2283</v>
      </c>
      <c r="G916" s="59" t="s">
        <v>2122</v>
      </c>
      <c r="H916" s="21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916" s="21" t="str">
        <f>_xlfn.XLOOKUP(Tabla15[[#This Row],[cedula]],MINC_022025[CATEGORIA_PROPIA],MINC_022025[CARGO],_xlfn.XLOOKUP(Tabla15[[#This Row],[COD]],TNOMINA[CODIGO],TNOMINA[cargo]))</f>
        <v>CONTADOR (A)</v>
      </c>
      <c r="J916" s="21" t="str">
        <f>_xlfn.XLOOKUP(Tabla15[[#This Row],[cedula]],MINC_022025[NUMERO_DOCUMENTO],MINC_022025[LUGAR_FUNCIONES])</f>
        <v>DEPARTAMENTO DE TESORERIA</v>
      </c>
      <c r="K9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16" s="21" t="str">
        <f>_xlfn.XLOOKUP(Tabla15[[#This Row],[CARGO]],TSIMPLIFICADO[CARGO],TSIMPLIFICADO[CATEGORIA DEL SERVIDOR],Tabla15[[#This Row],[TIPO]])</f>
        <v>PERIODO PROBATORIO</v>
      </c>
      <c r="M916" s="21" t="str">
        <f>IF(Tabla15[[#This Row],[CTA]]="2.1.1.3.01","TRAMITE DE PENSION",IF(Tabla15[[#This Row],[CAT1]]&lt;&gt;"",Tabla15[[#This Row],[CAT1]],Tabla15[[#This Row],[CAT2]]))</f>
        <v>PERIODO PROBATORIO</v>
      </c>
      <c r="N916" s="86">
        <f>_xlfn.XLOOKUP(Tabla15[[#This Row],[cedula]],TFECHA[cedula],TFECHA[desde],"")</f>
        <v>45536</v>
      </c>
      <c r="O916" s="86">
        <f>_xlfn.XLOOKUP(Tabla15[[#This Row],[cedula]],TFECHA[cedula],TFECHA[hasta],"")</f>
        <v>45747</v>
      </c>
      <c r="P916" s="34">
        <f>_xlfn.XLOOKUP(Tabla15[[#This Row],[COD]],TNOMINA[CODIGO],TNOMINA[sbruto])</f>
        <v>70000</v>
      </c>
      <c r="Q916" s="34">
        <f>_xlfn.XLOOKUP(Tabla15[[#This Row],[COD]],TNOMINA[CODIGO],TNOMINA[ISR])</f>
        <v>5368.48</v>
      </c>
      <c r="R916" s="34">
        <f>_xlfn.XLOOKUP(Tabla15[[#This Row],[COD]],TNOMINA[CODIGO],TNOMINA[SFS])</f>
        <v>2128</v>
      </c>
      <c r="S916" s="34">
        <f>_xlfn.XLOOKUP(Tabla15[[#This Row],[COD]],TNOMINA[CODIGO],TNOMINA[AFP])</f>
        <v>2009</v>
      </c>
      <c r="T916" s="34">
        <f>_xlfn.XLOOKUP(Tabla15[[#This Row],[COD]],TNOMINA[CODIGO],TNOMINA[Otros Descuentos])</f>
        <v>19432.780000000006</v>
      </c>
      <c r="U916" s="34">
        <f>_xlfn.XLOOKUP(Tabla15[[#This Row],[COD]],TNOMINA[CODIGO],TNOMINA[sneto])</f>
        <v>41061.74</v>
      </c>
      <c r="V916" s="21" t="str" cm="1">
        <f t="array" ref="V916">_xlfn.XLOOKUP(Tabla15[[#This Row],[cedula]],MINC_022025[NUMERO_DOCUMENTO],LEFT(MINC_022025[GENERO],1))</f>
        <v>F</v>
      </c>
      <c r="W916" s="56" t="str">
        <f>_xlfn.XLOOKUP(Tabla15[[#This Row],[DIRECCIÓN O DEPARTAMENTO]],MINC_022025[LUGAR_FUNCIONES],MINC_022025[LUGAR_FUNCIONES_CODIGO])</f>
        <v>01.83.00.00.12.04</v>
      </c>
      <c r="X916" s="21">
        <f>LEN(Tabla15[[#This Row],[CODIGO LUGAR]])</f>
        <v>17</v>
      </c>
      <c r="Y916" s="21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>
      <c r="A917" s="42" t="str">
        <f>Tabla15[[#This Row],[cedula]]&amp;Tabla15[[#This Row],[CTA]]&amp;Tabla15[[#This Row],[prog]]</f>
        <v>402249688482.1.1.2.0501</v>
      </c>
      <c r="B917" s="21" t="s">
        <v>2282</v>
      </c>
      <c r="C917" s="59" t="s">
        <v>1807</v>
      </c>
      <c r="D917" s="59" t="s">
        <v>5730</v>
      </c>
      <c r="E917" s="59" t="s">
        <v>5731</v>
      </c>
      <c r="F917" s="59" t="s">
        <v>2283</v>
      </c>
      <c r="G917" s="59" t="s">
        <v>1924</v>
      </c>
      <c r="H917" s="21" t="str">
        <f>_xlfn.XLOOKUP(Tabla15[[#This Row],[cedula]],MINC_022025[CATEGORIA_PROPIA],MINC_022025[FECHA_INGRESO_PRIMER_CARGO],_xlfn.XLOOKUP(Tabla15[[#This Row],[COD]],TNOMINA[CODIGO],TNOMINA[nombre]))</f>
        <v>ZAIDY MARIA GUILLEN ALVAREZ</v>
      </c>
      <c r="I917" s="21" t="str">
        <f>_xlfn.XLOOKUP(Tabla15[[#This Row],[cedula]],MINC_022025[CATEGORIA_PROPIA],MINC_022025[CARGO],_xlfn.XLOOKUP(Tabla15[[#This Row],[COD]],TNOMINA[CODIGO],TNOMINA[cargo]))</f>
        <v>ENCARGADO (A)</v>
      </c>
      <c r="J917" s="21" t="str">
        <f>_xlfn.XLOOKUP(Tabla15[[#This Row],[cedula]],MINC_022025[NUMERO_DOCUMENTO],MINC_022025[LUGAR_FUNCIONES])</f>
        <v>DEPARTAMENTO DE FORMULACION , MONITOREO Y EVALUACION DE PPP</v>
      </c>
      <c r="K9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17" s="21" t="str">
        <f>_xlfn.XLOOKUP(Tabla15[[#This Row],[CARGO]],TSIMPLIFICADO[CARGO],TSIMPLIFICADO[CATEGORIA DEL SERVIDOR],Tabla15[[#This Row],[TIPO]])</f>
        <v>PERIODO PROBATORIO</v>
      </c>
      <c r="M917" s="21" t="str">
        <f>IF(Tabla15[[#This Row],[CTA]]="2.1.1.3.01","TRAMITE DE PENSION",IF(Tabla15[[#This Row],[CAT1]]&lt;&gt;"",Tabla15[[#This Row],[CAT1]],Tabla15[[#This Row],[CAT2]]))</f>
        <v>PERIODO PROBATORIO</v>
      </c>
      <c r="N917" s="86">
        <f>_xlfn.XLOOKUP(Tabla15[[#This Row],[cedula]],TFECHA[cedula],TFECHA[desde],"")</f>
        <v>45627</v>
      </c>
      <c r="O917" s="86">
        <f>_xlfn.XLOOKUP(Tabla15[[#This Row],[cedula]],TFECHA[cedula],TFECHA[hasta],"")</f>
        <v>45809</v>
      </c>
      <c r="P917" s="34">
        <f>_xlfn.XLOOKUP(Tabla15[[#This Row],[COD]],TNOMINA[CODIGO],TNOMINA[sbruto])</f>
        <v>135000</v>
      </c>
      <c r="Q917" s="34">
        <f>_xlfn.XLOOKUP(Tabla15[[#This Row],[COD]],TNOMINA[CODIGO],TNOMINA[ISR])</f>
        <v>20338.240000000002</v>
      </c>
      <c r="R917" s="34">
        <f>_xlfn.XLOOKUP(Tabla15[[#This Row],[COD]],TNOMINA[CODIGO],TNOMINA[SFS])</f>
        <v>4104</v>
      </c>
      <c r="S917" s="34">
        <f>_xlfn.XLOOKUP(Tabla15[[#This Row],[COD]],TNOMINA[CODIGO],TNOMINA[AFP])</f>
        <v>3874.5</v>
      </c>
      <c r="T917" s="34">
        <f>_xlfn.XLOOKUP(Tabla15[[#This Row],[COD]],TNOMINA[CODIGO],TNOMINA[Otros Descuentos])</f>
        <v>762</v>
      </c>
      <c r="U917" s="34">
        <f>_xlfn.XLOOKUP(Tabla15[[#This Row],[COD]],TNOMINA[CODIGO],TNOMINA[sneto])</f>
        <v>105921.26</v>
      </c>
      <c r="V917" s="21" t="str" cm="1">
        <f t="array" ref="V917">_xlfn.XLOOKUP(Tabla15[[#This Row],[cedula]],MINC_022025[NUMERO_DOCUMENTO],LEFT(MINC_022025[GENERO],1))</f>
        <v>F</v>
      </c>
      <c r="W917" s="56" t="str">
        <f>_xlfn.XLOOKUP(Tabla15[[#This Row],[DIRECCIÓN O DEPARTAMENTO]],MINC_022025[LUGAR_FUNCIONES],MINC_022025[LUGAR_FUNCIONES_CODIGO])</f>
        <v>01.83.00.10.00.01</v>
      </c>
      <c r="X917" s="21">
        <f>LEN(Tabla15[[#This Row],[CODIGO LUGAR]])</f>
        <v>17</v>
      </c>
      <c r="Y917" s="21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>
      <c r="A918" s="42" t="str">
        <f>Tabla15[[#This Row],[cedula]]&amp;Tabla15[[#This Row],[CTA]]&amp;Tabla15[[#This Row],[prog]]</f>
        <v>001006756772.1.1.2.0801</v>
      </c>
      <c r="B918" s="21" t="s">
        <v>1786</v>
      </c>
      <c r="C918" s="59" t="s">
        <v>1807</v>
      </c>
      <c r="D918" s="59" t="s">
        <v>5730</v>
      </c>
      <c r="E918" s="59" t="s">
        <v>5731</v>
      </c>
      <c r="F918" s="59" t="s">
        <v>1911</v>
      </c>
      <c r="G918" s="59" t="s">
        <v>2544</v>
      </c>
      <c r="H918" s="21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918" s="21" t="str">
        <f>_xlfn.XLOOKUP(Tabla15[[#This Row],[cedula]],MINC_022025[CATEGORIA_PROPIA],MINC_022025[CARGO],_xlfn.XLOOKUP(Tabla15[[#This Row],[COD]],TNOMINA[CODIGO],TNOMINA[cargo]))</f>
        <v>DIRECTOR (A)</v>
      </c>
      <c r="J918" s="21" t="str">
        <f>_xlfn.XLOOKUP(Tabla15[[#This Row],[cedula]],MINC_022025[NUMERO_DOCUMENTO],MINC_022025[LUGAR_FUNCIONES])</f>
        <v>MINISTERIO DE CULTURA</v>
      </c>
      <c r="K9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18" s="21" t="str">
        <f>_xlfn.XLOOKUP(Tabla15[[#This Row],[CARGO]],TSIMPLIFICADO[CARGO],TSIMPLIFICADO[CATEGORIA DEL SERVIDOR],Tabla15[[#This Row],[TIPO]])</f>
        <v>TEMPORALES</v>
      </c>
      <c r="M918" s="21" t="str">
        <f>IF(Tabla15[[#This Row],[CTA]]="2.1.1.3.01","TRAMITE DE PENSION",IF(Tabla15[[#This Row],[CAT1]]&lt;&gt;"",Tabla15[[#This Row],[CAT1]],Tabla15[[#This Row],[CAT2]]))</f>
        <v>TEMPORALES</v>
      </c>
      <c r="N918" s="86">
        <f>_xlfn.XLOOKUP(Tabla15[[#This Row],[cedula]],TFECHA[cedula],TFECHA[desde],"")</f>
        <v>45170</v>
      </c>
      <c r="O918" s="86" t="str">
        <f>_xlfn.XLOOKUP(Tabla15[[#This Row],[cedula]],TFECHA[cedula],TFECHA[hasta],"")</f>
        <v>N/A</v>
      </c>
      <c r="P918" s="34">
        <f>_xlfn.XLOOKUP(Tabla15[[#This Row],[COD]],TNOMINA[CODIGO],TNOMINA[sbruto])</f>
        <v>175000</v>
      </c>
      <c r="Q918" s="34">
        <f>_xlfn.XLOOKUP(Tabla15[[#This Row],[COD]],TNOMINA[CODIGO],TNOMINA[ISR])</f>
        <v>29747.24</v>
      </c>
      <c r="R918" s="34">
        <f>_xlfn.XLOOKUP(Tabla15[[#This Row],[COD]],TNOMINA[CODIGO],TNOMINA[SFS])</f>
        <v>5320</v>
      </c>
      <c r="S918" s="34">
        <f>_xlfn.XLOOKUP(Tabla15[[#This Row],[COD]],TNOMINA[CODIGO],TNOMINA[AFP])</f>
        <v>5022.5</v>
      </c>
      <c r="T918" s="34">
        <f>_xlfn.XLOOKUP(Tabla15[[#This Row],[COD]],TNOMINA[CODIGO],TNOMINA[Otros Descuentos])</f>
        <v>25</v>
      </c>
      <c r="U918" s="34">
        <f>_xlfn.XLOOKUP(Tabla15[[#This Row],[COD]],TNOMINA[CODIGO],TNOMINA[sneto])</f>
        <v>134885.26</v>
      </c>
      <c r="V918" s="21" t="str" cm="1">
        <f t="array" ref="V918">_xlfn.XLOOKUP(Tabla15[[#This Row],[cedula]],MINC_022025[NUMERO_DOCUMENTO],LEFT(MINC_022025[GENERO],1))</f>
        <v>M</v>
      </c>
      <c r="W918" s="56" t="str">
        <f>_xlfn.XLOOKUP(Tabla15[[#This Row],[DIRECCIÓN O DEPARTAMENTO]],MINC_022025[LUGAR_FUNCIONES],MINC_022025[LUGAR_FUNCIONES_CODIGO])</f>
        <v>01.83</v>
      </c>
      <c r="X918" s="21">
        <f>LEN(Tabla15[[#This Row],[CODIGO LUGAR]])</f>
        <v>5</v>
      </c>
      <c r="Y918" s="21" cm="1">
        <f t="array" ref="Y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5">
      <c r="A919" s="42" t="str">
        <f>Tabla15[[#This Row],[cedula]]&amp;Tabla15[[#This Row],[CTA]]&amp;Tabla15[[#This Row],[prog]]</f>
        <v>023013470562.1.1.2.0801</v>
      </c>
      <c r="B919" s="21" t="s">
        <v>1786</v>
      </c>
      <c r="C919" s="59" t="s">
        <v>1807</v>
      </c>
      <c r="D919" s="59" t="s">
        <v>5730</v>
      </c>
      <c r="E919" s="59" t="s">
        <v>5731</v>
      </c>
      <c r="F919" s="59" t="s">
        <v>1911</v>
      </c>
      <c r="G919" s="59" t="s">
        <v>1736</v>
      </c>
      <c r="H919" s="21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919" s="21" t="str">
        <f>_xlfn.XLOOKUP(Tabla15[[#This Row],[cedula]],MINC_022025[CATEGORIA_PROPIA],MINC_022025[CARGO],_xlfn.XLOOKUP(Tabla15[[#This Row],[COD]],TNOMINA[CODIGO],TNOMINA[cargo]))</f>
        <v>GOBERNADOR</v>
      </c>
      <c r="J919" s="21" t="str">
        <f>_xlfn.XLOOKUP(Tabla15[[#This Row],[cedula]],MINC_022025[NUMERO_DOCUMENTO],MINC_022025[LUGAR_FUNCIONES])</f>
        <v>MINISTERIO DE CULTURA</v>
      </c>
      <c r="K9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19" s="21" t="str">
        <f>_xlfn.XLOOKUP(Tabla15[[#This Row],[CARGO]],TSIMPLIFICADO[CARGO],TSIMPLIFICADO[CATEGORIA DEL SERVIDOR],Tabla15[[#This Row],[TIPO]])</f>
        <v>TEMPORALES</v>
      </c>
      <c r="M919" s="21" t="str">
        <f>IF(Tabla15[[#This Row],[CTA]]="2.1.1.3.01","TRAMITE DE PENSION",IF(Tabla15[[#This Row],[CAT1]]&lt;&gt;"",Tabla15[[#This Row],[CAT1]],Tabla15[[#This Row],[CAT2]]))</f>
        <v>TEMPORALES</v>
      </c>
      <c r="N919" s="86">
        <f>_xlfn.XLOOKUP(Tabla15[[#This Row],[cedula]],TFECHA[cedula],TFECHA[desde],"")</f>
        <v>45231</v>
      </c>
      <c r="O919" s="86" t="str">
        <f>_xlfn.XLOOKUP(Tabla15[[#This Row],[cedula]],TFECHA[cedula],TFECHA[hasta],"")</f>
        <v>N/A</v>
      </c>
      <c r="P919" s="34">
        <f>_xlfn.XLOOKUP(Tabla15[[#This Row],[COD]],TNOMINA[CODIGO],TNOMINA[sbruto])</f>
        <v>170000</v>
      </c>
      <c r="Q919" s="34">
        <f>_xlfn.XLOOKUP(Tabla15[[#This Row],[COD]],TNOMINA[CODIGO],TNOMINA[ISR])</f>
        <v>28571.119999999999</v>
      </c>
      <c r="R919" s="34">
        <f>_xlfn.XLOOKUP(Tabla15[[#This Row],[COD]],TNOMINA[CODIGO],TNOMINA[SFS])</f>
        <v>5168</v>
      </c>
      <c r="S919" s="34">
        <f>_xlfn.XLOOKUP(Tabla15[[#This Row],[COD]],TNOMINA[CODIGO],TNOMINA[AFP])</f>
        <v>4879</v>
      </c>
      <c r="T919" s="34">
        <f>_xlfn.XLOOKUP(Tabla15[[#This Row],[COD]],TNOMINA[CODIGO],TNOMINA[Otros Descuentos])</f>
        <v>25</v>
      </c>
      <c r="U919" s="34">
        <f>_xlfn.XLOOKUP(Tabla15[[#This Row],[COD]],TNOMINA[CODIGO],TNOMINA[sneto])</f>
        <v>131356.88</v>
      </c>
      <c r="V919" s="21" t="str" cm="1">
        <f t="array" ref="V919">_xlfn.XLOOKUP(Tabla15[[#This Row],[cedula]],MINC_022025[NUMERO_DOCUMENTO],LEFT(MINC_022025[GENERO],1))</f>
        <v>F</v>
      </c>
      <c r="W919" s="56" t="str">
        <f>_xlfn.XLOOKUP(Tabla15[[#This Row],[DIRECCIÓN O DEPARTAMENTO]],MINC_022025[LUGAR_FUNCIONES],MINC_022025[LUGAR_FUNCIONES_CODIGO])</f>
        <v>01.83</v>
      </c>
      <c r="X919" s="21">
        <f>LEN(Tabla15[[#This Row],[CODIGO LUGAR]])</f>
        <v>5</v>
      </c>
      <c r="Y919" s="21" cm="1">
        <f t="array" ref="Y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5">
      <c r="A920" s="42" t="str">
        <f>Tabla15[[#This Row],[cedula]]&amp;Tabla15[[#This Row],[CTA]]&amp;Tabla15[[#This Row],[prog]]</f>
        <v>225004053642.1.1.2.0801</v>
      </c>
      <c r="B920" s="21" t="s">
        <v>1786</v>
      </c>
      <c r="C920" s="59" t="s">
        <v>1807</v>
      </c>
      <c r="D920" s="59" t="s">
        <v>5730</v>
      </c>
      <c r="E920" s="59" t="s">
        <v>5731</v>
      </c>
      <c r="F920" s="59" t="s">
        <v>1911</v>
      </c>
      <c r="G920" s="59" t="s">
        <v>2212</v>
      </c>
      <c r="H920" s="21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920" s="21" t="str">
        <f>_xlfn.XLOOKUP(Tabla15[[#This Row],[cedula]],MINC_022025[CATEGORIA_PROPIA],MINC_022025[CARGO],_xlfn.XLOOKUP(Tabla15[[#This Row],[COD]],TNOMINA[CODIGO],TNOMINA[cargo]))</f>
        <v>COORDINADOR (A)</v>
      </c>
      <c r="J920" s="21" t="str">
        <f>_xlfn.XLOOKUP(Tabla15[[#This Row],[cedula]],MINC_022025[NUMERO_DOCUMENTO],MINC_022025[LUGAR_FUNCIONES])</f>
        <v>MINISTERIO DE CULTURA</v>
      </c>
      <c r="K9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0" s="21" t="str">
        <f>_xlfn.XLOOKUP(Tabla15[[#This Row],[CARGO]],TSIMPLIFICADO[CARGO],TSIMPLIFICADO[CATEGORIA DEL SERVIDOR],Tabla15[[#This Row],[TIPO]])</f>
        <v>TEMPORALES</v>
      </c>
      <c r="M920" s="21" t="str">
        <f>IF(Tabla15[[#This Row],[CTA]]="2.1.1.3.01","TRAMITE DE PENSION",IF(Tabla15[[#This Row],[CAT1]]&lt;&gt;"",Tabla15[[#This Row],[CAT1]],Tabla15[[#This Row],[CAT2]]))</f>
        <v>TEMPORALES</v>
      </c>
      <c r="N920" s="86">
        <f>_xlfn.XLOOKUP(Tabla15[[#This Row],[cedula]],TFECHA[cedula],TFECHA[desde],"")</f>
        <v>45383</v>
      </c>
      <c r="O920" s="86" t="str">
        <f>_xlfn.XLOOKUP(Tabla15[[#This Row],[cedula]],TFECHA[cedula],TFECHA[hasta],"")</f>
        <v>N/A</v>
      </c>
      <c r="P920" s="34">
        <f>_xlfn.XLOOKUP(Tabla15[[#This Row],[COD]],TNOMINA[CODIGO],TNOMINA[sbruto])</f>
        <v>70000</v>
      </c>
      <c r="Q920" s="34">
        <f>_xlfn.XLOOKUP(Tabla15[[#This Row],[COD]],TNOMINA[CODIGO],TNOMINA[ISR])</f>
        <v>5368.48</v>
      </c>
      <c r="R920" s="34">
        <f>_xlfn.XLOOKUP(Tabla15[[#This Row],[COD]],TNOMINA[CODIGO],TNOMINA[SFS])</f>
        <v>2128</v>
      </c>
      <c r="S920" s="34">
        <f>_xlfn.XLOOKUP(Tabla15[[#This Row],[COD]],TNOMINA[CODIGO],TNOMINA[AFP])</f>
        <v>2009</v>
      </c>
      <c r="T920" s="34">
        <f>_xlfn.XLOOKUP(Tabla15[[#This Row],[COD]],TNOMINA[CODIGO],TNOMINA[Otros Descuentos])</f>
        <v>25.000000000007276</v>
      </c>
      <c r="U920" s="34">
        <f>_xlfn.XLOOKUP(Tabla15[[#This Row],[COD]],TNOMINA[CODIGO],TNOMINA[sneto])</f>
        <v>60469.52</v>
      </c>
      <c r="V920" s="21" t="str" cm="1">
        <f t="array" ref="V920">_xlfn.XLOOKUP(Tabla15[[#This Row],[cedula]],MINC_022025[NUMERO_DOCUMENTO],LEFT(MINC_022025[GENERO],1))</f>
        <v>M</v>
      </c>
      <c r="W920" s="56" t="str">
        <f>_xlfn.XLOOKUP(Tabla15[[#This Row],[DIRECCIÓN O DEPARTAMENTO]],MINC_022025[LUGAR_FUNCIONES],MINC_022025[LUGAR_FUNCIONES_CODIGO])</f>
        <v>01.83</v>
      </c>
      <c r="X920" s="21">
        <f>LEN(Tabla15[[#This Row],[CODIGO LUGAR]])</f>
        <v>5</v>
      </c>
      <c r="Y920" s="21" cm="1">
        <f t="array" ref="Y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5">
      <c r="A921" s="42" t="str">
        <f>Tabla15[[#This Row],[cedula]]&amp;Tabla15[[#This Row],[CTA]]&amp;Tabla15[[#This Row],[prog]]</f>
        <v>020001751702.1.1.2.0801</v>
      </c>
      <c r="B921" s="21" t="s">
        <v>1786</v>
      </c>
      <c r="C921" s="59" t="s">
        <v>1807</v>
      </c>
      <c r="D921" s="59" t="s">
        <v>5730</v>
      </c>
      <c r="E921" s="59" t="s">
        <v>5731</v>
      </c>
      <c r="F921" s="59" t="s">
        <v>1911</v>
      </c>
      <c r="G921" s="59" t="s">
        <v>1815</v>
      </c>
      <c r="H921" s="21" t="str">
        <f>_xlfn.XLOOKUP(Tabla15[[#This Row],[cedula]],MINC_022025[CATEGORIA_PROPIA],MINC_022025[FECHA_INGRESO_PRIMER_CARGO],_xlfn.XLOOKUP(Tabla15[[#This Row],[COD]],TNOMINA[CODIGO],TNOMINA[nombre]))</f>
        <v>LUZ NERIS NOVAS JIMENEZ</v>
      </c>
      <c r="I921" s="21" t="str">
        <f>_xlfn.XLOOKUP(Tabla15[[#This Row],[cedula]],MINC_022025[CATEGORIA_PROPIA],MINC_022025[CARGO],_xlfn.XLOOKUP(Tabla15[[#This Row],[COD]],TNOMINA[CODIGO],TNOMINA[cargo]))</f>
        <v>ANALISTA PROYECTOS</v>
      </c>
      <c r="J921" s="21" t="str">
        <f>_xlfn.XLOOKUP(Tabla15[[#This Row],[cedula]],MINC_022025[NUMERO_DOCUMENTO],MINC_022025[LUGAR_FUNCIONES])</f>
        <v>MINISTERIO DE CULTURA</v>
      </c>
      <c r="K9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1" s="21" t="str">
        <f>_xlfn.XLOOKUP(Tabla15[[#This Row],[CARGO]],TSIMPLIFICADO[CARGO],TSIMPLIFICADO[CATEGORIA DEL SERVIDOR],Tabla15[[#This Row],[TIPO]])</f>
        <v>TEMPORALES</v>
      </c>
      <c r="M921" s="21" t="str">
        <f>IF(Tabla15[[#This Row],[CTA]]="2.1.1.3.01","TRAMITE DE PENSION",IF(Tabla15[[#This Row],[CAT1]]&lt;&gt;"",Tabla15[[#This Row],[CAT1]],Tabla15[[#This Row],[CAT2]]))</f>
        <v>TEMPORALES</v>
      </c>
      <c r="N921" s="86">
        <f>_xlfn.XLOOKUP(Tabla15[[#This Row],[cedula]],TFECHA[cedula],TFECHA[desde],"")</f>
        <v>45352</v>
      </c>
      <c r="O921" s="86" t="str">
        <f>_xlfn.XLOOKUP(Tabla15[[#This Row],[cedula]],TFECHA[cedula],TFECHA[hasta],"")</f>
        <v>N/A</v>
      </c>
      <c r="P921" s="34">
        <f>_xlfn.XLOOKUP(Tabla15[[#This Row],[COD]],TNOMINA[CODIGO],TNOMINA[sbruto])</f>
        <v>70000</v>
      </c>
      <c r="Q921" s="34">
        <f>_xlfn.XLOOKUP(Tabla15[[#This Row],[COD]],TNOMINA[CODIGO],TNOMINA[ISR])</f>
        <v>5368.48</v>
      </c>
      <c r="R921" s="34">
        <f>_xlfn.XLOOKUP(Tabla15[[#This Row],[COD]],TNOMINA[CODIGO],TNOMINA[SFS])</f>
        <v>2128</v>
      </c>
      <c r="S921" s="34">
        <f>_xlfn.XLOOKUP(Tabla15[[#This Row],[COD]],TNOMINA[CODIGO],TNOMINA[AFP])</f>
        <v>2009</v>
      </c>
      <c r="T921" s="34">
        <f>_xlfn.XLOOKUP(Tabla15[[#This Row],[COD]],TNOMINA[CODIGO],TNOMINA[Otros Descuentos])</f>
        <v>2191.0000000000073</v>
      </c>
      <c r="U921" s="34">
        <f>_xlfn.XLOOKUP(Tabla15[[#This Row],[COD]],TNOMINA[CODIGO],TNOMINA[sneto])</f>
        <v>58303.519999999997</v>
      </c>
      <c r="V921" s="21" t="str" cm="1">
        <f t="array" ref="V921">_xlfn.XLOOKUP(Tabla15[[#This Row],[cedula]],MINC_022025[NUMERO_DOCUMENTO],LEFT(MINC_022025[GENERO],1))</f>
        <v>F</v>
      </c>
      <c r="W921" s="56" t="str">
        <f>_xlfn.XLOOKUP(Tabla15[[#This Row],[DIRECCIÓN O DEPARTAMENTO]],MINC_022025[LUGAR_FUNCIONES],MINC_022025[LUGAR_FUNCIONES_CODIGO])</f>
        <v>01.83</v>
      </c>
      <c r="X921" s="21">
        <f>LEN(Tabla15[[#This Row],[CODIGO LUGAR]])</f>
        <v>5</v>
      </c>
      <c r="Y921" s="21" cm="1">
        <f t="array" ref="Y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5">
      <c r="A922" s="42" t="str">
        <f>Tabla15[[#This Row],[cedula]]&amp;Tabla15[[#This Row],[CTA]]&amp;Tabla15[[#This Row],[prog]]</f>
        <v>001137458482.1.1.2.0801</v>
      </c>
      <c r="B922" s="21" t="s">
        <v>1786</v>
      </c>
      <c r="C922" s="35" t="s">
        <v>1807</v>
      </c>
      <c r="D922" s="35" t="s">
        <v>5730</v>
      </c>
      <c r="E922" s="60" t="s">
        <v>5731</v>
      </c>
      <c r="F922" s="62" t="s">
        <v>1911</v>
      </c>
      <c r="G922" s="35" t="s">
        <v>2053</v>
      </c>
      <c r="H922" s="21" t="str">
        <f>_xlfn.XLOOKUP(Tabla15[[#This Row],[cedula]],MINC_022025[CATEGORIA_PROPIA],MINC_022025[FECHA_INGRESO_PRIMER_CARGO],_xlfn.XLOOKUP(Tabla15[[#This Row],[COD]],TNOMINA[CODIGO],TNOMINA[nombre]))</f>
        <v>JONATHAN FERNANDO NUÑEZ CEDANO</v>
      </c>
      <c r="I922" s="21" t="str">
        <f>_xlfn.XLOOKUP(Tabla15[[#This Row],[cedula]],MINC_022025[CATEGORIA_PROPIA],MINC_022025[CARGO],_xlfn.XLOOKUP(Tabla15[[#This Row],[COD]],TNOMINA[CODIGO],TNOMINA[cargo]))</f>
        <v>COORDINADOR (A)</v>
      </c>
      <c r="J922" s="21" t="str">
        <f>_xlfn.XLOOKUP(Tabla15[[#This Row],[cedula]],MINC_022025[NUMERO_DOCUMENTO],MINC_022025[LUGAR_FUNCIONES])</f>
        <v>MINISTERIO DE CULTURA</v>
      </c>
      <c r="K9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2" s="21" t="str">
        <f>_xlfn.XLOOKUP(Tabla15[[#This Row],[CARGO]],TSIMPLIFICADO[CARGO],TSIMPLIFICADO[CATEGORIA DEL SERVIDOR],Tabla15[[#This Row],[TIPO]])</f>
        <v>TEMPORALES</v>
      </c>
      <c r="M922" s="21" t="str">
        <f>IF(Tabla15[[#This Row],[CTA]]="2.1.1.3.01","TRAMITE DE PENSION",IF(Tabla15[[#This Row],[CAT1]]&lt;&gt;"",Tabla15[[#This Row],[CAT1]],Tabla15[[#This Row],[CAT2]]))</f>
        <v>TEMPORALES</v>
      </c>
      <c r="N922" s="86">
        <f>_xlfn.XLOOKUP(Tabla15[[#This Row],[cedula]],TFECHA[cedula],TFECHA[desde],"")</f>
        <v>45721</v>
      </c>
      <c r="O922" s="86" t="str">
        <f>_xlfn.XLOOKUP(Tabla15[[#This Row],[cedula]],TFECHA[cedula],TFECHA[hasta],"")</f>
        <v>N/A</v>
      </c>
      <c r="P922" s="34">
        <f>_xlfn.XLOOKUP(Tabla15[[#This Row],[COD]],TNOMINA[CODIGO],TNOMINA[sbruto])</f>
        <v>8333.33</v>
      </c>
      <c r="Q922" s="34">
        <f>_xlfn.XLOOKUP(Tabla15[[#This Row],[COD]],TNOMINA[CODIGO],TNOMINA[ISR])</f>
        <v>0</v>
      </c>
      <c r="R922" s="34">
        <f>_xlfn.XLOOKUP(Tabla15[[#This Row],[COD]],TNOMINA[CODIGO],TNOMINA[SFS])</f>
        <v>253.33</v>
      </c>
      <c r="S922" s="34">
        <f>_xlfn.XLOOKUP(Tabla15[[#This Row],[COD]],TNOMINA[CODIGO],TNOMINA[AFP])</f>
        <v>239.17</v>
      </c>
      <c r="T922" s="34">
        <f>_xlfn.XLOOKUP(Tabla15[[#This Row],[COD]],TNOMINA[CODIGO],TNOMINA[Otros Descuentos])</f>
        <v>0</v>
      </c>
      <c r="U922" s="34">
        <f>_xlfn.XLOOKUP(Tabla15[[#This Row],[COD]],TNOMINA[CODIGO],TNOMINA[sneto])</f>
        <v>7815.83</v>
      </c>
      <c r="V922" s="21" t="str" cm="1">
        <f t="array" ref="V922">_xlfn.XLOOKUP(Tabla15[[#This Row],[cedula]],MINC_022025[NUMERO_DOCUMENTO],LEFT(MINC_022025[GENERO],1))</f>
        <v>M</v>
      </c>
      <c r="W922" s="56" t="str">
        <f>_xlfn.XLOOKUP(Tabla15[[#This Row],[DIRECCIÓN O DEPARTAMENTO]],MINC_022025[LUGAR_FUNCIONES],MINC_022025[LUGAR_FUNCIONES_CODIGO])</f>
        <v>01.83</v>
      </c>
      <c r="X922" s="21">
        <f>LEN(Tabla15[[#This Row],[CODIGO LUGAR]])</f>
        <v>5</v>
      </c>
      <c r="Y922" s="21" cm="1">
        <f t="array" ref="Y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5">
      <c r="A923" s="42" t="str">
        <f>Tabla15[[#This Row],[cedula]]&amp;Tabla15[[#This Row],[CTA]]&amp;Tabla15[[#This Row],[prog]]</f>
        <v>001008361212.1.1.2.0801</v>
      </c>
      <c r="B923" s="21" t="s">
        <v>1786</v>
      </c>
      <c r="C923" s="59" t="s">
        <v>1807</v>
      </c>
      <c r="D923" s="59" t="s">
        <v>5730</v>
      </c>
      <c r="E923" s="59" t="s">
        <v>5731</v>
      </c>
      <c r="F923" s="59" t="s">
        <v>1911</v>
      </c>
      <c r="G923" s="59" t="s">
        <v>6111</v>
      </c>
      <c r="H923" s="21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923" s="21" t="str">
        <f>_xlfn.XLOOKUP(Tabla15[[#This Row],[cedula]],MINC_022025[CATEGORIA_PROPIA],MINC_022025[CARGO],_xlfn.XLOOKUP(Tabla15[[#This Row],[COD]],TNOMINA[CODIGO],TNOMINA[cargo]))</f>
        <v>DIRECTOR (A)</v>
      </c>
      <c r="J923" s="21" t="str">
        <f>_xlfn.XLOOKUP(Tabla15[[#This Row],[cedula]],MINC_022025[NUMERO_DOCUMENTO],MINC_022025[LUGAR_FUNCIONES])</f>
        <v>VICEMINITERIO DE DESARROLLO E INVESTIGACION CULTURAL</v>
      </c>
      <c r="K9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3" s="21" t="str">
        <f>_xlfn.XLOOKUP(Tabla15[[#This Row],[CARGO]],TSIMPLIFICADO[CARGO],TSIMPLIFICADO[CATEGORIA DEL SERVIDOR],Tabla15[[#This Row],[TIPO]])</f>
        <v>TEMPORALES</v>
      </c>
      <c r="M923" s="21" t="str">
        <f>IF(Tabla15[[#This Row],[CTA]]="2.1.1.3.01","TRAMITE DE PENSION",IF(Tabla15[[#This Row],[CAT1]]&lt;&gt;"",Tabla15[[#This Row],[CAT1]],Tabla15[[#This Row],[CAT2]]))</f>
        <v>TEMPORALES</v>
      </c>
      <c r="N923" s="86">
        <f>_xlfn.XLOOKUP(Tabla15[[#This Row],[cedula]],TFECHA[cedula],TFECHA[desde],"")</f>
        <v>45717</v>
      </c>
      <c r="O923" s="86" t="str">
        <f>_xlfn.XLOOKUP(Tabla15[[#This Row],[cedula]],TFECHA[cedula],TFECHA[hasta],"")</f>
        <v>N/A</v>
      </c>
      <c r="P923" s="34">
        <f>_xlfn.XLOOKUP(Tabla15[[#This Row],[COD]],TNOMINA[CODIGO],TNOMINA[sbruto])</f>
        <v>170000</v>
      </c>
      <c r="Q923" s="34">
        <f>_xlfn.XLOOKUP(Tabla15[[#This Row],[COD]],TNOMINA[CODIGO],TNOMINA[ISR])</f>
        <v>28571.119999999999</v>
      </c>
      <c r="R923" s="34">
        <f>_xlfn.XLOOKUP(Tabla15[[#This Row],[COD]],TNOMINA[CODIGO],TNOMINA[SFS])</f>
        <v>5168</v>
      </c>
      <c r="S923" s="34">
        <f>_xlfn.XLOOKUP(Tabla15[[#This Row],[COD]],TNOMINA[CODIGO],TNOMINA[AFP])</f>
        <v>4879</v>
      </c>
      <c r="T923" s="34">
        <f>_xlfn.XLOOKUP(Tabla15[[#This Row],[COD]],TNOMINA[CODIGO],TNOMINA[Otros Descuentos])</f>
        <v>25</v>
      </c>
      <c r="U923" s="34">
        <f>_xlfn.XLOOKUP(Tabla15[[#This Row],[COD]],TNOMINA[CODIGO],TNOMINA[sneto])</f>
        <v>131356.88</v>
      </c>
      <c r="V923" s="21" t="str" cm="1">
        <f t="array" ref="V923">_xlfn.XLOOKUP(Tabla15[[#This Row],[cedula]],MINC_022025[NUMERO_DOCUMENTO],LEFT(MINC_022025[GENERO],1))</f>
        <v>F</v>
      </c>
      <c r="W923" s="56" t="str">
        <f>_xlfn.XLOOKUP(Tabla15[[#This Row],[DIRECCIÓN O DEPARTAMENTO]],MINC_022025[LUGAR_FUNCIONES],MINC_022025[LUGAR_FUNCIONES_CODIGO])</f>
        <v>01.83.01</v>
      </c>
      <c r="X923" s="21">
        <f>LEN(Tabla15[[#This Row],[CODIGO LUGAR]])</f>
        <v>8</v>
      </c>
      <c r="Y923" s="21" cm="1">
        <f t="array" ref="Y923">_xlfn.IFS(Tabla15[[#This Row],[LARGO]]=5,1,Tabla15[[#This Row],[LARGO]]=8,2,Tabla15[[#This Row],[LARGO]]=11,3,Tabla15[[#This Row],[LARGO]]=14,4,Tabla15[[#This Row],[LARGO]]=17,5,Tabla15[[#This Row],[LARGO]]=20,6)</f>
        <v>2</v>
      </c>
    </row>
    <row r="924" spans="1:25">
      <c r="A924" s="42" t="str">
        <f>Tabla15[[#This Row],[cedula]]&amp;Tabla15[[#This Row],[CTA]]&amp;Tabla15[[#This Row],[prog]]</f>
        <v>001156477942.1.1.2.0801</v>
      </c>
      <c r="B924" s="21" t="s">
        <v>1786</v>
      </c>
      <c r="C924" s="59" t="s">
        <v>1807</v>
      </c>
      <c r="D924" s="59" t="s">
        <v>5730</v>
      </c>
      <c r="E924" s="59" t="s">
        <v>5731</v>
      </c>
      <c r="F924" s="59" t="s">
        <v>1911</v>
      </c>
      <c r="G924" s="59" t="s">
        <v>1689</v>
      </c>
      <c r="H924" s="21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924" s="21" t="str">
        <f>_xlfn.XLOOKUP(Tabla15[[#This Row],[cedula]],MINC_022025[CATEGORIA_PROPIA],MINC_022025[CARGO],_xlfn.XLOOKUP(Tabla15[[#This Row],[COD]],TNOMINA[CODIGO],TNOMINA[cargo]))</f>
        <v>GESTOR CULTURAL</v>
      </c>
      <c r="J924" s="21" t="str">
        <f>_xlfn.XLOOKUP(Tabla15[[#This Row],[cedula]],MINC_022025[NUMERO_DOCUMENTO],MINC_022025[LUGAR_FUNCIONES])</f>
        <v>VICEMINITERIO DE DESARROLLO E INVESTIGACION CULTURAL</v>
      </c>
      <c r="K9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4" s="21" t="str">
        <f>_xlfn.XLOOKUP(Tabla15[[#This Row],[CARGO]],TSIMPLIFICADO[CARGO],TSIMPLIFICADO[CATEGORIA DEL SERVIDOR],Tabla15[[#This Row],[TIPO]])</f>
        <v>TEMPORALES</v>
      </c>
      <c r="M924" s="21" t="str">
        <f>IF(Tabla15[[#This Row],[CTA]]="2.1.1.3.01","TRAMITE DE PENSION",IF(Tabla15[[#This Row],[CAT1]]&lt;&gt;"",Tabla15[[#This Row],[CAT1]],Tabla15[[#This Row],[CAT2]]))</f>
        <v>TEMPORALES</v>
      </c>
      <c r="N924" s="86">
        <f>_xlfn.XLOOKUP(Tabla15[[#This Row],[cedula]],TFECHA[cedula],TFECHA[desde],"")</f>
        <v>45261</v>
      </c>
      <c r="O924" s="86" t="str">
        <f>_xlfn.XLOOKUP(Tabla15[[#This Row],[cedula]],TFECHA[cedula],TFECHA[hasta],"")</f>
        <v>N/A</v>
      </c>
      <c r="P924" s="34">
        <f>_xlfn.XLOOKUP(Tabla15[[#This Row],[COD]],TNOMINA[CODIGO],TNOMINA[sbruto])</f>
        <v>70000</v>
      </c>
      <c r="Q924" s="34">
        <f>_xlfn.XLOOKUP(Tabla15[[#This Row],[COD]],TNOMINA[CODIGO],TNOMINA[ISR])</f>
        <v>5368.48</v>
      </c>
      <c r="R924" s="34">
        <f>_xlfn.XLOOKUP(Tabla15[[#This Row],[COD]],TNOMINA[CODIGO],TNOMINA[SFS])</f>
        <v>2128</v>
      </c>
      <c r="S924" s="34">
        <f>_xlfn.XLOOKUP(Tabla15[[#This Row],[COD]],TNOMINA[CODIGO],TNOMINA[AFP])</f>
        <v>2009</v>
      </c>
      <c r="T924" s="34">
        <f>_xlfn.XLOOKUP(Tabla15[[#This Row],[COD]],TNOMINA[CODIGO],TNOMINA[Otros Descuentos])</f>
        <v>21382.640000000007</v>
      </c>
      <c r="U924" s="34">
        <f>_xlfn.XLOOKUP(Tabla15[[#This Row],[COD]],TNOMINA[CODIGO],TNOMINA[sneto])</f>
        <v>39111.879999999997</v>
      </c>
      <c r="V924" s="21" t="str" cm="1">
        <f t="array" ref="V924">_xlfn.XLOOKUP(Tabla15[[#This Row],[cedula]],MINC_022025[NUMERO_DOCUMENTO],LEFT(MINC_022025[GENERO],1))</f>
        <v>F</v>
      </c>
      <c r="W924" s="56" t="str">
        <f>_xlfn.XLOOKUP(Tabla15[[#This Row],[DIRECCIÓN O DEPARTAMENTO]],MINC_022025[LUGAR_FUNCIONES],MINC_022025[LUGAR_FUNCIONES_CODIGO])</f>
        <v>01.83.01</v>
      </c>
      <c r="X924" s="21">
        <f>LEN(Tabla15[[#This Row],[CODIGO LUGAR]])</f>
        <v>8</v>
      </c>
      <c r="Y924" s="21" cm="1">
        <f t="array" ref="Y924">_xlfn.IFS(Tabla15[[#This Row],[LARGO]]=5,1,Tabla15[[#This Row],[LARGO]]=8,2,Tabla15[[#This Row],[LARGO]]=11,3,Tabla15[[#This Row],[LARGO]]=14,4,Tabla15[[#This Row],[LARGO]]=17,5,Tabla15[[#This Row],[LARGO]]=20,6)</f>
        <v>2</v>
      </c>
    </row>
    <row r="925" spans="1:25">
      <c r="A925" s="42" t="str">
        <f>Tabla15[[#This Row],[cedula]]&amp;Tabla15[[#This Row],[CTA]]&amp;Tabla15[[#This Row],[prog]]</f>
        <v>031047972732.1.1.2.0801</v>
      </c>
      <c r="B925" s="21" t="s">
        <v>1786</v>
      </c>
      <c r="C925" s="59" t="s">
        <v>1807</v>
      </c>
      <c r="D925" s="59" t="s">
        <v>5730</v>
      </c>
      <c r="E925" s="59" t="s">
        <v>5731</v>
      </c>
      <c r="F925" s="59" t="s">
        <v>1911</v>
      </c>
      <c r="G925" s="59" t="s">
        <v>1694</v>
      </c>
      <c r="H925" s="21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925" s="21" t="str">
        <f>_xlfn.XLOOKUP(Tabla15[[#This Row],[cedula]],MINC_022025[CATEGORIA_PROPIA],MINC_022025[CARGO],_xlfn.XLOOKUP(Tabla15[[#This Row],[COD]],TNOMINA[CODIGO],TNOMINA[cargo]))</f>
        <v>COORDINADOR (A)</v>
      </c>
      <c r="J925" s="21" t="str">
        <f>_xlfn.XLOOKUP(Tabla15[[#This Row],[cedula]],MINC_022025[NUMERO_DOCUMENTO],MINC_022025[LUGAR_FUNCIONES])</f>
        <v>VICEMINITERIO DE DESARROLLO E INVESTIGACION CULTURAL</v>
      </c>
      <c r="K9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5" s="21" t="str">
        <f>_xlfn.XLOOKUP(Tabla15[[#This Row],[CARGO]],TSIMPLIFICADO[CARGO],TSIMPLIFICADO[CATEGORIA DEL SERVIDOR],Tabla15[[#This Row],[TIPO]])</f>
        <v>TEMPORALES</v>
      </c>
      <c r="M925" s="21" t="str">
        <f>IF(Tabla15[[#This Row],[CTA]]="2.1.1.3.01","TRAMITE DE PENSION",IF(Tabla15[[#This Row],[CAT1]]&lt;&gt;"",Tabla15[[#This Row],[CAT1]],Tabla15[[#This Row],[CAT2]]))</f>
        <v>TEMPORALES</v>
      </c>
      <c r="N925" s="86">
        <f>_xlfn.XLOOKUP(Tabla15[[#This Row],[cedula]],TFECHA[cedula],TFECHA[desde],"")</f>
        <v>45170</v>
      </c>
      <c r="O925" s="86" t="str">
        <f>_xlfn.XLOOKUP(Tabla15[[#This Row],[cedula]],TFECHA[cedula],TFECHA[hasta],"")</f>
        <v>N/A</v>
      </c>
      <c r="P925" s="34">
        <f>_xlfn.XLOOKUP(Tabla15[[#This Row],[COD]],TNOMINA[CODIGO],TNOMINA[sbruto])</f>
        <v>70000</v>
      </c>
      <c r="Q925" s="34">
        <f>_xlfn.XLOOKUP(Tabla15[[#This Row],[COD]],TNOMINA[CODIGO],TNOMINA[ISR])</f>
        <v>5368.48</v>
      </c>
      <c r="R925" s="34">
        <f>_xlfn.XLOOKUP(Tabla15[[#This Row],[COD]],TNOMINA[CODIGO],TNOMINA[SFS])</f>
        <v>2128</v>
      </c>
      <c r="S925" s="34">
        <f>_xlfn.XLOOKUP(Tabla15[[#This Row],[COD]],TNOMINA[CODIGO],TNOMINA[AFP])</f>
        <v>2009</v>
      </c>
      <c r="T925" s="34">
        <f>_xlfn.XLOOKUP(Tabla15[[#This Row],[COD]],TNOMINA[CODIGO],TNOMINA[Otros Descuentos])</f>
        <v>25.000000000007276</v>
      </c>
      <c r="U925" s="34">
        <f>_xlfn.XLOOKUP(Tabla15[[#This Row],[COD]],TNOMINA[CODIGO],TNOMINA[sneto])</f>
        <v>60469.52</v>
      </c>
      <c r="V925" s="21" t="str" cm="1">
        <f t="array" ref="V925">_xlfn.XLOOKUP(Tabla15[[#This Row],[cedula]],MINC_022025[NUMERO_DOCUMENTO],LEFT(MINC_022025[GENERO],1))</f>
        <v>M</v>
      </c>
      <c r="W925" s="56" t="str">
        <f>_xlfn.XLOOKUP(Tabla15[[#This Row],[DIRECCIÓN O DEPARTAMENTO]],MINC_022025[LUGAR_FUNCIONES],MINC_022025[LUGAR_FUNCIONES_CODIGO])</f>
        <v>01.83.01</v>
      </c>
      <c r="X925" s="21">
        <f>LEN(Tabla15[[#This Row],[CODIGO LUGAR]])</f>
        <v>8</v>
      </c>
      <c r="Y925" s="21" cm="1">
        <f t="array" ref="Y925">_xlfn.IFS(Tabla15[[#This Row],[LARGO]]=5,1,Tabla15[[#This Row],[LARGO]]=8,2,Tabla15[[#This Row],[LARGO]]=11,3,Tabla15[[#This Row],[LARGO]]=14,4,Tabla15[[#This Row],[LARGO]]=17,5,Tabla15[[#This Row],[LARGO]]=20,6)</f>
        <v>2</v>
      </c>
    </row>
    <row r="926" spans="1:25">
      <c r="A926" s="42" t="str">
        <f>Tabla15[[#This Row],[cedula]]&amp;Tabla15[[#This Row],[CTA]]&amp;Tabla15[[#This Row],[prog]]</f>
        <v>013004167892.1.1.2.0801</v>
      </c>
      <c r="B926" s="21" t="s">
        <v>1786</v>
      </c>
      <c r="C926" s="59" t="s">
        <v>1807</v>
      </c>
      <c r="D926" s="59" t="s">
        <v>5730</v>
      </c>
      <c r="E926" s="59" t="s">
        <v>5731</v>
      </c>
      <c r="F926" s="59" t="s">
        <v>1911</v>
      </c>
      <c r="G926" s="59" t="s">
        <v>6237</v>
      </c>
      <c r="H926" s="21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926" s="21" t="str">
        <f>_xlfn.XLOOKUP(Tabla15[[#This Row],[cedula]],MINC_022025[CATEGORIA_PROPIA],MINC_022025[CARGO],_xlfn.XLOOKUP(Tabla15[[#This Row],[COD]],TNOMINA[CODIGO],TNOMINA[cargo]))</f>
        <v>ANALISTA DE PROYECTO</v>
      </c>
      <c r="J926" s="21" t="str">
        <f>_xlfn.XLOOKUP(Tabla15[[#This Row],[cedula]],MINC_022025[NUMERO_DOCUMENTO],MINC_022025[LUGAR_FUNCIONES])</f>
        <v>VICEMINITERIO DE DESARROLLO E INVESTIGACION CULTURAL</v>
      </c>
      <c r="K9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6" s="21" t="str">
        <f>_xlfn.XLOOKUP(Tabla15[[#This Row],[CARGO]],TSIMPLIFICADO[CARGO],TSIMPLIFICADO[CATEGORIA DEL SERVIDOR],Tabla15[[#This Row],[TIPO]])</f>
        <v>TEMPORALES</v>
      </c>
      <c r="M926" s="21" t="str">
        <f>IF(Tabla15[[#This Row],[CTA]]="2.1.1.3.01","TRAMITE DE PENSION",IF(Tabla15[[#This Row],[CAT1]]&lt;&gt;"",Tabla15[[#This Row],[CAT1]],Tabla15[[#This Row],[CAT2]]))</f>
        <v>TEMPORALES</v>
      </c>
      <c r="N926" s="86">
        <f>_xlfn.XLOOKUP(Tabla15[[#This Row],[cedula]],TFECHA[cedula],TFECHA[desde],"")</f>
        <v>45717</v>
      </c>
      <c r="O926" s="86" t="str">
        <f>_xlfn.XLOOKUP(Tabla15[[#This Row],[cedula]],TFECHA[cedula],TFECHA[hasta],"")</f>
        <v>N/A</v>
      </c>
      <c r="P926" s="34">
        <f>_xlfn.XLOOKUP(Tabla15[[#This Row],[COD]],TNOMINA[CODIGO],TNOMINA[sbruto])</f>
        <v>70000</v>
      </c>
      <c r="Q926" s="34">
        <f>_xlfn.XLOOKUP(Tabla15[[#This Row],[COD]],TNOMINA[CODIGO],TNOMINA[ISR])</f>
        <v>5368.48</v>
      </c>
      <c r="R926" s="34">
        <f>_xlfn.XLOOKUP(Tabla15[[#This Row],[COD]],TNOMINA[CODIGO],TNOMINA[SFS])</f>
        <v>2128</v>
      </c>
      <c r="S926" s="34">
        <f>_xlfn.XLOOKUP(Tabla15[[#This Row],[COD]],TNOMINA[CODIGO],TNOMINA[AFP])</f>
        <v>2009</v>
      </c>
      <c r="T926" s="34">
        <f>_xlfn.XLOOKUP(Tabla15[[#This Row],[COD]],TNOMINA[CODIGO],TNOMINA[Otros Descuentos])</f>
        <v>25.000000000007276</v>
      </c>
      <c r="U926" s="34">
        <f>_xlfn.XLOOKUP(Tabla15[[#This Row],[COD]],TNOMINA[CODIGO],TNOMINA[sneto])</f>
        <v>60469.52</v>
      </c>
      <c r="V926" s="21" t="str" cm="1">
        <f t="array" ref="V926">_xlfn.XLOOKUP(Tabla15[[#This Row],[cedula]],MINC_022025[NUMERO_DOCUMENTO],LEFT(MINC_022025[GENERO],1))</f>
        <v>F</v>
      </c>
      <c r="W926" s="56" t="str">
        <f>_xlfn.XLOOKUP(Tabla15[[#This Row],[DIRECCIÓN O DEPARTAMENTO]],MINC_022025[LUGAR_FUNCIONES],MINC_022025[LUGAR_FUNCIONES_CODIGO])</f>
        <v>01.83.01</v>
      </c>
      <c r="X926" s="21">
        <f>LEN(Tabla15[[#This Row],[CODIGO LUGAR]])</f>
        <v>8</v>
      </c>
      <c r="Y926" s="21" cm="1">
        <f t="array" ref="Y926">_xlfn.IFS(Tabla15[[#This Row],[LARGO]]=5,1,Tabla15[[#This Row],[LARGO]]=8,2,Tabla15[[#This Row],[LARGO]]=11,3,Tabla15[[#This Row],[LARGO]]=14,4,Tabla15[[#This Row],[LARGO]]=17,5,Tabla15[[#This Row],[LARGO]]=20,6)</f>
        <v>2</v>
      </c>
    </row>
    <row r="927" spans="1:25">
      <c r="A927" s="42" t="str">
        <f>Tabla15[[#This Row],[cedula]]&amp;Tabla15[[#This Row],[CTA]]&amp;Tabla15[[#This Row],[prog]]</f>
        <v>001000280262.1.1.2.0801</v>
      </c>
      <c r="B927" s="21" t="s">
        <v>1786</v>
      </c>
      <c r="C927" s="59" t="s">
        <v>1807</v>
      </c>
      <c r="D927" s="59" t="s">
        <v>5730</v>
      </c>
      <c r="E927" s="59" t="s">
        <v>5731</v>
      </c>
      <c r="F927" s="59" t="s">
        <v>1911</v>
      </c>
      <c r="G927" s="59" t="s">
        <v>1995</v>
      </c>
      <c r="H927" s="21" t="str">
        <f>_xlfn.XLOOKUP(Tabla15[[#This Row],[cedula]],MINC_022025[CATEGORIA_PROPIA],MINC_022025[FECHA_INGRESO_PRIMER_CARGO],_xlfn.XLOOKUP(Tabla15[[#This Row],[COD]],TNOMINA[CODIGO],TNOMINA[nombre]))</f>
        <v>DIOGENES DE JESUS RUIZ</v>
      </c>
      <c r="I927" s="21" t="str">
        <f>_xlfn.XLOOKUP(Tabla15[[#This Row],[cedula]],MINC_022025[CATEGORIA_PROPIA],MINC_022025[CARGO],_xlfn.XLOOKUP(Tabla15[[#This Row],[COD]],TNOMINA[CODIGO],TNOMINA[cargo]))</f>
        <v>GESTOR CULTURAL</v>
      </c>
      <c r="J927" s="21" t="str">
        <f>_xlfn.XLOOKUP(Tabla15[[#This Row],[cedula]],MINC_022025[NUMERO_DOCUMENTO],MINC_022025[LUGAR_FUNCIONES])</f>
        <v>VICEMINITERIO DE DESARROLLO E INVESTIGACION CULTURAL</v>
      </c>
      <c r="K9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7" s="21" t="str">
        <f>_xlfn.XLOOKUP(Tabla15[[#This Row],[CARGO]],TSIMPLIFICADO[CARGO],TSIMPLIFICADO[CATEGORIA DEL SERVIDOR],Tabla15[[#This Row],[TIPO]])</f>
        <v>TEMPORALES</v>
      </c>
      <c r="M927" s="21" t="str">
        <f>IF(Tabla15[[#This Row],[CTA]]="2.1.1.3.01","TRAMITE DE PENSION",IF(Tabla15[[#This Row],[CAT1]]&lt;&gt;"",Tabla15[[#This Row],[CAT1]],Tabla15[[#This Row],[CAT2]]))</f>
        <v>TEMPORALES</v>
      </c>
      <c r="N927" s="86">
        <f>_xlfn.XLOOKUP(Tabla15[[#This Row],[cedula]],TFECHA[cedula],TFECHA[desde],"")</f>
        <v>45261</v>
      </c>
      <c r="O927" s="86" t="str">
        <f>_xlfn.XLOOKUP(Tabla15[[#This Row],[cedula]],TFECHA[cedula],TFECHA[hasta],"")</f>
        <v>N/A</v>
      </c>
      <c r="P927" s="34">
        <f>_xlfn.XLOOKUP(Tabla15[[#This Row],[COD]],TNOMINA[CODIGO],TNOMINA[sbruto])</f>
        <v>50000</v>
      </c>
      <c r="Q927" s="34">
        <f>_xlfn.XLOOKUP(Tabla15[[#This Row],[COD]],TNOMINA[CODIGO],TNOMINA[ISR])</f>
        <v>1596.68</v>
      </c>
      <c r="R927" s="34">
        <f>_xlfn.XLOOKUP(Tabla15[[#This Row],[COD]],TNOMINA[CODIGO],TNOMINA[SFS])</f>
        <v>1520</v>
      </c>
      <c r="S927" s="34">
        <f>_xlfn.XLOOKUP(Tabla15[[#This Row],[COD]],TNOMINA[CODIGO],TNOMINA[AFP])</f>
        <v>1435</v>
      </c>
      <c r="T927" s="34">
        <f>_xlfn.XLOOKUP(Tabla15[[#This Row],[COD]],TNOMINA[CODIGO],TNOMINA[Otros Descuentos])</f>
        <v>1740.4599999999991</v>
      </c>
      <c r="U927" s="34">
        <f>_xlfn.XLOOKUP(Tabla15[[#This Row],[COD]],TNOMINA[CODIGO],TNOMINA[sneto])</f>
        <v>43707.86</v>
      </c>
      <c r="V927" s="21" t="str" cm="1">
        <f t="array" ref="V927">_xlfn.XLOOKUP(Tabla15[[#This Row],[cedula]],MINC_022025[NUMERO_DOCUMENTO],LEFT(MINC_022025[GENERO],1))</f>
        <v>M</v>
      </c>
      <c r="W927" s="56" t="str">
        <f>_xlfn.XLOOKUP(Tabla15[[#This Row],[DIRECCIÓN O DEPARTAMENTO]],MINC_022025[LUGAR_FUNCIONES],MINC_022025[LUGAR_FUNCIONES_CODIGO])</f>
        <v>01.83.01</v>
      </c>
      <c r="X927" s="21">
        <f>LEN(Tabla15[[#This Row],[CODIGO LUGAR]])</f>
        <v>8</v>
      </c>
      <c r="Y927" s="21" cm="1">
        <f t="array" ref="Y927">_xlfn.IFS(Tabla15[[#This Row],[LARGO]]=5,1,Tabla15[[#This Row],[LARGO]]=8,2,Tabla15[[#This Row],[LARGO]]=11,3,Tabla15[[#This Row],[LARGO]]=14,4,Tabla15[[#This Row],[LARGO]]=17,5,Tabla15[[#This Row],[LARGO]]=20,6)</f>
        <v>2</v>
      </c>
    </row>
    <row r="928" spans="1:25">
      <c r="A928" s="42" t="str">
        <f>Tabla15[[#This Row],[cedula]]&amp;Tabla15[[#This Row],[CTA]]&amp;Tabla15[[#This Row],[prog]]</f>
        <v>402407588272.1.1.2.0801</v>
      </c>
      <c r="B928" s="21" t="s">
        <v>1786</v>
      </c>
      <c r="C928" s="59" t="s">
        <v>1807</v>
      </c>
      <c r="D928" s="59" t="s">
        <v>5730</v>
      </c>
      <c r="E928" s="59" t="s">
        <v>5731</v>
      </c>
      <c r="F928" s="59" t="s">
        <v>1911</v>
      </c>
      <c r="G928" s="59" t="s">
        <v>6221</v>
      </c>
      <c r="H928" s="21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928" s="21" t="str">
        <f>_xlfn.XLOOKUP(Tabla15[[#This Row],[cedula]],MINC_022025[CATEGORIA_PROPIA],MINC_022025[CARGO],_xlfn.XLOOKUP(Tabla15[[#This Row],[COD]],TNOMINA[CODIGO],TNOMINA[cargo]))</f>
        <v>INSTRUCTOR (A)</v>
      </c>
      <c r="J928" s="21" t="str">
        <f>_xlfn.XLOOKUP(Tabla15[[#This Row],[cedula]],MINC_022025[NUMERO_DOCUMENTO],MINC_022025[LUGAR_FUNCIONES])</f>
        <v>VICEMINITERIO DE DESARROLLO E INVESTIGACION CULTURAL</v>
      </c>
      <c r="K9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8" s="21" t="str">
        <f>_xlfn.XLOOKUP(Tabla15[[#This Row],[CARGO]],TSIMPLIFICADO[CARGO],TSIMPLIFICADO[CATEGORIA DEL SERVIDOR],Tabla15[[#This Row],[TIPO]])</f>
        <v>TEMPORALES</v>
      </c>
      <c r="M928" s="21" t="str">
        <f>IF(Tabla15[[#This Row],[CTA]]="2.1.1.3.01","TRAMITE DE PENSION",IF(Tabla15[[#This Row],[CAT1]]&lt;&gt;"",Tabla15[[#This Row],[CAT1]],Tabla15[[#This Row],[CAT2]]))</f>
        <v>TEMPORALES</v>
      </c>
      <c r="N928" s="86">
        <f>_xlfn.XLOOKUP(Tabla15[[#This Row],[cedula]],TFECHA[cedula],TFECHA[desde],"")</f>
        <v>45717</v>
      </c>
      <c r="O928" s="86" t="str">
        <f>_xlfn.XLOOKUP(Tabla15[[#This Row],[cedula]],TFECHA[cedula],TFECHA[hasta],"")</f>
        <v>N/A</v>
      </c>
      <c r="P928" s="34">
        <f>_xlfn.XLOOKUP(Tabla15[[#This Row],[COD]],TNOMINA[CODIGO],TNOMINA[sbruto])</f>
        <v>40000</v>
      </c>
      <c r="Q928" s="34">
        <f>_xlfn.XLOOKUP(Tabla15[[#This Row],[COD]],TNOMINA[CODIGO],TNOMINA[ISR])</f>
        <v>442.65</v>
      </c>
      <c r="R928" s="34">
        <f>_xlfn.XLOOKUP(Tabla15[[#This Row],[COD]],TNOMINA[CODIGO],TNOMINA[SFS])</f>
        <v>1216</v>
      </c>
      <c r="S928" s="34">
        <f>_xlfn.XLOOKUP(Tabla15[[#This Row],[COD]],TNOMINA[CODIGO],TNOMINA[AFP])</f>
        <v>1148</v>
      </c>
      <c r="T928" s="34">
        <f>_xlfn.XLOOKUP(Tabla15[[#This Row],[COD]],TNOMINA[CODIGO],TNOMINA[Otros Descuentos])</f>
        <v>25</v>
      </c>
      <c r="U928" s="34">
        <f>_xlfn.XLOOKUP(Tabla15[[#This Row],[COD]],TNOMINA[CODIGO],TNOMINA[sneto])</f>
        <v>37168.35</v>
      </c>
      <c r="V928" s="21" t="str" cm="1">
        <f t="array" ref="V928">_xlfn.XLOOKUP(Tabla15[[#This Row],[cedula]],MINC_022025[NUMERO_DOCUMENTO],LEFT(MINC_022025[GENERO],1))</f>
        <v>F</v>
      </c>
      <c r="W928" s="56" t="str">
        <f>_xlfn.XLOOKUP(Tabla15[[#This Row],[DIRECCIÓN O DEPARTAMENTO]],MINC_022025[LUGAR_FUNCIONES],MINC_022025[LUGAR_FUNCIONES_CODIGO])</f>
        <v>01.83.01</v>
      </c>
      <c r="X928" s="21">
        <f>LEN(Tabla15[[#This Row],[CODIGO LUGAR]])</f>
        <v>8</v>
      </c>
      <c r="Y928" s="21" cm="1">
        <f t="array" ref="Y928">_xlfn.IFS(Tabla15[[#This Row],[LARGO]]=5,1,Tabla15[[#This Row],[LARGO]]=8,2,Tabla15[[#This Row],[LARGO]]=11,3,Tabla15[[#This Row],[LARGO]]=14,4,Tabla15[[#This Row],[LARGO]]=17,5,Tabla15[[#This Row],[LARGO]]=20,6)</f>
        <v>2</v>
      </c>
    </row>
    <row r="929" spans="1:25">
      <c r="A929" s="42" t="str">
        <f>Tabla15[[#This Row],[cedula]]&amp;Tabla15[[#This Row],[CTA]]&amp;Tabla15[[#This Row],[prog]]</f>
        <v>001147939042.1.1.2.0801</v>
      </c>
      <c r="B929" s="21" t="s">
        <v>1786</v>
      </c>
      <c r="C929" s="59" t="s">
        <v>1807</v>
      </c>
      <c r="D929" s="59" t="s">
        <v>5730</v>
      </c>
      <c r="E929" s="59" t="s">
        <v>5731</v>
      </c>
      <c r="F929" s="59" t="s">
        <v>1911</v>
      </c>
      <c r="G929" s="59" t="s">
        <v>2012</v>
      </c>
      <c r="H929" s="21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929" s="21" t="str">
        <f>_xlfn.XLOOKUP(Tabla15[[#This Row],[cedula]],MINC_022025[CATEGORIA_PROPIA],MINC_022025[CARGO],_xlfn.XLOOKUP(Tabla15[[#This Row],[COD]],TNOMINA[CODIGO],TNOMINA[cargo]))</f>
        <v>GESTOR CULTURAL</v>
      </c>
      <c r="J929" s="21" t="str">
        <f>_xlfn.XLOOKUP(Tabla15[[#This Row],[cedula]],MINC_022025[NUMERO_DOCUMENTO],MINC_022025[LUGAR_FUNCIONES])</f>
        <v>VICEMINITERIO DE DESARROLLO E INVESTIGACION CULTURAL</v>
      </c>
      <c r="K9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29" s="21" t="str">
        <f>_xlfn.XLOOKUP(Tabla15[[#This Row],[CARGO]],TSIMPLIFICADO[CARGO],TSIMPLIFICADO[CATEGORIA DEL SERVIDOR],Tabla15[[#This Row],[TIPO]])</f>
        <v>TEMPORALES</v>
      </c>
      <c r="M929" s="21" t="str">
        <f>IF(Tabla15[[#This Row],[CTA]]="2.1.1.3.01","TRAMITE DE PENSION",IF(Tabla15[[#This Row],[CAT1]]&lt;&gt;"",Tabla15[[#This Row],[CAT1]],Tabla15[[#This Row],[CAT2]]))</f>
        <v>TEMPORALES</v>
      </c>
      <c r="N929" s="86">
        <f>_xlfn.XLOOKUP(Tabla15[[#This Row],[cedula]],TFECHA[cedula],TFECHA[desde],"")</f>
        <v>45261</v>
      </c>
      <c r="O929" s="86" t="str">
        <f>_xlfn.XLOOKUP(Tabla15[[#This Row],[cedula]],TFECHA[cedula],TFECHA[hasta],"")</f>
        <v>N/A</v>
      </c>
      <c r="P929" s="34">
        <f>_xlfn.XLOOKUP(Tabla15[[#This Row],[COD]],TNOMINA[CODIGO],TNOMINA[sbruto])</f>
        <v>35000</v>
      </c>
      <c r="Q929" s="34">
        <f>_xlfn.XLOOKUP(Tabla15[[#This Row],[COD]],TNOMINA[CODIGO],TNOMINA[ISR])</f>
        <v>0</v>
      </c>
      <c r="R929" s="34">
        <f>_xlfn.XLOOKUP(Tabla15[[#This Row],[COD]],TNOMINA[CODIGO],TNOMINA[SFS])</f>
        <v>1064</v>
      </c>
      <c r="S929" s="34">
        <f>_xlfn.XLOOKUP(Tabla15[[#This Row],[COD]],TNOMINA[CODIGO],TNOMINA[AFP])</f>
        <v>1004.5</v>
      </c>
      <c r="T929" s="34">
        <f>_xlfn.XLOOKUP(Tabla15[[#This Row],[COD]],TNOMINA[CODIGO],TNOMINA[Otros Descuentos])</f>
        <v>0</v>
      </c>
      <c r="U929" s="34">
        <f>_xlfn.XLOOKUP(Tabla15[[#This Row],[COD]],TNOMINA[CODIGO],TNOMINA[sneto])</f>
        <v>18097.87</v>
      </c>
      <c r="V929" s="21" t="str" cm="1">
        <f t="array" ref="V929">_xlfn.XLOOKUP(Tabla15[[#This Row],[cedula]],MINC_022025[NUMERO_DOCUMENTO],LEFT(MINC_022025[GENERO],1))</f>
        <v>M</v>
      </c>
      <c r="W929" s="56" t="str">
        <f>_xlfn.XLOOKUP(Tabla15[[#This Row],[DIRECCIÓN O DEPARTAMENTO]],MINC_022025[LUGAR_FUNCIONES],MINC_022025[LUGAR_FUNCIONES_CODIGO])</f>
        <v>01.83.01</v>
      </c>
      <c r="X929" s="21">
        <f>LEN(Tabla15[[#This Row],[CODIGO LUGAR]])</f>
        <v>8</v>
      </c>
      <c r="Y929" s="21" cm="1">
        <f t="array" ref="Y929">_xlfn.IFS(Tabla15[[#This Row],[LARGO]]=5,1,Tabla15[[#This Row],[LARGO]]=8,2,Tabla15[[#This Row],[LARGO]]=11,3,Tabla15[[#This Row],[LARGO]]=14,4,Tabla15[[#This Row],[LARGO]]=17,5,Tabla15[[#This Row],[LARGO]]=20,6)</f>
        <v>2</v>
      </c>
    </row>
    <row r="930" spans="1:25">
      <c r="A930" s="42" t="str">
        <f>Tabla15[[#This Row],[cedula]]&amp;Tabla15[[#This Row],[CTA]]&amp;Tabla15[[#This Row],[prog]]</f>
        <v>031055363242.1.1.2.0801</v>
      </c>
      <c r="B930" s="21" t="s">
        <v>1786</v>
      </c>
      <c r="C930" s="59" t="s">
        <v>1807</v>
      </c>
      <c r="D930" s="59" t="s">
        <v>5730</v>
      </c>
      <c r="E930" s="59" t="s">
        <v>5731</v>
      </c>
      <c r="F930" s="59" t="s">
        <v>1911</v>
      </c>
      <c r="G930" s="59" t="s">
        <v>5830</v>
      </c>
      <c r="H930" s="21" t="str">
        <f>_xlfn.XLOOKUP(Tabla15[[#This Row],[cedula]],MINC_022025[CATEGORIA_PROPIA],MINC_022025[FECHA_INGRESO_PRIMER_CARGO],_xlfn.XLOOKUP(Tabla15[[#This Row],[COD]],TNOMINA[CODIGO],TNOMINA[nombre]))</f>
        <v>PABLO ROBERTO ESPINAL FLORES</v>
      </c>
      <c r="I930" s="21" t="str">
        <f>_xlfn.XLOOKUP(Tabla15[[#This Row],[cedula]],MINC_022025[CATEGORIA_PROPIA],MINC_022025[CARGO],_xlfn.XLOOKUP(Tabla15[[#This Row],[COD]],TNOMINA[CODIGO],TNOMINA[cargo]))</f>
        <v>INSTRUCTOR (A)</v>
      </c>
      <c r="J930" s="21" t="str">
        <f>_xlfn.XLOOKUP(Tabla15[[#This Row],[cedula]],MINC_022025[NUMERO_DOCUMENTO],MINC_022025[LUGAR_FUNCIONES])</f>
        <v>VICEMINITERIO DE DESARROLLO E INVESTIGACION CULTURAL</v>
      </c>
      <c r="K9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0" s="21" t="str">
        <f>_xlfn.XLOOKUP(Tabla15[[#This Row],[CARGO]],TSIMPLIFICADO[CARGO],TSIMPLIFICADO[CATEGORIA DEL SERVIDOR],Tabla15[[#This Row],[TIPO]])</f>
        <v>TEMPORALES</v>
      </c>
      <c r="M930" s="21" t="str">
        <f>IF(Tabla15[[#This Row],[CTA]]="2.1.1.3.01","TRAMITE DE PENSION",IF(Tabla15[[#This Row],[CAT1]]&lt;&gt;"",Tabla15[[#This Row],[CAT1]],Tabla15[[#This Row],[CAT2]]))</f>
        <v>TEMPORALES</v>
      </c>
      <c r="N930" s="86">
        <f>_xlfn.XLOOKUP(Tabla15[[#This Row],[cedula]],TFECHA[cedula],TFECHA[desde],"")</f>
        <v>45722</v>
      </c>
      <c r="O930" s="86" t="str">
        <f>_xlfn.XLOOKUP(Tabla15[[#This Row],[cedula]],TFECHA[cedula],TFECHA[hasta],"")</f>
        <v>N/A</v>
      </c>
      <c r="P930" s="34">
        <f>_xlfn.XLOOKUP(Tabla15[[#This Row],[COD]],TNOMINA[CODIGO],TNOMINA[sbruto])</f>
        <v>8000</v>
      </c>
      <c r="Q930" s="34">
        <f>_xlfn.XLOOKUP(Tabla15[[#This Row],[COD]],TNOMINA[CODIGO],TNOMINA[ISR])</f>
        <v>0</v>
      </c>
      <c r="R930" s="34">
        <f>_xlfn.XLOOKUP(Tabla15[[#This Row],[COD]],TNOMINA[CODIGO],TNOMINA[SFS])</f>
        <v>243.2</v>
      </c>
      <c r="S930" s="34">
        <f>_xlfn.XLOOKUP(Tabla15[[#This Row],[COD]],TNOMINA[CODIGO],TNOMINA[AFP])</f>
        <v>229.6</v>
      </c>
      <c r="T930" s="34">
        <f>_xlfn.XLOOKUP(Tabla15[[#This Row],[COD]],TNOMINA[CODIGO],TNOMINA[Otros Descuentos])</f>
        <v>0</v>
      </c>
      <c r="U930" s="34">
        <f>_xlfn.XLOOKUP(Tabla15[[#This Row],[COD]],TNOMINA[CODIGO],TNOMINA[sneto])</f>
        <v>7502.2</v>
      </c>
      <c r="V930" s="21" t="str" cm="1">
        <f t="array" ref="V930">_xlfn.XLOOKUP(Tabla15[[#This Row],[cedula]],MINC_022025[NUMERO_DOCUMENTO],LEFT(MINC_022025[GENERO],1))</f>
        <v>M</v>
      </c>
      <c r="W930" s="56" t="str">
        <f>_xlfn.XLOOKUP(Tabla15[[#This Row],[DIRECCIÓN O DEPARTAMENTO]],MINC_022025[LUGAR_FUNCIONES],MINC_022025[LUGAR_FUNCIONES_CODIGO])</f>
        <v>01.83.01</v>
      </c>
      <c r="X930" s="21">
        <f>LEN(Tabla15[[#This Row],[CODIGO LUGAR]])</f>
        <v>8</v>
      </c>
      <c r="Y930" s="21" cm="1">
        <f t="array" ref="Y930">_xlfn.IFS(Tabla15[[#This Row],[LARGO]]=5,1,Tabla15[[#This Row],[LARGO]]=8,2,Tabla15[[#This Row],[LARGO]]=11,3,Tabla15[[#This Row],[LARGO]]=14,4,Tabla15[[#This Row],[LARGO]]=17,5,Tabla15[[#This Row],[LARGO]]=20,6)</f>
        <v>2</v>
      </c>
    </row>
    <row r="931" spans="1:25">
      <c r="A931" s="42" t="str">
        <f>Tabla15[[#This Row],[cedula]]&amp;Tabla15[[#This Row],[CTA]]&amp;Tabla15[[#This Row],[prog]]</f>
        <v>224000566062.1.1.2.0801</v>
      </c>
      <c r="B931" s="21" t="s">
        <v>1786</v>
      </c>
      <c r="C931" s="59" t="s">
        <v>1807</v>
      </c>
      <c r="D931" s="59" t="s">
        <v>5730</v>
      </c>
      <c r="E931" s="59" t="s">
        <v>5731</v>
      </c>
      <c r="F931" s="59" t="s">
        <v>1911</v>
      </c>
      <c r="G931" s="59" t="s">
        <v>1725</v>
      </c>
      <c r="H931" s="21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931" s="21" t="str">
        <f>_xlfn.XLOOKUP(Tabla15[[#This Row],[cedula]],MINC_022025[CATEGORIA_PROPIA],MINC_022025[CARGO],_xlfn.XLOOKUP(Tabla15[[#This Row],[COD]],TNOMINA[CODIGO],TNOMINA[cargo]))</f>
        <v>DIRECTOR (A)</v>
      </c>
      <c r="J931" s="21" t="str">
        <f>_xlfn.XLOOKUP(Tabla15[[#This Row],[cedula]],MINC_022025[NUMERO_DOCUMENTO],MINC_022025[LUGAR_FUNCIONES])</f>
        <v>VICEMINISTERIO DE CREATIVIDAD Y FORMACION ARTISTICA</v>
      </c>
      <c r="K9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1" s="21" t="str">
        <f>_xlfn.XLOOKUP(Tabla15[[#This Row],[CARGO]],TSIMPLIFICADO[CARGO],TSIMPLIFICADO[CATEGORIA DEL SERVIDOR],Tabla15[[#This Row],[TIPO]])</f>
        <v>TEMPORALES</v>
      </c>
      <c r="M931" s="21" t="str">
        <f>IF(Tabla15[[#This Row],[CTA]]="2.1.1.3.01","TRAMITE DE PENSION",IF(Tabla15[[#This Row],[CAT1]]&lt;&gt;"",Tabla15[[#This Row],[CAT1]],Tabla15[[#This Row],[CAT2]]))</f>
        <v>TEMPORALES</v>
      </c>
      <c r="N931" s="86">
        <f>_xlfn.XLOOKUP(Tabla15[[#This Row],[cedula]],TFECHA[cedula],TFECHA[desde],"")</f>
        <v>45717</v>
      </c>
      <c r="O931" s="86" t="str">
        <f>_xlfn.XLOOKUP(Tabla15[[#This Row],[cedula]],TFECHA[cedula],TFECHA[hasta],"")</f>
        <v>N/A</v>
      </c>
      <c r="P931" s="34">
        <f>_xlfn.XLOOKUP(Tabla15[[#This Row],[COD]],TNOMINA[CODIGO],TNOMINA[sbruto])</f>
        <v>130000</v>
      </c>
      <c r="Q931" s="34">
        <f>_xlfn.XLOOKUP(Tabla15[[#This Row],[COD]],TNOMINA[CODIGO],TNOMINA[ISR])</f>
        <v>19162.12</v>
      </c>
      <c r="R931" s="34">
        <f>_xlfn.XLOOKUP(Tabla15[[#This Row],[COD]],TNOMINA[CODIGO],TNOMINA[SFS])</f>
        <v>3952</v>
      </c>
      <c r="S931" s="34">
        <f>_xlfn.XLOOKUP(Tabla15[[#This Row],[COD]],TNOMINA[CODIGO],TNOMINA[AFP])</f>
        <v>3731</v>
      </c>
      <c r="T931" s="34">
        <f>_xlfn.XLOOKUP(Tabla15[[#This Row],[COD]],TNOMINA[CODIGO],TNOMINA[Otros Descuentos])</f>
        <v>37014.78</v>
      </c>
      <c r="U931" s="34">
        <f>_xlfn.XLOOKUP(Tabla15[[#This Row],[COD]],TNOMINA[CODIGO],TNOMINA[sneto])</f>
        <v>66140.100000000006</v>
      </c>
      <c r="V931" s="21" t="str" cm="1">
        <f t="array" ref="V931">_xlfn.XLOOKUP(Tabla15[[#This Row],[cedula]],MINC_022025[NUMERO_DOCUMENTO],LEFT(MINC_022025[GENERO],1))</f>
        <v>M</v>
      </c>
      <c r="W931" s="56" t="str">
        <f>_xlfn.XLOOKUP(Tabla15[[#This Row],[DIRECCIÓN O DEPARTAMENTO]],MINC_022025[LUGAR_FUNCIONES],MINC_022025[LUGAR_FUNCIONES_CODIGO])</f>
        <v>01.83.02</v>
      </c>
      <c r="X931" s="21">
        <f>LEN(Tabla15[[#This Row],[CODIGO LUGAR]])</f>
        <v>8</v>
      </c>
      <c r="Y931" s="21" cm="1">
        <f t="array" ref="Y931">_xlfn.IFS(Tabla15[[#This Row],[LARGO]]=5,1,Tabla15[[#This Row],[LARGO]]=8,2,Tabla15[[#This Row],[LARGO]]=11,3,Tabla15[[#This Row],[LARGO]]=14,4,Tabla15[[#This Row],[LARGO]]=17,5,Tabla15[[#This Row],[LARGO]]=20,6)</f>
        <v>2</v>
      </c>
    </row>
    <row r="932" spans="1:25">
      <c r="A932" s="42" t="str">
        <f>Tabla15[[#This Row],[cedula]]&amp;Tabla15[[#This Row],[CTA]]&amp;Tabla15[[#This Row],[prog]]</f>
        <v>018006899762.1.1.2.0801</v>
      </c>
      <c r="B932" s="21" t="s">
        <v>1786</v>
      </c>
      <c r="C932" s="35" t="s">
        <v>1807</v>
      </c>
      <c r="D932" s="35" t="s">
        <v>5730</v>
      </c>
      <c r="E932" s="60" t="s">
        <v>5731</v>
      </c>
      <c r="F932" s="35" t="s">
        <v>1911</v>
      </c>
      <c r="G932" s="35" t="s">
        <v>2061</v>
      </c>
      <c r="H932" s="21" t="str">
        <f>_xlfn.XLOOKUP(Tabla15[[#This Row],[cedula]],MINC_022025[CATEGORIA_PROPIA],MINC_022025[FECHA_INGRESO_PRIMER_CARGO],_xlfn.XLOOKUP(Tabla15[[#This Row],[COD]],TNOMINA[CODIGO],TNOMINA[nombre]))</f>
        <v>JOSE LUIS MUÑOZ SUERO</v>
      </c>
      <c r="I932" s="21" t="str">
        <f>_xlfn.XLOOKUP(Tabla15[[#This Row],[cedula]],MINC_022025[CATEGORIA_PROPIA],MINC_022025[CARGO],_xlfn.XLOOKUP(Tabla15[[#This Row],[COD]],TNOMINA[CODIGO],TNOMINA[cargo]))</f>
        <v>ENCARGADO (A)</v>
      </c>
      <c r="J932" s="21" t="str">
        <f>_xlfn.XLOOKUP(Tabla15[[#This Row],[cedula]],MINC_022025[NUMERO_DOCUMENTO],MINC_022025[LUGAR_FUNCIONES])</f>
        <v>VICEMINISTERIO DE CREATIVIDAD Y FORMACION ARTISTICA</v>
      </c>
      <c r="K9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2" s="21" t="str">
        <f>_xlfn.XLOOKUP(Tabla15[[#This Row],[CARGO]],TSIMPLIFICADO[CARGO],TSIMPLIFICADO[CATEGORIA DEL SERVIDOR],Tabla15[[#This Row],[TIPO]])</f>
        <v>TEMPORALES</v>
      </c>
      <c r="M932" s="21" t="str">
        <f>IF(Tabla15[[#This Row],[CTA]]="2.1.1.3.01","TRAMITE DE PENSION",IF(Tabla15[[#This Row],[CAT1]]&lt;&gt;"",Tabla15[[#This Row],[CAT1]],Tabla15[[#This Row],[CAT2]]))</f>
        <v>TEMPORALES</v>
      </c>
      <c r="N932" s="86">
        <f>_xlfn.XLOOKUP(Tabla15[[#This Row],[cedula]],TFECHA[cedula],TFECHA[desde],"")</f>
        <v>45261</v>
      </c>
      <c r="O932" s="86" t="str">
        <f>_xlfn.XLOOKUP(Tabla15[[#This Row],[cedula]],TFECHA[cedula],TFECHA[hasta],"")</f>
        <v>N/A</v>
      </c>
      <c r="P932" s="34">
        <f>_xlfn.XLOOKUP(Tabla15[[#This Row],[COD]],TNOMINA[CODIGO],TNOMINA[sbruto])</f>
        <v>100000</v>
      </c>
      <c r="Q932" s="34">
        <f>_xlfn.XLOOKUP(Tabla15[[#This Row],[COD]],TNOMINA[CODIGO],TNOMINA[ISR])</f>
        <v>12105.37</v>
      </c>
      <c r="R932" s="34">
        <f>_xlfn.XLOOKUP(Tabla15[[#This Row],[COD]],TNOMINA[CODIGO],TNOMINA[SFS])</f>
        <v>3040</v>
      </c>
      <c r="S932" s="34">
        <f>_xlfn.XLOOKUP(Tabla15[[#This Row],[COD]],TNOMINA[CODIGO],TNOMINA[AFP])</f>
        <v>2870</v>
      </c>
      <c r="T932" s="34">
        <f>_xlfn.XLOOKUP(Tabla15[[#This Row],[COD]],TNOMINA[CODIGO],TNOMINA[Otros Descuentos])</f>
        <v>25</v>
      </c>
      <c r="U932" s="34">
        <f>_xlfn.XLOOKUP(Tabla15[[#This Row],[COD]],TNOMINA[CODIGO],TNOMINA[sneto])</f>
        <v>81959.63</v>
      </c>
      <c r="V932" s="21" t="str" cm="1">
        <f t="array" ref="V932">_xlfn.XLOOKUP(Tabla15[[#This Row],[cedula]],MINC_022025[NUMERO_DOCUMENTO],LEFT(MINC_022025[GENERO],1))</f>
        <v>M</v>
      </c>
      <c r="W932" s="56" t="str">
        <f>_xlfn.XLOOKUP(Tabla15[[#This Row],[DIRECCIÓN O DEPARTAMENTO]],MINC_022025[LUGAR_FUNCIONES],MINC_022025[LUGAR_FUNCIONES_CODIGO])</f>
        <v>01.83.02</v>
      </c>
      <c r="X932" s="21">
        <f>LEN(Tabla15[[#This Row],[CODIGO LUGAR]])</f>
        <v>8</v>
      </c>
      <c r="Y932" s="21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>
      <c r="A933" s="42" t="str">
        <f>Tabla15[[#This Row],[cedula]]&amp;Tabla15[[#This Row],[CTA]]&amp;Tabla15[[#This Row],[prog]]</f>
        <v>001069953192.1.1.2.0801</v>
      </c>
      <c r="B933" s="21" t="s">
        <v>1786</v>
      </c>
      <c r="C933" s="59" t="s">
        <v>1807</v>
      </c>
      <c r="D933" s="59" t="s">
        <v>5730</v>
      </c>
      <c r="E933" s="59" t="s">
        <v>5731</v>
      </c>
      <c r="F933" s="59" t="s">
        <v>1911</v>
      </c>
      <c r="G933" s="59" t="s">
        <v>1721</v>
      </c>
      <c r="H933" s="21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933" s="21" t="str">
        <f>_xlfn.XLOOKUP(Tabla15[[#This Row],[cedula]],MINC_022025[CATEGORIA_PROPIA],MINC_022025[CARGO],_xlfn.XLOOKUP(Tabla15[[#This Row],[COD]],TNOMINA[CODIGO],TNOMINA[cargo]))</f>
        <v>DIRECTOR (A)</v>
      </c>
      <c r="J933" s="21" t="str">
        <f>_xlfn.XLOOKUP(Tabla15[[#This Row],[cedula]],MINC_022025[NUMERO_DOCUMENTO],MINC_022025[LUGAR_FUNCIONES])</f>
        <v>VICEMINISTERIO DE CREATIVIDAD Y FORMACION ARTISTICA</v>
      </c>
      <c r="K9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3" s="21" t="str">
        <f>_xlfn.XLOOKUP(Tabla15[[#This Row],[CARGO]],TSIMPLIFICADO[CARGO],TSIMPLIFICADO[CATEGORIA DEL SERVIDOR],Tabla15[[#This Row],[TIPO]])</f>
        <v>TEMPORALES</v>
      </c>
      <c r="M933" s="21" t="str">
        <f>IF(Tabla15[[#This Row],[CTA]]="2.1.1.3.01","TRAMITE DE PENSION",IF(Tabla15[[#This Row],[CAT1]]&lt;&gt;"",Tabla15[[#This Row],[CAT1]],Tabla15[[#This Row],[CAT2]]))</f>
        <v>TEMPORALES</v>
      </c>
      <c r="N933" s="86">
        <f>_xlfn.XLOOKUP(Tabla15[[#This Row],[cedula]],TFECHA[cedula],TFECHA[desde],"")</f>
        <v>45231</v>
      </c>
      <c r="O933" s="86" t="str">
        <f>_xlfn.XLOOKUP(Tabla15[[#This Row],[cedula]],TFECHA[cedula],TFECHA[hasta],"")</f>
        <v>N/A</v>
      </c>
      <c r="P933" s="34">
        <f>_xlfn.XLOOKUP(Tabla15[[#This Row],[COD]],TNOMINA[CODIGO],TNOMINA[sbruto])</f>
        <v>100000</v>
      </c>
      <c r="Q933" s="34">
        <f>_xlfn.XLOOKUP(Tabla15[[#This Row],[COD]],TNOMINA[CODIGO],TNOMINA[ISR])</f>
        <v>12105.37</v>
      </c>
      <c r="R933" s="34">
        <f>_xlfn.XLOOKUP(Tabla15[[#This Row],[COD]],TNOMINA[CODIGO],TNOMINA[SFS])</f>
        <v>3040</v>
      </c>
      <c r="S933" s="34">
        <f>_xlfn.XLOOKUP(Tabla15[[#This Row],[COD]],TNOMINA[CODIGO],TNOMINA[AFP])</f>
        <v>2870</v>
      </c>
      <c r="T933" s="34">
        <f>_xlfn.XLOOKUP(Tabla15[[#This Row],[COD]],TNOMINA[CODIGO],TNOMINA[Otros Descuentos])</f>
        <v>15091</v>
      </c>
      <c r="U933" s="34">
        <f>_xlfn.XLOOKUP(Tabla15[[#This Row],[COD]],TNOMINA[CODIGO],TNOMINA[sneto])</f>
        <v>66893.63</v>
      </c>
      <c r="V933" s="21" t="str" cm="1">
        <f t="array" ref="V933">_xlfn.XLOOKUP(Tabla15[[#This Row],[cedula]],MINC_022025[NUMERO_DOCUMENTO],LEFT(MINC_022025[GENERO],1))</f>
        <v>M</v>
      </c>
      <c r="W933" s="56" t="str">
        <f>_xlfn.XLOOKUP(Tabla15[[#This Row],[DIRECCIÓN O DEPARTAMENTO]],MINC_022025[LUGAR_FUNCIONES],MINC_022025[LUGAR_FUNCIONES_CODIGO])</f>
        <v>01.83.02</v>
      </c>
      <c r="X933" s="21">
        <f>LEN(Tabla15[[#This Row],[CODIGO LUGAR]])</f>
        <v>8</v>
      </c>
      <c r="Y933" s="21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>
      <c r="A934" s="42" t="str">
        <f>Tabla15[[#This Row],[cedula]]&amp;Tabla15[[#This Row],[CTA]]&amp;Tabla15[[#This Row],[prog]]</f>
        <v>001073312902.1.1.2.0801</v>
      </c>
      <c r="B934" s="21" t="s">
        <v>1786</v>
      </c>
      <c r="C934" s="59" t="s">
        <v>1807</v>
      </c>
      <c r="D934" s="59" t="s">
        <v>5730</v>
      </c>
      <c r="E934" s="59" t="s">
        <v>5731</v>
      </c>
      <c r="F934" s="59" t="s">
        <v>1911</v>
      </c>
      <c r="G934" s="59" t="s">
        <v>2017</v>
      </c>
      <c r="H934" s="21" t="str">
        <f>_xlfn.XLOOKUP(Tabla15[[#This Row],[cedula]],MINC_022025[CATEGORIA_PROPIA],MINC_022025[FECHA_INGRESO_PRIMER_CARGO],_xlfn.XLOOKUP(Tabla15[[#This Row],[COD]],TNOMINA[CODIGO],TNOMINA[nombre]))</f>
        <v>HECTOR CLAUDIO THEN ALMONTE</v>
      </c>
      <c r="I934" s="21" t="str">
        <f>_xlfn.XLOOKUP(Tabla15[[#This Row],[cedula]],MINC_022025[CATEGORIA_PROPIA],MINC_022025[CARGO],_xlfn.XLOOKUP(Tabla15[[#This Row],[COD]],TNOMINA[CODIGO],TNOMINA[cargo]))</f>
        <v>ENCARGADO DE DIVISION</v>
      </c>
      <c r="J934" s="21" t="str">
        <f>_xlfn.XLOOKUP(Tabla15[[#This Row],[cedula]],MINC_022025[NUMERO_DOCUMENTO],MINC_022025[LUGAR_FUNCIONES])</f>
        <v>VICEMINISTERIO DE CREATIVIDAD Y FORMACION ARTISTICA</v>
      </c>
      <c r="K9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4" s="21" t="str">
        <f>_xlfn.XLOOKUP(Tabla15[[#This Row],[CARGO]],TSIMPLIFICADO[CARGO],TSIMPLIFICADO[CATEGORIA DEL SERVIDOR],Tabla15[[#This Row],[TIPO]])</f>
        <v>TEMPORALES</v>
      </c>
      <c r="M934" s="21" t="str">
        <f>IF(Tabla15[[#This Row],[CTA]]="2.1.1.3.01","TRAMITE DE PENSION",IF(Tabla15[[#This Row],[CAT1]]&lt;&gt;"",Tabla15[[#This Row],[CAT1]],Tabla15[[#This Row],[CAT2]]))</f>
        <v>TEMPORALES</v>
      </c>
      <c r="N934" s="86">
        <f>_xlfn.XLOOKUP(Tabla15[[#This Row],[cedula]],TFECHA[cedula],TFECHA[desde],"")</f>
        <v>45717</v>
      </c>
      <c r="O934" s="86" t="str">
        <f>_xlfn.XLOOKUP(Tabla15[[#This Row],[cedula]],TFECHA[cedula],TFECHA[hasta],"")</f>
        <v>N/A</v>
      </c>
      <c r="P934" s="34">
        <f>_xlfn.XLOOKUP(Tabla15[[#This Row],[COD]],TNOMINA[CODIGO],TNOMINA[sbruto])</f>
        <v>70000</v>
      </c>
      <c r="Q934" s="34">
        <f>_xlfn.XLOOKUP(Tabla15[[#This Row],[COD]],TNOMINA[CODIGO],TNOMINA[ISR])</f>
        <v>5368.48</v>
      </c>
      <c r="R934" s="34">
        <f>_xlfn.XLOOKUP(Tabla15[[#This Row],[COD]],TNOMINA[CODIGO],TNOMINA[SFS])</f>
        <v>2128</v>
      </c>
      <c r="S934" s="34">
        <f>_xlfn.XLOOKUP(Tabla15[[#This Row],[COD]],TNOMINA[CODIGO],TNOMINA[AFP])</f>
        <v>2009</v>
      </c>
      <c r="T934" s="34">
        <f>_xlfn.XLOOKUP(Tabla15[[#This Row],[COD]],TNOMINA[CODIGO],TNOMINA[Otros Descuentos])</f>
        <v>25.000000000007276</v>
      </c>
      <c r="U934" s="34">
        <f>_xlfn.XLOOKUP(Tabla15[[#This Row],[COD]],TNOMINA[CODIGO],TNOMINA[sneto])</f>
        <v>60469.52</v>
      </c>
      <c r="V934" s="21" t="str" cm="1">
        <f t="array" ref="V934">_xlfn.XLOOKUP(Tabla15[[#This Row],[cedula]],MINC_022025[NUMERO_DOCUMENTO],LEFT(MINC_022025[GENERO],1))</f>
        <v>M</v>
      </c>
      <c r="W934" s="56" t="str">
        <f>_xlfn.XLOOKUP(Tabla15[[#This Row],[DIRECCIÓN O DEPARTAMENTO]],MINC_022025[LUGAR_FUNCIONES],MINC_022025[LUGAR_FUNCIONES_CODIGO])</f>
        <v>01.83.02</v>
      </c>
      <c r="X934" s="21">
        <f>LEN(Tabla15[[#This Row],[CODIGO LUGAR]])</f>
        <v>8</v>
      </c>
      <c r="Y934" s="21" cm="1">
        <f t="array" ref="Y934">_xlfn.IFS(Tabla15[[#This Row],[LARGO]]=5,1,Tabla15[[#This Row],[LARGO]]=8,2,Tabla15[[#This Row],[LARGO]]=11,3,Tabla15[[#This Row],[LARGO]]=14,4,Tabla15[[#This Row],[LARGO]]=17,5,Tabla15[[#This Row],[LARGO]]=20,6)</f>
        <v>2</v>
      </c>
    </row>
    <row r="935" spans="1:25">
      <c r="A935" s="42" t="str">
        <f>Tabla15[[#This Row],[cedula]]&amp;Tabla15[[#This Row],[CTA]]&amp;Tabla15[[#This Row],[prog]]</f>
        <v>402218425822.1.1.2.0801</v>
      </c>
      <c r="B935" s="21" t="s">
        <v>1786</v>
      </c>
      <c r="C935" s="35" t="s">
        <v>1807</v>
      </c>
      <c r="D935" s="35" t="s">
        <v>5730</v>
      </c>
      <c r="E935" s="60" t="s">
        <v>5731</v>
      </c>
      <c r="F935" s="35" t="s">
        <v>1911</v>
      </c>
      <c r="G935" s="35" t="s">
        <v>2992</v>
      </c>
      <c r="H935" s="21" t="str">
        <f>_xlfn.XLOOKUP(Tabla15[[#This Row],[cedula]],MINC_022025[CATEGORIA_PROPIA],MINC_022025[FECHA_INGRESO_PRIMER_CARGO],_xlfn.XLOOKUP(Tabla15[[#This Row],[COD]],TNOMINA[CODIGO],TNOMINA[nombre]))</f>
        <v>JAFREICY PERGUERO ROSARIO</v>
      </c>
      <c r="I935" s="21" t="str">
        <f>_xlfn.XLOOKUP(Tabla15[[#This Row],[cedula]],MINC_022025[CATEGORIA_PROPIA],MINC_022025[CARGO],_xlfn.XLOOKUP(Tabla15[[#This Row],[COD]],TNOMINA[CODIGO],TNOMINA[cargo]))</f>
        <v>COORD. OPERATIVO</v>
      </c>
      <c r="J935" s="21" t="str">
        <f>_xlfn.XLOOKUP(Tabla15[[#This Row],[cedula]],MINC_022025[NUMERO_DOCUMENTO],MINC_022025[LUGAR_FUNCIONES])</f>
        <v>VICEMINISTERIO DE CREATIVIDAD Y FORMACION ARTISTICA</v>
      </c>
      <c r="K9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5" s="21" t="str">
        <f>_xlfn.XLOOKUP(Tabla15[[#This Row],[CARGO]],TSIMPLIFICADO[CARGO],TSIMPLIFICADO[CATEGORIA DEL SERVIDOR],Tabla15[[#This Row],[TIPO]])</f>
        <v>TEMPORALES</v>
      </c>
      <c r="M935" s="21" t="str">
        <f>IF(Tabla15[[#This Row],[CTA]]="2.1.1.3.01","TRAMITE DE PENSION",IF(Tabla15[[#This Row],[CAT1]]&lt;&gt;"",Tabla15[[#This Row],[CAT1]],Tabla15[[#This Row],[CAT2]]))</f>
        <v>TEMPORALES</v>
      </c>
      <c r="N935" s="86">
        <f>_xlfn.XLOOKUP(Tabla15[[#This Row],[cedula]],TFECHA[cedula],TFECHA[desde],"")</f>
        <v>45536</v>
      </c>
      <c r="O935" s="86" t="str">
        <f>_xlfn.XLOOKUP(Tabla15[[#This Row],[cedula]],TFECHA[cedula],TFECHA[hasta],"")</f>
        <v>N/A</v>
      </c>
      <c r="P935" s="34">
        <f>_xlfn.XLOOKUP(Tabla15[[#This Row],[COD]],TNOMINA[CODIGO],TNOMINA[sbruto])</f>
        <v>70000</v>
      </c>
      <c r="Q935" s="34">
        <f>_xlfn.XLOOKUP(Tabla15[[#This Row],[COD]],TNOMINA[CODIGO],TNOMINA[ISR])</f>
        <v>5368.48</v>
      </c>
      <c r="R935" s="34">
        <f>_xlfn.XLOOKUP(Tabla15[[#This Row],[COD]],TNOMINA[CODIGO],TNOMINA[SFS])</f>
        <v>2128</v>
      </c>
      <c r="S935" s="34">
        <f>_xlfn.XLOOKUP(Tabla15[[#This Row],[COD]],TNOMINA[CODIGO],TNOMINA[AFP])</f>
        <v>2009</v>
      </c>
      <c r="T935" s="34">
        <f>_xlfn.XLOOKUP(Tabla15[[#This Row],[COD]],TNOMINA[CODIGO],TNOMINA[Otros Descuentos])</f>
        <v>25.000000000007276</v>
      </c>
      <c r="U935" s="34">
        <f>_xlfn.XLOOKUP(Tabla15[[#This Row],[COD]],TNOMINA[CODIGO],TNOMINA[sneto])</f>
        <v>60469.52</v>
      </c>
      <c r="V935" s="21" t="str" cm="1">
        <f t="array" ref="V935">_xlfn.XLOOKUP(Tabla15[[#This Row],[cedula]],MINC_022025[NUMERO_DOCUMENTO],LEFT(MINC_022025[GENERO],1))</f>
        <v>F</v>
      </c>
      <c r="W935" s="56" t="str">
        <f>_xlfn.XLOOKUP(Tabla15[[#This Row],[DIRECCIÓN O DEPARTAMENTO]],MINC_022025[LUGAR_FUNCIONES],MINC_022025[LUGAR_FUNCIONES_CODIGO])</f>
        <v>01.83.02</v>
      </c>
      <c r="X935" s="21">
        <f>LEN(Tabla15[[#This Row],[CODIGO LUGAR]])</f>
        <v>8</v>
      </c>
      <c r="Y935" s="21" cm="1">
        <f t="array" ref="Y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5">
      <c r="A936" s="42" t="str">
        <f>Tabla15[[#This Row],[cedula]]&amp;Tabla15[[#This Row],[CTA]]&amp;Tabla15[[#This Row],[prog]]</f>
        <v>026002476922.1.1.2.0801</v>
      </c>
      <c r="B936" s="21" t="s">
        <v>1786</v>
      </c>
      <c r="C936" s="59" t="s">
        <v>1807</v>
      </c>
      <c r="D936" s="59" t="s">
        <v>5730</v>
      </c>
      <c r="E936" s="59" t="s">
        <v>5731</v>
      </c>
      <c r="F936" s="59" t="s">
        <v>1911</v>
      </c>
      <c r="G936" s="59" t="s">
        <v>2032</v>
      </c>
      <c r="H936" s="21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936" s="21" t="str">
        <f>_xlfn.XLOOKUP(Tabla15[[#This Row],[cedula]],MINC_022025[CATEGORIA_PROPIA],MINC_022025[CARGO],_xlfn.XLOOKUP(Tabla15[[#This Row],[COD]],TNOMINA[CODIGO],TNOMINA[cargo]))</f>
        <v>COORDINADOR(A) OPERATIVA</v>
      </c>
      <c r="J936" s="21" t="str">
        <f>_xlfn.XLOOKUP(Tabla15[[#This Row],[cedula]],MINC_022025[NUMERO_DOCUMENTO],MINC_022025[LUGAR_FUNCIONES])</f>
        <v>VICEMINISTERIO DE CREATIVIDAD Y FORMACION ARTISTICA</v>
      </c>
      <c r="K9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6" s="21" t="str">
        <f>_xlfn.XLOOKUP(Tabla15[[#This Row],[CARGO]],TSIMPLIFICADO[CARGO],TSIMPLIFICADO[CATEGORIA DEL SERVIDOR],Tabla15[[#This Row],[TIPO]])</f>
        <v>TEMPORALES</v>
      </c>
      <c r="M936" s="21" t="str">
        <f>IF(Tabla15[[#This Row],[CTA]]="2.1.1.3.01","TRAMITE DE PENSION",IF(Tabla15[[#This Row],[CAT1]]&lt;&gt;"",Tabla15[[#This Row],[CAT1]],Tabla15[[#This Row],[CAT2]]))</f>
        <v>TEMPORALES</v>
      </c>
      <c r="N936" s="86">
        <f>_xlfn.XLOOKUP(Tabla15[[#This Row],[cedula]],TFECHA[cedula],TFECHA[desde],"")</f>
        <v>45261</v>
      </c>
      <c r="O936" s="86" t="str">
        <f>_xlfn.XLOOKUP(Tabla15[[#This Row],[cedula]],TFECHA[cedula],TFECHA[hasta],"")</f>
        <v>N/A</v>
      </c>
      <c r="P936" s="34">
        <f>_xlfn.XLOOKUP(Tabla15[[#This Row],[COD]],TNOMINA[CODIGO],TNOMINA[sbruto])</f>
        <v>70000</v>
      </c>
      <c r="Q936" s="34">
        <f>_xlfn.XLOOKUP(Tabla15[[#This Row],[COD]],TNOMINA[CODIGO],TNOMINA[ISR])</f>
        <v>5368.48</v>
      </c>
      <c r="R936" s="34">
        <f>_xlfn.XLOOKUP(Tabla15[[#This Row],[COD]],TNOMINA[CODIGO],TNOMINA[SFS])</f>
        <v>2128</v>
      </c>
      <c r="S936" s="34">
        <f>_xlfn.XLOOKUP(Tabla15[[#This Row],[COD]],TNOMINA[CODIGO],TNOMINA[AFP])</f>
        <v>2009</v>
      </c>
      <c r="T936" s="34">
        <f>_xlfn.XLOOKUP(Tabla15[[#This Row],[COD]],TNOMINA[CODIGO],TNOMINA[Otros Descuentos])</f>
        <v>25.000000000007276</v>
      </c>
      <c r="U936" s="34">
        <f>_xlfn.XLOOKUP(Tabla15[[#This Row],[COD]],TNOMINA[CODIGO],TNOMINA[sneto])</f>
        <v>60469.52</v>
      </c>
      <c r="V936" s="21" t="str" cm="1">
        <f t="array" ref="V936">_xlfn.XLOOKUP(Tabla15[[#This Row],[cedula]],MINC_022025[NUMERO_DOCUMENTO],LEFT(MINC_022025[GENERO],1))</f>
        <v>F</v>
      </c>
      <c r="W936" s="56" t="str">
        <f>_xlfn.XLOOKUP(Tabla15[[#This Row],[DIRECCIÓN O DEPARTAMENTO]],MINC_022025[LUGAR_FUNCIONES],MINC_022025[LUGAR_FUNCIONES_CODIGO])</f>
        <v>01.83.02</v>
      </c>
      <c r="X936" s="21">
        <f>LEN(Tabla15[[#This Row],[CODIGO LUGAR]])</f>
        <v>8</v>
      </c>
      <c r="Y936" s="21" cm="1">
        <f t="array" ref="Y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5">
      <c r="A937" s="42" t="str">
        <f>Tabla15[[#This Row],[cedula]]&amp;Tabla15[[#This Row],[CTA]]&amp;Tabla15[[#This Row],[prog]]</f>
        <v>223003394662.1.1.2.0801</v>
      </c>
      <c r="B937" s="21" t="s">
        <v>1786</v>
      </c>
      <c r="C937" s="59" t="s">
        <v>1807</v>
      </c>
      <c r="D937" s="59" t="s">
        <v>5730</v>
      </c>
      <c r="E937" s="59" t="s">
        <v>5731</v>
      </c>
      <c r="F937" s="59" t="s">
        <v>1911</v>
      </c>
      <c r="G937" s="59" t="s">
        <v>6261</v>
      </c>
      <c r="H937" s="21" t="str">
        <f>_xlfn.XLOOKUP(Tabla15[[#This Row],[cedula]],MINC_022025[CATEGORIA_PROPIA],MINC_022025[FECHA_INGRESO_PRIMER_CARGO],_xlfn.XLOOKUP(Tabla15[[#This Row],[COD]],TNOMINA[CODIGO],TNOMINA[nombre]))</f>
        <v>SOLANYI MURIEL GOMEZ</v>
      </c>
      <c r="I937" s="21" t="str">
        <f>_xlfn.XLOOKUP(Tabla15[[#This Row],[cedula]],MINC_022025[CATEGORIA_PROPIA],MINC_022025[CARGO],_xlfn.XLOOKUP(Tabla15[[#This Row],[COD]],TNOMINA[CODIGO],TNOMINA[cargo]))</f>
        <v>ANALISTA DE PROYECTO</v>
      </c>
      <c r="J937" s="21" t="str">
        <f>_xlfn.XLOOKUP(Tabla15[[#This Row],[cedula]],MINC_022025[NUMERO_DOCUMENTO],MINC_022025[LUGAR_FUNCIONES])</f>
        <v>VICEMINISTERIO DE CREATIVIDAD Y FORMACION ARTISTICA</v>
      </c>
      <c r="K9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7" s="21" t="str">
        <f>_xlfn.XLOOKUP(Tabla15[[#This Row],[CARGO]],TSIMPLIFICADO[CARGO],TSIMPLIFICADO[CATEGORIA DEL SERVIDOR],Tabla15[[#This Row],[TIPO]])</f>
        <v>TEMPORALES</v>
      </c>
      <c r="M937" s="21" t="str">
        <f>IF(Tabla15[[#This Row],[CTA]]="2.1.1.3.01","TRAMITE DE PENSION",IF(Tabla15[[#This Row],[CAT1]]&lt;&gt;"",Tabla15[[#This Row],[CAT1]],Tabla15[[#This Row],[CAT2]]))</f>
        <v>TEMPORALES</v>
      </c>
      <c r="N937" s="86">
        <f>_xlfn.XLOOKUP(Tabla15[[#This Row],[cedula]],TFECHA[cedula],TFECHA[desde],"")</f>
        <v>45717</v>
      </c>
      <c r="O937" s="86" t="str">
        <f>_xlfn.XLOOKUP(Tabla15[[#This Row],[cedula]],TFECHA[cedula],TFECHA[hasta],"")</f>
        <v>N/A</v>
      </c>
      <c r="P937" s="34">
        <f>_xlfn.XLOOKUP(Tabla15[[#This Row],[COD]],TNOMINA[CODIGO],TNOMINA[sbruto])</f>
        <v>70000</v>
      </c>
      <c r="Q937" s="34">
        <f>_xlfn.XLOOKUP(Tabla15[[#This Row],[COD]],TNOMINA[CODIGO],TNOMINA[ISR])</f>
        <v>5368.48</v>
      </c>
      <c r="R937" s="34">
        <f>_xlfn.XLOOKUP(Tabla15[[#This Row],[COD]],TNOMINA[CODIGO],TNOMINA[SFS])</f>
        <v>2128</v>
      </c>
      <c r="S937" s="34">
        <f>_xlfn.XLOOKUP(Tabla15[[#This Row],[COD]],TNOMINA[CODIGO],TNOMINA[AFP])</f>
        <v>2009</v>
      </c>
      <c r="T937" s="34">
        <f>_xlfn.XLOOKUP(Tabla15[[#This Row],[COD]],TNOMINA[CODIGO],TNOMINA[Otros Descuentos])</f>
        <v>25.000000000007276</v>
      </c>
      <c r="U937" s="34">
        <f>_xlfn.XLOOKUP(Tabla15[[#This Row],[COD]],TNOMINA[CODIGO],TNOMINA[sneto])</f>
        <v>60469.52</v>
      </c>
      <c r="V937" s="21" t="str" cm="1">
        <f t="array" ref="V937">_xlfn.XLOOKUP(Tabla15[[#This Row],[cedula]],MINC_022025[NUMERO_DOCUMENTO],LEFT(MINC_022025[GENERO],1))</f>
        <v>F</v>
      </c>
      <c r="W937" s="56" t="str">
        <f>_xlfn.XLOOKUP(Tabla15[[#This Row],[DIRECCIÓN O DEPARTAMENTO]],MINC_022025[LUGAR_FUNCIONES],MINC_022025[LUGAR_FUNCIONES_CODIGO])</f>
        <v>01.83.02</v>
      </c>
      <c r="X937" s="21">
        <f>LEN(Tabla15[[#This Row],[CODIGO LUGAR]])</f>
        <v>8</v>
      </c>
      <c r="Y937" s="21" cm="1">
        <f t="array" ref="Y937">_xlfn.IFS(Tabla15[[#This Row],[LARGO]]=5,1,Tabla15[[#This Row],[LARGO]]=8,2,Tabla15[[#This Row],[LARGO]]=11,3,Tabla15[[#This Row],[LARGO]]=14,4,Tabla15[[#This Row],[LARGO]]=17,5,Tabla15[[#This Row],[LARGO]]=20,6)</f>
        <v>2</v>
      </c>
    </row>
    <row r="938" spans="1:25">
      <c r="A938" s="42" t="str">
        <f>Tabla15[[#This Row],[cedula]]&amp;Tabla15[[#This Row],[CTA]]&amp;Tabla15[[#This Row],[prog]]</f>
        <v>001171448992.1.1.2.0801</v>
      </c>
      <c r="B938" s="21" t="s">
        <v>1786</v>
      </c>
      <c r="C938" s="59" t="s">
        <v>1807</v>
      </c>
      <c r="D938" s="59" t="s">
        <v>5730</v>
      </c>
      <c r="E938" s="59" t="s">
        <v>5731</v>
      </c>
      <c r="F938" s="59" t="s">
        <v>1911</v>
      </c>
      <c r="G938" s="59" t="s">
        <v>2132</v>
      </c>
      <c r="H938" s="21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938" s="21" t="str">
        <f>_xlfn.XLOOKUP(Tabla15[[#This Row],[cedula]],MINC_022025[CATEGORIA_PROPIA],MINC_022025[CARGO],_xlfn.XLOOKUP(Tabla15[[#This Row],[COD]],TNOMINA[CODIGO],TNOMINA[cargo]))</f>
        <v>ANALISTA PROYECTOS</v>
      </c>
      <c r="J938" s="21" t="str">
        <f>_xlfn.XLOOKUP(Tabla15[[#This Row],[cedula]],MINC_022025[NUMERO_DOCUMENTO],MINC_022025[LUGAR_FUNCIONES])</f>
        <v>VICEMINISTERIO DE CREATIVIDAD Y FORMACION ARTISTICA</v>
      </c>
      <c r="K9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8" s="21" t="str">
        <f>_xlfn.XLOOKUP(Tabla15[[#This Row],[CARGO]],TSIMPLIFICADO[CARGO],TSIMPLIFICADO[CATEGORIA DEL SERVIDOR],Tabla15[[#This Row],[TIPO]])</f>
        <v>TEMPORALES</v>
      </c>
      <c r="M938" s="21" t="str">
        <f>IF(Tabla15[[#This Row],[CTA]]="2.1.1.3.01","TRAMITE DE PENSION",IF(Tabla15[[#This Row],[CAT1]]&lt;&gt;"",Tabla15[[#This Row],[CAT1]],Tabla15[[#This Row],[CAT2]]))</f>
        <v>TEMPORALES</v>
      </c>
      <c r="N938" s="86">
        <f>_xlfn.XLOOKUP(Tabla15[[#This Row],[cedula]],TFECHA[cedula],TFECHA[desde],"")</f>
        <v>45261</v>
      </c>
      <c r="O938" s="86" t="str">
        <f>_xlfn.XLOOKUP(Tabla15[[#This Row],[cedula]],TFECHA[cedula],TFECHA[hasta],"")</f>
        <v>N/A</v>
      </c>
      <c r="P938" s="34">
        <f>_xlfn.XLOOKUP(Tabla15[[#This Row],[COD]],TNOMINA[CODIGO],TNOMINA[sbruto])</f>
        <v>70000</v>
      </c>
      <c r="Q938" s="34">
        <f>_xlfn.XLOOKUP(Tabla15[[#This Row],[COD]],TNOMINA[CODIGO],TNOMINA[ISR])</f>
        <v>5368.48</v>
      </c>
      <c r="R938" s="34">
        <f>_xlfn.XLOOKUP(Tabla15[[#This Row],[COD]],TNOMINA[CODIGO],TNOMINA[SFS])</f>
        <v>2128</v>
      </c>
      <c r="S938" s="34">
        <f>_xlfn.XLOOKUP(Tabla15[[#This Row],[COD]],TNOMINA[CODIGO],TNOMINA[AFP])</f>
        <v>2009</v>
      </c>
      <c r="T938" s="34">
        <f>_xlfn.XLOOKUP(Tabla15[[#This Row],[COD]],TNOMINA[CODIGO],TNOMINA[Otros Descuentos])</f>
        <v>25.000000000007276</v>
      </c>
      <c r="U938" s="34">
        <f>_xlfn.XLOOKUP(Tabla15[[#This Row],[COD]],TNOMINA[CODIGO],TNOMINA[sneto])</f>
        <v>60469.52</v>
      </c>
      <c r="V938" s="21" t="str" cm="1">
        <f t="array" ref="V938">_xlfn.XLOOKUP(Tabla15[[#This Row],[cedula]],MINC_022025[NUMERO_DOCUMENTO],LEFT(MINC_022025[GENERO],1))</f>
        <v>F</v>
      </c>
      <c r="W938" s="56" t="str">
        <f>_xlfn.XLOOKUP(Tabla15[[#This Row],[DIRECCIÓN O DEPARTAMENTO]],MINC_022025[LUGAR_FUNCIONES],MINC_022025[LUGAR_FUNCIONES_CODIGO])</f>
        <v>01.83.02</v>
      </c>
      <c r="X938" s="21">
        <f>LEN(Tabla15[[#This Row],[CODIGO LUGAR]])</f>
        <v>8</v>
      </c>
      <c r="Y938" s="21" cm="1">
        <f t="array" ref="Y938">_xlfn.IFS(Tabla15[[#This Row],[LARGO]]=5,1,Tabla15[[#This Row],[LARGO]]=8,2,Tabla15[[#This Row],[LARGO]]=11,3,Tabla15[[#This Row],[LARGO]]=14,4,Tabla15[[#This Row],[LARGO]]=17,5,Tabla15[[#This Row],[LARGO]]=20,6)</f>
        <v>2</v>
      </c>
    </row>
    <row r="939" spans="1:25">
      <c r="A939" s="42" t="str">
        <f>Tabla15[[#This Row],[cedula]]&amp;Tabla15[[#This Row],[CTA]]&amp;Tabla15[[#This Row],[prog]]</f>
        <v>223011902072.1.1.2.0801</v>
      </c>
      <c r="B939" s="21" t="s">
        <v>1786</v>
      </c>
      <c r="C939" s="59" t="s">
        <v>1807</v>
      </c>
      <c r="D939" s="59" t="s">
        <v>5730</v>
      </c>
      <c r="E939" s="59" t="s">
        <v>5731</v>
      </c>
      <c r="F939" s="59" t="s">
        <v>1911</v>
      </c>
      <c r="G939" s="59" t="s">
        <v>2150</v>
      </c>
      <c r="H939" s="21" t="str">
        <f>_xlfn.XLOOKUP(Tabla15[[#This Row],[cedula]],MINC_022025[CATEGORIA_PROPIA],MINC_022025[FECHA_INGRESO_PRIMER_CARGO],_xlfn.XLOOKUP(Tabla15[[#This Row],[COD]],TNOMINA[CODIGO],TNOMINA[nombre]))</f>
        <v>YESIKA ARIAS SANTANA</v>
      </c>
      <c r="I939" s="21" t="str">
        <f>_xlfn.XLOOKUP(Tabla15[[#This Row],[cedula]],MINC_022025[CATEGORIA_PROPIA],MINC_022025[CARGO],_xlfn.XLOOKUP(Tabla15[[#This Row],[COD]],TNOMINA[CODIGO],TNOMINA[cargo]))</f>
        <v>ANALISTA FINANCIERO</v>
      </c>
      <c r="J939" s="21" t="str">
        <f>_xlfn.XLOOKUP(Tabla15[[#This Row],[cedula]],MINC_022025[NUMERO_DOCUMENTO],MINC_022025[LUGAR_FUNCIONES])</f>
        <v>VICEMINISTERIO DE CREATIVIDAD Y FORMACION ARTISTICA</v>
      </c>
      <c r="K9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39" s="21" t="str">
        <f>_xlfn.XLOOKUP(Tabla15[[#This Row],[CARGO]],TSIMPLIFICADO[CARGO],TSIMPLIFICADO[CATEGORIA DEL SERVIDOR],Tabla15[[#This Row],[TIPO]])</f>
        <v>TEMPORALES</v>
      </c>
      <c r="M939" s="21" t="str">
        <f>IF(Tabla15[[#This Row],[CTA]]="2.1.1.3.01","TRAMITE DE PENSION",IF(Tabla15[[#This Row],[CAT1]]&lt;&gt;"",Tabla15[[#This Row],[CAT1]],Tabla15[[#This Row],[CAT2]]))</f>
        <v>TEMPORALES</v>
      </c>
      <c r="N939" s="86">
        <f>_xlfn.XLOOKUP(Tabla15[[#This Row],[cedula]],TFECHA[cedula],TFECHA[desde],"")</f>
        <v>45474</v>
      </c>
      <c r="O939" s="86" t="str">
        <f>_xlfn.XLOOKUP(Tabla15[[#This Row],[cedula]],TFECHA[cedula],TFECHA[hasta],"")</f>
        <v>N/A</v>
      </c>
      <c r="P939" s="34">
        <f>_xlfn.XLOOKUP(Tabla15[[#This Row],[COD]],TNOMINA[CODIGO],TNOMINA[sbruto])</f>
        <v>70000</v>
      </c>
      <c r="Q939" s="34">
        <f>_xlfn.XLOOKUP(Tabla15[[#This Row],[COD]],TNOMINA[CODIGO],TNOMINA[ISR])</f>
        <v>5368.48</v>
      </c>
      <c r="R939" s="34">
        <f>_xlfn.XLOOKUP(Tabla15[[#This Row],[COD]],TNOMINA[CODIGO],TNOMINA[SFS])</f>
        <v>2128</v>
      </c>
      <c r="S939" s="34">
        <f>_xlfn.XLOOKUP(Tabla15[[#This Row],[COD]],TNOMINA[CODIGO],TNOMINA[AFP])</f>
        <v>2009</v>
      </c>
      <c r="T939" s="34">
        <f>_xlfn.XLOOKUP(Tabla15[[#This Row],[COD]],TNOMINA[CODIGO],TNOMINA[Otros Descuentos])</f>
        <v>3591.0000000000073</v>
      </c>
      <c r="U939" s="34">
        <f>_xlfn.XLOOKUP(Tabla15[[#This Row],[COD]],TNOMINA[CODIGO],TNOMINA[sneto])</f>
        <v>56903.519999999997</v>
      </c>
      <c r="V939" s="21" t="str" cm="1">
        <f t="array" ref="V939">_xlfn.XLOOKUP(Tabla15[[#This Row],[cedula]],MINC_022025[NUMERO_DOCUMENTO],LEFT(MINC_022025[GENERO],1))</f>
        <v>F</v>
      </c>
      <c r="W939" s="56" t="str">
        <f>_xlfn.XLOOKUP(Tabla15[[#This Row],[DIRECCIÓN O DEPARTAMENTO]],MINC_022025[LUGAR_FUNCIONES],MINC_022025[LUGAR_FUNCIONES_CODIGO])</f>
        <v>01.83.02</v>
      </c>
      <c r="X939" s="21">
        <f>LEN(Tabla15[[#This Row],[CODIGO LUGAR]])</f>
        <v>8</v>
      </c>
      <c r="Y939" s="21" cm="1">
        <f t="array" ref="Y939">_xlfn.IFS(Tabla15[[#This Row],[LARGO]]=5,1,Tabla15[[#This Row],[LARGO]]=8,2,Tabla15[[#This Row],[LARGO]]=11,3,Tabla15[[#This Row],[LARGO]]=14,4,Tabla15[[#This Row],[LARGO]]=17,5,Tabla15[[#This Row],[LARGO]]=20,6)</f>
        <v>2</v>
      </c>
    </row>
    <row r="940" spans="1:25">
      <c r="A940" s="42" t="str">
        <f>Tabla15[[#This Row],[cedula]]&amp;Tabla15[[#This Row],[CTA]]&amp;Tabla15[[#This Row],[prog]]</f>
        <v>073000041942.1.1.2.0801</v>
      </c>
      <c r="B940" s="21" t="s">
        <v>1786</v>
      </c>
      <c r="C940" s="59" t="s">
        <v>1807</v>
      </c>
      <c r="D940" s="59" t="s">
        <v>5730</v>
      </c>
      <c r="E940" s="59" t="s">
        <v>5731</v>
      </c>
      <c r="F940" s="59" t="s">
        <v>1911</v>
      </c>
      <c r="G940" s="59" t="s">
        <v>2059</v>
      </c>
      <c r="H940" s="21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940" s="21" t="str">
        <f>_xlfn.XLOOKUP(Tabla15[[#This Row],[cedula]],MINC_022025[CATEGORIA_PROPIA],MINC_022025[CARGO],_xlfn.XLOOKUP(Tabla15[[#This Row],[COD]],TNOMINA[CODIGO],TNOMINA[cargo]))</f>
        <v>COORD. OPERATIVO</v>
      </c>
      <c r="J940" s="21" t="str">
        <f>_xlfn.XLOOKUP(Tabla15[[#This Row],[cedula]],MINC_022025[NUMERO_DOCUMENTO],MINC_022025[LUGAR_FUNCIONES])</f>
        <v>VICEMINISTERIO DE CREATIVIDAD Y FORMACION ARTISTICA</v>
      </c>
      <c r="K9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0" s="21" t="str">
        <f>_xlfn.XLOOKUP(Tabla15[[#This Row],[CARGO]],TSIMPLIFICADO[CARGO],TSIMPLIFICADO[CATEGORIA DEL SERVIDOR],Tabla15[[#This Row],[TIPO]])</f>
        <v>TEMPORALES</v>
      </c>
      <c r="M940" s="21" t="str">
        <f>IF(Tabla15[[#This Row],[CTA]]="2.1.1.3.01","TRAMITE DE PENSION",IF(Tabla15[[#This Row],[CAT1]]&lt;&gt;"",Tabla15[[#This Row],[CAT1]],Tabla15[[#This Row],[CAT2]]))</f>
        <v>TEMPORALES</v>
      </c>
      <c r="N940" s="86">
        <f>_xlfn.XLOOKUP(Tabla15[[#This Row],[cedula]],TFECHA[cedula],TFECHA[desde],"")</f>
        <v>45717</v>
      </c>
      <c r="O940" s="86" t="str">
        <f>_xlfn.XLOOKUP(Tabla15[[#This Row],[cedula]],TFECHA[cedula],TFECHA[hasta],"")</f>
        <v>N/A</v>
      </c>
      <c r="P940" s="34">
        <f>_xlfn.XLOOKUP(Tabla15[[#This Row],[COD]],TNOMINA[CODIGO],TNOMINA[sbruto])</f>
        <v>50000</v>
      </c>
      <c r="Q940" s="34">
        <f>_xlfn.XLOOKUP(Tabla15[[#This Row],[COD]],TNOMINA[CODIGO],TNOMINA[ISR])</f>
        <v>1854</v>
      </c>
      <c r="R940" s="34">
        <f>_xlfn.XLOOKUP(Tabla15[[#This Row],[COD]],TNOMINA[CODIGO],TNOMINA[SFS])</f>
        <v>1520</v>
      </c>
      <c r="S940" s="34">
        <f>_xlfn.XLOOKUP(Tabla15[[#This Row],[COD]],TNOMINA[CODIGO],TNOMINA[AFP])</f>
        <v>1435</v>
      </c>
      <c r="T940" s="34">
        <f>_xlfn.XLOOKUP(Tabla15[[#This Row],[COD]],TNOMINA[CODIGO],TNOMINA[Otros Descuentos])</f>
        <v>25</v>
      </c>
      <c r="U940" s="34">
        <f>_xlfn.XLOOKUP(Tabla15[[#This Row],[COD]],TNOMINA[CODIGO],TNOMINA[sneto])</f>
        <v>45166</v>
      </c>
      <c r="V940" s="21" t="str" cm="1">
        <f t="array" ref="V940">_xlfn.XLOOKUP(Tabla15[[#This Row],[cedula]],MINC_022025[NUMERO_DOCUMENTO],LEFT(MINC_022025[GENERO],1))</f>
        <v>M</v>
      </c>
      <c r="W940" s="56" t="str">
        <f>_xlfn.XLOOKUP(Tabla15[[#This Row],[DIRECCIÓN O DEPARTAMENTO]],MINC_022025[LUGAR_FUNCIONES],MINC_022025[LUGAR_FUNCIONES_CODIGO])</f>
        <v>01.83.02</v>
      </c>
      <c r="X940" s="21">
        <f>LEN(Tabla15[[#This Row],[CODIGO LUGAR]])</f>
        <v>8</v>
      </c>
      <c r="Y940" s="21" cm="1">
        <f t="array" ref="Y940">_xlfn.IFS(Tabla15[[#This Row],[LARGO]]=5,1,Tabla15[[#This Row],[LARGO]]=8,2,Tabla15[[#This Row],[LARGO]]=11,3,Tabla15[[#This Row],[LARGO]]=14,4,Tabla15[[#This Row],[LARGO]]=17,5,Tabla15[[#This Row],[LARGO]]=20,6)</f>
        <v>2</v>
      </c>
    </row>
    <row r="941" spans="1:25">
      <c r="A941" s="42" t="str">
        <f>Tabla15[[#This Row],[cedula]]&amp;Tabla15[[#This Row],[CTA]]&amp;Tabla15[[#This Row],[prog]]</f>
        <v>402368475762.1.1.2.0801</v>
      </c>
      <c r="B941" s="21" t="s">
        <v>1786</v>
      </c>
      <c r="C941" s="59" t="s">
        <v>1807</v>
      </c>
      <c r="D941" s="59" t="s">
        <v>5730</v>
      </c>
      <c r="E941" s="59" t="s">
        <v>5731</v>
      </c>
      <c r="F941" s="59" t="s">
        <v>1911</v>
      </c>
      <c r="G941" s="59" t="s">
        <v>2128</v>
      </c>
      <c r="H941" s="21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941" s="21" t="str">
        <f>_xlfn.XLOOKUP(Tabla15[[#This Row],[cedula]],MINC_022025[CATEGORIA_PROPIA],MINC_022025[CARGO],_xlfn.XLOOKUP(Tabla15[[#This Row],[COD]],TNOMINA[CODIGO],TNOMINA[cargo]))</f>
        <v>ANALISTA PROYECTOS</v>
      </c>
      <c r="J941" s="21" t="str">
        <f>_xlfn.XLOOKUP(Tabla15[[#This Row],[cedula]],MINC_022025[NUMERO_DOCUMENTO],MINC_022025[LUGAR_FUNCIONES])</f>
        <v>VICEMINISTERIO DE CREATIVIDAD Y FORMACION ARTISTICA</v>
      </c>
      <c r="K9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1" s="21" t="str">
        <f>_xlfn.XLOOKUP(Tabla15[[#This Row],[CARGO]],TSIMPLIFICADO[CARGO],TSIMPLIFICADO[CATEGORIA DEL SERVIDOR],Tabla15[[#This Row],[TIPO]])</f>
        <v>TEMPORALES</v>
      </c>
      <c r="M941" s="21" t="str">
        <f>IF(Tabla15[[#This Row],[CTA]]="2.1.1.3.01","TRAMITE DE PENSION",IF(Tabla15[[#This Row],[CAT1]]&lt;&gt;"",Tabla15[[#This Row],[CAT1]],Tabla15[[#This Row],[CAT2]]))</f>
        <v>TEMPORALES</v>
      </c>
      <c r="N941" s="86">
        <f>_xlfn.XLOOKUP(Tabla15[[#This Row],[cedula]],TFECHA[cedula],TFECHA[desde],"")</f>
        <v>45261</v>
      </c>
      <c r="O941" s="86" t="str">
        <f>_xlfn.XLOOKUP(Tabla15[[#This Row],[cedula]],TFECHA[cedula],TFECHA[hasta],"")</f>
        <v>N/A</v>
      </c>
      <c r="P941" s="34">
        <f>_xlfn.XLOOKUP(Tabla15[[#This Row],[COD]],TNOMINA[CODIGO],TNOMINA[sbruto])</f>
        <v>50000</v>
      </c>
      <c r="Q941" s="34">
        <f>_xlfn.XLOOKUP(Tabla15[[#This Row],[COD]],TNOMINA[CODIGO],TNOMINA[ISR])</f>
        <v>1854</v>
      </c>
      <c r="R941" s="34">
        <f>_xlfn.XLOOKUP(Tabla15[[#This Row],[COD]],TNOMINA[CODIGO],TNOMINA[SFS])</f>
        <v>1520</v>
      </c>
      <c r="S941" s="34">
        <f>_xlfn.XLOOKUP(Tabla15[[#This Row],[COD]],TNOMINA[CODIGO],TNOMINA[AFP])</f>
        <v>1435</v>
      </c>
      <c r="T941" s="34">
        <f>_xlfn.XLOOKUP(Tabla15[[#This Row],[COD]],TNOMINA[CODIGO],TNOMINA[Otros Descuentos])</f>
        <v>25</v>
      </c>
      <c r="U941" s="34">
        <f>_xlfn.XLOOKUP(Tabla15[[#This Row],[COD]],TNOMINA[CODIGO],TNOMINA[sneto])</f>
        <v>45166</v>
      </c>
      <c r="V941" s="21" t="str" cm="1">
        <f t="array" ref="V941">_xlfn.XLOOKUP(Tabla15[[#This Row],[cedula]],MINC_022025[NUMERO_DOCUMENTO],LEFT(MINC_022025[GENERO],1))</f>
        <v>F</v>
      </c>
      <c r="W941" s="56" t="str">
        <f>_xlfn.XLOOKUP(Tabla15[[#This Row],[DIRECCIÓN O DEPARTAMENTO]],MINC_022025[LUGAR_FUNCIONES],MINC_022025[LUGAR_FUNCIONES_CODIGO])</f>
        <v>01.83.02</v>
      </c>
      <c r="X941" s="21">
        <f>LEN(Tabla15[[#This Row],[CODIGO LUGAR]])</f>
        <v>8</v>
      </c>
      <c r="Y941" s="21" cm="1">
        <f t="array" ref="Y941">_xlfn.IFS(Tabla15[[#This Row],[LARGO]]=5,1,Tabla15[[#This Row],[LARGO]]=8,2,Tabla15[[#This Row],[LARGO]]=11,3,Tabla15[[#This Row],[LARGO]]=14,4,Tabla15[[#This Row],[LARGO]]=17,5,Tabla15[[#This Row],[LARGO]]=20,6)</f>
        <v>2</v>
      </c>
    </row>
    <row r="942" spans="1:25">
      <c r="A942" s="42" t="str">
        <f>Tabla15[[#This Row],[cedula]]&amp;Tabla15[[#This Row],[CTA]]&amp;Tabla15[[#This Row],[prog]]</f>
        <v>402310223322.1.1.2.0801</v>
      </c>
      <c r="B942" s="21" t="s">
        <v>1786</v>
      </c>
      <c r="C942" s="59" t="s">
        <v>1807</v>
      </c>
      <c r="D942" s="59" t="s">
        <v>5730</v>
      </c>
      <c r="E942" s="59" t="s">
        <v>5731</v>
      </c>
      <c r="F942" s="59" t="s">
        <v>1911</v>
      </c>
      <c r="G942" s="59" t="s">
        <v>2030</v>
      </c>
      <c r="H942" s="21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942" s="21" t="str">
        <f>_xlfn.XLOOKUP(Tabla15[[#This Row],[cedula]],MINC_022025[CATEGORIA_PROPIA],MINC_022025[CARGO],_xlfn.XLOOKUP(Tabla15[[#This Row],[COD]],TNOMINA[CODIGO],TNOMINA[cargo]))</f>
        <v>MAESTRO (A)</v>
      </c>
      <c r="J942" s="21" t="str">
        <f>_xlfn.XLOOKUP(Tabla15[[#This Row],[cedula]],MINC_022025[NUMERO_DOCUMENTO],MINC_022025[LUGAR_FUNCIONES])</f>
        <v>VICEMINISTERIO DE CREATIVIDAD Y FORMACION ARTISTICA</v>
      </c>
      <c r="K9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2" s="21" t="str">
        <f>_xlfn.XLOOKUP(Tabla15[[#This Row],[CARGO]],TSIMPLIFICADO[CARGO],TSIMPLIFICADO[CATEGORIA DEL SERVIDOR],Tabla15[[#This Row],[TIPO]])</f>
        <v>TEMPORALES</v>
      </c>
      <c r="M942" s="21" t="str">
        <f>IF(Tabla15[[#This Row],[CTA]]="2.1.1.3.01","TRAMITE DE PENSION",IF(Tabla15[[#This Row],[CAT1]]&lt;&gt;"",Tabla15[[#This Row],[CAT1]],Tabla15[[#This Row],[CAT2]]))</f>
        <v>TEMPORALES</v>
      </c>
      <c r="N942" s="86">
        <f>_xlfn.XLOOKUP(Tabla15[[#This Row],[cedula]],TFECHA[cedula],TFECHA[desde],"")</f>
        <v>45261</v>
      </c>
      <c r="O942" s="86" t="str">
        <f>_xlfn.XLOOKUP(Tabla15[[#This Row],[cedula]],TFECHA[cedula],TFECHA[hasta],"")</f>
        <v>N/A</v>
      </c>
      <c r="P942" s="34">
        <f>_xlfn.XLOOKUP(Tabla15[[#This Row],[COD]],TNOMINA[CODIGO],TNOMINA[sbruto])</f>
        <v>35000</v>
      </c>
      <c r="Q942" s="34">
        <f>_xlfn.XLOOKUP(Tabla15[[#This Row],[COD]],TNOMINA[CODIGO],TNOMINA[ISR])</f>
        <v>0</v>
      </c>
      <c r="R942" s="34">
        <f>_xlfn.XLOOKUP(Tabla15[[#This Row],[COD]],TNOMINA[CODIGO],TNOMINA[SFS])</f>
        <v>1064</v>
      </c>
      <c r="S942" s="34">
        <f>_xlfn.XLOOKUP(Tabla15[[#This Row],[COD]],TNOMINA[CODIGO],TNOMINA[AFP])</f>
        <v>1004.5</v>
      </c>
      <c r="T942" s="34">
        <f>_xlfn.XLOOKUP(Tabla15[[#This Row],[COD]],TNOMINA[CODIGO],TNOMINA[Otros Descuentos])</f>
        <v>0</v>
      </c>
      <c r="U942" s="34">
        <f>_xlfn.XLOOKUP(Tabla15[[#This Row],[COD]],TNOMINA[CODIGO],TNOMINA[sneto])</f>
        <v>32478.03</v>
      </c>
      <c r="V942" s="21" t="str" cm="1">
        <f t="array" ref="V942">_xlfn.XLOOKUP(Tabla15[[#This Row],[cedula]],MINC_022025[NUMERO_DOCUMENTO],LEFT(MINC_022025[GENERO],1))</f>
        <v>F</v>
      </c>
      <c r="W942" s="56" t="str">
        <f>_xlfn.XLOOKUP(Tabla15[[#This Row],[DIRECCIÓN O DEPARTAMENTO]],MINC_022025[LUGAR_FUNCIONES],MINC_022025[LUGAR_FUNCIONES_CODIGO])</f>
        <v>01.83.02</v>
      </c>
      <c r="X942" s="21">
        <f>LEN(Tabla15[[#This Row],[CODIGO LUGAR]])</f>
        <v>8</v>
      </c>
      <c r="Y942" s="21" cm="1">
        <f t="array" ref="Y942">_xlfn.IFS(Tabla15[[#This Row],[LARGO]]=5,1,Tabla15[[#This Row],[LARGO]]=8,2,Tabla15[[#This Row],[LARGO]]=11,3,Tabla15[[#This Row],[LARGO]]=14,4,Tabla15[[#This Row],[LARGO]]=17,5,Tabla15[[#This Row],[LARGO]]=20,6)</f>
        <v>2</v>
      </c>
    </row>
    <row r="943" spans="1:25">
      <c r="A943" s="42" t="str">
        <f>Tabla15[[#This Row],[cedula]]&amp;Tabla15[[#This Row],[CTA]]&amp;Tabla15[[#This Row],[prog]]</f>
        <v>001109191642.1.1.2.0801</v>
      </c>
      <c r="B943" s="21" t="s">
        <v>1786</v>
      </c>
      <c r="C943" s="59" t="s">
        <v>1807</v>
      </c>
      <c r="D943" s="59" t="s">
        <v>5730</v>
      </c>
      <c r="E943" s="59" t="s">
        <v>5731</v>
      </c>
      <c r="F943" s="59" t="s">
        <v>1911</v>
      </c>
      <c r="G943" s="59" t="s">
        <v>2249</v>
      </c>
      <c r="H943" s="21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943" s="21" t="str">
        <f>_xlfn.XLOOKUP(Tabla15[[#This Row],[cedula]],MINC_022025[CATEGORIA_PROPIA],MINC_022025[CARGO],_xlfn.XLOOKUP(Tabla15[[#This Row],[COD]],TNOMINA[CODIGO],TNOMINA[cargo]))</f>
        <v>MAESTRO (A)</v>
      </c>
      <c r="J943" s="21" t="str">
        <f>_xlfn.XLOOKUP(Tabla15[[#This Row],[cedula]],MINC_022025[NUMERO_DOCUMENTO],MINC_022025[LUGAR_FUNCIONES])</f>
        <v>VICEMINISTERIO DE CREATIVIDAD Y FORMACION ARTISTICA</v>
      </c>
      <c r="K9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3" s="21" t="str">
        <f>_xlfn.XLOOKUP(Tabla15[[#This Row],[CARGO]],TSIMPLIFICADO[CARGO],TSIMPLIFICADO[CATEGORIA DEL SERVIDOR],Tabla15[[#This Row],[TIPO]])</f>
        <v>TEMPORALES</v>
      </c>
      <c r="M943" s="21" t="str">
        <f>IF(Tabla15[[#This Row],[CTA]]="2.1.1.3.01","TRAMITE DE PENSION",IF(Tabla15[[#This Row],[CAT1]]&lt;&gt;"",Tabla15[[#This Row],[CAT1]],Tabla15[[#This Row],[CAT2]]))</f>
        <v>TEMPORALES</v>
      </c>
      <c r="N943" s="86">
        <f>_xlfn.XLOOKUP(Tabla15[[#This Row],[cedula]],TFECHA[cedula],TFECHA[desde],"")</f>
        <v>45170</v>
      </c>
      <c r="O943" s="86" t="str">
        <f>_xlfn.XLOOKUP(Tabla15[[#This Row],[cedula]],TFECHA[cedula],TFECHA[hasta],"")</f>
        <v>N/A</v>
      </c>
      <c r="P943" s="34">
        <f>_xlfn.XLOOKUP(Tabla15[[#This Row],[COD]],TNOMINA[CODIGO],TNOMINA[sbruto])</f>
        <v>30000</v>
      </c>
      <c r="Q943" s="34">
        <f>_xlfn.XLOOKUP(Tabla15[[#This Row],[COD]],TNOMINA[CODIGO],TNOMINA[ISR])</f>
        <v>0</v>
      </c>
      <c r="R943" s="34">
        <f>_xlfn.XLOOKUP(Tabla15[[#This Row],[COD]],TNOMINA[CODIGO],TNOMINA[SFS])</f>
        <v>912</v>
      </c>
      <c r="S943" s="34">
        <f>_xlfn.XLOOKUP(Tabla15[[#This Row],[COD]],TNOMINA[CODIGO],TNOMINA[AFP])</f>
        <v>861</v>
      </c>
      <c r="T943" s="34">
        <f>_xlfn.XLOOKUP(Tabla15[[#This Row],[COD]],TNOMINA[CODIGO],TNOMINA[Otros Descuentos])</f>
        <v>0</v>
      </c>
      <c r="U943" s="34">
        <f>_xlfn.XLOOKUP(Tabla15[[#This Row],[COD]],TNOMINA[CODIGO],TNOMINA[sneto])</f>
        <v>28202</v>
      </c>
      <c r="V943" s="21" t="str" cm="1">
        <f t="array" ref="V943">_xlfn.XLOOKUP(Tabla15[[#This Row],[cedula]],MINC_022025[NUMERO_DOCUMENTO],LEFT(MINC_022025[GENERO],1))</f>
        <v>M</v>
      </c>
      <c r="W943" s="56" t="str">
        <f>_xlfn.XLOOKUP(Tabla15[[#This Row],[DIRECCIÓN O DEPARTAMENTO]],MINC_022025[LUGAR_FUNCIONES],MINC_022025[LUGAR_FUNCIONES_CODIGO])</f>
        <v>01.83.02</v>
      </c>
      <c r="X943" s="21">
        <f>LEN(Tabla15[[#This Row],[CODIGO LUGAR]])</f>
        <v>8</v>
      </c>
      <c r="Y943" s="21" cm="1">
        <f t="array" ref="Y943">_xlfn.IFS(Tabla15[[#This Row],[LARGO]]=5,1,Tabla15[[#This Row],[LARGO]]=8,2,Tabla15[[#This Row],[LARGO]]=11,3,Tabla15[[#This Row],[LARGO]]=14,4,Tabla15[[#This Row],[LARGO]]=17,5,Tabla15[[#This Row],[LARGO]]=20,6)</f>
        <v>2</v>
      </c>
    </row>
    <row r="944" spans="1:25">
      <c r="A944" s="42" t="str">
        <f>Tabla15[[#This Row],[cedula]]&amp;Tabla15[[#This Row],[CTA]]&amp;Tabla15[[#This Row],[prog]]</f>
        <v>402259133222.1.1.2.0801</v>
      </c>
      <c r="B944" s="21" t="s">
        <v>1786</v>
      </c>
      <c r="C944" s="59" t="s">
        <v>1807</v>
      </c>
      <c r="D944" s="59" t="s">
        <v>5730</v>
      </c>
      <c r="E944" s="59" t="s">
        <v>5731</v>
      </c>
      <c r="F944" s="59" t="s">
        <v>1911</v>
      </c>
      <c r="G944" s="59" t="s">
        <v>2488</v>
      </c>
      <c r="H944" s="21" t="str">
        <f>_xlfn.XLOOKUP(Tabla15[[#This Row],[cedula]],MINC_022025[CATEGORIA_PROPIA],MINC_022025[FECHA_INGRESO_PRIMER_CARGO],_xlfn.XLOOKUP(Tabla15[[#This Row],[COD]],TNOMINA[CODIGO],TNOMINA[nombre]))</f>
        <v>JUAN JOSE PEÑA REMI</v>
      </c>
      <c r="I944" s="21" t="str">
        <f>_xlfn.XLOOKUP(Tabla15[[#This Row],[cedula]],MINC_022025[CATEGORIA_PROPIA],MINC_022025[CARGO],_xlfn.XLOOKUP(Tabla15[[#This Row],[COD]],TNOMINA[CODIGO],TNOMINA[cargo]))</f>
        <v>MAESTRO (A)</v>
      </c>
      <c r="J944" s="21" t="str">
        <f>_xlfn.XLOOKUP(Tabla15[[#This Row],[cedula]],MINC_022025[NUMERO_DOCUMENTO],MINC_022025[LUGAR_FUNCIONES])</f>
        <v>VICEMINISTERIO DE CREATIVIDAD Y FORMACION ARTISTICA</v>
      </c>
      <c r="K9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4" s="21" t="str">
        <f>_xlfn.XLOOKUP(Tabla15[[#This Row],[CARGO]],TSIMPLIFICADO[CARGO],TSIMPLIFICADO[CATEGORIA DEL SERVIDOR],Tabla15[[#This Row],[TIPO]])</f>
        <v>TEMPORALES</v>
      </c>
      <c r="M944" s="21" t="str">
        <f>IF(Tabla15[[#This Row],[CTA]]="2.1.1.3.01","TRAMITE DE PENSION",IF(Tabla15[[#This Row],[CAT1]]&lt;&gt;"",Tabla15[[#This Row],[CAT1]],Tabla15[[#This Row],[CAT2]]))</f>
        <v>TEMPORALES</v>
      </c>
      <c r="N944" s="86">
        <f>_xlfn.XLOOKUP(Tabla15[[#This Row],[cedula]],TFECHA[cedula],TFECHA[desde],"")</f>
        <v>45292</v>
      </c>
      <c r="O944" s="86" t="str">
        <f>_xlfn.XLOOKUP(Tabla15[[#This Row],[cedula]],TFECHA[cedula],TFECHA[hasta],"")</f>
        <v>N/A</v>
      </c>
      <c r="P944" s="34">
        <f>_xlfn.XLOOKUP(Tabla15[[#This Row],[COD]],TNOMINA[CODIGO],TNOMINA[sbruto])</f>
        <v>26250</v>
      </c>
      <c r="Q944" s="34">
        <f>_xlfn.XLOOKUP(Tabla15[[#This Row],[COD]],TNOMINA[CODIGO],TNOMINA[ISR])</f>
        <v>0</v>
      </c>
      <c r="R944" s="34">
        <f>_xlfn.XLOOKUP(Tabla15[[#This Row],[COD]],TNOMINA[CODIGO],TNOMINA[SFS])</f>
        <v>798</v>
      </c>
      <c r="S944" s="34">
        <f>_xlfn.XLOOKUP(Tabla15[[#This Row],[COD]],TNOMINA[CODIGO],TNOMINA[AFP])</f>
        <v>753.38</v>
      </c>
      <c r="T944" s="34">
        <f>_xlfn.XLOOKUP(Tabla15[[#This Row],[COD]],TNOMINA[CODIGO],TNOMINA[Otros Descuentos])</f>
        <v>0</v>
      </c>
      <c r="U944" s="34">
        <f>_xlfn.XLOOKUP(Tabla15[[#This Row],[COD]],TNOMINA[CODIGO],TNOMINA[sneto])</f>
        <v>24673.62</v>
      </c>
      <c r="V944" s="21" t="str" cm="1">
        <f t="array" ref="V944">_xlfn.XLOOKUP(Tabla15[[#This Row],[cedula]],MINC_022025[NUMERO_DOCUMENTO],LEFT(MINC_022025[GENERO],1))</f>
        <v>M</v>
      </c>
      <c r="W944" s="56" t="str">
        <f>_xlfn.XLOOKUP(Tabla15[[#This Row],[DIRECCIÓN O DEPARTAMENTO]],MINC_022025[LUGAR_FUNCIONES],MINC_022025[LUGAR_FUNCIONES_CODIGO])</f>
        <v>01.83.02</v>
      </c>
      <c r="X944" s="21">
        <f>LEN(Tabla15[[#This Row],[CODIGO LUGAR]])</f>
        <v>8</v>
      </c>
      <c r="Y944" s="21" cm="1">
        <f t="array" ref="Y944">_xlfn.IFS(Tabla15[[#This Row],[LARGO]]=5,1,Tabla15[[#This Row],[LARGO]]=8,2,Tabla15[[#This Row],[LARGO]]=11,3,Tabla15[[#This Row],[LARGO]]=14,4,Tabla15[[#This Row],[LARGO]]=17,5,Tabla15[[#This Row],[LARGO]]=20,6)</f>
        <v>2</v>
      </c>
    </row>
    <row r="945" spans="1:25">
      <c r="A945" s="42" t="str">
        <f>Tabla15[[#This Row],[cedula]]&amp;Tabla15[[#This Row],[CTA]]&amp;Tabla15[[#This Row],[prog]]</f>
        <v>001166375052.1.1.2.0801</v>
      </c>
      <c r="B945" s="21" t="s">
        <v>1786</v>
      </c>
      <c r="C945" s="59" t="s">
        <v>1807</v>
      </c>
      <c r="D945" s="59" t="s">
        <v>5730</v>
      </c>
      <c r="E945" s="59" t="s">
        <v>5731</v>
      </c>
      <c r="F945" s="59" t="s">
        <v>1911</v>
      </c>
      <c r="G945" s="59" t="s">
        <v>2736</v>
      </c>
      <c r="H945" s="21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945" s="21" t="str">
        <f>_xlfn.XLOOKUP(Tabla15[[#This Row],[cedula]],MINC_022025[CATEGORIA_PROPIA],MINC_022025[CARGO],_xlfn.XLOOKUP(Tabla15[[#This Row],[COD]],TNOMINA[CODIGO],TNOMINA[cargo]))</f>
        <v>MAESTRO (A)</v>
      </c>
      <c r="J945" s="21" t="str">
        <f>_xlfn.XLOOKUP(Tabla15[[#This Row],[cedula]],MINC_022025[NUMERO_DOCUMENTO],MINC_022025[LUGAR_FUNCIONES])</f>
        <v>VICEMINISTERIO DE CREATIVIDAD Y FORMACION ARTISTICA</v>
      </c>
      <c r="K9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5" s="21" t="str">
        <f>_xlfn.XLOOKUP(Tabla15[[#This Row],[CARGO]],TSIMPLIFICADO[CARGO],TSIMPLIFICADO[CATEGORIA DEL SERVIDOR],Tabla15[[#This Row],[TIPO]])</f>
        <v>TEMPORALES</v>
      </c>
      <c r="M945" s="21" t="str">
        <f>IF(Tabla15[[#This Row],[CTA]]="2.1.1.3.01","TRAMITE DE PENSION",IF(Tabla15[[#This Row],[CAT1]]&lt;&gt;"",Tabla15[[#This Row],[CAT1]],Tabla15[[#This Row],[CAT2]]))</f>
        <v>TEMPORALES</v>
      </c>
      <c r="N945" s="86">
        <f>_xlfn.XLOOKUP(Tabla15[[#This Row],[cedula]],TFECHA[cedula],TFECHA[desde],"")</f>
        <v>45352</v>
      </c>
      <c r="O945" s="86" t="str">
        <f>_xlfn.XLOOKUP(Tabla15[[#This Row],[cedula]],TFECHA[cedula],TFECHA[hasta],"")</f>
        <v>N/A</v>
      </c>
      <c r="P945" s="34">
        <f>_xlfn.XLOOKUP(Tabla15[[#This Row],[COD]],TNOMINA[CODIGO],TNOMINA[sbruto])</f>
        <v>26250</v>
      </c>
      <c r="Q945" s="34">
        <f>_xlfn.XLOOKUP(Tabla15[[#This Row],[COD]],TNOMINA[CODIGO],TNOMINA[ISR])</f>
        <v>0</v>
      </c>
      <c r="R945" s="34">
        <f>_xlfn.XLOOKUP(Tabla15[[#This Row],[COD]],TNOMINA[CODIGO],TNOMINA[SFS])</f>
        <v>798</v>
      </c>
      <c r="S945" s="34">
        <f>_xlfn.XLOOKUP(Tabla15[[#This Row],[COD]],TNOMINA[CODIGO],TNOMINA[AFP])</f>
        <v>753.38</v>
      </c>
      <c r="T945" s="34">
        <f>_xlfn.XLOOKUP(Tabla15[[#This Row],[COD]],TNOMINA[CODIGO],TNOMINA[Otros Descuentos])</f>
        <v>0</v>
      </c>
      <c r="U945" s="34">
        <f>_xlfn.XLOOKUP(Tabla15[[#This Row],[COD]],TNOMINA[CODIGO],TNOMINA[sneto])</f>
        <v>24673.62</v>
      </c>
      <c r="V945" s="21" t="str" cm="1">
        <f t="array" ref="V945">_xlfn.XLOOKUP(Tabla15[[#This Row],[cedula]],MINC_022025[NUMERO_DOCUMENTO],LEFT(MINC_022025[GENERO],1))</f>
        <v>M</v>
      </c>
      <c r="W945" s="56" t="str">
        <f>_xlfn.XLOOKUP(Tabla15[[#This Row],[DIRECCIÓN O DEPARTAMENTO]],MINC_022025[LUGAR_FUNCIONES],MINC_022025[LUGAR_FUNCIONES_CODIGO])</f>
        <v>01.83.02</v>
      </c>
      <c r="X945" s="21">
        <f>LEN(Tabla15[[#This Row],[CODIGO LUGAR]])</f>
        <v>8</v>
      </c>
      <c r="Y945" s="21" cm="1">
        <f t="array" ref="Y945">_xlfn.IFS(Tabla15[[#This Row],[LARGO]]=5,1,Tabla15[[#This Row],[LARGO]]=8,2,Tabla15[[#This Row],[LARGO]]=11,3,Tabla15[[#This Row],[LARGO]]=14,4,Tabla15[[#This Row],[LARGO]]=17,5,Tabla15[[#This Row],[LARGO]]=20,6)</f>
        <v>2</v>
      </c>
    </row>
    <row r="946" spans="1:25">
      <c r="A946" s="42" t="str">
        <f>Tabla15[[#This Row],[cedula]]&amp;Tabla15[[#This Row],[CTA]]&amp;Tabla15[[#This Row],[prog]]</f>
        <v>008000080052.1.1.2.0801</v>
      </c>
      <c r="B946" s="21" t="s">
        <v>1786</v>
      </c>
      <c r="C946" s="59" t="s">
        <v>1807</v>
      </c>
      <c r="D946" s="59" t="s">
        <v>5730</v>
      </c>
      <c r="E946" s="59" t="s">
        <v>5731</v>
      </c>
      <c r="F946" s="59" t="s">
        <v>1911</v>
      </c>
      <c r="G946" s="59" t="s">
        <v>1966</v>
      </c>
      <c r="H946" s="21" t="str">
        <f>_xlfn.XLOOKUP(Tabla15[[#This Row],[cedula]],MINC_022025[CATEGORIA_PROPIA],MINC_022025[FECHA_INGRESO_PRIMER_CARGO],_xlfn.XLOOKUP(Tabla15[[#This Row],[COD]],TNOMINA[CODIGO],TNOMINA[nombre]))</f>
        <v>AGUSTIN DE JESUS SANTANA</v>
      </c>
      <c r="I946" s="21" t="str">
        <f>_xlfn.XLOOKUP(Tabla15[[#This Row],[cedula]],MINC_022025[CATEGORIA_PROPIA],MINC_022025[CARGO],_xlfn.XLOOKUP(Tabla15[[#This Row],[COD]],TNOMINA[CODIGO],TNOMINA[cargo]))</f>
        <v>MAESTRO (A)</v>
      </c>
      <c r="J946" s="21" t="str">
        <f>_xlfn.XLOOKUP(Tabla15[[#This Row],[cedula]],MINC_022025[NUMERO_DOCUMENTO],MINC_022025[LUGAR_FUNCIONES])</f>
        <v>VICEMINISTERIO DE CREATIVIDAD Y FORMACION ARTISTICA</v>
      </c>
      <c r="K9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6" s="21" t="str">
        <f>_xlfn.XLOOKUP(Tabla15[[#This Row],[CARGO]],TSIMPLIFICADO[CARGO],TSIMPLIFICADO[CATEGORIA DEL SERVIDOR],Tabla15[[#This Row],[TIPO]])</f>
        <v>TEMPORALES</v>
      </c>
      <c r="M946" s="21" t="str">
        <f>IF(Tabla15[[#This Row],[CTA]]="2.1.1.3.01","TRAMITE DE PENSION",IF(Tabla15[[#This Row],[CAT1]]&lt;&gt;"",Tabla15[[#This Row],[CAT1]],Tabla15[[#This Row],[CAT2]]))</f>
        <v>TEMPORALES</v>
      </c>
      <c r="N946" s="86">
        <f>_xlfn.XLOOKUP(Tabla15[[#This Row],[cedula]],TFECHA[cedula],TFECHA[desde],"")</f>
        <v>45261</v>
      </c>
      <c r="O946" s="86" t="str">
        <f>_xlfn.XLOOKUP(Tabla15[[#This Row],[cedula]],TFECHA[cedula],TFECHA[hasta],"")</f>
        <v>N/A</v>
      </c>
      <c r="P946" s="34">
        <f>_xlfn.XLOOKUP(Tabla15[[#This Row],[COD]],TNOMINA[CODIGO],TNOMINA[sbruto])</f>
        <v>25000</v>
      </c>
      <c r="Q946" s="34">
        <f>_xlfn.XLOOKUP(Tabla15[[#This Row],[COD]],TNOMINA[CODIGO],TNOMINA[ISR])</f>
        <v>0</v>
      </c>
      <c r="R946" s="34">
        <f>_xlfn.XLOOKUP(Tabla15[[#This Row],[COD]],TNOMINA[CODIGO],TNOMINA[SFS])</f>
        <v>760</v>
      </c>
      <c r="S946" s="34">
        <f>_xlfn.XLOOKUP(Tabla15[[#This Row],[COD]],TNOMINA[CODIGO],TNOMINA[AFP])</f>
        <v>717.5</v>
      </c>
      <c r="T946" s="34">
        <f>_xlfn.XLOOKUP(Tabla15[[#This Row],[COD]],TNOMINA[CODIGO],TNOMINA[Otros Descuentos])</f>
        <v>0</v>
      </c>
      <c r="U946" s="34">
        <f>_xlfn.XLOOKUP(Tabla15[[#This Row],[COD]],TNOMINA[CODIGO],TNOMINA[sneto])</f>
        <v>23497.5</v>
      </c>
      <c r="V946" s="21" t="str" cm="1">
        <f t="array" ref="V946">_xlfn.XLOOKUP(Tabla15[[#This Row],[cedula]],MINC_022025[NUMERO_DOCUMENTO],LEFT(MINC_022025[GENERO],1))</f>
        <v>M</v>
      </c>
      <c r="W946" s="56" t="str">
        <f>_xlfn.XLOOKUP(Tabla15[[#This Row],[DIRECCIÓN O DEPARTAMENTO]],MINC_022025[LUGAR_FUNCIONES],MINC_022025[LUGAR_FUNCIONES_CODIGO])</f>
        <v>01.83.02</v>
      </c>
      <c r="X946" s="21">
        <f>LEN(Tabla15[[#This Row],[CODIGO LUGAR]])</f>
        <v>8</v>
      </c>
      <c r="Y946" s="21" cm="1">
        <f t="array" ref="Y946">_xlfn.IFS(Tabla15[[#This Row],[LARGO]]=5,1,Tabla15[[#This Row],[LARGO]]=8,2,Tabla15[[#This Row],[LARGO]]=11,3,Tabla15[[#This Row],[LARGO]]=14,4,Tabla15[[#This Row],[LARGO]]=17,5,Tabla15[[#This Row],[LARGO]]=20,6)</f>
        <v>2</v>
      </c>
    </row>
    <row r="947" spans="1:25">
      <c r="A947" s="42" t="str">
        <f>Tabla15[[#This Row],[cedula]]&amp;Tabla15[[#This Row],[CTA]]&amp;Tabla15[[#This Row],[prog]]</f>
        <v>402495801722.1.1.2.0801</v>
      </c>
      <c r="B947" s="21" t="s">
        <v>1786</v>
      </c>
      <c r="C947" s="59" t="s">
        <v>1807</v>
      </c>
      <c r="D947" s="59" t="s">
        <v>5730</v>
      </c>
      <c r="E947" s="59" t="s">
        <v>5731</v>
      </c>
      <c r="F947" s="59" t="s">
        <v>1911</v>
      </c>
      <c r="G947" s="59" t="s">
        <v>1968</v>
      </c>
      <c r="H947" s="21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947" s="21" t="str">
        <f>_xlfn.XLOOKUP(Tabla15[[#This Row],[cedula]],MINC_022025[CATEGORIA_PROPIA],MINC_022025[CARGO],_xlfn.XLOOKUP(Tabla15[[#This Row],[COD]],TNOMINA[CODIGO],TNOMINA[cargo]))</f>
        <v>MAESTRO (A)</v>
      </c>
      <c r="J947" s="21" t="str">
        <f>_xlfn.XLOOKUP(Tabla15[[#This Row],[cedula]],MINC_022025[NUMERO_DOCUMENTO],MINC_022025[LUGAR_FUNCIONES])</f>
        <v>VICEMINISTERIO DE CREATIVIDAD Y FORMACION ARTISTICA</v>
      </c>
      <c r="K9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7" s="21" t="str">
        <f>_xlfn.XLOOKUP(Tabla15[[#This Row],[CARGO]],TSIMPLIFICADO[CARGO],TSIMPLIFICADO[CATEGORIA DEL SERVIDOR],Tabla15[[#This Row],[TIPO]])</f>
        <v>TEMPORALES</v>
      </c>
      <c r="M947" s="21" t="str">
        <f>IF(Tabla15[[#This Row],[CTA]]="2.1.1.3.01","TRAMITE DE PENSION",IF(Tabla15[[#This Row],[CAT1]]&lt;&gt;"",Tabla15[[#This Row],[CAT1]],Tabla15[[#This Row],[CAT2]]))</f>
        <v>TEMPORALES</v>
      </c>
      <c r="N947" s="86">
        <f>_xlfn.XLOOKUP(Tabla15[[#This Row],[cedula]],TFECHA[cedula],TFECHA[desde],"")</f>
        <v>45261</v>
      </c>
      <c r="O947" s="86" t="str">
        <f>_xlfn.XLOOKUP(Tabla15[[#This Row],[cedula]],TFECHA[cedula],TFECHA[hasta],"")</f>
        <v>N/A</v>
      </c>
      <c r="P947" s="34">
        <f>_xlfn.XLOOKUP(Tabla15[[#This Row],[COD]],TNOMINA[CODIGO],TNOMINA[sbruto])</f>
        <v>25000</v>
      </c>
      <c r="Q947" s="34">
        <f>_xlfn.XLOOKUP(Tabla15[[#This Row],[COD]],TNOMINA[CODIGO],TNOMINA[ISR])</f>
        <v>0</v>
      </c>
      <c r="R947" s="34">
        <f>_xlfn.XLOOKUP(Tabla15[[#This Row],[COD]],TNOMINA[CODIGO],TNOMINA[SFS])</f>
        <v>760</v>
      </c>
      <c r="S947" s="34">
        <f>_xlfn.XLOOKUP(Tabla15[[#This Row],[COD]],TNOMINA[CODIGO],TNOMINA[AFP])</f>
        <v>717.5</v>
      </c>
      <c r="T947" s="34">
        <f>_xlfn.XLOOKUP(Tabla15[[#This Row],[COD]],TNOMINA[CODIGO],TNOMINA[Otros Descuentos])</f>
        <v>0</v>
      </c>
      <c r="U947" s="34">
        <f>_xlfn.XLOOKUP(Tabla15[[#This Row],[COD]],TNOMINA[CODIGO],TNOMINA[sneto])</f>
        <v>23497.5</v>
      </c>
      <c r="V947" s="21" t="str" cm="1">
        <f t="array" ref="V947">_xlfn.XLOOKUP(Tabla15[[#This Row],[cedula]],MINC_022025[NUMERO_DOCUMENTO],LEFT(MINC_022025[GENERO],1))</f>
        <v>M</v>
      </c>
      <c r="W947" s="56" t="str">
        <f>_xlfn.XLOOKUP(Tabla15[[#This Row],[DIRECCIÓN O DEPARTAMENTO]],MINC_022025[LUGAR_FUNCIONES],MINC_022025[LUGAR_FUNCIONES_CODIGO])</f>
        <v>01.83.02</v>
      </c>
      <c r="X947" s="21">
        <f>LEN(Tabla15[[#This Row],[CODIGO LUGAR]])</f>
        <v>8</v>
      </c>
      <c r="Y947" s="21" cm="1">
        <f t="array" ref="Y947">_xlfn.IFS(Tabla15[[#This Row],[LARGO]]=5,1,Tabla15[[#This Row],[LARGO]]=8,2,Tabla15[[#This Row],[LARGO]]=11,3,Tabla15[[#This Row],[LARGO]]=14,4,Tabla15[[#This Row],[LARGO]]=17,5,Tabla15[[#This Row],[LARGO]]=20,6)</f>
        <v>2</v>
      </c>
    </row>
    <row r="948" spans="1:25">
      <c r="A948" s="42" t="str">
        <f>Tabla15[[#This Row],[cedula]]&amp;Tabla15[[#This Row],[CTA]]&amp;Tabla15[[#This Row],[prog]]</f>
        <v>001006342602.1.1.2.0801</v>
      </c>
      <c r="B948" s="21" t="s">
        <v>1786</v>
      </c>
      <c r="C948" s="59" t="s">
        <v>1807</v>
      </c>
      <c r="D948" s="59" t="s">
        <v>5730</v>
      </c>
      <c r="E948" s="59" t="s">
        <v>5731</v>
      </c>
      <c r="F948" s="59" t="s">
        <v>1911</v>
      </c>
      <c r="G948" s="59" t="s">
        <v>2340</v>
      </c>
      <c r="H948" s="21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948" s="21" t="str">
        <f>_xlfn.XLOOKUP(Tabla15[[#This Row],[cedula]],MINC_022025[CATEGORIA_PROPIA],MINC_022025[CARGO],_xlfn.XLOOKUP(Tabla15[[#This Row],[COD]],TNOMINA[CODIGO],TNOMINA[cargo]))</f>
        <v>MAESTRO (A)</v>
      </c>
      <c r="J948" s="21" t="str">
        <f>_xlfn.XLOOKUP(Tabla15[[#This Row],[cedula]],MINC_022025[NUMERO_DOCUMENTO],MINC_022025[LUGAR_FUNCIONES])</f>
        <v>VICEMINISTERIO DE CREATIVIDAD Y FORMACION ARTISTICA</v>
      </c>
      <c r="K9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8" s="21" t="str">
        <f>_xlfn.XLOOKUP(Tabla15[[#This Row],[CARGO]],TSIMPLIFICADO[CARGO],TSIMPLIFICADO[CATEGORIA DEL SERVIDOR],Tabla15[[#This Row],[TIPO]])</f>
        <v>TEMPORALES</v>
      </c>
      <c r="M948" s="21" t="str">
        <f>IF(Tabla15[[#This Row],[CTA]]="2.1.1.3.01","TRAMITE DE PENSION",IF(Tabla15[[#This Row],[CAT1]]&lt;&gt;"",Tabla15[[#This Row],[CAT1]],Tabla15[[#This Row],[CAT2]]))</f>
        <v>TEMPORALES</v>
      </c>
      <c r="N948" s="86">
        <f>_xlfn.XLOOKUP(Tabla15[[#This Row],[cedula]],TFECHA[cedula],TFECHA[desde],"")</f>
        <v>45231</v>
      </c>
      <c r="O948" s="86" t="str">
        <f>_xlfn.XLOOKUP(Tabla15[[#This Row],[cedula]],TFECHA[cedula],TFECHA[hasta],"")</f>
        <v>N/A</v>
      </c>
      <c r="P948" s="34">
        <f>_xlfn.XLOOKUP(Tabla15[[#This Row],[COD]],TNOMINA[CODIGO],TNOMINA[sbruto])</f>
        <v>25000</v>
      </c>
      <c r="Q948" s="34">
        <f>_xlfn.XLOOKUP(Tabla15[[#This Row],[COD]],TNOMINA[CODIGO],TNOMINA[ISR])</f>
        <v>0</v>
      </c>
      <c r="R948" s="34">
        <f>_xlfn.XLOOKUP(Tabla15[[#This Row],[COD]],TNOMINA[CODIGO],TNOMINA[SFS])</f>
        <v>760</v>
      </c>
      <c r="S948" s="34">
        <f>_xlfn.XLOOKUP(Tabla15[[#This Row],[COD]],TNOMINA[CODIGO],TNOMINA[AFP])</f>
        <v>717.5</v>
      </c>
      <c r="T948" s="34">
        <f>_xlfn.XLOOKUP(Tabla15[[#This Row],[COD]],TNOMINA[CODIGO],TNOMINA[Otros Descuentos])</f>
        <v>0</v>
      </c>
      <c r="U948" s="34">
        <f>_xlfn.XLOOKUP(Tabla15[[#This Row],[COD]],TNOMINA[CODIGO],TNOMINA[sneto])</f>
        <v>23497.5</v>
      </c>
      <c r="V948" s="21" t="str" cm="1">
        <f t="array" ref="V948">_xlfn.XLOOKUP(Tabla15[[#This Row],[cedula]],MINC_022025[NUMERO_DOCUMENTO],LEFT(MINC_022025[GENERO],1))</f>
        <v>M</v>
      </c>
      <c r="W948" s="56" t="str">
        <f>_xlfn.XLOOKUP(Tabla15[[#This Row],[DIRECCIÓN O DEPARTAMENTO]],MINC_022025[LUGAR_FUNCIONES],MINC_022025[LUGAR_FUNCIONES_CODIGO])</f>
        <v>01.83.02</v>
      </c>
      <c r="X948" s="21">
        <f>LEN(Tabla15[[#This Row],[CODIGO LUGAR]])</f>
        <v>8</v>
      </c>
      <c r="Y948" s="21" cm="1">
        <f t="array" ref="Y948">_xlfn.IFS(Tabla15[[#This Row],[LARGO]]=5,1,Tabla15[[#This Row],[LARGO]]=8,2,Tabla15[[#This Row],[LARGO]]=11,3,Tabla15[[#This Row],[LARGO]]=14,4,Tabla15[[#This Row],[LARGO]]=17,5,Tabla15[[#This Row],[LARGO]]=20,6)</f>
        <v>2</v>
      </c>
    </row>
    <row r="949" spans="1:25">
      <c r="A949" s="42" t="str">
        <f>Tabla15[[#This Row],[cedula]]&amp;Tabla15[[#This Row],[CTA]]&amp;Tabla15[[#This Row],[prog]]</f>
        <v>066000423002.1.1.2.0801</v>
      </c>
      <c r="B949" s="21" t="s">
        <v>1786</v>
      </c>
      <c r="C949" s="59" t="s">
        <v>1807</v>
      </c>
      <c r="D949" s="59" t="s">
        <v>5730</v>
      </c>
      <c r="E949" s="59" t="s">
        <v>5731</v>
      </c>
      <c r="F949" s="59" t="s">
        <v>1911</v>
      </c>
      <c r="G949" s="59" t="s">
        <v>2342</v>
      </c>
      <c r="H949" s="21" t="str">
        <f>_xlfn.XLOOKUP(Tabla15[[#This Row],[cedula]],MINC_022025[CATEGORIA_PROPIA],MINC_022025[FECHA_INGRESO_PRIMER_CARGO],_xlfn.XLOOKUP(Tabla15[[#This Row],[COD]],TNOMINA[CODIGO],TNOMINA[nombre]))</f>
        <v>ANGEL DE JESUS MEJIA</v>
      </c>
      <c r="I949" s="21" t="str">
        <f>_xlfn.XLOOKUP(Tabla15[[#This Row],[cedula]],MINC_022025[CATEGORIA_PROPIA],MINC_022025[CARGO],_xlfn.XLOOKUP(Tabla15[[#This Row],[COD]],TNOMINA[CODIGO],TNOMINA[cargo]))</f>
        <v>MAESTRO (A)</v>
      </c>
      <c r="J949" s="21" t="str">
        <f>_xlfn.XLOOKUP(Tabla15[[#This Row],[cedula]],MINC_022025[NUMERO_DOCUMENTO],MINC_022025[LUGAR_FUNCIONES])</f>
        <v>VICEMINISTERIO DE CREATIVIDAD Y FORMACION ARTISTICA</v>
      </c>
      <c r="K9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49" s="21" t="str">
        <f>_xlfn.XLOOKUP(Tabla15[[#This Row],[CARGO]],TSIMPLIFICADO[CARGO],TSIMPLIFICADO[CATEGORIA DEL SERVIDOR],Tabla15[[#This Row],[TIPO]])</f>
        <v>TEMPORALES</v>
      </c>
      <c r="M949" s="21" t="str">
        <f>IF(Tabla15[[#This Row],[CTA]]="2.1.1.3.01","TRAMITE DE PENSION",IF(Tabla15[[#This Row],[CAT1]]&lt;&gt;"",Tabla15[[#This Row],[CAT1]],Tabla15[[#This Row],[CAT2]]))</f>
        <v>TEMPORALES</v>
      </c>
      <c r="N949" s="86">
        <f>_xlfn.XLOOKUP(Tabla15[[#This Row],[cedula]],TFECHA[cedula],TFECHA[desde],"")</f>
        <v>45231</v>
      </c>
      <c r="O949" s="86" t="str">
        <f>_xlfn.XLOOKUP(Tabla15[[#This Row],[cedula]],TFECHA[cedula],TFECHA[hasta],"")</f>
        <v>N/A</v>
      </c>
      <c r="P949" s="34">
        <f>_xlfn.XLOOKUP(Tabla15[[#This Row],[COD]],TNOMINA[CODIGO],TNOMINA[sbruto])</f>
        <v>25000</v>
      </c>
      <c r="Q949" s="34">
        <f>_xlfn.XLOOKUP(Tabla15[[#This Row],[COD]],TNOMINA[CODIGO],TNOMINA[ISR])</f>
        <v>0</v>
      </c>
      <c r="R949" s="34">
        <f>_xlfn.XLOOKUP(Tabla15[[#This Row],[COD]],TNOMINA[CODIGO],TNOMINA[SFS])</f>
        <v>760</v>
      </c>
      <c r="S949" s="34">
        <f>_xlfn.XLOOKUP(Tabla15[[#This Row],[COD]],TNOMINA[CODIGO],TNOMINA[AFP])</f>
        <v>717.5</v>
      </c>
      <c r="T949" s="34">
        <f>_xlfn.XLOOKUP(Tabla15[[#This Row],[COD]],TNOMINA[CODIGO],TNOMINA[Otros Descuentos])</f>
        <v>0</v>
      </c>
      <c r="U949" s="34">
        <f>_xlfn.XLOOKUP(Tabla15[[#This Row],[COD]],TNOMINA[CODIGO],TNOMINA[sneto])</f>
        <v>23497.5</v>
      </c>
      <c r="V949" s="21" t="str" cm="1">
        <f t="array" ref="V949">_xlfn.XLOOKUP(Tabla15[[#This Row],[cedula]],MINC_022025[NUMERO_DOCUMENTO],LEFT(MINC_022025[GENERO],1))</f>
        <v>M</v>
      </c>
      <c r="W949" s="56" t="str">
        <f>_xlfn.XLOOKUP(Tabla15[[#This Row],[DIRECCIÓN O DEPARTAMENTO]],MINC_022025[LUGAR_FUNCIONES],MINC_022025[LUGAR_FUNCIONES_CODIGO])</f>
        <v>01.83.02</v>
      </c>
      <c r="X949" s="21">
        <f>LEN(Tabla15[[#This Row],[CODIGO LUGAR]])</f>
        <v>8</v>
      </c>
      <c r="Y949" s="21" cm="1">
        <f t="array" ref="Y949">_xlfn.IFS(Tabla15[[#This Row],[LARGO]]=5,1,Tabla15[[#This Row],[LARGO]]=8,2,Tabla15[[#This Row],[LARGO]]=11,3,Tabla15[[#This Row],[LARGO]]=14,4,Tabla15[[#This Row],[LARGO]]=17,5,Tabla15[[#This Row],[LARGO]]=20,6)</f>
        <v>2</v>
      </c>
    </row>
    <row r="950" spans="1:25">
      <c r="A950" s="42" t="str">
        <f>Tabla15[[#This Row],[cedula]]&amp;Tabla15[[#This Row],[CTA]]&amp;Tabla15[[#This Row],[prog]]</f>
        <v>225005031762.1.1.2.0801</v>
      </c>
      <c r="B950" s="21" t="s">
        <v>1786</v>
      </c>
      <c r="C950" s="59" t="s">
        <v>1807</v>
      </c>
      <c r="D950" s="59" t="s">
        <v>5730</v>
      </c>
      <c r="E950" s="59" t="s">
        <v>5731</v>
      </c>
      <c r="F950" s="59" t="s">
        <v>1911</v>
      </c>
      <c r="G950" s="59" t="s">
        <v>2474</v>
      </c>
      <c r="H950" s="21" t="str">
        <f>_xlfn.XLOOKUP(Tabla15[[#This Row],[cedula]],MINC_022025[CATEGORIA_PROPIA],MINC_022025[FECHA_INGRESO_PRIMER_CARGO],_xlfn.XLOOKUP(Tabla15[[#This Row],[COD]],TNOMINA[CODIGO],TNOMINA[nombre]))</f>
        <v>BERJANIA SOLIS CARO</v>
      </c>
      <c r="I950" s="21" t="str">
        <f>_xlfn.XLOOKUP(Tabla15[[#This Row],[cedula]],MINC_022025[CATEGORIA_PROPIA],MINC_022025[CARGO],_xlfn.XLOOKUP(Tabla15[[#This Row],[COD]],TNOMINA[CODIGO],TNOMINA[cargo]))</f>
        <v>MAESTRO (A)</v>
      </c>
      <c r="J950" s="21" t="str">
        <f>_xlfn.XLOOKUP(Tabla15[[#This Row],[cedula]],MINC_022025[NUMERO_DOCUMENTO],MINC_022025[LUGAR_FUNCIONES])</f>
        <v>VICEMINISTERIO DE CREATIVIDAD Y FORMACION ARTISTICA</v>
      </c>
      <c r="K9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0" s="21" t="str">
        <f>_xlfn.XLOOKUP(Tabla15[[#This Row],[CARGO]],TSIMPLIFICADO[CARGO],TSIMPLIFICADO[CATEGORIA DEL SERVIDOR],Tabla15[[#This Row],[TIPO]])</f>
        <v>TEMPORALES</v>
      </c>
      <c r="M950" s="21" t="str">
        <f>IF(Tabla15[[#This Row],[CTA]]="2.1.1.3.01","TRAMITE DE PENSION",IF(Tabla15[[#This Row],[CAT1]]&lt;&gt;"",Tabla15[[#This Row],[CAT1]],Tabla15[[#This Row],[CAT2]]))</f>
        <v>TEMPORALES</v>
      </c>
      <c r="N950" s="86">
        <f>_xlfn.XLOOKUP(Tabla15[[#This Row],[cedula]],TFECHA[cedula],TFECHA[desde],"")</f>
        <v>45292</v>
      </c>
      <c r="O950" s="86" t="str">
        <f>_xlfn.XLOOKUP(Tabla15[[#This Row],[cedula]],TFECHA[cedula],TFECHA[hasta],"")</f>
        <v>N/A</v>
      </c>
      <c r="P950" s="34">
        <f>_xlfn.XLOOKUP(Tabla15[[#This Row],[COD]],TNOMINA[CODIGO],TNOMINA[sbruto])</f>
        <v>25000</v>
      </c>
      <c r="Q950" s="34">
        <f>_xlfn.XLOOKUP(Tabla15[[#This Row],[COD]],TNOMINA[CODIGO],TNOMINA[ISR])</f>
        <v>0</v>
      </c>
      <c r="R950" s="34">
        <f>_xlfn.XLOOKUP(Tabla15[[#This Row],[COD]],TNOMINA[CODIGO],TNOMINA[SFS])</f>
        <v>760</v>
      </c>
      <c r="S950" s="34">
        <f>_xlfn.XLOOKUP(Tabla15[[#This Row],[COD]],TNOMINA[CODIGO],TNOMINA[AFP])</f>
        <v>717.5</v>
      </c>
      <c r="T950" s="34">
        <f>_xlfn.XLOOKUP(Tabla15[[#This Row],[COD]],TNOMINA[CODIGO],TNOMINA[Otros Descuentos])</f>
        <v>0</v>
      </c>
      <c r="U950" s="34">
        <f>_xlfn.XLOOKUP(Tabla15[[#This Row],[COD]],TNOMINA[CODIGO],TNOMINA[sneto])</f>
        <v>23497.5</v>
      </c>
      <c r="V950" s="21" t="str" cm="1">
        <f t="array" ref="V950">_xlfn.XLOOKUP(Tabla15[[#This Row],[cedula]],MINC_022025[NUMERO_DOCUMENTO],LEFT(MINC_022025[GENERO],1))</f>
        <v>F</v>
      </c>
      <c r="W950" s="56" t="str">
        <f>_xlfn.XLOOKUP(Tabla15[[#This Row],[DIRECCIÓN O DEPARTAMENTO]],MINC_022025[LUGAR_FUNCIONES],MINC_022025[LUGAR_FUNCIONES_CODIGO])</f>
        <v>01.83.02</v>
      </c>
      <c r="X950" s="21">
        <f>LEN(Tabla15[[#This Row],[CODIGO LUGAR]])</f>
        <v>8</v>
      </c>
      <c r="Y950" s="21" cm="1">
        <f t="array" ref="Y950">_xlfn.IFS(Tabla15[[#This Row],[LARGO]]=5,1,Tabla15[[#This Row],[LARGO]]=8,2,Tabla15[[#This Row],[LARGO]]=11,3,Tabla15[[#This Row],[LARGO]]=14,4,Tabla15[[#This Row],[LARGO]]=17,5,Tabla15[[#This Row],[LARGO]]=20,6)</f>
        <v>2</v>
      </c>
    </row>
    <row r="951" spans="1:25">
      <c r="A951" s="42" t="str">
        <f>Tabla15[[#This Row],[cedula]]&amp;Tabla15[[#This Row],[CTA]]&amp;Tabla15[[#This Row],[prog]]</f>
        <v>402220375882.1.1.2.0801</v>
      </c>
      <c r="B951" s="21" t="s">
        <v>1786</v>
      </c>
      <c r="C951" s="59" t="s">
        <v>1807</v>
      </c>
      <c r="D951" s="59" t="s">
        <v>5730</v>
      </c>
      <c r="E951" s="59" t="s">
        <v>5731</v>
      </c>
      <c r="F951" s="59" t="s">
        <v>1911</v>
      </c>
      <c r="G951" s="59" t="s">
        <v>2003</v>
      </c>
      <c r="H951" s="21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951" s="21" t="str">
        <f>_xlfn.XLOOKUP(Tabla15[[#This Row],[cedula]],MINC_022025[CATEGORIA_PROPIA],MINC_022025[CARGO],_xlfn.XLOOKUP(Tabla15[[#This Row],[COD]],TNOMINA[CODIGO],TNOMINA[cargo]))</f>
        <v>MAESTRO (A)</v>
      </c>
      <c r="J951" s="21" t="str">
        <f>_xlfn.XLOOKUP(Tabla15[[#This Row],[cedula]],MINC_022025[NUMERO_DOCUMENTO],MINC_022025[LUGAR_FUNCIONES])</f>
        <v>VICEMINISTERIO DE CREATIVIDAD Y FORMACION ARTISTICA</v>
      </c>
      <c r="K9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1" s="21" t="str">
        <f>_xlfn.XLOOKUP(Tabla15[[#This Row],[CARGO]],TSIMPLIFICADO[CARGO],TSIMPLIFICADO[CATEGORIA DEL SERVIDOR],Tabla15[[#This Row],[TIPO]])</f>
        <v>TEMPORALES</v>
      </c>
      <c r="M951" s="21" t="str">
        <f>IF(Tabla15[[#This Row],[CTA]]="2.1.1.3.01","TRAMITE DE PENSION",IF(Tabla15[[#This Row],[CAT1]]&lt;&gt;"",Tabla15[[#This Row],[CAT1]],Tabla15[[#This Row],[CAT2]]))</f>
        <v>TEMPORALES</v>
      </c>
      <c r="N951" s="86">
        <f>_xlfn.XLOOKUP(Tabla15[[#This Row],[cedula]],TFECHA[cedula],TFECHA[desde],"")</f>
        <v>45261</v>
      </c>
      <c r="O951" s="86" t="str">
        <f>_xlfn.XLOOKUP(Tabla15[[#This Row],[cedula]],TFECHA[cedula],TFECHA[hasta],"")</f>
        <v>N/A</v>
      </c>
      <c r="P951" s="34">
        <f>_xlfn.XLOOKUP(Tabla15[[#This Row],[COD]],TNOMINA[CODIGO],TNOMINA[sbruto])</f>
        <v>25000</v>
      </c>
      <c r="Q951" s="34">
        <f>_xlfn.XLOOKUP(Tabla15[[#This Row],[COD]],TNOMINA[CODIGO],TNOMINA[ISR])</f>
        <v>0</v>
      </c>
      <c r="R951" s="34">
        <f>_xlfn.XLOOKUP(Tabla15[[#This Row],[COD]],TNOMINA[CODIGO],TNOMINA[SFS])</f>
        <v>760</v>
      </c>
      <c r="S951" s="34">
        <f>_xlfn.XLOOKUP(Tabla15[[#This Row],[COD]],TNOMINA[CODIGO],TNOMINA[AFP])</f>
        <v>717.5</v>
      </c>
      <c r="T951" s="34">
        <f>_xlfn.XLOOKUP(Tabla15[[#This Row],[COD]],TNOMINA[CODIGO],TNOMINA[Otros Descuentos])</f>
        <v>0</v>
      </c>
      <c r="U951" s="34">
        <f>_xlfn.XLOOKUP(Tabla15[[#This Row],[COD]],TNOMINA[CODIGO],TNOMINA[sneto])</f>
        <v>23497.5</v>
      </c>
      <c r="V951" s="21" t="str" cm="1">
        <f t="array" ref="V951">_xlfn.XLOOKUP(Tabla15[[#This Row],[cedula]],MINC_022025[NUMERO_DOCUMENTO],LEFT(MINC_022025[GENERO],1))</f>
        <v>M</v>
      </c>
      <c r="W951" s="56" t="str">
        <f>_xlfn.XLOOKUP(Tabla15[[#This Row],[DIRECCIÓN O DEPARTAMENTO]],MINC_022025[LUGAR_FUNCIONES],MINC_022025[LUGAR_FUNCIONES_CODIGO])</f>
        <v>01.83.02</v>
      </c>
      <c r="X951" s="21">
        <f>LEN(Tabla15[[#This Row],[CODIGO LUGAR]])</f>
        <v>8</v>
      </c>
      <c r="Y951" s="21" cm="1">
        <f t="array" ref="Y951">_xlfn.IFS(Tabla15[[#This Row],[LARGO]]=5,1,Tabla15[[#This Row],[LARGO]]=8,2,Tabla15[[#This Row],[LARGO]]=11,3,Tabla15[[#This Row],[LARGO]]=14,4,Tabla15[[#This Row],[LARGO]]=17,5,Tabla15[[#This Row],[LARGO]]=20,6)</f>
        <v>2</v>
      </c>
    </row>
    <row r="952" spans="1:25">
      <c r="A952" s="42" t="str">
        <f>Tabla15[[#This Row],[cedula]]&amp;Tabla15[[#This Row],[CTA]]&amp;Tabla15[[#This Row],[prog]]</f>
        <v>094001003932.1.1.2.0801</v>
      </c>
      <c r="B952" s="21" t="s">
        <v>1786</v>
      </c>
      <c r="C952" s="59" t="s">
        <v>1807</v>
      </c>
      <c r="D952" s="59" t="s">
        <v>5730</v>
      </c>
      <c r="E952" s="59" t="s">
        <v>5731</v>
      </c>
      <c r="F952" s="59" t="s">
        <v>1911</v>
      </c>
      <c r="G952" s="59" t="s">
        <v>2344</v>
      </c>
      <c r="H952" s="21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952" s="21" t="str">
        <f>_xlfn.XLOOKUP(Tabla15[[#This Row],[cedula]],MINC_022025[CATEGORIA_PROPIA],MINC_022025[CARGO],_xlfn.XLOOKUP(Tabla15[[#This Row],[COD]],TNOMINA[CODIGO],TNOMINA[cargo]))</f>
        <v>MAESTRO (A)</v>
      </c>
      <c r="J952" s="21" t="str">
        <f>_xlfn.XLOOKUP(Tabla15[[#This Row],[cedula]],MINC_022025[NUMERO_DOCUMENTO],MINC_022025[LUGAR_FUNCIONES])</f>
        <v>VICEMINISTERIO DE CREATIVIDAD Y FORMACION ARTISTICA</v>
      </c>
      <c r="K9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2" s="21" t="str">
        <f>_xlfn.XLOOKUP(Tabla15[[#This Row],[CARGO]],TSIMPLIFICADO[CARGO],TSIMPLIFICADO[CATEGORIA DEL SERVIDOR],Tabla15[[#This Row],[TIPO]])</f>
        <v>TEMPORALES</v>
      </c>
      <c r="M952" s="21" t="str">
        <f>IF(Tabla15[[#This Row],[CTA]]="2.1.1.3.01","TRAMITE DE PENSION",IF(Tabla15[[#This Row],[CAT1]]&lt;&gt;"",Tabla15[[#This Row],[CAT1]],Tabla15[[#This Row],[CAT2]]))</f>
        <v>TEMPORALES</v>
      </c>
      <c r="N952" s="86">
        <f>_xlfn.XLOOKUP(Tabla15[[#This Row],[cedula]],TFECHA[cedula],TFECHA[desde],"")</f>
        <v>45231</v>
      </c>
      <c r="O952" s="86" t="str">
        <f>_xlfn.XLOOKUP(Tabla15[[#This Row],[cedula]],TFECHA[cedula],TFECHA[hasta],"")</f>
        <v>N/A</v>
      </c>
      <c r="P952" s="34">
        <f>_xlfn.XLOOKUP(Tabla15[[#This Row],[COD]],TNOMINA[CODIGO],TNOMINA[sbruto])</f>
        <v>25000</v>
      </c>
      <c r="Q952" s="34">
        <f>_xlfn.XLOOKUP(Tabla15[[#This Row],[COD]],TNOMINA[CODIGO],TNOMINA[ISR])</f>
        <v>0</v>
      </c>
      <c r="R952" s="34">
        <f>_xlfn.XLOOKUP(Tabla15[[#This Row],[COD]],TNOMINA[CODIGO],TNOMINA[SFS])</f>
        <v>760</v>
      </c>
      <c r="S952" s="34">
        <f>_xlfn.XLOOKUP(Tabla15[[#This Row],[COD]],TNOMINA[CODIGO],TNOMINA[AFP])</f>
        <v>717.5</v>
      </c>
      <c r="T952" s="34">
        <f>_xlfn.XLOOKUP(Tabla15[[#This Row],[COD]],TNOMINA[CODIGO],TNOMINA[Otros Descuentos])</f>
        <v>0</v>
      </c>
      <c r="U952" s="34">
        <f>_xlfn.XLOOKUP(Tabla15[[#This Row],[COD]],TNOMINA[CODIGO],TNOMINA[sneto])</f>
        <v>23497.5</v>
      </c>
      <c r="V952" s="21" t="str" cm="1">
        <f t="array" ref="V952">_xlfn.XLOOKUP(Tabla15[[#This Row],[cedula]],MINC_022025[NUMERO_DOCUMENTO],LEFT(MINC_022025[GENERO],1))</f>
        <v>M</v>
      </c>
      <c r="W952" s="56" t="str">
        <f>_xlfn.XLOOKUP(Tabla15[[#This Row],[DIRECCIÓN O DEPARTAMENTO]],MINC_022025[LUGAR_FUNCIONES],MINC_022025[LUGAR_FUNCIONES_CODIGO])</f>
        <v>01.83.02</v>
      </c>
      <c r="X952" s="21">
        <f>LEN(Tabla15[[#This Row],[CODIGO LUGAR]])</f>
        <v>8</v>
      </c>
      <c r="Y952" s="21" cm="1">
        <f t="array" ref="Y952">_xlfn.IFS(Tabla15[[#This Row],[LARGO]]=5,1,Tabla15[[#This Row],[LARGO]]=8,2,Tabla15[[#This Row],[LARGO]]=11,3,Tabla15[[#This Row],[LARGO]]=14,4,Tabla15[[#This Row],[LARGO]]=17,5,Tabla15[[#This Row],[LARGO]]=20,6)</f>
        <v>2</v>
      </c>
    </row>
    <row r="953" spans="1:25">
      <c r="A953" s="42" t="str">
        <f>Tabla15[[#This Row],[cedula]]&amp;Tabla15[[#This Row],[CTA]]&amp;Tabla15[[#This Row],[prog]]</f>
        <v>402005793202.1.1.2.0801</v>
      </c>
      <c r="B953" s="21" t="s">
        <v>1786</v>
      </c>
      <c r="C953" s="59" t="s">
        <v>1807</v>
      </c>
      <c r="D953" s="59" t="s">
        <v>5730</v>
      </c>
      <c r="E953" s="59" t="s">
        <v>5731</v>
      </c>
      <c r="F953" s="59" t="s">
        <v>1911</v>
      </c>
      <c r="G953" s="59" t="s">
        <v>2496</v>
      </c>
      <c r="H953" s="21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953" s="21" t="str">
        <f>_xlfn.XLOOKUP(Tabla15[[#This Row],[cedula]],MINC_022025[CATEGORIA_PROPIA],MINC_022025[CARGO],_xlfn.XLOOKUP(Tabla15[[#This Row],[COD]],TNOMINA[CODIGO],TNOMINA[cargo]))</f>
        <v>MAESTRO (A)</v>
      </c>
      <c r="J953" s="21" t="str">
        <f>_xlfn.XLOOKUP(Tabla15[[#This Row],[cedula]],MINC_022025[NUMERO_DOCUMENTO],MINC_022025[LUGAR_FUNCIONES])</f>
        <v>VICEMINISTERIO DE CREATIVIDAD Y FORMACION ARTISTICA</v>
      </c>
      <c r="K9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3" s="21" t="str">
        <f>_xlfn.XLOOKUP(Tabla15[[#This Row],[CARGO]],TSIMPLIFICADO[CARGO],TSIMPLIFICADO[CATEGORIA DEL SERVIDOR],Tabla15[[#This Row],[TIPO]])</f>
        <v>TEMPORALES</v>
      </c>
      <c r="M953" s="21" t="str">
        <f>IF(Tabla15[[#This Row],[CTA]]="2.1.1.3.01","TRAMITE DE PENSION",IF(Tabla15[[#This Row],[CAT1]]&lt;&gt;"",Tabla15[[#This Row],[CAT1]],Tabla15[[#This Row],[CAT2]]))</f>
        <v>TEMPORALES</v>
      </c>
      <c r="N953" s="86">
        <f>_xlfn.XLOOKUP(Tabla15[[#This Row],[cedula]],TFECHA[cedula],TFECHA[desde],"")</f>
        <v>45292</v>
      </c>
      <c r="O953" s="86" t="str">
        <f>_xlfn.XLOOKUP(Tabla15[[#This Row],[cedula]],TFECHA[cedula],TFECHA[hasta],"")</f>
        <v>N/A</v>
      </c>
      <c r="P953" s="34">
        <f>_xlfn.XLOOKUP(Tabla15[[#This Row],[COD]],TNOMINA[CODIGO],TNOMINA[sbruto])</f>
        <v>25000</v>
      </c>
      <c r="Q953" s="34">
        <f>_xlfn.XLOOKUP(Tabla15[[#This Row],[COD]],TNOMINA[CODIGO],TNOMINA[ISR])</f>
        <v>0</v>
      </c>
      <c r="R953" s="34">
        <f>_xlfn.XLOOKUP(Tabla15[[#This Row],[COD]],TNOMINA[CODIGO],TNOMINA[SFS])</f>
        <v>760</v>
      </c>
      <c r="S953" s="34">
        <f>_xlfn.XLOOKUP(Tabla15[[#This Row],[COD]],TNOMINA[CODIGO],TNOMINA[AFP])</f>
        <v>717.5</v>
      </c>
      <c r="T953" s="34">
        <f>_xlfn.XLOOKUP(Tabla15[[#This Row],[COD]],TNOMINA[CODIGO],TNOMINA[Otros Descuentos])</f>
        <v>0</v>
      </c>
      <c r="U953" s="34">
        <f>_xlfn.XLOOKUP(Tabla15[[#This Row],[COD]],TNOMINA[CODIGO],TNOMINA[sneto])</f>
        <v>23497.5</v>
      </c>
      <c r="V953" s="21" t="str" cm="1">
        <f t="array" ref="V953">_xlfn.XLOOKUP(Tabla15[[#This Row],[cedula]],MINC_022025[NUMERO_DOCUMENTO],LEFT(MINC_022025[GENERO],1))</f>
        <v>F</v>
      </c>
      <c r="W953" s="56" t="str">
        <f>_xlfn.XLOOKUP(Tabla15[[#This Row],[DIRECCIÓN O DEPARTAMENTO]],MINC_022025[LUGAR_FUNCIONES],MINC_022025[LUGAR_FUNCIONES_CODIGO])</f>
        <v>01.83.02</v>
      </c>
      <c r="X953" s="21">
        <f>LEN(Tabla15[[#This Row],[CODIGO LUGAR]])</f>
        <v>8</v>
      </c>
      <c r="Y953" s="21" cm="1">
        <f t="array" ref="Y953">_xlfn.IFS(Tabla15[[#This Row],[LARGO]]=5,1,Tabla15[[#This Row],[LARGO]]=8,2,Tabla15[[#This Row],[LARGO]]=11,3,Tabla15[[#This Row],[LARGO]]=14,4,Tabla15[[#This Row],[LARGO]]=17,5,Tabla15[[#This Row],[LARGO]]=20,6)</f>
        <v>2</v>
      </c>
    </row>
    <row r="954" spans="1:25">
      <c r="A954" s="42" t="str">
        <f>Tabla15[[#This Row],[cedula]]&amp;Tabla15[[#This Row],[CTA]]&amp;Tabla15[[#This Row],[prog]]</f>
        <v>010007908892.1.1.2.0801</v>
      </c>
      <c r="B954" s="21" t="s">
        <v>1786</v>
      </c>
      <c r="C954" s="59" t="s">
        <v>1807</v>
      </c>
      <c r="D954" s="59" t="s">
        <v>5730</v>
      </c>
      <c r="E954" s="59" t="s">
        <v>5731</v>
      </c>
      <c r="F954" s="59" t="s">
        <v>1911</v>
      </c>
      <c r="G954" s="59" t="s">
        <v>2126</v>
      </c>
      <c r="H954" s="21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954" s="21" t="str">
        <f>_xlfn.XLOOKUP(Tabla15[[#This Row],[cedula]],MINC_022025[CATEGORIA_PROPIA],MINC_022025[CARGO],_xlfn.XLOOKUP(Tabla15[[#This Row],[COD]],TNOMINA[CODIGO],TNOMINA[cargo]))</f>
        <v>MAESTRO (A)</v>
      </c>
      <c r="J954" s="21" t="str">
        <f>_xlfn.XLOOKUP(Tabla15[[#This Row],[cedula]],MINC_022025[NUMERO_DOCUMENTO],MINC_022025[LUGAR_FUNCIONES])</f>
        <v>VICEMINISTERIO DE CREATIVIDAD Y FORMACION ARTISTICA</v>
      </c>
      <c r="K9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4" s="21" t="str">
        <f>_xlfn.XLOOKUP(Tabla15[[#This Row],[CARGO]],TSIMPLIFICADO[CARGO],TSIMPLIFICADO[CATEGORIA DEL SERVIDOR],Tabla15[[#This Row],[TIPO]])</f>
        <v>TEMPORALES</v>
      </c>
      <c r="M954" s="21" t="str">
        <f>IF(Tabla15[[#This Row],[CTA]]="2.1.1.3.01","TRAMITE DE PENSION",IF(Tabla15[[#This Row],[CAT1]]&lt;&gt;"",Tabla15[[#This Row],[CAT1]],Tabla15[[#This Row],[CAT2]]))</f>
        <v>TEMPORALES</v>
      </c>
      <c r="N954" s="86">
        <f>_xlfn.XLOOKUP(Tabla15[[#This Row],[cedula]],TFECHA[cedula],TFECHA[desde],"")</f>
        <v>45261</v>
      </c>
      <c r="O954" s="86" t="str">
        <f>_xlfn.XLOOKUP(Tabla15[[#This Row],[cedula]],TFECHA[cedula],TFECHA[hasta],"")</f>
        <v>N/A</v>
      </c>
      <c r="P954" s="34">
        <f>_xlfn.XLOOKUP(Tabla15[[#This Row],[COD]],TNOMINA[CODIGO],TNOMINA[sbruto])</f>
        <v>25000</v>
      </c>
      <c r="Q954" s="34">
        <f>_xlfn.XLOOKUP(Tabla15[[#This Row],[COD]],TNOMINA[CODIGO],TNOMINA[ISR])</f>
        <v>0</v>
      </c>
      <c r="R954" s="34">
        <f>_xlfn.XLOOKUP(Tabla15[[#This Row],[COD]],TNOMINA[CODIGO],TNOMINA[SFS])</f>
        <v>760</v>
      </c>
      <c r="S954" s="34">
        <f>_xlfn.XLOOKUP(Tabla15[[#This Row],[COD]],TNOMINA[CODIGO],TNOMINA[AFP])</f>
        <v>717.5</v>
      </c>
      <c r="T954" s="34">
        <f>_xlfn.XLOOKUP(Tabla15[[#This Row],[COD]],TNOMINA[CODIGO],TNOMINA[Otros Descuentos])</f>
        <v>0</v>
      </c>
      <c r="U954" s="34">
        <f>_xlfn.XLOOKUP(Tabla15[[#This Row],[COD]],TNOMINA[CODIGO],TNOMINA[sneto])</f>
        <v>23497.5</v>
      </c>
      <c r="V954" s="21" t="str" cm="1">
        <f t="array" ref="V954">_xlfn.XLOOKUP(Tabla15[[#This Row],[cedula]],MINC_022025[NUMERO_DOCUMENTO],LEFT(MINC_022025[GENERO],1))</f>
        <v>M</v>
      </c>
      <c r="W954" s="56" t="str">
        <f>_xlfn.XLOOKUP(Tabla15[[#This Row],[DIRECCIÓN O DEPARTAMENTO]],MINC_022025[LUGAR_FUNCIONES],MINC_022025[LUGAR_FUNCIONES_CODIGO])</f>
        <v>01.83.02</v>
      </c>
      <c r="X954" s="21">
        <f>LEN(Tabla15[[#This Row],[CODIGO LUGAR]])</f>
        <v>8</v>
      </c>
      <c r="Y954" s="21" cm="1">
        <f t="array" ref="Y954">_xlfn.IFS(Tabla15[[#This Row],[LARGO]]=5,1,Tabla15[[#This Row],[LARGO]]=8,2,Tabla15[[#This Row],[LARGO]]=11,3,Tabla15[[#This Row],[LARGO]]=14,4,Tabla15[[#This Row],[LARGO]]=17,5,Tabla15[[#This Row],[LARGO]]=20,6)</f>
        <v>2</v>
      </c>
    </row>
    <row r="955" spans="1:25">
      <c r="A955" s="42" t="str">
        <f>Tabla15[[#This Row],[cedula]]&amp;Tabla15[[#This Row],[CTA]]&amp;Tabla15[[#This Row],[prog]]</f>
        <v>402244998442.1.1.2.0801</v>
      </c>
      <c r="B955" s="21" t="s">
        <v>1786</v>
      </c>
      <c r="C955" s="59" t="s">
        <v>1807</v>
      </c>
      <c r="D955" s="59" t="s">
        <v>5730</v>
      </c>
      <c r="E955" s="59" t="s">
        <v>5731</v>
      </c>
      <c r="F955" s="59" t="s">
        <v>1911</v>
      </c>
      <c r="G955" s="59" t="s">
        <v>3803</v>
      </c>
      <c r="H955" s="21" t="str">
        <f>_xlfn.XLOOKUP(Tabla15[[#This Row],[cedula]],MINC_022025[CATEGORIA_PROPIA],MINC_022025[FECHA_INGRESO_PRIMER_CARGO],_xlfn.XLOOKUP(Tabla15[[#This Row],[COD]],TNOMINA[CODIGO],TNOMINA[nombre]))</f>
        <v>ANTHONY RAFAEL CASADO TEJEDA</v>
      </c>
      <c r="I955" s="21" t="str">
        <f>_xlfn.XLOOKUP(Tabla15[[#This Row],[cedula]],MINC_022025[CATEGORIA_PROPIA],MINC_022025[CARGO],_xlfn.XLOOKUP(Tabla15[[#This Row],[COD]],TNOMINA[CODIGO],TNOMINA[cargo]))</f>
        <v>INSTRUCTOR (A)</v>
      </c>
      <c r="J955" s="21" t="str">
        <f>_xlfn.XLOOKUP(Tabla15[[#This Row],[cedula]],MINC_022025[NUMERO_DOCUMENTO],MINC_022025[LUGAR_FUNCIONES])</f>
        <v>VICEMINISTERIO DE CREATIVIDAD Y FORMACION ARTISTICA</v>
      </c>
      <c r="K9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5" s="21" t="str">
        <f>_xlfn.XLOOKUP(Tabla15[[#This Row],[CARGO]],TSIMPLIFICADO[CARGO],TSIMPLIFICADO[CATEGORIA DEL SERVIDOR],Tabla15[[#This Row],[TIPO]])</f>
        <v>TEMPORALES</v>
      </c>
      <c r="M955" s="21" t="str">
        <f>IF(Tabla15[[#This Row],[CTA]]="2.1.1.3.01","TRAMITE DE PENSION",IF(Tabla15[[#This Row],[CAT1]]&lt;&gt;"",Tabla15[[#This Row],[CAT1]],Tabla15[[#This Row],[CAT2]]))</f>
        <v>TEMPORALES</v>
      </c>
      <c r="N955" s="86">
        <f>_xlfn.XLOOKUP(Tabla15[[#This Row],[cedula]],TFECHA[cedula],TFECHA[desde],"")</f>
        <v>45597</v>
      </c>
      <c r="O955" s="86" t="str">
        <f>_xlfn.XLOOKUP(Tabla15[[#This Row],[cedula]],TFECHA[cedula],TFECHA[hasta],"")</f>
        <v>N/A</v>
      </c>
      <c r="P955" s="34">
        <f>_xlfn.XLOOKUP(Tabla15[[#This Row],[COD]],TNOMINA[CODIGO],TNOMINA[sbruto])</f>
        <v>20000</v>
      </c>
      <c r="Q955" s="34">
        <f>_xlfn.XLOOKUP(Tabla15[[#This Row],[COD]],TNOMINA[CODIGO],TNOMINA[ISR])</f>
        <v>0</v>
      </c>
      <c r="R955" s="34">
        <f>_xlfn.XLOOKUP(Tabla15[[#This Row],[COD]],TNOMINA[CODIGO],TNOMINA[SFS])</f>
        <v>608</v>
      </c>
      <c r="S955" s="34">
        <f>_xlfn.XLOOKUP(Tabla15[[#This Row],[COD]],TNOMINA[CODIGO],TNOMINA[AFP])</f>
        <v>574</v>
      </c>
      <c r="T955" s="34">
        <f>_xlfn.XLOOKUP(Tabla15[[#This Row],[COD]],TNOMINA[CODIGO],TNOMINA[Otros Descuentos])</f>
        <v>0</v>
      </c>
      <c r="U955" s="34">
        <f>_xlfn.XLOOKUP(Tabla15[[#This Row],[COD]],TNOMINA[CODIGO],TNOMINA[sneto])</f>
        <v>18793</v>
      </c>
      <c r="V955" s="21" t="str" cm="1">
        <f t="array" ref="V955">_xlfn.XLOOKUP(Tabla15[[#This Row],[cedula]],MINC_022025[NUMERO_DOCUMENTO],LEFT(MINC_022025[GENERO],1))</f>
        <v>M</v>
      </c>
      <c r="W955" s="56" t="str">
        <f>_xlfn.XLOOKUP(Tabla15[[#This Row],[DIRECCIÓN O DEPARTAMENTO]],MINC_022025[LUGAR_FUNCIONES],MINC_022025[LUGAR_FUNCIONES_CODIGO])</f>
        <v>01.83.02</v>
      </c>
      <c r="X955" s="21">
        <f>LEN(Tabla15[[#This Row],[CODIGO LUGAR]])</f>
        <v>8</v>
      </c>
      <c r="Y955" s="21" cm="1">
        <f t="array" ref="Y955">_xlfn.IFS(Tabla15[[#This Row],[LARGO]]=5,1,Tabla15[[#This Row],[LARGO]]=8,2,Tabla15[[#This Row],[LARGO]]=11,3,Tabla15[[#This Row],[LARGO]]=14,4,Tabla15[[#This Row],[LARGO]]=17,5,Tabla15[[#This Row],[LARGO]]=20,6)</f>
        <v>2</v>
      </c>
    </row>
    <row r="956" spans="1:25">
      <c r="A956" s="42" t="str">
        <f>Tabla15[[#This Row],[cedula]]&amp;Tabla15[[#This Row],[CTA]]&amp;Tabla15[[#This Row],[prog]]</f>
        <v>068003948572.1.1.2.0801</v>
      </c>
      <c r="B956" s="21" t="s">
        <v>1786</v>
      </c>
      <c r="C956" s="35" t="s">
        <v>1807</v>
      </c>
      <c r="D956" s="35" t="s">
        <v>5730</v>
      </c>
      <c r="E956" s="60" t="s">
        <v>5731</v>
      </c>
      <c r="F956" s="35" t="s">
        <v>1911</v>
      </c>
      <c r="G956" s="35" t="s">
        <v>1672</v>
      </c>
      <c r="H956" s="21" t="str">
        <f>_xlfn.XLOOKUP(Tabla15[[#This Row],[cedula]],MINC_022025[CATEGORIA_PROPIA],MINC_022025[FECHA_INGRESO_PRIMER_CARGO],_xlfn.XLOOKUP(Tabla15[[#This Row],[COD]],TNOMINA[CODIGO],TNOMINA[nombre]))</f>
        <v>BLAS CARMONA DE JESUS</v>
      </c>
      <c r="I956" s="21" t="str">
        <f>_xlfn.XLOOKUP(Tabla15[[#This Row],[cedula]],MINC_022025[CATEGORIA_PROPIA],MINC_022025[CARGO],_xlfn.XLOOKUP(Tabla15[[#This Row],[COD]],TNOMINA[CODIGO],TNOMINA[cargo]))</f>
        <v>MAESTRO (A)</v>
      </c>
      <c r="J956" s="21" t="str">
        <f>_xlfn.XLOOKUP(Tabla15[[#This Row],[cedula]],MINC_022025[NUMERO_DOCUMENTO],MINC_022025[LUGAR_FUNCIONES])</f>
        <v>VICEMINISTERIO DE CREATIVIDAD Y FORMACION ARTISTICA</v>
      </c>
      <c r="K9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6" s="21" t="str">
        <f>_xlfn.XLOOKUP(Tabla15[[#This Row],[CARGO]],TSIMPLIFICADO[CARGO],TSIMPLIFICADO[CATEGORIA DEL SERVIDOR],Tabla15[[#This Row],[TIPO]])</f>
        <v>TEMPORALES</v>
      </c>
      <c r="M956" s="21" t="str">
        <f>IF(Tabla15[[#This Row],[CTA]]="2.1.1.3.01","TRAMITE DE PENSION",IF(Tabla15[[#This Row],[CAT1]]&lt;&gt;"",Tabla15[[#This Row],[CAT1]],Tabla15[[#This Row],[CAT2]]))</f>
        <v>TEMPORALES</v>
      </c>
      <c r="N956" s="86">
        <f>_xlfn.XLOOKUP(Tabla15[[#This Row],[cedula]],TFECHA[cedula],TFECHA[desde],"")</f>
        <v>45352</v>
      </c>
      <c r="O956" s="86" t="str">
        <f>_xlfn.XLOOKUP(Tabla15[[#This Row],[cedula]],TFECHA[cedula],TFECHA[hasta],"")</f>
        <v>N/A</v>
      </c>
      <c r="P956" s="34">
        <f>_xlfn.XLOOKUP(Tabla15[[#This Row],[COD]],TNOMINA[CODIGO],TNOMINA[sbruto])</f>
        <v>20000</v>
      </c>
      <c r="Q956" s="34">
        <f>_xlfn.XLOOKUP(Tabla15[[#This Row],[COD]],TNOMINA[CODIGO],TNOMINA[ISR])</f>
        <v>0</v>
      </c>
      <c r="R956" s="34">
        <f>_xlfn.XLOOKUP(Tabla15[[#This Row],[COD]],TNOMINA[CODIGO],TNOMINA[SFS])</f>
        <v>608</v>
      </c>
      <c r="S956" s="34">
        <f>_xlfn.XLOOKUP(Tabla15[[#This Row],[COD]],TNOMINA[CODIGO],TNOMINA[AFP])</f>
        <v>574</v>
      </c>
      <c r="T956" s="34">
        <f>_xlfn.XLOOKUP(Tabla15[[#This Row],[COD]],TNOMINA[CODIGO],TNOMINA[Otros Descuentos])</f>
        <v>0</v>
      </c>
      <c r="U956" s="34">
        <f>_xlfn.XLOOKUP(Tabla15[[#This Row],[COD]],TNOMINA[CODIGO],TNOMINA[sneto])</f>
        <v>18793</v>
      </c>
      <c r="V956" s="21" t="str" cm="1">
        <f t="array" ref="V956">_xlfn.XLOOKUP(Tabla15[[#This Row],[cedula]],MINC_022025[NUMERO_DOCUMENTO],LEFT(MINC_022025[GENERO],1))</f>
        <v>M</v>
      </c>
      <c r="W956" s="56" t="str">
        <f>_xlfn.XLOOKUP(Tabla15[[#This Row],[DIRECCIÓN O DEPARTAMENTO]],MINC_022025[LUGAR_FUNCIONES],MINC_022025[LUGAR_FUNCIONES_CODIGO])</f>
        <v>01.83.02</v>
      </c>
      <c r="X956" s="21">
        <f>LEN(Tabla15[[#This Row],[CODIGO LUGAR]])</f>
        <v>8</v>
      </c>
      <c r="Y956" s="21" cm="1">
        <f t="array" ref="Y956">_xlfn.IFS(Tabla15[[#This Row],[LARGO]]=5,1,Tabla15[[#This Row],[LARGO]]=8,2,Tabla15[[#This Row],[LARGO]]=11,3,Tabla15[[#This Row],[LARGO]]=14,4,Tabla15[[#This Row],[LARGO]]=17,5,Tabla15[[#This Row],[LARGO]]=20,6)</f>
        <v>2</v>
      </c>
    </row>
    <row r="957" spans="1:25">
      <c r="A957" s="42" t="str">
        <f>Tabla15[[#This Row],[cedula]]&amp;Tabla15[[#This Row],[CTA]]&amp;Tabla15[[#This Row],[prog]]</f>
        <v>295000527402.1.1.2.0801</v>
      </c>
      <c r="B957" s="21" t="s">
        <v>1786</v>
      </c>
      <c r="C957" s="59" t="s">
        <v>1807</v>
      </c>
      <c r="D957" s="59" t="s">
        <v>5730</v>
      </c>
      <c r="E957" s="59" t="s">
        <v>5731</v>
      </c>
      <c r="F957" s="59" t="s">
        <v>1911</v>
      </c>
      <c r="G957" s="59" t="s">
        <v>2482</v>
      </c>
      <c r="H957" s="21" t="str">
        <f>_xlfn.XLOOKUP(Tabla15[[#This Row],[cedula]],MINC_022025[CATEGORIA_PROPIA],MINC_022025[FECHA_INGRESO_PRIMER_CARGO],_xlfn.XLOOKUP(Tabla15[[#This Row],[COD]],TNOMINA[CODIGO],TNOMINA[nombre]))</f>
        <v>GLENDIS PADILLA SANTANA</v>
      </c>
      <c r="I957" s="21" t="str">
        <f>_xlfn.XLOOKUP(Tabla15[[#This Row],[cedula]],MINC_022025[CATEGORIA_PROPIA],MINC_022025[CARGO],_xlfn.XLOOKUP(Tabla15[[#This Row],[COD]],TNOMINA[CODIGO],TNOMINA[cargo]))</f>
        <v>MAESTRO (A)</v>
      </c>
      <c r="J957" s="21" t="str">
        <f>_xlfn.XLOOKUP(Tabla15[[#This Row],[cedula]],MINC_022025[NUMERO_DOCUMENTO],MINC_022025[LUGAR_FUNCIONES])</f>
        <v>VICEMINISTERIO DE CREATIVIDAD Y FORMACION ARTISTICA</v>
      </c>
      <c r="K9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7" s="21" t="str">
        <f>_xlfn.XLOOKUP(Tabla15[[#This Row],[CARGO]],TSIMPLIFICADO[CARGO],TSIMPLIFICADO[CATEGORIA DEL SERVIDOR],Tabla15[[#This Row],[TIPO]])</f>
        <v>TEMPORALES</v>
      </c>
      <c r="M957" s="21" t="str">
        <f>IF(Tabla15[[#This Row],[CTA]]="2.1.1.3.01","TRAMITE DE PENSION",IF(Tabla15[[#This Row],[CAT1]]&lt;&gt;"",Tabla15[[#This Row],[CAT1]],Tabla15[[#This Row],[CAT2]]))</f>
        <v>TEMPORALES</v>
      </c>
      <c r="N957" s="86">
        <f>_xlfn.XLOOKUP(Tabla15[[#This Row],[cedula]],TFECHA[cedula],TFECHA[desde],"")</f>
        <v>45292</v>
      </c>
      <c r="O957" s="86" t="str">
        <f>_xlfn.XLOOKUP(Tabla15[[#This Row],[cedula]],TFECHA[cedula],TFECHA[hasta],"")</f>
        <v>N/A</v>
      </c>
      <c r="P957" s="34">
        <f>_xlfn.XLOOKUP(Tabla15[[#This Row],[COD]],TNOMINA[CODIGO],TNOMINA[sbruto])</f>
        <v>20000</v>
      </c>
      <c r="Q957" s="34">
        <f>_xlfn.XLOOKUP(Tabla15[[#This Row],[COD]],TNOMINA[CODIGO],TNOMINA[ISR])</f>
        <v>0</v>
      </c>
      <c r="R957" s="34">
        <f>_xlfn.XLOOKUP(Tabla15[[#This Row],[COD]],TNOMINA[CODIGO],TNOMINA[SFS])</f>
        <v>608</v>
      </c>
      <c r="S957" s="34">
        <f>_xlfn.XLOOKUP(Tabla15[[#This Row],[COD]],TNOMINA[CODIGO],TNOMINA[AFP])</f>
        <v>574</v>
      </c>
      <c r="T957" s="34">
        <f>_xlfn.XLOOKUP(Tabla15[[#This Row],[COD]],TNOMINA[CODIGO],TNOMINA[Otros Descuentos])</f>
        <v>0</v>
      </c>
      <c r="U957" s="34">
        <f>_xlfn.XLOOKUP(Tabla15[[#This Row],[COD]],TNOMINA[CODIGO],TNOMINA[sneto])</f>
        <v>18793</v>
      </c>
      <c r="V957" s="21" t="str" cm="1">
        <f t="array" ref="V957">_xlfn.XLOOKUP(Tabla15[[#This Row],[cedula]],MINC_022025[NUMERO_DOCUMENTO],LEFT(MINC_022025[GENERO],1))</f>
        <v>F</v>
      </c>
      <c r="W957" s="56" t="str">
        <f>_xlfn.XLOOKUP(Tabla15[[#This Row],[DIRECCIÓN O DEPARTAMENTO]],MINC_022025[LUGAR_FUNCIONES],MINC_022025[LUGAR_FUNCIONES_CODIGO])</f>
        <v>01.83.02</v>
      </c>
      <c r="X957" s="21">
        <f>LEN(Tabla15[[#This Row],[CODIGO LUGAR]])</f>
        <v>8</v>
      </c>
      <c r="Y957" s="21" cm="1">
        <f t="array" ref="Y957">_xlfn.IFS(Tabla15[[#This Row],[LARGO]]=5,1,Tabla15[[#This Row],[LARGO]]=8,2,Tabla15[[#This Row],[LARGO]]=11,3,Tabla15[[#This Row],[LARGO]]=14,4,Tabla15[[#This Row],[LARGO]]=17,5,Tabla15[[#This Row],[LARGO]]=20,6)</f>
        <v>2</v>
      </c>
    </row>
    <row r="958" spans="1:25">
      <c r="A958" s="42" t="str">
        <f>Tabla15[[#This Row],[cedula]]&amp;Tabla15[[#This Row],[CTA]]&amp;Tabla15[[#This Row],[prog]]</f>
        <v>001015297092.1.1.2.0801</v>
      </c>
      <c r="B958" s="21" t="s">
        <v>1786</v>
      </c>
      <c r="C958" s="59" t="s">
        <v>1807</v>
      </c>
      <c r="D958" s="59" t="s">
        <v>5730</v>
      </c>
      <c r="E958" s="59" t="s">
        <v>5731</v>
      </c>
      <c r="F958" s="59" t="s">
        <v>1911</v>
      </c>
      <c r="G958" s="59" t="s">
        <v>2057</v>
      </c>
      <c r="H958" s="21" t="str">
        <f>_xlfn.XLOOKUP(Tabla15[[#This Row],[cedula]],MINC_022025[CATEGORIA_PROPIA],MINC_022025[FECHA_INGRESO_PRIMER_CARGO],_xlfn.XLOOKUP(Tabla15[[#This Row],[COD]],TNOMINA[CODIGO],TNOMINA[nombre]))</f>
        <v>JOSE IGNACIO AZAR BILLINI</v>
      </c>
      <c r="I958" s="21" t="str">
        <f>_xlfn.XLOOKUP(Tabla15[[#This Row],[cedula]],MINC_022025[CATEGORIA_PROPIA],MINC_022025[CARGO],_xlfn.XLOOKUP(Tabla15[[#This Row],[COD]],TNOMINA[CODIGO],TNOMINA[cargo]))</f>
        <v>MAESTRO (A)</v>
      </c>
      <c r="J958" s="21" t="str">
        <f>_xlfn.XLOOKUP(Tabla15[[#This Row],[cedula]],MINC_022025[NUMERO_DOCUMENTO],MINC_022025[LUGAR_FUNCIONES])</f>
        <v>VICEMINISTERIO DE CREATIVIDAD Y FORMACION ARTISTICA</v>
      </c>
      <c r="K9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8" s="21" t="str">
        <f>_xlfn.XLOOKUP(Tabla15[[#This Row],[CARGO]],TSIMPLIFICADO[CARGO],TSIMPLIFICADO[CATEGORIA DEL SERVIDOR],Tabla15[[#This Row],[TIPO]])</f>
        <v>TEMPORALES</v>
      </c>
      <c r="M958" s="21" t="str">
        <f>IF(Tabla15[[#This Row],[CTA]]="2.1.1.3.01","TRAMITE DE PENSION",IF(Tabla15[[#This Row],[CAT1]]&lt;&gt;"",Tabla15[[#This Row],[CAT1]],Tabla15[[#This Row],[CAT2]]))</f>
        <v>TEMPORALES</v>
      </c>
      <c r="N958" s="86">
        <f>_xlfn.XLOOKUP(Tabla15[[#This Row],[cedula]],TFECHA[cedula],TFECHA[desde],"")</f>
        <v>45261</v>
      </c>
      <c r="O958" s="86" t="str">
        <f>_xlfn.XLOOKUP(Tabla15[[#This Row],[cedula]],TFECHA[cedula],TFECHA[hasta],"")</f>
        <v>N/A</v>
      </c>
      <c r="P958" s="34">
        <f>_xlfn.XLOOKUP(Tabla15[[#This Row],[COD]],TNOMINA[CODIGO],TNOMINA[sbruto])</f>
        <v>20000</v>
      </c>
      <c r="Q958" s="34">
        <f>_xlfn.XLOOKUP(Tabla15[[#This Row],[COD]],TNOMINA[CODIGO],TNOMINA[ISR])</f>
        <v>0</v>
      </c>
      <c r="R958" s="34">
        <f>_xlfn.XLOOKUP(Tabla15[[#This Row],[COD]],TNOMINA[CODIGO],TNOMINA[SFS])</f>
        <v>608</v>
      </c>
      <c r="S958" s="34">
        <f>_xlfn.XLOOKUP(Tabla15[[#This Row],[COD]],TNOMINA[CODIGO],TNOMINA[AFP])</f>
        <v>574</v>
      </c>
      <c r="T958" s="34">
        <f>_xlfn.XLOOKUP(Tabla15[[#This Row],[COD]],TNOMINA[CODIGO],TNOMINA[Otros Descuentos])</f>
        <v>0</v>
      </c>
      <c r="U958" s="34">
        <f>_xlfn.XLOOKUP(Tabla15[[#This Row],[COD]],TNOMINA[CODIGO],TNOMINA[sneto])</f>
        <v>18793</v>
      </c>
      <c r="V958" s="21" t="str" cm="1">
        <f t="array" ref="V958">_xlfn.XLOOKUP(Tabla15[[#This Row],[cedula]],MINC_022025[NUMERO_DOCUMENTO],LEFT(MINC_022025[GENERO],1))</f>
        <v>M</v>
      </c>
      <c r="W958" s="56" t="str">
        <f>_xlfn.XLOOKUP(Tabla15[[#This Row],[DIRECCIÓN O DEPARTAMENTO]],MINC_022025[LUGAR_FUNCIONES],MINC_022025[LUGAR_FUNCIONES_CODIGO])</f>
        <v>01.83.02</v>
      </c>
      <c r="X958" s="21">
        <f>LEN(Tabla15[[#This Row],[CODIGO LUGAR]])</f>
        <v>8</v>
      </c>
      <c r="Y958" s="21" cm="1">
        <f t="array" ref="Y958">_xlfn.IFS(Tabla15[[#This Row],[LARGO]]=5,1,Tabla15[[#This Row],[LARGO]]=8,2,Tabla15[[#This Row],[LARGO]]=11,3,Tabla15[[#This Row],[LARGO]]=14,4,Tabla15[[#This Row],[LARGO]]=17,5,Tabla15[[#This Row],[LARGO]]=20,6)</f>
        <v>2</v>
      </c>
    </row>
    <row r="959" spans="1:25">
      <c r="A959" s="42" t="str">
        <f>Tabla15[[#This Row],[cedula]]&amp;Tabla15[[#This Row],[CTA]]&amp;Tabla15[[#This Row],[prog]]</f>
        <v>054013948032.1.1.2.0801</v>
      </c>
      <c r="B959" s="21" t="s">
        <v>1786</v>
      </c>
      <c r="C959" s="59" t="s">
        <v>1807</v>
      </c>
      <c r="D959" s="59" t="s">
        <v>5730</v>
      </c>
      <c r="E959" s="59" t="s">
        <v>5731</v>
      </c>
      <c r="F959" s="59" t="s">
        <v>1911</v>
      </c>
      <c r="G959" s="59" t="s">
        <v>2498</v>
      </c>
      <c r="H959" s="21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959" s="21" t="str">
        <f>_xlfn.XLOOKUP(Tabla15[[#This Row],[cedula]],MINC_022025[CATEGORIA_PROPIA],MINC_022025[CARGO],_xlfn.XLOOKUP(Tabla15[[#This Row],[COD]],TNOMINA[CODIGO],TNOMINA[cargo]))</f>
        <v>MAESTRO (A)</v>
      </c>
      <c r="J959" s="21" t="str">
        <f>_xlfn.XLOOKUP(Tabla15[[#This Row],[cedula]],MINC_022025[NUMERO_DOCUMENTO],MINC_022025[LUGAR_FUNCIONES])</f>
        <v>VICEMINISTERIO DE CREATIVIDAD Y FORMACION ARTISTICA</v>
      </c>
      <c r="K9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59" s="21" t="str">
        <f>_xlfn.XLOOKUP(Tabla15[[#This Row],[CARGO]],TSIMPLIFICADO[CARGO],TSIMPLIFICADO[CATEGORIA DEL SERVIDOR],Tabla15[[#This Row],[TIPO]])</f>
        <v>TEMPORALES</v>
      </c>
      <c r="M959" s="21" t="str">
        <f>IF(Tabla15[[#This Row],[CTA]]="2.1.1.3.01","TRAMITE DE PENSION",IF(Tabla15[[#This Row],[CAT1]]&lt;&gt;"",Tabla15[[#This Row],[CAT1]],Tabla15[[#This Row],[CAT2]]))</f>
        <v>TEMPORALES</v>
      </c>
      <c r="N959" s="86">
        <f>_xlfn.XLOOKUP(Tabla15[[#This Row],[cedula]],TFECHA[cedula],TFECHA[desde],"")</f>
        <v>45292</v>
      </c>
      <c r="O959" s="86" t="str">
        <f>_xlfn.XLOOKUP(Tabla15[[#This Row],[cedula]],TFECHA[cedula],TFECHA[hasta],"")</f>
        <v>N/A</v>
      </c>
      <c r="P959" s="34">
        <f>_xlfn.XLOOKUP(Tabla15[[#This Row],[COD]],TNOMINA[CODIGO],TNOMINA[sbruto])</f>
        <v>20000</v>
      </c>
      <c r="Q959" s="34">
        <f>_xlfn.XLOOKUP(Tabla15[[#This Row],[COD]],TNOMINA[CODIGO],TNOMINA[ISR])</f>
        <v>0</v>
      </c>
      <c r="R959" s="34">
        <f>_xlfn.XLOOKUP(Tabla15[[#This Row],[COD]],TNOMINA[CODIGO],TNOMINA[SFS])</f>
        <v>608</v>
      </c>
      <c r="S959" s="34">
        <f>_xlfn.XLOOKUP(Tabla15[[#This Row],[COD]],TNOMINA[CODIGO],TNOMINA[AFP])</f>
        <v>574</v>
      </c>
      <c r="T959" s="34">
        <f>_xlfn.XLOOKUP(Tabla15[[#This Row],[COD]],TNOMINA[CODIGO],TNOMINA[Otros Descuentos])</f>
        <v>0</v>
      </c>
      <c r="U959" s="34">
        <f>_xlfn.XLOOKUP(Tabla15[[#This Row],[COD]],TNOMINA[CODIGO],TNOMINA[sneto])</f>
        <v>18793</v>
      </c>
      <c r="V959" s="21" t="str" cm="1">
        <f t="array" ref="V959">_xlfn.XLOOKUP(Tabla15[[#This Row],[cedula]],MINC_022025[NUMERO_DOCUMENTO],LEFT(MINC_022025[GENERO],1))</f>
        <v>M</v>
      </c>
      <c r="W959" s="56" t="str">
        <f>_xlfn.XLOOKUP(Tabla15[[#This Row],[DIRECCIÓN O DEPARTAMENTO]],MINC_022025[LUGAR_FUNCIONES],MINC_022025[LUGAR_FUNCIONES_CODIGO])</f>
        <v>01.83.02</v>
      </c>
      <c r="X959" s="21">
        <f>LEN(Tabla15[[#This Row],[CODIGO LUGAR]])</f>
        <v>8</v>
      </c>
      <c r="Y959" s="21" cm="1">
        <f t="array" ref="Y959">_xlfn.IFS(Tabla15[[#This Row],[LARGO]]=5,1,Tabla15[[#This Row],[LARGO]]=8,2,Tabla15[[#This Row],[LARGO]]=11,3,Tabla15[[#This Row],[LARGO]]=14,4,Tabla15[[#This Row],[LARGO]]=17,5,Tabla15[[#This Row],[LARGO]]=20,6)</f>
        <v>2</v>
      </c>
    </row>
    <row r="960" spans="1:25">
      <c r="A960" s="42" t="str">
        <f>Tabla15[[#This Row],[cedula]]&amp;Tabla15[[#This Row],[CTA]]&amp;Tabla15[[#This Row],[prog]]</f>
        <v>054014755862.1.1.2.0801</v>
      </c>
      <c r="B960" s="21" t="s">
        <v>1786</v>
      </c>
      <c r="C960" s="59" t="s">
        <v>1807</v>
      </c>
      <c r="D960" s="59" t="s">
        <v>5730</v>
      </c>
      <c r="E960" s="59" t="s">
        <v>5731</v>
      </c>
      <c r="F960" s="59" t="s">
        <v>1911</v>
      </c>
      <c r="G960" s="59" t="s">
        <v>2036</v>
      </c>
      <c r="H960" s="21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960" s="21" t="str">
        <f>_xlfn.XLOOKUP(Tabla15[[#This Row],[cedula]],MINC_022025[CATEGORIA_PROPIA],MINC_022025[CARGO],_xlfn.XLOOKUP(Tabla15[[#This Row],[COD]],TNOMINA[CODIGO],TNOMINA[cargo]))</f>
        <v>MAESTRO (A)</v>
      </c>
      <c r="J960" s="21" t="str">
        <f>_xlfn.XLOOKUP(Tabla15[[#This Row],[cedula]],MINC_022025[NUMERO_DOCUMENTO],MINC_022025[LUGAR_FUNCIONES])</f>
        <v>VICEMINISTERIO DE CREATIVIDAD Y FORMACION ARTISTICA</v>
      </c>
      <c r="K9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0" s="21" t="str">
        <f>_xlfn.XLOOKUP(Tabla15[[#This Row],[CARGO]],TSIMPLIFICADO[CARGO],TSIMPLIFICADO[CATEGORIA DEL SERVIDOR],Tabla15[[#This Row],[TIPO]])</f>
        <v>TEMPORALES</v>
      </c>
      <c r="M960" s="21" t="str">
        <f>IF(Tabla15[[#This Row],[CTA]]="2.1.1.3.01","TRAMITE DE PENSION",IF(Tabla15[[#This Row],[CAT1]]&lt;&gt;"",Tabla15[[#This Row],[CAT1]],Tabla15[[#This Row],[CAT2]]))</f>
        <v>TEMPORALES</v>
      </c>
      <c r="N960" s="86">
        <f>_xlfn.XLOOKUP(Tabla15[[#This Row],[cedula]],TFECHA[cedula],TFECHA[desde],"")</f>
        <v>45261</v>
      </c>
      <c r="O960" s="86" t="str">
        <f>_xlfn.XLOOKUP(Tabla15[[#This Row],[cedula]],TFECHA[cedula],TFECHA[hasta],"")</f>
        <v>N/A</v>
      </c>
      <c r="P960" s="34">
        <f>_xlfn.XLOOKUP(Tabla15[[#This Row],[COD]],TNOMINA[CODIGO],TNOMINA[sbruto])</f>
        <v>16500</v>
      </c>
      <c r="Q960" s="34">
        <f>_xlfn.XLOOKUP(Tabla15[[#This Row],[COD]],TNOMINA[CODIGO],TNOMINA[ISR])</f>
        <v>0</v>
      </c>
      <c r="R960" s="34">
        <f>_xlfn.XLOOKUP(Tabla15[[#This Row],[COD]],TNOMINA[CODIGO],TNOMINA[SFS])</f>
        <v>501.6</v>
      </c>
      <c r="S960" s="34">
        <f>_xlfn.XLOOKUP(Tabla15[[#This Row],[COD]],TNOMINA[CODIGO],TNOMINA[AFP])</f>
        <v>473.55</v>
      </c>
      <c r="T960" s="34">
        <f>_xlfn.XLOOKUP(Tabla15[[#This Row],[COD]],TNOMINA[CODIGO],TNOMINA[Otros Descuentos])</f>
        <v>0</v>
      </c>
      <c r="U960" s="34">
        <f>_xlfn.XLOOKUP(Tabla15[[#This Row],[COD]],TNOMINA[CODIGO],TNOMINA[sneto])</f>
        <v>15499.85</v>
      </c>
      <c r="V960" s="21" t="str" cm="1">
        <f t="array" ref="V960">_xlfn.XLOOKUP(Tabla15[[#This Row],[cedula]],MINC_022025[NUMERO_DOCUMENTO],LEFT(MINC_022025[GENERO],1))</f>
        <v>M</v>
      </c>
      <c r="W960" s="56" t="str">
        <f>_xlfn.XLOOKUP(Tabla15[[#This Row],[DIRECCIÓN O DEPARTAMENTO]],MINC_022025[LUGAR_FUNCIONES],MINC_022025[LUGAR_FUNCIONES_CODIGO])</f>
        <v>01.83.02</v>
      </c>
      <c r="X960" s="21">
        <f>LEN(Tabla15[[#This Row],[CODIGO LUGAR]])</f>
        <v>8</v>
      </c>
      <c r="Y960" s="21" cm="1">
        <f t="array" ref="Y960">_xlfn.IFS(Tabla15[[#This Row],[LARGO]]=5,1,Tabla15[[#This Row],[LARGO]]=8,2,Tabla15[[#This Row],[LARGO]]=11,3,Tabla15[[#This Row],[LARGO]]=14,4,Tabla15[[#This Row],[LARGO]]=17,5,Tabla15[[#This Row],[LARGO]]=20,6)</f>
        <v>2</v>
      </c>
    </row>
    <row r="961" spans="1:25">
      <c r="A961" s="42" t="str">
        <f>Tabla15[[#This Row],[cedula]]&amp;Tabla15[[#This Row],[CTA]]&amp;Tabla15[[#This Row],[prog]]</f>
        <v>402227880572.1.1.2.0801</v>
      </c>
      <c r="B961" s="21" t="s">
        <v>1786</v>
      </c>
      <c r="C961" s="59" t="s">
        <v>1807</v>
      </c>
      <c r="D961" s="59" t="s">
        <v>5730</v>
      </c>
      <c r="E961" s="59" t="s">
        <v>5731</v>
      </c>
      <c r="F961" s="59" t="s">
        <v>1911</v>
      </c>
      <c r="G961" s="59" t="s">
        <v>2014</v>
      </c>
      <c r="H961" s="21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961" s="21" t="str">
        <f>_xlfn.XLOOKUP(Tabla15[[#This Row],[cedula]],MINC_022025[CATEGORIA_PROPIA],MINC_022025[CARGO],_xlfn.XLOOKUP(Tabla15[[#This Row],[COD]],TNOMINA[CODIGO],TNOMINA[cargo]))</f>
        <v>MAESTRO (A)</v>
      </c>
      <c r="J961" s="21" t="str">
        <f>_xlfn.XLOOKUP(Tabla15[[#This Row],[cedula]],MINC_022025[NUMERO_DOCUMENTO],MINC_022025[LUGAR_FUNCIONES])</f>
        <v>VICEMINISTERIO DE CREATIVIDAD Y FORMACION ARTISTICA</v>
      </c>
      <c r="K9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1" s="21" t="str">
        <f>_xlfn.XLOOKUP(Tabla15[[#This Row],[CARGO]],TSIMPLIFICADO[CARGO],TSIMPLIFICADO[CATEGORIA DEL SERVIDOR],Tabla15[[#This Row],[TIPO]])</f>
        <v>TEMPORALES</v>
      </c>
      <c r="M961" s="21" t="str">
        <f>IF(Tabla15[[#This Row],[CTA]]="2.1.1.3.01","TRAMITE DE PENSION",IF(Tabla15[[#This Row],[CAT1]]&lt;&gt;"",Tabla15[[#This Row],[CAT1]],Tabla15[[#This Row],[CAT2]]))</f>
        <v>TEMPORALES</v>
      </c>
      <c r="N961" s="86">
        <f>_xlfn.XLOOKUP(Tabla15[[#This Row],[cedula]],TFECHA[cedula],TFECHA[desde],"")</f>
        <v>45261</v>
      </c>
      <c r="O961" s="86" t="str">
        <f>_xlfn.XLOOKUP(Tabla15[[#This Row],[cedula]],TFECHA[cedula],TFECHA[hasta],"")</f>
        <v>N/A</v>
      </c>
      <c r="P961" s="34">
        <f>_xlfn.XLOOKUP(Tabla15[[#This Row],[COD]],TNOMINA[CODIGO],TNOMINA[sbruto])</f>
        <v>15000</v>
      </c>
      <c r="Q961" s="34">
        <f>_xlfn.XLOOKUP(Tabla15[[#This Row],[COD]],TNOMINA[CODIGO],TNOMINA[ISR])</f>
        <v>0</v>
      </c>
      <c r="R961" s="34">
        <f>_xlfn.XLOOKUP(Tabla15[[#This Row],[COD]],TNOMINA[CODIGO],TNOMINA[SFS])</f>
        <v>456</v>
      </c>
      <c r="S961" s="34">
        <f>_xlfn.XLOOKUP(Tabla15[[#This Row],[COD]],TNOMINA[CODIGO],TNOMINA[AFP])</f>
        <v>430.5</v>
      </c>
      <c r="T961" s="34">
        <f>_xlfn.XLOOKUP(Tabla15[[#This Row],[COD]],TNOMINA[CODIGO],TNOMINA[Otros Descuentos])</f>
        <v>0</v>
      </c>
      <c r="U961" s="34">
        <f>_xlfn.XLOOKUP(Tabla15[[#This Row],[COD]],TNOMINA[CODIGO],TNOMINA[sneto])</f>
        <v>14088.5</v>
      </c>
      <c r="V961" s="21" t="str" cm="1">
        <f t="array" ref="V961">_xlfn.XLOOKUP(Tabla15[[#This Row],[cedula]],MINC_022025[NUMERO_DOCUMENTO],LEFT(MINC_022025[GENERO],1))</f>
        <v>M</v>
      </c>
      <c r="W961" s="56" t="str">
        <f>_xlfn.XLOOKUP(Tabla15[[#This Row],[DIRECCIÓN O DEPARTAMENTO]],MINC_022025[LUGAR_FUNCIONES],MINC_022025[LUGAR_FUNCIONES_CODIGO])</f>
        <v>01.83.02</v>
      </c>
      <c r="X961" s="21">
        <f>LEN(Tabla15[[#This Row],[CODIGO LUGAR]])</f>
        <v>8</v>
      </c>
      <c r="Y961" s="21" cm="1">
        <f t="array" ref="Y961">_xlfn.IFS(Tabla15[[#This Row],[LARGO]]=5,1,Tabla15[[#This Row],[LARGO]]=8,2,Tabla15[[#This Row],[LARGO]]=11,3,Tabla15[[#This Row],[LARGO]]=14,4,Tabla15[[#This Row],[LARGO]]=17,5,Tabla15[[#This Row],[LARGO]]=20,6)</f>
        <v>2</v>
      </c>
    </row>
    <row r="962" spans="1:25">
      <c r="A962" s="42" t="str">
        <f>Tabla15[[#This Row],[cedula]]&amp;Tabla15[[#This Row],[CTA]]&amp;Tabla15[[#This Row],[prog]]</f>
        <v>001004517562.1.1.2.0801</v>
      </c>
      <c r="B962" s="21" t="s">
        <v>1786</v>
      </c>
      <c r="C962" s="59" t="s">
        <v>1807</v>
      </c>
      <c r="D962" s="59" t="s">
        <v>5730</v>
      </c>
      <c r="E962" s="59" t="s">
        <v>5731</v>
      </c>
      <c r="F962" s="59" t="s">
        <v>1911</v>
      </c>
      <c r="G962" s="59" t="s">
        <v>2069</v>
      </c>
      <c r="H962" s="21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962" s="21" t="str">
        <f>_xlfn.XLOOKUP(Tabla15[[#This Row],[cedula]],MINC_022025[CATEGORIA_PROPIA],MINC_022025[CARGO],_xlfn.XLOOKUP(Tabla15[[#This Row],[COD]],TNOMINA[CODIGO],TNOMINA[cargo]))</f>
        <v>MAESTRO (A)</v>
      </c>
      <c r="J962" s="21" t="str">
        <f>_xlfn.XLOOKUP(Tabla15[[#This Row],[cedula]],MINC_022025[NUMERO_DOCUMENTO],MINC_022025[LUGAR_FUNCIONES])</f>
        <v>VICEMINISTERIO DE CREATIVIDAD Y FORMACION ARTISTICA</v>
      </c>
      <c r="K9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2" s="21" t="str">
        <f>_xlfn.XLOOKUP(Tabla15[[#This Row],[CARGO]],TSIMPLIFICADO[CARGO],TSIMPLIFICADO[CATEGORIA DEL SERVIDOR],Tabla15[[#This Row],[TIPO]])</f>
        <v>TEMPORALES</v>
      </c>
      <c r="M962" s="21" t="str">
        <f>IF(Tabla15[[#This Row],[CTA]]="2.1.1.3.01","TRAMITE DE PENSION",IF(Tabla15[[#This Row],[CAT1]]&lt;&gt;"",Tabla15[[#This Row],[CAT1]],Tabla15[[#This Row],[CAT2]]))</f>
        <v>TEMPORALES</v>
      </c>
      <c r="N962" s="86">
        <f>_xlfn.XLOOKUP(Tabla15[[#This Row],[cedula]],TFECHA[cedula],TFECHA[desde],"")</f>
        <v>45261</v>
      </c>
      <c r="O962" s="86" t="str">
        <f>_xlfn.XLOOKUP(Tabla15[[#This Row],[cedula]],TFECHA[cedula],TFECHA[hasta],"")</f>
        <v>N/A</v>
      </c>
      <c r="P962" s="34">
        <f>_xlfn.XLOOKUP(Tabla15[[#This Row],[COD]],TNOMINA[CODIGO],TNOMINA[sbruto])</f>
        <v>15000</v>
      </c>
      <c r="Q962" s="34">
        <f>_xlfn.XLOOKUP(Tabla15[[#This Row],[COD]],TNOMINA[CODIGO],TNOMINA[ISR])</f>
        <v>0</v>
      </c>
      <c r="R962" s="34">
        <f>_xlfn.XLOOKUP(Tabla15[[#This Row],[COD]],TNOMINA[CODIGO],TNOMINA[SFS])</f>
        <v>456</v>
      </c>
      <c r="S962" s="34">
        <f>_xlfn.XLOOKUP(Tabla15[[#This Row],[COD]],TNOMINA[CODIGO],TNOMINA[AFP])</f>
        <v>430.5</v>
      </c>
      <c r="T962" s="34">
        <f>_xlfn.XLOOKUP(Tabla15[[#This Row],[COD]],TNOMINA[CODIGO],TNOMINA[Otros Descuentos])</f>
        <v>0</v>
      </c>
      <c r="U962" s="34">
        <f>_xlfn.XLOOKUP(Tabla15[[#This Row],[COD]],TNOMINA[CODIGO],TNOMINA[sneto])</f>
        <v>14088.5</v>
      </c>
      <c r="V962" s="21" t="str" cm="1">
        <f t="array" ref="V962">_xlfn.XLOOKUP(Tabla15[[#This Row],[cedula]],MINC_022025[NUMERO_DOCUMENTO],LEFT(MINC_022025[GENERO],1))</f>
        <v>M</v>
      </c>
      <c r="W962" s="56" t="str">
        <f>_xlfn.XLOOKUP(Tabla15[[#This Row],[DIRECCIÓN O DEPARTAMENTO]],MINC_022025[LUGAR_FUNCIONES],MINC_022025[LUGAR_FUNCIONES_CODIGO])</f>
        <v>01.83.02</v>
      </c>
      <c r="X962" s="21">
        <f>LEN(Tabla15[[#This Row],[CODIGO LUGAR]])</f>
        <v>8</v>
      </c>
      <c r="Y962" s="21" cm="1">
        <f t="array" ref="Y962">_xlfn.IFS(Tabla15[[#This Row],[LARGO]]=5,1,Tabla15[[#This Row],[LARGO]]=8,2,Tabla15[[#This Row],[LARGO]]=11,3,Tabla15[[#This Row],[LARGO]]=14,4,Tabla15[[#This Row],[LARGO]]=17,5,Tabla15[[#This Row],[LARGO]]=20,6)</f>
        <v>2</v>
      </c>
    </row>
    <row r="963" spans="1:25">
      <c r="A963" s="42" t="str">
        <f>Tabla15[[#This Row],[cedula]]&amp;Tabla15[[#This Row],[CTA]]&amp;Tabla15[[#This Row],[prog]]</f>
        <v>097001248382.1.1.2.0801</v>
      </c>
      <c r="B963" s="21" t="s">
        <v>1786</v>
      </c>
      <c r="C963" s="59" t="s">
        <v>1807</v>
      </c>
      <c r="D963" s="59" t="s">
        <v>5730</v>
      </c>
      <c r="E963" s="59" t="s">
        <v>5731</v>
      </c>
      <c r="F963" s="59" t="s">
        <v>1911</v>
      </c>
      <c r="G963" s="59" t="s">
        <v>2084</v>
      </c>
      <c r="H963" s="21" t="str">
        <f>_xlfn.XLOOKUP(Tabla15[[#This Row],[cedula]],MINC_022025[CATEGORIA_PROPIA],MINC_022025[FECHA_INGRESO_PRIMER_CARGO],_xlfn.XLOOKUP(Tabla15[[#This Row],[COD]],TNOMINA[CODIGO],TNOMINA[nombre]))</f>
        <v>MARCOS VILLAMAN CASTILLO</v>
      </c>
      <c r="I963" s="21" t="str">
        <f>_xlfn.XLOOKUP(Tabla15[[#This Row],[cedula]],MINC_022025[CATEGORIA_PROPIA],MINC_022025[CARGO],_xlfn.XLOOKUP(Tabla15[[#This Row],[COD]],TNOMINA[CODIGO],TNOMINA[cargo]))</f>
        <v>MAESTRO (A)</v>
      </c>
      <c r="J963" s="21" t="str">
        <f>_xlfn.XLOOKUP(Tabla15[[#This Row],[cedula]],MINC_022025[NUMERO_DOCUMENTO],MINC_022025[LUGAR_FUNCIONES])</f>
        <v>VICEMINISTERIO DE CREATIVIDAD Y FORMACION ARTISTICA</v>
      </c>
      <c r="K9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3" s="21" t="str">
        <f>_xlfn.XLOOKUP(Tabla15[[#This Row],[CARGO]],TSIMPLIFICADO[CARGO],TSIMPLIFICADO[CATEGORIA DEL SERVIDOR],Tabla15[[#This Row],[TIPO]])</f>
        <v>TEMPORALES</v>
      </c>
      <c r="M963" s="21" t="str">
        <f>IF(Tabla15[[#This Row],[CTA]]="2.1.1.3.01","TRAMITE DE PENSION",IF(Tabla15[[#This Row],[CAT1]]&lt;&gt;"",Tabla15[[#This Row],[CAT1]],Tabla15[[#This Row],[CAT2]]))</f>
        <v>TEMPORALES</v>
      </c>
      <c r="N963" s="86">
        <f>_xlfn.XLOOKUP(Tabla15[[#This Row],[cedula]],TFECHA[cedula],TFECHA[desde],"")</f>
        <v>45261</v>
      </c>
      <c r="O963" s="86" t="str">
        <f>_xlfn.XLOOKUP(Tabla15[[#This Row],[cedula]],TFECHA[cedula],TFECHA[hasta],"")</f>
        <v>N/A</v>
      </c>
      <c r="P963" s="34">
        <f>_xlfn.XLOOKUP(Tabla15[[#This Row],[COD]],TNOMINA[CODIGO],TNOMINA[sbruto])</f>
        <v>15000</v>
      </c>
      <c r="Q963" s="34">
        <f>_xlfn.XLOOKUP(Tabla15[[#This Row],[COD]],TNOMINA[CODIGO],TNOMINA[ISR])</f>
        <v>0</v>
      </c>
      <c r="R963" s="34">
        <f>_xlfn.XLOOKUP(Tabla15[[#This Row],[COD]],TNOMINA[CODIGO],TNOMINA[SFS])</f>
        <v>456</v>
      </c>
      <c r="S963" s="34">
        <f>_xlfn.XLOOKUP(Tabla15[[#This Row],[COD]],TNOMINA[CODIGO],TNOMINA[AFP])</f>
        <v>430.5</v>
      </c>
      <c r="T963" s="34">
        <f>_xlfn.XLOOKUP(Tabla15[[#This Row],[COD]],TNOMINA[CODIGO],TNOMINA[Otros Descuentos])</f>
        <v>0</v>
      </c>
      <c r="U963" s="34">
        <f>_xlfn.XLOOKUP(Tabla15[[#This Row],[COD]],TNOMINA[CODIGO],TNOMINA[sneto])</f>
        <v>14088.5</v>
      </c>
      <c r="V963" s="21" t="str" cm="1">
        <f t="array" ref="V963">_xlfn.XLOOKUP(Tabla15[[#This Row],[cedula]],MINC_022025[NUMERO_DOCUMENTO],LEFT(MINC_022025[GENERO],1))</f>
        <v>M</v>
      </c>
      <c r="W963" s="56" t="str">
        <f>_xlfn.XLOOKUP(Tabla15[[#This Row],[DIRECCIÓN O DEPARTAMENTO]],MINC_022025[LUGAR_FUNCIONES],MINC_022025[LUGAR_FUNCIONES_CODIGO])</f>
        <v>01.83.02</v>
      </c>
      <c r="X963" s="21">
        <f>LEN(Tabla15[[#This Row],[CODIGO LUGAR]])</f>
        <v>8</v>
      </c>
      <c r="Y963" s="21" cm="1">
        <f t="array" ref="Y963">_xlfn.IFS(Tabla15[[#This Row],[LARGO]]=5,1,Tabla15[[#This Row],[LARGO]]=8,2,Tabla15[[#This Row],[LARGO]]=11,3,Tabla15[[#This Row],[LARGO]]=14,4,Tabla15[[#This Row],[LARGO]]=17,5,Tabla15[[#This Row],[LARGO]]=20,6)</f>
        <v>2</v>
      </c>
    </row>
    <row r="964" spans="1:25">
      <c r="A964" s="42" t="str">
        <f>Tabla15[[#This Row],[cedula]]&amp;Tabla15[[#This Row],[CTA]]&amp;Tabla15[[#This Row],[prog]]</f>
        <v>001049078452.1.1.2.0801</v>
      </c>
      <c r="B964" s="21" t="s">
        <v>1786</v>
      </c>
      <c r="C964" s="59" t="s">
        <v>1807</v>
      </c>
      <c r="D964" s="59" t="s">
        <v>5730</v>
      </c>
      <c r="E964" s="59" t="s">
        <v>5731</v>
      </c>
      <c r="F964" s="59" t="s">
        <v>1911</v>
      </c>
      <c r="G964" s="59" t="s">
        <v>2092</v>
      </c>
      <c r="H964" s="21" t="str">
        <f>_xlfn.XLOOKUP(Tabla15[[#This Row],[cedula]],MINC_022025[CATEGORIA_PROPIA],MINC_022025[FECHA_INGRESO_PRIMER_CARGO],_xlfn.XLOOKUP(Tabla15[[#This Row],[COD]],TNOMINA[CODIGO],TNOMINA[nombre]))</f>
        <v>MARLENE AYBAR FAMILIA</v>
      </c>
      <c r="I964" s="21" t="str">
        <f>_xlfn.XLOOKUP(Tabla15[[#This Row],[cedula]],MINC_022025[CATEGORIA_PROPIA],MINC_022025[CARGO],_xlfn.XLOOKUP(Tabla15[[#This Row],[COD]],TNOMINA[CODIGO],TNOMINA[cargo]))</f>
        <v>MAESTRO (A)</v>
      </c>
      <c r="J964" s="21" t="str">
        <f>_xlfn.XLOOKUP(Tabla15[[#This Row],[cedula]],MINC_022025[NUMERO_DOCUMENTO],MINC_022025[LUGAR_FUNCIONES])</f>
        <v>VICEMINISTERIO DE CREATIVIDAD Y FORMACION ARTISTICA</v>
      </c>
      <c r="K9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4" s="21" t="str">
        <f>_xlfn.XLOOKUP(Tabla15[[#This Row],[CARGO]],TSIMPLIFICADO[CARGO],TSIMPLIFICADO[CATEGORIA DEL SERVIDOR],Tabla15[[#This Row],[TIPO]])</f>
        <v>TEMPORALES</v>
      </c>
      <c r="M964" s="21" t="str">
        <f>IF(Tabla15[[#This Row],[CTA]]="2.1.1.3.01","TRAMITE DE PENSION",IF(Tabla15[[#This Row],[CAT1]]&lt;&gt;"",Tabla15[[#This Row],[CAT1]],Tabla15[[#This Row],[CAT2]]))</f>
        <v>TEMPORALES</v>
      </c>
      <c r="N964" s="86">
        <f>_xlfn.XLOOKUP(Tabla15[[#This Row],[cedula]],TFECHA[cedula],TFECHA[desde],"")</f>
        <v>45261</v>
      </c>
      <c r="O964" s="86" t="str">
        <f>_xlfn.XLOOKUP(Tabla15[[#This Row],[cedula]],TFECHA[cedula],TFECHA[hasta],"")</f>
        <v>N/A</v>
      </c>
      <c r="P964" s="34">
        <f>_xlfn.XLOOKUP(Tabla15[[#This Row],[COD]],TNOMINA[CODIGO],TNOMINA[sbruto])</f>
        <v>11000</v>
      </c>
      <c r="Q964" s="34">
        <f>_xlfn.XLOOKUP(Tabla15[[#This Row],[COD]],TNOMINA[CODIGO],TNOMINA[ISR])</f>
        <v>0</v>
      </c>
      <c r="R964" s="34">
        <f>_xlfn.XLOOKUP(Tabla15[[#This Row],[COD]],TNOMINA[CODIGO],TNOMINA[SFS])</f>
        <v>334.4</v>
      </c>
      <c r="S964" s="34">
        <f>_xlfn.XLOOKUP(Tabla15[[#This Row],[COD]],TNOMINA[CODIGO],TNOMINA[AFP])</f>
        <v>315.7</v>
      </c>
      <c r="T964" s="34">
        <f>_xlfn.XLOOKUP(Tabla15[[#This Row],[COD]],TNOMINA[CODIGO],TNOMINA[Otros Descuentos])</f>
        <v>0</v>
      </c>
      <c r="U964" s="34">
        <f>_xlfn.XLOOKUP(Tabla15[[#This Row],[COD]],TNOMINA[CODIGO],TNOMINA[sneto])</f>
        <v>10324.9</v>
      </c>
      <c r="V964" s="21" t="str" cm="1">
        <f t="array" ref="V964">_xlfn.XLOOKUP(Tabla15[[#This Row],[cedula]],MINC_022025[NUMERO_DOCUMENTO],LEFT(MINC_022025[GENERO],1))</f>
        <v>F</v>
      </c>
      <c r="W964" s="56" t="str">
        <f>_xlfn.XLOOKUP(Tabla15[[#This Row],[DIRECCIÓN O DEPARTAMENTO]],MINC_022025[LUGAR_FUNCIONES],MINC_022025[LUGAR_FUNCIONES_CODIGO])</f>
        <v>01.83.02</v>
      </c>
      <c r="X964" s="21">
        <f>LEN(Tabla15[[#This Row],[CODIGO LUGAR]])</f>
        <v>8</v>
      </c>
      <c r="Y964" s="21" cm="1">
        <f t="array" ref="Y964">_xlfn.IFS(Tabla15[[#This Row],[LARGO]]=5,1,Tabla15[[#This Row],[LARGO]]=8,2,Tabla15[[#This Row],[LARGO]]=11,3,Tabla15[[#This Row],[LARGO]]=14,4,Tabla15[[#This Row],[LARGO]]=17,5,Tabla15[[#This Row],[LARGO]]=20,6)</f>
        <v>2</v>
      </c>
    </row>
    <row r="965" spans="1:25">
      <c r="A965" s="42" t="str">
        <f>Tabla15[[#This Row],[cedula]]&amp;Tabla15[[#This Row],[CTA]]&amp;Tabla15[[#This Row],[prog]]</f>
        <v>402361692862.1.1.2.0801</v>
      </c>
      <c r="B965" s="21" t="s">
        <v>1786</v>
      </c>
      <c r="C965" s="59" t="s">
        <v>1807</v>
      </c>
      <c r="D965" s="59" t="s">
        <v>5730</v>
      </c>
      <c r="E965" s="59" t="s">
        <v>5731</v>
      </c>
      <c r="F965" s="59" t="s">
        <v>1911</v>
      </c>
      <c r="G965" s="59" t="s">
        <v>1921</v>
      </c>
      <c r="H965" s="21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965" s="21" t="str">
        <f>_xlfn.XLOOKUP(Tabla15[[#This Row],[cedula]],MINC_022025[CATEGORIA_PROPIA],MINC_022025[CARGO],_xlfn.XLOOKUP(Tabla15[[#This Row],[COD]],TNOMINA[CODIGO],TNOMINA[cargo]))</f>
        <v>MAESTRO (A)</v>
      </c>
      <c r="J965" s="21" t="str">
        <f>_xlfn.XLOOKUP(Tabla15[[#This Row],[cedula]],MINC_022025[NUMERO_DOCUMENTO],MINC_022025[LUGAR_FUNCIONES])</f>
        <v>VICEMINISTERIO DE CREATIVIDAD Y FORMACION ARTISTICA</v>
      </c>
      <c r="K9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5" s="21" t="str">
        <f>_xlfn.XLOOKUP(Tabla15[[#This Row],[CARGO]],TSIMPLIFICADO[CARGO],TSIMPLIFICADO[CATEGORIA DEL SERVIDOR],Tabla15[[#This Row],[TIPO]])</f>
        <v>TEMPORALES</v>
      </c>
      <c r="M965" s="21" t="str">
        <f>IF(Tabla15[[#This Row],[CTA]]="2.1.1.3.01","TRAMITE DE PENSION",IF(Tabla15[[#This Row],[CAT1]]&lt;&gt;"",Tabla15[[#This Row],[CAT1]],Tabla15[[#This Row],[CAT2]]))</f>
        <v>TEMPORALES</v>
      </c>
      <c r="N965" s="86">
        <f>_xlfn.XLOOKUP(Tabla15[[#This Row],[cedula]],TFECHA[cedula],TFECHA[desde],"")</f>
        <v>45231</v>
      </c>
      <c r="O965" s="86" t="str">
        <f>_xlfn.XLOOKUP(Tabla15[[#This Row],[cedula]],TFECHA[cedula],TFECHA[hasta],"")</f>
        <v>N/A</v>
      </c>
      <c r="P965" s="34">
        <f>_xlfn.XLOOKUP(Tabla15[[#This Row],[COD]],TNOMINA[CODIGO],TNOMINA[sbruto])</f>
        <v>10000</v>
      </c>
      <c r="Q965" s="34">
        <f>_xlfn.XLOOKUP(Tabla15[[#This Row],[COD]],TNOMINA[CODIGO],TNOMINA[ISR])</f>
        <v>0</v>
      </c>
      <c r="R965" s="34">
        <f>_xlfn.XLOOKUP(Tabla15[[#This Row],[COD]],TNOMINA[CODIGO],TNOMINA[SFS])</f>
        <v>304</v>
      </c>
      <c r="S965" s="34">
        <f>_xlfn.XLOOKUP(Tabla15[[#This Row],[COD]],TNOMINA[CODIGO],TNOMINA[AFP])</f>
        <v>287</v>
      </c>
      <c r="T965" s="34">
        <f>_xlfn.XLOOKUP(Tabla15[[#This Row],[COD]],TNOMINA[CODIGO],TNOMINA[Otros Descuentos])</f>
        <v>0</v>
      </c>
      <c r="U965" s="34">
        <f>_xlfn.XLOOKUP(Tabla15[[#This Row],[COD]],TNOMINA[CODIGO],TNOMINA[sneto])</f>
        <v>9384</v>
      </c>
      <c r="V965" s="21" t="str" cm="1">
        <f t="array" ref="V965">_xlfn.XLOOKUP(Tabla15[[#This Row],[cedula]],MINC_022025[NUMERO_DOCUMENTO],LEFT(MINC_022025[GENERO],1))</f>
        <v>F</v>
      </c>
      <c r="W965" s="56" t="str">
        <f>_xlfn.XLOOKUP(Tabla15[[#This Row],[DIRECCIÓN O DEPARTAMENTO]],MINC_022025[LUGAR_FUNCIONES],MINC_022025[LUGAR_FUNCIONES_CODIGO])</f>
        <v>01.83.02</v>
      </c>
      <c r="X965" s="21">
        <f>LEN(Tabla15[[#This Row],[CODIGO LUGAR]])</f>
        <v>8</v>
      </c>
      <c r="Y965" s="21" cm="1">
        <f t="array" ref="Y965">_xlfn.IFS(Tabla15[[#This Row],[LARGO]]=5,1,Tabla15[[#This Row],[LARGO]]=8,2,Tabla15[[#This Row],[LARGO]]=11,3,Tabla15[[#This Row],[LARGO]]=14,4,Tabla15[[#This Row],[LARGO]]=17,5,Tabla15[[#This Row],[LARGO]]=20,6)</f>
        <v>2</v>
      </c>
    </row>
    <row r="966" spans="1:25">
      <c r="A966" s="42" t="str">
        <f>Tabla15[[#This Row],[cedula]]&amp;Tabla15[[#This Row],[CTA]]&amp;Tabla15[[#This Row],[prog]]</f>
        <v>402126857272.1.1.2.0801</v>
      </c>
      <c r="B966" s="21" t="s">
        <v>1786</v>
      </c>
      <c r="C966" s="59" t="s">
        <v>1807</v>
      </c>
      <c r="D966" s="59" t="s">
        <v>5730</v>
      </c>
      <c r="E966" s="59" t="s">
        <v>5731</v>
      </c>
      <c r="F966" s="59" t="s">
        <v>1911</v>
      </c>
      <c r="G966" s="59" t="s">
        <v>1734</v>
      </c>
      <c r="H966" s="21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966" s="21" t="str">
        <f>_xlfn.XLOOKUP(Tabla15[[#This Row],[cedula]],MINC_022025[CATEGORIA_PROPIA],MINC_022025[CARGO],_xlfn.XLOOKUP(Tabla15[[#This Row],[COD]],TNOMINA[CODIGO],TNOMINA[cargo]))</f>
        <v>MAESTRO DE ARTESANIA</v>
      </c>
      <c r="J966" s="21" t="str">
        <f>_xlfn.XLOOKUP(Tabla15[[#This Row],[cedula]],MINC_022025[NUMERO_DOCUMENTO],MINC_022025[LUGAR_FUNCIONES])</f>
        <v>VICEMINISTERIO DE CREATIVIDAD Y FORMACION ARTISTICA</v>
      </c>
      <c r="K9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6" s="21" t="str">
        <f>_xlfn.XLOOKUP(Tabla15[[#This Row],[CARGO]],TSIMPLIFICADO[CARGO],TSIMPLIFICADO[CATEGORIA DEL SERVIDOR],Tabla15[[#This Row],[TIPO]])</f>
        <v>ESTATUTO SIMPLIFICADO</v>
      </c>
      <c r="M966" s="21" t="str">
        <f>IF(Tabla15[[#This Row],[CTA]]="2.1.1.3.01","TRAMITE DE PENSION",IF(Tabla15[[#This Row],[CAT1]]&lt;&gt;"",Tabla15[[#This Row],[CAT1]],Tabla15[[#This Row],[CAT2]]))</f>
        <v>ESTATUTO SIMPLIFICADO</v>
      </c>
      <c r="N966" s="86">
        <f>_xlfn.XLOOKUP(Tabla15[[#This Row],[cedula]],TFECHA[cedula],TFECHA[desde],"")</f>
        <v>45170</v>
      </c>
      <c r="O966" s="86" t="str">
        <f>_xlfn.XLOOKUP(Tabla15[[#This Row],[cedula]],TFECHA[cedula],TFECHA[hasta],"")</f>
        <v>N/A</v>
      </c>
      <c r="P966" s="34">
        <f>_xlfn.XLOOKUP(Tabla15[[#This Row],[COD]],TNOMINA[CODIGO],TNOMINA[sbruto])</f>
        <v>10000</v>
      </c>
      <c r="Q966" s="34">
        <f>_xlfn.XLOOKUP(Tabla15[[#This Row],[COD]],TNOMINA[CODIGO],TNOMINA[ISR])</f>
        <v>0</v>
      </c>
      <c r="R966" s="34">
        <f>_xlfn.XLOOKUP(Tabla15[[#This Row],[COD]],TNOMINA[CODIGO],TNOMINA[SFS])</f>
        <v>304</v>
      </c>
      <c r="S966" s="34">
        <f>_xlfn.XLOOKUP(Tabla15[[#This Row],[COD]],TNOMINA[CODIGO],TNOMINA[AFP])</f>
        <v>287</v>
      </c>
      <c r="T966" s="34">
        <f>_xlfn.XLOOKUP(Tabla15[[#This Row],[COD]],TNOMINA[CODIGO],TNOMINA[Otros Descuentos])</f>
        <v>0</v>
      </c>
      <c r="U966" s="34">
        <f>_xlfn.XLOOKUP(Tabla15[[#This Row],[COD]],TNOMINA[CODIGO],TNOMINA[sneto])</f>
        <v>9384</v>
      </c>
      <c r="V966" s="21" t="str" cm="1">
        <f t="array" ref="V966">_xlfn.XLOOKUP(Tabla15[[#This Row],[cedula]],MINC_022025[NUMERO_DOCUMENTO],LEFT(MINC_022025[GENERO],1))</f>
        <v>M</v>
      </c>
      <c r="W966" s="56" t="str">
        <f>_xlfn.XLOOKUP(Tabla15[[#This Row],[DIRECCIÓN O DEPARTAMENTO]],MINC_022025[LUGAR_FUNCIONES],MINC_022025[LUGAR_FUNCIONES_CODIGO])</f>
        <v>01.83.02</v>
      </c>
      <c r="X966" s="21">
        <f>LEN(Tabla15[[#This Row],[CODIGO LUGAR]])</f>
        <v>8</v>
      </c>
      <c r="Y966" s="21" cm="1">
        <f t="array" ref="Y966">_xlfn.IFS(Tabla15[[#This Row],[LARGO]]=5,1,Tabla15[[#This Row],[LARGO]]=8,2,Tabla15[[#This Row],[LARGO]]=11,3,Tabla15[[#This Row],[LARGO]]=14,4,Tabla15[[#This Row],[LARGO]]=17,5,Tabla15[[#This Row],[LARGO]]=20,6)</f>
        <v>2</v>
      </c>
    </row>
    <row r="967" spans="1:25">
      <c r="A967" s="42" t="str">
        <f>Tabla15[[#This Row],[cedula]]&amp;Tabla15[[#This Row],[CTA]]&amp;Tabla15[[#This Row],[prog]]</f>
        <v>031034216362.1.1.2.0801</v>
      </c>
      <c r="B967" s="21" t="s">
        <v>1786</v>
      </c>
      <c r="C967" s="59" t="s">
        <v>1807</v>
      </c>
      <c r="D967" s="59" t="s">
        <v>5730</v>
      </c>
      <c r="E967" s="59" t="s">
        <v>5731</v>
      </c>
      <c r="F967" s="59" t="s">
        <v>1911</v>
      </c>
      <c r="G967" s="59" t="s">
        <v>2401</v>
      </c>
      <c r="H967" s="21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967" s="21" t="str">
        <f>_xlfn.XLOOKUP(Tabla15[[#This Row],[cedula]],MINC_022025[CATEGORIA_PROPIA],MINC_022025[CARGO],_xlfn.XLOOKUP(Tabla15[[#This Row],[COD]],TNOMINA[CODIGO],TNOMINA[cargo]))</f>
        <v>DIRECTOR (A)</v>
      </c>
      <c r="J967" s="21" t="str">
        <f>_xlfn.XLOOKUP(Tabla15[[#This Row],[cedula]],MINC_022025[NUMERO_DOCUMENTO],MINC_022025[LUGAR_FUNCIONES])</f>
        <v>VICEMINISTERIO DE PATRIMONIO CULTURAL</v>
      </c>
      <c r="K9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7" s="21" t="str">
        <f>_xlfn.XLOOKUP(Tabla15[[#This Row],[CARGO]],TSIMPLIFICADO[CARGO],TSIMPLIFICADO[CATEGORIA DEL SERVIDOR],Tabla15[[#This Row],[TIPO]])</f>
        <v>TEMPORALES</v>
      </c>
      <c r="M967" s="21" t="str">
        <f>IF(Tabla15[[#This Row],[CTA]]="2.1.1.3.01","TRAMITE DE PENSION",IF(Tabla15[[#This Row],[CAT1]]&lt;&gt;"",Tabla15[[#This Row],[CAT1]],Tabla15[[#This Row],[CAT2]]))</f>
        <v>TEMPORALES</v>
      </c>
      <c r="N967" s="86">
        <f>_xlfn.XLOOKUP(Tabla15[[#This Row],[cedula]],TFECHA[cedula],TFECHA[desde],"")</f>
        <v>45717</v>
      </c>
      <c r="O967" s="86" t="str">
        <f>_xlfn.XLOOKUP(Tabla15[[#This Row],[cedula]],TFECHA[cedula],TFECHA[hasta],"")</f>
        <v>N/A</v>
      </c>
      <c r="P967" s="34">
        <f>_xlfn.XLOOKUP(Tabla15[[#This Row],[COD]],TNOMINA[CODIGO],TNOMINA[sbruto])</f>
        <v>170000</v>
      </c>
      <c r="Q967" s="34">
        <f>_xlfn.XLOOKUP(Tabla15[[#This Row],[COD]],TNOMINA[CODIGO],TNOMINA[ISR])</f>
        <v>28571.119999999999</v>
      </c>
      <c r="R967" s="34">
        <f>_xlfn.XLOOKUP(Tabla15[[#This Row],[COD]],TNOMINA[CODIGO],TNOMINA[SFS])</f>
        <v>5168</v>
      </c>
      <c r="S967" s="34">
        <f>_xlfn.XLOOKUP(Tabla15[[#This Row],[COD]],TNOMINA[CODIGO],TNOMINA[AFP])</f>
        <v>4879</v>
      </c>
      <c r="T967" s="34">
        <f>_xlfn.XLOOKUP(Tabla15[[#This Row],[COD]],TNOMINA[CODIGO],TNOMINA[Otros Descuentos])</f>
        <v>25</v>
      </c>
      <c r="U967" s="34">
        <f>_xlfn.XLOOKUP(Tabla15[[#This Row],[COD]],TNOMINA[CODIGO],TNOMINA[sneto])</f>
        <v>131356.88</v>
      </c>
      <c r="V967" s="21" t="str" cm="1">
        <f t="array" ref="V967">_xlfn.XLOOKUP(Tabla15[[#This Row],[cedula]],MINC_022025[NUMERO_DOCUMENTO],LEFT(MINC_022025[GENERO],1))</f>
        <v>F</v>
      </c>
      <c r="W967" s="56" t="str">
        <f>_xlfn.XLOOKUP(Tabla15[[#This Row],[DIRECCIÓN O DEPARTAMENTO]],MINC_022025[LUGAR_FUNCIONES],MINC_022025[LUGAR_FUNCIONES_CODIGO])</f>
        <v>01.83.03</v>
      </c>
      <c r="X967" s="21">
        <f>LEN(Tabla15[[#This Row],[CODIGO LUGAR]])</f>
        <v>8</v>
      </c>
      <c r="Y967" s="21" cm="1">
        <f t="array" ref="Y967">_xlfn.IFS(Tabla15[[#This Row],[LARGO]]=5,1,Tabla15[[#This Row],[LARGO]]=8,2,Tabla15[[#This Row],[LARGO]]=11,3,Tabla15[[#This Row],[LARGO]]=14,4,Tabla15[[#This Row],[LARGO]]=17,5,Tabla15[[#This Row],[LARGO]]=20,6)</f>
        <v>2</v>
      </c>
    </row>
    <row r="968" spans="1:25">
      <c r="A968" s="42" t="str">
        <f>Tabla15[[#This Row],[cedula]]&amp;Tabla15[[#This Row],[CTA]]&amp;Tabla15[[#This Row],[prog]]</f>
        <v>001012132392.1.1.2.0801</v>
      </c>
      <c r="B968" s="21" t="s">
        <v>1786</v>
      </c>
      <c r="C968" s="59" t="s">
        <v>1807</v>
      </c>
      <c r="D968" s="59" t="s">
        <v>5730</v>
      </c>
      <c r="E968" s="59" t="s">
        <v>5731</v>
      </c>
      <c r="F968" s="59" t="s">
        <v>1911</v>
      </c>
      <c r="G968" s="59" t="s">
        <v>2883</v>
      </c>
      <c r="H968" s="21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968" s="21" t="str">
        <f>_xlfn.XLOOKUP(Tabla15[[#This Row],[cedula]],MINC_022025[CATEGORIA_PROPIA],MINC_022025[CARGO],_xlfn.XLOOKUP(Tabla15[[#This Row],[COD]],TNOMINA[CODIGO],TNOMINA[cargo]))</f>
        <v>ARQUITECTO (A)</v>
      </c>
      <c r="J968" s="21" t="str">
        <f>_xlfn.XLOOKUP(Tabla15[[#This Row],[cedula]],MINC_022025[NUMERO_DOCUMENTO],MINC_022025[LUGAR_FUNCIONES])</f>
        <v>VICEMINISTERIO DE PATRIMONIO CULTURAL</v>
      </c>
      <c r="K9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8" s="21" t="str">
        <f>_xlfn.XLOOKUP(Tabla15[[#This Row],[CARGO]],TSIMPLIFICADO[CARGO],TSIMPLIFICADO[CATEGORIA DEL SERVIDOR],Tabla15[[#This Row],[TIPO]])</f>
        <v>TEMPORALES</v>
      </c>
      <c r="M968" s="21" t="str">
        <f>IF(Tabla15[[#This Row],[CTA]]="2.1.1.3.01","TRAMITE DE PENSION",IF(Tabla15[[#This Row],[CAT1]]&lt;&gt;"",Tabla15[[#This Row],[CAT1]],Tabla15[[#This Row],[CAT2]]))</f>
        <v>TEMPORALES</v>
      </c>
      <c r="N968" s="86">
        <f>_xlfn.XLOOKUP(Tabla15[[#This Row],[cedula]],TFECHA[cedula],TFECHA[desde],"")</f>
        <v>45474</v>
      </c>
      <c r="O968" s="86" t="str">
        <f>_xlfn.XLOOKUP(Tabla15[[#This Row],[cedula]],TFECHA[cedula],TFECHA[hasta],"")</f>
        <v>N/A</v>
      </c>
      <c r="P968" s="34">
        <f>_xlfn.XLOOKUP(Tabla15[[#This Row],[COD]],TNOMINA[CODIGO],TNOMINA[sbruto])</f>
        <v>70000</v>
      </c>
      <c r="Q968" s="34">
        <f>_xlfn.XLOOKUP(Tabla15[[#This Row],[COD]],TNOMINA[CODIGO],TNOMINA[ISR])</f>
        <v>5368.48</v>
      </c>
      <c r="R968" s="34">
        <f>_xlfn.XLOOKUP(Tabla15[[#This Row],[COD]],TNOMINA[CODIGO],TNOMINA[SFS])</f>
        <v>2128</v>
      </c>
      <c r="S968" s="34">
        <f>_xlfn.XLOOKUP(Tabla15[[#This Row],[COD]],TNOMINA[CODIGO],TNOMINA[AFP])</f>
        <v>2009</v>
      </c>
      <c r="T968" s="34">
        <f>_xlfn.XLOOKUP(Tabla15[[#This Row],[COD]],TNOMINA[CODIGO],TNOMINA[Otros Descuentos])</f>
        <v>25.000000000007276</v>
      </c>
      <c r="U968" s="34">
        <f>_xlfn.XLOOKUP(Tabla15[[#This Row],[COD]],TNOMINA[CODIGO],TNOMINA[sneto])</f>
        <v>60469.52</v>
      </c>
      <c r="V968" s="21" t="str" cm="1">
        <f t="array" ref="V968">_xlfn.XLOOKUP(Tabla15[[#This Row],[cedula]],MINC_022025[NUMERO_DOCUMENTO],LEFT(MINC_022025[GENERO],1))</f>
        <v>F</v>
      </c>
      <c r="W968" s="56" t="str">
        <f>_xlfn.XLOOKUP(Tabla15[[#This Row],[DIRECCIÓN O DEPARTAMENTO]],MINC_022025[LUGAR_FUNCIONES],MINC_022025[LUGAR_FUNCIONES_CODIGO])</f>
        <v>01.83.03</v>
      </c>
      <c r="X968" s="21">
        <f>LEN(Tabla15[[#This Row],[CODIGO LUGAR]])</f>
        <v>8</v>
      </c>
      <c r="Y968" s="21" cm="1">
        <f t="array" ref="Y968">_xlfn.IFS(Tabla15[[#This Row],[LARGO]]=5,1,Tabla15[[#This Row],[LARGO]]=8,2,Tabla15[[#This Row],[LARGO]]=11,3,Tabla15[[#This Row],[LARGO]]=14,4,Tabla15[[#This Row],[LARGO]]=17,5,Tabla15[[#This Row],[LARGO]]=20,6)</f>
        <v>2</v>
      </c>
    </row>
    <row r="969" spans="1:25">
      <c r="A969" s="42" t="str">
        <f>Tabla15[[#This Row],[cedula]]&amp;Tabla15[[#This Row],[CTA]]&amp;Tabla15[[#This Row],[prog]]</f>
        <v>050000637752.1.1.2.0801</v>
      </c>
      <c r="B969" s="21" t="s">
        <v>1786</v>
      </c>
      <c r="C969" s="59" t="s">
        <v>1807</v>
      </c>
      <c r="D969" s="59" t="s">
        <v>5730</v>
      </c>
      <c r="E969" s="59" t="s">
        <v>5731</v>
      </c>
      <c r="F969" s="59" t="s">
        <v>1911</v>
      </c>
      <c r="G969" s="59" t="s">
        <v>2120</v>
      </c>
      <c r="H969" s="21" t="str">
        <f>_xlfn.XLOOKUP(Tabla15[[#This Row],[cedula]],MINC_022025[CATEGORIA_PROPIA],MINC_022025[FECHA_INGRESO_PRIMER_CARGO],_xlfn.XLOOKUP(Tabla15[[#This Row],[COD]],TNOMINA[CODIGO],TNOMINA[nombre]))</f>
        <v>ROSA ELBA PAEZ</v>
      </c>
      <c r="I969" s="21" t="str">
        <f>_xlfn.XLOOKUP(Tabla15[[#This Row],[cedula]],MINC_022025[CATEGORIA_PROPIA],MINC_022025[CARGO],_xlfn.XLOOKUP(Tabla15[[#This Row],[COD]],TNOMINA[CODIGO],TNOMINA[cargo]))</f>
        <v>COORD. OPERATIVO</v>
      </c>
      <c r="J969" s="21" t="str">
        <f>_xlfn.XLOOKUP(Tabla15[[#This Row],[cedula]],MINC_022025[NUMERO_DOCUMENTO],MINC_022025[LUGAR_FUNCIONES])</f>
        <v>VICEMINISTERIO DE PATRIMONIO CULTURAL</v>
      </c>
      <c r="K9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69" s="21" t="str">
        <f>_xlfn.XLOOKUP(Tabla15[[#This Row],[CARGO]],TSIMPLIFICADO[CARGO],TSIMPLIFICADO[CATEGORIA DEL SERVIDOR],Tabla15[[#This Row],[TIPO]])</f>
        <v>TEMPORALES</v>
      </c>
      <c r="M969" s="21" t="str">
        <f>IF(Tabla15[[#This Row],[CTA]]="2.1.1.3.01","TRAMITE DE PENSION",IF(Tabla15[[#This Row],[CAT1]]&lt;&gt;"",Tabla15[[#This Row],[CAT1]],Tabla15[[#This Row],[CAT2]]))</f>
        <v>TEMPORALES</v>
      </c>
      <c r="N969" s="86">
        <f>_xlfn.XLOOKUP(Tabla15[[#This Row],[cedula]],TFECHA[cedula],TFECHA[desde],"")</f>
        <v>45261</v>
      </c>
      <c r="O969" s="86" t="str">
        <f>_xlfn.XLOOKUP(Tabla15[[#This Row],[cedula]],TFECHA[cedula],TFECHA[hasta],"")</f>
        <v>N/A</v>
      </c>
      <c r="P969" s="34">
        <f>_xlfn.XLOOKUP(Tabla15[[#This Row],[COD]],TNOMINA[CODIGO],TNOMINA[sbruto])</f>
        <v>60000</v>
      </c>
      <c r="Q969" s="34">
        <f>_xlfn.XLOOKUP(Tabla15[[#This Row],[COD]],TNOMINA[CODIGO],TNOMINA[ISR])</f>
        <v>3486.68</v>
      </c>
      <c r="R969" s="34">
        <f>_xlfn.XLOOKUP(Tabla15[[#This Row],[COD]],TNOMINA[CODIGO],TNOMINA[SFS])</f>
        <v>1824</v>
      </c>
      <c r="S969" s="34">
        <f>_xlfn.XLOOKUP(Tabla15[[#This Row],[COD]],TNOMINA[CODIGO],TNOMINA[AFP])</f>
        <v>1722</v>
      </c>
      <c r="T969" s="34">
        <f>_xlfn.XLOOKUP(Tabla15[[#This Row],[COD]],TNOMINA[CODIGO],TNOMINA[Otros Descuentos])</f>
        <v>125</v>
      </c>
      <c r="U969" s="34">
        <f>_xlfn.XLOOKUP(Tabla15[[#This Row],[COD]],TNOMINA[CODIGO],TNOMINA[sneto])</f>
        <v>52842.32</v>
      </c>
      <c r="V969" s="21" t="str" cm="1">
        <f t="array" ref="V969">_xlfn.XLOOKUP(Tabla15[[#This Row],[cedula]],MINC_022025[NUMERO_DOCUMENTO],LEFT(MINC_022025[GENERO],1))</f>
        <v>F</v>
      </c>
      <c r="W969" s="56" t="str">
        <f>_xlfn.XLOOKUP(Tabla15[[#This Row],[DIRECCIÓN O DEPARTAMENTO]],MINC_022025[LUGAR_FUNCIONES],MINC_022025[LUGAR_FUNCIONES_CODIGO])</f>
        <v>01.83.03</v>
      </c>
      <c r="X969" s="21">
        <f>LEN(Tabla15[[#This Row],[CODIGO LUGAR]])</f>
        <v>8</v>
      </c>
      <c r="Y969" s="21" cm="1">
        <f t="array" ref="Y969">_xlfn.IFS(Tabla15[[#This Row],[LARGO]]=5,1,Tabla15[[#This Row],[LARGO]]=8,2,Tabla15[[#This Row],[LARGO]]=11,3,Tabla15[[#This Row],[LARGO]]=14,4,Tabla15[[#This Row],[LARGO]]=17,5,Tabla15[[#This Row],[LARGO]]=20,6)</f>
        <v>2</v>
      </c>
    </row>
    <row r="970" spans="1:25">
      <c r="A970" s="42" t="str">
        <f>Tabla15[[#This Row],[cedula]]&amp;Tabla15[[#This Row],[CTA]]&amp;Tabla15[[#This Row],[prog]]</f>
        <v>001134828142.1.1.2.0801</v>
      </c>
      <c r="B970" s="21" t="s">
        <v>1786</v>
      </c>
      <c r="C970" s="59" t="s">
        <v>1807</v>
      </c>
      <c r="D970" s="59" t="s">
        <v>5730</v>
      </c>
      <c r="E970" s="59" t="s">
        <v>5731</v>
      </c>
      <c r="F970" s="59" t="s">
        <v>1911</v>
      </c>
      <c r="G970" s="59" t="s">
        <v>1888</v>
      </c>
      <c r="H970" s="21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970" s="21" t="str">
        <f>_xlfn.XLOOKUP(Tabla15[[#This Row],[cedula]],MINC_022025[CATEGORIA_PROPIA],MINC_022025[CARGO],_xlfn.XLOOKUP(Tabla15[[#This Row],[COD]],TNOMINA[CODIGO],TNOMINA[cargo]))</f>
        <v>TECNICO DE REGISTRO DE OBRAS</v>
      </c>
      <c r="J970" s="21" t="str">
        <f>_xlfn.XLOOKUP(Tabla15[[#This Row],[cedula]],MINC_022025[NUMERO_DOCUMENTO],MINC_022025[LUGAR_FUNCIONES])</f>
        <v>VICEMINISTERIO DE PATRIMONIO CULTURAL</v>
      </c>
      <c r="K9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0" s="21" t="str">
        <f>_xlfn.XLOOKUP(Tabla15[[#This Row],[CARGO]],TSIMPLIFICADO[CARGO],TSIMPLIFICADO[CATEGORIA DEL SERVIDOR],Tabla15[[#This Row],[TIPO]])</f>
        <v>TEMPORALES</v>
      </c>
      <c r="M970" s="21" t="str">
        <f>IF(Tabla15[[#This Row],[CTA]]="2.1.1.3.01","TRAMITE DE PENSION",IF(Tabla15[[#This Row],[CAT1]]&lt;&gt;"",Tabla15[[#This Row],[CAT1]],Tabla15[[#This Row],[CAT2]]))</f>
        <v>TEMPORALES</v>
      </c>
      <c r="N970" s="86">
        <f>_xlfn.XLOOKUP(Tabla15[[#This Row],[cedula]],TFECHA[cedula],TFECHA[desde],"")</f>
        <v>45200</v>
      </c>
      <c r="O970" s="86" t="str">
        <f>_xlfn.XLOOKUP(Tabla15[[#This Row],[cedula]],TFECHA[cedula],TFECHA[hasta],"")</f>
        <v>N/A</v>
      </c>
      <c r="P970" s="34">
        <f>_xlfn.XLOOKUP(Tabla15[[#This Row],[COD]],TNOMINA[CODIGO],TNOMINA[sbruto])</f>
        <v>36000</v>
      </c>
      <c r="Q970" s="34">
        <f>_xlfn.XLOOKUP(Tabla15[[#This Row],[COD]],TNOMINA[CODIGO],TNOMINA[ISR])</f>
        <v>0</v>
      </c>
      <c r="R970" s="34">
        <f>_xlfn.XLOOKUP(Tabla15[[#This Row],[COD]],TNOMINA[CODIGO],TNOMINA[SFS])</f>
        <v>1094.4000000000001</v>
      </c>
      <c r="S970" s="34">
        <f>_xlfn.XLOOKUP(Tabla15[[#This Row],[COD]],TNOMINA[CODIGO],TNOMINA[AFP])</f>
        <v>1033.2</v>
      </c>
      <c r="T970" s="34">
        <f>_xlfn.XLOOKUP(Tabla15[[#This Row],[COD]],TNOMINA[CODIGO],TNOMINA[Otros Descuentos])</f>
        <v>0</v>
      </c>
      <c r="U970" s="34">
        <f>_xlfn.XLOOKUP(Tabla15[[#This Row],[COD]],TNOMINA[CODIGO],TNOMINA[sneto])</f>
        <v>20731.23</v>
      </c>
      <c r="V970" s="21" t="str" cm="1">
        <f t="array" ref="V970">_xlfn.XLOOKUP(Tabla15[[#This Row],[cedula]],MINC_022025[NUMERO_DOCUMENTO],LEFT(MINC_022025[GENERO],1))</f>
        <v>M</v>
      </c>
      <c r="W970" s="56" t="str">
        <f>_xlfn.XLOOKUP(Tabla15[[#This Row],[DIRECCIÓN O DEPARTAMENTO]],MINC_022025[LUGAR_FUNCIONES],MINC_022025[LUGAR_FUNCIONES_CODIGO])</f>
        <v>01.83.03</v>
      </c>
      <c r="X970" s="21">
        <f>LEN(Tabla15[[#This Row],[CODIGO LUGAR]])</f>
        <v>8</v>
      </c>
      <c r="Y970" s="21" cm="1">
        <f t="array" ref="Y970">_xlfn.IFS(Tabla15[[#This Row],[LARGO]]=5,1,Tabla15[[#This Row],[LARGO]]=8,2,Tabla15[[#This Row],[LARGO]]=11,3,Tabla15[[#This Row],[LARGO]]=14,4,Tabla15[[#This Row],[LARGO]]=17,5,Tabla15[[#This Row],[LARGO]]=20,6)</f>
        <v>2</v>
      </c>
    </row>
    <row r="971" spans="1:25">
      <c r="A971" s="42" t="str">
        <f>Tabla15[[#This Row],[cedula]]&amp;Tabla15[[#This Row],[CTA]]&amp;Tabla15[[#This Row],[prog]]</f>
        <v>402004243292.1.1.2.0801</v>
      </c>
      <c r="B971" s="21" t="s">
        <v>1786</v>
      </c>
      <c r="C971" s="59" t="s">
        <v>1807</v>
      </c>
      <c r="D971" s="59" t="s">
        <v>5730</v>
      </c>
      <c r="E971" s="59" t="s">
        <v>5731</v>
      </c>
      <c r="F971" s="59" t="s">
        <v>1911</v>
      </c>
      <c r="G971" s="59" t="s">
        <v>2173</v>
      </c>
      <c r="H971" s="21" t="str">
        <f>_xlfn.XLOOKUP(Tabla15[[#This Row],[cedula]],MINC_022025[CATEGORIA_PROPIA],MINC_022025[FECHA_INGRESO_PRIMER_CARGO],_xlfn.XLOOKUP(Tabla15[[#This Row],[COD]],TNOMINA[CODIGO],TNOMINA[nombre]))</f>
        <v>HEIDY LEIDY ORTIZ MENDEZ</v>
      </c>
      <c r="I971" s="21" t="str">
        <f>_xlfn.XLOOKUP(Tabla15[[#This Row],[cedula]],MINC_022025[CATEGORIA_PROPIA],MINC_022025[CARGO],_xlfn.XLOOKUP(Tabla15[[#This Row],[COD]],TNOMINA[CODIGO],TNOMINA[cargo]))</f>
        <v>TECNICO DE REGISTRO DE OBRAS</v>
      </c>
      <c r="J971" s="21" t="str">
        <f>_xlfn.XLOOKUP(Tabla15[[#This Row],[cedula]],MINC_022025[NUMERO_DOCUMENTO],MINC_022025[LUGAR_FUNCIONES])</f>
        <v>VICEMINISTERIO DE PATRIMONIO CULTURAL</v>
      </c>
      <c r="K9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1" s="21" t="str">
        <f>_xlfn.XLOOKUP(Tabla15[[#This Row],[CARGO]],TSIMPLIFICADO[CARGO],TSIMPLIFICADO[CATEGORIA DEL SERVIDOR],Tabla15[[#This Row],[TIPO]])</f>
        <v>TEMPORALES</v>
      </c>
      <c r="M971" s="21" t="str">
        <f>IF(Tabla15[[#This Row],[CTA]]="2.1.1.3.01","TRAMITE DE PENSION",IF(Tabla15[[#This Row],[CAT1]]&lt;&gt;"",Tabla15[[#This Row],[CAT1]],Tabla15[[#This Row],[CAT2]]))</f>
        <v>TEMPORALES</v>
      </c>
      <c r="N971" s="86">
        <f>_xlfn.XLOOKUP(Tabla15[[#This Row],[cedula]],TFECHA[cedula],TFECHA[desde],"")</f>
        <v>45292</v>
      </c>
      <c r="O971" s="86" t="str">
        <f>_xlfn.XLOOKUP(Tabla15[[#This Row],[cedula]],TFECHA[cedula],TFECHA[hasta],"")</f>
        <v>N/A</v>
      </c>
      <c r="P971" s="34">
        <f>_xlfn.XLOOKUP(Tabla15[[#This Row],[COD]],TNOMINA[CODIGO],TNOMINA[sbruto])</f>
        <v>36000</v>
      </c>
      <c r="Q971" s="34">
        <f>_xlfn.XLOOKUP(Tabla15[[#This Row],[COD]],TNOMINA[CODIGO],TNOMINA[ISR])</f>
        <v>0</v>
      </c>
      <c r="R971" s="34">
        <f>_xlfn.XLOOKUP(Tabla15[[#This Row],[COD]],TNOMINA[CODIGO],TNOMINA[SFS])</f>
        <v>1094.4000000000001</v>
      </c>
      <c r="S971" s="34">
        <f>_xlfn.XLOOKUP(Tabla15[[#This Row],[COD]],TNOMINA[CODIGO],TNOMINA[AFP])</f>
        <v>1033.2</v>
      </c>
      <c r="T971" s="34">
        <f>_xlfn.XLOOKUP(Tabla15[[#This Row],[COD]],TNOMINA[CODIGO],TNOMINA[Otros Descuentos])</f>
        <v>0</v>
      </c>
      <c r="U971" s="34">
        <f>_xlfn.XLOOKUP(Tabla15[[#This Row],[COD]],TNOMINA[CODIGO],TNOMINA[sneto])</f>
        <v>28269.200000000001</v>
      </c>
      <c r="V971" s="21" t="str" cm="1">
        <f t="array" ref="V971">_xlfn.XLOOKUP(Tabla15[[#This Row],[cedula]],MINC_022025[NUMERO_DOCUMENTO],LEFT(MINC_022025[GENERO],1))</f>
        <v>F</v>
      </c>
      <c r="W971" s="56" t="str">
        <f>_xlfn.XLOOKUP(Tabla15[[#This Row],[DIRECCIÓN O DEPARTAMENTO]],MINC_022025[LUGAR_FUNCIONES],MINC_022025[LUGAR_FUNCIONES_CODIGO])</f>
        <v>01.83.03</v>
      </c>
      <c r="X971" s="21">
        <f>LEN(Tabla15[[#This Row],[CODIGO LUGAR]])</f>
        <v>8</v>
      </c>
      <c r="Y971" s="21" cm="1">
        <f t="array" ref="Y971">_xlfn.IFS(Tabla15[[#This Row],[LARGO]]=5,1,Tabla15[[#This Row],[LARGO]]=8,2,Tabla15[[#This Row],[LARGO]]=11,3,Tabla15[[#This Row],[LARGO]]=14,4,Tabla15[[#This Row],[LARGO]]=17,5,Tabla15[[#This Row],[LARGO]]=20,6)</f>
        <v>2</v>
      </c>
    </row>
    <row r="972" spans="1:25">
      <c r="A972" s="42" t="str">
        <f>Tabla15[[#This Row],[cedula]]&amp;Tabla15[[#This Row],[CTA]]&amp;Tabla15[[#This Row],[prog]]</f>
        <v>001188951922.1.1.2.0801</v>
      </c>
      <c r="B972" s="21" t="s">
        <v>1786</v>
      </c>
      <c r="C972" s="59" t="s">
        <v>1807</v>
      </c>
      <c r="D972" s="59" t="s">
        <v>5730</v>
      </c>
      <c r="E972" s="59" t="s">
        <v>5731</v>
      </c>
      <c r="F972" s="59" t="s">
        <v>1911</v>
      </c>
      <c r="G972" s="59" t="s">
        <v>2167</v>
      </c>
      <c r="H972" s="21" t="str">
        <f>_xlfn.XLOOKUP(Tabla15[[#This Row],[cedula]],MINC_022025[CATEGORIA_PROPIA],MINC_022025[FECHA_INGRESO_PRIMER_CARGO],_xlfn.XLOOKUP(Tabla15[[#This Row],[COD]],TNOMINA[CODIGO],TNOMINA[nombre]))</f>
        <v>NOELFRI PAMELL DIAZ LEBRON</v>
      </c>
      <c r="I972" s="21" t="str">
        <f>_xlfn.XLOOKUP(Tabla15[[#This Row],[cedula]],MINC_022025[CATEGORIA_PROPIA],MINC_022025[CARGO],_xlfn.XLOOKUP(Tabla15[[#This Row],[COD]],TNOMINA[CODIGO],TNOMINA[cargo]))</f>
        <v>TECNICO DE REGISTRO DE OBRAS</v>
      </c>
      <c r="J972" s="21" t="str">
        <f>_xlfn.XLOOKUP(Tabla15[[#This Row],[cedula]],MINC_022025[NUMERO_DOCUMENTO],MINC_022025[LUGAR_FUNCIONES])</f>
        <v>VICEMINISTERIO DE PATRIMONIO CULTURAL</v>
      </c>
      <c r="K9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2" s="21" t="str">
        <f>_xlfn.XLOOKUP(Tabla15[[#This Row],[CARGO]],TSIMPLIFICADO[CARGO],TSIMPLIFICADO[CATEGORIA DEL SERVIDOR],Tabla15[[#This Row],[TIPO]])</f>
        <v>TEMPORALES</v>
      </c>
      <c r="M972" s="21" t="str">
        <f>IF(Tabla15[[#This Row],[CTA]]="2.1.1.3.01","TRAMITE DE PENSION",IF(Tabla15[[#This Row],[CAT1]]&lt;&gt;"",Tabla15[[#This Row],[CAT1]],Tabla15[[#This Row],[CAT2]]))</f>
        <v>TEMPORALES</v>
      </c>
      <c r="N972" s="86">
        <f>_xlfn.XLOOKUP(Tabla15[[#This Row],[cedula]],TFECHA[cedula],TFECHA[desde],"")</f>
        <v>45292</v>
      </c>
      <c r="O972" s="86" t="str">
        <f>_xlfn.XLOOKUP(Tabla15[[#This Row],[cedula]],TFECHA[cedula],TFECHA[hasta],"")</f>
        <v>N/A</v>
      </c>
      <c r="P972" s="34">
        <f>_xlfn.XLOOKUP(Tabla15[[#This Row],[COD]],TNOMINA[CODIGO],TNOMINA[sbruto])</f>
        <v>36000</v>
      </c>
      <c r="Q972" s="34">
        <f>_xlfn.XLOOKUP(Tabla15[[#This Row],[COD]],TNOMINA[CODIGO],TNOMINA[ISR])</f>
        <v>0</v>
      </c>
      <c r="R972" s="34">
        <f>_xlfn.XLOOKUP(Tabla15[[#This Row],[COD]],TNOMINA[CODIGO],TNOMINA[SFS])</f>
        <v>1094.4000000000001</v>
      </c>
      <c r="S972" s="34">
        <f>_xlfn.XLOOKUP(Tabla15[[#This Row],[COD]],TNOMINA[CODIGO],TNOMINA[AFP])</f>
        <v>1033.2</v>
      </c>
      <c r="T972" s="34">
        <f>_xlfn.XLOOKUP(Tabla15[[#This Row],[COD]],TNOMINA[CODIGO],TNOMINA[Otros Descuentos])</f>
        <v>0</v>
      </c>
      <c r="U972" s="34">
        <f>_xlfn.XLOOKUP(Tabla15[[#This Row],[COD]],TNOMINA[CODIGO],TNOMINA[sneto])</f>
        <v>21001.21</v>
      </c>
      <c r="V972" s="21" t="str" cm="1">
        <f t="array" ref="V972">_xlfn.XLOOKUP(Tabla15[[#This Row],[cedula]],MINC_022025[NUMERO_DOCUMENTO],LEFT(MINC_022025[GENERO],1))</f>
        <v>M</v>
      </c>
      <c r="W972" s="56" t="str">
        <f>_xlfn.XLOOKUP(Tabla15[[#This Row],[DIRECCIÓN O DEPARTAMENTO]],MINC_022025[LUGAR_FUNCIONES],MINC_022025[LUGAR_FUNCIONES_CODIGO])</f>
        <v>01.83.03</v>
      </c>
      <c r="X972" s="21">
        <f>LEN(Tabla15[[#This Row],[CODIGO LUGAR]])</f>
        <v>8</v>
      </c>
      <c r="Y972" s="21" cm="1">
        <f t="array" ref="Y972">_xlfn.IFS(Tabla15[[#This Row],[LARGO]]=5,1,Tabla15[[#This Row],[LARGO]]=8,2,Tabla15[[#This Row],[LARGO]]=11,3,Tabla15[[#This Row],[LARGO]]=14,4,Tabla15[[#This Row],[LARGO]]=17,5,Tabla15[[#This Row],[LARGO]]=20,6)</f>
        <v>2</v>
      </c>
    </row>
    <row r="973" spans="1:25">
      <c r="A973" s="42" t="str">
        <f>Tabla15[[#This Row],[cedula]]&amp;Tabla15[[#This Row],[CTA]]&amp;Tabla15[[#This Row],[prog]]</f>
        <v>402122071672.1.1.2.0801</v>
      </c>
      <c r="B973" s="21" t="s">
        <v>1786</v>
      </c>
      <c r="C973" s="59" t="s">
        <v>1807</v>
      </c>
      <c r="D973" s="59" t="s">
        <v>5730</v>
      </c>
      <c r="E973" s="59" t="s">
        <v>5731</v>
      </c>
      <c r="F973" s="59" t="s">
        <v>1911</v>
      </c>
      <c r="G973" s="59" t="s">
        <v>2174</v>
      </c>
      <c r="H973" s="21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973" s="21" t="str">
        <f>_xlfn.XLOOKUP(Tabla15[[#This Row],[cedula]],MINC_022025[CATEGORIA_PROPIA],MINC_022025[CARGO],_xlfn.XLOOKUP(Tabla15[[#This Row],[COD]],TNOMINA[CODIGO],TNOMINA[cargo]))</f>
        <v>TECNICO DE REGISTRO DE OBRAS</v>
      </c>
      <c r="J973" s="21" t="str">
        <f>_xlfn.XLOOKUP(Tabla15[[#This Row],[cedula]],MINC_022025[NUMERO_DOCUMENTO],MINC_022025[LUGAR_FUNCIONES])</f>
        <v>VICEMINISTERIO DE PATRIMONIO CULTURAL</v>
      </c>
      <c r="K9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3" s="21" t="str">
        <f>_xlfn.XLOOKUP(Tabla15[[#This Row],[CARGO]],TSIMPLIFICADO[CARGO],TSIMPLIFICADO[CATEGORIA DEL SERVIDOR],Tabla15[[#This Row],[TIPO]])</f>
        <v>TEMPORALES</v>
      </c>
      <c r="M973" s="21" t="str">
        <f>IF(Tabla15[[#This Row],[CTA]]="2.1.1.3.01","TRAMITE DE PENSION",IF(Tabla15[[#This Row],[CAT1]]&lt;&gt;"",Tabla15[[#This Row],[CAT1]],Tabla15[[#This Row],[CAT2]]))</f>
        <v>TEMPORALES</v>
      </c>
      <c r="N973" s="86">
        <f>_xlfn.XLOOKUP(Tabla15[[#This Row],[cedula]],TFECHA[cedula],TFECHA[desde],"")</f>
        <v>45292</v>
      </c>
      <c r="O973" s="86" t="str">
        <f>_xlfn.XLOOKUP(Tabla15[[#This Row],[cedula]],TFECHA[cedula],TFECHA[hasta],"")</f>
        <v>N/A</v>
      </c>
      <c r="P973" s="34">
        <f>_xlfn.XLOOKUP(Tabla15[[#This Row],[COD]],TNOMINA[CODIGO],TNOMINA[sbruto])</f>
        <v>36000</v>
      </c>
      <c r="Q973" s="34">
        <f>_xlfn.XLOOKUP(Tabla15[[#This Row],[COD]],TNOMINA[CODIGO],TNOMINA[ISR])</f>
        <v>0</v>
      </c>
      <c r="R973" s="34">
        <f>_xlfn.XLOOKUP(Tabla15[[#This Row],[COD]],TNOMINA[CODIGO],TNOMINA[SFS])</f>
        <v>1094.4000000000001</v>
      </c>
      <c r="S973" s="34">
        <f>_xlfn.XLOOKUP(Tabla15[[#This Row],[COD]],TNOMINA[CODIGO],TNOMINA[AFP])</f>
        <v>1033.2</v>
      </c>
      <c r="T973" s="34">
        <f>_xlfn.XLOOKUP(Tabla15[[#This Row],[COD]],TNOMINA[CODIGO],TNOMINA[Otros Descuentos])</f>
        <v>0</v>
      </c>
      <c r="U973" s="34">
        <f>_xlfn.XLOOKUP(Tabla15[[#This Row],[COD]],TNOMINA[CODIGO],TNOMINA[sneto])</f>
        <v>6886.12</v>
      </c>
      <c r="V973" s="21" t="str" cm="1">
        <f t="array" ref="V973">_xlfn.XLOOKUP(Tabla15[[#This Row],[cedula]],MINC_022025[NUMERO_DOCUMENTO],LEFT(MINC_022025[GENERO],1))</f>
        <v>F</v>
      </c>
      <c r="W973" s="56" t="str">
        <f>_xlfn.XLOOKUP(Tabla15[[#This Row],[DIRECCIÓN O DEPARTAMENTO]],MINC_022025[LUGAR_FUNCIONES],MINC_022025[LUGAR_FUNCIONES_CODIGO])</f>
        <v>01.83.03</v>
      </c>
      <c r="X973" s="21">
        <f>LEN(Tabla15[[#This Row],[CODIGO LUGAR]])</f>
        <v>8</v>
      </c>
      <c r="Y973" s="21" cm="1">
        <f t="array" ref="Y973">_xlfn.IFS(Tabla15[[#This Row],[LARGO]]=5,1,Tabla15[[#This Row],[LARGO]]=8,2,Tabla15[[#This Row],[LARGO]]=11,3,Tabla15[[#This Row],[LARGO]]=14,4,Tabla15[[#This Row],[LARGO]]=17,5,Tabla15[[#This Row],[LARGO]]=20,6)</f>
        <v>2</v>
      </c>
    </row>
    <row r="974" spans="1:25">
      <c r="A974" s="42" t="str">
        <f>Tabla15[[#This Row],[cedula]]&amp;Tabla15[[#This Row],[CTA]]&amp;Tabla15[[#This Row],[prog]]</f>
        <v>031009737792.1.1.2.0801</v>
      </c>
      <c r="B974" s="21" t="s">
        <v>1786</v>
      </c>
      <c r="C974" s="59" t="s">
        <v>1807</v>
      </c>
      <c r="D974" s="59" t="s">
        <v>5730</v>
      </c>
      <c r="E974" s="59" t="s">
        <v>5731</v>
      </c>
      <c r="F974" s="59" t="s">
        <v>1911</v>
      </c>
      <c r="G974" s="59" t="s">
        <v>2134</v>
      </c>
      <c r="H974" s="21" t="str">
        <f>_xlfn.XLOOKUP(Tabla15[[#This Row],[cedula]],MINC_022025[CATEGORIA_PROPIA],MINC_022025[FECHA_INGRESO_PRIMER_CARGO],_xlfn.XLOOKUP(Tabla15[[#This Row],[COD]],TNOMINA[CODIGO],TNOMINA[nombre]))</f>
        <v>TOMAS RAFAEL VEGA ELOY</v>
      </c>
      <c r="I974" s="21" t="str">
        <f>_xlfn.XLOOKUP(Tabla15[[#This Row],[cedula]],MINC_022025[CATEGORIA_PROPIA],MINC_022025[CARGO],_xlfn.XLOOKUP(Tabla15[[#This Row],[COD]],TNOMINA[CODIGO],TNOMINA[cargo]))</f>
        <v>GESTOR CULTURAL</v>
      </c>
      <c r="J974" s="21" t="str">
        <f>_xlfn.XLOOKUP(Tabla15[[#This Row],[cedula]],MINC_022025[NUMERO_DOCUMENTO],MINC_022025[LUGAR_FUNCIONES])</f>
        <v>VICEMINISTERIO DE IDENTIDAD CULTURAL Y CIUDADANA</v>
      </c>
      <c r="K9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4" s="21" t="str">
        <f>_xlfn.XLOOKUP(Tabla15[[#This Row],[CARGO]],TSIMPLIFICADO[CARGO],TSIMPLIFICADO[CATEGORIA DEL SERVIDOR],Tabla15[[#This Row],[TIPO]])</f>
        <v>TEMPORALES</v>
      </c>
      <c r="M974" s="21" t="str">
        <f>IF(Tabla15[[#This Row],[CTA]]="2.1.1.3.01","TRAMITE DE PENSION",IF(Tabla15[[#This Row],[CAT1]]&lt;&gt;"",Tabla15[[#This Row],[CAT1]],Tabla15[[#This Row],[CAT2]]))</f>
        <v>TEMPORALES</v>
      </c>
      <c r="N974" s="86">
        <f>_xlfn.XLOOKUP(Tabla15[[#This Row],[cedula]],TFECHA[cedula],TFECHA[desde],"")</f>
        <v>45261</v>
      </c>
      <c r="O974" s="86" t="str">
        <f>_xlfn.XLOOKUP(Tabla15[[#This Row],[cedula]],TFECHA[cedula],TFECHA[hasta],"")</f>
        <v>N/A</v>
      </c>
      <c r="P974" s="34">
        <f>_xlfn.XLOOKUP(Tabla15[[#This Row],[COD]],TNOMINA[CODIGO],TNOMINA[sbruto])</f>
        <v>50000</v>
      </c>
      <c r="Q974" s="34">
        <f>_xlfn.XLOOKUP(Tabla15[[#This Row],[COD]],TNOMINA[CODIGO],TNOMINA[ISR])</f>
        <v>1854</v>
      </c>
      <c r="R974" s="34">
        <f>_xlfn.XLOOKUP(Tabla15[[#This Row],[COD]],TNOMINA[CODIGO],TNOMINA[SFS])</f>
        <v>1520</v>
      </c>
      <c r="S974" s="34">
        <f>_xlfn.XLOOKUP(Tabla15[[#This Row],[COD]],TNOMINA[CODIGO],TNOMINA[AFP])</f>
        <v>1435</v>
      </c>
      <c r="T974" s="34">
        <f>_xlfn.XLOOKUP(Tabla15[[#This Row],[COD]],TNOMINA[CODIGO],TNOMINA[Otros Descuentos])</f>
        <v>25</v>
      </c>
      <c r="U974" s="34">
        <f>_xlfn.XLOOKUP(Tabla15[[#This Row],[COD]],TNOMINA[CODIGO],TNOMINA[sneto])</f>
        <v>45166</v>
      </c>
      <c r="V974" s="21" t="str" cm="1">
        <f t="array" ref="V974">_xlfn.XLOOKUP(Tabla15[[#This Row],[cedula]],MINC_022025[NUMERO_DOCUMENTO],LEFT(MINC_022025[GENERO],1))</f>
        <v>M</v>
      </c>
      <c r="W974" s="56" t="str">
        <f>_xlfn.XLOOKUP(Tabla15[[#This Row],[DIRECCIÓN O DEPARTAMENTO]],MINC_022025[LUGAR_FUNCIONES],MINC_022025[LUGAR_FUNCIONES_CODIGO])</f>
        <v>01.83.04</v>
      </c>
      <c r="X974" s="21">
        <f>LEN(Tabla15[[#This Row],[CODIGO LUGAR]])</f>
        <v>8</v>
      </c>
      <c r="Y974" s="21" cm="1">
        <f t="array" ref="Y974">_xlfn.IFS(Tabla15[[#This Row],[LARGO]]=5,1,Tabla15[[#This Row],[LARGO]]=8,2,Tabla15[[#This Row],[LARGO]]=11,3,Tabla15[[#This Row],[LARGO]]=14,4,Tabla15[[#This Row],[LARGO]]=17,5,Tabla15[[#This Row],[LARGO]]=20,6)</f>
        <v>2</v>
      </c>
    </row>
    <row r="975" spans="1:25">
      <c r="A975" s="42" t="str">
        <f>Tabla15[[#This Row],[cedula]]&amp;Tabla15[[#This Row],[CTA]]&amp;Tabla15[[#This Row],[prog]]</f>
        <v>224001708602.1.1.2.0801</v>
      </c>
      <c r="B975" s="21" t="s">
        <v>1786</v>
      </c>
      <c r="C975" s="59" t="s">
        <v>1807</v>
      </c>
      <c r="D975" s="59" t="s">
        <v>5730</v>
      </c>
      <c r="E975" s="59" t="s">
        <v>5731</v>
      </c>
      <c r="F975" s="59" t="s">
        <v>1911</v>
      </c>
      <c r="G975" s="59" t="s">
        <v>1733</v>
      </c>
      <c r="H975" s="21" t="str">
        <f>_xlfn.XLOOKUP(Tabla15[[#This Row],[cedula]],MINC_022025[CATEGORIA_PROPIA],MINC_022025[FECHA_INGRESO_PRIMER_CARGO],_xlfn.XLOOKUP(Tabla15[[#This Row],[COD]],TNOMINA[CODIGO],TNOMINA[nombre]))</f>
        <v>VIANNET ESTEVEZ CRISPIN</v>
      </c>
      <c r="I975" s="21" t="str">
        <f>_xlfn.XLOOKUP(Tabla15[[#This Row],[cedula]],MINC_022025[CATEGORIA_PROPIA],MINC_022025[CARGO],_xlfn.XLOOKUP(Tabla15[[#This Row],[COD]],TNOMINA[CODIGO],TNOMINA[cargo]))</f>
        <v>ANALISTA PROYECTOS</v>
      </c>
      <c r="J975" s="21" t="str">
        <f>_xlfn.XLOOKUP(Tabla15[[#This Row],[cedula]],MINC_022025[NUMERO_DOCUMENTO],MINC_022025[LUGAR_FUNCIONES])</f>
        <v>VICEMINISTERIO DE IDENTIDAD CULTURAL Y CIUDADANA</v>
      </c>
      <c r="K9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5" s="21" t="str">
        <f>_xlfn.XLOOKUP(Tabla15[[#This Row],[CARGO]],TSIMPLIFICADO[CARGO],TSIMPLIFICADO[CATEGORIA DEL SERVIDOR],Tabla15[[#This Row],[TIPO]])</f>
        <v>TEMPORALES</v>
      </c>
      <c r="M975" s="21" t="str">
        <f>IF(Tabla15[[#This Row],[CTA]]="2.1.1.3.01","TRAMITE DE PENSION",IF(Tabla15[[#This Row],[CAT1]]&lt;&gt;"",Tabla15[[#This Row],[CAT1]],Tabla15[[#This Row],[CAT2]]))</f>
        <v>TEMPORALES</v>
      </c>
      <c r="N975" s="86">
        <f>_xlfn.XLOOKUP(Tabla15[[#This Row],[cedula]],TFECHA[cedula],TFECHA[desde],"")</f>
        <v>45200</v>
      </c>
      <c r="O975" s="86" t="str">
        <f>_xlfn.XLOOKUP(Tabla15[[#This Row],[cedula]],TFECHA[cedula],TFECHA[hasta],"")</f>
        <v>N/A</v>
      </c>
      <c r="P975" s="34">
        <f>_xlfn.XLOOKUP(Tabla15[[#This Row],[COD]],TNOMINA[CODIGO],TNOMINA[sbruto])</f>
        <v>45000</v>
      </c>
      <c r="Q975" s="34">
        <f>_xlfn.XLOOKUP(Tabla15[[#This Row],[COD]],TNOMINA[CODIGO],TNOMINA[ISR])</f>
        <v>1148.33</v>
      </c>
      <c r="R975" s="34">
        <f>_xlfn.XLOOKUP(Tabla15[[#This Row],[COD]],TNOMINA[CODIGO],TNOMINA[SFS])</f>
        <v>1368</v>
      </c>
      <c r="S975" s="34">
        <f>_xlfn.XLOOKUP(Tabla15[[#This Row],[COD]],TNOMINA[CODIGO],TNOMINA[AFP])</f>
        <v>1291.5</v>
      </c>
      <c r="T975" s="34">
        <f>_xlfn.XLOOKUP(Tabla15[[#This Row],[COD]],TNOMINA[CODIGO],TNOMINA[Otros Descuentos])</f>
        <v>9775.3799999999974</v>
      </c>
      <c r="U975" s="34">
        <f>_xlfn.XLOOKUP(Tabla15[[#This Row],[COD]],TNOMINA[CODIGO],TNOMINA[sneto])</f>
        <v>31416.79</v>
      </c>
      <c r="V975" s="21" t="str" cm="1">
        <f t="array" ref="V975">_xlfn.XLOOKUP(Tabla15[[#This Row],[cedula]],MINC_022025[NUMERO_DOCUMENTO],LEFT(MINC_022025[GENERO],1))</f>
        <v>F</v>
      </c>
      <c r="W975" s="56" t="str">
        <f>_xlfn.XLOOKUP(Tabla15[[#This Row],[DIRECCIÓN O DEPARTAMENTO]],MINC_022025[LUGAR_FUNCIONES],MINC_022025[LUGAR_FUNCIONES_CODIGO])</f>
        <v>01.83.04</v>
      </c>
      <c r="X975" s="21">
        <f>LEN(Tabla15[[#This Row],[CODIGO LUGAR]])</f>
        <v>8</v>
      </c>
      <c r="Y975" s="21" cm="1">
        <f t="array" ref="Y975">_xlfn.IFS(Tabla15[[#This Row],[LARGO]]=5,1,Tabla15[[#This Row],[LARGO]]=8,2,Tabla15[[#This Row],[LARGO]]=11,3,Tabla15[[#This Row],[LARGO]]=14,4,Tabla15[[#This Row],[LARGO]]=17,5,Tabla15[[#This Row],[LARGO]]=20,6)</f>
        <v>2</v>
      </c>
    </row>
    <row r="976" spans="1:25">
      <c r="A976" s="42" t="str">
        <f>Tabla15[[#This Row],[cedula]]&amp;Tabla15[[#This Row],[CTA]]&amp;Tabla15[[#This Row],[prog]]</f>
        <v>001037995572.1.1.2.0801</v>
      </c>
      <c r="B976" s="21" t="s">
        <v>1786</v>
      </c>
      <c r="C976" s="59" t="s">
        <v>1807</v>
      </c>
      <c r="D976" s="59" t="s">
        <v>5730</v>
      </c>
      <c r="E976" s="59" t="s">
        <v>5731</v>
      </c>
      <c r="F976" s="59" t="s">
        <v>1911</v>
      </c>
      <c r="G976" s="59" t="s">
        <v>1991</v>
      </c>
      <c r="H976" s="21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976" s="21" t="str">
        <f>_xlfn.XLOOKUP(Tabla15[[#This Row],[cedula]],MINC_022025[CATEGORIA_PROPIA],MINC_022025[CARGO],_xlfn.XLOOKUP(Tabla15[[#This Row],[COD]],TNOMINA[CODIGO],TNOMINA[cargo]))</f>
        <v>GESTOR CULTURAL</v>
      </c>
      <c r="J976" s="21" t="str">
        <f>_xlfn.XLOOKUP(Tabla15[[#This Row],[cedula]],MINC_022025[NUMERO_DOCUMENTO],MINC_022025[LUGAR_FUNCIONES])</f>
        <v>VICEMINISTERIO DE IDENTIDAD CULTURAL Y CIUDADANA</v>
      </c>
      <c r="K9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6" s="21" t="str">
        <f>_xlfn.XLOOKUP(Tabla15[[#This Row],[CARGO]],TSIMPLIFICADO[CARGO],TSIMPLIFICADO[CATEGORIA DEL SERVIDOR],Tabla15[[#This Row],[TIPO]])</f>
        <v>TEMPORALES</v>
      </c>
      <c r="M976" s="21" t="str">
        <f>IF(Tabla15[[#This Row],[CTA]]="2.1.1.3.01","TRAMITE DE PENSION",IF(Tabla15[[#This Row],[CAT1]]&lt;&gt;"",Tabla15[[#This Row],[CAT1]],Tabla15[[#This Row],[CAT2]]))</f>
        <v>TEMPORALES</v>
      </c>
      <c r="N976" s="86">
        <f>_xlfn.XLOOKUP(Tabla15[[#This Row],[cedula]],TFECHA[cedula],TFECHA[desde],"")</f>
        <v>45261</v>
      </c>
      <c r="O976" s="86" t="str">
        <f>_xlfn.XLOOKUP(Tabla15[[#This Row],[cedula]],TFECHA[cedula],TFECHA[hasta],"")</f>
        <v>N/A</v>
      </c>
      <c r="P976" s="34">
        <f>_xlfn.XLOOKUP(Tabla15[[#This Row],[COD]],TNOMINA[CODIGO],TNOMINA[sbruto])</f>
        <v>35000</v>
      </c>
      <c r="Q976" s="34">
        <f>_xlfn.XLOOKUP(Tabla15[[#This Row],[COD]],TNOMINA[CODIGO],TNOMINA[ISR])</f>
        <v>0</v>
      </c>
      <c r="R976" s="34">
        <f>_xlfn.XLOOKUP(Tabla15[[#This Row],[COD]],TNOMINA[CODIGO],TNOMINA[SFS])</f>
        <v>1064</v>
      </c>
      <c r="S976" s="34">
        <f>_xlfn.XLOOKUP(Tabla15[[#This Row],[COD]],TNOMINA[CODIGO],TNOMINA[AFP])</f>
        <v>1004.5</v>
      </c>
      <c r="T976" s="34">
        <f>_xlfn.XLOOKUP(Tabla15[[#This Row],[COD]],TNOMINA[CODIGO],TNOMINA[Otros Descuentos])</f>
        <v>0</v>
      </c>
      <c r="U976" s="34">
        <f>_xlfn.XLOOKUP(Tabla15[[#This Row],[COD]],TNOMINA[CODIGO],TNOMINA[sneto])</f>
        <v>32906.5</v>
      </c>
      <c r="V976" s="21" t="str" cm="1">
        <f t="array" ref="V976">_xlfn.XLOOKUP(Tabla15[[#This Row],[cedula]],MINC_022025[NUMERO_DOCUMENTO],LEFT(MINC_022025[GENERO],1))</f>
        <v>M</v>
      </c>
      <c r="W976" s="56" t="str">
        <f>_xlfn.XLOOKUP(Tabla15[[#This Row],[DIRECCIÓN O DEPARTAMENTO]],MINC_022025[LUGAR_FUNCIONES],MINC_022025[LUGAR_FUNCIONES_CODIGO])</f>
        <v>01.83.04</v>
      </c>
      <c r="X976" s="21">
        <f>LEN(Tabla15[[#This Row],[CODIGO LUGAR]])</f>
        <v>8</v>
      </c>
      <c r="Y976" s="21" cm="1">
        <f t="array" ref="Y976">_xlfn.IFS(Tabla15[[#This Row],[LARGO]]=5,1,Tabla15[[#This Row],[LARGO]]=8,2,Tabla15[[#This Row],[LARGO]]=11,3,Tabla15[[#This Row],[LARGO]]=14,4,Tabla15[[#This Row],[LARGO]]=17,5,Tabla15[[#This Row],[LARGO]]=20,6)</f>
        <v>2</v>
      </c>
    </row>
    <row r="977" spans="1:25">
      <c r="A977" s="42" t="str">
        <f>Tabla15[[#This Row],[cedula]]&amp;Tabla15[[#This Row],[CTA]]&amp;Tabla15[[#This Row],[prog]]</f>
        <v>001001151122.1.1.2.0801</v>
      </c>
      <c r="B977" s="21" t="s">
        <v>1786</v>
      </c>
      <c r="C977" s="59" t="s">
        <v>1807</v>
      </c>
      <c r="D977" s="59" t="s">
        <v>5730</v>
      </c>
      <c r="E977" s="59" t="s">
        <v>5731</v>
      </c>
      <c r="F977" s="59" t="s">
        <v>1911</v>
      </c>
      <c r="G977" s="59" t="s">
        <v>1698</v>
      </c>
      <c r="H977" s="21" t="str">
        <f>_xlfn.XLOOKUP(Tabla15[[#This Row],[cedula]],MINC_022025[CATEGORIA_PROPIA],MINC_022025[FECHA_INGRESO_PRIMER_CARGO],_xlfn.XLOOKUP(Tabla15[[#This Row],[COD]],TNOMINA[CODIGO],TNOMINA[nombre]))</f>
        <v>JOSE MIGUEL FONT BONILLA</v>
      </c>
      <c r="I977" s="21" t="str">
        <f>_xlfn.XLOOKUP(Tabla15[[#This Row],[cedula]],MINC_022025[CATEGORIA_PROPIA],MINC_022025[CARGO],_xlfn.XLOOKUP(Tabla15[[#This Row],[COD]],TNOMINA[CODIGO],TNOMINA[cargo]))</f>
        <v>GESTOR CULTURAL</v>
      </c>
      <c r="J977" s="21" t="str">
        <f>_xlfn.XLOOKUP(Tabla15[[#This Row],[cedula]],MINC_022025[NUMERO_DOCUMENTO],MINC_022025[LUGAR_FUNCIONES])</f>
        <v>VICEMINISTERIO DE IDENTIDAD CULTURAL Y CIUDADANA</v>
      </c>
      <c r="K9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7" s="21" t="str">
        <f>_xlfn.XLOOKUP(Tabla15[[#This Row],[CARGO]],TSIMPLIFICADO[CARGO],TSIMPLIFICADO[CATEGORIA DEL SERVIDOR],Tabla15[[#This Row],[TIPO]])</f>
        <v>TEMPORALES</v>
      </c>
      <c r="M977" s="21" t="str">
        <f>IF(Tabla15[[#This Row],[CTA]]="2.1.1.3.01","TRAMITE DE PENSION",IF(Tabla15[[#This Row],[CAT1]]&lt;&gt;"",Tabla15[[#This Row],[CAT1]],Tabla15[[#This Row],[CAT2]]))</f>
        <v>TEMPORALES</v>
      </c>
      <c r="N977" s="86">
        <f>_xlfn.XLOOKUP(Tabla15[[#This Row],[cedula]],TFECHA[cedula],TFECHA[desde],"")</f>
        <v>45261</v>
      </c>
      <c r="O977" s="86" t="str">
        <f>_xlfn.XLOOKUP(Tabla15[[#This Row],[cedula]],TFECHA[cedula],TFECHA[hasta],"")</f>
        <v>N/A</v>
      </c>
      <c r="P977" s="34">
        <f>_xlfn.XLOOKUP(Tabla15[[#This Row],[COD]],TNOMINA[CODIGO],TNOMINA[sbruto])</f>
        <v>35000</v>
      </c>
      <c r="Q977" s="34">
        <f>_xlfn.XLOOKUP(Tabla15[[#This Row],[COD]],TNOMINA[CODIGO],TNOMINA[ISR])</f>
        <v>0</v>
      </c>
      <c r="R977" s="34">
        <f>_xlfn.XLOOKUP(Tabla15[[#This Row],[COD]],TNOMINA[CODIGO],TNOMINA[SFS])</f>
        <v>1064</v>
      </c>
      <c r="S977" s="34">
        <f>_xlfn.XLOOKUP(Tabla15[[#This Row],[COD]],TNOMINA[CODIGO],TNOMINA[AFP])</f>
        <v>1004.5</v>
      </c>
      <c r="T977" s="34">
        <f>_xlfn.XLOOKUP(Tabla15[[#This Row],[COD]],TNOMINA[CODIGO],TNOMINA[Otros Descuentos])</f>
        <v>0</v>
      </c>
      <c r="U977" s="34">
        <f>_xlfn.XLOOKUP(Tabla15[[#This Row],[COD]],TNOMINA[CODIGO],TNOMINA[sneto])</f>
        <v>23106.5</v>
      </c>
      <c r="V977" s="21" t="str" cm="1">
        <f t="array" ref="V977">_xlfn.XLOOKUP(Tabla15[[#This Row],[cedula]],MINC_022025[NUMERO_DOCUMENTO],LEFT(MINC_022025[GENERO],1))</f>
        <v>M</v>
      </c>
      <c r="W977" s="56" t="str">
        <f>_xlfn.XLOOKUP(Tabla15[[#This Row],[DIRECCIÓN O DEPARTAMENTO]],MINC_022025[LUGAR_FUNCIONES],MINC_022025[LUGAR_FUNCIONES_CODIGO])</f>
        <v>01.83.04</v>
      </c>
      <c r="X977" s="21">
        <f>LEN(Tabla15[[#This Row],[CODIGO LUGAR]])</f>
        <v>8</v>
      </c>
      <c r="Y977" s="21" cm="1">
        <f t="array" ref="Y977">_xlfn.IFS(Tabla15[[#This Row],[LARGO]]=5,1,Tabla15[[#This Row],[LARGO]]=8,2,Tabla15[[#This Row],[LARGO]]=11,3,Tabla15[[#This Row],[LARGO]]=14,4,Tabla15[[#This Row],[LARGO]]=17,5,Tabla15[[#This Row],[LARGO]]=20,6)</f>
        <v>2</v>
      </c>
    </row>
    <row r="978" spans="1:25">
      <c r="A978" s="42" t="str">
        <f>Tabla15[[#This Row],[cedula]]&amp;Tabla15[[#This Row],[CTA]]&amp;Tabla15[[#This Row],[prog]]</f>
        <v>017001902812.1.1.2.0801</v>
      </c>
      <c r="B978" s="21" t="s">
        <v>1786</v>
      </c>
      <c r="C978" s="59" t="s">
        <v>1807</v>
      </c>
      <c r="D978" s="59" t="s">
        <v>5730</v>
      </c>
      <c r="E978" s="59" t="s">
        <v>5731</v>
      </c>
      <c r="F978" s="59" t="s">
        <v>1911</v>
      </c>
      <c r="G978" s="59" t="s">
        <v>6290</v>
      </c>
      <c r="H978" s="21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978" s="21" t="str">
        <f>_xlfn.XLOOKUP(Tabla15[[#This Row],[cedula]],MINC_022025[CATEGORIA_PROPIA],MINC_022025[CARGO],_xlfn.XLOOKUP(Tabla15[[#This Row],[COD]],TNOMINA[CODIGO],TNOMINA[cargo]))</f>
        <v>DIRECTOR (A)</v>
      </c>
      <c r="J978" s="21" t="str">
        <f>_xlfn.XLOOKUP(Tabla15[[#This Row],[cedula]],MINC_022025[NUMERO_DOCUMENTO],MINC_022025[LUGAR_FUNCIONES])</f>
        <v>VICEMINISTERIO DE INDUSTRIAS CULTURALES</v>
      </c>
      <c r="K9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8" s="21" t="str">
        <f>_xlfn.XLOOKUP(Tabla15[[#This Row],[CARGO]],TSIMPLIFICADO[CARGO],TSIMPLIFICADO[CATEGORIA DEL SERVIDOR],Tabla15[[#This Row],[TIPO]])</f>
        <v>TEMPORALES</v>
      </c>
      <c r="M978" s="21" t="str">
        <f>IF(Tabla15[[#This Row],[CTA]]="2.1.1.3.01","TRAMITE DE PENSION",IF(Tabla15[[#This Row],[CAT1]]&lt;&gt;"",Tabla15[[#This Row],[CAT1]],Tabla15[[#This Row],[CAT2]]))</f>
        <v>TEMPORALES</v>
      </c>
      <c r="N978" s="86">
        <f>_xlfn.XLOOKUP(Tabla15[[#This Row],[cedula]],TFECHA[cedula],TFECHA[desde],"")</f>
        <v>45717</v>
      </c>
      <c r="O978" s="86" t="str">
        <f>_xlfn.XLOOKUP(Tabla15[[#This Row],[cedula]],TFECHA[cedula],TFECHA[hasta],"")</f>
        <v>N/A</v>
      </c>
      <c r="P978" s="34">
        <f>_xlfn.XLOOKUP(Tabla15[[#This Row],[COD]],TNOMINA[CODIGO],TNOMINA[sbruto])</f>
        <v>170000</v>
      </c>
      <c r="Q978" s="34">
        <f>_xlfn.XLOOKUP(Tabla15[[#This Row],[COD]],TNOMINA[CODIGO],TNOMINA[ISR])</f>
        <v>28571.119999999999</v>
      </c>
      <c r="R978" s="34">
        <f>_xlfn.XLOOKUP(Tabla15[[#This Row],[COD]],TNOMINA[CODIGO],TNOMINA[SFS])</f>
        <v>5168</v>
      </c>
      <c r="S978" s="34">
        <f>_xlfn.XLOOKUP(Tabla15[[#This Row],[COD]],TNOMINA[CODIGO],TNOMINA[AFP])</f>
        <v>4879</v>
      </c>
      <c r="T978" s="34">
        <f>_xlfn.XLOOKUP(Tabla15[[#This Row],[COD]],TNOMINA[CODIGO],TNOMINA[Otros Descuentos])</f>
        <v>25</v>
      </c>
      <c r="U978" s="34">
        <f>_xlfn.XLOOKUP(Tabla15[[#This Row],[COD]],TNOMINA[CODIGO],TNOMINA[sneto])</f>
        <v>131356.88</v>
      </c>
      <c r="V978" s="21" t="str" cm="1">
        <f t="array" ref="V978">_xlfn.XLOOKUP(Tabla15[[#This Row],[cedula]],MINC_022025[NUMERO_DOCUMENTO],LEFT(MINC_022025[GENERO],1))</f>
        <v>M</v>
      </c>
      <c r="W978" s="56" t="str">
        <f>_xlfn.XLOOKUP(Tabla15[[#This Row],[DIRECCIÓN O DEPARTAMENTO]],MINC_022025[LUGAR_FUNCIONES],MINC_022025[LUGAR_FUNCIONES_CODIGO])</f>
        <v>01.83.05</v>
      </c>
      <c r="X978" s="21">
        <f>LEN(Tabla15[[#This Row],[CODIGO LUGAR]])</f>
        <v>8</v>
      </c>
      <c r="Y978" s="21" cm="1">
        <f t="array" ref="Y978">_xlfn.IFS(Tabla15[[#This Row],[LARGO]]=5,1,Tabla15[[#This Row],[LARGO]]=8,2,Tabla15[[#This Row],[LARGO]]=11,3,Tabla15[[#This Row],[LARGO]]=14,4,Tabla15[[#This Row],[LARGO]]=17,5,Tabla15[[#This Row],[LARGO]]=20,6)</f>
        <v>2</v>
      </c>
    </row>
    <row r="979" spans="1:25">
      <c r="A979" s="42" t="str">
        <f>Tabla15[[#This Row],[cedula]]&amp;Tabla15[[#This Row],[CTA]]&amp;Tabla15[[#This Row],[prog]]</f>
        <v>001004590802.1.1.2.0801</v>
      </c>
      <c r="B979" s="21" t="s">
        <v>1786</v>
      </c>
      <c r="C979" s="59" t="s">
        <v>1807</v>
      </c>
      <c r="D979" s="59" t="s">
        <v>5730</v>
      </c>
      <c r="E979" s="59" t="s">
        <v>5731</v>
      </c>
      <c r="F979" s="59" t="s">
        <v>1911</v>
      </c>
      <c r="G979" s="59" t="s">
        <v>6172</v>
      </c>
      <c r="H979" s="21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979" s="21" t="str">
        <f>_xlfn.XLOOKUP(Tabla15[[#This Row],[cedula]],MINC_022025[CATEGORIA_PROPIA],MINC_022025[CARGO],_xlfn.XLOOKUP(Tabla15[[#This Row],[COD]],TNOMINA[CODIGO],TNOMINA[cargo]))</f>
        <v>ENCARGADO DE DIVISION</v>
      </c>
      <c r="J979" s="21" t="str">
        <f>_xlfn.XLOOKUP(Tabla15[[#This Row],[cedula]],MINC_022025[NUMERO_DOCUMENTO],MINC_022025[LUGAR_FUNCIONES])</f>
        <v>VICEMINISTERIO DE INDUSTRIAS CULTURALES</v>
      </c>
      <c r="K9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79" s="21" t="str">
        <f>_xlfn.XLOOKUP(Tabla15[[#This Row],[CARGO]],TSIMPLIFICADO[CARGO],TSIMPLIFICADO[CATEGORIA DEL SERVIDOR],Tabla15[[#This Row],[TIPO]])</f>
        <v>TEMPORALES</v>
      </c>
      <c r="M979" s="21" t="str">
        <f>IF(Tabla15[[#This Row],[CTA]]="2.1.1.3.01","TRAMITE DE PENSION",IF(Tabla15[[#This Row],[CAT1]]&lt;&gt;"",Tabla15[[#This Row],[CAT1]],Tabla15[[#This Row],[CAT2]]))</f>
        <v>TEMPORALES</v>
      </c>
      <c r="N979" s="86">
        <f>_xlfn.XLOOKUP(Tabla15[[#This Row],[cedula]],TFECHA[cedula],TFECHA[desde],"")</f>
        <v>45717</v>
      </c>
      <c r="O979" s="86" t="str">
        <f>_xlfn.XLOOKUP(Tabla15[[#This Row],[cedula]],TFECHA[cedula],TFECHA[hasta],"")</f>
        <v>N/A</v>
      </c>
      <c r="P979" s="34">
        <f>_xlfn.XLOOKUP(Tabla15[[#This Row],[COD]],TNOMINA[CODIGO],TNOMINA[sbruto])</f>
        <v>110000</v>
      </c>
      <c r="Q979" s="34">
        <f>_xlfn.XLOOKUP(Tabla15[[#This Row],[COD]],TNOMINA[CODIGO],TNOMINA[ISR])</f>
        <v>14457.62</v>
      </c>
      <c r="R979" s="34">
        <f>_xlfn.XLOOKUP(Tabla15[[#This Row],[COD]],TNOMINA[CODIGO],TNOMINA[SFS])</f>
        <v>3344</v>
      </c>
      <c r="S979" s="34">
        <f>_xlfn.XLOOKUP(Tabla15[[#This Row],[COD]],TNOMINA[CODIGO],TNOMINA[AFP])</f>
        <v>3157</v>
      </c>
      <c r="T979" s="34">
        <f>_xlfn.XLOOKUP(Tabla15[[#This Row],[COD]],TNOMINA[CODIGO],TNOMINA[Otros Descuentos])</f>
        <v>25</v>
      </c>
      <c r="U979" s="34">
        <f>_xlfn.XLOOKUP(Tabla15[[#This Row],[COD]],TNOMINA[CODIGO],TNOMINA[sneto])</f>
        <v>89016.38</v>
      </c>
      <c r="V979" s="21" t="str" cm="1">
        <f t="array" ref="V979">_xlfn.XLOOKUP(Tabla15[[#This Row],[cedula]],MINC_022025[NUMERO_DOCUMENTO],LEFT(MINC_022025[GENERO],1))</f>
        <v>F</v>
      </c>
      <c r="W979" s="56" t="str">
        <f>_xlfn.XLOOKUP(Tabla15[[#This Row],[DIRECCIÓN O DEPARTAMENTO]],MINC_022025[LUGAR_FUNCIONES],MINC_022025[LUGAR_FUNCIONES_CODIGO])</f>
        <v>01.83.05</v>
      </c>
      <c r="X979" s="21">
        <f>LEN(Tabla15[[#This Row],[CODIGO LUGAR]])</f>
        <v>8</v>
      </c>
      <c r="Y979" s="21" cm="1">
        <f t="array" ref="Y979">_xlfn.IFS(Tabla15[[#This Row],[LARGO]]=5,1,Tabla15[[#This Row],[LARGO]]=8,2,Tabla15[[#This Row],[LARGO]]=11,3,Tabla15[[#This Row],[LARGO]]=14,4,Tabla15[[#This Row],[LARGO]]=17,5,Tabla15[[#This Row],[LARGO]]=20,6)</f>
        <v>2</v>
      </c>
    </row>
    <row r="980" spans="1:25">
      <c r="A980" s="42" t="str">
        <f>Tabla15[[#This Row],[cedula]]&amp;Tabla15[[#This Row],[CTA]]&amp;Tabla15[[#This Row],[prog]]</f>
        <v>031051490782.1.1.2.0801</v>
      </c>
      <c r="B980" s="21" t="s">
        <v>1786</v>
      </c>
      <c r="C980" s="59" t="s">
        <v>1807</v>
      </c>
      <c r="D980" s="59" t="s">
        <v>5730</v>
      </c>
      <c r="E980" s="59" t="s">
        <v>5731</v>
      </c>
      <c r="F980" s="59" t="s">
        <v>1911</v>
      </c>
      <c r="G980" s="59" t="s">
        <v>6103</v>
      </c>
      <c r="H980" s="21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980" s="21" t="str">
        <f>_xlfn.XLOOKUP(Tabla15[[#This Row],[cedula]],MINC_022025[CATEGORIA_PROPIA],MINC_022025[CARGO],_xlfn.XLOOKUP(Tabla15[[#This Row],[COD]],TNOMINA[CODIGO],TNOMINA[cargo]))</f>
        <v>ENCARGADA DIVISION</v>
      </c>
      <c r="J980" s="21" t="str">
        <f>_xlfn.XLOOKUP(Tabla15[[#This Row],[cedula]],MINC_022025[NUMERO_DOCUMENTO],MINC_022025[LUGAR_FUNCIONES])</f>
        <v>VICEMINISTERIO DE INDUSTRIAS CULTURALES</v>
      </c>
      <c r="K9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0" s="21" t="str">
        <f>_xlfn.XLOOKUP(Tabla15[[#This Row],[CARGO]],TSIMPLIFICADO[CARGO],TSIMPLIFICADO[CATEGORIA DEL SERVIDOR],Tabla15[[#This Row],[TIPO]])</f>
        <v>TEMPORALES</v>
      </c>
      <c r="M980" s="21" t="str">
        <f>IF(Tabla15[[#This Row],[CTA]]="2.1.1.3.01","TRAMITE DE PENSION",IF(Tabla15[[#This Row],[CAT1]]&lt;&gt;"",Tabla15[[#This Row],[CAT1]],Tabla15[[#This Row],[CAT2]]))</f>
        <v>TEMPORALES</v>
      </c>
      <c r="N980" s="86">
        <f>_xlfn.XLOOKUP(Tabla15[[#This Row],[cedula]],TFECHA[cedula],TFECHA[desde],"")</f>
        <v>45717</v>
      </c>
      <c r="O980" s="86" t="str">
        <f>_xlfn.XLOOKUP(Tabla15[[#This Row],[cedula]],TFECHA[cedula],TFECHA[hasta],"")</f>
        <v>N/A</v>
      </c>
      <c r="P980" s="34">
        <f>_xlfn.XLOOKUP(Tabla15[[#This Row],[COD]],TNOMINA[CODIGO],TNOMINA[sbruto])</f>
        <v>110000</v>
      </c>
      <c r="Q980" s="34">
        <f>_xlfn.XLOOKUP(Tabla15[[#This Row],[COD]],TNOMINA[CODIGO],TNOMINA[ISR])</f>
        <v>14457.62</v>
      </c>
      <c r="R980" s="34">
        <f>_xlfn.XLOOKUP(Tabla15[[#This Row],[COD]],TNOMINA[CODIGO],TNOMINA[SFS])</f>
        <v>3344</v>
      </c>
      <c r="S980" s="34">
        <f>_xlfn.XLOOKUP(Tabla15[[#This Row],[COD]],TNOMINA[CODIGO],TNOMINA[AFP])</f>
        <v>3157</v>
      </c>
      <c r="T980" s="34">
        <f>_xlfn.XLOOKUP(Tabla15[[#This Row],[COD]],TNOMINA[CODIGO],TNOMINA[Otros Descuentos])</f>
        <v>25</v>
      </c>
      <c r="U980" s="34">
        <f>_xlfn.XLOOKUP(Tabla15[[#This Row],[COD]],TNOMINA[CODIGO],TNOMINA[sneto])</f>
        <v>89016.38</v>
      </c>
      <c r="V980" s="21" t="str" cm="1">
        <f t="array" ref="V980">_xlfn.XLOOKUP(Tabla15[[#This Row],[cedula]],MINC_022025[NUMERO_DOCUMENTO],LEFT(MINC_022025[GENERO],1))</f>
        <v>F</v>
      </c>
      <c r="W980" s="56" t="str">
        <f>_xlfn.XLOOKUP(Tabla15[[#This Row],[DIRECCIÓN O DEPARTAMENTO]],MINC_022025[LUGAR_FUNCIONES],MINC_022025[LUGAR_FUNCIONES_CODIGO])</f>
        <v>01.83.05</v>
      </c>
      <c r="X980" s="21">
        <f>LEN(Tabla15[[#This Row],[CODIGO LUGAR]])</f>
        <v>8</v>
      </c>
      <c r="Y980" s="21" cm="1">
        <f t="array" ref="Y980">_xlfn.IFS(Tabla15[[#This Row],[LARGO]]=5,1,Tabla15[[#This Row],[LARGO]]=8,2,Tabla15[[#This Row],[LARGO]]=11,3,Tabla15[[#This Row],[LARGO]]=14,4,Tabla15[[#This Row],[LARGO]]=17,5,Tabla15[[#This Row],[LARGO]]=20,6)</f>
        <v>2</v>
      </c>
    </row>
    <row r="981" spans="1:25">
      <c r="A981" s="42" t="str">
        <f>Tabla15[[#This Row],[cedula]]&amp;Tabla15[[#This Row],[CTA]]&amp;Tabla15[[#This Row],[prog]]</f>
        <v>001014288292.1.1.2.0801</v>
      </c>
      <c r="B981" s="21" t="s">
        <v>1786</v>
      </c>
      <c r="C981" s="59" t="s">
        <v>1807</v>
      </c>
      <c r="D981" s="59" t="s">
        <v>5730</v>
      </c>
      <c r="E981" s="59" t="s">
        <v>5731</v>
      </c>
      <c r="F981" s="59" t="s">
        <v>1911</v>
      </c>
      <c r="G981" s="59" t="s">
        <v>6088</v>
      </c>
      <c r="H981" s="21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981" s="21" t="str">
        <f>_xlfn.XLOOKUP(Tabla15[[#This Row],[cedula]],MINC_022025[CATEGORIA_PROPIA],MINC_022025[CARGO],_xlfn.XLOOKUP(Tabla15[[#This Row],[COD]],TNOMINA[CODIGO],TNOMINA[cargo]))</f>
        <v>ENCARGADO PROVINCIAL</v>
      </c>
      <c r="J981" s="21" t="str">
        <f>_xlfn.XLOOKUP(Tabla15[[#This Row],[cedula]],MINC_022025[NUMERO_DOCUMENTO],MINC_022025[LUGAR_FUNCIONES])</f>
        <v>VICEMINISTERIO PARA LA DESCENTRALIZACION Y COORDINACION TERRITORIAL</v>
      </c>
      <c r="K9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1" s="21" t="str">
        <f>_xlfn.XLOOKUP(Tabla15[[#This Row],[CARGO]],TSIMPLIFICADO[CARGO],TSIMPLIFICADO[CATEGORIA DEL SERVIDOR],Tabla15[[#This Row],[TIPO]])</f>
        <v>TEMPORALES</v>
      </c>
      <c r="M981" s="21" t="str">
        <f>IF(Tabla15[[#This Row],[CTA]]="2.1.1.3.01","TRAMITE DE PENSION",IF(Tabla15[[#This Row],[CAT1]]&lt;&gt;"",Tabla15[[#This Row],[CAT1]],Tabla15[[#This Row],[CAT2]]))</f>
        <v>TEMPORALES</v>
      </c>
      <c r="N981" s="86">
        <f>_xlfn.XLOOKUP(Tabla15[[#This Row],[cedula]],TFECHA[cedula],TFECHA[desde],"")</f>
        <v>45717</v>
      </c>
      <c r="O981" s="86" t="str">
        <f>_xlfn.XLOOKUP(Tabla15[[#This Row],[cedula]],TFECHA[cedula],TFECHA[hasta],"")</f>
        <v>N/A</v>
      </c>
      <c r="P981" s="34">
        <f>_xlfn.XLOOKUP(Tabla15[[#This Row],[COD]],TNOMINA[CODIGO],TNOMINA[sbruto])</f>
        <v>135000</v>
      </c>
      <c r="Q981" s="34">
        <f>_xlfn.XLOOKUP(Tabla15[[#This Row],[COD]],TNOMINA[CODIGO],TNOMINA[ISR])</f>
        <v>20338.240000000002</v>
      </c>
      <c r="R981" s="34">
        <f>_xlfn.XLOOKUP(Tabla15[[#This Row],[COD]],TNOMINA[CODIGO],TNOMINA[SFS])</f>
        <v>4104</v>
      </c>
      <c r="S981" s="34">
        <f>_xlfn.XLOOKUP(Tabla15[[#This Row],[COD]],TNOMINA[CODIGO],TNOMINA[AFP])</f>
        <v>3874.5</v>
      </c>
      <c r="T981" s="34">
        <f>_xlfn.XLOOKUP(Tabla15[[#This Row],[COD]],TNOMINA[CODIGO],TNOMINA[Otros Descuentos])</f>
        <v>25</v>
      </c>
      <c r="U981" s="34">
        <f>_xlfn.XLOOKUP(Tabla15[[#This Row],[COD]],TNOMINA[CODIGO],TNOMINA[sneto])</f>
        <v>106658.26</v>
      </c>
      <c r="V981" s="21" t="str" cm="1">
        <f t="array" ref="V981">_xlfn.XLOOKUP(Tabla15[[#This Row],[cedula]],MINC_022025[NUMERO_DOCUMENTO],LEFT(MINC_022025[GENERO],1))</f>
        <v>F</v>
      </c>
      <c r="W981" s="56" t="str">
        <f>_xlfn.XLOOKUP(Tabla15[[#This Row],[DIRECCIÓN O DEPARTAMENTO]],MINC_022025[LUGAR_FUNCIONES],MINC_022025[LUGAR_FUNCIONES_CODIGO])</f>
        <v>01.83.06</v>
      </c>
      <c r="X981" s="21">
        <f>LEN(Tabla15[[#This Row],[CODIGO LUGAR]])</f>
        <v>8</v>
      </c>
      <c r="Y981" s="21" cm="1">
        <f t="array" ref="Y981">_xlfn.IFS(Tabla15[[#This Row],[LARGO]]=5,1,Tabla15[[#This Row],[LARGO]]=8,2,Tabla15[[#This Row],[LARGO]]=11,3,Tabla15[[#This Row],[LARGO]]=14,4,Tabla15[[#This Row],[LARGO]]=17,5,Tabla15[[#This Row],[LARGO]]=20,6)</f>
        <v>2</v>
      </c>
    </row>
    <row r="982" spans="1:25">
      <c r="A982" s="42" t="str">
        <f>Tabla15[[#This Row],[cedula]]&amp;Tabla15[[#This Row],[CTA]]&amp;Tabla15[[#This Row],[prog]]</f>
        <v>031034858542.1.1.2.0801</v>
      </c>
      <c r="B982" s="21" t="s">
        <v>1786</v>
      </c>
      <c r="C982" s="59" t="s">
        <v>1807</v>
      </c>
      <c r="D982" s="59" t="s">
        <v>5730</v>
      </c>
      <c r="E982" s="59" t="s">
        <v>5731</v>
      </c>
      <c r="F982" s="59" t="s">
        <v>1911</v>
      </c>
      <c r="G982" s="59" t="s">
        <v>1679</v>
      </c>
      <c r="H982" s="21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982" s="21" t="str">
        <f>_xlfn.XLOOKUP(Tabla15[[#This Row],[cedula]],MINC_022025[CATEGORIA_PROPIA],MINC_022025[CARGO],_xlfn.XLOOKUP(Tabla15[[#This Row],[COD]],TNOMINA[CODIGO],TNOMINA[cargo]))</f>
        <v>ANALISTA DE RECURSOS HUMANOS</v>
      </c>
      <c r="J982" s="21" t="str">
        <f>_xlfn.XLOOKUP(Tabla15[[#This Row],[cedula]],MINC_022025[NUMERO_DOCUMENTO],MINC_022025[LUGAR_FUNCIONES])</f>
        <v>VICEMINISTERIO PARA LA DESCENTRALIZACION Y COORDINACION TERRITORIAL</v>
      </c>
      <c r="K9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2" s="21" t="str">
        <f>_xlfn.XLOOKUP(Tabla15[[#This Row],[CARGO]],TSIMPLIFICADO[CARGO],TSIMPLIFICADO[CATEGORIA DEL SERVIDOR],Tabla15[[#This Row],[TIPO]])</f>
        <v>TEMPORALES</v>
      </c>
      <c r="M982" s="21" t="str">
        <f>IF(Tabla15[[#This Row],[CTA]]="2.1.1.3.01","TRAMITE DE PENSION",IF(Tabla15[[#This Row],[CAT1]]&lt;&gt;"",Tabla15[[#This Row],[CAT1]],Tabla15[[#This Row],[CAT2]]))</f>
        <v>TEMPORALES</v>
      </c>
      <c r="N982" s="86">
        <f>_xlfn.XLOOKUP(Tabla15[[#This Row],[cedula]],TFECHA[cedula],TFECHA[desde],"")</f>
        <v>45413</v>
      </c>
      <c r="O982" s="86" t="str">
        <f>_xlfn.XLOOKUP(Tabla15[[#This Row],[cedula]],TFECHA[cedula],TFECHA[hasta],"")</f>
        <v>N/A</v>
      </c>
      <c r="P982" s="34">
        <f>_xlfn.XLOOKUP(Tabla15[[#This Row],[COD]],TNOMINA[CODIGO],TNOMINA[sbruto])</f>
        <v>70000</v>
      </c>
      <c r="Q982" s="34">
        <f>_xlfn.XLOOKUP(Tabla15[[#This Row],[COD]],TNOMINA[CODIGO],TNOMINA[ISR])</f>
        <v>5025.38</v>
      </c>
      <c r="R982" s="34">
        <f>_xlfn.XLOOKUP(Tabla15[[#This Row],[COD]],TNOMINA[CODIGO],TNOMINA[SFS])</f>
        <v>2128</v>
      </c>
      <c r="S982" s="34">
        <f>_xlfn.XLOOKUP(Tabla15[[#This Row],[COD]],TNOMINA[CODIGO],TNOMINA[AFP])</f>
        <v>2009</v>
      </c>
      <c r="T982" s="34">
        <f>_xlfn.XLOOKUP(Tabla15[[#This Row],[COD]],TNOMINA[CODIGO],TNOMINA[Otros Descuentos])</f>
        <v>1740.4599999999991</v>
      </c>
      <c r="U982" s="34">
        <f>_xlfn.XLOOKUP(Tabla15[[#This Row],[COD]],TNOMINA[CODIGO],TNOMINA[sneto])</f>
        <v>59097.16</v>
      </c>
      <c r="V982" s="21" t="str" cm="1">
        <f t="array" ref="V982">_xlfn.XLOOKUP(Tabla15[[#This Row],[cedula]],MINC_022025[NUMERO_DOCUMENTO],LEFT(MINC_022025[GENERO],1))</f>
        <v>F</v>
      </c>
      <c r="W982" s="56" t="str">
        <f>_xlfn.XLOOKUP(Tabla15[[#This Row],[DIRECCIÓN O DEPARTAMENTO]],MINC_022025[LUGAR_FUNCIONES],MINC_022025[LUGAR_FUNCIONES_CODIGO])</f>
        <v>01.83.06</v>
      </c>
      <c r="X982" s="21">
        <f>LEN(Tabla15[[#This Row],[CODIGO LUGAR]])</f>
        <v>8</v>
      </c>
      <c r="Y982" s="21" cm="1">
        <f t="array" ref="Y982">_xlfn.IFS(Tabla15[[#This Row],[LARGO]]=5,1,Tabla15[[#This Row],[LARGO]]=8,2,Tabla15[[#This Row],[LARGO]]=11,3,Tabla15[[#This Row],[LARGO]]=14,4,Tabla15[[#This Row],[LARGO]]=17,5,Tabla15[[#This Row],[LARGO]]=20,6)</f>
        <v>2</v>
      </c>
    </row>
    <row r="983" spans="1:25">
      <c r="A983" s="42" t="str">
        <f>Tabla15[[#This Row],[cedula]]&amp;Tabla15[[#This Row],[CTA]]&amp;Tabla15[[#This Row],[prog]]</f>
        <v>048007582542.1.1.2.0801</v>
      </c>
      <c r="B983" s="21" t="s">
        <v>1786</v>
      </c>
      <c r="C983" s="59" t="s">
        <v>1807</v>
      </c>
      <c r="D983" s="59" t="s">
        <v>5730</v>
      </c>
      <c r="E983" s="59" t="s">
        <v>5731</v>
      </c>
      <c r="F983" s="59" t="s">
        <v>1911</v>
      </c>
      <c r="G983" s="59" t="s">
        <v>2403</v>
      </c>
      <c r="H983" s="21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983" s="21" t="str">
        <f>_xlfn.XLOOKUP(Tabla15[[#This Row],[cedula]],MINC_022025[CATEGORIA_PROPIA],MINC_022025[CARGO],_xlfn.XLOOKUP(Tabla15[[#This Row],[COD]],TNOMINA[CODIGO],TNOMINA[cargo]))</f>
        <v>ANALISTA DE RECURSOS HUMANOS</v>
      </c>
      <c r="J983" s="21" t="str">
        <f>_xlfn.XLOOKUP(Tabla15[[#This Row],[cedula]],MINC_022025[NUMERO_DOCUMENTO],MINC_022025[LUGAR_FUNCIONES])</f>
        <v>VICEMINISTERIO PARA LA DESCENTRALIZACION Y COORDINACION TERRITORIAL</v>
      </c>
      <c r="K9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3" s="21" t="str">
        <f>_xlfn.XLOOKUP(Tabla15[[#This Row],[CARGO]],TSIMPLIFICADO[CARGO],TSIMPLIFICADO[CATEGORIA DEL SERVIDOR],Tabla15[[#This Row],[TIPO]])</f>
        <v>TEMPORALES</v>
      </c>
      <c r="M983" s="21" t="str">
        <f>IF(Tabla15[[#This Row],[CTA]]="2.1.1.3.01","TRAMITE DE PENSION",IF(Tabla15[[#This Row],[CAT1]]&lt;&gt;"",Tabla15[[#This Row],[CAT1]],Tabla15[[#This Row],[CAT2]]))</f>
        <v>TEMPORALES</v>
      </c>
      <c r="N983" s="86">
        <f>_xlfn.XLOOKUP(Tabla15[[#This Row],[cedula]],TFECHA[cedula],TFECHA[desde],"")</f>
        <v>45261</v>
      </c>
      <c r="O983" s="86" t="str">
        <f>_xlfn.XLOOKUP(Tabla15[[#This Row],[cedula]],TFECHA[cedula],TFECHA[hasta],"")</f>
        <v>N/A</v>
      </c>
      <c r="P983" s="34">
        <f>_xlfn.XLOOKUP(Tabla15[[#This Row],[COD]],TNOMINA[CODIGO],TNOMINA[sbruto])</f>
        <v>70000</v>
      </c>
      <c r="Q983" s="34">
        <f>_xlfn.XLOOKUP(Tabla15[[#This Row],[COD]],TNOMINA[CODIGO],TNOMINA[ISR])</f>
        <v>5368.48</v>
      </c>
      <c r="R983" s="34">
        <f>_xlfn.XLOOKUP(Tabla15[[#This Row],[COD]],TNOMINA[CODIGO],TNOMINA[SFS])</f>
        <v>2128</v>
      </c>
      <c r="S983" s="34">
        <f>_xlfn.XLOOKUP(Tabla15[[#This Row],[COD]],TNOMINA[CODIGO],TNOMINA[AFP])</f>
        <v>2009</v>
      </c>
      <c r="T983" s="34">
        <f>_xlfn.XLOOKUP(Tabla15[[#This Row],[COD]],TNOMINA[CODIGO],TNOMINA[Otros Descuentos])</f>
        <v>25.000000000007276</v>
      </c>
      <c r="U983" s="34">
        <f>_xlfn.XLOOKUP(Tabla15[[#This Row],[COD]],TNOMINA[CODIGO],TNOMINA[sneto])</f>
        <v>60469.52</v>
      </c>
      <c r="V983" s="21" t="str" cm="1">
        <f t="array" ref="V983">_xlfn.XLOOKUP(Tabla15[[#This Row],[cedula]],MINC_022025[NUMERO_DOCUMENTO],LEFT(MINC_022025[GENERO],1))</f>
        <v>F</v>
      </c>
      <c r="W983" s="56" t="str">
        <f>_xlfn.XLOOKUP(Tabla15[[#This Row],[DIRECCIÓN O DEPARTAMENTO]],MINC_022025[LUGAR_FUNCIONES],MINC_022025[LUGAR_FUNCIONES_CODIGO])</f>
        <v>01.83.06</v>
      </c>
      <c r="X983" s="21">
        <f>LEN(Tabla15[[#This Row],[CODIGO LUGAR]])</f>
        <v>8</v>
      </c>
      <c r="Y983" s="21" cm="1">
        <f t="array" ref="Y983">_xlfn.IFS(Tabla15[[#This Row],[LARGO]]=5,1,Tabla15[[#This Row],[LARGO]]=8,2,Tabla15[[#This Row],[LARGO]]=11,3,Tabla15[[#This Row],[LARGO]]=14,4,Tabla15[[#This Row],[LARGO]]=17,5,Tabla15[[#This Row],[LARGO]]=20,6)</f>
        <v>2</v>
      </c>
    </row>
    <row r="984" spans="1:25">
      <c r="A984" s="42" t="str">
        <f>Tabla15[[#This Row],[cedula]]&amp;Tabla15[[#This Row],[CTA]]&amp;Tabla15[[#This Row],[prog]]</f>
        <v>079001547042.1.1.2.0801</v>
      </c>
      <c r="B984" s="21" t="s">
        <v>1786</v>
      </c>
      <c r="C984" s="59" t="s">
        <v>1807</v>
      </c>
      <c r="D984" s="59" t="s">
        <v>5730</v>
      </c>
      <c r="E984" s="59" t="s">
        <v>5731</v>
      </c>
      <c r="F984" s="59" t="s">
        <v>1911</v>
      </c>
      <c r="G984" s="59" t="s">
        <v>1702</v>
      </c>
      <c r="H984" s="21" t="str">
        <f>_xlfn.XLOOKUP(Tabla15[[#This Row],[cedula]],MINC_022025[CATEGORIA_PROPIA],MINC_022025[FECHA_INGRESO_PRIMER_CARGO],_xlfn.XLOOKUP(Tabla15[[#This Row],[COD]],TNOMINA[CODIGO],TNOMINA[nombre]))</f>
        <v>KENDRA LINETTE GERONIMO RAMIREZ</v>
      </c>
      <c r="I984" s="21" t="str">
        <f>_xlfn.XLOOKUP(Tabla15[[#This Row],[cedula]],MINC_022025[CATEGORIA_PROPIA],MINC_022025[CARGO],_xlfn.XLOOKUP(Tabla15[[#This Row],[COD]],TNOMINA[CODIGO],TNOMINA[cargo]))</f>
        <v>ANALISTA DE RECURSOS HUMANOS</v>
      </c>
      <c r="J984" s="21" t="str">
        <f>_xlfn.XLOOKUP(Tabla15[[#This Row],[cedula]],MINC_022025[NUMERO_DOCUMENTO],MINC_022025[LUGAR_FUNCIONES])</f>
        <v>VICEMINISTERIO PARA LA DESCENTRALIZACION Y COORDINACION TERRITORIAL</v>
      </c>
      <c r="K9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4" s="21" t="str">
        <f>_xlfn.XLOOKUP(Tabla15[[#This Row],[CARGO]],TSIMPLIFICADO[CARGO],TSIMPLIFICADO[CATEGORIA DEL SERVIDOR],Tabla15[[#This Row],[TIPO]])</f>
        <v>TEMPORALES</v>
      </c>
      <c r="M984" s="21" t="str">
        <f>IF(Tabla15[[#This Row],[CTA]]="2.1.1.3.01","TRAMITE DE PENSION",IF(Tabla15[[#This Row],[CAT1]]&lt;&gt;"",Tabla15[[#This Row],[CAT1]],Tabla15[[#This Row],[CAT2]]))</f>
        <v>TEMPORALES</v>
      </c>
      <c r="N984" s="86">
        <f>_xlfn.XLOOKUP(Tabla15[[#This Row],[cedula]],TFECHA[cedula],TFECHA[desde],"")</f>
        <v>45292</v>
      </c>
      <c r="O984" s="86" t="str">
        <f>_xlfn.XLOOKUP(Tabla15[[#This Row],[cedula]],TFECHA[cedula],TFECHA[hasta],"")</f>
        <v>N/A</v>
      </c>
      <c r="P984" s="34">
        <f>_xlfn.XLOOKUP(Tabla15[[#This Row],[COD]],TNOMINA[CODIGO],TNOMINA[sbruto])</f>
        <v>70000</v>
      </c>
      <c r="Q984" s="34">
        <f>_xlfn.XLOOKUP(Tabla15[[#This Row],[COD]],TNOMINA[CODIGO],TNOMINA[ISR])</f>
        <v>5368.48</v>
      </c>
      <c r="R984" s="34">
        <f>_xlfn.XLOOKUP(Tabla15[[#This Row],[COD]],TNOMINA[CODIGO],TNOMINA[SFS])</f>
        <v>2128</v>
      </c>
      <c r="S984" s="34">
        <f>_xlfn.XLOOKUP(Tabla15[[#This Row],[COD]],TNOMINA[CODIGO],TNOMINA[AFP])</f>
        <v>2009</v>
      </c>
      <c r="T984" s="34">
        <f>_xlfn.XLOOKUP(Tabla15[[#This Row],[COD]],TNOMINA[CODIGO],TNOMINA[Otros Descuentos])</f>
        <v>425.00000000000728</v>
      </c>
      <c r="U984" s="34">
        <f>_xlfn.XLOOKUP(Tabla15[[#This Row],[COD]],TNOMINA[CODIGO],TNOMINA[sneto])</f>
        <v>60069.52</v>
      </c>
      <c r="V984" s="21" t="str" cm="1">
        <f t="array" ref="V984">_xlfn.XLOOKUP(Tabla15[[#This Row],[cedula]],MINC_022025[NUMERO_DOCUMENTO],LEFT(MINC_022025[GENERO],1))</f>
        <v>F</v>
      </c>
      <c r="W984" s="56" t="str">
        <f>_xlfn.XLOOKUP(Tabla15[[#This Row],[DIRECCIÓN O DEPARTAMENTO]],MINC_022025[LUGAR_FUNCIONES],MINC_022025[LUGAR_FUNCIONES_CODIGO])</f>
        <v>01.83.06</v>
      </c>
      <c r="X984" s="21">
        <f>LEN(Tabla15[[#This Row],[CODIGO LUGAR]])</f>
        <v>8</v>
      </c>
      <c r="Y984" s="21" cm="1">
        <f t="array" ref="Y984">_xlfn.IFS(Tabla15[[#This Row],[LARGO]]=5,1,Tabla15[[#This Row],[LARGO]]=8,2,Tabla15[[#This Row],[LARGO]]=11,3,Tabla15[[#This Row],[LARGO]]=14,4,Tabla15[[#This Row],[LARGO]]=17,5,Tabla15[[#This Row],[LARGO]]=20,6)</f>
        <v>2</v>
      </c>
    </row>
    <row r="985" spans="1:25">
      <c r="A985" s="42" t="str">
        <f>Tabla15[[#This Row],[cedula]]&amp;Tabla15[[#This Row],[CTA]]&amp;Tabla15[[#This Row],[prog]]</f>
        <v>402371831382.1.1.2.0801</v>
      </c>
      <c r="B985" s="21" t="s">
        <v>1786</v>
      </c>
      <c r="C985" s="59" t="s">
        <v>1807</v>
      </c>
      <c r="D985" s="59" t="s">
        <v>5730</v>
      </c>
      <c r="E985" s="59" t="s">
        <v>5731</v>
      </c>
      <c r="F985" s="59" t="s">
        <v>1911</v>
      </c>
      <c r="G985" s="59" t="s">
        <v>6193</v>
      </c>
      <c r="H985" s="21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985" s="21" t="str">
        <f>_xlfn.XLOOKUP(Tabla15[[#This Row],[cedula]],MINC_022025[CATEGORIA_PROPIA],MINC_022025[CARGO],_xlfn.XLOOKUP(Tabla15[[#This Row],[COD]],TNOMINA[CODIGO],TNOMINA[cargo]))</f>
        <v>ANALISTA DE COMUNICACION Y CON</v>
      </c>
      <c r="J985" s="21" t="str">
        <f>_xlfn.XLOOKUP(Tabla15[[#This Row],[cedula]],MINC_022025[NUMERO_DOCUMENTO],MINC_022025[LUGAR_FUNCIONES])</f>
        <v>VICEMINISTERIO PARA LA DESCENTRALIZACION Y COORDINACION TERRITORIAL</v>
      </c>
      <c r="K9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5" s="21" t="str">
        <f>_xlfn.XLOOKUP(Tabla15[[#This Row],[CARGO]],TSIMPLIFICADO[CARGO],TSIMPLIFICADO[CATEGORIA DEL SERVIDOR],Tabla15[[#This Row],[TIPO]])</f>
        <v>TEMPORALES</v>
      </c>
      <c r="M985" s="21" t="str">
        <f>IF(Tabla15[[#This Row],[CTA]]="2.1.1.3.01","TRAMITE DE PENSION",IF(Tabla15[[#This Row],[CAT1]]&lt;&gt;"",Tabla15[[#This Row],[CAT1]],Tabla15[[#This Row],[CAT2]]))</f>
        <v>TEMPORALES</v>
      </c>
      <c r="N985" s="86">
        <f>_xlfn.XLOOKUP(Tabla15[[#This Row],[cedula]],TFECHA[cedula],TFECHA[desde],"")</f>
        <v>45717</v>
      </c>
      <c r="O985" s="86" t="str">
        <f>_xlfn.XLOOKUP(Tabla15[[#This Row],[cedula]],TFECHA[cedula],TFECHA[hasta],"")</f>
        <v>N/A</v>
      </c>
      <c r="P985" s="34">
        <f>_xlfn.XLOOKUP(Tabla15[[#This Row],[COD]],TNOMINA[CODIGO],TNOMINA[sbruto])</f>
        <v>70000</v>
      </c>
      <c r="Q985" s="34">
        <f>_xlfn.XLOOKUP(Tabla15[[#This Row],[COD]],TNOMINA[CODIGO],TNOMINA[ISR])</f>
        <v>5368.48</v>
      </c>
      <c r="R985" s="34">
        <f>_xlfn.XLOOKUP(Tabla15[[#This Row],[COD]],TNOMINA[CODIGO],TNOMINA[SFS])</f>
        <v>2128</v>
      </c>
      <c r="S985" s="34">
        <f>_xlfn.XLOOKUP(Tabla15[[#This Row],[COD]],TNOMINA[CODIGO],TNOMINA[AFP])</f>
        <v>2009</v>
      </c>
      <c r="T985" s="34">
        <f>_xlfn.XLOOKUP(Tabla15[[#This Row],[COD]],TNOMINA[CODIGO],TNOMINA[Otros Descuentos])</f>
        <v>25.000000000007276</v>
      </c>
      <c r="U985" s="34">
        <f>_xlfn.XLOOKUP(Tabla15[[#This Row],[COD]],TNOMINA[CODIGO],TNOMINA[sneto])</f>
        <v>60469.52</v>
      </c>
      <c r="V985" s="21" t="str" cm="1">
        <f t="array" ref="V985">_xlfn.XLOOKUP(Tabla15[[#This Row],[cedula]],MINC_022025[NUMERO_DOCUMENTO],LEFT(MINC_022025[GENERO],1))</f>
        <v>F</v>
      </c>
      <c r="W985" s="56" t="str">
        <f>_xlfn.XLOOKUP(Tabla15[[#This Row],[DIRECCIÓN O DEPARTAMENTO]],MINC_022025[LUGAR_FUNCIONES],MINC_022025[LUGAR_FUNCIONES_CODIGO])</f>
        <v>01.83.06</v>
      </c>
      <c r="X985" s="21">
        <f>LEN(Tabla15[[#This Row],[CODIGO LUGAR]])</f>
        <v>8</v>
      </c>
      <c r="Y985" s="21" cm="1">
        <f t="array" ref="Y985">_xlfn.IFS(Tabla15[[#This Row],[LARGO]]=5,1,Tabla15[[#This Row],[LARGO]]=8,2,Tabla15[[#This Row],[LARGO]]=11,3,Tabla15[[#This Row],[LARGO]]=14,4,Tabla15[[#This Row],[LARGO]]=17,5,Tabla15[[#This Row],[LARGO]]=20,6)</f>
        <v>2</v>
      </c>
    </row>
    <row r="986" spans="1:25">
      <c r="A986" s="42" t="str">
        <f>Tabla15[[#This Row],[cedula]]&amp;Tabla15[[#This Row],[CTA]]&amp;Tabla15[[#This Row],[prog]]</f>
        <v>402006383732.1.1.2.0801</v>
      </c>
      <c r="B986" s="21" t="s">
        <v>1786</v>
      </c>
      <c r="C986" s="35" t="s">
        <v>1807</v>
      </c>
      <c r="D986" s="35" t="s">
        <v>5730</v>
      </c>
      <c r="E986" s="60" t="s">
        <v>5731</v>
      </c>
      <c r="F986" s="35" t="s">
        <v>1911</v>
      </c>
      <c r="G986" s="35" t="s">
        <v>2005</v>
      </c>
      <c r="H986" s="21" t="str">
        <f>_xlfn.XLOOKUP(Tabla15[[#This Row],[cedula]],MINC_022025[CATEGORIA_PROPIA],MINC_022025[FECHA_INGRESO_PRIMER_CARGO],_xlfn.XLOOKUP(Tabla15[[#This Row],[COD]],TNOMINA[CODIGO],TNOMINA[nombre]))</f>
        <v>FARHINA SANCHEZ MARIÑEZ</v>
      </c>
      <c r="I986" s="21" t="str">
        <f>_xlfn.XLOOKUP(Tabla15[[#This Row],[cedula]],MINC_022025[CATEGORIA_PROPIA],MINC_022025[CARGO],_xlfn.XLOOKUP(Tabla15[[#This Row],[COD]],TNOMINA[CODIGO],TNOMINA[cargo]))</f>
        <v>ANALISTA PROYECTOS</v>
      </c>
      <c r="J986" s="21" t="str">
        <f>_xlfn.XLOOKUP(Tabla15[[#This Row],[cedula]],MINC_022025[NUMERO_DOCUMENTO],MINC_022025[LUGAR_FUNCIONES])</f>
        <v>VICEMINISTERIO PARA LA DESCENTRALIZACION Y COORDINACION TERRITORIAL</v>
      </c>
      <c r="K9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6" s="21" t="str">
        <f>_xlfn.XLOOKUP(Tabla15[[#This Row],[CARGO]],TSIMPLIFICADO[CARGO],TSIMPLIFICADO[CATEGORIA DEL SERVIDOR],Tabla15[[#This Row],[TIPO]])</f>
        <v>TEMPORALES</v>
      </c>
      <c r="M986" s="21" t="str">
        <f>IF(Tabla15[[#This Row],[CTA]]="2.1.1.3.01","TRAMITE DE PENSION",IF(Tabla15[[#This Row],[CAT1]]&lt;&gt;"",Tabla15[[#This Row],[CAT1]],Tabla15[[#This Row],[CAT2]]))</f>
        <v>TEMPORALES</v>
      </c>
      <c r="N986" s="86">
        <f>_xlfn.XLOOKUP(Tabla15[[#This Row],[cedula]],TFECHA[cedula],TFECHA[desde],"")</f>
        <v>45261</v>
      </c>
      <c r="O986" s="86" t="str">
        <f>_xlfn.XLOOKUP(Tabla15[[#This Row],[cedula]],TFECHA[cedula],TFECHA[hasta],"")</f>
        <v>N/A</v>
      </c>
      <c r="P986" s="34">
        <f>_xlfn.XLOOKUP(Tabla15[[#This Row],[COD]],TNOMINA[CODIGO],TNOMINA[sbruto])</f>
        <v>50000</v>
      </c>
      <c r="Q986" s="34">
        <f>_xlfn.XLOOKUP(Tabla15[[#This Row],[COD]],TNOMINA[CODIGO],TNOMINA[ISR])</f>
        <v>1854</v>
      </c>
      <c r="R986" s="34">
        <f>_xlfn.XLOOKUP(Tabla15[[#This Row],[COD]],TNOMINA[CODIGO],TNOMINA[SFS])</f>
        <v>1520</v>
      </c>
      <c r="S986" s="34">
        <f>_xlfn.XLOOKUP(Tabla15[[#This Row],[COD]],TNOMINA[CODIGO],TNOMINA[AFP])</f>
        <v>1435</v>
      </c>
      <c r="T986" s="34">
        <f>_xlfn.XLOOKUP(Tabla15[[#This Row],[COD]],TNOMINA[CODIGO],TNOMINA[Otros Descuentos])</f>
        <v>2091</v>
      </c>
      <c r="U986" s="34">
        <f>_xlfn.XLOOKUP(Tabla15[[#This Row],[COD]],TNOMINA[CODIGO],TNOMINA[sneto])</f>
        <v>43100</v>
      </c>
      <c r="V986" s="21" t="str" cm="1">
        <f t="array" ref="V986">_xlfn.XLOOKUP(Tabla15[[#This Row],[cedula]],MINC_022025[NUMERO_DOCUMENTO],LEFT(MINC_022025[GENERO],1))</f>
        <v>F</v>
      </c>
      <c r="W986" s="56" t="str">
        <f>_xlfn.XLOOKUP(Tabla15[[#This Row],[DIRECCIÓN O DEPARTAMENTO]],MINC_022025[LUGAR_FUNCIONES],MINC_022025[LUGAR_FUNCIONES_CODIGO])</f>
        <v>01.83.06</v>
      </c>
      <c r="X986" s="21">
        <f>LEN(Tabla15[[#This Row],[CODIGO LUGAR]])</f>
        <v>8</v>
      </c>
      <c r="Y986" s="21" cm="1">
        <f t="array" ref="Y986">_xlfn.IFS(Tabla15[[#This Row],[LARGO]]=5,1,Tabla15[[#This Row],[LARGO]]=8,2,Tabla15[[#This Row],[LARGO]]=11,3,Tabla15[[#This Row],[LARGO]]=14,4,Tabla15[[#This Row],[LARGO]]=17,5,Tabla15[[#This Row],[LARGO]]=20,6)</f>
        <v>2</v>
      </c>
    </row>
    <row r="987" spans="1:25">
      <c r="A987" s="42" t="str">
        <f>Tabla15[[#This Row],[cedula]]&amp;Tabla15[[#This Row],[CTA]]&amp;Tabla15[[#This Row],[prog]]</f>
        <v>001073840912.1.1.2.0801</v>
      </c>
      <c r="B987" s="21" t="s">
        <v>1786</v>
      </c>
      <c r="C987" s="59" t="s">
        <v>1807</v>
      </c>
      <c r="D987" s="59" t="s">
        <v>5730</v>
      </c>
      <c r="E987" s="59" t="s">
        <v>5731</v>
      </c>
      <c r="F987" s="59" t="s">
        <v>1911</v>
      </c>
      <c r="G987" s="59" t="s">
        <v>2119</v>
      </c>
      <c r="H987" s="21" t="str">
        <f>_xlfn.XLOOKUP(Tabla15[[#This Row],[cedula]],MINC_022025[CATEGORIA_PROPIA],MINC_022025[FECHA_INGRESO_PRIMER_CARGO],_xlfn.XLOOKUP(Tabla15[[#This Row],[COD]],TNOMINA[CODIGO],TNOMINA[nombre]))</f>
        <v>ROBERTO RODRIGUEZ VALERA</v>
      </c>
      <c r="I987" s="21" t="str">
        <f>_xlfn.XLOOKUP(Tabla15[[#This Row],[cedula]],MINC_022025[CATEGORIA_PROPIA],MINC_022025[CARGO],_xlfn.XLOOKUP(Tabla15[[#This Row],[COD]],TNOMINA[CODIGO],TNOMINA[cargo]))</f>
        <v>GESTOR CULTURAL</v>
      </c>
      <c r="J987" s="21" t="str">
        <f>_xlfn.XLOOKUP(Tabla15[[#This Row],[cedula]],MINC_022025[NUMERO_DOCUMENTO],MINC_022025[LUGAR_FUNCIONES])</f>
        <v>VICEMINISTERIO PARA LA DESCENTRALIZACION Y COORDINACION TERRITORIAL</v>
      </c>
      <c r="K9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7" s="21" t="str">
        <f>_xlfn.XLOOKUP(Tabla15[[#This Row],[CARGO]],TSIMPLIFICADO[CARGO],TSIMPLIFICADO[CATEGORIA DEL SERVIDOR],Tabla15[[#This Row],[TIPO]])</f>
        <v>TEMPORALES</v>
      </c>
      <c r="M987" s="21" t="str">
        <f>IF(Tabla15[[#This Row],[CTA]]="2.1.1.3.01","TRAMITE DE PENSION",IF(Tabla15[[#This Row],[CAT1]]&lt;&gt;"",Tabla15[[#This Row],[CAT1]],Tabla15[[#This Row],[CAT2]]))</f>
        <v>TEMPORALES</v>
      </c>
      <c r="N987" s="86">
        <f>_xlfn.XLOOKUP(Tabla15[[#This Row],[cedula]],TFECHA[cedula],TFECHA[desde],"")</f>
        <v>45261</v>
      </c>
      <c r="O987" s="86" t="str">
        <f>_xlfn.XLOOKUP(Tabla15[[#This Row],[cedula]],TFECHA[cedula],TFECHA[hasta],"")</f>
        <v>N/A</v>
      </c>
      <c r="P987" s="34">
        <f>_xlfn.XLOOKUP(Tabla15[[#This Row],[COD]],TNOMINA[CODIGO],TNOMINA[sbruto])</f>
        <v>50000</v>
      </c>
      <c r="Q987" s="34">
        <f>_xlfn.XLOOKUP(Tabla15[[#This Row],[COD]],TNOMINA[CODIGO],TNOMINA[ISR])</f>
        <v>1854</v>
      </c>
      <c r="R987" s="34">
        <f>_xlfn.XLOOKUP(Tabla15[[#This Row],[COD]],TNOMINA[CODIGO],TNOMINA[SFS])</f>
        <v>1520</v>
      </c>
      <c r="S987" s="34">
        <f>_xlfn.XLOOKUP(Tabla15[[#This Row],[COD]],TNOMINA[CODIGO],TNOMINA[AFP])</f>
        <v>1435</v>
      </c>
      <c r="T987" s="34">
        <f>_xlfn.XLOOKUP(Tabla15[[#This Row],[COD]],TNOMINA[CODIGO],TNOMINA[Otros Descuentos])</f>
        <v>15514.150000000001</v>
      </c>
      <c r="U987" s="34">
        <f>_xlfn.XLOOKUP(Tabla15[[#This Row],[COD]],TNOMINA[CODIGO],TNOMINA[sneto])</f>
        <v>29676.85</v>
      </c>
      <c r="V987" s="21" t="str" cm="1">
        <f t="array" ref="V987">_xlfn.XLOOKUP(Tabla15[[#This Row],[cedula]],MINC_022025[NUMERO_DOCUMENTO],LEFT(MINC_022025[GENERO],1))</f>
        <v>M</v>
      </c>
      <c r="W987" s="56" t="str">
        <f>_xlfn.XLOOKUP(Tabla15[[#This Row],[DIRECCIÓN O DEPARTAMENTO]],MINC_022025[LUGAR_FUNCIONES],MINC_022025[LUGAR_FUNCIONES_CODIGO])</f>
        <v>01.83.06</v>
      </c>
      <c r="X987" s="21">
        <f>LEN(Tabla15[[#This Row],[CODIGO LUGAR]])</f>
        <v>8</v>
      </c>
      <c r="Y987" s="21" cm="1">
        <f t="array" ref="Y987">_xlfn.IFS(Tabla15[[#This Row],[LARGO]]=5,1,Tabla15[[#This Row],[LARGO]]=8,2,Tabla15[[#This Row],[LARGO]]=11,3,Tabla15[[#This Row],[LARGO]]=14,4,Tabla15[[#This Row],[LARGO]]=17,5,Tabla15[[#This Row],[LARGO]]=20,6)</f>
        <v>2</v>
      </c>
    </row>
    <row r="988" spans="1:25">
      <c r="A988" s="42" t="str">
        <f>Tabla15[[#This Row],[cedula]]&amp;Tabla15[[#This Row],[CTA]]&amp;Tabla15[[#This Row],[prog]]</f>
        <v>402091604522.1.1.2.0801</v>
      </c>
      <c r="B988" s="21" t="s">
        <v>1786</v>
      </c>
      <c r="C988" s="59" t="s">
        <v>1807</v>
      </c>
      <c r="D988" s="59" t="s">
        <v>5730</v>
      </c>
      <c r="E988" s="59" t="s">
        <v>5731</v>
      </c>
      <c r="F988" s="59" t="s">
        <v>1911</v>
      </c>
      <c r="G988" s="59" t="s">
        <v>6168</v>
      </c>
      <c r="H988" s="21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988" s="21" t="str">
        <f>_xlfn.XLOOKUP(Tabla15[[#This Row],[cedula]],MINC_022025[CATEGORIA_PROPIA],MINC_022025[CARGO],_xlfn.XLOOKUP(Tabla15[[#This Row],[COD]],TNOMINA[CODIGO],TNOMINA[cargo]))</f>
        <v>TECNICO DE DESARROLLO INSTITUC</v>
      </c>
      <c r="J988" s="21" t="str">
        <f>_xlfn.XLOOKUP(Tabla15[[#This Row],[cedula]],MINC_022025[NUMERO_DOCUMENTO],MINC_022025[LUGAR_FUNCIONES])</f>
        <v>VICEMINISTERIO PARA LA DESCENTRALIZACION Y COORDINACION TERRITORIAL</v>
      </c>
      <c r="K9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8" s="21" t="str">
        <f>_xlfn.XLOOKUP(Tabla15[[#This Row],[CARGO]],TSIMPLIFICADO[CARGO],TSIMPLIFICADO[CATEGORIA DEL SERVIDOR],Tabla15[[#This Row],[TIPO]])</f>
        <v>TEMPORALES</v>
      </c>
      <c r="M988" s="21" t="str">
        <f>IF(Tabla15[[#This Row],[CTA]]="2.1.1.3.01","TRAMITE DE PENSION",IF(Tabla15[[#This Row],[CAT1]]&lt;&gt;"",Tabla15[[#This Row],[CAT1]],Tabla15[[#This Row],[CAT2]]))</f>
        <v>TEMPORALES</v>
      </c>
      <c r="N988" s="86">
        <f>_xlfn.XLOOKUP(Tabla15[[#This Row],[cedula]],TFECHA[cedula],TFECHA[desde],"")</f>
        <v>45717</v>
      </c>
      <c r="O988" s="86" t="str">
        <f>_xlfn.XLOOKUP(Tabla15[[#This Row],[cedula]],TFECHA[cedula],TFECHA[hasta],"")</f>
        <v>N/A</v>
      </c>
      <c r="P988" s="34">
        <f>_xlfn.XLOOKUP(Tabla15[[#This Row],[COD]],TNOMINA[CODIGO],TNOMINA[sbruto])</f>
        <v>48000</v>
      </c>
      <c r="Q988" s="34">
        <f>_xlfn.XLOOKUP(Tabla15[[#This Row],[COD]],TNOMINA[CODIGO],TNOMINA[ISR])</f>
        <v>1571.73</v>
      </c>
      <c r="R988" s="34">
        <f>_xlfn.XLOOKUP(Tabla15[[#This Row],[COD]],TNOMINA[CODIGO],TNOMINA[SFS])</f>
        <v>1459.2</v>
      </c>
      <c r="S988" s="34">
        <f>_xlfn.XLOOKUP(Tabla15[[#This Row],[COD]],TNOMINA[CODIGO],TNOMINA[AFP])</f>
        <v>1377.6</v>
      </c>
      <c r="T988" s="34">
        <f>_xlfn.XLOOKUP(Tabla15[[#This Row],[COD]],TNOMINA[CODIGO],TNOMINA[Otros Descuentos])</f>
        <v>25</v>
      </c>
      <c r="U988" s="34">
        <f>_xlfn.XLOOKUP(Tabla15[[#This Row],[COD]],TNOMINA[CODIGO],TNOMINA[sneto])</f>
        <v>43566.47</v>
      </c>
      <c r="V988" s="21" t="str" cm="1">
        <f t="array" ref="V988">_xlfn.XLOOKUP(Tabla15[[#This Row],[cedula]],MINC_022025[NUMERO_DOCUMENTO],LEFT(MINC_022025[GENERO],1))</f>
        <v>F</v>
      </c>
      <c r="W988" s="56" t="str">
        <f>_xlfn.XLOOKUP(Tabla15[[#This Row],[DIRECCIÓN O DEPARTAMENTO]],MINC_022025[LUGAR_FUNCIONES],MINC_022025[LUGAR_FUNCIONES_CODIGO])</f>
        <v>01.83.06</v>
      </c>
      <c r="X988" s="21">
        <f>LEN(Tabla15[[#This Row],[CODIGO LUGAR]])</f>
        <v>8</v>
      </c>
      <c r="Y988" s="21" cm="1">
        <f t="array" ref="Y988">_xlfn.IFS(Tabla15[[#This Row],[LARGO]]=5,1,Tabla15[[#This Row],[LARGO]]=8,2,Tabla15[[#This Row],[LARGO]]=11,3,Tabla15[[#This Row],[LARGO]]=14,4,Tabla15[[#This Row],[LARGO]]=17,5,Tabla15[[#This Row],[LARGO]]=20,6)</f>
        <v>2</v>
      </c>
    </row>
    <row r="989" spans="1:25">
      <c r="A989" s="42" t="str">
        <f>Tabla15[[#This Row],[cedula]]&amp;Tabla15[[#This Row],[CTA]]&amp;Tabla15[[#This Row],[prog]]</f>
        <v>223008062412.1.1.2.0801</v>
      </c>
      <c r="B989" s="21" t="s">
        <v>1786</v>
      </c>
      <c r="C989" s="59" t="s">
        <v>1807</v>
      </c>
      <c r="D989" s="59" t="s">
        <v>5730</v>
      </c>
      <c r="E989" s="59" t="s">
        <v>5731</v>
      </c>
      <c r="F989" s="59" t="s">
        <v>1911</v>
      </c>
      <c r="G989" s="59" t="s">
        <v>2172</v>
      </c>
      <c r="H989" s="21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989" s="21" t="str">
        <f>_xlfn.XLOOKUP(Tabla15[[#This Row],[cedula]],MINC_022025[CATEGORIA_PROPIA],MINC_022025[CARGO],_xlfn.XLOOKUP(Tabla15[[#This Row],[COD]],TNOMINA[CODIGO],TNOMINA[cargo]))</f>
        <v>DIRECTOR FISCALIZACION</v>
      </c>
      <c r="J989" s="21" t="str">
        <f>_xlfn.XLOOKUP(Tabla15[[#This Row],[cedula]],MINC_022025[NUMERO_DOCUMENTO],MINC_022025[LUGAR_FUNCIONES])</f>
        <v>DIRECCION DE REVISION Y FISCALIZACION</v>
      </c>
      <c r="K9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89" s="21" t="str">
        <f>_xlfn.XLOOKUP(Tabla15[[#This Row],[CARGO]],TSIMPLIFICADO[CARGO],TSIMPLIFICADO[CATEGORIA DEL SERVIDOR],Tabla15[[#This Row],[TIPO]])</f>
        <v>TEMPORALES</v>
      </c>
      <c r="M989" s="21" t="str">
        <f>IF(Tabla15[[#This Row],[CTA]]="2.1.1.3.01","TRAMITE DE PENSION",IF(Tabla15[[#This Row],[CAT1]]&lt;&gt;"",Tabla15[[#This Row],[CAT1]],Tabla15[[#This Row],[CAT2]]))</f>
        <v>TEMPORALES</v>
      </c>
      <c r="N989" s="86">
        <f>_xlfn.XLOOKUP(Tabla15[[#This Row],[cedula]],TFECHA[cedula],TFECHA[desde],"")</f>
        <v>45689</v>
      </c>
      <c r="O989" s="86" t="str">
        <f>_xlfn.XLOOKUP(Tabla15[[#This Row],[cedula]],TFECHA[cedula],TFECHA[hasta],"")</f>
        <v>N/A</v>
      </c>
      <c r="P989" s="34">
        <f>_xlfn.XLOOKUP(Tabla15[[#This Row],[COD]],TNOMINA[CODIGO],TNOMINA[sbruto])</f>
        <v>185000</v>
      </c>
      <c r="Q989" s="34">
        <f>_xlfn.XLOOKUP(Tabla15[[#This Row],[COD]],TNOMINA[CODIGO],TNOMINA[ISR])</f>
        <v>32099.49</v>
      </c>
      <c r="R989" s="34">
        <f>_xlfn.XLOOKUP(Tabla15[[#This Row],[COD]],TNOMINA[CODIGO],TNOMINA[SFS])</f>
        <v>5624</v>
      </c>
      <c r="S989" s="34">
        <f>_xlfn.XLOOKUP(Tabla15[[#This Row],[COD]],TNOMINA[CODIGO],TNOMINA[AFP])</f>
        <v>5309.5</v>
      </c>
      <c r="T989" s="34">
        <f>_xlfn.XLOOKUP(Tabla15[[#This Row],[COD]],TNOMINA[CODIGO],TNOMINA[Otros Descuentos])</f>
        <v>425</v>
      </c>
      <c r="U989" s="34">
        <f>_xlfn.XLOOKUP(Tabla15[[#This Row],[COD]],TNOMINA[CODIGO],TNOMINA[sneto])</f>
        <v>141542.01</v>
      </c>
      <c r="V989" s="21" t="str" cm="1">
        <f t="array" ref="V989">_xlfn.XLOOKUP(Tabla15[[#This Row],[cedula]],MINC_022025[NUMERO_DOCUMENTO],LEFT(MINC_022025[GENERO],1))</f>
        <v>F</v>
      </c>
      <c r="W989" s="56" t="str">
        <f>_xlfn.XLOOKUP(Tabla15[[#This Row],[DIRECCIÓN O DEPARTAMENTO]],MINC_022025[LUGAR_FUNCIONES],MINC_022025[LUGAR_FUNCIONES_CODIGO])</f>
        <v>01.83.00.07</v>
      </c>
      <c r="X989" s="21">
        <f>LEN(Tabla15[[#This Row],[CODIGO LUGAR]])</f>
        <v>11</v>
      </c>
      <c r="Y989" s="21" cm="1">
        <f t="array" ref="Y989">_xlfn.IFS(Tabla15[[#This Row],[LARGO]]=5,1,Tabla15[[#This Row],[LARGO]]=8,2,Tabla15[[#This Row],[LARGO]]=11,3,Tabla15[[#This Row],[LARGO]]=14,4,Tabla15[[#This Row],[LARGO]]=17,5,Tabla15[[#This Row],[LARGO]]=20,6)</f>
        <v>3</v>
      </c>
    </row>
    <row r="990" spans="1:25">
      <c r="A990" s="42" t="str">
        <f>Tabla15[[#This Row],[cedula]]&amp;Tabla15[[#This Row],[CTA]]&amp;Tabla15[[#This Row],[prog]]</f>
        <v>229002321782.1.1.2.0801</v>
      </c>
      <c r="B990" s="21" t="s">
        <v>1786</v>
      </c>
      <c r="C990" s="59" t="s">
        <v>1807</v>
      </c>
      <c r="D990" s="59" t="s">
        <v>5730</v>
      </c>
      <c r="E990" s="59" t="s">
        <v>5731</v>
      </c>
      <c r="F990" s="59" t="s">
        <v>1911</v>
      </c>
      <c r="G990" s="59" t="s">
        <v>2890</v>
      </c>
      <c r="H990" s="21" t="str">
        <f>_xlfn.XLOOKUP(Tabla15[[#This Row],[cedula]],MINC_022025[CATEGORIA_PROPIA],MINC_022025[FECHA_INGRESO_PRIMER_CARGO],_xlfn.XLOOKUP(Tabla15[[#This Row],[COD]],TNOMINA[CODIGO],TNOMINA[nombre]))</f>
        <v>MERILIN NOVAS GÓMEZ</v>
      </c>
      <c r="I990" s="21" t="str">
        <f>_xlfn.XLOOKUP(Tabla15[[#This Row],[cedula]],MINC_022025[CATEGORIA_PROPIA],MINC_022025[CARGO],_xlfn.XLOOKUP(Tabla15[[#This Row],[COD]],TNOMINA[CODIGO],TNOMINA[cargo]))</f>
        <v>TECNICO ADMINISTRATIVO</v>
      </c>
      <c r="J990" s="21" t="str">
        <f>_xlfn.XLOOKUP(Tabla15[[#This Row],[cedula]],MINC_022025[NUMERO_DOCUMENTO],MINC_022025[LUGAR_FUNCIONES])</f>
        <v>DIRECCION DE REVISION Y FISCALIZACION</v>
      </c>
      <c r="K9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0" s="21" t="str">
        <f>_xlfn.XLOOKUP(Tabla15[[#This Row],[CARGO]],TSIMPLIFICADO[CARGO],TSIMPLIFICADO[CATEGORIA DEL SERVIDOR],Tabla15[[#This Row],[TIPO]])</f>
        <v>TEMPORALES</v>
      </c>
      <c r="M990" s="21" t="str">
        <f>IF(Tabla15[[#This Row],[CTA]]="2.1.1.3.01","TRAMITE DE PENSION",IF(Tabla15[[#This Row],[CAT1]]&lt;&gt;"",Tabla15[[#This Row],[CAT1]],Tabla15[[#This Row],[CAT2]]))</f>
        <v>TEMPORALES</v>
      </c>
      <c r="N990" s="86">
        <f>_xlfn.XLOOKUP(Tabla15[[#This Row],[cedula]],TFECHA[cedula],TFECHA[desde],"")</f>
        <v>45444</v>
      </c>
      <c r="O990" s="86" t="str">
        <f>_xlfn.XLOOKUP(Tabla15[[#This Row],[cedula]],TFECHA[cedula],TFECHA[hasta],"")</f>
        <v>N/A</v>
      </c>
      <c r="P990" s="34">
        <f>_xlfn.XLOOKUP(Tabla15[[#This Row],[COD]],TNOMINA[CODIGO],TNOMINA[sbruto])</f>
        <v>48000</v>
      </c>
      <c r="Q990" s="34">
        <f>_xlfn.XLOOKUP(Tabla15[[#This Row],[COD]],TNOMINA[CODIGO],TNOMINA[ISR])</f>
        <v>1571.73</v>
      </c>
      <c r="R990" s="34">
        <f>_xlfn.XLOOKUP(Tabla15[[#This Row],[COD]],TNOMINA[CODIGO],TNOMINA[SFS])</f>
        <v>1459.2</v>
      </c>
      <c r="S990" s="34">
        <f>_xlfn.XLOOKUP(Tabla15[[#This Row],[COD]],TNOMINA[CODIGO],TNOMINA[AFP])</f>
        <v>1377.6</v>
      </c>
      <c r="T990" s="34">
        <f>_xlfn.XLOOKUP(Tabla15[[#This Row],[COD]],TNOMINA[CODIGO],TNOMINA[Otros Descuentos])</f>
        <v>5091</v>
      </c>
      <c r="U990" s="34">
        <f>_xlfn.XLOOKUP(Tabla15[[#This Row],[COD]],TNOMINA[CODIGO],TNOMINA[sneto])</f>
        <v>38500.47</v>
      </c>
      <c r="V990" s="21" t="str" cm="1">
        <f t="array" ref="V990">_xlfn.XLOOKUP(Tabla15[[#This Row],[cedula]],MINC_022025[NUMERO_DOCUMENTO],LEFT(MINC_022025[GENERO],1))</f>
        <v>F</v>
      </c>
      <c r="W990" s="56" t="str">
        <f>_xlfn.XLOOKUP(Tabla15[[#This Row],[DIRECCIÓN O DEPARTAMENTO]],MINC_022025[LUGAR_FUNCIONES],MINC_022025[LUGAR_FUNCIONES_CODIGO])</f>
        <v>01.83.00.07</v>
      </c>
      <c r="X990" s="21">
        <f>LEN(Tabla15[[#This Row],[CODIGO LUGAR]])</f>
        <v>11</v>
      </c>
      <c r="Y990" s="21" cm="1">
        <f t="array" ref="Y990">_xlfn.IFS(Tabla15[[#This Row],[LARGO]]=5,1,Tabla15[[#This Row],[LARGO]]=8,2,Tabla15[[#This Row],[LARGO]]=11,3,Tabla15[[#This Row],[LARGO]]=14,4,Tabla15[[#This Row],[LARGO]]=17,5,Tabla15[[#This Row],[LARGO]]=20,6)</f>
        <v>3</v>
      </c>
    </row>
    <row r="991" spans="1:25">
      <c r="A991" s="42" t="str">
        <f>Tabla15[[#This Row],[cedula]]&amp;Tabla15[[#This Row],[CTA]]&amp;Tabla15[[#This Row],[prog]]</f>
        <v>001016913192.1.1.2.0801</v>
      </c>
      <c r="B991" s="21" t="s">
        <v>1786</v>
      </c>
      <c r="C991" s="59" t="s">
        <v>1807</v>
      </c>
      <c r="D991" s="59" t="s">
        <v>5730</v>
      </c>
      <c r="E991" s="59" t="s">
        <v>5731</v>
      </c>
      <c r="F991" s="59" t="s">
        <v>1911</v>
      </c>
      <c r="G991" s="59" t="s">
        <v>5905</v>
      </c>
      <c r="H991" s="21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991" s="21" t="str">
        <f>_xlfn.XLOOKUP(Tabla15[[#This Row],[cedula]],MINC_022025[CATEGORIA_PROPIA],MINC_022025[CARGO],_xlfn.XLOOKUP(Tabla15[[#This Row],[COD]],TNOMINA[CODIGO],TNOMINA[cargo]))</f>
        <v>DIRECTOR (A)</v>
      </c>
      <c r="J991" s="21" t="str">
        <f>_xlfn.XLOOKUP(Tabla15[[#This Row],[cedula]],MINC_022025[NUMERO_DOCUMENTO],MINC_022025[LUGAR_FUNCIONES])</f>
        <v>DIRECCION JURIDICA</v>
      </c>
      <c r="K9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1" s="21" t="str">
        <f>_xlfn.XLOOKUP(Tabla15[[#This Row],[CARGO]],TSIMPLIFICADO[CARGO],TSIMPLIFICADO[CATEGORIA DEL SERVIDOR],Tabla15[[#This Row],[TIPO]])</f>
        <v>TEMPORALES</v>
      </c>
      <c r="M991" s="21" t="str">
        <f>IF(Tabla15[[#This Row],[CTA]]="2.1.1.3.01","TRAMITE DE PENSION",IF(Tabla15[[#This Row],[CAT1]]&lt;&gt;"",Tabla15[[#This Row],[CAT1]],Tabla15[[#This Row],[CAT2]]))</f>
        <v>TEMPORALES</v>
      </c>
      <c r="N991" s="86">
        <f>_xlfn.XLOOKUP(Tabla15[[#This Row],[cedula]],TFECHA[cedula],TFECHA[desde],"")</f>
        <v>45689</v>
      </c>
      <c r="O991" s="86" t="str">
        <f>_xlfn.XLOOKUP(Tabla15[[#This Row],[cedula]],TFECHA[cedula],TFECHA[hasta],"")</f>
        <v>N/A</v>
      </c>
      <c r="P991" s="34">
        <f>_xlfn.XLOOKUP(Tabla15[[#This Row],[COD]],TNOMINA[CODIGO],TNOMINA[sbruto])</f>
        <v>185000</v>
      </c>
      <c r="Q991" s="34">
        <f>_xlfn.XLOOKUP(Tabla15[[#This Row],[COD]],TNOMINA[CODIGO],TNOMINA[ISR])</f>
        <v>32099.49</v>
      </c>
      <c r="R991" s="34">
        <f>_xlfn.XLOOKUP(Tabla15[[#This Row],[COD]],TNOMINA[CODIGO],TNOMINA[SFS])</f>
        <v>5624</v>
      </c>
      <c r="S991" s="34">
        <f>_xlfn.XLOOKUP(Tabla15[[#This Row],[COD]],TNOMINA[CODIGO],TNOMINA[AFP])</f>
        <v>5309.5</v>
      </c>
      <c r="T991" s="34">
        <f>_xlfn.XLOOKUP(Tabla15[[#This Row],[COD]],TNOMINA[CODIGO],TNOMINA[Otros Descuentos])</f>
        <v>3392.9700000000012</v>
      </c>
      <c r="U991" s="34">
        <f>_xlfn.XLOOKUP(Tabla15[[#This Row],[COD]],TNOMINA[CODIGO],TNOMINA[sneto])</f>
        <v>138574.04</v>
      </c>
      <c r="V991" s="21" t="str" cm="1">
        <f t="array" ref="V991">_xlfn.XLOOKUP(Tabla15[[#This Row],[cedula]],MINC_022025[NUMERO_DOCUMENTO],LEFT(MINC_022025[GENERO],1))</f>
        <v>F</v>
      </c>
      <c r="W991" s="56" t="str">
        <f>_xlfn.XLOOKUP(Tabla15[[#This Row],[DIRECCIÓN O DEPARTAMENTO]],MINC_022025[LUGAR_FUNCIONES],MINC_022025[LUGAR_FUNCIONES_CODIGO])</f>
        <v>01.83.00.08</v>
      </c>
      <c r="X991" s="21">
        <f>LEN(Tabla15[[#This Row],[CODIGO LUGAR]])</f>
        <v>11</v>
      </c>
      <c r="Y991" s="21" cm="1">
        <f t="array" ref="Y991">_xlfn.IFS(Tabla15[[#This Row],[LARGO]]=5,1,Tabla15[[#This Row],[LARGO]]=8,2,Tabla15[[#This Row],[LARGO]]=11,3,Tabla15[[#This Row],[LARGO]]=14,4,Tabla15[[#This Row],[LARGO]]=17,5,Tabla15[[#This Row],[LARGO]]=20,6)</f>
        <v>3</v>
      </c>
    </row>
    <row r="992" spans="1:25">
      <c r="A992" s="42" t="str">
        <f>Tabla15[[#This Row],[cedula]]&amp;Tabla15[[#This Row],[CTA]]&amp;Tabla15[[#This Row],[prog]]</f>
        <v>056014758732.1.1.2.0801</v>
      </c>
      <c r="B992" s="21" t="s">
        <v>1786</v>
      </c>
      <c r="C992" s="59" t="s">
        <v>1807</v>
      </c>
      <c r="D992" s="59" t="s">
        <v>5730</v>
      </c>
      <c r="E992" s="59" t="s">
        <v>5731</v>
      </c>
      <c r="F992" s="59" t="s">
        <v>1911</v>
      </c>
      <c r="G992" s="59" t="s">
        <v>2663</v>
      </c>
      <c r="H992" s="21" t="str">
        <f>_xlfn.XLOOKUP(Tabla15[[#This Row],[cedula]],MINC_022025[CATEGORIA_PROPIA],MINC_022025[FECHA_INGRESO_PRIMER_CARGO],_xlfn.XLOOKUP(Tabla15[[#This Row],[COD]],TNOMINA[CODIGO],TNOMINA[nombre]))</f>
        <v>ALTAGRACIA ALODIA CAPELLAN PICHARDO</v>
      </c>
      <c r="I992" s="21" t="str">
        <f>_xlfn.XLOOKUP(Tabla15[[#This Row],[cedula]],MINC_022025[CATEGORIA_PROPIA],MINC_022025[CARGO],_xlfn.XLOOKUP(Tabla15[[#This Row],[COD]],TNOMINA[CODIGO],TNOMINA[cargo]))</f>
        <v>ANALISTA LEGAL</v>
      </c>
      <c r="J992" s="21" t="str">
        <f>_xlfn.XLOOKUP(Tabla15[[#This Row],[cedula]],MINC_022025[NUMERO_DOCUMENTO],MINC_022025[LUGAR_FUNCIONES])</f>
        <v>DIRECCION JURIDICA</v>
      </c>
      <c r="K9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2" s="21" t="str">
        <f>_xlfn.XLOOKUP(Tabla15[[#This Row],[CARGO]],TSIMPLIFICADO[CARGO],TSIMPLIFICADO[CATEGORIA DEL SERVIDOR],Tabla15[[#This Row],[TIPO]])</f>
        <v>TEMPORALES</v>
      </c>
      <c r="M992" s="21" t="str">
        <f>IF(Tabla15[[#This Row],[CTA]]="2.1.1.3.01","TRAMITE DE PENSION",IF(Tabla15[[#This Row],[CAT1]]&lt;&gt;"",Tabla15[[#This Row],[CAT1]],Tabla15[[#This Row],[CAT2]]))</f>
        <v>TEMPORALES</v>
      </c>
      <c r="N992" s="86">
        <f>_xlfn.XLOOKUP(Tabla15[[#This Row],[cedula]],TFECHA[cedula],TFECHA[desde],"")</f>
        <v>45292</v>
      </c>
      <c r="O992" s="86" t="str">
        <f>_xlfn.XLOOKUP(Tabla15[[#This Row],[cedula]],TFECHA[cedula],TFECHA[hasta],"")</f>
        <v>N/A</v>
      </c>
      <c r="P992" s="34">
        <f>_xlfn.XLOOKUP(Tabla15[[#This Row],[COD]],TNOMINA[CODIGO],TNOMINA[sbruto])</f>
        <v>70000</v>
      </c>
      <c r="Q992" s="34">
        <f>_xlfn.XLOOKUP(Tabla15[[#This Row],[COD]],TNOMINA[CODIGO],TNOMINA[ISR])</f>
        <v>5368.48</v>
      </c>
      <c r="R992" s="34">
        <f>_xlfn.XLOOKUP(Tabla15[[#This Row],[COD]],TNOMINA[CODIGO],TNOMINA[SFS])</f>
        <v>2128</v>
      </c>
      <c r="S992" s="34">
        <f>_xlfn.XLOOKUP(Tabla15[[#This Row],[COD]],TNOMINA[CODIGO],TNOMINA[AFP])</f>
        <v>2009</v>
      </c>
      <c r="T992" s="34">
        <f>_xlfn.XLOOKUP(Tabla15[[#This Row],[COD]],TNOMINA[CODIGO],TNOMINA[Otros Descuentos])</f>
        <v>25.000000000007276</v>
      </c>
      <c r="U992" s="34">
        <f>_xlfn.XLOOKUP(Tabla15[[#This Row],[COD]],TNOMINA[CODIGO],TNOMINA[sneto])</f>
        <v>60469.52</v>
      </c>
      <c r="V992" s="21" t="str" cm="1">
        <f t="array" ref="V992">_xlfn.XLOOKUP(Tabla15[[#This Row],[cedula]],MINC_022025[NUMERO_DOCUMENTO],LEFT(MINC_022025[GENERO],1))</f>
        <v>F</v>
      </c>
      <c r="W992" s="56" t="str">
        <f>_xlfn.XLOOKUP(Tabla15[[#This Row],[DIRECCIÓN O DEPARTAMENTO]],MINC_022025[LUGAR_FUNCIONES],MINC_022025[LUGAR_FUNCIONES_CODIGO])</f>
        <v>01.83.00.08</v>
      </c>
      <c r="X992" s="21">
        <f>LEN(Tabla15[[#This Row],[CODIGO LUGAR]])</f>
        <v>11</v>
      </c>
      <c r="Y992" s="21" cm="1">
        <f t="array" ref="Y992">_xlfn.IFS(Tabla15[[#This Row],[LARGO]]=5,1,Tabla15[[#This Row],[LARGO]]=8,2,Tabla15[[#This Row],[LARGO]]=11,3,Tabla15[[#This Row],[LARGO]]=14,4,Tabla15[[#This Row],[LARGO]]=17,5,Tabla15[[#This Row],[LARGO]]=20,6)</f>
        <v>3</v>
      </c>
    </row>
    <row r="993" spans="1:25">
      <c r="A993" s="42" t="str">
        <f>Tabla15[[#This Row],[cedula]]&amp;Tabla15[[#This Row],[CTA]]&amp;Tabla15[[#This Row],[prog]]</f>
        <v>001052411602.1.1.2.0801</v>
      </c>
      <c r="B993" s="21" t="s">
        <v>1786</v>
      </c>
      <c r="C993" s="59" t="s">
        <v>1807</v>
      </c>
      <c r="D993" s="59" t="s">
        <v>5730</v>
      </c>
      <c r="E993" s="59" t="s">
        <v>5731</v>
      </c>
      <c r="F993" s="59" t="s">
        <v>1911</v>
      </c>
      <c r="G993" s="59" t="s">
        <v>2015</v>
      </c>
      <c r="H993" s="21" t="str">
        <f>_xlfn.XLOOKUP(Tabla15[[#This Row],[cedula]],MINC_022025[CATEGORIA_PROPIA],MINC_022025[FECHA_INGRESO_PRIMER_CARGO],_xlfn.XLOOKUP(Tabla15[[#This Row],[COD]],TNOMINA[CODIGO],TNOMINA[nombre]))</f>
        <v>GREGORIO GUARIONEZ PICHARDO RODRIGUE</v>
      </c>
      <c r="I993" s="21" t="str">
        <f>_xlfn.XLOOKUP(Tabla15[[#This Row],[cedula]],MINC_022025[CATEGORIA_PROPIA],MINC_022025[CARGO],_xlfn.XLOOKUP(Tabla15[[#This Row],[COD]],TNOMINA[CODIGO],TNOMINA[cargo]))</f>
        <v>ANALISTA LEGAL</v>
      </c>
      <c r="J993" s="21" t="str">
        <f>_xlfn.XLOOKUP(Tabla15[[#This Row],[cedula]],MINC_022025[NUMERO_DOCUMENTO],MINC_022025[LUGAR_FUNCIONES])</f>
        <v>DIRECCION JURIDICA</v>
      </c>
      <c r="K9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3" s="21" t="str">
        <f>_xlfn.XLOOKUP(Tabla15[[#This Row],[CARGO]],TSIMPLIFICADO[CARGO],TSIMPLIFICADO[CATEGORIA DEL SERVIDOR],Tabla15[[#This Row],[TIPO]])</f>
        <v>TEMPORALES</v>
      </c>
      <c r="M993" s="21" t="str">
        <f>IF(Tabla15[[#This Row],[CTA]]="2.1.1.3.01","TRAMITE DE PENSION",IF(Tabla15[[#This Row],[CAT1]]&lt;&gt;"",Tabla15[[#This Row],[CAT1]],Tabla15[[#This Row],[CAT2]]))</f>
        <v>TEMPORALES</v>
      </c>
      <c r="N993" s="86">
        <f>_xlfn.XLOOKUP(Tabla15[[#This Row],[cedula]],TFECHA[cedula],TFECHA[desde],"")</f>
        <v>45474</v>
      </c>
      <c r="O993" s="86" t="str">
        <f>_xlfn.XLOOKUP(Tabla15[[#This Row],[cedula]],TFECHA[cedula],TFECHA[hasta],"")</f>
        <v>N/A</v>
      </c>
      <c r="P993" s="34">
        <f>_xlfn.XLOOKUP(Tabla15[[#This Row],[COD]],TNOMINA[CODIGO],TNOMINA[sbruto])</f>
        <v>70000</v>
      </c>
      <c r="Q993" s="34">
        <f>_xlfn.XLOOKUP(Tabla15[[#This Row],[COD]],TNOMINA[CODIGO],TNOMINA[ISR])</f>
        <v>5368.48</v>
      </c>
      <c r="R993" s="34">
        <f>_xlfn.XLOOKUP(Tabla15[[#This Row],[COD]],TNOMINA[CODIGO],TNOMINA[SFS])</f>
        <v>2128</v>
      </c>
      <c r="S993" s="34">
        <f>_xlfn.XLOOKUP(Tabla15[[#This Row],[COD]],TNOMINA[CODIGO],TNOMINA[AFP])</f>
        <v>2009</v>
      </c>
      <c r="T993" s="34">
        <f>_xlfn.XLOOKUP(Tabla15[[#This Row],[COD]],TNOMINA[CODIGO],TNOMINA[Otros Descuentos])</f>
        <v>2591.0000000000073</v>
      </c>
      <c r="U993" s="34">
        <f>_xlfn.XLOOKUP(Tabla15[[#This Row],[COD]],TNOMINA[CODIGO],TNOMINA[sneto])</f>
        <v>57903.519999999997</v>
      </c>
      <c r="V993" s="21" t="str" cm="1">
        <f t="array" ref="V993">_xlfn.XLOOKUP(Tabla15[[#This Row],[cedula]],MINC_022025[NUMERO_DOCUMENTO],LEFT(MINC_022025[GENERO],1))</f>
        <v>M</v>
      </c>
      <c r="W993" s="56" t="str">
        <f>_xlfn.XLOOKUP(Tabla15[[#This Row],[DIRECCIÓN O DEPARTAMENTO]],MINC_022025[LUGAR_FUNCIONES],MINC_022025[LUGAR_FUNCIONES_CODIGO])</f>
        <v>01.83.00.08</v>
      </c>
      <c r="X993" s="21">
        <f>LEN(Tabla15[[#This Row],[CODIGO LUGAR]])</f>
        <v>11</v>
      </c>
      <c r="Y993" s="21" cm="1">
        <f t="array" ref="Y993">_xlfn.IFS(Tabla15[[#This Row],[LARGO]]=5,1,Tabla15[[#This Row],[LARGO]]=8,2,Tabla15[[#This Row],[LARGO]]=11,3,Tabla15[[#This Row],[LARGO]]=14,4,Tabla15[[#This Row],[LARGO]]=17,5,Tabla15[[#This Row],[LARGO]]=20,6)</f>
        <v>3</v>
      </c>
    </row>
    <row r="994" spans="1:25">
      <c r="A994" s="42" t="str">
        <f>Tabla15[[#This Row],[cedula]]&amp;Tabla15[[#This Row],[CTA]]&amp;Tabla15[[#This Row],[prog]]</f>
        <v>020001358362.1.1.2.0801</v>
      </c>
      <c r="B994" s="21" t="s">
        <v>1786</v>
      </c>
      <c r="C994" s="59" t="s">
        <v>1807</v>
      </c>
      <c r="D994" s="59" t="s">
        <v>5730</v>
      </c>
      <c r="E994" s="59" t="s">
        <v>5731</v>
      </c>
      <c r="F994" s="59" t="s">
        <v>1911</v>
      </c>
      <c r="G994" s="59" t="s">
        <v>6145</v>
      </c>
      <c r="H994" s="21" t="str">
        <f>_xlfn.XLOOKUP(Tabla15[[#This Row],[cedula]],MINC_022025[CATEGORIA_PROPIA],MINC_022025[FECHA_INGRESO_PRIMER_CARGO],_xlfn.XLOOKUP(Tabla15[[#This Row],[COD]],TNOMINA[CODIGO],TNOMINA[nombre]))</f>
        <v>JULIO ERNESTO RAMIREZ CARABALLO</v>
      </c>
      <c r="I994" s="21" t="str">
        <f>_xlfn.XLOOKUP(Tabla15[[#This Row],[cedula]],MINC_022025[CATEGORIA_PROPIA],MINC_022025[CARGO],_xlfn.XLOOKUP(Tabla15[[#This Row],[COD]],TNOMINA[CODIGO],TNOMINA[cargo]))</f>
        <v>DIRECTOR (A)</v>
      </c>
      <c r="J994" s="21" t="str">
        <f>_xlfn.XLOOKUP(Tabla15[[#This Row],[cedula]],MINC_022025[NUMERO_DOCUMENTO],MINC_022025[LUGAR_FUNCIONES])</f>
        <v>DIRECCION DE COMUNICACIONES</v>
      </c>
      <c r="K9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4" s="21" t="str">
        <f>_xlfn.XLOOKUP(Tabla15[[#This Row],[CARGO]],TSIMPLIFICADO[CARGO],TSIMPLIFICADO[CATEGORIA DEL SERVIDOR],Tabla15[[#This Row],[TIPO]])</f>
        <v>TEMPORALES</v>
      </c>
      <c r="M994" s="21" t="str">
        <f>IF(Tabla15[[#This Row],[CTA]]="2.1.1.3.01","TRAMITE DE PENSION",IF(Tabla15[[#This Row],[CAT1]]&lt;&gt;"",Tabla15[[#This Row],[CAT1]],Tabla15[[#This Row],[CAT2]]))</f>
        <v>TEMPORALES</v>
      </c>
      <c r="N994" s="86">
        <f>_xlfn.XLOOKUP(Tabla15[[#This Row],[cedula]],TFECHA[cedula],TFECHA[desde],"")</f>
        <v>45717</v>
      </c>
      <c r="O994" s="86" t="str">
        <f>_xlfn.XLOOKUP(Tabla15[[#This Row],[cedula]],TFECHA[cedula],TFECHA[hasta],"")</f>
        <v>N/A</v>
      </c>
      <c r="P994" s="34">
        <f>_xlfn.XLOOKUP(Tabla15[[#This Row],[COD]],TNOMINA[CODIGO],TNOMINA[sbruto])</f>
        <v>185000</v>
      </c>
      <c r="Q994" s="34">
        <f>_xlfn.XLOOKUP(Tabla15[[#This Row],[COD]],TNOMINA[CODIGO],TNOMINA[ISR])</f>
        <v>32099.49</v>
      </c>
      <c r="R994" s="34">
        <f>_xlfn.XLOOKUP(Tabla15[[#This Row],[COD]],TNOMINA[CODIGO],TNOMINA[SFS])</f>
        <v>5624</v>
      </c>
      <c r="S994" s="34">
        <f>_xlfn.XLOOKUP(Tabla15[[#This Row],[COD]],TNOMINA[CODIGO],TNOMINA[AFP])</f>
        <v>5309.5</v>
      </c>
      <c r="T994" s="34">
        <f>_xlfn.XLOOKUP(Tabla15[[#This Row],[COD]],TNOMINA[CODIGO],TNOMINA[Otros Descuentos])</f>
        <v>25</v>
      </c>
      <c r="U994" s="34">
        <f>_xlfn.XLOOKUP(Tabla15[[#This Row],[COD]],TNOMINA[CODIGO],TNOMINA[sneto])</f>
        <v>141942.01</v>
      </c>
      <c r="V994" s="21" t="str" cm="1">
        <f t="array" ref="V994">_xlfn.XLOOKUP(Tabla15[[#This Row],[cedula]],MINC_022025[NUMERO_DOCUMENTO],LEFT(MINC_022025[GENERO],1))</f>
        <v>M</v>
      </c>
      <c r="W994" s="56" t="str">
        <f>_xlfn.XLOOKUP(Tabla15[[#This Row],[DIRECCIÓN O DEPARTAMENTO]],MINC_022025[LUGAR_FUNCIONES],MINC_022025[LUGAR_FUNCIONES_CODIGO])</f>
        <v>01.83.00.09</v>
      </c>
      <c r="X994" s="21">
        <f>LEN(Tabla15[[#This Row],[CODIGO LUGAR]])</f>
        <v>11</v>
      </c>
      <c r="Y994" s="21" cm="1">
        <f t="array" ref="Y994">_xlfn.IFS(Tabla15[[#This Row],[LARGO]]=5,1,Tabla15[[#This Row],[LARGO]]=8,2,Tabla15[[#This Row],[LARGO]]=11,3,Tabla15[[#This Row],[LARGO]]=14,4,Tabla15[[#This Row],[LARGO]]=17,5,Tabla15[[#This Row],[LARGO]]=20,6)</f>
        <v>3</v>
      </c>
    </row>
    <row r="995" spans="1:25">
      <c r="A995" s="42" t="str">
        <f>Tabla15[[#This Row],[cedula]]&amp;Tabla15[[#This Row],[CTA]]&amp;Tabla15[[#This Row],[prog]]</f>
        <v>001126770832.1.1.2.0801</v>
      </c>
      <c r="B995" s="21" t="s">
        <v>1786</v>
      </c>
      <c r="C995" s="59" t="s">
        <v>1807</v>
      </c>
      <c r="D995" s="59" t="s">
        <v>5730</v>
      </c>
      <c r="E995" s="59" t="s">
        <v>5731</v>
      </c>
      <c r="F995" s="59" t="s">
        <v>1911</v>
      </c>
      <c r="G995" s="59" t="s">
        <v>1708</v>
      </c>
      <c r="H995" s="21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995" s="21" t="str">
        <f>_xlfn.XLOOKUP(Tabla15[[#This Row],[cedula]],MINC_022025[CATEGORIA_PROPIA],MINC_022025[CARGO],_xlfn.XLOOKUP(Tabla15[[#This Row],[COD]],TNOMINA[CODIGO],TNOMINA[cargo]))</f>
        <v>COORDINADOR(A) OPERATIVA</v>
      </c>
      <c r="J995" s="21" t="str">
        <f>_xlfn.XLOOKUP(Tabla15[[#This Row],[cedula]],MINC_022025[NUMERO_DOCUMENTO],MINC_022025[LUGAR_FUNCIONES])</f>
        <v>DIRECCION DE COMUNICACIONES</v>
      </c>
      <c r="K9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5" s="21" t="str">
        <f>_xlfn.XLOOKUP(Tabla15[[#This Row],[CARGO]],TSIMPLIFICADO[CARGO],TSIMPLIFICADO[CATEGORIA DEL SERVIDOR],Tabla15[[#This Row],[TIPO]])</f>
        <v>TEMPORALES</v>
      </c>
      <c r="M995" s="21" t="str">
        <f>IF(Tabla15[[#This Row],[CTA]]="2.1.1.3.01","TRAMITE DE PENSION",IF(Tabla15[[#This Row],[CAT1]]&lt;&gt;"",Tabla15[[#This Row],[CAT1]],Tabla15[[#This Row],[CAT2]]))</f>
        <v>TEMPORALES</v>
      </c>
      <c r="N995" s="86">
        <f>_xlfn.XLOOKUP(Tabla15[[#This Row],[cedula]],TFECHA[cedula],TFECHA[desde],"")</f>
        <v>45231</v>
      </c>
      <c r="O995" s="86" t="str">
        <f>_xlfn.XLOOKUP(Tabla15[[#This Row],[cedula]],TFECHA[cedula],TFECHA[hasta],"")</f>
        <v>N/A</v>
      </c>
      <c r="P995" s="34">
        <f>_xlfn.XLOOKUP(Tabla15[[#This Row],[COD]],TNOMINA[CODIGO],TNOMINA[sbruto])</f>
        <v>75000</v>
      </c>
      <c r="Q995" s="34">
        <f>_xlfn.XLOOKUP(Tabla15[[#This Row],[COD]],TNOMINA[CODIGO],TNOMINA[ISR])</f>
        <v>6309.38</v>
      </c>
      <c r="R995" s="34">
        <f>_xlfn.XLOOKUP(Tabla15[[#This Row],[COD]],TNOMINA[CODIGO],TNOMINA[SFS])</f>
        <v>2280</v>
      </c>
      <c r="S995" s="34">
        <f>_xlfn.XLOOKUP(Tabla15[[#This Row],[COD]],TNOMINA[CODIGO],TNOMINA[AFP])</f>
        <v>2152.5</v>
      </c>
      <c r="T995" s="34">
        <f>_xlfn.XLOOKUP(Tabla15[[#This Row],[COD]],TNOMINA[CODIGO],TNOMINA[Otros Descuentos])</f>
        <v>24.999999999992724</v>
      </c>
      <c r="U995" s="34">
        <f>_xlfn.XLOOKUP(Tabla15[[#This Row],[COD]],TNOMINA[CODIGO],TNOMINA[sneto])</f>
        <v>64233.120000000003</v>
      </c>
      <c r="V995" s="21" t="str" cm="1">
        <f t="array" ref="V995">_xlfn.XLOOKUP(Tabla15[[#This Row],[cedula]],MINC_022025[NUMERO_DOCUMENTO],LEFT(MINC_022025[GENERO],1))</f>
        <v>F</v>
      </c>
      <c r="W995" s="56" t="str">
        <f>_xlfn.XLOOKUP(Tabla15[[#This Row],[DIRECCIÓN O DEPARTAMENTO]],MINC_022025[LUGAR_FUNCIONES],MINC_022025[LUGAR_FUNCIONES_CODIGO])</f>
        <v>01.83.00.09</v>
      </c>
      <c r="X995" s="21">
        <f>LEN(Tabla15[[#This Row],[CODIGO LUGAR]])</f>
        <v>11</v>
      </c>
      <c r="Y995" s="21" cm="1">
        <f t="array" ref="Y995">_xlfn.IFS(Tabla15[[#This Row],[LARGO]]=5,1,Tabla15[[#This Row],[LARGO]]=8,2,Tabla15[[#This Row],[LARGO]]=11,3,Tabla15[[#This Row],[LARGO]]=14,4,Tabla15[[#This Row],[LARGO]]=17,5,Tabla15[[#This Row],[LARGO]]=20,6)</f>
        <v>3</v>
      </c>
    </row>
    <row r="996" spans="1:25">
      <c r="A996" s="42" t="str">
        <f>Tabla15[[#This Row],[cedula]]&amp;Tabla15[[#This Row],[CTA]]&amp;Tabla15[[#This Row],[prog]]</f>
        <v>051002178592.1.1.2.0801</v>
      </c>
      <c r="B996" s="21" t="s">
        <v>1786</v>
      </c>
      <c r="C996" s="59" t="s">
        <v>1807</v>
      </c>
      <c r="D996" s="59" t="s">
        <v>5730</v>
      </c>
      <c r="E996" s="59" t="s">
        <v>5731</v>
      </c>
      <c r="F996" s="59" t="s">
        <v>1911</v>
      </c>
      <c r="G996" s="59" t="s">
        <v>1692</v>
      </c>
      <c r="H996" s="21" t="str">
        <f>_xlfn.XLOOKUP(Tabla15[[#This Row],[cedula]],MINC_022025[CATEGORIA_PROPIA],MINC_022025[FECHA_INGRESO_PRIMER_CARGO],_xlfn.XLOOKUP(Tabla15[[#This Row],[COD]],TNOMINA[CODIGO],TNOMINA[nombre]))</f>
        <v>IVETTE AWILDA RODRIGUEZ PAULINO</v>
      </c>
      <c r="I996" s="21" t="str">
        <f>_xlfn.XLOOKUP(Tabla15[[#This Row],[cedula]],MINC_022025[CATEGORIA_PROPIA],MINC_022025[CARGO],_xlfn.XLOOKUP(Tabla15[[#This Row],[COD]],TNOMINA[CODIGO],TNOMINA[cargo]))</f>
        <v>COORDINADOR DE AUDIOVISUALES</v>
      </c>
      <c r="J996" s="21" t="str">
        <f>_xlfn.XLOOKUP(Tabla15[[#This Row],[cedula]],MINC_022025[NUMERO_DOCUMENTO],MINC_022025[LUGAR_FUNCIONES])</f>
        <v>DIRECCION DE COMUNICACIONES</v>
      </c>
      <c r="K9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6" s="21" t="str">
        <f>_xlfn.XLOOKUP(Tabla15[[#This Row],[CARGO]],TSIMPLIFICADO[CARGO],TSIMPLIFICADO[CATEGORIA DEL SERVIDOR],Tabla15[[#This Row],[TIPO]])</f>
        <v>TEMPORALES</v>
      </c>
      <c r="M996" s="21" t="str">
        <f>IF(Tabla15[[#This Row],[CTA]]="2.1.1.3.01","TRAMITE DE PENSION",IF(Tabla15[[#This Row],[CAT1]]&lt;&gt;"",Tabla15[[#This Row],[CAT1]],Tabla15[[#This Row],[CAT2]]))</f>
        <v>TEMPORALES</v>
      </c>
      <c r="N996" s="86">
        <f>_xlfn.XLOOKUP(Tabla15[[#This Row],[cedula]],TFECHA[cedula],TFECHA[desde],"")</f>
        <v>45413</v>
      </c>
      <c r="O996" s="86" t="str">
        <f>_xlfn.XLOOKUP(Tabla15[[#This Row],[cedula]],TFECHA[cedula],TFECHA[hasta],"")</f>
        <v>N/A</v>
      </c>
      <c r="P996" s="34">
        <f>_xlfn.XLOOKUP(Tabla15[[#This Row],[COD]],TNOMINA[CODIGO],TNOMINA[sbruto])</f>
        <v>70000</v>
      </c>
      <c r="Q996" s="34">
        <f>_xlfn.XLOOKUP(Tabla15[[#This Row],[COD]],TNOMINA[CODIGO],TNOMINA[ISR])</f>
        <v>5368.48</v>
      </c>
      <c r="R996" s="34">
        <f>_xlfn.XLOOKUP(Tabla15[[#This Row],[COD]],TNOMINA[CODIGO],TNOMINA[SFS])</f>
        <v>2128</v>
      </c>
      <c r="S996" s="34">
        <f>_xlfn.XLOOKUP(Tabla15[[#This Row],[COD]],TNOMINA[CODIGO],TNOMINA[AFP])</f>
        <v>2009</v>
      </c>
      <c r="T996" s="34">
        <f>_xlfn.XLOOKUP(Tabla15[[#This Row],[COD]],TNOMINA[CODIGO],TNOMINA[Otros Descuentos])</f>
        <v>25.000000000007276</v>
      </c>
      <c r="U996" s="34">
        <f>_xlfn.XLOOKUP(Tabla15[[#This Row],[COD]],TNOMINA[CODIGO],TNOMINA[sneto])</f>
        <v>60469.52</v>
      </c>
      <c r="V996" s="21" t="str" cm="1">
        <f t="array" ref="V996">_xlfn.XLOOKUP(Tabla15[[#This Row],[cedula]],MINC_022025[NUMERO_DOCUMENTO],LEFT(MINC_022025[GENERO],1))</f>
        <v>F</v>
      </c>
      <c r="W996" s="56" t="str">
        <f>_xlfn.XLOOKUP(Tabla15[[#This Row],[DIRECCIÓN O DEPARTAMENTO]],MINC_022025[LUGAR_FUNCIONES],MINC_022025[LUGAR_FUNCIONES_CODIGO])</f>
        <v>01.83.00.09</v>
      </c>
      <c r="X996" s="21">
        <f>LEN(Tabla15[[#This Row],[CODIGO LUGAR]])</f>
        <v>11</v>
      </c>
      <c r="Y996" s="21" cm="1">
        <f t="array" ref="Y996">_xlfn.IFS(Tabla15[[#This Row],[LARGO]]=5,1,Tabla15[[#This Row],[LARGO]]=8,2,Tabla15[[#This Row],[LARGO]]=11,3,Tabla15[[#This Row],[LARGO]]=14,4,Tabla15[[#This Row],[LARGO]]=17,5,Tabla15[[#This Row],[LARGO]]=20,6)</f>
        <v>3</v>
      </c>
    </row>
    <row r="997" spans="1:25">
      <c r="A997" s="42" t="str">
        <f>Tabla15[[#This Row],[cedula]]&amp;Tabla15[[#This Row],[CTA]]&amp;Tabla15[[#This Row],[prog]]</f>
        <v>402003966422.1.1.2.0801</v>
      </c>
      <c r="B997" s="21" t="s">
        <v>1786</v>
      </c>
      <c r="C997" s="59" t="s">
        <v>1807</v>
      </c>
      <c r="D997" s="59" t="s">
        <v>5730</v>
      </c>
      <c r="E997" s="59" t="s">
        <v>5731</v>
      </c>
      <c r="F997" s="59" t="s">
        <v>1911</v>
      </c>
      <c r="G997" s="59" t="s">
        <v>6183</v>
      </c>
      <c r="H997" s="21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997" s="21" t="str">
        <f>_xlfn.XLOOKUP(Tabla15[[#This Row],[cedula]],MINC_022025[CATEGORIA_PROPIA],MINC_022025[CARGO],_xlfn.XLOOKUP(Tabla15[[#This Row],[COD]],TNOMINA[CODIGO],TNOMINA[cargo]))</f>
        <v>PERIODISTA</v>
      </c>
      <c r="J997" s="21" t="str">
        <f>_xlfn.XLOOKUP(Tabla15[[#This Row],[cedula]],MINC_022025[NUMERO_DOCUMENTO],MINC_022025[LUGAR_FUNCIONES])</f>
        <v>DIRECCION DE COMUNICACIONES</v>
      </c>
      <c r="K9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7" s="21" t="str">
        <f>_xlfn.XLOOKUP(Tabla15[[#This Row],[CARGO]],TSIMPLIFICADO[CARGO],TSIMPLIFICADO[CATEGORIA DEL SERVIDOR],Tabla15[[#This Row],[TIPO]])</f>
        <v>TEMPORALES</v>
      </c>
      <c r="M997" s="21" t="str">
        <f>IF(Tabla15[[#This Row],[CTA]]="2.1.1.3.01","TRAMITE DE PENSION",IF(Tabla15[[#This Row],[CAT1]]&lt;&gt;"",Tabla15[[#This Row],[CAT1]],Tabla15[[#This Row],[CAT2]]))</f>
        <v>TEMPORALES</v>
      </c>
      <c r="N997" s="86">
        <f>_xlfn.XLOOKUP(Tabla15[[#This Row],[cedula]],TFECHA[cedula],TFECHA[desde],"")</f>
        <v>45717</v>
      </c>
      <c r="O997" s="86" t="str">
        <f>_xlfn.XLOOKUP(Tabla15[[#This Row],[cedula]],TFECHA[cedula],TFECHA[hasta],"")</f>
        <v>N/A</v>
      </c>
      <c r="P997" s="34">
        <f>_xlfn.XLOOKUP(Tabla15[[#This Row],[COD]],TNOMINA[CODIGO],TNOMINA[sbruto])</f>
        <v>70000</v>
      </c>
      <c r="Q997" s="34">
        <f>_xlfn.XLOOKUP(Tabla15[[#This Row],[COD]],TNOMINA[CODIGO],TNOMINA[ISR])</f>
        <v>5368.48</v>
      </c>
      <c r="R997" s="34">
        <f>_xlfn.XLOOKUP(Tabla15[[#This Row],[COD]],TNOMINA[CODIGO],TNOMINA[SFS])</f>
        <v>2128</v>
      </c>
      <c r="S997" s="34">
        <f>_xlfn.XLOOKUP(Tabla15[[#This Row],[COD]],TNOMINA[CODIGO],TNOMINA[AFP])</f>
        <v>2009</v>
      </c>
      <c r="T997" s="34">
        <f>_xlfn.XLOOKUP(Tabla15[[#This Row],[COD]],TNOMINA[CODIGO],TNOMINA[Otros Descuentos])</f>
        <v>25.000000000007276</v>
      </c>
      <c r="U997" s="34">
        <f>_xlfn.XLOOKUP(Tabla15[[#This Row],[COD]],TNOMINA[CODIGO],TNOMINA[sneto])</f>
        <v>60469.52</v>
      </c>
      <c r="V997" s="21" t="str" cm="1">
        <f t="array" ref="V997">_xlfn.XLOOKUP(Tabla15[[#This Row],[cedula]],MINC_022025[NUMERO_DOCUMENTO],LEFT(MINC_022025[GENERO],1))</f>
        <v>F</v>
      </c>
      <c r="W997" s="56" t="str">
        <f>_xlfn.XLOOKUP(Tabla15[[#This Row],[DIRECCIÓN O DEPARTAMENTO]],MINC_022025[LUGAR_FUNCIONES],MINC_022025[LUGAR_FUNCIONES_CODIGO])</f>
        <v>01.83.00.09</v>
      </c>
      <c r="X997" s="21">
        <f>LEN(Tabla15[[#This Row],[CODIGO LUGAR]])</f>
        <v>11</v>
      </c>
      <c r="Y997" s="21" cm="1">
        <f t="array" ref="Y997">_xlfn.IFS(Tabla15[[#This Row],[LARGO]]=5,1,Tabla15[[#This Row],[LARGO]]=8,2,Tabla15[[#This Row],[LARGO]]=11,3,Tabla15[[#This Row],[LARGO]]=14,4,Tabla15[[#This Row],[LARGO]]=17,5,Tabla15[[#This Row],[LARGO]]=20,6)</f>
        <v>3</v>
      </c>
    </row>
    <row r="998" spans="1:25">
      <c r="A998" s="42" t="str">
        <f>Tabla15[[#This Row],[cedula]]&amp;Tabla15[[#This Row],[CTA]]&amp;Tabla15[[#This Row],[prog]]</f>
        <v>402005122972.1.1.2.0801</v>
      </c>
      <c r="B998" s="21" t="s">
        <v>1786</v>
      </c>
      <c r="C998" s="59" t="s">
        <v>1807</v>
      </c>
      <c r="D998" s="59" t="s">
        <v>5730</v>
      </c>
      <c r="E998" s="59" t="s">
        <v>5731</v>
      </c>
      <c r="F998" s="59" t="s">
        <v>1911</v>
      </c>
      <c r="G998" s="59" t="s">
        <v>2067</v>
      </c>
      <c r="H998" s="21" t="str">
        <f>_xlfn.XLOOKUP(Tabla15[[#This Row],[cedula]],MINC_022025[CATEGORIA_PROPIA],MINC_022025[FECHA_INGRESO_PRIMER_CARGO],_xlfn.XLOOKUP(Tabla15[[#This Row],[COD]],TNOMINA[CODIGO],TNOMINA[nombre]))</f>
        <v>JUAN DANIEL BERROA PEREZ</v>
      </c>
      <c r="I998" s="21" t="str">
        <f>_xlfn.XLOOKUP(Tabla15[[#This Row],[cedula]],MINC_022025[CATEGORIA_PROPIA],MINC_022025[CARGO],_xlfn.XLOOKUP(Tabla15[[#This Row],[COD]],TNOMINA[CODIGO],TNOMINA[cargo]))</f>
        <v>ANALISTA DE REDES SOCIALES</v>
      </c>
      <c r="J998" s="21" t="str">
        <f>_xlfn.XLOOKUP(Tabla15[[#This Row],[cedula]],MINC_022025[NUMERO_DOCUMENTO],MINC_022025[LUGAR_FUNCIONES])</f>
        <v>DIRECCION DE COMUNICACIONES</v>
      </c>
      <c r="K9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8" s="21" t="str">
        <f>_xlfn.XLOOKUP(Tabla15[[#This Row],[CARGO]],TSIMPLIFICADO[CARGO],TSIMPLIFICADO[CATEGORIA DEL SERVIDOR],Tabla15[[#This Row],[TIPO]])</f>
        <v>TEMPORALES</v>
      </c>
      <c r="M998" s="21" t="str">
        <f>IF(Tabla15[[#This Row],[CTA]]="2.1.1.3.01","TRAMITE DE PENSION",IF(Tabla15[[#This Row],[CAT1]]&lt;&gt;"",Tabla15[[#This Row],[CAT1]],Tabla15[[#This Row],[CAT2]]))</f>
        <v>TEMPORALES</v>
      </c>
      <c r="N998" s="86">
        <f>_xlfn.XLOOKUP(Tabla15[[#This Row],[cedula]],TFECHA[cedula],TFECHA[desde],"")</f>
        <v>45261</v>
      </c>
      <c r="O998" s="86" t="str">
        <f>_xlfn.XLOOKUP(Tabla15[[#This Row],[cedula]],TFECHA[cedula],TFECHA[hasta],"")</f>
        <v>N/A</v>
      </c>
      <c r="P998" s="34">
        <f>_xlfn.XLOOKUP(Tabla15[[#This Row],[COD]],TNOMINA[CODIGO],TNOMINA[sbruto])</f>
        <v>70000</v>
      </c>
      <c r="Q998" s="34">
        <f>_xlfn.XLOOKUP(Tabla15[[#This Row],[COD]],TNOMINA[CODIGO],TNOMINA[ISR])</f>
        <v>5368.48</v>
      </c>
      <c r="R998" s="34">
        <f>_xlfn.XLOOKUP(Tabla15[[#This Row],[COD]],TNOMINA[CODIGO],TNOMINA[SFS])</f>
        <v>2128</v>
      </c>
      <c r="S998" s="34">
        <f>_xlfn.XLOOKUP(Tabla15[[#This Row],[COD]],TNOMINA[CODIGO],TNOMINA[AFP])</f>
        <v>2009</v>
      </c>
      <c r="T998" s="34">
        <f>_xlfn.XLOOKUP(Tabla15[[#This Row],[COD]],TNOMINA[CODIGO],TNOMINA[Otros Descuentos])</f>
        <v>25.000000000007276</v>
      </c>
      <c r="U998" s="34">
        <f>_xlfn.XLOOKUP(Tabla15[[#This Row],[COD]],TNOMINA[CODIGO],TNOMINA[sneto])</f>
        <v>60469.52</v>
      </c>
      <c r="V998" s="21" t="str" cm="1">
        <f t="array" ref="V998">_xlfn.XLOOKUP(Tabla15[[#This Row],[cedula]],MINC_022025[NUMERO_DOCUMENTO],LEFT(MINC_022025[GENERO],1))</f>
        <v>M</v>
      </c>
      <c r="W998" s="56" t="str">
        <f>_xlfn.XLOOKUP(Tabla15[[#This Row],[DIRECCIÓN O DEPARTAMENTO]],MINC_022025[LUGAR_FUNCIONES],MINC_022025[LUGAR_FUNCIONES_CODIGO])</f>
        <v>01.83.00.09</v>
      </c>
      <c r="X998" s="21">
        <f>LEN(Tabla15[[#This Row],[CODIGO LUGAR]])</f>
        <v>11</v>
      </c>
      <c r="Y998" s="21" cm="1">
        <f t="array" ref="Y998">_xlfn.IFS(Tabla15[[#This Row],[LARGO]]=5,1,Tabla15[[#This Row],[LARGO]]=8,2,Tabla15[[#This Row],[LARGO]]=11,3,Tabla15[[#This Row],[LARGO]]=14,4,Tabla15[[#This Row],[LARGO]]=17,5,Tabla15[[#This Row],[LARGO]]=20,6)</f>
        <v>3</v>
      </c>
    </row>
    <row r="999" spans="1:25">
      <c r="A999" s="89" t="str">
        <f>Tabla15[[#This Row],[cedula]]&amp;Tabla15[[#This Row],[CTA]]&amp;Tabla15[[#This Row],[prog]]</f>
        <v>001189820732.1.1.2.0801</v>
      </c>
      <c r="B999" s="21" t="s">
        <v>1786</v>
      </c>
      <c r="C999" s="35" t="s">
        <v>1807</v>
      </c>
      <c r="D999" s="90" t="s">
        <v>5730</v>
      </c>
      <c r="E999" s="90" t="s">
        <v>5731</v>
      </c>
      <c r="F999" s="62" t="s">
        <v>1911</v>
      </c>
      <c r="G999" s="35" t="s">
        <v>2650</v>
      </c>
      <c r="H999" s="91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999" s="91" t="str">
        <f>_xlfn.XLOOKUP(Tabla15[[#This Row],[cedula]],MINC_022025[CATEGORIA_PROPIA],MINC_022025[CARGO],_xlfn.XLOOKUP(Tabla15[[#This Row],[COD]],TNOMINA[CODIGO],TNOMINA[cargo]))</f>
        <v>RELACIONADOR PUBLICO</v>
      </c>
      <c r="J999" s="21" t="str">
        <f>_xlfn.XLOOKUP(Tabla15[[#This Row],[cedula]],MINC_022025[NUMERO_DOCUMENTO],MINC_022025[LUGAR_FUNCIONES])</f>
        <v>DIRECCION DE COMUNICACIONES</v>
      </c>
      <c r="K999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999" s="91" t="str">
        <f>_xlfn.XLOOKUP(Tabla15[[#This Row],[CARGO]],TSIMPLIFICADO[CARGO],TSIMPLIFICADO[CATEGORIA DEL SERVIDOR],Tabla15[[#This Row],[TIPO]])</f>
        <v>TEMPORALES</v>
      </c>
      <c r="M999" s="91" t="str">
        <f>IF(Tabla15[[#This Row],[CTA]]="2.1.1.3.01","TRAMITE DE PENSION",IF(Tabla15[[#This Row],[CAT1]]&lt;&gt;"",Tabla15[[#This Row],[CAT1]],Tabla15[[#This Row],[CAT2]]))</f>
        <v>TEMPORALES</v>
      </c>
      <c r="N999" s="86">
        <f>_xlfn.XLOOKUP(Tabla15[[#This Row],[cedula]],TFECHA[cedula],TFECHA[desde],"")</f>
        <v>45261</v>
      </c>
      <c r="O999" s="86" t="str">
        <f>_xlfn.XLOOKUP(Tabla15[[#This Row],[cedula]],TFECHA[cedula],TFECHA[hasta],"")</f>
        <v>N/A</v>
      </c>
      <c r="P999" s="57">
        <f>_xlfn.XLOOKUP(Tabla15[[#This Row],[COD]],TNOMINA[CODIGO],TNOMINA[sbruto])</f>
        <v>70000</v>
      </c>
      <c r="Q999" s="92">
        <f>_xlfn.XLOOKUP(Tabla15[[#This Row],[COD]],TNOMINA[CODIGO],TNOMINA[ISR])</f>
        <v>5368.48</v>
      </c>
      <c r="R999" s="92">
        <f>_xlfn.XLOOKUP(Tabla15[[#This Row],[COD]],TNOMINA[CODIGO],TNOMINA[SFS])</f>
        <v>2128</v>
      </c>
      <c r="S999" s="92">
        <f>_xlfn.XLOOKUP(Tabla15[[#This Row],[COD]],TNOMINA[CODIGO],TNOMINA[AFP])</f>
        <v>2009</v>
      </c>
      <c r="T999" s="92">
        <f>_xlfn.XLOOKUP(Tabla15[[#This Row],[COD]],TNOMINA[CODIGO],TNOMINA[Otros Descuentos])</f>
        <v>25.000000000007276</v>
      </c>
      <c r="U999" s="92">
        <f>_xlfn.XLOOKUP(Tabla15[[#This Row],[COD]],TNOMINA[CODIGO],TNOMINA[sneto])</f>
        <v>60469.52</v>
      </c>
      <c r="V999" s="91" t="str" cm="1">
        <f t="array" ref="V999">_xlfn.XLOOKUP(Tabla15[[#This Row],[cedula]],MINC_022025[NUMERO_DOCUMENTO],LEFT(MINC_022025[GENERO],1))</f>
        <v>F</v>
      </c>
      <c r="W999" s="93" t="str">
        <f>_xlfn.XLOOKUP(Tabla15[[#This Row],[DIRECCIÓN O DEPARTAMENTO]],MINC_022025[LUGAR_FUNCIONES],MINC_022025[LUGAR_FUNCIONES_CODIGO])</f>
        <v>01.83.00.09</v>
      </c>
      <c r="X999" s="91">
        <f>LEN(Tabla15[[#This Row],[CODIGO LUGAR]])</f>
        <v>11</v>
      </c>
      <c r="Y999" s="91" cm="1">
        <f t="array" ref="Y999">_xlfn.IFS(Tabla15[[#This Row],[LARGO]]=5,1,Tabla15[[#This Row],[LARGO]]=8,2,Tabla15[[#This Row],[LARGO]]=11,3,Tabla15[[#This Row],[LARGO]]=14,4,Tabla15[[#This Row],[LARGO]]=17,5,Tabla15[[#This Row],[LARGO]]=20,6)</f>
        <v>3</v>
      </c>
    </row>
    <row r="1000" spans="1:25">
      <c r="A1000" s="42" t="str">
        <f>Tabla15[[#This Row],[cedula]]&amp;Tabla15[[#This Row],[CTA]]&amp;Tabla15[[#This Row],[prog]]</f>
        <v>001081542202.1.1.2.0801</v>
      </c>
      <c r="B1000" s="21" t="s">
        <v>1786</v>
      </c>
      <c r="C1000" s="59" t="s">
        <v>1807</v>
      </c>
      <c r="D1000" s="59" t="s">
        <v>5730</v>
      </c>
      <c r="E1000" s="59" t="s">
        <v>5731</v>
      </c>
      <c r="F1000" s="59" t="s">
        <v>1911</v>
      </c>
      <c r="G1000" s="59" t="s">
        <v>1724</v>
      </c>
      <c r="H1000" s="21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000" s="21" t="str">
        <f>_xlfn.XLOOKUP(Tabla15[[#This Row],[cedula]],MINC_022025[CATEGORIA_PROPIA],MINC_022025[CARGO],_xlfn.XLOOKUP(Tabla15[[#This Row],[COD]],TNOMINA[CODIGO],TNOMINA[cargo]))</f>
        <v>COORDINADOR DE AUDIOVISUALES</v>
      </c>
      <c r="J1000" s="21" t="str">
        <f>_xlfn.XLOOKUP(Tabla15[[#This Row],[cedula]],MINC_022025[NUMERO_DOCUMENTO],MINC_022025[LUGAR_FUNCIONES])</f>
        <v>DIRECCION DE COMUNICACIONES</v>
      </c>
      <c r="K10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0" s="21" t="str">
        <f>_xlfn.XLOOKUP(Tabla15[[#This Row],[CARGO]],TSIMPLIFICADO[CARGO],TSIMPLIFICADO[CATEGORIA DEL SERVIDOR],Tabla15[[#This Row],[TIPO]])</f>
        <v>TEMPORALES</v>
      </c>
      <c r="M1000" s="21" t="str">
        <f>IF(Tabla15[[#This Row],[CTA]]="2.1.1.3.01","TRAMITE DE PENSION",IF(Tabla15[[#This Row],[CAT1]]&lt;&gt;"",Tabla15[[#This Row],[CAT1]],Tabla15[[#This Row],[CAT2]]))</f>
        <v>TEMPORALES</v>
      </c>
      <c r="N1000" s="86">
        <f>_xlfn.XLOOKUP(Tabla15[[#This Row],[cedula]],TFECHA[cedula],TFECHA[desde],"")</f>
        <v>45261</v>
      </c>
      <c r="O1000" s="86" t="str">
        <f>_xlfn.XLOOKUP(Tabla15[[#This Row],[cedula]],TFECHA[cedula],TFECHA[hasta],"")</f>
        <v>N/A</v>
      </c>
      <c r="P1000" s="34">
        <f>_xlfn.XLOOKUP(Tabla15[[#This Row],[COD]],TNOMINA[CODIGO],TNOMINA[sbruto])</f>
        <v>70000</v>
      </c>
      <c r="Q1000" s="34">
        <f>_xlfn.XLOOKUP(Tabla15[[#This Row],[COD]],TNOMINA[CODIGO],TNOMINA[ISR])</f>
        <v>5368.48</v>
      </c>
      <c r="R1000" s="34">
        <f>_xlfn.XLOOKUP(Tabla15[[#This Row],[COD]],TNOMINA[CODIGO],TNOMINA[SFS])</f>
        <v>2128</v>
      </c>
      <c r="S1000" s="34">
        <f>_xlfn.XLOOKUP(Tabla15[[#This Row],[COD]],TNOMINA[CODIGO],TNOMINA[AFP])</f>
        <v>2009</v>
      </c>
      <c r="T1000" s="34">
        <f>_xlfn.XLOOKUP(Tabla15[[#This Row],[COD]],TNOMINA[CODIGO],TNOMINA[Otros Descuentos])</f>
        <v>25.000000000007276</v>
      </c>
      <c r="U1000" s="34">
        <f>_xlfn.XLOOKUP(Tabla15[[#This Row],[COD]],TNOMINA[CODIGO],TNOMINA[sneto])</f>
        <v>60469.52</v>
      </c>
      <c r="V1000" s="21" t="str" cm="1">
        <f t="array" ref="V1000">_xlfn.XLOOKUP(Tabla15[[#This Row],[cedula]],MINC_022025[NUMERO_DOCUMENTO],LEFT(MINC_022025[GENERO],1))</f>
        <v>M</v>
      </c>
      <c r="W1000" s="56" t="str">
        <f>_xlfn.XLOOKUP(Tabla15[[#This Row],[DIRECCIÓN O DEPARTAMENTO]],MINC_022025[LUGAR_FUNCIONES],MINC_022025[LUGAR_FUNCIONES_CODIGO])</f>
        <v>01.83.00.09</v>
      </c>
      <c r="X1000" s="21">
        <f>LEN(Tabla15[[#This Row],[CODIGO LUGAR]])</f>
        <v>11</v>
      </c>
      <c r="Y1000" s="21" cm="1">
        <f t="array" ref="Y1000">_xlfn.IFS(Tabla15[[#This Row],[LARGO]]=5,1,Tabla15[[#This Row],[LARGO]]=8,2,Tabla15[[#This Row],[LARGO]]=11,3,Tabla15[[#This Row],[LARGO]]=14,4,Tabla15[[#This Row],[LARGO]]=17,5,Tabla15[[#This Row],[LARGO]]=20,6)</f>
        <v>3</v>
      </c>
    </row>
    <row r="1001" spans="1:25">
      <c r="A1001" s="42" t="str">
        <f>Tabla15[[#This Row],[cedula]]&amp;Tabla15[[#This Row],[CTA]]&amp;Tabla15[[#This Row],[prog]]</f>
        <v>001013634712.1.1.2.0801</v>
      </c>
      <c r="B1001" s="21" t="s">
        <v>1786</v>
      </c>
      <c r="C1001" s="59" t="s">
        <v>1807</v>
      </c>
      <c r="D1001" s="59" t="s">
        <v>5730</v>
      </c>
      <c r="E1001" s="59" t="s">
        <v>5731</v>
      </c>
      <c r="F1001" s="59" t="s">
        <v>1911</v>
      </c>
      <c r="G1001" s="59" t="s">
        <v>2666</v>
      </c>
      <c r="H1001" s="21" t="str">
        <f>_xlfn.XLOOKUP(Tabla15[[#This Row],[cedula]],MINC_022025[CATEGORIA_PROPIA],MINC_022025[FECHA_INGRESO_PRIMER_CARGO],_xlfn.XLOOKUP(Tabla15[[#This Row],[COD]],TNOMINA[CODIGO],TNOMINA[nombre]))</f>
        <v>RAQUEL LUGO LETA</v>
      </c>
      <c r="I1001" s="21" t="str">
        <f>_xlfn.XLOOKUP(Tabla15[[#This Row],[cedula]],MINC_022025[CATEGORIA_PROPIA],MINC_022025[CARGO],_xlfn.XLOOKUP(Tabla15[[#This Row],[COD]],TNOMINA[CODIGO],TNOMINA[cargo]))</f>
        <v>PERIODISTA</v>
      </c>
      <c r="J1001" s="21" t="str">
        <f>_xlfn.XLOOKUP(Tabla15[[#This Row],[cedula]],MINC_022025[NUMERO_DOCUMENTO],MINC_022025[LUGAR_FUNCIONES])</f>
        <v>DIRECCION DE COMUNICACIONES</v>
      </c>
      <c r="K10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1" s="21" t="str">
        <f>_xlfn.XLOOKUP(Tabla15[[#This Row],[CARGO]],TSIMPLIFICADO[CARGO],TSIMPLIFICADO[CATEGORIA DEL SERVIDOR],Tabla15[[#This Row],[TIPO]])</f>
        <v>TEMPORALES</v>
      </c>
      <c r="M1001" s="21" t="str">
        <f>IF(Tabla15[[#This Row],[CTA]]="2.1.1.3.01","TRAMITE DE PENSION",IF(Tabla15[[#This Row],[CAT1]]&lt;&gt;"",Tabla15[[#This Row],[CAT1]],Tabla15[[#This Row],[CAT2]]))</f>
        <v>TEMPORALES</v>
      </c>
      <c r="N1001" s="86">
        <f>_xlfn.XLOOKUP(Tabla15[[#This Row],[cedula]],TFECHA[cedula],TFECHA[desde],"")</f>
        <v>45292</v>
      </c>
      <c r="O1001" s="86" t="str">
        <f>_xlfn.XLOOKUP(Tabla15[[#This Row],[cedula]],TFECHA[cedula],TFECHA[hasta],"")</f>
        <v>N/A</v>
      </c>
      <c r="P1001" s="34">
        <f>_xlfn.XLOOKUP(Tabla15[[#This Row],[COD]],TNOMINA[CODIGO],TNOMINA[sbruto])</f>
        <v>60000</v>
      </c>
      <c r="Q1001" s="34">
        <f>_xlfn.XLOOKUP(Tabla15[[#This Row],[COD]],TNOMINA[CODIGO],TNOMINA[ISR])</f>
        <v>3486.68</v>
      </c>
      <c r="R1001" s="34">
        <f>_xlfn.XLOOKUP(Tabla15[[#This Row],[COD]],TNOMINA[CODIGO],TNOMINA[SFS])</f>
        <v>1824</v>
      </c>
      <c r="S1001" s="34">
        <f>_xlfn.XLOOKUP(Tabla15[[#This Row],[COD]],TNOMINA[CODIGO],TNOMINA[AFP])</f>
        <v>1722</v>
      </c>
      <c r="T1001" s="34">
        <f>_xlfn.XLOOKUP(Tabla15[[#This Row],[COD]],TNOMINA[CODIGO],TNOMINA[Otros Descuentos])</f>
        <v>11025</v>
      </c>
      <c r="U1001" s="34">
        <f>_xlfn.XLOOKUP(Tabla15[[#This Row],[COD]],TNOMINA[CODIGO],TNOMINA[sneto])</f>
        <v>41942.32</v>
      </c>
      <c r="V1001" s="21" t="str" cm="1">
        <f t="array" ref="V1001">_xlfn.XLOOKUP(Tabla15[[#This Row],[cedula]],MINC_022025[NUMERO_DOCUMENTO],LEFT(MINC_022025[GENERO],1))</f>
        <v>F</v>
      </c>
      <c r="W1001" s="56" t="str">
        <f>_xlfn.XLOOKUP(Tabla15[[#This Row],[DIRECCIÓN O DEPARTAMENTO]],MINC_022025[LUGAR_FUNCIONES],MINC_022025[LUGAR_FUNCIONES_CODIGO])</f>
        <v>01.83.00.09</v>
      </c>
      <c r="X1001" s="21">
        <f>LEN(Tabla15[[#This Row],[CODIGO LUGAR]])</f>
        <v>11</v>
      </c>
      <c r="Y1001" s="21" cm="1">
        <f t="array" ref="Y1001">_xlfn.IFS(Tabla15[[#This Row],[LARGO]]=5,1,Tabla15[[#This Row],[LARGO]]=8,2,Tabla15[[#This Row],[LARGO]]=11,3,Tabla15[[#This Row],[LARGO]]=14,4,Tabla15[[#This Row],[LARGO]]=17,5,Tabla15[[#This Row],[LARGO]]=20,6)</f>
        <v>3</v>
      </c>
    </row>
    <row r="1002" spans="1:25">
      <c r="A1002" s="42" t="str">
        <f>Tabla15[[#This Row],[cedula]]&amp;Tabla15[[#This Row],[CTA]]&amp;Tabla15[[#This Row],[prog]]</f>
        <v>402229552432.1.1.2.0801</v>
      </c>
      <c r="B1002" s="21" t="s">
        <v>1786</v>
      </c>
      <c r="C1002" s="59" t="s">
        <v>1807</v>
      </c>
      <c r="D1002" s="59" t="s">
        <v>5730</v>
      </c>
      <c r="E1002" s="59" t="s">
        <v>5731</v>
      </c>
      <c r="F1002" s="59" t="s">
        <v>1911</v>
      </c>
      <c r="G1002" s="59" t="s">
        <v>2633</v>
      </c>
      <c r="H1002" s="21" t="str">
        <f>_xlfn.XLOOKUP(Tabla15[[#This Row],[cedula]],MINC_022025[CATEGORIA_PROPIA],MINC_022025[FECHA_INGRESO_PRIMER_CARGO],_xlfn.XLOOKUP(Tabla15[[#This Row],[COD]],TNOMINA[CODIGO],TNOMINA[nombre]))</f>
        <v>MARÍA DEL PILAR TEJADA REYES</v>
      </c>
      <c r="I1002" s="21" t="str">
        <f>_xlfn.XLOOKUP(Tabla15[[#This Row],[cedula]],MINC_022025[CATEGORIA_PROPIA],MINC_022025[CARGO],_xlfn.XLOOKUP(Tabla15[[#This Row],[COD]],TNOMINA[CODIGO],TNOMINA[cargo]))</f>
        <v>RELACIONADOR PUBLICO</v>
      </c>
      <c r="J1002" s="21" t="str">
        <f>_xlfn.XLOOKUP(Tabla15[[#This Row],[cedula]],MINC_022025[NUMERO_DOCUMENTO],MINC_022025[LUGAR_FUNCIONES])</f>
        <v>DIRECCION DE COMUNICACIONES</v>
      </c>
      <c r="K10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2" s="21" t="str">
        <f>_xlfn.XLOOKUP(Tabla15[[#This Row],[CARGO]],TSIMPLIFICADO[CARGO],TSIMPLIFICADO[CATEGORIA DEL SERVIDOR],Tabla15[[#This Row],[TIPO]])</f>
        <v>TEMPORALES</v>
      </c>
      <c r="M1002" s="21" t="str">
        <f>IF(Tabla15[[#This Row],[CTA]]="2.1.1.3.01","TRAMITE DE PENSION",IF(Tabla15[[#This Row],[CAT1]]&lt;&gt;"",Tabla15[[#This Row],[CAT1]],Tabla15[[#This Row],[CAT2]]))</f>
        <v>TEMPORALES</v>
      </c>
      <c r="N1002" s="86">
        <f>_xlfn.XLOOKUP(Tabla15[[#This Row],[cedula]],TFECHA[cedula],TFECHA[desde],"")</f>
        <v>45231</v>
      </c>
      <c r="O1002" s="86" t="str">
        <f>_xlfn.XLOOKUP(Tabla15[[#This Row],[cedula]],TFECHA[cedula],TFECHA[hasta],"")</f>
        <v>N/A</v>
      </c>
      <c r="P1002" s="34">
        <f>_xlfn.XLOOKUP(Tabla15[[#This Row],[COD]],TNOMINA[CODIGO],TNOMINA[sbruto])</f>
        <v>55000</v>
      </c>
      <c r="Q1002" s="34">
        <f>_xlfn.XLOOKUP(Tabla15[[#This Row],[COD]],TNOMINA[CODIGO],TNOMINA[ISR])</f>
        <v>2559.6799999999998</v>
      </c>
      <c r="R1002" s="34">
        <f>_xlfn.XLOOKUP(Tabla15[[#This Row],[COD]],TNOMINA[CODIGO],TNOMINA[SFS])</f>
        <v>1672</v>
      </c>
      <c r="S1002" s="34">
        <f>_xlfn.XLOOKUP(Tabla15[[#This Row],[COD]],TNOMINA[CODIGO],TNOMINA[AFP])</f>
        <v>1578.5</v>
      </c>
      <c r="T1002" s="34">
        <f>_xlfn.XLOOKUP(Tabla15[[#This Row],[COD]],TNOMINA[CODIGO],TNOMINA[Otros Descuentos])</f>
        <v>25</v>
      </c>
      <c r="U1002" s="34">
        <f>_xlfn.XLOOKUP(Tabla15[[#This Row],[COD]],TNOMINA[CODIGO],TNOMINA[sneto])</f>
        <v>49164.82</v>
      </c>
      <c r="V1002" s="21" t="str" cm="1">
        <f t="array" ref="V1002">_xlfn.XLOOKUP(Tabla15[[#This Row],[cedula]],MINC_022025[NUMERO_DOCUMENTO],LEFT(MINC_022025[GENERO],1))</f>
        <v>F</v>
      </c>
      <c r="W1002" s="56" t="str">
        <f>_xlfn.XLOOKUP(Tabla15[[#This Row],[DIRECCIÓN O DEPARTAMENTO]],MINC_022025[LUGAR_FUNCIONES],MINC_022025[LUGAR_FUNCIONES_CODIGO])</f>
        <v>01.83.00.09</v>
      </c>
      <c r="X1002" s="21">
        <f>LEN(Tabla15[[#This Row],[CODIGO LUGAR]])</f>
        <v>11</v>
      </c>
      <c r="Y1002" s="21" cm="1">
        <f t="array" ref="Y1002">_xlfn.IFS(Tabla15[[#This Row],[LARGO]]=5,1,Tabla15[[#This Row],[LARGO]]=8,2,Tabla15[[#This Row],[LARGO]]=11,3,Tabla15[[#This Row],[LARGO]]=14,4,Tabla15[[#This Row],[LARGO]]=17,5,Tabla15[[#This Row],[LARGO]]=20,6)</f>
        <v>3</v>
      </c>
    </row>
    <row r="1003" spans="1:25">
      <c r="A1003" s="42" t="str">
        <f>Tabla15[[#This Row],[cedula]]&amp;Tabla15[[#This Row],[CTA]]&amp;Tabla15[[#This Row],[prog]]</f>
        <v>225005077302.1.1.2.0801</v>
      </c>
      <c r="B1003" s="21" t="s">
        <v>1786</v>
      </c>
      <c r="C1003" s="59" t="s">
        <v>1807</v>
      </c>
      <c r="D1003" s="59" t="s">
        <v>5730</v>
      </c>
      <c r="E1003" s="59" t="s">
        <v>5731</v>
      </c>
      <c r="F1003" s="59" t="s">
        <v>1911</v>
      </c>
      <c r="G1003" s="59" t="s">
        <v>1665</v>
      </c>
      <c r="H1003" s="21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003" s="21" t="str">
        <f>_xlfn.XLOOKUP(Tabla15[[#This Row],[cedula]],MINC_022025[CATEGORIA_PROPIA],MINC_022025[CARGO],_xlfn.XLOOKUP(Tabla15[[#This Row],[COD]],TNOMINA[CODIGO],TNOMINA[cargo]))</f>
        <v>PERIODISTA</v>
      </c>
      <c r="J1003" s="21" t="str">
        <f>_xlfn.XLOOKUP(Tabla15[[#This Row],[cedula]],MINC_022025[NUMERO_DOCUMENTO],MINC_022025[LUGAR_FUNCIONES])</f>
        <v>DIRECCION DE COMUNICACIONES</v>
      </c>
      <c r="K10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3" s="21" t="str">
        <f>_xlfn.XLOOKUP(Tabla15[[#This Row],[CARGO]],TSIMPLIFICADO[CARGO],TSIMPLIFICADO[CATEGORIA DEL SERVIDOR],Tabla15[[#This Row],[TIPO]])</f>
        <v>TEMPORALES</v>
      </c>
      <c r="M1003" s="21" t="str">
        <f>IF(Tabla15[[#This Row],[CTA]]="2.1.1.3.01","TRAMITE DE PENSION",IF(Tabla15[[#This Row],[CAT1]]&lt;&gt;"",Tabla15[[#This Row],[CAT1]],Tabla15[[#This Row],[CAT2]]))</f>
        <v>TEMPORALES</v>
      </c>
      <c r="N1003" s="86">
        <f>_xlfn.XLOOKUP(Tabla15[[#This Row],[cedula]],TFECHA[cedula],TFECHA[desde],"")</f>
        <v>45261</v>
      </c>
      <c r="O1003" s="86" t="str">
        <f>_xlfn.XLOOKUP(Tabla15[[#This Row],[cedula]],TFECHA[cedula],TFECHA[hasta],"")</f>
        <v>N/A</v>
      </c>
      <c r="P1003" s="34">
        <f>_xlfn.XLOOKUP(Tabla15[[#This Row],[COD]],TNOMINA[CODIGO],TNOMINA[sbruto])</f>
        <v>50000</v>
      </c>
      <c r="Q1003" s="34">
        <f>_xlfn.XLOOKUP(Tabla15[[#This Row],[COD]],TNOMINA[CODIGO],TNOMINA[ISR])</f>
        <v>1854</v>
      </c>
      <c r="R1003" s="34">
        <f>_xlfn.XLOOKUP(Tabla15[[#This Row],[COD]],TNOMINA[CODIGO],TNOMINA[SFS])</f>
        <v>1520</v>
      </c>
      <c r="S1003" s="34">
        <f>_xlfn.XLOOKUP(Tabla15[[#This Row],[COD]],TNOMINA[CODIGO],TNOMINA[AFP])</f>
        <v>1435</v>
      </c>
      <c r="T1003" s="34">
        <f>_xlfn.XLOOKUP(Tabla15[[#This Row],[COD]],TNOMINA[CODIGO],TNOMINA[Otros Descuentos])</f>
        <v>25</v>
      </c>
      <c r="U1003" s="34">
        <f>_xlfn.XLOOKUP(Tabla15[[#This Row],[COD]],TNOMINA[CODIGO],TNOMINA[sneto])</f>
        <v>45166</v>
      </c>
      <c r="V1003" s="21" t="str" cm="1">
        <f t="array" ref="V1003">_xlfn.XLOOKUP(Tabla15[[#This Row],[cedula]],MINC_022025[NUMERO_DOCUMENTO],LEFT(MINC_022025[GENERO],1))</f>
        <v>M</v>
      </c>
      <c r="W1003" s="56" t="str">
        <f>_xlfn.XLOOKUP(Tabla15[[#This Row],[DIRECCIÓN O DEPARTAMENTO]],MINC_022025[LUGAR_FUNCIONES],MINC_022025[LUGAR_FUNCIONES_CODIGO])</f>
        <v>01.83.00.09</v>
      </c>
      <c r="X1003" s="21">
        <f>LEN(Tabla15[[#This Row],[CODIGO LUGAR]])</f>
        <v>11</v>
      </c>
      <c r="Y1003" s="21" cm="1">
        <f t="array" ref="Y1003">_xlfn.IFS(Tabla15[[#This Row],[LARGO]]=5,1,Tabla15[[#This Row],[LARGO]]=8,2,Tabla15[[#This Row],[LARGO]]=11,3,Tabla15[[#This Row],[LARGO]]=14,4,Tabla15[[#This Row],[LARGO]]=17,5,Tabla15[[#This Row],[LARGO]]=20,6)</f>
        <v>3</v>
      </c>
    </row>
    <row r="1004" spans="1:25">
      <c r="A1004" s="42" t="str">
        <f>Tabla15[[#This Row],[cedula]]&amp;Tabla15[[#This Row],[CTA]]&amp;Tabla15[[#This Row],[prog]]</f>
        <v>001107466332.1.1.2.0801</v>
      </c>
      <c r="B1004" s="21" t="s">
        <v>1786</v>
      </c>
      <c r="C1004" s="59" t="s">
        <v>1807</v>
      </c>
      <c r="D1004" s="59" t="s">
        <v>5730</v>
      </c>
      <c r="E1004" s="59" t="s">
        <v>5731</v>
      </c>
      <c r="F1004" s="59" t="s">
        <v>1911</v>
      </c>
      <c r="G1004" s="59" t="s">
        <v>1709</v>
      </c>
      <c r="H1004" s="21" t="str">
        <f>_xlfn.XLOOKUP(Tabla15[[#This Row],[cedula]],MINC_022025[CATEGORIA_PROPIA],MINC_022025[FECHA_INGRESO_PRIMER_CARGO],_xlfn.XLOOKUP(Tabla15[[#This Row],[COD]],TNOMINA[CODIGO],TNOMINA[nombre]))</f>
        <v>MAUVIE LIDWISKA ESPINOSA GARCIA</v>
      </c>
      <c r="I1004" s="21" t="str">
        <f>_xlfn.XLOOKUP(Tabla15[[#This Row],[cedula]],MINC_022025[CATEGORIA_PROPIA],MINC_022025[CARGO],_xlfn.XLOOKUP(Tabla15[[#This Row],[COD]],TNOMINA[CODIGO],TNOMINA[cargo]))</f>
        <v>PERIODISTA</v>
      </c>
      <c r="J1004" s="21" t="str">
        <f>_xlfn.XLOOKUP(Tabla15[[#This Row],[cedula]],MINC_022025[NUMERO_DOCUMENTO],MINC_022025[LUGAR_FUNCIONES])</f>
        <v>DIRECCION DE COMUNICACIONES</v>
      </c>
      <c r="K10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4" s="21" t="str">
        <f>_xlfn.XLOOKUP(Tabla15[[#This Row],[CARGO]],TSIMPLIFICADO[CARGO],TSIMPLIFICADO[CATEGORIA DEL SERVIDOR],Tabla15[[#This Row],[TIPO]])</f>
        <v>TEMPORALES</v>
      </c>
      <c r="M1004" s="21" t="str">
        <f>IF(Tabla15[[#This Row],[CTA]]="2.1.1.3.01","TRAMITE DE PENSION",IF(Tabla15[[#This Row],[CAT1]]&lt;&gt;"",Tabla15[[#This Row],[CAT1]],Tabla15[[#This Row],[CAT2]]))</f>
        <v>TEMPORALES</v>
      </c>
      <c r="N1004" s="86">
        <f>_xlfn.XLOOKUP(Tabla15[[#This Row],[cedula]],TFECHA[cedula],TFECHA[desde],"")</f>
        <v>45261</v>
      </c>
      <c r="O1004" s="86" t="str">
        <f>_xlfn.XLOOKUP(Tabla15[[#This Row],[cedula]],TFECHA[cedula],TFECHA[hasta],"")</f>
        <v>N/A</v>
      </c>
      <c r="P1004" s="34">
        <f>_xlfn.XLOOKUP(Tabla15[[#This Row],[COD]],TNOMINA[CODIGO],TNOMINA[sbruto])</f>
        <v>50000</v>
      </c>
      <c r="Q1004" s="34">
        <f>_xlfn.XLOOKUP(Tabla15[[#This Row],[COD]],TNOMINA[CODIGO],TNOMINA[ISR])</f>
        <v>1854</v>
      </c>
      <c r="R1004" s="34">
        <f>_xlfn.XLOOKUP(Tabla15[[#This Row],[COD]],TNOMINA[CODIGO],TNOMINA[SFS])</f>
        <v>1520</v>
      </c>
      <c r="S1004" s="34">
        <f>_xlfn.XLOOKUP(Tabla15[[#This Row],[COD]],TNOMINA[CODIGO],TNOMINA[AFP])</f>
        <v>1435</v>
      </c>
      <c r="T1004" s="34">
        <f>_xlfn.XLOOKUP(Tabla15[[#This Row],[COD]],TNOMINA[CODIGO],TNOMINA[Otros Descuentos])</f>
        <v>764.38999999999942</v>
      </c>
      <c r="U1004" s="34">
        <f>_xlfn.XLOOKUP(Tabla15[[#This Row],[COD]],TNOMINA[CODIGO],TNOMINA[sneto])</f>
        <v>44426.61</v>
      </c>
      <c r="V1004" s="21" t="str" cm="1">
        <f t="array" ref="V1004">_xlfn.XLOOKUP(Tabla15[[#This Row],[cedula]],MINC_022025[NUMERO_DOCUMENTO],LEFT(MINC_022025[GENERO],1))</f>
        <v>F</v>
      </c>
      <c r="W1004" s="56" t="str">
        <f>_xlfn.XLOOKUP(Tabla15[[#This Row],[DIRECCIÓN O DEPARTAMENTO]],MINC_022025[LUGAR_FUNCIONES],MINC_022025[LUGAR_FUNCIONES_CODIGO])</f>
        <v>01.83.00.09</v>
      </c>
      <c r="X1004" s="21">
        <f>LEN(Tabla15[[#This Row],[CODIGO LUGAR]])</f>
        <v>11</v>
      </c>
      <c r="Y1004" s="21" cm="1">
        <f t="array" ref="Y1004">_xlfn.IFS(Tabla15[[#This Row],[LARGO]]=5,1,Tabla15[[#This Row],[LARGO]]=8,2,Tabla15[[#This Row],[LARGO]]=11,3,Tabla15[[#This Row],[LARGO]]=14,4,Tabla15[[#This Row],[LARGO]]=17,5,Tabla15[[#This Row],[LARGO]]=20,6)</f>
        <v>3</v>
      </c>
    </row>
    <row r="1005" spans="1:25">
      <c r="A1005" s="42" t="str">
        <f>Tabla15[[#This Row],[cedula]]&amp;Tabla15[[#This Row],[CTA]]&amp;Tabla15[[#This Row],[prog]]</f>
        <v>001178378152.1.1.2.0801</v>
      </c>
      <c r="B1005" s="21" t="s">
        <v>1786</v>
      </c>
      <c r="C1005" s="59" t="s">
        <v>1807</v>
      </c>
      <c r="D1005" s="59" t="s">
        <v>5730</v>
      </c>
      <c r="E1005" s="59" t="s">
        <v>5731</v>
      </c>
      <c r="F1005" s="59" t="s">
        <v>1911</v>
      </c>
      <c r="G1005" s="59" t="s">
        <v>1790</v>
      </c>
      <c r="H1005" s="21" t="str">
        <f>_xlfn.XLOOKUP(Tabla15[[#This Row],[cedula]],MINC_022025[CATEGORIA_PROPIA],MINC_022025[FECHA_INGRESO_PRIMER_CARGO],_xlfn.XLOOKUP(Tabla15[[#This Row],[COD]],TNOMINA[CODIGO],TNOMINA[nombre]))</f>
        <v>LORENA DEL PILAR VALENZUELA SOUSA</v>
      </c>
      <c r="I1005" s="21" t="str">
        <f>_xlfn.XLOOKUP(Tabla15[[#This Row],[cedula]],MINC_022025[CATEGORIA_PROPIA],MINC_022025[CARGO],_xlfn.XLOOKUP(Tabla15[[#This Row],[COD]],TNOMINA[CODIGO],TNOMINA[cargo]))</f>
        <v>DIRECTOR (A)</v>
      </c>
      <c r="J1005" s="21" t="str">
        <f>_xlfn.XLOOKUP(Tabla15[[#This Row],[cedula]],MINC_022025[NUMERO_DOCUMENTO],MINC_022025[LUGAR_FUNCIONES])</f>
        <v>DIRECCION DE PLANIFICACION Y DESARROLLO</v>
      </c>
      <c r="K10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5" s="21" t="str">
        <f>_xlfn.XLOOKUP(Tabla15[[#This Row],[CARGO]],TSIMPLIFICADO[CARGO],TSIMPLIFICADO[CATEGORIA DEL SERVIDOR],Tabla15[[#This Row],[TIPO]])</f>
        <v>TEMPORALES</v>
      </c>
      <c r="M1005" s="21" t="str">
        <f>IF(Tabla15[[#This Row],[CTA]]="2.1.1.3.01","TRAMITE DE PENSION",IF(Tabla15[[#This Row],[CAT1]]&lt;&gt;"",Tabla15[[#This Row],[CAT1]],Tabla15[[#This Row],[CAT2]]))</f>
        <v>TEMPORALES</v>
      </c>
      <c r="N1005" s="86">
        <f>_xlfn.XLOOKUP(Tabla15[[#This Row],[cedula]],TFECHA[cedula],TFECHA[desde],"")</f>
        <v>45292</v>
      </c>
      <c r="O1005" s="86" t="str">
        <f>_xlfn.XLOOKUP(Tabla15[[#This Row],[cedula]],TFECHA[cedula],TFECHA[hasta],"")</f>
        <v>N/A</v>
      </c>
      <c r="P1005" s="34">
        <f>_xlfn.XLOOKUP(Tabla15[[#This Row],[COD]],TNOMINA[CODIGO],TNOMINA[sbruto])</f>
        <v>185000</v>
      </c>
      <c r="Q1005" s="34">
        <f>_xlfn.XLOOKUP(Tabla15[[#This Row],[COD]],TNOMINA[CODIGO],TNOMINA[ISR])</f>
        <v>31670.63</v>
      </c>
      <c r="R1005" s="34">
        <f>_xlfn.XLOOKUP(Tabla15[[#This Row],[COD]],TNOMINA[CODIGO],TNOMINA[SFS])</f>
        <v>5624</v>
      </c>
      <c r="S1005" s="34">
        <f>_xlfn.XLOOKUP(Tabla15[[#This Row],[COD]],TNOMINA[CODIGO],TNOMINA[AFP])</f>
        <v>5309.5</v>
      </c>
      <c r="T1005" s="34">
        <f>_xlfn.XLOOKUP(Tabla15[[#This Row],[COD]],TNOMINA[CODIGO],TNOMINA[Otros Descuentos])</f>
        <v>4006.2099999999919</v>
      </c>
      <c r="U1005" s="34">
        <f>_xlfn.XLOOKUP(Tabla15[[#This Row],[COD]],TNOMINA[CODIGO],TNOMINA[sneto])</f>
        <v>138389.66</v>
      </c>
      <c r="V1005" s="21" t="str" cm="1">
        <f t="array" ref="V1005">_xlfn.XLOOKUP(Tabla15[[#This Row],[cedula]],MINC_022025[NUMERO_DOCUMENTO],LEFT(MINC_022025[GENERO],1))</f>
        <v>F</v>
      </c>
      <c r="W1005" s="56" t="str">
        <f>_xlfn.XLOOKUP(Tabla15[[#This Row],[DIRECCIÓN O DEPARTAMENTO]],MINC_022025[LUGAR_FUNCIONES],MINC_022025[LUGAR_FUNCIONES_CODIGO])</f>
        <v>01.83.00.10</v>
      </c>
      <c r="X1005" s="21">
        <f>LEN(Tabla15[[#This Row],[CODIGO LUGAR]])</f>
        <v>11</v>
      </c>
      <c r="Y1005" s="21" cm="1">
        <f t="array" ref="Y1005">_xlfn.IFS(Tabla15[[#This Row],[LARGO]]=5,1,Tabla15[[#This Row],[LARGO]]=8,2,Tabla15[[#This Row],[LARGO]]=11,3,Tabla15[[#This Row],[LARGO]]=14,4,Tabla15[[#This Row],[LARGO]]=17,5,Tabla15[[#This Row],[LARGO]]=20,6)</f>
        <v>3</v>
      </c>
    </row>
    <row r="1006" spans="1:25">
      <c r="A1006" s="42" t="str">
        <f>Tabla15[[#This Row],[cedula]]&amp;Tabla15[[#This Row],[CTA]]&amp;Tabla15[[#This Row],[prog]]</f>
        <v>229000212092.1.1.2.0801</v>
      </c>
      <c r="B1006" s="21" t="s">
        <v>1786</v>
      </c>
      <c r="C1006" s="59" t="s">
        <v>1807</v>
      </c>
      <c r="D1006" s="59" t="s">
        <v>5730</v>
      </c>
      <c r="E1006" s="59" t="s">
        <v>5731</v>
      </c>
      <c r="F1006" s="59" t="s">
        <v>1911</v>
      </c>
      <c r="G1006" s="59" t="s">
        <v>2086</v>
      </c>
      <c r="H1006" s="21" t="str">
        <f>_xlfn.XLOOKUP(Tabla15[[#This Row],[cedula]],MINC_022025[CATEGORIA_PROPIA],MINC_022025[FECHA_INGRESO_PRIMER_CARGO],_xlfn.XLOOKUP(Tabla15[[#This Row],[COD]],TNOMINA[CODIGO],TNOMINA[nombre]))</f>
        <v>MARIA JUSTINO PEÑA</v>
      </c>
      <c r="I1006" s="21" t="str">
        <f>_xlfn.XLOOKUP(Tabla15[[#This Row],[cedula]],MINC_022025[CATEGORIA_PROPIA],MINC_022025[CARGO],_xlfn.XLOOKUP(Tabla15[[#This Row],[COD]],TNOMINA[CODIGO],TNOMINA[cargo]))</f>
        <v>ANALISTA DE PLANIFICACION</v>
      </c>
      <c r="J1006" s="21" t="str">
        <f>_xlfn.XLOOKUP(Tabla15[[#This Row],[cedula]],MINC_022025[NUMERO_DOCUMENTO],MINC_022025[LUGAR_FUNCIONES])</f>
        <v>DIRECCION DE PLANIFICACION Y DESARROLLO</v>
      </c>
      <c r="K10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6" s="21" t="str">
        <f>_xlfn.XLOOKUP(Tabla15[[#This Row],[CARGO]],TSIMPLIFICADO[CARGO],TSIMPLIFICADO[CATEGORIA DEL SERVIDOR],Tabla15[[#This Row],[TIPO]])</f>
        <v>TEMPORALES</v>
      </c>
      <c r="M1006" s="21" t="str">
        <f>IF(Tabla15[[#This Row],[CTA]]="2.1.1.3.01","TRAMITE DE PENSION",IF(Tabla15[[#This Row],[CAT1]]&lt;&gt;"",Tabla15[[#This Row],[CAT1]],Tabla15[[#This Row],[CAT2]]))</f>
        <v>TEMPORALES</v>
      </c>
      <c r="N1006" s="86">
        <f>_xlfn.XLOOKUP(Tabla15[[#This Row],[cedula]],TFECHA[cedula],TFECHA[desde],"")</f>
        <v>45474</v>
      </c>
      <c r="O1006" s="86" t="str">
        <f>_xlfn.XLOOKUP(Tabla15[[#This Row],[cedula]],TFECHA[cedula],TFECHA[hasta],"")</f>
        <v>N/A</v>
      </c>
      <c r="P1006" s="34">
        <f>_xlfn.XLOOKUP(Tabla15[[#This Row],[COD]],TNOMINA[CODIGO],TNOMINA[sbruto])</f>
        <v>70000</v>
      </c>
      <c r="Q1006" s="34">
        <f>_xlfn.XLOOKUP(Tabla15[[#This Row],[COD]],TNOMINA[CODIGO],TNOMINA[ISR])</f>
        <v>5368.48</v>
      </c>
      <c r="R1006" s="34">
        <f>_xlfn.XLOOKUP(Tabla15[[#This Row],[COD]],TNOMINA[CODIGO],TNOMINA[SFS])</f>
        <v>2128</v>
      </c>
      <c r="S1006" s="34">
        <f>_xlfn.XLOOKUP(Tabla15[[#This Row],[COD]],TNOMINA[CODIGO],TNOMINA[AFP])</f>
        <v>2009</v>
      </c>
      <c r="T1006" s="34">
        <f>_xlfn.XLOOKUP(Tabla15[[#This Row],[COD]],TNOMINA[CODIGO],TNOMINA[Otros Descuentos])</f>
        <v>4987.6600000000035</v>
      </c>
      <c r="U1006" s="34">
        <f>_xlfn.XLOOKUP(Tabla15[[#This Row],[COD]],TNOMINA[CODIGO],TNOMINA[sneto])</f>
        <v>55506.86</v>
      </c>
      <c r="V1006" s="21" t="str" cm="1">
        <f t="array" ref="V1006">_xlfn.XLOOKUP(Tabla15[[#This Row],[cedula]],MINC_022025[NUMERO_DOCUMENTO],LEFT(MINC_022025[GENERO],1))</f>
        <v>F</v>
      </c>
      <c r="W1006" s="56" t="str">
        <f>_xlfn.XLOOKUP(Tabla15[[#This Row],[DIRECCIÓN O DEPARTAMENTO]],MINC_022025[LUGAR_FUNCIONES],MINC_022025[LUGAR_FUNCIONES_CODIGO])</f>
        <v>01.83.00.10</v>
      </c>
      <c r="X1006" s="21">
        <f>LEN(Tabla15[[#This Row],[CODIGO LUGAR]])</f>
        <v>11</v>
      </c>
      <c r="Y1006" s="21" cm="1">
        <f t="array" ref="Y1006">_xlfn.IFS(Tabla15[[#This Row],[LARGO]]=5,1,Tabla15[[#This Row],[LARGO]]=8,2,Tabla15[[#This Row],[LARGO]]=11,3,Tabla15[[#This Row],[LARGO]]=14,4,Tabla15[[#This Row],[LARGO]]=17,5,Tabla15[[#This Row],[LARGO]]=20,6)</f>
        <v>3</v>
      </c>
    </row>
    <row r="1007" spans="1:25">
      <c r="A1007" s="42" t="str">
        <f>Tabla15[[#This Row],[cedula]]&amp;Tabla15[[#This Row],[CTA]]&amp;Tabla15[[#This Row],[prog]]</f>
        <v>001183435732.1.1.2.0801</v>
      </c>
      <c r="B1007" s="21" t="s">
        <v>1786</v>
      </c>
      <c r="C1007" s="59" t="s">
        <v>1807</v>
      </c>
      <c r="D1007" s="59" t="s">
        <v>5730</v>
      </c>
      <c r="E1007" s="59" t="s">
        <v>5731</v>
      </c>
      <c r="F1007" s="59" t="s">
        <v>1911</v>
      </c>
      <c r="G1007" s="59" t="s">
        <v>2165</v>
      </c>
      <c r="H1007" s="21" t="str">
        <f>_xlfn.XLOOKUP(Tabla15[[#This Row],[cedula]],MINC_022025[CATEGORIA_PROPIA],MINC_022025[FECHA_INGRESO_PRIMER_CARGO],_xlfn.XLOOKUP(Tabla15[[#This Row],[COD]],TNOMINA[CODIGO],TNOMINA[nombre]))</f>
        <v>ROXIN AIME NUÑEZ ADAMS</v>
      </c>
      <c r="I1007" s="21" t="str">
        <f>_xlfn.XLOOKUP(Tabla15[[#This Row],[cedula]],MINC_022025[CATEGORIA_PROPIA],MINC_022025[CARGO],_xlfn.XLOOKUP(Tabla15[[#This Row],[COD]],TNOMINA[CODIGO],TNOMINA[cargo]))</f>
        <v>ANALISTA DE PLANIFICACION</v>
      </c>
      <c r="J1007" s="21" t="str">
        <f>_xlfn.XLOOKUP(Tabla15[[#This Row],[cedula]],MINC_022025[NUMERO_DOCUMENTO],MINC_022025[LUGAR_FUNCIONES])</f>
        <v>DIRECCION DE PLANIFICACION Y DESARROLLO</v>
      </c>
      <c r="K10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7" s="21" t="str">
        <f>_xlfn.XLOOKUP(Tabla15[[#This Row],[CARGO]],TSIMPLIFICADO[CARGO],TSIMPLIFICADO[CATEGORIA DEL SERVIDOR],Tabla15[[#This Row],[TIPO]])</f>
        <v>TEMPORALES</v>
      </c>
      <c r="M1007" s="21" t="str">
        <f>IF(Tabla15[[#This Row],[CTA]]="2.1.1.3.01","TRAMITE DE PENSION",IF(Tabla15[[#This Row],[CAT1]]&lt;&gt;"",Tabla15[[#This Row],[CAT1]],Tabla15[[#This Row],[CAT2]]))</f>
        <v>TEMPORALES</v>
      </c>
      <c r="N1007" s="86">
        <f>_xlfn.XLOOKUP(Tabla15[[#This Row],[cedula]],TFECHA[cedula],TFECHA[desde],"")</f>
        <v>45292</v>
      </c>
      <c r="O1007" s="86" t="str">
        <f>_xlfn.XLOOKUP(Tabla15[[#This Row],[cedula]],TFECHA[cedula],TFECHA[hasta],"")</f>
        <v>N/A</v>
      </c>
      <c r="P1007" s="34">
        <f>_xlfn.XLOOKUP(Tabla15[[#This Row],[COD]],TNOMINA[CODIGO],TNOMINA[sbruto])</f>
        <v>70000</v>
      </c>
      <c r="Q1007" s="34">
        <f>_xlfn.XLOOKUP(Tabla15[[#This Row],[COD]],TNOMINA[CODIGO],TNOMINA[ISR])</f>
        <v>0</v>
      </c>
      <c r="R1007" s="34">
        <f>_xlfn.XLOOKUP(Tabla15[[#This Row],[COD]],TNOMINA[CODIGO],TNOMINA[SFS])</f>
        <v>2128</v>
      </c>
      <c r="S1007" s="34">
        <f>_xlfn.XLOOKUP(Tabla15[[#This Row],[COD]],TNOMINA[CODIGO],TNOMINA[AFP])</f>
        <v>2009</v>
      </c>
      <c r="T1007" s="34">
        <f>_xlfn.XLOOKUP(Tabla15[[#This Row],[COD]],TNOMINA[CODIGO],TNOMINA[Otros Descuentos])</f>
        <v>0</v>
      </c>
      <c r="U1007" s="34">
        <f>_xlfn.XLOOKUP(Tabla15[[#This Row],[COD]],TNOMINA[CODIGO],TNOMINA[sneto])</f>
        <v>64552.59</v>
      </c>
      <c r="V1007" s="21" t="str" cm="1">
        <f t="array" ref="V1007">_xlfn.XLOOKUP(Tabla15[[#This Row],[cedula]],MINC_022025[NUMERO_DOCUMENTO],LEFT(MINC_022025[GENERO],1))</f>
        <v>F</v>
      </c>
      <c r="W1007" s="56" t="str">
        <f>_xlfn.XLOOKUP(Tabla15[[#This Row],[DIRECCIÓN O DEPARTAMENTO]],MINC_022025[LUGAR_FUNCIONES],MINC_022025[LUGAR_FUNCIONES_CODIGO])</f>
        <v>01.83.00.10</v>
      </c>
      <c r="X1007" s="21">
        <f>LEN(Tabla15[[#This Row],[CODIGO LUGAR]])</f>
        <v>11</v>
      </c>
      <c r="Y1007" s="21" cm="1">
        <f t="array" ref="Y1007">_xlfn.IFS(Tabla15[[#This Row],[LARGO]]=5,1,Tabla15[[#This Row],[LARGO]]=8,2,Tabla15[[#This Row],[LARGO]]=11,3,Tabla15[[#This Row],[LARGO]]=14,4,Tabla15[[#This Row],[LARGO]]=17,5,Tabla15[[#This Row],[LARGO]]=20,6)</f>
        <v>3</v>
      </c>
    </row>
    <row r="1008" spans="1:25">
      <c r="A1008" s="42" t="str">
        <f>Tabla15[[#This Row],[cedula]]&amp;Tabla15[[#This Row],[CTA]]&amp;Tabla15[[#This Row],[prog]]</f>
        <v>001153445822.1.1.2.0801</v>
      </c>
      <c r="B1008" s="21" t="s">
        <v>1786</v>
      </c>
      <c r="C1008" s="59" t="s">
        <v>1807</v>
      </c>
      <c r="D1008" s="59" t="s">
        <v>5730</v>
      </c>
      <c r="E1008" s="59" t="s">
        <v>5731</v>
      </c>
      <c r="F1008" s="59" t="s">
        <v>1911</v>
      </c>
      <c r="G1008" s="59" t="s">
        <v>1259</v>
      </c>
      <c r="H1008" s="21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008" s="21" t="str">
        <f>_xlfn.XLOOKUP(Tabla15[[#This Row],[cedula]],MINC_022025[CATEGORIA_PROPIA],MINC_022025[CARGO],_xlfn.XLOOKUP(Tabla15[[#This Row],[COD]],TNOMINA[CODIGO],TNOMINA[cargo]))</f>
        <v>DIRECTOR (A)</v>
      </c>
      <c r="J1008" s="21" t="str">
        <f>_xlfn.XLOOKUP(Tabla15[[#This Row],[cedula]],MINC_022025[NUMERO_DOCUMENTO],MINC_022025[LUGAR_FUNCIONES])</f>
        <v>DIRECCION DE RELACIONES INTERNACIONALES</v>
      </c>
      <c r="K10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8" s="21" t="str">
        <f>_xlfn.XLOOKUP(Tabla15[[#This Row],[CARGO]],TSIMPLIFICADO[CARGO],TSIMPLIFICADO[CATEGORIA DEL SERVIDOR],Tabla15[[#This Row],[TIPO]])</f>
        <v>TEMPORALES</v>
      </c>
      <c r="M1008" s="21" t="str">
        <f>IF(Tabla15[[#This Row],[CTA]]="2.1.1.3.01","TRAMITE DE PENSION",IF(Tabla15[[#This Row],[CAT1]]&lt;&gt;"",Tabla15[[#This Row],[CAT1]],Tabla15[[#This Row],[CAT2]]))</f>
        <v>TEMPORALES</v>
      </c>
      <c r="N1008" s="86">
        <f>_xlfn.XLOOKUP(Tabla15[[#This Row],[cedula]],TFECHA[cedula],TFECHA[desde],"")</f>
        <v>45717</v>
      </c>
      <c r="O1008" s="86" t="str">
        <f>_xlfn.XLOOKUP(Tabla15[[#This Row],[cedula]],TFECHA[cedula],TFECHA[hasta],"")</f>
        <v>N/A</v>
      </c>
      <c r="P1008" s="34">
        <f>_xlfn.XLOOKUP(Tabla15[[#This Row],[COD]],TNOMINA[CODIGO],TNOMINA[sbruto])</f>
        <v>180000</v>
      </c>
      <c r="Q1008" s="34">
        <f>_xlfn.XLOOKUP(Tabla15[[#This Row],[COD]],TNOMINA[CODIGO],TNOMINA[ISR])</f>
        <v>30923.37</v>
      </c>
      <c r="R1008" s="34">
        <f>_xlfn.XLOOKUP(Tabla15[[#This Row],[COD]],TNOMINA[CODIGO],TNOMINA[SFS])</f>
        <v>5472</v>
      </c>
      <c r="S1008" s="34">
        <f>_xlfn.XLOOKUP(Tabla15[[#This Row],[COD]],TNOMINA[CODIGO],TNOMINA[AFP])</f>
        <v>5166</v>
      </c>
      <c r="T1008" s="34">
        <f>_xlfn.XLOOKUP(Tabla15[[#This Row],[COD]],TNOMINA[CODIGO],TNOMINA[Otros Descuentos])</f>
        <v>1025</v>
      </c>
      <c r="U1008" s="34">
        <f>_xlfn.XLOOKUP(Tabla15[[#This Row],[COD]],TNOMINA[CODIGO],TNOMINA[sneto])</f>
        <v>137413.63</v>
      </c>
      <c r="V1008" s="21" t="str" cm="1">
        <f t="array" ref="V1008">_xlfn.XLOOKUP(Tabla15[[#This Row],[cedula]],MINC_022025[NUMERO_DOCUMENTO],LEFT(MINC_022025[GENERO],1))</f>
        <v>F</v>
      </c>
      <c r="W1008" s="56" t="str">
        <f>_xlfn.XLOOKUP(Tabla15[[#This Row],[DIRECCIÓN O DEPARTAMENTO]],MINC_022025[LUGAR_FUNCIONES],MINC_022025[LUGAR_FUNCIONES_CODIGO])</f>
        <v>01.83.00.13</v>
      </c>
      <c r="X1008" s="21">
        <f>LEN(Tabla15[[#This Row],[CODIGO LUGAR]])</f>
        <v>11</v>
      </c>
      <c r="Y1008" s="21" cm="1">
        <f t="array" ref="Y1008">_xlfn.IFS(Tabla15[[#This Row],[LARGO]]=5,1,Tabla15[[#This Row],[LARGO]]=8,2,Tabla15[[#This Row],[LARGO]]=11,3,Tabla15[[#This Row],[LARGO]]=14,4,Tabla15[[#This Row],[LARGO]]=17,5,Tabla15[[#This Row],[LARGO]]=20,6)</f>
        <v>3</v>
      </c>
    </row>
    <row r="1009" spans="1:25">
      <c r="A1009" s="42" t="str">
        <f>Tabla15[[#This Row],[cedula]]&amp;Tabla15[[#This Row],[CTA]]&amp;Tabla15[[#This Row],[prog]]</f>
        <v>402004022182.1.1.2.0801</v>
      </c>
      <c r="B1009" s="21" t="s">
        <v>1786</v>
      </c>
      <c r="C1009" s="59" t="s">
        <v>1807</v>
      </c>
      <c r="D1009" s="59" t="s">
        <v>5730</v>
      </c>
      <c r="E1009" s="59" t="s">
        <v>5731</v>
      </c>
      <c r="F1009" s="59" t="s">
        <v>1911</v>
      </c>
      <c r="G1009" s="59" t="s">
        <v>1690</v>
      </c>
      <c r="H1009" s="21" t="str">
        <f>_xlfn.XLOOKUP(Tabla15[[#This Row],[cedula]],MINC_022025[CATEGORIA_PROPIA],MINC_022025[FECHA_INGRESO_PRIMER_CARGO],_xlfn.XLOOKUP(Tabla15[[#This Row],[COD]],TNOMINA[CODIGO],TNOMINA[nombre]))</f>
        <v>INDHIARA ADRIANNA HERRERA DEL ROSARI</v>
      </c>
      <c r="I1009" s="21" t="str">
        <f>_xlfn.XLOOKUP(Tabla15[[#This Row],[cedula]],MINC_022025[CATEGORIA_PROPIA],MINC_022025[CARGO],_xlfn.XLOOKUP(Tabla15[[#This Row],[COD]],TNOMINA[CODIGO],TNOMINA[cargo]))</f>
        <v>COORDINADOR (A)</v>
      </c>
      <c r="J1009" s="21" t="str">
        <f>_xlfn.XLOOKUP(Tabla15[[#This Row],[cedula]],MINC_022025[NUMERO_DOCUMENTO],MINC_022025[LUGAR_FUNCIONES])</f>
        <v>DIRECCION DE RELACIONES INTERNACIONALES</v>
      </c>
      <c r="K10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09" s="21" t="str">
        <f>_xlfn.XLOOKUP(Tabla15[[#This Row],[CARGO]],TSIMPLIFICADO[CARGO],TSIMPLIFICADO[CATEGORIA DEL SERVIDOR],Tabla15[[#This Row],[TIPO]])</f>
        <v>TEMPORALES</v>
      </c>
      <c r="M1009" s="21" t="str">
        <f>IF(Tabla15[[#This Row],[CTA]]="2.1.1.3.01","TRAMITE DE PENSION",IF(Tabla15[[#This Row],[CAT1]]&lt;&gt;"",Tabla15[[#This Row],[CAT1]],Tabla15[[#This Row],[CAT2]]))</f>
        <v>TEMPORALES</v>
      </c>
      <c r="N1009" s="86">
        <f>_xlfn.XLOOKUP(Tabla15[[#This Row],[cedula]],TFECHA[cedula],TFECHA[desde],"")</f>
        <v>45717</v>
      </c>
      <c r="O1009" s="86" t="str">
        <f>_xlfn.XLOOKUP(Tabla15[[#This Row],[cedula]],TFECHA[cedula],TFECHA[hasta],"")</f>
        <v>N/A</v>
      </c>
      <c r="P1009" s="34">
        <f>_xlfn.XLOOKUP(Tabla15[[#This Row],[COD]],TNOMINA[CODIGO],TNOMINA[sbruto])</f>
        <v>90000</v>
      </c>
      <c r="Q1009" s="34">
        <f>_xlfn.XLOOKUP(Tabla15[[#This Row],[COD]],TNOMINA[CODIGO],TNOMINA[ISR])</f>
        <v>9324.25</v>
      </c>
      <c r="R1009" s="34">
        <f>_xlfn.XLOOKUP(Tabla15[[#This Row],[COD]],TNOMINA[CODIGO],TNOMINA[SFS])</f>
        <v>2736</v>
      </c>
      <c r="S1009" s="34">
        <f>_xlfn.XLOOKUP(Tabla15[[#This Row],[COD]],TNOMINA[CODIGO],TNOMINA[AFP])</f>
        <v>2583</v>
      </c>
      <c r="T1009" s="34">
        <f>_xlfn.XLOOKUP(Tabla15[[#This Row],[COD]],TNOMINA[CODIGO],TNOMINA[Otros Descuentos])</f>
        <v>1740.4600000000064</v>
      </c>
      <c r="U1009" s="34">
        <f>_xlfn.XLOOKUP(Tabla15[[#This Row],[COD]],TNOMINA[CODIGO],TNOMINA[sneto])</f>
        <v>73616.289999999994</v>
      </c>
      <c r="V1009" s="21" t="str" cm="1">
        <f t="array" ref="V1009">_xlfn.XLOOKUP(Tabla15[[#This Row],[cedula]],MINC_022025[NUMERO_DOCUMENTO],LEFT(MINC_022025[GENERO],1))</f>
        <v>F</v>
      </c>
      <c r="W1009" s="56" t="str">
        <f>_xlfn.XLOOKUP(Tabla15[[#This Row],[DIRECCIÓN O DEPARTAMENTO]],MINC_022025[LUGAR_FUNCIONES],MINC_022025[LUGAR_FUNCIONES_CODIGO])</f>
        <v>01.83.00.13</v>
      </c>
      <c r="X1009" s="21">
        <f>LEN(Tabla15[[#This Row],[CODIGO LUGAR]])</f>
        <v>11</v>
      </c>
      <c r="Y1009" s="21" cm="1">
        <f t="array" ref="Y1009">_xlfn.IFS(Tabla15[[#This Row],[LARGO]]=5,1,Tabla15[[#This Row],[LARGO]]=8,2,Tabla15[[#This Row],[LARGO]]=11,3,Tabla15[[#This Row],[LARGO]]=14,4,Tabla15[[#This Row],[LARGO]]=17,5,Tabla15[[#This Row],[LARGO]]=20,6)</f>
        <v>3</v>
      </c>
    </row>
    <row r="1010" spans="1:25">
      <c r="A1010" s="42" t="str">
        <f>Tabla15[[#This Row],[cedula]]&amp;Tabla15[[#This Row],[CTA]]&amp;Tabla15[[#This Row],[prog]]</f>
        <v>001056429382.1.1.2.0801</v>
      </c>
      <c r="B1010" s="21" t="s">
        <v>1786</v>
      </c>
      <c r="C1010" s="59" t="s">
        <v>1807</v>
      </c>
      <c r="D1010" s="59" t="s">
        <v>5730</v>
      </c>
      <c r="E1010" s="59" t="s">
        <v>5731</v>
      </c>
      <c r="F1010" s="59" t="s">
        <v>1911</v>
      </c>
      <c r="G1010" s="59" t="s">
        <v>6159</v>
      </c>
      <c r="H1010" s="21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010" s="21" t="str">
        <f>_xlfn.XLOOKUP(Tabla15[[#This Row],[cedula]],MINC_022025[CATEGORIA_PROPIA],MINC_022025[CARGO],_xlfn.XLOOKUP(Tabla15[[#This Row],[COD]],TNOMINA[CODIGO],TNOMINA[cargo]))</f>
        <v>DIRECTOR (A) RECURSOS HUMANOS</v>
      </c>
      <c r="J1010" s="21" t="str">
        <f>_xlfn.XLOOKUP(Tabla15[[#This Row],[cedula]],MINC_022025[NUMERO_DOCUMENTO],MINC_022025[LUGAR_FUNCIONES])</f>
        <v>DIRECCION DE RECURSOS HUMANOS</v>
      </c>
      <c r="K10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0" s="21" t="str">
        <f>_xlfn.XLOOKUP(Tabla15[[#This Row],[CARGO]],TSIMPLIFICADO[CARGO],TSIMPLIFICADO[CATEGORIA DEL SERVIDOR],Tabla15[[#This Row],[TIPO]])</f>
        <v>TEMPORALES</v>
      </c>
      <c r="M1010" s="21" t="str">
        <f>IF(Tabla15[[#This Row],[CTA]]="2.1.1.3.01","TRAMITE DE PENSION",IF(Tabla15[[#This Row],[CAT1]]&lt;&gt;"",Tabla15[[#This Row],[CAT1]],Tabla15[[#This Row],[CAT2]]))</f>
        <v>TEMPORALES</v>
      </c>
      <c r="N1010" s="86">
        <f>_xlfn.XLOOKUP(Tabla15[[#This Row],[cedula]],TFECHA[cedula],TFECHA[desde],"")</f>
        <v>45689</v>
      </c>
      <c r="O1010" s="86" t="str">
        <f>_xlfn.XLOOKUP(Tabla15[[#This Row],[cedula]],TFECHA[cedula],TFECHA[hasta],"")</f>
        <v>N/A</v>
      </c>
      <c r="P1010" s="34">
        <f>_xlfn.XLOOKUP(Tabla15[[#This Row],[COD]],TNOMINA[CODIGO],TNOMINA[sbruto])</f>
        <v>185000</v>
      </c>
      <c r="Q1010" s="34">
        <f>_xlfn.XLOOKUP(Tabla15[[#This Row],[COD]],TNOMINA[CODIGO],TNOMINA[ISR])</f>
        <v>31670.63</v>
      </c>
      <c r="R1010" s="34">
        <f>_xlfn.XLOOKUP(Tabla15[[#This Row],[COD]],TNOMINA[CODIGO],TNOMINA[SFS])</f>
        <v>5624</v>
      </c>
      <c r="S1010" s="34">
        <f>_xlfn.XLOOKUP(Tabla15[[#This Row],[COD]],TNOMINA[CODIGO],TNOMINA[AFP])</f>
        <v>5309.5</v>
      </c>
      <c r="T1010" s="34">
        <f>_xlfn.XLOOKUP(Tabla15[[#This Row],[COD]],TNOMINA[CODIGO],TNOMINA[Otros Descuentos])</f>
        <v>1740.4599999999919</v>
      </c>
      <c r="U1010" s="34">
        <f>_xlfn.XLOOKUP(Tabla15[[#This Row],[COD]],TNOMINA[CODIGO],TNOMINA[sneto])</f>
        <v>140655.41</v>
      </c>
      <c r="V1010" s="21" t="str" cm="1">
        <f t="array" ref="V1010">_xlfn.XLOOKUP(Tabla15[[#This Row],[cedula]],MINC_022025[NUMERO_DOCUMENTO],LEFT(MINC_022025[GENERO],1))</f>
        <v>F</v>
      </c>
      <c r="W1010" s="56" t="str">
        <f>_xlfn.XLOOKUP(Tabla15[[#This Row],[DIRECCIÓN O DEPARTAMENTO]],MINC_022025[LUGAR_FUNCIONES],MINC_022025[LUGAR_FUNCIONES_CODIGO])</f>
        <v>01.83.00.14</v>
      </c>
      <c r="X1010" s="21">
        <f>LEN(Tabla15[[#This Row],[CODIGO LUGAR]])</f>
        <v>11</v>
      </c>
      <c r="Y1010" s="21" cm="1">
        <f t="array" ref="Y1010">_xlfn.IFS(Tabla15[[#This Row],[LARGO]]=5,1,Tabla15[[#This Row],[LARGO]]=8,2,Tabla15[[#This Row],[LARGO]]=11,3,Tabla15[[#This Row],[LARGO]]=14,4,Tabla15[[#This Row],[LARGO]]=17,5,Tabla15[[#This Row],[LARGO]]=20,6)</f>
        <v>3</v>
      </c>
    </row>
    <row r="1011" spans="1:25">
      <c r="A1011" s="42" t="str">
        <f>Tabla15[[#This Row],[cedula]]&amp;Tabla15[[#This Row],[CTA]]&amp;Tabla15[[#This Row],[prog]]</f>
        <v>003006877202.1.1.2.0801</v>
      </c>
      <c r="B1011" s="21" t="s">
        <v>1786</v>
      </c>
      <c r="C1011" s="59" t="s">
        <v>1807</v>
      </c>
      <c r="D1011" s="59" t="s">
        <v>5730</v>
      </c>
      <c r="E1011" s="59" t="s">
        <v>5731</v>
      </c>
      <c r="F1011" s="59" t="s">
        <v>1911</v>
      </c>
      <c r="G1011" s="59" t="s">
        <v>1728</v>
      </c>
      <c r="H1011" s="21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1011" s="21" t="str">
        <f>_xlfn.XLOOKUP(Tabla15[[#This Row],[cedula]],MINC_022025[CATEGORIA_PROPIA],MINC_022025[CARGO],_xlfn.XLOOKUP(Tabla15[[#This Row],[COD]],TNOMINA[CODIGO],TNOMINA[cargo]))</f>
        <v>ENCARGADO (A)</v>
      </c>
      <c r="J1011" s="21" t="str">
        <f>_xlfn.XLOOKUP(Tabla15[[#This Row],[cedula]],MINC_022025[NUMERO_DOCUMENTO],MINC_022025[LUGAR_FUNCIONES])</f>
        <v>DIRECCION NACIONAL DE PATRIMONIO MONUMENTAL</v>
      </c>
      <c r="K10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1" s="21" t="str">
        <f>_xlfn.XLOOKUP(Tabla15[[#This Row],[CARGO]],TSIMPLIFICADO[CARGO],TSIMPLIFICADO[CATEGORIA DEL SERVIDOR],Tabla15[[#This Row],[TIPO]])</f>
        <v>TEMPORALES</v>
      </c>
      <c r="M1011" s="21" t="str">
        <f>IF(Tabla15[[#This Row],[CTA]]="2.1.1.3.01","TRAMITE DE PENSION",IF(Tabla15[[#This Row],[CAT1]]&lt;&gt;"",Tabla15[[#This Row],[CAT1]],Tabla15[[#This Row],[CAT2]]))</f>
        <v>TEMPORALES</v>
      </c>
      <c r="N1011" s="86">
        <f>_xlfn.XLOOKUP(Tabla15[[#This Row],[cedula]],TFECHA[cedula],TFECHA[desde],"")</f>
        <v>45717</v>
      </c>
      <c r="O1011" s="86" t="str">
        <f>_xlfn.XLOOKUP(Tabla15[[#This Row],[cedula]],TFECHA[cedula],TFECHA[hasta],"")</f>
        <v>N/A</v>
      </c>
      <c r="P1011" s="34">
        <f>_xlfn.XLOOKUP(Tabla15[[#This Row],[COD]],TNOMINA[CODIGO],TNOMINA[sbruto])</f>
        <v>120000</v>
      </c>
      <c r="Q1011" s="34">
        <f>_xlfn.XLOOKUP(Tabla15[[#This Row],[COD]],TNOMINA[CODIGO],TNOMINA[ISR])</f>
        <v>16809.87</v>
      </c>
      <c r="R1011" s="34">
        <f>_xlfn.XLOOKUP(Tabla15[[#This Row],[COD]],TNOMINA[CODIGO],TNOMINA[SFS])</f>
        <v>3648</v>
      </c>
      <c r="S1011" s="34">
        <f>_xlfn.XLOOKUP(Tabla15[[#This Row],[COD]],TNOMINA[CODIGO],TNOMINA[AFP])</f>
        <v>3444</v>
      </c>
      <c r="T1011" s="34">
        <f>_xlfn.XLOOKUP(Tabla15[[#This Row],[COD]],TNOMINA[CODIGO],TNOMINA[Otros Descuentos])</f>
        <v>1025</v>
      </c>
      <c r="U1011" s="34">
        <f>_xlfn.XLOOKUP(Tabla15[[#This Row],[COD]],TNOMINA[CODIGO],TNOMINA[sneto])</f>
        <v>95073.13</v>
      </c>
      <c r="V1011" s="21" t="str" cm="1">
        <f t="array" ref="V1011">_xlfn.XLOOKUP(Tabla15[[#This Row],[cedula]],MINC_022025[NUMERO_DOCUMENTO],LEFT(MINC_022025[GENERO],1))</f>
        <v>F</v>
      </c>
      <c r="W1011" s="56" t="str">
        <f>_xlfn.XLOOKUP(Tabla15[[#This Row],[DIRECCIÓN O DEPARTAMENTO]],MINC_022025[LUGAR_FUNCIONES],MINC_022025[LUGAR_FUNCIONES_CODIGO])</f>
        <v>01.83.03.03</v>
      </c>
      <c r="X1011" s="21">
        <f>LEN(Tabla15[[#This Row],[CODIGO LUGAR]])</f>
        <v>11</v>
      </c>
      <c r="Y1011" s="21" cm="1">
        <f t="array" ref="Y1011">_xlfn.IFS(Tabla15[[#This Row],[LARGO]]=5,1,Tabla15[[#This Row],[LARGO]]=8,2,Tabla15[[#This Row],[LARGO]]=11,3,Tabla15[[#This Row],[LARGO]]=14,4,Tabla15[[#This Row],[LARGO]]=17,5,Tabla15[[#This Row],[LARGO]]=20,6)</f>
        <v>3</v>
      </c>
    </row>
    <row r="1012" spans="1:25">
      <c r="A1012" s="42" t="str">
        <f>Tabla15[[#This Row],[cedula]]&amp;Tabla15[[#This Row],[CTA]]&amp;Tabla15[[#This Row],[prog]]</f>
        <v>002014425892.1.1.2.0801</v>
      </c>
      <c r="B1012" s="21" t="s">
        <v>1786</v>
      </c>
      <c r="C1012" s="59" t="s">
        <v>1807</v>
      </c>
      <c r="D1012" s="59" t="s">
        <v>5730</v>
      </c>
      <c r="E1012" s="59" t="s">
        <v>5731</v>
      </c>
      <c r="F1012" s="59" t="s">
        <v>1911</v>
      </c>
      <c r="G1012" s="59" t="s">
        <v>1693</v>
      </c>
      <c r="H1012" s="21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012" s="21" t="str">
        <f>_xlfn.XLOOKUP(Tabla15[[#This Row],[cedula]],MINC_022025[CATEGORIA_PROPIA],MINC_022025[CARGO],_xlfn.XLOOKUP(Tabla15[[#This Row],[COD]],TNOMINA[CODIGO],TNOMINA[cargo]))</f>
        <v>COORDINADOR (A)</v>
      </c>
      <c r="J1012" s="21" t="str">
        <f>_xlfn.XLOOKUP(Tabla15[[#This Row],[cedula]],MINC_022025[NUMERO_DOCUMENTO],MINC_022025[LUGAR_FUNCIONES])</f>
        <v>DIRECCION NACIONAL DE PATRIMONIO MONUMENTAL</v>
      </c>
      <c r="K10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2" s="21" t="str">
        <f>_xlfn.XLOOKUP(Tabla15[[#This Row],[CARGO]],TSIMPLIFICADO[CARGO],TSIMPLIFICADO[CATEGORIA DEL SERVIDOR],Tabla15[[#This Row],[TIPO]])</f>
        <v>TEMPORALES</v>
      </c>
      <c r="M1012" s="21" t="str">
        <f>IF(Tabla15[[#This Row],[CTA]]="2.1.1.3.01","TRAMITE DE PENSION",IF(Tabla15[[#This Row],[CAT1]]&lt;&gt;"",Tabla15[[#This Row],[CAT1]],Tabla15[[#This Row],[CAT2]]))</f>
        <v>TEMPORALES</v>
      </c>
      <c r="N1012" s="86">
        <f>_xlfn.XLOOKUP(Tabla15[[#This Row],[cedula]],TFECHA[cedula],TFECHA[desde],"")</f>
        <v>45566</v>
      </c>
      <c r="O1012" s="86" t="str">
        <f>_xlfn.XLOOKUP(Tabla15[[#This Row],[cedula]],TFECHA[cedula],TFECHA[hasta],"")</f>
        <v>N/A</v>
      </c>
      <c r="P1012" s="34">
        <f>_xlfn.XLOOKUP(Tabla15[[#This Row],[COD]],TNOMINA[CODIGO],TNOMINA[sbruto])</f>
        <v>70000</v>
      </c>
      <c r="Q1012" s="34">
        <f>_xlfn.XLOOKUP(Tabla15[[#This Row],[COD]],TNOMINA[CODIGO],TNOMINA[ISR])</f>
        <v>5368.48</v>
      </c>
      <c r="R1012" s="34">
        <f>_xlfn.XLOOKUP(Tabla15[[#This Row],[COD]],TNOMINA[CODIGO],TNOMINA[SFS])</f>
        <v>2128</v>
      </c>
      <c r="S1012" s="34">
        <f>_xlfn.XLOOKUP(Tabla15[[#This Row],[COD]],TNOMINA[CODIGO],TNOMINA[AFP])</f>
        <v>2009</v>
      </c>
      <c r="T1012" s="34">
        <f>_xlfn.XLOOKUP(Tabla15[[#This Row],[COD]],TNOMINA[CODIGO],TNOMINA[Otros Descuentos])</f>
        <v>25.000000000007276</v>
      </c>
      <c r="U1012" s="34">
        <f>_xlfn.XLOOKUP(Tabla15[[#This Row],[COD]],TNOMINA[CODIGO],TNOMINA[sneto])</f>
        <v>60469.52</v>
      </c>
      <c r="V1012" s="21" t="str" cm="1">
        <f t="array" ref="V1012">_xlfn.XLOOKUP(Tabla15[[#This Row],[cedula]],MINC_022025[NUMERO_DOCUMENTO],LEFT(MINC_022025[GENERO],1))</f>
        <v>F</v>
      </c>
      <c r="W1012" s="56" t="str">
        <f>_xlfn.XLOOKUP(Tabla15[[#This Row],[DIRECCIÓN O DEPARTAMENTO]],MINC_022025[LUGAR_FUNCIONES],MINC_022025[LUGAR_FUNCIONES_CODIGO])</f>
        <v>01.83.03.03</v>
      </c>
      <c r="X1012" s="21">
        <f>LEN(Tabla15[[#This Row],[CODIGO LUGAR]])</f>
        <v>11</v>
      </c>
      <c r="Y1012" s="21" cm="1">
        <f t="array" ref="Y1012">_xlfn.IFS(Tabla15[[#This Row],[LARGO]]=5,1,Tabla15[[#This Row],[LARGO]]=8,2,Tabla15[[#This Row],[LARGO]]=11,3,Tabla15[[#This Row],[LARGO]]=14,4,Tabla15[[#This Row],[LARGO]]=17,5,Tabla15[[#This Row],[LARGO]]=20,6)</f>
        <v>3</v>
      </c>
    </row>
    <row r="1013" spans="1:25">
      <c r="A1013" s="42" t="str">
        <f>Tabla15[[#This Row],[cedula]]&amp;Tabla15[[#This Row],[CTA]]&amp;Tabla15[[#This Row],[prog]]</f>
        <v>001149475832.1.1.2.0801</v>
      </c>
      <c r="B1013" s="21" t="s">
        <v>1786</v>
      </c>
      <c r="C1013" s="59" t="s">
        <v>1807</v>
      </c>
      <c r="D1013" s="59" t="s">
        <v>5730</v>
      </c>
      <c r="E1013" s="59" t="s">
        <v>5731</v>
      </c>
      <c r="F1013" s="59" t="s">
        <v>1911</v>
      </c>
      <c r="G1013" s="59" t="s">
        <v>2048</v>
      </c>
      <c r="H1013" s="21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013" s="21" t="str">
        <f>_xlfn.XLOOKUP(Tabla15[[#This Row],[cedula]],MINC_022025[CATEGORIA_PROPIA],MINC_022025[CARGO],_xlfn.XLOOKUP(Tabla15[[#This Row],[COD]],TNOMINA[CODIGO],TNOMINA[cargo]))</f>
        <v>ARQUITECTO (A)</v>
      </c>
      <c r="J1013" s="21" t="str">
        <f>_xlfn.XLOOKUP(Tabla15[[#This Row],[cedula]],MINC_022025[NUMERO_DOCUMENTO],MINC_022025[LUGAR_FUNCIONES])</f>
        <v>DIRECCION NACIONAL DE PATRIMONIO MONUMENTAL</v>
      </c>
      <c r="K10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3" s="21" t="str">
        <f>_xlfn.XLOOKUP(Tabla15[[#This Row],[CARGO]],TSIMPLIFICADO[CARGO],TSIMPLIFICADO[CATEGORIA DEL SERVIDOR],Tabla15[[#This Row],[TIPO]])</f>
        <v>TEMPORALES</v>
      </c>
      <c r="M1013" s="21" t="str">
        <f>IF(Tabla15[[#This Row],[CTA]]="2.1.1.3.01","TRAMITE DE PENSION",IF(Tabla15[[#This Row],[CAT1]]&lt;&gt;"",Tabla15[[#This Row],[CAT1]],Tabla15[[#This Row],[CAT2]]))</f>
        <v>TEMPORALES</v>
      </c>
      <c r="N1013" s="86">
        <f>_xlfn.XLOOKUP(Tabla15[[#This Row],[cedula]],TFECHA[cedula],TFECHA[desde],"")</f>
        <v>45352</v>
      </c>
      <c r="O1013" s="86" t="str">
        <f>_xlfn.XLOOKUP(Tabla15[[#This Row],[cedula]],TFECHA[cedula],TFECHA[hasta],"")</f>
        <v>N/A</v>
      </c>
      <c r="P1013" s="34">
        <f>_xlfn.XLOOKUP(Tabla15[[#This Row],[COD]],TNOMINA[CODIGO],TNOMINA[sbruto])</f>
        <v>70000</v>
      </c>
      <c r="Q1013" s="34">
        <f>_xlfn.XLOOKUP(Tabla15[[#This Row],[COD]],TNOMINA[CODIGO],TNOMINA[ISR])</f>
        <v>5368.48</v>
      </c>
      <c r="R1013" s="34">
        <f>_xlfn.XLOOKUP(Tabla15[[#This Row],[COD]],TNOMINA[CODIGO],TNOMINA[SFS])</f>
        <v>2128</v>
      </c>
      <c r="S1013" s="34">
        <f>_xlfn.XLOOKUP(Tabla15[[#This Row],[COD]],TNOMINA[CODIGO],TNOMINA[AFP])</f>
        <v>2009</v>
      </c>
      <c r="T1013" s="34">
        <f>_xlfn.XLOOKUP(Tabla15[[#This Row],[COD]],TNOMINA[CODIGO],TNOMINA[Otros Descuentos])</f>
        <v>25.000000000007276</v>
      </c>
      <c r="U1013" s="34">
        <f>_xlfn.XLOOKUP(Tabla15[[#This Row],[COD]],TNOMINA[CODIGO],TNOMINA[sneto])</f>
        <v>60469.52</v>
      </c>
      <c r="V1013" s="21" t="str" cm="1">
        <f t="array" ref="V1013">_xlfn.XLOOKUP(Tabla15[[#This Row],[cedula]],MINC_022025[NUMERO_DOCUMENTO],LEFT(MINC_022025[GENERO],1))</f>
        <v>F</v>
      </c>
      <c r="W1013" s="56" t="str">
        <f>_xlfn.XLOOKUP(Tabla15[[#This Row],[DIRECCIÓN O DEPARTAMENTO]],MINC_022025[LUGAR_FUNCIONES],MINC_022025[LUGAR_FUNCIONES_CODIGO])</f>
        <v>01.83.03.03</v>
      </c>
      <c r="X1013" s="21">
        <f>LEN(Tabla15[[#This Row],[CODIGO LUGAR]])</f>
        <v>11</v>
      </c>
      <c r="Y1013" s="21" cm="1">
        <f t="array" ref="Y1013">_xlfn.IFS(Tabla15[[#This Row],[LARGO]]=5,1,Tabla15[[#This Row],[LARGO]]=8,2,Tabla15[[#This Row],[LARGO]]=11,3,Tabla15[[#This Row],[LARGO]]=14,4,Tabla15[[#This Row],[LARGO]]=17,5,Tabla15[[#This Row],[LARGO]]=20,6)</f>
        <v>3</v>
      </c>
    </row>
    <row r="1014" spans="1:25">
      <c r="A1014" s="89" t="str">
        <f>Tabla15[[#This Row],[cedula]]&amp;Tabla15[[#This Row],[CTA]]&amp;Tabla15[[#This Row],[prog]]</f>
        <v>001190838552.1.1.2.0801</v>
      </c>
      <c r="B1014" s="21" t="s">
        <v>1786</v>
      </c>
      <c r="C1014" s="35" t="s">
        <v>1807</v>
      </c>
      <c r="D1014" s="90" t="s">
        <v>5730</v>
      </c>
      <c r="E1014" s="90" t="s">
        <v>5731</v>
      </c>
      <c r="F1014" s="62" t="s">
        <v>1911</v>
      </c>
      <c r="G1014" s="35" t="s">
        <v>2914</v>
      </c>
      <c r="H1014" s="91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014" s="91" t="str">
        <f>_xlfn.XLOOKUP(Tabla15[[#This Row],[cedula]],MINC_022025[CATEGORIA_PROPIA],MINC_022025[CARGO],_xlfn.XLOOKUP(Tabla15[[#This Row],[COD]],TNOMINA[CODIGO],TNOMINA[cargo]))</f>
        <v>ARQUITECTO (A)</v>
      </c>
      <c r="J1014" s="21" t="str">
        <f>_xlfn.XLOOKUP(Tabla15[[#This Row],[cedula]],MINC_022025[NUMERO_DOCUMENTO],MINC_022025[LUGAR_FUNCIONES])</f>
        <v>DIRECCION NACIONAL DE PATRIMONIO MONUMENTAL</v>
      </c>
      <c r="K1014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4" s="91" t="str">
        <f>_xlfn.XLOOKUP(Tabla15[[#This Row],[CARGO]],TSIMPLIFICADO[CARGO],TSIMPLIFICADO[CATEGORIA DEL SERVIDOR],Tabla15[[#This Row],[TIPO]])</f>
        <v>TEMPORALES</v>
      </c>
      <c r="M1014" s="91" t="str">
        <f>IF(Tabla15[[#This Row],[CTA]]="2.1.1.3.01","TRAMITE DE PENSION",IF(Tabla15[[#This Row],[CAT1]]&lt;&gt;"",Tabla15[[#This Row],[CAT1]],Tabla15[[#This Row],[CAT2]]))</f>
        <v>TEMPORALES</v>
      </c>
      <c r="N1014" s="86">
        <f>_xlfn.XLOOKUP(Tabla15[[#This Row],[cedula]],TFECHA[cedula],TFECHA[desde],"")</f>
        <v>45474</v>
      </c>
      <c r="O1014" s="86" t="str">
        <f>_xlfn.XLOOKUP(Tabla15[[#This Row],[cedula]],TFECHA[cedula],TFECHA[hasta],"")</f>
        <v>N/A</v>
      </c>
      <c r="P1014" s="57">
        <f>_xlfn.XLOOKUP(Tabla15[[#This Row],[COD]],TNOMINA[CODIGO],TNOMINA[sbruto])</f>
        <v>70000</v>
      </c>
      <c r="Q1014" s="92">
        <f>_xlfn.XLOOKUP(Tabla15[[#This Row],[COD]],TNOMINA[CODIGO],TNOMINA[ISR])</f>
        <v>5368.48</v>
      </c>
      <c r="R1014" s="92">
        <f>_xlfn.XLOOKUP(Tabla15[[#This Row],[COD]],TNOMINA[CODIGO],TNOMINA[SFS])</f>
        <v>2128</v>
      </c>
      <c r="S1014" s="92">
        <f>_xlfn.XLOOKUP(Tabla15[[#This Row],[COD]],TNOMINA[CODIGO],TNOMINA[AFP])</f>
        <v>2009</v>
      </c>
      <c r="T1014" s="92">
        <f>_xlfn.XLOOKUP(Tabla15[[#This Row],[COD]],TNOMINA[CODIGO],TNOMINA[Otros Descuentos])</f>
        <v>25.000000000007276</v>
      </c>
      <c r="U1014" s="92">
        <f>_xlfn.XLOOKUP(Tabla15[[#This Row],[COD]],TNOMINA[CODIGO],TNOMINA[sneto])</f>
        <v>60469.52</v>
      </c>
      <c r="V1014" s="91" t="str" cm="1">
        <f t="array" ref="V1014">_xlfn.XLOOKUP(Tabla15[[#This Row],[cedula]],MINC_022025[NUMERO_DOCUMENTO],LEFT(MINC_022025[GENERO],1))</f>
        <v>F</v>
      </c>
      <c r="W1014" s="93" t="str">
        <f>_xlfn.XLOOKUP(Tabla15[[#This Row],[DIRECCIÓN O DEPARTAMENTO]],MINC_022025[LUGAR_FUNCIONES],MINC_022025[LUGAR_FUNCIONES_CODIGO])</f>
        <v>01.83.03.03</v>
      </c>
      <c r="X1014" s="91">
        <f>LEN(Tabla15[[#This Row],[CODIGO LUGAR]])</f>
        <v>11</v>
      </c>
      <c r="Y1014" s="91" cm="1">
        <f t="array" ref="Y1014">_xlfn.IFS(Tabla15[[#This Row],[LARGO]]=5,1,Tabla15[[#This Row],[LARGO]]=8,2,Tabla15[[#This Row],[LARGO]]=11,3,Tabla15[[#This Row],[LARGO]]=14,4,Tabla15[[#This Row],[LARGO]]=17,5,Tabla15[[#This Row],[LARGO]]=20,6)</f>
        <v>3</v>
      </c>
    </row>
    <row r="1015" spans="1:25">
      <c r="A1015" s="42" t="str">
        <f>Tabla15[[#This Row],[cedula]]&amp;Tabla15[[#This Row],[CTA]]&amp;Tabla15[[#This Row],[prog]]</f>
        <v>001015350602.1.1.2.0801</v>
      </c>
      <c r="B1015" s="21" t="s">
        <v>1786</v>
      </c>
      <c r="C1015" s="59" t="s">
        <v>1807</v>
      </c>
      <c r="D1015" s="59" t="s">
        <v>5730</v>
      </c>
      <c r="E1015" s="59" t="s">
        <v>5731</v>
      </c>
      <c r="F1015" s="59" t="s">
        <v>1911</v>
      </c>
      <c r="G1015" s="59" t="s">
        <v>1722</v>
      </c>
      <c r="H1015" s="21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015" s="21" t="str">
        <f>_xlfn.XLOOKUP(Tabla15[[#This Row],[cedula]],MINC_022025[CATEGORIA_PROPIA],MINC_022025[CARGO],_xlfn.XLOOKUP(Tabla15[[#This Row],[COD]],TNOMINA[CODIGO],TNOMINA[cargo]))</f>
        <v>ANALISTA LEGAL</v>
      </c>
      <c r="J1015" s="21" t="str">
        <f>_xlfn.XLOOKUP(Tabla15[[#This Row],[cedula]],MINC_022025[NUMERO_DOCUMENTO],MINC_022025[LUGAR_FUNCIONES])</f>
        <v>DIRECCION NACIONAL DE PATRIMONIO MONUMENTAL</v>
      </c>
      <c r="K10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5" s="21" t="str">
        <f>_xlfn.XLOOKUP(Tabla15[[#This Row],[CARGO]],TSIMPLIFICADO[CARGO],TSIMPLIFICADO[CATEGORIA DEL SERVIDOR],Tabla15[[#This Row],[TIPO]])</f>
        <v>TEMPORALES</v>
      </c>
      <c r="M1015" s="21" t="str">
        <f>IF(Tabla15[[#This Row],[CTA]]="2.1.1.3.01","TRAMITE DE PENSION",IF(Tabla15[[#This Row],[CAT1]]&lt;&gt;"",Tabla15[[#This Row],[CAT1]],Tabla15[[#This Row],[CAT2]]))</f>
        <v>TEMPORALES</v>
      </c>
      <c r="N1015" s="86">
        <f>_xlfn.XLOOKUP(Tabla15[[#This Row],[cedula]],TFECHA[cedula],TFECHA[desde],"")</f>
        <v>45627</v>
      </c>
      <c r="O1015" s="86" t="str">
        <f>_xlfn.XLOOKUP(Tabla15[[#This Row],[cedula]],TFECHA[cedula],TFECHA[hasta],"")</f>
        <v>N/A</v>
      </c>
      <c r="P1015" s="34">
        <f>_xlfn.XLOOKUP(Tabla15[[#This Row],[COD]],TNOMINA[CODIGO],TNOMINA[sbruto])</f>
        <v>70000</v>
      </c>
      <c r="Q1015" s="34">
        <f>_xlfn.XLOOKUP(Tabla15[[#This Row],[COD]],TNOMINA[CODIGO],TNOMINA[ISR])</f>
        <v>5368.48</v>
      </c>
      <c r="R1015" s="34">
        <f>_xlfn.XLOOKUP(Tabla15[[#This Row],[COD]],TNOMINA[CODIGO],TNOMINA[SFS])</f>
        <v>2128</v>
      </c>
      <c r="S1015" s="34">
        <f>_xlfn.XLOOKUP(Tabla15[[#This Row],[COD]],TNOMINA[CODIGO],TNOMINA[AFP])</f>
        <v>2009</v>
      </c>
      <c r="T1015" s="34">
        <f>_xlfn.XLOOKUP(Tabla15[[#This Row],[COD]],TNOMINA[CODIGO],TNOMINA[Otros Descuentos])</f>
        <v>25.000000000007276</v>
      </c>
      <c r="U1015" s="34">
        <f>_xlfn.XLOOKUP(Tabla15[[#This Row],[COD]],TNOMINA[CODIGO],TNOMINA[sneto])</f>
        <v>60469.52</v>
      </c>
      <c r="V1015" s="21" t="str" cm="1">
        <f t="array" ref="V1015">_xlfn.XLOOKUP(Tabla15[[#This Row],[cedula]],MINC_022025[NUMERO_DOCUMENTO],LEFT(MINC_022025[GENERO],1))</f>
        <v>F</v>
      </c>
      <c r="W1015" s="56" t="str">
        <f>_xlfn.XLOOKUP(Tabla15[[#This Row],[DIRECCIÓN O DEPARTAMENTO]],MINC_022025[LUGAR_FUNCIONES],MINC_022025[LUGAR_FUNCIONES_CODIGO])</f>
        <v>01.83.03.03</v>
      </c>
      <c r="X1015" s="21">
        <f>LEN(Tabla15[[#This Row],[CODIGO LUGAR]])</f>
        <v>11</v>
      </c>
      <c r="Y1015" s="21" cm="1">
        <f t="array" ref="Y1015">_xlfn.IFS(Tabla15[[#This Row],[LARGO]]=5,1,Tabla15[[#This Row],[LARGO]]=8,2,Tabla15[[#This Row],[LARGO]]=11,3,Tabla15[[#This Row],[LARGO]]=14,4,Tabla15[[#This Row],[LARGO]]=17,5,Tabla15[[#This Row],[LARGO]]=20,6)</f>
        <v>3</v>
      </c>
    </row>
    <row r="1016" spans="1:25">
      <c r="A1016" s="42" t="str">
        <f>Tabla15[[#This Row],[cedula]]&amp;Tabla15[[#This Row],[CTA]]&amp;Tabla15[[#This Row],[prog]]</f>
        <v>001189281752.1.1.2.0801</v>
      </c>
      <c r="B1016" s="21" t="s">
        <v>1786</v>
      </c>
      <c r="C1016" s="59" t="s">
        <v>1807</v>
      </c>
      <c r="D1016" s="59" t="s">
        <v>5730</v>
      </c>
      <c r="E1016" s="59" t="s">
        <v>5731</v>
      </c>
      <c r="F1016" s="59" t="s">
        <v>1911</v>
      </c>
      <c r="G1016" s="59" t="s">
        <v>2109</v>
      </c>
      <c r="H1016" s="21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016" s="21" t="str">
        <f>_xlfn.XLOOKUP(Tabla15[[#This Row],[cedula]],MINC_022025[CATEGORIA_PROPIA],MINC_022025[CARGO],_xlfn.XLOOKUP(Tabla15[[#This Row],[COD]],TNOMINA[CODIGO],TNOMINA[cargo]))</f>
        <v>ANALISTA PROYECTOS</v>
      </c>
      <c r="J1016" s="21" t="str">
        <f>_xlfn.XLOOKUP(Tabla15[[#This Row],[cedula]],MINC_022025[NUMERO_DOCUMENTO],MINC_022025[LUGAR_FUNCIONES])</f>
        <v>DIRECCION NACIONAL DE PATRIMONIO MONUMENTAL</v>
      </c>
      <c r="K10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6" s="21" t="str">
        <f>_xlfn.XLOOKUP(Tabla15[[#This Row],[CARGO]],TSIMPLIFICADO[CARGO],TSIMPLIFICADO[CATEGORIA DEL SERVIDOR],Tabla15[[#This Row],[TIPO]])</f>
        <v>TEMPORALES</v>
      </c>
      <c r="M1016" s="21" t="str">
        <f>IF(Tabla15[[#This Row],[CTA]]="2.1.1.3.01","TRAMITE DE PENSION",IF(Tabla15[[#This Row],[CAT1]]&lt;&gt;"",Tabla15[[#This Row],[CAT1]],Tabla15[[#This Row],[CAT2]]))</f>
        <v>TEMPORALES</v>
      </c>
      <c r="N1016" s="86">
        <f>_xlfn.XLOOKUP(Tabla15[[#This Row],[cedula]],TFECHA[cedula],TFECHA[desde],"")</f>
        <v>45261</v>
      </c>
      <c r="O1016" s="86" t="str">
        <f>_xlfn.XLOOKUP(Tabla15[[#This Row],[cedula]],TFECHA[cedula],TFECHA[hasta],"")</f>
        <v>N/A</v>
      </c>
      <c r="P1016" s="34">
        <f>_xlfn.XLOOKUP(Tabla15[[#This Row],[COD]],TNOMINA[CODIGO],TNOMINA[sbruto])</f>
        <v>65000</v>
      </c>
      <c r="Q1016" s="34">
        <f>_xlfn.XLOOKUP(Tabla15[[#This Row],[COD]],TNOMINA[CODIGO],TNOMINA[ISR])</f>
        <v>4427.58</v>
      </c>
      <c r="R1016" s="34">
        <f>_xlfn.XLOOKUP(Tabla15[[#This Row],[COD]],TNOMINA[CODIGO],TNOMINA[SFS])</f>
        <v>1976</v>
      </c>
      <c r="S1016" s="34">
        <f>_xlfn.XLOOKUP(Tabla15[[#This Row],[COD]],TNOMINA[CODIGO],TNOMINA[AFP])</f>
        <v>1865.5</v>
      </c>
      <c r="T1016" s="34">
        <f>_xlfn.XLOOKUP(Tabla15[[#This Row],[COD]],TNOMINA[CODIGO],TNOMINA[Otros Descuentos])</f>
        <v>25</v>
      </c>
      <c r="U1016" s="34">
        <f>_xlfn.XLOOKUP(Tabla15[[#This Row],[COD]],TNOMINA[CODIGO],TNOMINA[sneto])</f>
        <v>56705.919999999998</v>
      </c>
      <c r="V1016" s="21" t="str" cm="1">
        <f t="array" ref="V1016">_xlfn.XLOOKUP(Tabla15[[#This Row],[cedula]],MINC_022025[NUMERO_DOCUMENTO],LEFT(MINC_022025[GENERO],1))</f>
        <v>F</v>
      </c>
      <c r="W1016" s="56" t="str">
        <f>_xlfn.XLOOKUP(Tabla15[[#This Row],[DIRECCIÓN O DEPARTAMENTO]],MINC_022025[LUGAR_FUNCIONES],MINC_022025[LUGAR_FUNCIONES_CODIGO])</f>
        <v>01.83.03.03</v>
      </c>
      <c r="X1016" s="21">
        <f>LEN(Tabla15[[#This Row],[CODIGO LUGAR]])</f>
        <v>11</v>
      </c>
      <c r="Y1016" s="21" cm="1">
        <f t="array" ref="Y1016">_xlfn.IFS(Tabla15[[#This Row],[LARGO]]=5,1,Tabla15[[#This Row],[LARGO]]=8,2,Tabla15[[#This Row],[LARGO]]=11,3,Tabla15[[#This Row],[LARGO]]=14,4,Tabla15[[#This Row],[LARGO]]=17,5,Tabla15[[#This Row],[LARGO]]=20,6)</f>
        <v>3</v>
      </c>
    </row>
    <row r="1017" spans="1:25">
      <c r="A1017" s="42" t="str">
        <f>Tabla15[[#This Row],[cedula]]&amp;Tabla15[[#This Row],[CTA]]&amp;Tabla15[[#This Row],[prog]]</f>
        <v>226000238512.1.1.2.0801</v>
      </c>
      <c r="B1017" s="21" t="s">
        <v>1786</v>
      </c>
      <c r="C1017" s="59" t="s">
        <v>1807</v>
      </c>
      <c r="D1017" s="59" t="s">
        <v>5730</v>
      </c>
      <c r="E1017" s="59" t="s">
        <v>5731</v>
      </c>
      <c r="F1017" s="59" t="s">
        <v>1911</v>
      </c>
      <c r="G1017" s="59" t="s">
        <v>1729</v>
      </c>
      <c r="H1017" s="21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017" s="21" t="str">
        <f>_xlfn.XLOOKUP(Tabla15[[#This Row],[cedula]],MINC_022025[CATEGORIA_PROPIA],MINC_022025[CARGO],_xlfn.XLOOKUP(Tabla15[[#This Row],[COD]],TNOMINA[CODIGO],TNOMINA[cargo]))</f>
        <v>ANALISTA PROYECTOS</v>
      </c>
      <c r="J1017" s="21" t="str">
        <f>_xlfn.XLOOKUP(Tabla15[[#This Row],[cedula]],MINC_022025[NUMERO_DOCUMENTO],MINC_022025[LUGAR_FUNCIONES])</f>
        <v>DIRECCION NACIONAL DE PATRIMONIO MONUMENTAL</v>
      </c>
      <c r="K10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7" s="21" t="str">
        <f>_xlfn.XLOOKUP(Tabla15[[#This Row],[CARGO]],TSIMPLIFICADO[CARGO],TSIMPLIFICADO[CATEGORIA DEL SERVIDOR],Tabla15[[#This Row],[TIPO]])</f>
        <v>TEMPORALES</v>
      </c>
      <c r="M1017" s="21" t="str">
        <f>IF(Tabla15[[#This Row],[CTA]]="2.1.1.3.01","TRAMITE DE PENSION",IF(Tabla15[[#This Row],[CAT1]]&lt;&gt;"",Tabla15[[#This Row],[CAT1]],Tabla15[[#This Row],[CAT2]]))</f>
        <v>TEMPORALES</v>
      </c>
      <c r="N1017" s="86">
        <f>_xlfn.XLOOKUP(Tabla15[[#This Row],[cedula]],TFECHA[cedula],TFECHA[desde],"")</f>
        <v>45200</v>
      </c>
      <c r="O1017" s="86" t="str">
        <f>_xlfn.XLOOKUP(Tabla15[[#This Row],[cedula]],TFECHA[cedula],TFECHA[hasta],"")</f>
        <v>N/A</v>
      </c>
      <c r="P1017" s="34">
        <f>_xlfn.XLOOKUP(Tabla15[[#This Row],[COD]],TNOMINA[CODIGO],TNOMINA[sbruto])</f>
        <v>55000</v>
      </c>
      <c r="Q1017" s="34">
        <f>_xlfn.XLOOKUP(Tabla15[[#This Row],[COD]],TNOMINA[CODIGO],TNOMINA[ISR])</f>
        <v>2559.6799999999998</v>
      </c>
      <c r="R1017" s="34">
        <f>_xlfn.XLOOKUP(Tabla15[[#This Row],[COD]],TNOMINA[CODIGO],TNOMINA[SFS])</f>
        <v>1672</v>
      </c>
      <c r="S1017" s="34">
        <f>_xlfn.XLOOKUP(Tabla15[[#This Row],[COD]],TNOMINA[CODIGO],TNOMINA[AFP])</f>
        <v>1578.5</v>
      </c>
      <c r="T1017" s="34">
        <f>_xlfn.XLOOKUP(Tabla15[[#This Row],[COD]],TNOMINA[CODIGO],TNOMINA[Otros Descuentos])</f>
        <v>25</v>
      </c>
      <c r="U1017" s="34">
        <f>_xlfn.XLOOKUP(Tabla15[[#This Row],[COD]],TNOMINA[CODIGO],TNOMINA[sneto])</f>
        <v>49164.82</v>
      </c>
      <c r="V1017" s="21" t="str" cm="1">
        <f t="array" ref="V1017">_xlfn.XLOOKUP(Tabla15[[#This Row],[cedula]],MINC_022025[NUMERO_DOCUMENTO],LEFT(MINC_022025[GENERO],1))</f>
        <v>F</v>
      </c>
      <c r="W1017" s="56" t="str">
        <f>_xlfn.XLOOKUP(Tabla15[[#This Row],[DIRECCIÓN O DEPARTAMENTO]],MINC_022025[LUGAR_FUNCIONES],MINC_022025[LUGAR_FUNCIONES_CODIGO])</f>
        <v>01.83.03.03</v>
      </c>
      <c r="X1017" s="21">
        <f>LEN(Tabla15[[#This Row],[CODIGO LUGAR]])</f>
        <v>11</v>
      </c>
      <c r="Y1017" s="21" cm="1">
        <f t="array" ref="Y1017">_xlfn.IFS(Tabla15[[#This Row],[LARGO]]=5,1,Tabla15[[#This Row],[LARGO]]=8,2,Tabla15[[#This Row],[LARGO]]=11,3,Tabla15[[#This Row],[LARGO]]=14,4,Tabla15[[#This Row],[LARGO]]=17,5,Tabla15[[#This Row],[LARGO]]=20,6)</f>
        <v>3</v>
      </c>
    </row>
    <row r="1018" spans="1:25">
      <c r="A1018" s="42" t="str">
        <f>Tabla15[[#This Row],[cedula]]&amp;Tabla15[[#This Row],[CTA]]&amp;Tabla15[[#This Row],[prog]]</f>
        <v>402157705002.1.1.2.0801</v>
      </c>
      <c r="B1018" s="21" t="s">
        <v>1786</v>
      </c>
      <c r="C1018" s="59" t="s">
        <v>1807</v>
      </c>
      <c r="D1018" s="59" t="s">
        <v>5730</v>
      </c>
      <c r="E1018" s="59" t="s">
        <v>5731</v>
      </c>
      <c r="F1018" s="59" t="s">
        <v>1911</v>
      </c>
      <c r="G1018" s="59" t="s">
        <v>2972</v>
      </c>
      <c r="H1018" s="21" t="str">
        <f>_xlfn.XLOOKUP(Tabla15[[#This Row],[cedula]],MINC_022025[CATEGORIA_PROPIA],MINC_022025[FECHA_INGRESO_PRIMER_CARGO],_xlfn.XLOOKUP(Tabla15[[#This Row],[COD]],TNOMINA[CODIGO],TNOMINA[nombre]))</f>
        <v>STEVENS GIL VARGAS</v>
      </c>
      <c r="I1018" s="21" t="str">
        <f>_xlfn.XLOOKUP(Tabla15[[#This Row],[cedula]],MINC_022025[CATEGORIA_PROPIA],MINC_022025[CARGO],_xlfn.XLOOKUP(Tabla15[[#This Row],[COD]],TNOMINA[CODIGO],TNOMINA[cargo]))</f>
        <v>TECNICO</v>
      </c>
      <c r="J1018" s="21" t="str">
        <f>_xlfn.XLOOKUP(Tabla15[[#This Row],[cedula]],MINC_022025[NUMERO_DOCUMENTO],MINC_022025[LUGAR_FUNCIONES])</f>
        <v>DIRECCION NACIONAL DE PATRIMONIO MONUMENTAL</v>
      </c>
      <c r="K10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8" s="21" t="str">
        <f>_xlfn.XLOOKUP(Tabla15[[#This Row],[CARGO]],TSIMPLIFICADO[CARGO],TSIMPLIFICADO[CATEGORIA DEL SERVIDOR],Tabla15[[#This Row],[TIPO]])</f>
        <v>TEMPORALES</v>
      </c>
      <c r="M1018" s="21" t="str">
        <f>IF(Tabla15[[#This Row],[CTA]]="2.1.1.3.01","TRAMITE DE PENSION",IF(Tabla15[[#This Row],[CAT1]]&lt;&gt;"",Tabla15[[#This Row],[CAT1]],Tabla15[[#This Row],[CAT2]]))</f>
        <v>TEMPORALES</v>
      </c>
      <c r="N1018" s="86">
        <f>_xlfn.XLOOKUP(Tabla15[[#This Row],[cedula]],TFECHA[cedula],TFECHA[desde],"")</f>
        <v>45505</v>
      </c>
      <c r="O1018" s="86" t="str">
        <f>_xlfn.XLOOKUP(Tabla15[[#This Row],[cedula]],TFECHA[cedula],TFECHA[hasta],"")</f>
        <v>N/A</v>
      </c>
      <c r="P1018" s="34">
        <f>_xlfn.XLOOKUP(Tabla15[[#This Row],[COD]],TNOMINA[CODIGO],TNOMINA[sbruto])</f>
        <v>48000</v>
      </c>
      <c r="Q1018" s="34">
        <f>_xlfn.XLOOKUP(Tabla15[[#This Row],[COD]],TNOMINA[CODIGO],TNOMINA[ISR])</f>
        <v>1571.73</v>
      </c>
      <c r="R1018" s="34">
        <f>_xlfn.XLOOKUP(Tabla15[[#This Row],[COD]],TNOMINA[CODIGO],TNOMINA[SFS])</f>
        <v>1459.2</v>
      </c>
      <c r="S1018" s="34">
        <f>_xlfn.XLOOKUP(Tabla15[[#This Row],[COD]],TNOMINA[CODIGO],TNOMINA[AFP])</f>
        <v>1377.6</v>
      </c>
      <c r="T1018" s="34">
        <f>_xlfn.XLOOKUP(Tabla15[[#This Row],[COD]],TNOMINA[CODIGO],TNOMINA[Otros Descuentos])</f>
        <v>25</v>
      </c>
      <c r="U1018" s="34">
        <f>_xlfn.XLOOKUP(Tabla15[[#This Row],[COD]],TNOMINA[CODIGO],TNOMINA[sneto])</f>
        <v>43566.47</v>
      </c>
      <c r="V1018" s="21" t="str" cm="1">
        <f t="array" ref="V1018">_xlfn.XLOOKUP(Tabla15[[#This Row],[cedula]],MINC_022025[NUMERO_DOCUMENTO],LEFT(MINC_022025[GENERO],1))</f>
        <v>M</v>
      </c>
      <c r="W1018" s="56" t="str">
        <f>_xlfn.XLOOKUP(Tabla15[[#This Row],[DIRECCIÓN O DEPARTAMENTO]],MINC_022025[LUGAR_FUNCIONES],MINC_022025[LUGAR_FUNCIONES_CODIGO])</f>
        <v>01.83.03.03</v>
      </c>
      <c r="X1018" s="21">
        <f>LEN(Tabla15[[#This Row],[CODIGO LUGAR]])</f>
        <v>11</v>
      </c>
      <c r="Y1018" s="21" cm="1">
        <f t="array" ref="Y1018">_xlfn.IFS(Tabla15[[#This Row],[LARGO]]=5,1,Tabla15[[#This Row],[LARGO]]=8,2,Tabla15[[#This Row],[LARGO]]=11,3,Tabla15[[#This Row],[LARGO]]=14,4,Tabla15[[#This Row],[LARGO]]=17,5,Tabla15[[#This Row],[LARGO]]=20,6)</f>
        <v>3</v>
      </c>
    </row>
    <row r="1019" spans="1:25">
      <c r="A1019" s="42" t="str">
        <f>Tabla15[[#This Row],[cedula]]&amp;Tabla15[[#This Row],[CTA]]&amp;Tabla15[[#This Row],[prog]]</f>
        <v>001001264082.1.1.2.0801</v>
      </c>
      <c r="B1019" s="21" t="s">
        <v>1786</v>
      </c>
      <c r="C1019" s="59" t="s">
        <v>1807</v>
      </c>
      <c r="D1019" s="59" t="s">
        <v>5730</v>
      </c>
      <c r="E1019" s="59" t="s">
        <v>5731</v>
      </c>
      <c r="F1019" s="59" t="s">
        <v>1911</v>
      </c>
      <c r="G1019" s="59" t="s">
        <v>1687</v>
      </c>
      <c r="H1019" s="21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019" s="21" t="str">
        <f>_xlfn.XLOOKUP(Tabla15[[#This Row],[cedula]],MINC_022025[CATEGORIA_PROPIA],MINC_022025[CARGO],_xlfn.XLOOKUP(Tabla15[[#This Row],[COD]],TNOMINA[CODIGO],TNOMINA[cargo]))</f>
        <v>COORDINADOR (A)</v>
      </c>
      <c r="J1019" s="21" t="str">
        <f>_xlfn.XLOOKUP(Tabla15[[#This Row],[cedula]],MINC_022025[NUMERO_DOCUMENTO],MINC_022025[LUGAR_FUNCIONES])</f>
        <v>DIRECCION NACIONAL DE PATRIMONIO MONUMENTAL</v>
      </c>
      <c r="K10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19" s="21" t="str">
        <f>_xlfn.XLOOKUP(Tabla15[[#This Row],[CARGO]],TSIMPLIFICADO[CARGO],TSIMPLIFICADO[CATEGORIA DEL SERVIDOR],Tabla15[[#This Row],[TIPO]])</f>
        <v>TEMPORALES</v>
      </c>
      <c r="M1019" s="21" t="str">
        <f>IF(Tabla15[[#This Row],[CTA]]="2.1.1.3.01","TRAMITE DE PENSION",IF(Tabla15[[#This Row],[CAT1]]&lt;&gt;"",Tabla15[[#This Row],[CAT1]],Tabla15[[#This Row],[CAT2]]))</f>
        <v>TEMPORALES</v>
      </c>
      <c r="N1019" s="86">
        <f>_xlfn.XLOOKUP(Tabla15[[#This Row],[cedula]],TFECHA[cedula],TFECHA[desde],"")</f>
        <v>45170</v>
      </c>
      <c r="O1019" s="86" t="str">
        <f>_xlfn.XLOOKUP(Tabla15[[#This Row],[cedula]],TFECHA[cedula],TFECHA[hasta],"")</f>
        <v>N/A</v>
      </c>
      <c r="P1019" s="34">
        <f>_xlfn.XLOOKUP(Tabla15[[#This Row],[COD]],TNOMINA[CODIGO],TNOMINA[sbruto])</f>
        <v>45000</v>
      </c>
      <c r="Q1019" s="34">
        <f>_xlfn.XLOOKUP(Tabla15[[#This Row],[COD]],TNOMINA[CODIGO],TNOMINA[ISR])</f>
        <v>1148.33</v>
      </c>
      <c r="R1019" s="34">
        <f>_xlfn.XLOOKUP(Tabla15[[#This Row],[COD]],TNOMINA[CODIGO],TNOMINA[SFS])</f>
        <v>1368</v>
      </c>
      <c r="S1019" s="34">
        <f>_xlfn.XLOOKUP(Tabla15[[#This Row],[COD]],TNOMINA[CODIGO],TNOMINA[AFP])</f>
        <v>1291.5</v>
      </c>
      <c r="T1019" s="34">
        <f>_xlfn.XLOOKUP(Tabla15[[#This Row],[COD]],TNOMINA[CODIGO],TNOMINA[Otros Descuentos])</f>
        <v>25</v>
      </c>
      <c r="U1019" s="34">
        <f>_xlfn.XLOOKUP(Tabla15[[#This Row],[COD]],TNOMINA[CODIGO],TNOMINA[sneto])</f>
        <v>41167.17</v>
      </c>
      <c r="V1019" s="21" t="str" cm="1">
        <f t="array" ref="V1019">_xlfn.XLOOKUP(Tabla15[[#This Row],[cedula]],MINC_022025[NUMERO_DOCUMENTO],LEFT(MINC_022025[GENERO],1))</f>
        <v>M</v>
      </c>
      <c r="W1019" s="56" t="str">
        <f>_xlfn.XLOOKUP(Tabla15[[#This Row],[DIRECCIÓN O DEPARTAMENTO]],MINC_022025[LUGAR_FUNCIONES],MINC_022025[LUGAR_FUNCIONES_CODIGO])</f>
        <v>01.83.03.03</v>
      </c>
      <c r="X1019" s="21">
        <f>LEN(Tabla15[[#This Row],[CODIGO LUGAR]])</f>
        <v>11</v>
      </c>
      <c r="Y1019" s="21" cm="1">
        <f t="array" ref="Y1019">_xlfn.IFS(Tabla15[[#This Row],[LARGO]]=5,1,Tabla15[[#This Row],[LARGO]]=8,2,Tabla15[[#This Row],[LARGO]]=11,3,Tabla15[[#This Row],[LARGO]]=14,4,Tabla15[[#This Row],[LARGO]]=17,5,Tabla15[[#This Row],[LARGO]]=20,6)</f>
        <v>3</v>
      </c>
    </row>
    <row r="1020" spans="1:25">
      <c r="A1020" s="42" t="str">
        <f>Tabla15[[#This Row],[cedula]]&amp;Tabla15[[#This Row],[CTA]]&amp;Tabla15[[#This Row],[prog]]</f>
        <v>402209280442.1.1.2.0801</v>
      </c>
      <c r="B1020" s="21" t="s">
        <v>1786</v>
      </c>
      <c r="C1020" s="59" t="s">
        <v>1807</v>
      </c>
      <c r="D1020" s="59" t="s">
        <v>5730</v>
      </c>
      <c r="E1020" s="59" t="s">
        <v>5731</v>
      </c>
      <c r="F1020" s="59" t="s">
        <v>1911</v>
      </c>
      <c r="G1020" s="59" t="s">
        <v>1723</v>
      </c>
      <c r="H1020" s="21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020" s="21" t="str">
        <f>_xlfn.XLOOKUP(Tabla15[[#This Row],[cedula]],MINC_022025[CATEGORIA_PROPIA],MINC_022025[CARGO],_xlfn.XLOOKUP(Tabla15[[#This Row],[COD]],TNOMINA[CODIGO],TNOMINA[cargo]))</f>
        <v>INSPECTOR DE CONSTRUCCION</v>
      </c>
      <c r="J1020" s="21" t="str">
        <f>_xlfn.XLOOKUP(Tabla15[[#This Row],[cedula]],MINC_022025[NUMERO_DOCUMENTO],MINC_022025[LUGAR_FUNCIONES])</f>
        <v>DIRECCION NACIONAL DE PATRIMONIO MONUMENTAL</v>
      </c>
      <c r="K10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0" s="21" t="str">
        <f>_xlfn.XLOOKUP(Tabla15[[#This Row],[CARGO]],TSIMPLIFICADO[CARGO],TSIMPLIFICADO[CATEGORIA DEL SERVIDOR],Tabla15[[#This Row],[TIPO]])</f>
        <v>TEMPORALES</v>
      </c>
      <c r="M1020" s="21" t="str">
        <f>IF(Tabla15[[#This Row],[CTA]]="2.1.1.3.01","TRAMITE DE PENSION",IF(Tabla15[[#This Row],[CAT1]]&lt;&gt;"",Tabla15[[#This Row],[CAT1]],Tabla15[[#This Row],[CAT2]]))</f>
        <v>TEMPORALES</v>
      </c>
      <c r="N1020" s="86">
        <f>_xlfn.XLOOKUP(Tabla15[[#This Row],[cedula]],TFECHA[cedula],TFECHA[desde],"")</f>
        <v>45261</v>
      </c>
      <c r="O1020" s="86" t="str">
        <f>_xlfn.XLOOKUP(Tabla15[[#This Row],[cedula]],TFECHA[cedula],TFECHA[hasta],"")</f>
        <v>N/A</v>
      </c>
      <c r="P1020" s="34">
        <f>_xlfn.XLOOKUP(Tabla15[[#This Row],[COD]],TNOMINA[CODIGO],TNOMINA[sbruto])</f>
        <v>45000</v>
      </c>
      <c r="Q1020" s="34">
        <f>_xlfn.XLOOKUP(Tabla15[[#This Row],[COD]],TNOMINA[CODIGO],TNOMINA[ISR])</f>
        <v>1148.33</v>
      </c>
      <c r="R1020" s="34">
        <f>_xlfn.XLOOKUP(Tabla15[[#This Row],[COD]],TNOMINA[CODIGO],TNOMINA[SFS])</f>
        <v>1368</v>
      </c>
      <c r="S1020" s="34">
        <f>_xlfn.XLOOKUP(Tabla15[[#This Row],[COD]],TNOMINA[CODIGO],TNOMINA[AFP])</f>
        <v>1291.5</v>
      </c>
      <c r="T1020" s="34">
        <f>_xlfn.XLOOKUP(Tabla15[[#This Row],[COD]],TNOMINA[CODIGO],TNOMINA[Otros Descuentos])</f>
        <v>25</v>
      </c>
      <c r="U1020" s="34">
        <f>_xlfn.XLOOKUP(Tabla15[[#This Row],[COD]],TNOMINA[CODIGO],TNOMINA[sneto])</f>
        <v>41167.17</v>
      </c>
      <c r="V1020" s="21" t="str" cm="1">
        <f t="array" ref="V1020">_xlfn.XLOOKUP(Tabla15[[#This Row],[cedula]],MINC_022025[NUMERO_DOCUMENTO],LEFT(MINC_022025[GENERO],1))</f>
        <v>M</v>
      </c>
      <c r="W1020" s="56" t="str">
        <f>_xlfn.XLOOKUP(Tabla15[[#This Row],[DIRECCIÓN O DEPARTAMENTO]],MINC_022025[LUGAR_FUNCIONES],MINC_022025[LUGAR_FUNCIONES_CODIGO])</f>
        <v>01.83.03.03</v>
      </c>
      <c r="X1020" s="21">
        <f>LEN(Tabla15[[#This Row],[CODIGO LUGAR]])</f>
        <v>11</v>
      </c>
      <c r="Y1020" s="21" cm="1">
        <f t="array" ref="Y1020">_xlfn.IFS(Tabla15[[#This Row],[LARGO]]=5,1,Tabla15[[#This Row],[LARGO]]=8,2,Tabla15[[#This Row],[LARGO]]=11,3,Tabla15[[#This Row],[LARGO]]=14,4,Tabla15[[#This Row],[LARGO]]=17,5,Tabla15[[#This Row],[LARGO]]=20,6)</f>
        <v>3</v>
      </c>
    </row>
    <row r="1021" spans="1:25">
      <c r="A1021" s="42" t="str">
        <f>Tabla15[[#This Row],[cedula]]&amp;Tabla15[[#This Row],[CTA]]&amp;Tabla15[[#This Row],[prog]]</f>
        <v>402257702682.1.1.2.0801</v>
      </c>
      <c r="B1021" s="21" t="s">
        <v>1786</v>
      </c>
      <c r="C1021" s="59" t="s">
        <v>1807</v>
      </c>
      <c r="D1021" s="59" t="s">
        <v>5730</v>
      </c>
      <c r="E1021" s="59" t="s">
        <v>5731</v>
      </c>
      <c r="F1021" s="59" t="s">
        <v>1911</v>
      </c>
      <c r="G1021" s="59" t="s">
        <v>1970</v>
      </c>
      <c r="H1021" s="21" t="str">
        <f>_xlfn.XLOOKUP(Tabla15[[#This Row],[cedula]],MINC_022025[CATEGORIA_PROPIA],MINC_022025[FECHA_INGRESO_PRIMER_CARGO],_xlfn.XLOOKUP(Tabla15[[#This Row],[COD]],TNOMINA[CODIGO],TNOMINA[nombre]))</f>
        <v>AMANDA JIMENEZ GONZALEZ</v>
      </c>
      <c r="I1021" s="21" t="str">
        <f>_xlfn.XLOOKUP(Tabla15[[#This Row],[cedula]],MINC_022025[CATEGORIA_PROPIA],MINC_022025[CARGO],_xlfn.XLOOKUP(Tabla15[[#This Row],[COD]],TNOMINA[CODIGO],TNOMINA[cargo]))</f>
        <v>INSPECTOR DE CONSTRUCCION</v>
      </c>
      <c r="J1021" s="21" t="str">
        <f>_xlfn.XLOOKUP(Tabla15[[#This Row],[cedula]],MINC_022025[NUMERO_DOCUMENTO],MINC_022025[LUGAR_FUNCIONES])</f>
        <v>DIRECCION NACIONAL DE PATRIMONIO MONUMENTAL</v>
      </c>
      <c r="K10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1" s="21" t="str">
        <f>_xlfn.XLOOKUP(Tabla15[[#This Row],[CARGO]],TSIMPLIFICADO[CARGO],TSIMPLIFICADO[CATEGORIA DEL SERVIDOR],Tabla15[[#This Row],[TIPO]])</f>
        <v>TEMPORALES</v>
      </c>
      <c r="M1021" s="21" t="str">
        <f>IF(Tabla15[[#This Row],[CTA]]="2.1.1.3.01","TRAMITE DE PENSION",IF(Tabla15[[#This Row],[CAT1]]&lt;&gt;"",Tabla15[[#This Row],[CAT1]],Tabla15[[#This Row],[CAT2]]))</f>
        <v>TEMPORALES</v>
      </c>
      <c r="N1021" s="86">
        <f>_xlfn.XLOOKUP(Tabla15[[#This Row],[cedula]],TFECHA[cedula],TFECHA[desde],"")</f>
        <v>45261</v>
      </c>
      <c r="O1021" s="86" t="str">
        <f>_xlfn.XLOOKUP(Tabla15[[#This Row],[cedula]],TFECHA[cedula],TFECHA[hasta],"")</f>
        <v>N/A</v>
      </c>
      <c r="P1021" s="34">
        <f>_xlfn.XLOOKUP(Tabla15[[#This Row],[COD]],TNOMINA[CODIGO],TNOMINA[sbruto])</f>
        <v>42000</v>
      </c>
      <c r="Q1021" s="34">
        <f>_xlfn.XLOOKUP(Tabla15[[#This Row],[COD]],TNOMINA[CODIGO],TNOMINA[ISR])</f>
        <v>724.92</v>
      </c>
      <c r="R1021" s="34">
        <f>_xlfn.XLOOKUP(Tabla15[[#This Row],[COD]],TNOMINA[CODIGO],TNOMINA[SFS])</f>
        <v>1276.8</v>
      </c>
      <c r="S1021" s="34">
        <f>_xlfn.XLOOKUP(Tabla15[[#This Row],[COD]],TNOMINA[CODIGO],TNOMINA[AFP])</f>
        <v>1205.4000000000001</v>
      </c>
      <c r="T1021" s="34">
        <f>_xlfn.XLOOKUP(Tabla15[[#This Row],[COD]],TNOMINA[CODIGO],TNOMINA[Otros Descuentos])</f>
        <v>453.46999999999389</v>
      </c>
      <c r="U1021" s="34">
        <f>_xlfn.XLOOKUP(Tabla15[[#This Row],[COD]],TNOMINA[CODIGO],TNOMINA[sneto])</f>
        <v>38339.410000000003</v>
      </c>
      <c r="V1021" s="21" t="str" cm="1">
        <f t="array" ref="V1021">_xlfn.XLOOKUP(Tabla15[[#This Row],[cedula]],MINC_022025[NUMERO_DOCUMENTO],LEFT(MINC_022025[GENERO],1))</f>
        <v>F</v>
      </c>
      <c r="W1021" s="56" t="str">
        <f>_xlfn.XLOOKUP(Tabla15[[#This Row],[DIRECCIÓN O DEPARTAMENTO]],MINC_022025[LUGAR_FUNCIONES],MINC_022025[LUGAR_FUNCIONES_CODIGO])</f>
        <v>01.83.03.03</v>
      </c>
      <c r="X1021" s="21">
        <f>LEN(Tabla15[[#This Row],[CODIGO LUGAR]])</f>
        <v>11</v>
      </c>
      <c r="Y1021" s="21" cm="1">
        <f t="array" ref="Y1021">_xlfn.IFS(Tabla15[[#This Row],[LARGO]]=5,1,Tabla15[[#This Row],[LARGO]]=8,2,Tabla15[[#This Row],[LARGO]]=11,3,Tabla15[[#This Row],[LARGO]]=14,4,Tabla15[[#This Row],[LARGO]]=17,5,Tabla15[[#This Row],[LARGO]]=20,6)</f>
        <v>3</v>
      </c>
    </row>
    <row r="1022" spans="1:25">
      <c r="A1022" s="42" t="str">
        <f>Tabla15[[#This Row],[cedula]]&amp;Tabla15[[#This Row],[CTA]]&amp;Tabla15[[#This Row],[prog]]</f>
        <v>402235198402.1.1.2.0801</v>
      </c>
      <c r="B1022" s="21" t="s">
        <v>1786</v>
      </c>
      <c r="C1022" s="59" t="s">
        <v>1807</v>
      </c>
      <c r="D1022" s="59" t="s">
        <v>5730</v>
      </c>
      <c r="E1022" s="59" t="s">
        <v>5731</v>
      </c>
      <c r="F1022" s="59" t="s">
        <v>1911</v>
      </c>
      <c r="G1022" s="59" t="s">
        <v>1989</v>
      </c>
      <c r="H1022" s="21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022" s="21" t="str">
        <f>_xlfn.XLOOKUP(Tabla15[[#This Row],[cedula]],MINC_022025[CATEGORIA_PROPIA],MINC_022025[CARGO],_xlfn.XLOOKUP(Tabla15[[#This Row],[COD]],TNOMINA[CODIGO],TNOMINA[cargo]))</f>
        <v>INSPECTOR DE CONSTRUCCION</v>
      </c>
      <c r="J1022" s="21" t="str">
        <f>_xlfn.XLOOKUP(Tabla15[[#This Row],[cedula]],MINC_022025[NUMERO_DOCUMENTO],MINC_022025[LUGAR_FUNCIONES])</f>
        <v>DIRECCION NACIONAL DE PATRIMONIO MONUMENTAL</v>
      </c>
      <c r="K10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2" s="21" t="str">
        <f>_xlfn.XLOOKUP(Tabla15[[#This Row],[CARGO]],TSIMPLIFICADO[CARGO],TSIMPLIFICADO[CATEGORIA DEL SERVIDOR],Tabla15[[#This Row],[TIPO]])</f>
        <v>TEMPORALES</v>
      </c>
      <c r="M1022" s="21" t="str">
        <f>IF(Tabla15[[#This Row],[CTA]]="2.1.1.3.01","TRAMITE DE PENSION",IF(Tabla15[[#This Row],[CAT1]]&lt;&gt;"",Tabla15[[#This Row],[CAT1]],Tabla15[[#This Row],[CAT2]]))</f>
        <v>TEMPORALES</v>
      </c>
      <c r="N1022" s="86">
        <f>_xlfn.XLOOKUP(Tabla15[[#This Row],[cedula]],TFECHA[cedula],TFECHA[desde],"")</f>
        <v>45261</v>
      </c>
      <c r="O1022" s="86" t="str">
        <f>_xlfn.XLOOKUP(Tabla15[[#This Row],[cedula]],TFECHA[cedula],TFECHA[hasta],"")</f>
        <v>N/A</v>
      </c>
      <c r="P1022" s="34">
        <f>_xlfn.XLOOKUP(Tabla15[[#This Row],[COD]],TNOMINA[CODIGO],TNOMINA[sbruto])</f>
        <v>42000</v>
      </c>
      <c r="Q1022" s="34">
        <f>_xlfn.XLOOKUP(Tabla15[[#This Row],[COD]],TNOMINA[CODIGO],TNOMINA[ISR])</f>
        <v>724.92</v>
      </c>
      <c r="R1022" s="34">
        <f>_xlfn.XLOOKUP(Tabla15[[#This Row],[COD]],TNOMINA[CODIGO],TNOMINA[SFS])</f>
        <v>1276.8</v>
      </c>
      <c r="S1022" s="34">
        <f>_xlfn.XLOOKUP(Tabla15[[#This Row],[COD]],TNOMINA[CODIGO],TNOMINA[AFP])</f>
        <v>1205.4000000000001</v>
      </c>
      <c r="T1022" s="34">
        <f>_xlfn.XLOOKUP(Tabla15[[#This Row],[COD]],TNOMINA[CODIGO],TNOMINA[Otros Descuentos])</f>
        <v>25</v>
      </c>
      <c r="U1022" s="34">
        <f>_xlfn.XLOOKUP(Tabla15[[#This Row],[COD]],TNOMINA[CODIGO],TNOMINA[sneto])</f>
        <v>38767.879999999997</v>
      </c>
      <c r="V1022" s="21" t="str" cm="1">
        <f t="array" ref="V1022">_xlfn.XLOOKUP(Tabla15[[#This Row],[cedula]],MINC_022025[NUMERO_DOCUMENTO],LEFT(MINC_022025[GENERO],1))</f>
        <v>M</v>
      </c>
      <c r="W1022" s="56" t="str">
        <f>_xlfn.XLOOKUP(Tabla15[[#This Row],[DIRECCIÓN O DEPARTAMENTO]],MINC_022025[LUGAR_FUNCIONES],MINC_022025[LUGAR_FUNCIONES_CODIGO])</f>
        <v>01.83.03.03</v>
      </c>
      <c r="X1022" s="21">
        <f>LEN(Tabla15[[#This Row],[CODIGO LUGAR]])</f>
        <v>11</v>
      </c>
      <c r="Y1022" s="21" cm="1">
        <f t="array" ref="Y1022">_xlfn.IFS(Tabla15[[#This Row],[LARGO]]=5,1,Tabla15[[#This Row],[LARGO]]=8,2,Tabla15[[#This Row],[LARGO]]=11,3,Tabla15[[#This Row],[LARGO]]=14,4,Tabla15[[#This Row],[LARGO]]=17,5,Tabla15[[#This Row],[LARGO]]=20,6)</f>
        <v>3</v>
      </c>
    </row>
    <row r="1023" spans="1:25">
      <c r="A1023" s="42" t="str">
        <f>Tabla15[[#This Row],[cedula]]&amp;Tabla15[[#This Row],[CTA]]&amp;Tabla15[[#This Row],[prog]]</f>
        <v>402228970312.1.1.2.0801</v>
      </c>
      <c r="B1023" s="21" t="s">
        <v>1786</v>
      </c>
      <c r="C1023" s="59" t="s">
        <v>1807</v>
      </c>
      <c r="D1023" s="59" t="s">
        <v>5730</v>
      </c>
      <c r="E1023" s="59" t="s">
        <v>5731</v>
      </c>
      <c r="F1023" s="59" t="s">
        <v>1911</v>
      </c>
      <c r="G1023" s="59" t="s">
        <v>2490</v>
      </c>
      <c r="H1023" s="21" t="str">
        <f>_xlfn.XLOOKUP(Tabla15[[#This Row],[cedula]],MINC_022025[CATEGORIA_PROPIA],MINC_022025[FECHA_INGRESO_PRIMER_CARGO],_xlfn.XLOOKUP(Tabla15[[#This Row],[COD]],TNOMINA[CODIGO],TNOMINA[nombre]))</f>
        <v>KAROLIN ESTHER RIJO MARTINEZ</v>
      </c>
      <c r="I1023" s="21" t="str">
        <f>_xlfn.XLOOKUP(Tabla15[[#This Row],[cedula]],MINC_022025[CATEGORIA_PROPIA],MINC_022025[CARGO],_xlfn.XLOOKUP(Tabla15[[#This Row],[COD]],TNOMINA[CODIGO],TNOMINA[cargo]))</f>
        <v>INSPECTOR DE CONSTRUCCION</v>
      </c>
      <c r="J1023" s="21" t="str">
        <f>_xlfn.XLOOKUP(Tabla15[[#This Row],[cedula]],MINC_022025[NUMERO_DOCUMENTO],MINC_022025[LUGAR_FUNCIONES])</f>
        <v>DIRECCION NACIONAL DE PATRIMONIO MONUMENTAL</v>
      </c>
      <c r="K10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3" s="21" t="str">
        <f>_xlfn.XLOOKUP(Tabla15[[#This Row],[CARGO]],TSIMPLIFICADO[CARGO],TSIMPLIFICADO[CATEGORIA DEL SERVIDOR],Tabla15[[#This Row],[TIPO]])</f>
        <v>TEMPORALES</v>
      </c>
      <c r="M1023" s="21" t="str">
        <f>IF(Tabla15[[#This Row],[CTA]]="2.1.1.3.01","TRAMITE DE PENSION",IF(Tabla15[[#This Row],[CAT1]]&lt;&gt;"",Tabla15[[#This Row],[CAT1]],Tabla15[[#This Row],[CAT2]]))</f>
        <v>TEMPORALES</v>
      </c>
      <c r="N1023" s="86">
        <f>_xlfn.XLOOKUP(Tabla15[[#This Row],[cedula]],TFECHA[cedula],TFECHA[desde],"")</f>
        <v>45722</v>
      </c>
      <c r="O1023" s="86" t="str">
        <f>_xlfn.XLOOKUP(Tabla15[[#This Row],[cedula]],TFECHA[cedula],TFECHA[hasta],"")</f>
        <v>N/A</v>
      </c>
      <c r="P1023" s="34">
        <f>_xlfn.XLOOKUP(Tabla15[[#This Row],[COD]],TNOMINA[CODIGO],TNOMINA[sbruto])</f>
        <v>8400</v>
      </c>
      <c r="Q1023" s="34">
        <f>_xlfn.XLOOKUP(Tabla15[[#This Row],[COD]],TNOMINA[CODIGO],TNOMINA[ISR])</f>
        <v>0</v>
      </c>
      <c r="R1023" s="34">
        <f>_xlfn.XLOOKUP(Tabla15[[#This Row],[COD]],TNOMINA[CODIGO],TNOMINA[SFS])</f>
        <v>255.36</v>
      </c>
      <c r="S1023" s="34">
        <f>_xlfn.XLOOKUP(Tabla15[[#This Row],[COD]],TNOMINA[CODIGO],TNOMINA[AFP])</f>
        <v>241.08</v>
      </c>
      <c r="T1023" s="34">
        <f>_xlfn.XLOOKUP(Tabla15[[#This Row],[COD]],TNOMINA[CODIGO],TNOMINA[Otros Descuentos])</f>
        <v>0</v>
      </c>
      <c r="U1023" s="34">
        <f>_xlfn.XLOOKUP(Tabla15[[#This Row],[COD]],TNOMINA[CODIGO],TNOMINA[sneto])</f>
        <v>7878.56</v>
      </c>
      <c r="V1023" s="21" t="str" cm="1">
        <f t="array" ref="V1023">_xlfn.XLOOKUP(Tabla15[[#This Row],[cedula]],MINC_022025[NUMERO_DOCUMENTO],LEFT(MINC_022025[GENERO],1))</f>
        <v>F</v>
      </c>
      <c r="W1023" s="56" t="str">
        <f>_xlfn.XLOOKUP(Tabla15[[#This Row],[DIRECCIÓN O DEPARTAMENTO]],MINC_022025[LUGAR_FUNCIONES],MINC_022025[LUGAR_FUNCIONES_CODIGO])</f>
        <v>01.83.03.03</v>
      </c>
      <c r="X1023" s="21">
        <f>LEN(Tabla15[[#This Row],[CODIGO LUGAR]])</f>
        <v>11</v>
      </c>
      <c r="Y1023" s="21" cm="1">
        <f t="array" ref="Y1023">_xlfn.IFS(Tabla15[[#This Row],[LARGO]]=5,1,Tabla15[[#This Row],[LARGO]]=8,2,Tabla15[[#This Row],[LARGO]]=11,3,Tabla15[[#This Row],[LARGO]]=14,4,Tabla15[[#This Row],[LARGO]]=17,5,Tabla15[[#This Row],[LARGO]]=20,6)</f>
        <v>3</v>
      </c>
    </row>
    <row r="1024" spans="1:25">
      <c r="A1024" s="42" t="str">
        <f>Tabla15[[#This Row],[cedula]]&amp;Tabla15[[#This Row],[CTA]]&amp;Tabla15[[#This Row],[prog]]</f>
        <v>001004297782.1.1.2.0801</v>
      </c>
      <c r="B1024" s="21" t="s">
        <v>1786</v>
      </c>
      <c r="C1024" s="59" t="s">
        <v>1807</v>
      </c>
      <c r="D1024" s="59" t="s">
        <v>5730</v>
      </c>
      <c r="E1024" s="59" t="s">
        <v>5731</v>
      </c>
      <c r="F1024" s="59" t="s">
        <v>1911</v>
      </c>
      <c r="G1024" s="59" t="s">
        <v>1715</v>
      </c>
      <c r="H1024" s="21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024" s="21" t="str">
        <f>_xlfn.XLOOKUP(Tabla15[[#This Row],[cedula]],MINC_022025[CATEGORIA_PROPIA],MINC_022025[CARGO],_xlfn.XLOOKUP(Tabla15[[#This Row],[COD]],TNOMINA[CODIGO],TNOMINA[cargo]))</f>
        <v>ENC. DE INVESTIGACION</v>
      </c>
      <c r="J1024" s="21" t="str">
        <f>_xlfn.XLOOKUP(Tabla15[[#This Row],[cedula]],MINC_022025[NUMERO_DOCUMENTO],MINC_022025[LUGAR_FUNCIONES])</f>
        <v>OFICINA NACIONAL DE PATRIMONIO CULTURAL SUBACUATICO</v>
      </c>
      <c r="K10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4" s="21" t="str">
        <f>_xlfn.XLOOKUP(Tabla15[[#This Row],[CARGO]],TSIMPLIFICADO[CARGO],TSIMPLIFICADO[CATEGORIA DEL SERVIDOR],Tabla15[[#This Row],[TIPO]])</f>
        <v>TEMPORALES</v>
      </c>
      <c r="M1024" s="21" t="str">
        <f>IF(Tabla15[[#This Row],[CTA]]="2.1.1.3.01","TRAMITE DE PENSION",IF(Tabla15[[#This Row],[CAT1]]&lt;&gt;"",Tabla15[[#This Row],[CAT1]],Tabla15[[#This Row],[CAT2]]))</f>
        <v>TEMPORALES</v>
      </c>
      <c r="N1024" s="86">
        <f>_xlfn.XLOOKUP(Tabla15[[#This Row],[cedula]],TFECHA[cedula],TFECHA[desde],"")</f>
        <v>45231</v>
      </c>
      <c r="O1024" s="86" t="str">
        <f>_xlfn.XLOOKUP(Tabla15[[#This Row],[cedula]],TFECHA[cedula],TFECHA[hasta],"")</f>
        <v>N/A</v>
      </c>
      <c r="P1024" s="34">
        <f>_xlfn.XLOOKUP(Tabla15[[#This Row],[COD]],TNOMINA[CODIGO],TNOMINA[sbruto])</f>
        <v>115000</v>
      </c>
      <c r="Q1024" s="34">
        <f>_xlfn.XLOOKUP(Tabla15[[#This Row],[COD]],TNOMINA[CODIGO],TNOMINA[ISR])</f>
        <v>15633.74</v>
      </c>
      <c r="R1024" s="34">
        <f>_xlfn.XLOOKUP(Tabla15[[#This Row],[COD]],TNOMINA[CODIGO],TNOMINA[SFS])</f>
        <v>3496</v>
      </c>
      <c r="S1024" s="34">
        <f>_xlfn.XLOOKUP(Tabla15[[#This Row],[COD]],TNOMINA[CODIGO],TNOMINA[AFP])</f>
        <v>3300.5</v>
      </c>
      <c r="T1024" s="34">
        <f>_xlfn.XLOOKUP(Tabla15[[#This Row],[COD]],TNOMINA[CODIGO],TNOMINA[Otros Descuentos])</f>
        <v>25</v>
      </c>
      <c r="U1024" s="34">
        <f>_xlfn.XLOOKUP(Tabla15[[#This Row],[COD]],TNOMINA[CODIGO],TNOMINA[sneto])</f>
        <v>92544.76</v>
      </c>
      <c r="V1024" s="21" t="str" cm="1">
        <f t="array" ref="V1024">_xlfn.XLOOKUP(Tabla15[[#This Row],[cedula]],MINC_022025[NUMERO_DOCUMENTO],LEFT(MINC_022025[GENERO],1))</f>
        <v>M</v>
      </c>
      <c r="W1024" s="56" t="str">
        <f>_xlfn.XLOOKUP(Tabla15[[#This Row],[DIRECCIÓN O DEPARTAMENTO]],MINC_022025[LUGAR_FUNCIONES],MINC_022025[LUGAR_FUNCIONES_CODIGO])</f>
        <v>01.83.03.05</v>
      </c>
      <c r="X1024" s="21">
        <f>LEN(Tabla15[[#This Row],[CODIGO LUGAR]])</f>
        <v>11</v>
      </c>
      <c r="Y1024" s="21" cm="1">
        <f t="array" ref="Y1024">_xlfn.IFS(Tabla15[[#This Row],[LARGO]]=5,1,Tabla15[[#This Row],[LARGO]]=8,2,Tabla15[[#This Row],[LARGO]]=11,3,Tabla15[[#This Row],[LARGO]]=14,4,Tabla15[[#This Row],[LARGO]]=17,5,Tabla15[[#This Row],[LARGO]]=20,6)</f>
        <v>3</v>
      </c>
    </row>
    <row r="1025" spans="1:25">
      <c r="A1025" s="42" t="str">
        <f>Tabla15[[#This Row],[cedula]]&amp;Tabla15[[#This Row],[CTA]]&amp;Tabla15[[#This Row],[prog]]</f>
        <v>001010321832.1.1.2.0801</v>
      </c>
      <c r="B1025" s="21" t="s">
        <v>1786</v>
      </c>
      <c r="C1025" s="59" t="s">
        <v>1807</v>
      </c>
      <c r="D1025" s="59" t="s">
        <v>5730</v>
      </c>
      <c r="E1025" s="59" t="s">
        <v>5731</v>
      </c>
      <c r="F1025" s="59" t="s">
        <v>1911</v>
      </c>
      <c r="G1025" s="59" t="s">
        <v>1697</v>
      </c>
      <c r="H1025" s="21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025" s="21" t="str">
        <f>_xlfn.XLOOKUP(Tabla15[[#This Row],[cedula]],MINC_022025[CATEGORIA_PROPIA],MINC_022025[CARGO],_xlfn.XLOOKUP(Tabla15[[#This Row],[COD]],TNOMINA[CODIGO],TNOMINA[cargo]))</f>
        <v>COORDINADOR (A)</v>
      </c>
      <c r="J1025" s="21" t="str">
        <f>_xlfn.XLOOKUP(Tabla15[[#This Row],[cedula]],MINC_022025[NUMERO_DOCUMENTO],MINC_022025[LUGAR_FUNCIONES])</f>
        <v>OFICINA NACIONAL DE PATRIMONIO CULTURAL SUBACUATICO</v>
      </c>
      <c r="K10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5" s="21" t="str">
        <f>_xlfn.XLOOKUP(Tabla15[[#This Row],[CARGO]],TSIMPLIFICADO[CARGO],TSIMPLIFICADO[CATEGORIA DEL SERVIDOR],Tabla15[[#This Row],[TIPO]])</f>
        <v>TEMPORALES</v>
      </c>
      <c r="M1025" s="21" t="str">
        <f>IF(Tabla15[[#This Row],[CTA]]="2.1.1.3.01","TRAMITE DE PENSION",IF(Tabla15[[#This Row],[CAT1]]&lt;&gt;"",Tabla15[[#This Row],[CAT1]],Tabla15[[#This Row],[CAT2]]))</f>
        <v>TEMPORALES</v>
      </c>
      <c r="N1025" s="86">
        <f>_xlfn.XLOOKUP(Tabla15[[#This Row],[cedula]],TFECHA[cedula],TFECHA[desde],"")</f>
        <v>45170</v>
      </c>
      <c r="O1025" s="86" t="str">
        <f>_xlfn.XLOOKUP(Tabla15[[#This Row],[cedula]],TFECHA[cedula],TFECHA[hasta],"")</f>
        <v>N/A</v>
      </c>
      <c r="P1025" s="34">
        <f>_xlfn.XLOOKUP(Tabla15[[#This Row],[COD]],TNOMINA[CODIGO],TNOMINA[sbruto])</f>
        <v>65000</v>
      </c>
      <c r="Q1025" s="34">
        <f>_xlfn.XLOOKUP(Tabla15[[#This Row],[COD]],TNOMINA[CODIGO],TNOMINA[ISR])</f>
        <v>4427.58</v>
      </c>
      <c r="R1025" s="34">
        <f>_xlfn.XLOOKUP(Tabla15[[#This Row],[COD]],TNOMINA[CODIGO],TNOMINA[SFS])</f>
        <v>1976</v>
      </c>
      <c r="S1025" s="34">
        <f>_xlfn.XLOOKUP(Tabla15[[#This Row],[COD]],TNOMINA[CODIGO],TNOMINA[AFP])</f>
        <v>1865.5</v>
      </c>
      <c r="T1025" s="34">
        <f>_xlfn.XLOOKUP(Tabla15[[#This Row],[COD]],TNOMINA[CODIGO],TNOMINA[Otros Descuentos])</f>
        <v>25</v>
      </c>
      <c r="U1025" s="34">
        <f>_xlfn.XLOOKUP(Tabla15[[#This Row],[COD]],TNOMINA[CODIGO],TNOMINA[sneto])</f>
        <v>56705.919999999998</v>
      </c>
      <c r="V1025" s="21" t="str" cm="1">
        <f t="array" ref="V1025">_xlfn.XLOOKUP(Tabla15[[#This Row],[cedula]],MINC_022025[NUMERO_DOCUMENTO],LEFT(MINC_022025[GENERO],1))</f>
        <v>M</v>
      </c>
      <c r="W1025" s="56" t="str">
        <f>_xlfn.XLOOKUP(Tabla15[[#This Row],[DIRECCIÓN O DEPARTAMENTO]],MINC_022025[LUGAR_FUNCIONES],MINC_022025[LUGAR_FUNCIONES_CODIGO])</f>
        <v>01.83.03.05</v>
      </c>
      <c r="X1025" s="21">
        <f>LEN(Tabla15[[#This Row],[CODIGO LUGAR]])</f>
        <v>11</v>
      </c>
      <c r="Y1025" s="21" cm="1">
        <f t="array" ref="Y1025">_xlfn.IFS(Tabla15[[#This Row],[LARGO]]=5,1,Tabla15[[#This Row],[LARGO]]=8,2,Tabla15[[#This Row],[LARGO]]=11,3,Tabla15[[#This Row],[LARGO]]=14,4,Tabla15[[#This Row],[LARGO]]=17,5,Tabla15[[#This Row],[LARGO]]=20,6)</f>
        <v>3</v>
      </c>
    </row>
    <row r="1026" spans="1:25">
      <c r="A1026" s="42" t="str">
        <f>Tabla15[[#This Row],[cedula]]&amp;Tabla15[[#This Row],[CTA]]&amp;Tabla15[[#This Row],[prog]]</f>
        <v>001008660522.1.1.2.0801</v>
      </c>
      <c r="B1026" s="21" t="s">
        <v>1786</v>
      </c>
      <c r="C1026" s="59" t="s">
        <v>1807</v>
      </c>
      <c r="D1026" s="59" t="s">
        <v>5730</v>
      </c>
      <c r="E1026" s="59" t="s">
        <v>5731</v>
      </c>
      <c r="F1026" s="59" t="s">
        <v>1911</v>
      </c>
      <c r="G1026" s="59" t="s">
        <v>6115</v>
      </c>
      <c r="H1026" s="21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026" s="21" t="str">
        <f>_xlfn.XLOOKUP(Tabla15[[#This Row],[cedula]],MINC_022025[CATEGORIA_PROPIA],MINC_022025[CARGO],_xlfn.XLOOKUP(Tabla15[[#This Row],[COD]],TNOMINA[CODIGO],TNOMINA[cargo]))</f>
        <v>DIRECTOR GENERAL</v>
      </c>
      <c r="J1026" s="21" t="str">
        <f>_xlfn.XLOOKUP(Tabla15[[#This Row],[cedula]],MINC_022025[NUMERO_DOCUMENTO],MINC_022025[LUGAR_FUNCIONES])</f>
        <v>DIRECCION GENERAL DEL LIBRO Y LA LECTURA</v>
      </c>
      <c r="K10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6" s="21" t="str">
        <f>_xlfn.XLOOKUP(Tabla15[[#This Row],[CARGO]],TSIMPLIFICADO[CARGO],TSIMPLIFICADO[CATEGORIA DEL SERVIDOR],Tabla15[[#This Row],[TIPO]])</f>
        <v>TEMPORALES</v>
      </c>
      <c r="M1026" s="21" t="str">
        <f>IF(Tabla15[[#This Row],[CTA]]="2.1.1.3.01","TRAMITE DE PENSION",IF(Tabla15[[#This Row],[CAT1]]&lt;&gt;"",Tabla15[[#This Row],[CAT1]],Tabla15[[#This Row],[CAT2]]))</f>
        <v>TEMPORALES</v>
      </c>
      <c r="N1026" s="86">
        <f>_xlfn.XLOOKUP(Tabla15[[#This Row],[cedula]],TFECHA[cedula],TFECHA[desde],"")</f>
        <v>45717</v>
      </c>
      <c r="O1026" s="86" t="str">
        <f>_xlfn.XLOOKUP(Tabla15[[#This Row],[cedula]],TFECHA[cedula],TFECHA[hasta],"")</f>
        <v>N/A</v>
      </c>
      <c r="P1026" s="34">
        <f>_xlfn.XLOOKUP(Tabla15[[#This Row],[COD]],TNOMINA[CODIGO],TNOMINA[sbruto])</f>
        <v>160000</v>
      </c>
      <c r="Q1026" s="34">
        <f>_xlfn.XLOOKUP(Tabla15[[#This Row],[COD]],TNOMINA[CODIGO],TNOMINA[ISR])</f>
        <v>26218.87</v>
      </c>
      <c r="R1026" s="34">
        <f>_xlfn.XLOOKUP(Tabla15[[#This Row],[COD]],TNOMINA[CODIGO],TNOMINA[SFS])</f>
        <v>4864</v>
      </c>
      <c r="S1026" s="34">
        <f>_xlfn.XLOOKUP(Tabla15[[#This Row],[COD]],TNOMINA[CODIGO],TNOMINA[AFP])</f>
        <v>4592</v>
      </c>
      <c r="T1026" s="34">
        <f>_xlfn.XLOOKUP(Tabla15[[#This Row],[COD]],TNOMINA[CODIGO],TNOMINA[Otros Descuentos])</f>
        <v>25</v>
      </c>
      <c r="U1026" s="34">
        <f>_xlfn.XLOOKUP(Tabla15[[#This Row],[COD]],TNOMINA[CODIGO],TNOMINA[sneto])</f>
        <v>124300.13</v>
      </c>
      <c r="V1026" s="21" t="str" cm="1">
        <f t="array" ref="V1026">_xlfn.XLOOKUP(Tabla15[[#This Row],[cedula]],MINC_022025[NUMERO_DOCUMENTO],LEFT(MINC_022025[GENERO],1))</f>
        <v>M</v>
      </c>
      <c r="W1026" s="56" t="str">
        <f>_xlfn.XLOOKUP(Tabla15[[#This Row],[DIRECCIÓN O DEPARTAMENTO]],MINC_022025[LUGAR_FUNCIONES],MINC_022025[LUGAR_FUNCIONES_CODIGO])</f>
        <v>01.83.04.01</v>
      </c>
      <c r="X1026" s="21">
        <f>LEN(Tabla15[[#This Row],[CODIGO LUGAR]])</f>
        <v>11</v>
      </c>
      <c r="Y1026" s="21" cm="1">
        <f t="array" ref="Y1026">_xlfn.IFS(Tabla15[[#This Row],[LARGO]]=5,1,Tabla15[[#This Row],[LARGO]]=8,2,Tabla15[[#This Row],[LARGO]]=11,3,Tabla15[[#This Row],[LARGO]]=14,4,Tabla15[[#This Row],[LARGO]]=17,5,Tabla15[[#This Row],[LARGO]]=20,6)</f>
        <v>3</v>
      </c>
    </row>
    <row r="1027" spans="1:25">
      <c r="A1027" s="42" t="str">
        <f>Tabla15[[#This Row],[cedula]]&amp;Tabla15[[#This Row],[CTA]]&amp;Tabla15[[#This Row],[prog]]</f>
        <v>402410596962.1.1.2.0801</v>
      </c>
      <c r="B1027" s="21" t="s">
        <v>1786</v>
      </c>
      <c r="C1027" s="59" t="s">
        <v>1807</v>
      </c>
      <c r="D1027" s="59" t="s">
        <v>5730</v>
      </c>
      <c r="E1027" s="59" t="s">
        <v>5731</v>
      </c>
      <c r="F1027" s="59" t="s">
        <v>1911</v>
      </c>
      <c r="G1027" s="59" t="s">
        <v>2476</v>
      </c>
      <c r="H1027" s="21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027" s="21" t="str">
        <f>_xlfn.XLOOKUP(Tabla15[[#This Row],[cedula]],MINC_022025[CATEGORIA_PROPIA],MINC_022025[CARGO],_xlfn.XLOOKUP(Tabla15[[#This Row],[COD]],TNOMINA[CODIGO],TNOMINA[cargo]))</f>
        <v>ANALISTA COOPERACION INTERNACI</v>
      </c>
      <c r="J1027" s="21" t="str">
        <f>_xlfn.XLOOKUP(Tabla15[[#This Row],[cedula]],MINC_022025[NUMERO_DOCUMENTO],MINC_022025[LUGAR_FUNCIONES])</f>
        <v>DIRECCION GENERAL DEL LIBRO Y LA LECTURA</v>
      </c>
      <c r="K10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7" s="21" t="str">
        <f>_xlfn.XLOOKUP(Tabla15[[#This Row],[CARGO]],TSIMPLIFICADO[CARGO],TSIMPLIFICADO[CATEGORIA DEL SERVIDOR],Tabla15[[#This Row],[TIPO]])</f>
        <v>TEMPORALES</v>
      </c>
      <c r="M1027" s="21" t="str">
        <f>IF(Tabla15[[#This Row],[CTA]]="2.1.1.3.01","TRAMITE DE PENSION",IF(Tabla15[[#This Row],[CAT1]]&lt;&gt;"",Tabla15[[#This Row],[CAT1]],Tabla15[[#This Row],[CAT2]]))</f>
        <v>TEMPORALES</v>
      </c>
      <c r="N1027" s="86">
        <f>_xlfn.XLOOKUP(Tabla15[[#This Row],[cedula]],TFECHA[cedula],TFECHA[desde],"")</f>
        <v>45261</v>
      </c>
      <c r="O1027" s="86" t="str">
        <f>_xlfn.XLOOKUP(Tabla15[[#This Row],[cedula]],TFECHA[cedula],TFECHA[hasta],"")</f>
        <v>N/A</v>
      </c>
      <c r="P1027" s="34">
        <f>_xlfn.XLOOKUP(Tabla15[[#This Row],[COD]],TNOMINA[CODIGO],TNOMINA[sbruto])</f>
        <v>70000</v>
      </c>
      <c r="Q1027" s="34">
        <f>_xlfn.XLOOKUP(Tabla15[[#This Row],[COD]],TNOMINA[CODIGO],TNOMINA[ISR])</f>
        <v>5368.48</v>
      </c>
      <c r="R1027" s="34">
        <f>_xlfn.XLOOKUP(Tabla15[[#This Row],[COD]],TNOMINA[CODIGO],TNOMINA[SFS])</f>
        <v>2128</v>
      </c>
      <c r="S1027" s="34">
        <f>_xlfn.XLOOKUP(Tabla15[[#This Row],[COD]],TNOMINA[CODIGO],TNOMINA[AFP])</f>
        <v>2009</v>
      </c>
      <c r="T1027" s="34">
        <f>_xlfn.XLOOKUP(Tabla15[[#This Row],[COD]],TNOMINA[CODIGO],TNOMINA[Otros Descuentos])</f>
        <v>25.000000000007276</v>
      </c>
      <c r="U1027" s="34">
        <f>_xlfn.XLOOKUP(Tabla15[[#This Row],[COD]],TNOMINA[CODIGO],TNOMINA[sneto])</f>
        <v>60469.52</v>
      </c>
      <c r="V1027" s="21" t="str" cm="1">
        <f t="array" ref="V1027">_xlfn.XLOOKUP(Tabla15[[#This Row],[cedula]],MINC_022025[NUMERO_DOCUMENTO],LEFT(MINC_022025[GENERO],1))</f>
        <v>F</v>
      </c>
      <c r="W1027" s="56" t="str">
        <f>_xlfn.XLOOKUP(Tabla15[[#This Row],[DIRECCIÓN O DEPARTAMENTO]],MINC_022025[LUGAR_FUNCIONES],MINC_022025[LUGAR_FUNCIONES_CODIGO])</f>
        <v>01.83.04.01</v>
      </c>
      <c r="X1027" s="21">
        <f>LEN(Tabla15[[#This Row],[CODIGO LUGAR]])</f>
        <v>11</v>
      </c>
      <c r="Y1027" s="21" cm="1">
        <f t="array" ref="Y1027">_xlfn.IFS(Tabla15[[#This Row],[LARGO]]=5,1,Tabla15[[#This Row],[LARGO]]=8,2,Tabla15[[#This Row],[LARGO]]=11,3,Tabla15[[#This Row],[LARGO]]=14,4,Tabla15[[#This Row],[LARGO]]=17,5,Tabla15[[#This Row],[LARGO]]=20,6)</f>
        <v>3</v>
      </c>
    </row>
    <row r="1028" spans="1:25">
      <c r="A1028" s="42" t="str">
        <f>Tabla15[[#This Row],[cedula]]&amp;Tabla15[[#This Row],[CTA]]&amp;Tabla15[[#This Row],[prog]]</f>
        <v>026004768122.1.1.2.0801</v>
      </c>
      <c r="B1028" s="21" t="s">
        <v>1786</v>
      </c>
      <c r="C1028" s="59" t="s">
        <v>1807</v>
      </c>
      <c r="D1028" s="59" t="s">
        <v>5730</v>
      </c>
      <c r="E1028" s="59" t="s">
        <v>5731</v>
      </c>
      <c r="F1028" s="59" t="s">
        <v>1911</v>
      </c>
      <c r="G1028" s="59" t="s">
        <v>2024</v>
      </c>
      <c r="H1028" s="21" t="str">
        <f>_xlfn.XLOOKUP(Tabla15[[#This Row],[cedula]],MINC_022025[CATEGORIA_PROPIA],MINC_022025[FECHA_INGRESO_PRIMER_CARGO],_xlfn.XLOOKUP(Tabla15[[#This Row],[COD]],TNOMINA[CODIGO],TNOMINA[nombre]))</f>
        <v>INES MARIA GARCIA PEREZ</v>
      </c>
      <c r="I1028" s="21" t="str">
        <f>_xlfn.XLOOKUP(Tabla15[[#This Row],[cedula]],MINC_022025[CATEGORIA_PROPIA],MINC_022025[CARGO],_xlfn.XLOOKUP(Tabla15[[#This Row],[COD]],TNOMINA[CODIGO],TNOMINA[cargo]))</f>
        <v>CORRECTOR (A) DE ESTILO</v>
      </c>
      <c r="J1028" s="21" t="str">
        <f>_xlfn.XLOOKUP(Tabla15[[#This Row],[cedula]],MINC_022025[NUMERO_DOCUMENTO],MINC_022025[LUGAR_FUNCIONES])</f>
        <v>DIRECCION GENERAL DEL LIBRO Y LA LECTURA</v>
      </c>
      <c r="K10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8" s="21" t="str">
        <f>_xlfn.XLOOKUP(Tabla15[[#This Row],[CARGO]],TSIMPLIFICADO[CARGO],TSIMPLIFICADO[CATEGORIA DEL SERVIDOR],Tabla15[[#This Row],[TIPO]])</f>
        <v>TEMPORALES</v>
      </c>
      <c r="M1028" s="21" t="str">
        <f>IF(Tabla15[[#This Row],[CTA]]="2.1.1.3.01","TRAMITE DE PENSION",IF(Tabla15[[#This Row],[CAT1]]&lt;&gt;"",Tabla15[[#This Row],[CAT1]],Tabla15[[#This Row],[CAT2]]))</f>
        <v>TEMPORALES</v>
      </c>
      <c r="N1028" s="86">
        <f>_xlfn.XLOOKUP(Tabla15[[#This Row],[cedula]],TFECHA[cedula],TFECHA[desde],"")</f>
        <v>45505</v>
      </c>
      <c r="O1028" s="86" t="str">
        <f>_xlfn.XLOOKUP(Tabla15[[#This Row],[cedula]],TFECHA[cedula],TFECHA[hasta],"")</f>
        <v>N/A</v>
      </c>
      <c r="P1028" s="34">
        <f>_xlfn.XLOOKUP(Tabla15[[#This Row],[COD]],TNOMINA[CODIGO],TNOMINA[sbruto])</f>
        <v>70000</v>
      </c>
      <c r="Q1028" s="34">
        <f>_xlfn.XLOOKUP(Tabla15[[#This Row],[COD]],TNOMINA[CODIGO],TNOMINA[ISR])</f>
        <v>5368.48</v>
      </c>
      <c r="R1028" s="34">
        <f>_xlfn.XLOOKUP(Tabla15[[#This Row],[COD]],TNOMINA[CODIGO],TNOMINA[SFS])</f>
        <v>2128</v>
      </c>
      <c r="S1028" s="34">
        <f>_xlfn.XLOOKUP(Tabla15[[#This Row],[COD]],TNOMINA[CODIGO],TNOMINA[AFP])</f>
        <v>2009</v>
      </c>
      <c r="T1028" s="34">
        <f>_xlfn.XLOOKUP(Tabla15[[#This Row],[COD]],TNOMINA[CODIGO],TNOMINA[Otros Descuentos])</f>
        <v>5191.0000000000073</v>
      </c>
      <c r="U1028" s="34">
        <f>_xlfn.XLOOKUP(Tabla15[[#This Row],[COD]],TNOMINA[CODIGO],TNOMINA[sneto])</f>
        <v>55303.519999999997</v>
      </c>
      <c r="V1028" s="21" t="str" cm="1">
        <f t="array" ref="V1028">_xlfn.XLOOKUP(Tabla15[[#This Row],[cedula]],MINC_022025[NUMERO_DOCUMENTO],LEFT(MINC_022025[GENERO],1))</f>
        <v>F</v>
      </c>
      <c r="W1028" s="56" t="str">
        <f>_xlfn.XLOOKUP(Tabla15[[#This Row],[DIRECCIÓN O DEPARTAMENTO]],MINC_022025[LUGAR_FUNCIONES],MINC_022025[LUGAR_FUNCIONES_CODIGO])</f>
        <v>01.83.04.01</v>
      </c>
      <c r="X1028" s="21">
        <f>LEN(Tabla15[[#This Row],[CODIGO LUGAR]])</f>
        <v>11</v>
      </c>
      <c r="Y1028" s="21" cm="1">
        <f t="array" ref="Y1028">_xlfn.IFS(Tabla15[[#This Row],[LARGO]]=5,1,Tabla15[[#This Row],[LARGO]]=8,2,Tabla15[[#This Row],[LARGO]]=11,3,Tabla15[[#This Row],[LARGO]]=14,4,Tabla15[[#This Row],[LARGO]]=17,5,Tabla15[[#This Row],[LARGO]]=20,6)</f>
        <v>3</v>
      </c>
    </row>
    <row r="1029" spans="1:25">
      <c r="A1029" s="42" t="str">
        <f>Tabla15[[#This Row],[cedula]]&amp;Tabla15[[#This Row],[CTA]]&amp;Tabla15[[#This Row],[prog]]</f>
        <v>002008388112.1.1.2.0801</v>
      </c>
      <c r="B1029" s="21" t="s">
        <v>1786</v>
      </c>
      <c r="C1029" s="59" t="s">
        <v>1807</v>
      </c>
      <c r="D1029" s="59" t="s">
        <v>5730</v>
      </c>
      <c r="E1029" s="59" t="s">
        <v>5731</v>
      </c>
      <c r="F1029" s="59" t="s">
        <v>1911</v>
      </c>
      <c r="G1029" s="59" t="s">
        <v>2115</v>
      </c>
      <c r="H1029" s="21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029" s="21" t="str">
        <f>_xlfn.XLOOKUP(Tabla15[[#This Row],[cedula]],MINC_022025[CATEGORIA_PROPIA],MINC_022025[CARGO],_xlfn.XLOOKUP(Tabla15[[#This Row],[COD]],TNOMINA[CODIGO],TNOMINA[cargo]))</f>
        <v>GESTOR CULTURAL</v>
      </c>
      <c r="J1029" s="21" t="str">
        <f>_xlfn.XLOOKUP(Tabla15[[#This Row],[cedula]],MINC_022025[NUMERO_DOCUMENTO],MINC_022025[LUGAR_FUNCIONES])</f>
        <v>DIRECCION GENERAL DEL LIBRO Y LA LECTURA</v>
      </c>
      <c r="K10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29" s="21" t="str">
        <f>_xlfn.XLOOKUP(Tabla15[[#This Row],[CARGO]],TSIMPLIFICADO[CARGO],TSIMPLIFICADO[CATEGORIA DEL SERVIDOR],Tabla15[[#This Row],[TIPO]])</f>
        <v>TEMPORALES</v>
      </c>
      <c r="M1029" s="21" t="str">
        <f>IF(Tabla15[[#This Row],[CTA]]="2.1.1.3.01","TRAMITE DE PENSION",IF(Tabla15[[#This Row],[CAT1]]&lt;&gt;"",Tabla15[[#This Row],[CAT1]],Tabla15[[#This Row],[CAT2]]))</f>
        <v>TEMPORALES</v>
      </c>
      <c r="N1029" s="86">
        <f>_xlfn.XLOOKUP(Tabla15[[#This Row],[cedula]],TFECHA[cedula],TFECHA[desde],"")</f>
        <v>45261</v>
      </c>
      <c r="O1029" s="86" t="str">
        <f>_xlfn.XLOOKUP(Tabla15[[#This Row],[cedula]],TFECHA[cedula],TFECHA[hasta],"")</f>
        <v>N/A</v>
      </c>
      <c r="P1029" s="34">
        <f>_xlfn.XLOOKUP(Tabla15[[#This Row],[COD]],TNOMINA[CODIGO],TNOMINA[sbruto])</f>
        <v>50000</v>
      </c>
      <c r="Q1029" s="34">
        <f>_xlfn.XLOOKUP(Tabla15[[#This Row],[COD]],TNOMINA[CODIGO],TNOMINA[ISR])</f>
        <v>1854</v>
      </c>
      <c r="R1029" s="34">
        <f>_xlfn.XLOOKUP(Tabla15[[#This Row],[COD]],TNOMINA[CODIGO],TNOMINA[SFS])</f>
        <v>1520</v>
      </c>
      <c r="S1029" s="34">
        <f>_xlfn.XLOOKUP(Tabla15[[#This Row],[COD]],TNOMINA[CODIGO],TNOMINA[AFP])</f>
        <v>1435</v>
      </c>
      <c r="T1029" s="34">
        <f>_xlfn.XLOOKUP(Tabla15[[#This Row],[COD]],TNOMINA[CODIGO],TNOMINA[Otros Descuentos])</f>
        <v>25</v>
      </c>
      <c r="U1029" s="34">
        <f>_xlfn.XLOOKUP(Tabla15[[#This Row],[COD]],TNOMINA[CODIGO],TNOMINA[sneto])</f>
        <v>45166</v>
      </c>
      <c r="V1029" s="21" t="str" cm="1">
        <f t="array" ref="V1029">_xlfn.XLOOKUP(Tabla15[[#This Row],[cedula]],MINC_022025[NUMERO_DOCUMENTO],LEFT(MINC_022025[GENERO],1))</f>
        <v>M</v>
      </c>
      <c r="W1029" s="56" t="str">
        <f>_xlfn.XLOOKUP(Tabla15[[#This Row],[DIRECCIÓN O DEPARTAMENTO]],MINC_022025[LUGAR_FUNCIONES],MINC_022025[LUGAR_FUNCIONES_CODIGO])</f>
        <v>01.83.04.01</v>
      </c>
      <c r="X1029" s="21">
        <f>LEN(Tabla15[[#This Row],[CODIGO LUGAR]])</f>
        <v>11</v>
      </c>
      <c r="Y1029" s="21" cm="1">
        <f t="array" ref="Y1029">_xlfn.IFS(Tabla15[[#This Row],[LARGO]]=5,1,Tabla15[[#This Row],[LARGO]]=8,2,Tabla15[[#This Row],[LARGO]]=11,3,Tabla15[[#This Row],[LARGO]]=14,4,Tabla15[[#This Row],[LARGO]]=17,5,Tabla15[[#This Row],[LARGO]]=20,6)</f>
        <v>3</v>
      </c>
    </row>
    <row r="1030" spans="1:25">
      <c r="A1030" s="42" t="str">
        <f>Tabla15[[#This Row],[cedula]]&amp;Tabla15[[#This Row],[CTA]]&amp;Tabla15[[#This Row],[prog]]</f>
        <v>223006501512.1.1.2.0801</v>
      </c>
      <c r="B1030" s="21" t="s">
        <v>1786</v>
      </c>
      <c r="C1030" s="59" t="s">
        <v>1807</v>
      </c>
      <c r="D1030" s="59" t="s">
        <v>5730</v>
      </c>
      <c r="E1030" s="59" t="s">
        <v>5731</v>
      </c>
      <c r="F1030" s="59" t="s">
        <v>1911</v>
      </c>
      <c r="G1030" s="59" t="s">
        <v>1982</v>
      </c>
      <c r="H1030" s="21" t="str">
        <f>_xlfn.XLOOKUP(Tabla15[[#This Row],[cedula]],MINC_022025[CATEGORIA_PROPIA],MINC_022025[FECHA_INGRESO_PRIMER_CARGO],_xlfn.XLOOKUP(Tabla15[[#This Row],[COD]],TNOMINA[CODIGO],TNOMINA[nombre]))</f>
        <v>BEYANIRA PAREDES GARCIA</v>
      </c>
      <c r="I1030" s="21" t="str">
        <f>_xlfn.XLOOKUP(Tabla15[[#This Row],[cedula]],MINC_022025[CATEGORIA_PROPIA],MINC_022025[CARGO],_xlfn.XLOOKUP(Tabla15[[#This Row],[COD]],TNOMINA[CODIGO],TNOMINA[cargo]))</f>
        <v>ANALISTA PRESUPUESTO</v>
      </c>
      <c r="J1030" s="21" t="str">
        <f>_xlfn.XLOOKUP(Tabla15[[#This Row],[cedula]],MINC_022025[NUMERO_DOCUMENTO],MINC_022025[LUGAR_FUNCIONES])</f>
        <v>DIRECCION GENERAL DEL LIBRO Y LA LECTURA</v>
      </c>
      <c r="K10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0" s="21" t="str">
        <f>_xlfn.XLOOKUP(Tabla15[[#This Row],[CARGO]],TSIMPLIFICADO[CARGO],TSIMPLIFICADO[CATEGORIA DEL SERVIDOR],Tabla15[[#This Row],[TIPO]])</f>
        <v>TEMPORALES</v>
      </c>
      <c r="M1030" s="21" t="str">
        <f>IF(Tabla15[[#This Row],[CTA]]="2.1.1.3.01","TRAMITE DE PENSION",IF(Tabla15[[#This Row],[CAT1]]&lt;&gt;"",Tabla15[[#This Row],[CAT1]],Tabla15[[#This Row],[CAT2]]))</f>
        <v>TEMPORALES</v>
      </c>
      <c r="N1030" s="86">
        <f>_xlfn.XLOOKUP(Tabla15[[#This Row],[cedula]],TFECHA[cedula],TFECHA[desde],"")</f>
        <v>45719</v>
      </c>
      <c r="O1030" s="86" t="str">
        <f>_xlfn.XLOOKUP(Tabla15[[#This Row],[cedula]],TFECHA[cedula],TFECHA[hasta],"")</f>
        <v>N/A</v>
      </c>
      <c r="P1030" s="34">
        <f>_xlfn.XLOOKUP(Tabla15[[#This Row],[COD]],TNOMINA[CODIGO],TNOMINA[sbruto])</f>
        <v>7000</v>
      </c>
      <c r="Q1030" s="34">
        <f>_xlfn.XLOOKUP(Tabla15[[#This Row],[COD]],TNOMINA[CODIGO],TNOMINA[ISR])</f>
        <v>0</v>
      </c>
      <c r="R1030" s="34">
        <f>_xlfn.XLOOKUP(Tabla15[[#This Row],[COD]],TNOMINA[CODIGO],TNOMINA[SFS])</f>
        <v>212.8</v>
      </c>
      <c r="S1030" s="34">
        <f>_xlfn.XLOOKUP(Tabla15[[#This Row],[COD]],TNOMINA[CODIGO],TNOMINA[AFP])</f>
        <v>200.9</v>
      </c>
      <c r="T1030" s="34">
        <f>_xlfn.XLOOKUP(Tabla15[[#This Row],[COD]],TNOMINA[CODIGO],TNOMINA[Otros Descuentos])</f>
        <v>0</v>
      </c>
      <c r="U1030" s="34">
        <f>_xlfn.XLOOKUP(Tabla15[[#This Row],[COD]],TNOMINA[CODIGO],TNOMINA[sneto])</f>
        <v>6561.3</v>
      </c>
      <c r="V1030" s="21" t="str" cm="1">
        <f t="array" ref="V1030">_xlfn.XLOOKUP(Tabla15[[#This Row],[cedula]],MINC_022025[NUMERO_DOCUMENTO],LEFT(MINC_022025[GENERO],1))</f>
        <v>F</v>
      </c>
      <c r="W1030" s="56" t="str">
        <f>_xlfn.XLOOKUP(Tabla15[[#This Row],[DIRECCIÓN O DEPARTAMENTO]],MINC_022025[LUGAR_FUNCIONES],MINC_022025[LUGAR_FUNCIONES_CODIGO])</f>
        <v>01.83.04.01</v>
      </c>
      <c r="X1030" s="21">
        <f>LEN(Tabla15[[#This Row],[CODIGO LUGAR]])</f>
        <v>11</v>
      </c>
      <c r="Y1030" s="21" cm="1">
        <f t="array" ref="Y1030">_xlfn.IFS(Tabla15[[#This Row],[LARGO]]=5,1,Tabla15[[#This Row],[LARGO]]=8,2,Tabla15[[#This Row],[LARGO]]=11,3,Tabla15[[#This Row],[LARGO]]=14,4,Tabla15[[#This Row],[LARGO]]=17,5,Tabla15[[#This Row],[LARGO]]=20,6)</f>
        <v>3</v>
      </c>
    </row>
    <row r="1031" spans="1:25">
      <c r="A1031" s="42" t="str">
        <f>Tabla15[[#This Row],[cedula]]&amp;Tabla15[[#This Row],[CTA]]&amp;Tabla15[[#This Row],[prog]]</f>
        <v>001083803462.1.1.2.0801</v>
      </c>
      <c r="B1031" s="21" t="s">
        <v>1786</v>
      </c>
      <c r="C1031" s="59" t="s">
        <v>1807</v>
      </c>
      <c r="D1031" s="59" t="s">
        <v>5730</v>
      </c>
      <c r="E1031" s="59" t="s">
        <v>5731</v>
      </c>
      <c r="F1031" s="59" t="s">
        <v>1911</v>
      </c>
      <c r="G1031" s="59" t="s">
        <v>6002</v>
      </c>
      <c r="H1031" s="21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031" s="21" t="str">
        <f>_xlfn.XLOOKUP(Tabla15[[#This Row],[cedula]],MINC_022025[CATEGORIA_PROPIA],MINC_022025[CARGO],_xlfn.XLOOKUP(Tabla15[[#This Row],[COD]],TNOMINA[CODIGO],TNOMINA[cargo]))</f>
        <v>DIRECTOR (A)</v>
      </c>
      <c r="J1031" s="21" t="str">
        <f>_xlfn.XLOOKUP(Tabla15[[#This Row],[cedula]],MINC_022025[NUMERO_DOCUMENTO],MINC_022025[LUGAR_FUNCIONES])</f>
        <v>DIRECCION ADMINISTRATIVA</v>
      </c>
      <c r="K10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1" s="21" t="str">
        <f>_xlfn.XLOOKUP(Tabla15[[#This Row],[CARGO]],TSIMPLIFICADO[CARGO],TSIMPLIFICADO[CATEGORIA DEL SERVIDOR],Tabla15[[#This Row],[TIPO]])</f>
        <v>TEMPORALES</v>
      </c>
      <c r="M1031" s="21" t="str">
        <f>IF(Tabla15[[#This Row],[CTA]]="2.1.1.3.01","TRAMITE DE PENSION",IF(Tabla15[[#This Row],[CAT1]]&lt;&gt;"",Tabla15[[#This Row],[CAT1]],Tabla15[[#This Row],[CAT2]]))</f>
        <v>TEMPORALES</v>
      </c>
      <c r="N1031" s="86">
        <f>_xlfn.XLOOKUP(Tabla15[[#This Row],[cedula]],TFECHA[cedula],TFECHA[desde],"")</f>
        <v>45689</v>
      </c>
      <c r="O1031" s="86" t="str">
        <f>_xlfn.XLOOKUP(Tabla15[[#This Row],[cedula]],TFECHA[cedula],TFECHA[hasta],"")</f>
        <v>N/A</v>
      </c>
      <c r="P1031" s="34">
        <f>_xlfn.XLOOKUP(Tabla15[[#This Row],[COD]],TNOMINA[CODIGO],TNOMINA[sbruto])</f>
        <v>185000</v>
      </c>
      <c r="Q1031" s="34">
        <f>_xlfn.XLOOKUP(Tabla15[[#This Row],[COD]],TNOMINA[CODIGO],TNOMINA[ISR])</f>
        <v>31670.63</v>
      </c>
      <c r="R1031" s="34">
        <f>_xlfn.XLOOKUP(Tabla15[[#This Row],[COD]],TNOMINA[CODIGO],TNOMINA[SFS])</f>
        <v>5624</v>
      </c>
      <c r="S1031" s="34">
        <f>_xlfn.XLOOKUP(Tabla15[[#This Row],[COD]],TNOMINA[CODIGO],TNOMINA[AFP])</f>
        <v>5309.5</v>
      </c>
      <c r="T1031" s="34">
        <f>_xlfn.XLOOKUP(Tabla15[[#This Row],[COD]],TNOMINA[CODIGO],TNOMINA[Otros Descuentos])</f>
        <v>5108.429999999993</v>
      </c>
      <c r="U1031" s="34">
        <f>_xlfn.XLOOKUP(Tabla15[[#This Row],[COD]],TNOMINA[CODIGO],TNOMINA[sneto])</f>
        <v>137287.44</v>
      </c>
      <c r="V1031" s="21" t="str" cm="1">
        <f t="array" ref="V1031">_xlfn.XLOOKUP(Tabla15[[#This Row],[cedula]],MINC_022025[NUMERO_DOCUMENTO],LEFT(MINC_022025[GENERO],1))</f>
        <v>F</v>
      </c>
      <c r="W1031" s="56" t="str">
        <f>_xlfn.XLOOKUP(Tabla15[[#This Row],[DIRECCIÓN O DEPARTAMENTO]],MINC_022025[LUGAR_FUNCIONES],MINC_022025[LUGAR_FUNCIONES_CODIGO])</f>
        <v>01.83.00.00.11</v>
      </c>
      <c r="X1031" s="21">
        <f>LEN(Tabla15[[#This Row],[CODIGO LUGAR]])</f>
        <v>14</v>
      </c>
      <c r="Y1031" s="21" cm="1">
        <f t="array" ref="Y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25">
      <c r="A1032" s="42" t="str">
        <f>Tabla15[[#This Row],[cedula]]&amp;Tabla15[[#This Row],[CTA]]&amp;Tabla15[[#This Row],[prog]]</f>
        <v>028007507762.1.1.2.0801</v>
      </c>
      <c r="B1032" s="21" t="s">
        <v>1786</v>
      </c>
      <c r="C1032" s="59" t="s">
        <v>1807</v>
      </c>
      <c r="D1032" s="59" t="s">
        <v>5730</v>
      </c>
      <c r="E1032" s="59" t="s">
        <v>5731</v>
      </c>
      <c r="F1032" s="59" t="s">
        <v>1911</v>
      </c>
      <c r="G1032" s="59" t="s">
        <v>6098</v>
      </c>
      <c r="H1032" s="21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032" s="21" t="str">
        <f>_xlfn.XLOOKUP(Tabla15[[#This Row],[cedula]],MINC_022025[CATEGORIA_PROPIA],MINC_022025[CARGO],_xlfn.XLOOKUP(Tabla15[[#This Row],[COD]],TNOMINA[CODIGO],TNOMINA[cargo]))</f>
        <v>DIRECTOR (A)</v>
      </c>
      <c r="J1032" s="21" t="str">
        <f>_xlfn.XLOOKUP(Tabla15[[#This Row],[cedula]],MINC_022025[NUMERO_DOCUMENTO],MINC_022025[LUGAR_FUNCIONES])</f>
        <v>DIRECCION FINANCIERA</v>
      </c>
      <c r="K10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2" s="21" t="str">
        <f>_xlfn.XLOOKUP(Tabla15[[#This Row],[CARGO]],TSIMPLIFICADO[CARGO],TSIMPLIFICADO[CATEGORIA DEL SERVIDOR],Tabla15[[#This Row],[TIPO]])</f>
        <v>TEMPORALES</v>
      </c>
      <c r="M1032" s="21" t="str">
        <f>IF(Tabla15[[#This Row],[CTA]]="2.1.1.3.01","TRAMITE DE PENSION",IF(Tabla15[[#This Row],[CAT1]]&lt;&gt;"",Tabla15[[#This Row],[CAT1]],Tabla15[[#This Row],[CAT2]]))</f>
        <v>TEMPORALES</v>
      </c>
      <c r="N1032" s="86">
        <f>_xlfn.XLOOKUP(Tabla15[[#This Row],[cedula]],TFECHA[cedula],TFECHA[desde],"")</f>
        <v>45699</v>
      </c>
      <c r="O1032" s="86" t="str">
        <f>_xlfn.XLOOKUP(Tabla15[[#This Row],[cedula]],TFECHA[cedula],TFECHA[hasta],"")</f>
        <v>N/A</v>
      </c>
      <c r="P1032" s="34">
        <f>_xlfn.XLOOKUP(Tabla15[[#This Row],[COD]],TNOMINA[CODIGO],TNOMINA[sbruto])</f>
        <v>185000</v>
      </c>
      <c r="Q1032" s="34">
        <f>_xlfn.XLOOKUP(Tabla15[[#This Row],[COD]],TNOMINA[CODIGO],TNOMINA[ISR])</f>
        <v>32099.49</v>
      </c>
      <c r="R1032" s="34">
        <f>_xlfn.XLOOKUP(Tabla15[[#This Row],[COD]],TNOMINA[CODIGO],TNOMINA[SFS])</f>
        <v>5624</v>
      </c>
      <c r="S1032" s="34">
        <f>_xlfn.XLOOKUP(Tabla15[[#This Row],[COD]],TNOMINA[CODIGO],TNOMINA[AFP])</f>
        <v>5309.5</v>
      </c>
      <c r="T1032" s="34">
        <f>_xlfn.XLOOKUP(Tabla15[[#This Row],[COD]],TNOMINA[CODIGO],TNOMINA[Otros Descuentos])</f>
        <v>25</v>
      </c>
      <c r="U1032" s="34">
        <f>_xlfn.XLOOKUP(Tabla15[[#This Row],[COD]],TNOMINA[CODIGO],TNOMINA[sneto])</f>
        <v>141942.01</v>
      </c>
      <c r="V1032" s="21" t="str" cm="1">
        <f t="array" ref="V1032">_xlfn.XLOOKUP(Tabla15[[#This Row],[cedula]],MINC_022025[NUMERO_DOCUMENTO],LEFT(MINC_022025[GENERO],1))</f>
        <v>F</v>
      </c>
      <c r="W1032" s="56" t="str">
        <f>_xlfn.XLOOKUP(Tabla15[[#This Row],[DIRECCIÓN O DEPARTAMENTO]],MINC_022025[LUGAR_FUNCIONES],MINC_022025[LUGAR_FUNCIONES_CODIGO])</f>
        <v>01.83.00.00.12</v>
      </c>
      <c r="X1032" s="21">
        <f>LEN(Tabla15[[#This Row],[CODIGO LUGAR]])</f>
        <v>14</v>
      </c>
      <c r="Y1032" s="21" cm="1">
        <f t="array" ref="Y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25">
      <c r="A1033" s="42" t="str">
        <f>Tabla15[[#This Row],[cedula]]&amp;Tabla15[[#This Row],[CTA]]&amp;Tabla15[[#This Row],[prog]]</f>
        <v>093002978022.1.1.2.0801</v>
      </c>
      <c r="B1033" s="21" t="s">
        <v>1786</v>
      </c>
      <c r="C1033" s="59" t="s">
        <v>1807</v>
      </c>
      <c r="D1033" s="59" t="s">
        <v>5730</v>
      </c>
      <c r="E1033" s="59" t="s">
        <v>5731</v>
      </c>
      <c r="F1033" s="59" t="s">
        <v>1911</v>
      </c>
      <c r="G1033" s="59" t="s">
        <v>1919</v>
      </c>
      <c r="H1033" s="21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033" s="21" t="str">
        <f>_xlfn.XLOOKUP(Tabla15[[#This Row],[cedula]],MINC_022025[CATEGORIA_PROPIA],MINC_022025[CARGO],_xlfn.XLOOKUP(Tabla15[[#This Row],[COD]],TNOMINA[CODIGO],TNOMINA[cargo]))</f>
        <v>ANALISTA PRESUPUESTO</v>
      </c>
      <c r="J1033" s="21" t="str">
        <f>_xlfn.XLOOKUP(Tabla15[[#This Row],[cedula]],MINC_022025[NUMERO_DOCUMENTO],MINC_022025[LUGAR_FUNCIONES])</f>
        <v>DIRECCION FINANCIERA</v>
      </c>
      <c r="K10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3" s="21" t="str">
        <f>_xlfn.XLOOKUP(Tabla15[[#This Row],[CARGO]],TSIMPLIFICADO[CARGO],TSIMPLIFICADO[CATEGORIA DEL SERVIDOR],Tabla15[[#This Row],[TIPO]])</f>
        <v>TEMPORALES</v>
      </c>
      <c r="M1033" s="21" t="str">
        <f>IF(Tabla15[[#This Row],[CTA]]="2.1.1.3.01","TRAMITE DE PENSION",IF(Tabla15[[#This Row],[CAT1]]&lt;&gt;"",Tabla15[[#This Row],[CAT1]],Tabla15[[#This Row],[CAT2]]))</f>
        <v>TEMPORALES</v>
      </c>
      <c r="N1033" s="86">
        <f>_xlfn.XLOOKUP(Tabla15[[#This Row],[cedula]],TFECHA[cedula],TFECHA[desde],"")</f>
        <v>45413</v>
      </c>
      <c r="O1033" s="86" t="str">
        <f>_xlfn.XLOOKUP(Tabla15[[#This Row],[cedula]],TFECHA[cedula],TFECHA[hasta],"")</f>
        <v>N/A</v>
      </c>
      <c r="P1033" s="34">
        <f>_xlfn.XLOOKUP(Tabla15[[#This Row],[COD]],TNOMINA[CODIGO],TNOMINA[sbruto])</f>
        <v>70000</v>
      </c>
      <c r="Q1033" s="34">
        <f>_xlfn.XLOOKUP(Tabla15[[#This Row],[COD]],TNOMINA[CODIGO],TNOMINA[ISR])</f>
        <v>5025.38</v>
      </c>
      <c r="R1033" s="34">
        <f>_xlfn.XLOOKUP(Tabla15[[#This Row],[COD]],TNOMINA[CODIGO],TNOMINA[SFS])</f>
        <v>2128</v>
      </c>
      <c r="S1033" s="34">
        <f>_xlfn.XLOOKUP(Tabla15[[#This Row],[COD]],TNOMINA[CODIGO],TNOMINA[AFP])</f>
        <v>2009</v>
      </c>
      <c r="T1033" s="34">
        <f>_xlfn.XLOOKUP(Tabla15[[#This Row],[COD]],TNOMINA[CODIGO],TNOMINA[Otros Descuentos])</f>
        <v>1740.4599999999991</v>
      </c>
      <c r="U1033" s="34">
        <f>_xlfn.XLOOKUP(Tabla15[[#This Row],[COD]],TNOMINA[CODIGO],TNOMINA[sneto])</f>
        <v>59097.16</v>
      </c>
      <c r="V1033" s="21" t="str" cm="1">
        <f t="array" ref="V1033">_xlfn.XLOOKUP(Tabla15[[#This Row],[cedula]],MINC_022025[NUMERO_DOCUMENTO],LEFT(MINC_022025[GENERO],1))</f>
        <v>F</v>
      </c>
      <c r="W1033" s="56" t="str">
        <f>_xlfn.XLOOKUP(Tabla15[[#This Row],[DIRECCIÓN O DEPARTAMENTO]],MINC_022025[LUGAR_FUNCIONES],MINC_022025[LUGAR_FUNCIONES_CODIGO])</f>
        <v>01.83.00.00.12</v>
      </c>
      <c r="X1033" s="21">
        <f>LEN(Tabla15[[#This Row],[CODIGO LUGAR]])</f>
        <v>14</v>
      </c>
      <c r="Y1033" s="21" cm="1">
        <f t="array" ref="Y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25">
      <c r="A1034" s="42" t="str">
        <f>Tabla15[[#This Row],[cedula]]&amp;Tabla15[[#This Row],[CTA]]&amp;Tabla15[[#This Row],[prog]]</f>
        <v>001073604972.1.1.2.0801</v>
      </c>
      <c r="B1034" s="21" t="s">
        <v>1786</v>
      </c>
      <c r="C1034" s="59" t="s">
        <v>1807</v>
      </c>
      <c r="D1034" s="59" t="s">
        <v>5730</v>
      </c>
      <c r="E1034" s="59" t="s">
        <v>5731</v>
      </c>
      <c r="F1034" s="59" t="s">
        <v>1911</v>
      </c>
      <c r="G1034" s="59" t="s">
        <v>6125</v>
      </c>
      <c r="H1034" s="21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034" s="21" t="str">
        <f>_xlfn.XLOOKUP(Tabla15[[#This Row],[cedula]],MINC_022025[CATEGORIA_PROPIA],MINC_022025[CARGO],_xlfn.XLOOKUP(Tabla15[[#This Row],[COD]],TNOMINA[CODIGO],TNOMINA[cargo]))</f>
        <v>COORDINADOR FINANCIERO</v>
      </c>
      <c r="J1034" s="21" t="str">
        <f>_xlfn.XLOOKUP(Tabla15[[#This Row],[cedula]],MINC_022025[NUMERO_DOCUMENTO],MINC_022025[LUGAR_FUNCIONES])</f>
        <v>DIRECCION FINANCIERA</v>
      </c>
      <c r="K10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4" s="21" t="str">
        <f>_xlfn.XLOOKUP(Tabla15[[#This Row],[CARGO]],TSIMPLIFICADO[CARGO],TSIMPLIFICADO[CATEGORIA DEL SERVIDOR],Tabla15[[#This Row],[TIPO]])</f>
        <v>TEMPORALES</v>
      </c>
      <c r="M1034" s="21" t="str">
        <f>IF(Tabla15[[#This Row],[CTA]]="2.1.1.3.01","TRAMITE DE PENSION",IF(Tabla15[[#This Row],[CAT1]]&lt;&gt;"",Tabla15[[#This Row],[CAT1]],Tabla15[[#This Row],[CAT2]]))</f>
        <v>TEMPORALES</v>
      </c>
      <c r="N1034" s="86">
        <f>_xlfn.XLOOKUP(Tabla15[[#This Row],[cedula]],TFECHA[cedula],TFECHA[desde],"")</f>
        <v>45717</v>
      </c>
      <c r="O1034" s="86" t="str">
        <f>_xlfn.XLOOKUP(Tabla15[[#This Row],[cedula]],TFECHA[cedula],TFECHA[hasta],"")</f>
        <v>N/A</v>
      </c>
      <c r="P1034" s="34">
        <f>_xlfn.XLOOKUP(Tabla15[[#This Row],[COD]],TNOMINA[CODIGO],TNOMINA[sbruto])</f>
        <v>60000</v>
      </c>
      <c r="Q1034" s="34">
        <f>_xlfn.XLOOKUP(Tabla15[[#This Row],[COD]],TNOMINA[CODIGO],TNOMINA[ISR])</f>
        <v>3486.68</v>
      </c>
      <c r="R1034" s="34">
        <f>_xlfn.XLOOKUP(Tabla15[[#This Row],[COD]],TNOMINA[CODIGO],TNOMINA[SFS])</f>
        <v>1824</v>
      </c>
      <c r="S1034" s="34">
        <f>_xlfn.XLOOKUP(Tabla15[[#This Row],[COD]],TNOMINA[CODIGO],TNOMINA[AFP])</f>
        <v>1722</v>
      </c>
      <c r="T1034" s="34">
        <f>_xlfn.XLOOKUP(Tabla15[[#This Row],[COD]],TNOMINA[CODIGO],TNOMINA[Otros Descuentos])</f>
        <v>25</v>
      </c>
      <c r="U1034" s="34">
        <f>_xlfn.XLOOKUP(Tabla15[[#This Row],[COD]],TNOMINA[CODIGO],TNOMINA[sneto])</f>
        <v>52942.32</v>
      </c>
      <c r="V1034" s="21" t="str" cm="1">
        <f t="array" ref="V1034">_xlfn.XLOOKUP(Tabla15[[#This Row],[cedula]],MINC_022025[NUMERO_DOCUMENTO],LEFT(MINC_022025[GENERO],1))</f>
        <v>M</v>
      </c>
      <c r="W1034" s="56" t="str">
        <f>_xlfn.XLOOKUP(Tabla15[[#This Row],[DIRECCIÓN O DEPARTAMENTO]],MINC_022025[LUGAR_FUNCIONES],MINC_022025[LUGAR_FUNCIONES_CODIGO])</f>
        <v>01.83.00.00.12</v>
      </c>
      <c r="X1034" s="21">
        <f>LEN(Tabla15[[#This Row],[CODIGO LUGAR]])</f>
        <v>14</v>
      </c>
      <c r="Y1034" s="21" cm="1">
        <f t="array" ref="Y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25">
      <c r="A1035" s="42" t="str">
        <f>Tabla15[[#This Row],[cedula]]&amp;Tabla15[[#This Row],[CTA]]&amp;Tabla15[[#This Row],[prog]]</f>
        <v>223000085092.1.1.2.0801</v>
      </c>
      <c r="B1035" s="21" t="s">
        <v>1786</v>
      </c>
      <c r="C1035" s="59" t="s">
        <v>1807</v>
      </c>
      <c r="D1035" s="59" t="s">
        <v>5730</v>
      </c>
      <c r="E1035" s="59" t="s">
        <v>5731</v>
      </c>
      <c r="F1035" s="59" t="s">
        <v>1911</v>
      </c>
      <c r="G1035" s="59" t="s">
        <v>1703</v>
      </c>
      <c r="H1035" s="21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035" s="21" t="str">
        <f>_xlfn.XLOOKUP(Tabla15[[#This Row],[cedula]],MINC_022025[CATEGORIA_PROPIA],MINC_022025[CARGO],_xlfn.XLOOKUP(Tabla15[[#This Row],[COD]],TNOMINA[CODIGO],TNOMINA[cargo]))</f>
        <v>DIRECTOR (A)</v>
      </c>
      <c r="J1035" s="21" t="str">
        <f>_xlfn.XLOOKUP(Tabla15[[#This Row],[cedula]],MINC_022025[NUMERO_DOCUMENTO],MINC_022025[LUGAR_FUNCIONES])</f>
        <v>DIRECCION DE FORMACION Y CAPACITACION EN GESTION CULTURAL</v>
      </c>
      <c r="K10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5" s="21" t="str">
        <f>_xlfn.XLOOKUP(Tabla15[[#This Row],[CARGO]],TSIMPLIFICADO[CARGO],TSIMPLIFICADO[CATEGORIA DEL SERVIDOR],Tabla15[[#This Row],[TIPO]])</f>
        <v>TEMPORALES</v>
      </c>
      <c r="M1035" s="21" t="str">
        <f>IF(Tabla15[[#This Row],[CTA]]="2.1.1.3.01","TRAMITE DE PENSION",IF(Tabla15[[#This Row],[CAT1]]&lt;&gt;"",Tabla15[[#This Row],[CAT1]],Tabla15[[#This Row],[CAT2]]))</f>
        <v>TEMPORALES</v>
      </c>
      <c r="N1035" s="86">
        <f>_xlfn.XLOOKUP(Tabla15[[#This Row],[cedula]],TFECHA[cedula],TFECHA[desde],"")</f>
        <v>45352</v>
      </c>
      <c r="O1035" s="86" t="str">
        <f>_xlfn.XLOOKUP(Tabla15[[#This Row],[cedula]],TFECHA[cedula],TFECHA[hasta],"")</f>
        <v>N/A</v>
      </c>
      <c r="P1035" s="34">
        <f>_xlfn.XLOOKUP(Tabla15[[#This Row],[COD]],TNOMINA[CODIGO],TNOMINA[sbruto])</f>
        <v>170000</v>
      </c>
      <c r="Q1035" s="34">
        <f>_xlfn.XLOOKUP(Tabla15[[#This Row],[COD]],TNOMINA[CODIGO],TNOMINA[ISR])</f>
        <v>28571.119999999999</v>
      </c>
      <c r="R1035" s="34">
        <f>_xlfn.XLOOKUP(Tabla15[[#This Row],[COD]],TNOMINA[CODIGO],TNOMINA[SFS])</f>
        <v>5168</v>
      </c>
      <c r="S1035" s="34">
        <f>_xlfn.XLOOKUP(Tabla15[[#This Row],[COD]],TNOMINA[CODIGO],TNOMINA[AFP])</f>
        <v>4879</v>
      </c>
      <c r="T1035" s="34">
        <f>_xlfn.XLOOKUP(Tabla15[[#This Row],[COD]],TNOMINA[CODIGO],TNOMINA[Otros Descuentos])</f>
        <v>15775.87000000001</v>
      </c>
      <c r="U1035" s="34">
        <f>_xlfn.XLOOKUP(Tabla15[[#This Row],[COD]],TNOMINA[CODIGO],TNOMINA[sneto])</f>
        <v>115606.01</v>
      </c>
      <c r="V1035" s="21" t="str" cm="1">
        <f t="array" ref="V1035">_xlfn.XLOOKUP(Tabla15[[#This Row],[cedula]],MINC_022025[NUMERO_DOCUMENTO],LEFT(MINC_022025[GENERO],1))</f>
        <v>F</v>
      </c>
      <c r="W1035" s="56" t="str">
        <f>_xlfn.XLOOKUP(Tabla15[[#This Row],[DIRECCIÓN O DEPARTAMENTO]],MINC_022025[LUGAR_FUNCIONES],MINC_022025[LUGAR_FUNCIONES_CODIGO])</f>
        <v>01.83.01.00.02</v>
      </c>
      <c r="X1035" s="21">
        <f>LEN(Tabla15[[#This Row],[CODIGO LUGAR]])</f>
        <v>14</v>
      </c>
      <c r="Y1035" s="21" cm="1">
        <f t="array" ref="Y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25">
      <c r="A1036" s="42" t="str">
        <f>Tabla15[[#This Row],[cedula]]&amp;Tabla15[[#This Row],[CTA]]&amp;Tabla15[[#This Row],[prog]]</f>
        <v>001165140922.1.1.2.0801</v>
      </c>
      <c r="B1036" s="21" t="s">
        <v>1786</v>
      </c>
      <c r="C1036" s="59" t="s">
        <v>1807</v>
      </c>
      <c r="D1036" s="59" t="s">
        <v>5730</v>
      </c>
      <c r="E1036" s="59" t="s">
        <v>5731</v>
      </c>
      <c r="F1036" s="59" t="s">
        <v>1911</v>
      </c>
      <c r="G1036" s="59" t="s">
        <v>1717</v>
      </c>
      <c r="H1036" s="21" t="str">
        <f>_xlfn.XLOOKUP(Tabla15[[#This Row],[cedula]],MINC_022025[CATEGORIA_PROPIA],MINC_022025[FECHA_INGRESO_PRIMER_CARGO],_xlfn.XLOOKUP(Tabla15[[#This Row],[COD]],TNOMINA[CODIGO],TNOMINA[nombre]))</f>
        <v>MILTON CRUZ SANCHEZ</v>
      </c>
      <c r="I1036" s="21" t="str">
        <f>_xlfn.XLOOKUP(Tabla15[[#This Row],[cedula]],MINC_022025[CATEGORIA_PROPIA],MINC_022025[CARGO],_xlfn.XLOOKUP(Tabla15[[#This Row],[COD]],TNOMINA[CODIGO],TNOMINA[cargo]))</f>
        <v>DIRECTOR (A) TECNICO (A)</v>
      </c>
      <c r="J1036" s="21" t="str">
        <f>_xlfn.XLOOKUP(Tabla15[[#This Row],[cedula]],MINC_022025[NUMERO_DOCUMENTO],MINC_022025[LUGAR_FUNCIONES])</f>
        <v>TEATRO NACIONAL</v>
      </c>
      <c r="K10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6" s="21" t="str">
        <f>_xlfn.XLOOKUP(Tabla15[[#This Row],[CARGO]],TSIMPLIFICADO[CARGO],TSIMPLIFICADO[CATEGORIA DEL SERVIDOR],Tabla15[[#This Row],[TIPO]])</f>
        <v>TEMPORALES</v>
      </c>
      <c r="M1036" s="21" t="str">
        <f>IF(Tabla15[[#This Row],[CTA]]="2.1.1.3.01","TRAMITE DE PENSION",IF(Tabla15[[#This Row],[CAT1]]&lt;&gt;"",Tabla15[[#This Row],[CAT1]],Tabla15[[#This Row],[CAT2]]))</f>
        <v>TEMPORALES</v>
      </c>
      <c r="N1036" s="86">
        <f>_xlfn.XLOOKUP(Tabla15[[#This Row],[cedula]],TFECHA[cedula],TFECHA[desde],"")</f>
        <v>45231</v>
      </c>
      <c r="O1036" s="86" t="str">
        <f>_xlfn.XLOOKUP(Tabla15[[#This Row],[cedula]],TFECHA[cedula],TFECHA[hasta],"")</f>
        <v>N/A</v>
      </c>
      <c r="P1036" s="34">
        <f>_xlfn.XLOOKUP(Tabla15[[#This Row],[COD]],TNOMINA[CODIGO],TNOMINA[sbruto])</f>
        <v>75000</v>
      </c>
      <c r="Q1036" s="34">
        <f>_xlfn.XLOOKUP(Tabla15[[#This Row],[COD]],TNOMINA[CODIGO],TNOMINA[ISR])</f>
        <v>6309.38</v>
      </c>
      <c r="R1036" s="34">
        <f>_xlfn.XLOOKUP(Tabla15[[#This Row],[COD]],TNOMINA[CODIGO],TNOMINA[SFS])</f>
        <v>2280</v>
      </c>
      <c r="S1036" s="34">
        <f>_xlfn.XLOOKUP(Tabla15[[#This Row],[COD]],TNOMINA[CODIGO],TNOMINA[AFP])</f>
        <v>2152.5</v>
      </c>
      <c r="T1036" s="34">
        <f>_xlfn.XLOOKUP(Tabla15[[#This Row],[COD]],TNOMINA[CODIGO],TNOMINA[Otros Descuentos])</f>
        <v>24.999999999992724</v>
      </c>
      <c r="U1036" s="34">
        <f>_xlfn.XLOOKUP(Tabla15[[#This Row],[COD]],TNOMINA[CODIGO],TNOMINA[sneto])</f>
        <v>64233.120000000003</v>
      </c>
      <c r="V1036" s="21" t="str" cm="1">
        <f t="array" ref="V1036">_xlfn.XLOOKUP(Tabla15[[#This Row],[cedula]],MINC_022025[NUMERO_DOCUMENTO],LEFT(MINC_022025[GENERO],1))</f>
        <v>M</v>
      </c>
      <c r="W1036" s="56" t="str">
        <f>_xlfn.XLOOKUP(Tabla15[[#This Row],[DIRECCIÓN O DEPARTAMENTO]],MINC_022025[LUGAR_FUNCIONES],MINC_022025[LUGAR_FUNCIONES_CODIGO])</f>
        <v>01.83.02.00.01</v>
      </c>
      <c r="X1036" s="21">
        <f>LEN(Tabla15[[#This Row],[CODIGO LUGAR]])</f>
        <v>14</v>
      </c>
      <c r="Y1036" s="21" cm="1">
        <f t="array" ref="Y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25">
      <c r="A1037" s="42" t="str">
        <f>Tabla15[[#This Row],[cedula]]&amp;Tabla15[[#This Row],[CTA]]&amp;Tabla15[[#This Row],[prog]]</f>
        <v>001156892592.1.1.2.0801</v>
      </c>
      <c r="B1037" s="21" t="s">
        <v>1786</v>
      </c>
      <c r="C1037" s="59" t="s">
        <v>1807</v>
      </c>
      <c r="D1037" s="59" t="s">
        <v>5730</v>
      </c>
      <c r="E1037" s="59" t="s">
        <v>5731</v>
      </c>
      <c r="F1037" s="59" t="s">
        <v>1911</v>
      </c>
      <c r="G1037" s="59" t="s">
        <v>1889</v>
      </c>
      <c r="H1037" s="21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037" s="21" t="str">
        <f>_xlfn.XLOOKUP(Tabla15[[#This Row],[cedula]],MINC_022025[CATEGORIA_PROPIA],MINC_022025[CARGO],_xlfn.XLOOKUP(Tabla15[[#This Row],[COD]],TNOMINA[CODIGO],TNOMINA[cargo]))</f>
        <v>ANALISTA DE PLANIFICACION</v>
      </c>
      <c r="J1037" s="21" t="str">
        <f>_xlfn.XLOOKUP(Tabla15[[#This Row],[cedula]],MINC_022025[NUMERO_DOCUMENTO],MINC_022025[LUGAR_FUNCIONES])</f>
        <v>TEATRO NACIONAL</v>
      </c>
      <c r="K10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7" s="21" t="str">
        <f>_xlfn.XLOOKUP(Tabla15[[#This Row],[CARGO]],TSIMPLIFICADO[CARGO],TSIMPLIFICADO[CATEGORIA DEL SERVIDOR],Tabla15[[#This Row],[TIPO]])</f>
        <v>TEMPORALES</v>
      </c>
      <c r="M1037" s="21" t="str">
        <f>IF(Tabla15[[#This Row],[CTA]]="2.1.1.3.01","TRAMITE DE PENSION",IF(Tabla15[[#This Row],[CAT1]]&lt;&gt;"",Tabla15[[#This Row],[CAT1]],Tabla15[[#This Row],[CAT2]]))</f>
        <v>TEMPORALES</v>
      </c>
      <c r="N1037" s="86">
        <f>_xlfn.XLOOKUP(Tabla15[[#This Row],[cedula]],TFECHA[cedula],TFECHA[desde],"")</f>
        <v>45170</v>
      </c>
      <c r="O1037" s="86" t="str">
        <f>_xlfn.XLOOKUP(Tabla15[[#This Row],[cedula]],TFECHA[cedula],TFECHA[hasta],"")</f>
        <v>N/A</v>
      </c>
      <c r="P1037" s="34">
        <f>_xlfn.XLOOKUP(Tabla15[[#This Row],[COD]],TNOMINA[CODIGO],TNOMINA[sbruto])</f>
        <v>70000</v>
      </c>
      <c r="Q1037" s="34">
        <f>_xlfn.XLOOKUP(Tabla15[[#This Row],[COD]],TNOMINA[CODIGO],TNOMINA[ISR])</f>
        <v>5368.48</v>
      </c>
      <c r="R1037" s="34">
        <f>_xlfn.XLOOKUP(Tabla15[[#This Row],[COD]],TNOMINA[CODIGO],TNOMINA[SFS])</f>
        <v>2128</v>
      </c>
      <c r="S1037" s="34">
        <f>_xlfn.XLOOKUP(Tabla15[[#This Row],[COD]],TNOMINA[CODIGO],TNOMINA[AFP])</f>
        <v>2009</v>
      </c>
      <c r="T1037" s="34">
        <f>_xlfn.XLOOKUP(Tabla15[[#This Row],[COD]],TNOMINA[CODIGO],TNOMINA[Otros Descuentos])</f>
        <v>25.000000000007276</v>
      </c>
      <c r="U1037" s="34">
        <f>_xlfn.XLOOKUP(Tabla15[[#This Row],[COD]],TNOMINA[CODIGO],TNOMINA[sneto])</f>
        <v>60469.52</v>
      </c>
      <c r="V1037" s="21" t="str" cm="1">
        <f t="array" ref="V1037">_xlfn.XLOOKUP(Tabla15[[#This Row],[cedula]],MINC_022025[NUMERO_DOCUMENTO],LEFT(MINC_022025[GENERO],1))</f>
        <v>F</v>
      </c>
      <c r="W1037" s="56" t="str">
        <f>_xlfn.XLOOKUP(Tabla15[[#This Row],[DIRECCIÓN O DEPARTAMENTO]],MINC_022025[LUGAR_FUNCIONES],MINC_022025[LUGAR_FUNCIONES_CODIGO])</f>
        <v>01.83.02.00.01</v>
      </c>
      <c r="X1037" s="21">
        <f>LEN(Tabla15[[#This Row],[CODIGO LUGAR]])</f>
        <v>14</v>
      </c>
      <c r="Y1037" s="21" cm="1">
        <f t="array" ref="Y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25">
      <c r="A1038" s="42" t="str">
        <f>Tabla15[[#This Row],[cedula]]&amp;Tabla15[[#This Row],[CTA]]&amp;Tabla15[[#This Row],[prog]]</f>
        <v>229002882792.1.1.2.0801</v>
      </c>
      <c r="B1038" s="21" t="s">
        <v>1786</v>
      </c>
      <c r="C1038" s="59" t="s">
        <v>1807</v>
      </c>
      <c r="D1038" s="59" t="s">
        <v>5730</v>
      </c>
      <c r="E1038" s="59" t="s">
        <v>5731</v>
      </c>
      <c r="F1038" s="59" t="s">
        <v>1911</v>
      </c>
      <c r="G1038" s="59" t="s">
        <v>1979</v>
      </c>
      <c r="H1038" s="21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038" s="21" t="str">
        <f>_xlfn.XLOOKUP(Tabla15[[#This Row],[cedula]],MINC_022025[CATEGORIA_PROPIA],MINC_022025[CARGO],_xlfn.XLOOKUP(Tabla15[[#This Row],[COD]],TNOMINA[CODIGO],TNOMINA[cargo]))</f>
        <v>TECNICO DE COMPRAS</v>
      </c>
      <c r="J1038" s="21" t="str">
        <f>_xlfn.XLOOKUP(Tabla15[[#This Row],[cedula]],MINC_022025[NUMERO_DOCUMENTO],MINC_022025[LUGAR_FUNCIONES])</f>
        <v>TEATRO NACIONAL</v>
      </c>
      <c r="K10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8" s="21" t="str">
        <f>_xlfn.XLOOKUP(Tabla15[[#This Row],[CARGO]],TSIMPLIFICADO[CARGO],TSIMPLIFICADO[CATEGORIA DEL SERVIDOR],Tabla15[[#This Row],[TIPO]])</f>
        <v>TEMPORALES</v>
      </c>
      <c r="M1038" s="21" t="str">
        <f>IF(Tabla15[[#This Row],[CTA]]="2.1.1.3.01","TRAMITE DE PENSION",IF(Tabla15[[#This Row],[CAT1]]&lt;&gt;"",Tabla15[[#This Row],[CAT1]],Tabla15[[#This Row],[CAT2]]))</f>
        <v>TEMPORALES</v>
      </c>
      <c r="N1038" s="86">
        <f>_xlfn.XLOOKUP(Tabla15[[#This Row],[cedula]],TFECHA[cedula],TFECHA[desde],"")</f>
        <v>45261</v>
      </c>
      <c r="O1038" s="86" t="str">
        <f>_xlfn.XLOOKUP(Tabla15[[#This Row],[cedula]],TFECHA[cedula],TFECHA[hasta],"")</f>
        <v>N/A</v>
      </c>
      <c r="P1038" s="34">
        <f>_xlfn.XLOOKUP(Tabla15[[#This Row],[COD]],TNOMINA[CODIGO],TNOMINA[sbruto])</f>
        <v>36000</v>
      </c>
      <c r="Q1038" s="34">
        <f>_xlfn.XLOOKUP(Tabla15[[#This Row],[COD]],TNOMINA[CODIGO],TNOMINA[ISR])</f>
        <v>0</v>
      </c>
      <c r="R1038" s="34">
        <f>_xlfn.XLOOKUP(Tabla15[[#This Row],[COD]],TNOMINA[CODIGO],TNOMINA[SFS])</f>
        <v>1094.4000000000001</v>
      </c>
      <c r="S1038" s="34">
        <f>_xlfn.XLOOKUP(Tabla15[[#This Row],[COD]],TNOMINA[CODIGO],TNOMINA[AFP])</f>
        <v>1033.2</v>
      </c>
      <c r="T1038" s="34">
        <f>_xlfn.XLOOKUP(Tabla15[[#This Row],[COD]],TNOMINA[CODIGO],TNOMINA[Otros Descuentos])</f>
        <v>0</v>
      </c>
      <c r="U1038" s="34">
        <f>_xlfn.XLOOKUP(Tabla15[[#This Row],[COD]],TNOMINA[CODIGO],TNOMINA[sneto])</f>
        <v>31781.4</v>
      </c>
      <c r="V1038" s="21" t="str" cm="1">
        <f t="array" ref="V1038">_xlfn.XLOOKUP(Tabla15[[#This Row],[cedula]],MINC_022025[NUMERO_DOCUMENTO],LEFT(MINC_022025[GENERO],1))</f>
        <v>F</v>
      </c>
      <c r="W1038" s="56" t="str">
        <f>_xlfn.XLOOKUP(Tabla15[[#This Row],[DIRECCIÓN O DEPARTAMENTO]],MINC_022025[LUGAR_FUNCIONES],MINC_022025[LUGAR_FUNCIONES_CODIGO])</f>
        <v>01.83.02.00.01</v>
      </c>
      <c r="X1038" s="21">
        <f>LEN(Tabla15[[#This Row],[CODIGO LUGAR]])</f>
        <v>14</v>
      </c>
      <c r="Y1038" s="21" cm="1">
        <f t="array" ref="Y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25">
      <c r="A1039" s="42" t="str">
        <f>Tabla15[[#This Row],[cedula]]&amp;Tabla15[[#This Row],[CTA]]&amp;Tabla15[[#This Row],[prog]]</f>
        <v>031010937342.1.1.2.0801</v>
      </c>
      <c r="B1039" s="21" t="s">
        <v>1786</v>
      </c>
      <c r="C1039" s="59" t="s">
        <v>1807</v>
      </c>
      <c r="D1039" s="59" t="s">
        <v>5730</v>
      </c>
      <c r="E1039" s="59" t="s">
        <v>5731</v>
      </c>
      <c r="F1039" s="59" t="s">
        <v>1911</v>
      </c>
      <c r="G1039" s="59" t="s">
        <v>2214</v>
      </c>
      <c r="H1039" s="21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039" s="21" t="str">
        <f>_xlfn.XLOOKUP(Tabla15[[#This Row],[cedula]],MINC_022025[CATEGORIA_PROPIA],MINC_022025[CARGO],_xlfn.XLOOKUP(Tabla15[[#This Row],[COD]],TNOMINA[CODIGO],TNOMINA[cargo]))</f>
        <v>DIRECTOR (A)</v>
      </c>
      <c r="J1039" s="21" t="str">
        <f>_xlfn.XLOOKUP(Tabla15[[#This Row],[cedula]],MINC_022025[NUMERO_DOCUMENTO],MINC_022025[LUGAR_FUNCIONES])</f>
        <v>GRAN TEATRO DEL CIBAO</v>
      </c>
      <c r="K10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39" s="21" t="str">
        <f>_xlfn.XLOOKUP(Tabla15[[#This Row],[CARGO]],TSIMPLIFICADO[CARGO],TSIMPLIFICADO[CATEGORIA DEL SERVIDOR],Tabla15[[#This Row],[TIPO]])</f>
        <v>TEMPORALES</v>
      </c>
      <c r="M1039" s="21" t="str">
        <f>IF(Tabla15[[#This Row],[CTA]]="2.1.1.3.01","TRAMITE DE PENSION",IF(Tabla15[[#This Row],[CAT1]]&lt;&gt;"",Tabla15[[#This Row],[CAT1]],Tabla15[[#This Row],[CAT2]]))</f>
        <v>TEMPORALES</v>
      </c>
      <c r="N1039" s="86">
        <f>_xlfn.XLOOKUP(Tabla15[[#This Row],[cedula]],TFECHA[cedula],TFECHA[desde],"")</f>
        <v>45323</v>
      </c>
      <c r="O1039" s="86" t="str">
        <f>_xlfn.XLOOKUP(Tabla15[[#This Row],[cedula]],TFECHA[cedula],TFECHA[hasta],"")</f>
        <v>N/A</v>
      </c>
      <c r="P1039" s="34">
        <f>_xlfn.XLOOKUP(Tabla15[[#This Row],[COD]],TNOMINA[CODIGO],TNOMINA[sbruto])</f>
        <v>180000</v>
      </c>
      <c r="Q1039" s="34">
        <f>_xlfn.XLOOKUP(Tabla15[[#This Row],[COD]],TNOMINA[CODIGO],TNOMINA[ISR])</f>
        <v>30923.37</v>
      </c>
      <c r="R1039" s="34">
        <f>_xlfn.XLOOKUP(Tabla15[[#This Row],[COD]],TNOMINA[CODIGO],TNOMINA[SFS])</f>
        <v>5472</v>
      </c>
      <c r="S1039" s="34">
        <f>_xlfn.XLOOKUP(Tabla15[[#This Row],[COD]],TNOMINA[CODIGO],TNOMINA[AFP])</f>
        <v>5166</v>
      </c>
      <c r="T1039" s="34">
        <f>_xlfn.XLOOKUP(Tabla15[[#This Row],[COD]],TNOMINA[CODIGO],TNOMINA[Otros Descuentos])</f>
        <v>1025</v>
      </c>
      <c r="U1039" s="34">
        <f>_xlfn.XLOOKUP(Tabla15[[#This Row],[COD]],TNOMINA[CODIGO],TNOMINA[sneto])</f>
        <v>137413.63</v>
      </c>
      <c r="V1039" s="21" t="str" cm="1">
        <f t="array" ref="V1039">_xlfn.XLOOKUP(Tabla15[[#This Row],[cedula]],MINC_022025[NUMERO_DOCUMENTO],LEFT(MINC_022025[GENERO],1))</f>
        <v>F</v>
      </c>
      <c r="W1039" s="56" t="str">
        <f>_xlfn.XLOOKUP(Tabla15[[#This Row],[DIRECCIÓN O DEPARTAMENTO]],MINC_022025[LUGAR_FUNCIONES],MINC_022025[LUGAR_FUNCIONES_CODIGO])</f>
        <v>01.83.02.00.02</v>
      </c>
      <c r="X1039" s="21">
        <f>LEN(Tabla15[[#This Row],[CODIGO LUGAR]])</f>
        <v>14</v>
      </c>
      <c r="Y1039" s="21" cm="1">
        <f t="array" ref="Y1039">_xlfn.IFS(Tabla15[[#This Row],[LARGO]]=5,1,Tabla15[[#This Row],[LARGO]]=8,2,Tabla15[[#This Row],[LARGO]]=11,3,Tabla15[[#This Row],[LARGO]]=14,4,Tabla15[[#This Row],[LARGO]]=17,5,Tabla15[[#This Row],[LARGO]]=20,6)</f>
        <v>4</v>
      </c>
    </row>
    <row r="1040" spans="1:25">
      <c r="A1040" s="42" t="str">
        <f>Tabla15[[#This Row],[cedula]]&amp;Tabla15[[#This Row],[CTA]]&amp;Tabla15[[#This Row],[prog]]</f>
        <v>001089901282.1.1.2.0801</v>
      </c>
      <c r="B1040" s="21" t="s">
        <v>1786</v>
      </c>
      <c r="C1040" s="59" t="s">
        <v>1807</v>
      </c>
      <c r="D1040" s="59" t="s">
        <v>5730</v>
      </c>
      <c r="E1040" s="59" t="s">
        <v>5731</v>
      </c>
      <c r="F1040" s="59" t="s">
        <v>1911</v>
      </c>
      <c r="G1040" s="59" t="s">
        <v>2010</v>
      </c>
      <c r="H1040" s="21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040" s="21" t="str">
        <f>_xlfn.XLOOKUP(Tabla15[[#This Row],[cedula]],MINC_022025[CATEGORIA_PROPIA],MINC_022025[CARGO],_xlfn.XLOOKUP(Tabla15[[#This Row],[COD]],TNOMINA[CODIGO],TNOMINA[cargo]))</f>
        <v>COORD. OPERATIVO</v>
      </c>
      <c r="J1040" s="21" t="str">
        <f>_xlfn.XLOOKUP(Tabla15[[#This Row],[cedula]],MINC_022025[NUMERO_DOCUMENTO],MINC_022025[LUGAR_FUNCIONES])</f>
        <v>GRAN TEATRO DEL CIBAO</v>
      </c>
      <c r="K10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0" s="21" t="str">
        <f>_xlfn.XLOOKUP(Tabla15[[#This Row],[CARGO]],TSIMPLIFICADO[CARGO],TSIMPLIFICADO[CATEGORIA DEL SERVIDOR],Tabla15[[#This Row],[TIPO]])</f>
        <v>TEMPORALES</v>
      </c>
      <c r="M1040" s="21" t="str">
        <f>IF(Tabla15[[#This Row],[CTA]]="2.1.1.3.01","TRAMITE DE PENSION",IF(Tabla15[[#This Row],[CAT1]]&lt;&gt;"",Tabla15[[#This Row],[CAT1]],Tabla15[[#This Row],[CAT2]]))</f>
        <v>TEMPORALES</v>
      </c>
      <c r="N1040" s="86">
        <f>_xlfn.XLOOKUP(Tabla15[[#This Row],[cedula]],TFECHA[cedula],TFECHA[desde],"")</f>
        <v>45261</v>
      </c>
      <c r="O1040" s="86" t="str">
        <f>_xlfn.XLOOKUP(Tabla15[[#This Row],[cedula]],TFECHA[cedula],TFECHA[hasta],"")</f>
        <v>N/A</v>
      </c>
      <c r="P1040" s="34">
        <f>_xlfn.XLOOKUP(Tabla15[[#This Row],[COD]],TNOMINA[CODIGO],TNOMINA[sbruto])</f>
        <v>70000</v>
      </c>
      <c r="Q1040" s="34">
        <f>_xlfn.XLOOKUP(Tabla15[[#This Row],[COD]],TNOMINA[CODIGO],TNOMINA[ISR])</f>
        <v>5368.48</v>
      </c>
      <c r="R1040" s="34">
        <f>_xlfn.XLOOKUP(Tabla15[[#This Row],[COD]],TNOMINA[CODIGO],TNOMINA[SFS])</f>
        <v>2128</v>
      </c>
      <c r="S1040" s="34">
        <f>_xlfn.XLOOKUP(Tabla15[[#This Row],[COD]],TNOMINA[CODIGO],TNOMINA[AFP])</f>
        <v>2009</v>
      </c>
      <c r="T1040" s="34">
        <f>_xlfn.XLOOKUP(Tabla15[[#This Row],[COD]],TNOMINA[CODIGO],TNOMINA[Otros Descuentos])</f>
        <v>25.000000000007276</v>
      </c>
      <c r="U1040" s="34">
        <f>_xlfn.XLOOKUP(Tabla15[[#This Row],[COD]],TNOMINA[CODIGO],TNOMINA[sneto])</f>
        <v>60469.52</v>
      </c>
      <c r="V1040" s="21" t="str" cm="1">
        <f t="array" ref="V1040">_xlfn.XLOOKUP(Tabla15[[#This Row],[cedula]],MINC_022025[NUMERO_DOCUMENTO],LEFT(MINC_022025[GENERO],1))</f>
        <v>M</v>
      </c>
      <c r="W1040" s="56" t="str">
        <f>_xlfn.XLOOKUP(Tabla15[[#This Row],[DIRECCIÓN O DEPARTAMENTO]],MINC_022025[LUGAR_FUNCIONES],MINC_022025[LUGAR_FUNCIONES_CODIGO])</f>
        <v>01.83.02.00.02</v>
      </c>
      <c r="X1040" s="21">
        <f>LEN(Tabla15[[#This Row],[CODIGO LUGAR]])</f>
        <v>14</v>
      </c>
      <c r="Y1040" s="21" cm="1">
        <f t="array" ref="Y1040">_xlfn.IFS(Tabla15[[#This Row],[LARGO]]=5,1,Tabla15[[#This Row],[LARGO]]=8,2,Tabla15[[#This Row],[LARGO]]=11,3,Tabla15[[#This Row],[LARGO]]=14,4,Tabla15[[#This Row],[LARGO]]=17,5,Tabla15[[#This Row],[LARGO]]=20,6)</f>
        <v>4</v>
      </c>
    </row>
    <row r="1041" spans="1:25">
      <c r="A1041" s="42" t="str">
        <f>Tabla15[[#This Row],[cedula]]&amp;Tabla15[[#This Row],[CTA]]&amp;Tabla15[[#This Row],[prog]]</f>
        <v>073000213962.1.1.2.0801</v>
      </c>
      <c r="B1041" s="21" t="s">
        <v>1786</v>
      </c>
      <c r="C1041" s="59" t="s">
        <v>1807</v>
      </c>
      <c r="D1041" s="59" t="s">
        <v>5730</v>
      </c>
      <c r="E1041" s="59" t="s">
        <v>5731</v>
      </c>
      <c r="F1041" s="59" t="s">
        <v>1911</v>
      </c>
      <c r="G1041" s="59" t="s">
        <v>2285</v>
      </c>
      <c r="H1041" s="21" t="str">
        <f>_xlfn.XLOOKUP(Tabla15[[#This Row],[cedula]],MINC_022025[CATEGORIA_PROPIA],MINC_022025[FECHA_INGRESO_PRIMER_CARGO],_xlfn.XLOOKUP(Tabla15[[#This Row],[COD]],TNOMINA[CODIGO],TNOMINA[nombre]))</f>
        <v>ANA JOVINA PERALTA CABA</v>
      </c>
      <c r="I1041" s="21" t="str">
        <f>_xlfn.XLOOKUP(Tabla15[[#This Row],[cedula]],MINC_022025[CATEGORIA_PROPIA],MINC_022025[CARGO],_xlfn.XLOOKUP(Tabla15[[#This Row],[COD]],TNOMINA[CODIGO],TNOMINA[cargo]))</f>
        <v>PERIODISTA</v>
      </c>
      <c r="J1041" s="21" t="str">
        <f>_xlfn.XLOOKUP(Tabla15[[#This Row],[cedula]],MINC_022025[NUMERO_DOCUMENTO],MINC_022025[LUGAR_FUNCIONES])</f>
        <v>GRAN TEATRO DEL CIBAO</v>
      </c>
      <c r="K10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1" s="21" t="str">
        <f>_xlfn.XLOOKUP(Tabla15[[#This Row],[CARGO]],TSIMPLIFICADO[CARGO],TSIMPLIFICADO[CATEGORIA DEL SERVIDOR],Tabla15[[#This Row],[TIPO]])</f>
        <v>TEMPORALES</v>
      </c>
      <c r="M1041" s="21" t="str">
        <f>IF(Tabla15[[#This Row],[CTA]]="2.1.1.3.01","TRAMITE DE PENSION",IF(Tabla15[[#This Row],[CAT1]]&lt;&gt;"",Tabla15[[#This Row],[CAT1]],Tabla15[[#This Row],[CAT2]]))</f>
        <v>TEMPORALES</v>
      </c>
      <c r="N1041" s="86">
        <f>_xlfn.XLOOKUP(Tabla15[[#This Row],[cedula]],TFECHA[cedula],TFECHA[desde],"")</f>
        <v>45200</v>
      </c>
      <c r="O1041" s="86" t="str">
        <f>_xlfn.XLOOKUP(Tabla15[[#This Row],[cedula]],TFECHA[cedula],TFECHA[hasta],"")</f>
        <v>N/A</v>
      </c>
      <c r="P1041" s="34">
        <f>_xlfn.XLOOKUP(Tabla15[[#This Row],[COD]],TNOMINA[CODIGO],TNOMINA[sbruto])</f>
        <v>60000</v>
      </c>
      <c r="Q1041" s="34">
        <f>_xlfn.XLOOKUP(Tabla15[[#This Row],[COD]],TNOMINA[CODIGO],TNOMINA[ISR])</f>
        <v>3486.68</v>
      </c>
      <c r="R1041" s="34">
        <f>_xlfn.XLOOKUP(Tabla15[[#This Row],[COD]],TNOMINA[CODIGO],TNOMINA[SFS])</f>
        <v>1824</v>
      </c>
      <c r="S1041" s="34">
        <f>_xlfn.XLOOKUP(Tabla15[[#This Row],[COD]],TNOMINA[CODIGO],TNOMINA[AFP])</f>
        <v>1722</v>
      </c>
      <c r="T1041" s="34">
        <f>_xlfn.XLOOKUP(Tabla15[[#This Row],[COD]],TNOMINA[CODIGO],TNOMINA[Otros Descuentos])</f>
        <v>479.16999999999825</v>
      </c>
      <c r="U1041" s="34">
        <f>_xlfn.XLOOKUP(Tabla15[[#This Row],[COD]],TNOMINA[CODIGO],TNOMINA[sneto])</f>
        <v>52488.15</v>
      </c>
      <c r="V1041" s="21" t="str" cm="1">
        <f t="array" ref="V1041">_xlfn.XLOOKUP(Tabla15[[#This Row],[cedula]],MINC_022025[NUMERO_DOCUMENTO],LEFT(MINC_022025[GENERO],1))</f>
        <v>F</v>
      </c>
      <c r="W1041" s="56" t="str">
        <f>_xlfn.XLOOKUP(Tabla15[[#This Row],[DIRECCIÓN O DEPARTAMENTO]],MINC_022025[LUGAR_FUNCIONES],MINC_022025[LUGAR_FUNCIONES_CODIGO])</f>
        <v>01.83.02.00.02</v>
      </c>
      <c r="X1041" s="21">
        <f>LEN(Tabla15[[#This Row],[CODIGO LUGAR]])</f>
        <v>14</v>
      </c>
      <c r="Y1041" s="21" cm="1">
        <f t="array" ref="Y1041">_xlfn.IFS(Tabla15[[#This Row],[LARGO]]=5,1,Tabla15[[#This Row],[LARGO]]=8,2,Tabla15[[#This Row],[LARGO]]=11,3,Tabla15[[#This Row],[LARGO]]=14,4,Tabla15[[#This Row],[LARGO]]=17,5,Tabla15[[#This Row],[LARGO]]=20,6)</f>
        <v>4</v>
      </c>
    </row>
    <row r="1042" spans="1:25">
      <c r="A1042" s="42" t="str">
        <f>Tabla15[[#This Row],[cedula]]&amp;Tabla15[[#This Row],[CTA]]&amp;Tabla15[[#This Row],[prog]]</f>
        <v>402274474022.1.1.2.0801</v>
      </c>
      <c r="B1042" s="21" t="s">
        <v>1786</v>
      </c>
      <c r="C1042" s="59" t="s">
        <v>1807</v>
      </c>
      <c r="D1042" s="59" t="s">
        <v>5730</v>
      </c>
      <c r="E1042" s="59" t="s">
        <v>5731</v>
      </c>
      <c r="F1042" s="59" t="s">
        <v>1911</v>
      </c>
      <c r="G1042" s="59" t="s">
        <v>1892</v>
      </c>
      <c r="H1042" s="21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042" s="21" t="str">
        <f>_xlfn.XLOOKUP(Tabla15[[#This Row],[cedula]],MINC_022025[CATEGORIA_PROPIA],MINC_022025[CARGO],_xlfn.XLOOKUP(Tabla15[[#This Row],[COD]],TNOMINA[CODIGO],TNOMINA[cargo]))</f>
        <v>CONTADOR (A)</v>
      </c>
      <c r="J1042" s="21" t="str">
        <f>_xlfn.XLOOKUP(Tabla15[[#This Row],[cedula]],MINC_022025[NUMERO_DOCUMENTO],MINC_022025[LUGAR_FUNCIONES])</f>
        <v>GRAN TEATRO DEL CIBAO</v>
      </c>
      <c r="K10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2" s="21" t="str">
        <f>_xlfn.XLOOKUP(Tabla15[[#This Row],[CARGO]],TSIMPLIFICADO[CARGO],TSIMPLIFICADO[CATEGORIA DEL SERVIDOR],Tabla15[[#This Row],[TIPO]])</f>
        <v>TEMPORALES</v>
      </c>
      <c r="M1042" s="21" t="str">
        <f>IF(Tabla15[[#This Row],[CTA]]="2.1.1.3.01","TRAMITE DE PENSION",IF(Tabla15[[#This Row],[CAT1]]&lt;&gt;"",Tabla15[[#This Row],[CAT1]],Tabla15[[#This Row],[CAT2]]))</f>
        <v>TEMPORALES</v>
      </c>
      <c r="N1042" s="86">
        <f>_xlfn.XLOOKUP(Tabla15[[#This Row],[cedula]],TFECHA[cedula],TFECHA[desde],"")</f>
        <v>45200</v>
      </c>
      <c r="O1042" s="86" t="str">
        <f>_xlfn.XLOOKUP(Tabla15[[#This Row],[cedula]],TFECHA[cedula],TFECHA[hasta],"")</f>
        <v>N/A</v>
      </c>
      <c r="P1042" s="34">
        <f>_xlfn.XLOOKUP(Tabla15[[#This Row],[COD]],TNOMINA[CODIGO],TNOMINA[sbruto])</f>
        <v>50000</v>
      </c>
      <c r="Q1042" s="34">
        <f>_xlfn.XLOOKUP(Tabla15[[#This Row],[COD]],TNOMINA[CODIGO],TNOMINA[ISR])</f>
        <v>1854</v>
      </c>
      <c r="R1042" s="34">
        <f>_xlfn.XLOOKUP(Tabla15[[#This Row],[COD]],TNOMINA[CODIGO],TNOMINA[SFS])</f>
        <v>1520</v>
      </c>
      <c r="S1042" s="34">
        <f>_xlfn.XLOOKUP(Tabla15[[#This Row],[COD]],TNOMINA[CODIGO],TNOMINA[AFP])</f>
        <v>1435</v>
      </c>
      <c r="T1042" s="34">
        <f>_xlfn.XLOOKUP(Tabla15[[#This Row],[COD]],TNOMINA[CODIGO],TNOMINA[Otros Descuentos])</f>
        <v>25</v>
      </c>
      <c r="U1042" s="34">
        <f>_xlfn.XLOOKUP(Tabla15[[#This Row],[COD]],TNOMINA[CODIGO],TNOMINA[sneto])</f>
        <v>45166</v>
      </c>
      <c r="V1042" s="21" t="str" cm="1">
        <f t="array" ref="V1042">_xlfn.XLOOKUP(Tabla15[[#This Row],[cedula]],MINC_022025[NUMERO_DOCUMENTO],LEFT(MINC_022025[GENERO],1))</f>
        <v>M</v>
      </c>
      <c r="W1042" s="56" t="str">
        <f>_xlfn.XLOOKUP(Tabla15[[#This Row],[DIRECCIÓN O DEPARTAMENTO]],MINC_022025[LUGAR_FUNCIONES],MINC_022025[LUGAR_FUNCIONES_CODIGO])</f>
        <v>01.83.02.00.02</v>
      </c>
      <c r="X1042" s="21">
        <f>LEN(Tabla15[[#This Row],[CODIGO LUGAR]])</f>
        <v>14</v>
      </c>
      <c r="Y1042" s="21" cm="1">
        <f t="array" ref="Y1042">_xlfn.IFS(Tabla15[[#This Row],[LARGO]]=5,1,Tabla15[[#This Row],[LARGO]]=8,2,Tabla15[[#This Row],[LARGO]]=11,3,Tabla15[[#This Row],[LARGO]]=14,4,Tabla15[[#This Row],[LARGO]]=17,5,Tabla15[[#This Row],[LARGO]]=20,6)</f>
        <v>4</v>
      </c>
    </row>
    <row r="1043" spans="1:25">
      <c r="A1043" s="42" t="str">
        <f>Tabla15[[#This Row],[cedula]]&amp;Tabla15[[#This Row],[CTA]]&amp;Tabla15[[#This Row],[prog]]</f>
        <v>402208529962.1.1.2.0801</v>
      </c>
      <c r="B1043" s="21" t="s">
        <v>1786</v>
      </c>
      <c r="C1043" s="59" t="s">
        <v>1807</v>
      </c>
      <c r="D1043" s="59" t="s">
        <v>5730</v>
      </c>
      <c r="E1043" s="59" t="s">
        <v>5731</v>
      </c>
      <c r="F1043" s="59" t="s">
        <v>1911</v>
      </c>
      <c r="G1043" s="59" t="s">
        <v>2777</v>
      </c>
      <c r="H1043" s="21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043" s="21" t="str">
        <f>_xlfn.XLOOKUP(Tabla15[[#This Row],[cedula]],MINC_022025[CATEGORIA_PROPIA],MINC_022025[CARGO],_xlfn.XLOOKUP(Tabla15[[#This Row],[COD]],TNOMINA[CODIGO],TNOMINA[cargo]))</f>
        <v>ANALISTA LEGAL</v>
      </c>
      <c r="J1043" s="21" t="str">
        <f>_xlfn.XLOOKUP(Tabla15[[#This Row],[cedula]],MINC_022025[NUMERO_DOCUMENTO],MINC_022025[LUGAR_FUNCIONES])</f>
        <v>GRAN TEATRO DEL CIBAO</v>
      </c>
      <c r="K10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3" s="21" t="str">
        <f>_xlfn.XLOOKUP(Tabla15[[#This Row],[CARGO]],TSIMPLIFICADO[CARGO],TSIMPLIFICADO[CATEGORIA DEL SERVIDOR],Tabla15[[#This Row],[TIPO]])</f>
        <v>TEMPORALES</v>
      </c>
      <c r="M1043" s="21" t="str">
        <f>IF(Tabla15[[#This Row],[CTA]]="2.1.1.3.01","TRAMITE DE PENSION",IF(Tabla15[[#This Row],[CAT1]]&lt;&gt;"",Tabla15[[#This Row],[CAT1]],Tabla15[[#This Row],[CAT2]]))</f>
        <v>TEMPORALES</v>
      </c>
      <c r="N1043" s="86">
        <f>_xlfn.XLOOKUP(Tabla15[[#This Row],[cedula]],TFECHA[cedula],TFECHA[desde],"")</f>
        <v>45383</v>
      </c>
      <c r="O1043" s="86" t="str">
        <f>_xlfn.XLOOKUP(Tabla15[[#This Row],[cedula]],TFECHA[cedula],TFECHA[hasta],"")</f>
        <v>N/A</v>
      </c>
      <c r="P1043" s="34">
        <f>_xlfn.XLOOKUP(Tabla15[[#This Row],[COD]],TNOMINA[CODIGO],TNOMINA[sbruto])</f>
        <v>50000</v>
      </c>
      <c r="Q1043" s="34">
        <f>_xlfn.XLOOKUP(Tabla15[[#This Row],[COD]],TNOMINA[CODIGO],TNOMINA[ISR])</f>
        <v>1854</v>
      </c>
      <c r="R1043" s="34">
        <f>_xlfn.XLOOKUP(Tabla15[[#This Row],[COD]],TNOMINA[CODIGO],TNOMINA[SFS])</f>
        <v>1520</v>
      </c>
      <c r="S1043" s="34">
        <f>_xlfn.XLOOKUP(Tabla15[[#This Row],[COD]],TNOMINA[CODIGO],TNOMINA[AFP])</f>
        <v>1435</v>
      </c>
      <c r="T1043" s="34">
        <f>_xlfn.XLOOKUP(Tabla15[[#This Row],[COD]],TNOMINA[CODIGO],TNOMINA[Otros Descuentos])</f>
        <v>25</v>
      </c>
      <c r="U1043" s="34">
        <f>_xlfn.XLOOKUP(Tabla15[[#This Row],[COD]],TNOMINA[CODIGO],TNOMINA[sneto])</f>
        <v>45166</v>
      </c>
      <c r="V1043" s="21" t="str" cm="1">
        <f t="array" ref="V1043">_xlfn.XLOOKUP(Tabla15[[#This Row],[cedula]],MINC_022025[NUMERO_DOCUMENTO],LEFT(MINC_022025[GENERO],1))</f>
        <v>M</v>
      </c>
      <c r="W1043" s="56" t="str">
        <f>_xlfn.XLOOKUP(Tabla15[[#This Row],[DIRECCIÓN O DEPARTAMENTO]],MINC_022025[LUGAR_FUNCIONES],MINC_022025[LUGAR_FUNCIONES_CODIGO])</f>
        <v>01.83.02.00.02</v>
      </c>
      <c r="X1043" s="21">
        <f>LEN(Tabla15[[#This Row],[CODIGO LUGAR]])</f>
        <v>14</v>
      </c>
      <c r="Y1043" s="21" cm="1">
        <f t="array" ref="Y1043">_xlfn.IFS(Tabla15[[#This Row],[LARGO]]=5,1,Tabla15[[#This Row],[LARGO]]=8,2,Tabla15[[#This Row],[LARGO]]=11,3,Tabla15[[#This Row],[LARGO]]=14,4,Tabla15[[#This Row],[LARGO]]=17,5,Tabla15[[#This Row],[LARGO]]=20,6)</f>
        <v>4</v>
      </c>
    </row>
    <row r="1044" spans="1:25">
      <c r="A1044" s="42" t="str">
        <f>Tabla15[[#This Row],[cedula]]&amp;Tabla15[[#This Row],[CTA]]&amp;Tabla15[[#This Row],[prog]]</f>
        <v>031035870222.1.1.2.0801</v>
      </c>
      <c r="B1044" s="21" t="s">
        <v>1786</v>
      </c>
      <c r="C1044" s="59" t="s">
        <v>1807</v>
      </c>
      <c r="D1044" s="59" t="s">
        <v>5730</v>
      </c>
      <c r="E1044" s="59" t="s">
        <v>5731</v>
      </c>
      <c r="F1044" s="59" t="s">
        <v>1911</v>
      </c>
      <c r="G1044" s="59" t="s">
        <v>1681</v>
      </c>
      <c r="H1044" s="21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044" s="21" t="str">
        <f>_xlfn.XLOOKUP(Tabla15[[#This Row],[cedula]],MINC_022025[CATEGORIA_PROPIA],MINC_022025[CARGO],_xlfn.XLOOKUP(Tabla15[[#This Row],[COD]],TNOMINA[CODIGO],TNOMINA[cargo]))</f>
        <v>ANALISTA DE COMPRAS Y CONTRATA</v>
      </c>
      <c r="J1044" s="21" t="str">
        <f>_xlfn.XLOOKUP(Tabla15[[#This Row],[cedula]],MINC_022025[NUMERO_DOCUMENTO],MINC_022025[LUGAR_FUNCIONES])</f>
        <v>GRAN TEATRO DEL CIBAO</v>
      </c>
      <c r="K10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4" s="21" t="str">
        <f>_xlfn.XLOOKUP(Tabla15[[#This Row],[CARGO]],TSIMPLIFICADO[CARGO],TSIMPLIFICADO[CATEGORIA DEL SERVIDOR],Tabla15[[#This Row],[TIPO]])</f>
        <v>TEMPORALES</v>
      </c>
      <c r="M1044" s="21" t="str">
        <f>IF(Tabla15[[#This Row],[CTA]]="2.1.1.3.01","TRAMITE DE PENSION",IF(Tabla15[[#This Row],[CAT1]]&lt;&gt;"",Tabla15[[#This Row],[CAT1]],Tabla15[[#This Row],[CAT2]]))</f>
        <v>TEMPORALES</v>
      </c>
      <c r="N1044" s="86">
        <f>_xlfn.XLOOKUP(Tabla15[[#This Row],[cedula]],TFECHA[cedula],TFECHA[desde],"")</f>
        <v>45323</v>
      </c>
      <c r="O1044" s="86" t="str">
        <f>_xlfn.XLOOKUP(Tabla15[[#This Row],[cedula]],TFECHA[cedula],TFECHA[hasta],"")</f>
        <v>N/A</v>
      </c>
      <c r="P1044" s="34">
        <f>_xlfn.XLOOKUP(Tabla15[[#This Row],[COD]],TNOMINA[CODIGO],TNOMINA[sbruto])</f>
        <v>45000</v>
      </c>
      <c r="Q1044" s="34">
        <f>_xlfn.XLOOKUP(Tabla15[[#This Row],[COD]],TNOMINA[CODIGO],TNOMINA[ISR])</f>
        <v>891.01</v>
      </c>
      <c r="R1044" s="34">
        <f>_xlfn.XLOOKUP(Tabla15[[#This Row],[COD]],TNOMINA[CODIGO],TNOMINA[SFS])</f>
        <v>1368</v>
      </c>
      <c r="S1044" s="34">
        <f>_xlfn.XLOOKUP(Tabla15[[#This Row],[COD]],TNOMINA[CODIGO],TNOMINA[AFP])</f>
        <v>1291.5</v>
      </c>
      <c r="T1044" s="34">
        <f>_xlfn.XLOOKUP(Tabla15[[#This Row],[COD]],TNOMINA[CODIGO],TNOMINA[Otros Descuentos])</f>
        <v>1740.4599999999991</v>
      </c>
      <c r="U1044" s="34">
        <f>_xlfn.XLOOKUP(Tabla15[[#This Row],[COD]],TNOMINA[CODIGO],TNOMINA[sneto])</f>
        <v>39709.03</v>
      </c>
      <c r="V1044" s="21" t="str" cm="1">
        <f t="array" ref="V1044">_xlfn.XLOOKUP(Tabla15[[#This Row],[cedula]],MINC_022025[NUMERO_DOCUMENTO],LEFT(MINC_022025[GENERO],1))</f>
        <v>F</v>
      </c>
      <c r="W1044" s="56" t="str">
        <f>_xlfn.XLOOKUP(Tabla15[[#This Row],[DIRECCIÓN O DEPARTAMENTO]],MINC_022025[LUGAR_FUNCIONES],MINC_022025[LUGAR_FUNCIONES_CODIGO])</f>
        <v>01.83.02.00.02</v>
      </c>
      <c r="X1044" s="21">
        <f>LEN(Tabla15[[#This Row],[CODIGO LUGAR]])</f>
        <v>14</v>
      </c>
      <c r="Y1044" s="21" cm="1">
        <f t="array" ref="Y1044">_xlfn.IFS(Tabla15[[#This Row],[LARGO]]=5,1,Tabla15[[#This Row],[LARGO]]=8,2,Tabla15[[#This Row],[LARGO]]=11,3,Tabla15[[#This Row],[LARGO]]=14,4,Tabla15[[#This Row],[LARGO]]=17,5,Tabla15[[#This Row],[LARGO]]=20,6)</f>
        <v>4</v>
      </c>
    </row>
    <row r="1045" spans="1:25">
      <c r="A1045" s="42" t="str">
        <f>Tabla15[[#This Row],[cedula]]&amp;Tabla15[[#This Row],[CTA]]&amp;Tabla15[[#This Row],[prog]]</f>
        <v>031049874782.1.1.2.0801</v>
      </c>
      <c r="B1045" s="21" t="s">
        <v>1786</v>
      </c>
      <c r="C1045" s="59" t="s">
        <v>1807</v>
      </c>
      <c r="D1045" s="59" t="s">
        <v>5730</v>
      </c>
      <c r="E1045" s="59" t="s">
        <v>5731</v>
      </c>
      <c r="F1045" s="59" t="s">
        <v>1911</v>
      </c>
      <c r="G1045" s="59" t="s">
        <v>3015</v>
      </c>
      <c r="H1045" s="21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045" s="21" t="str">
        <f>_xlfn.XLOOKUP(Tabla15[[#This Row],[cedula]],MINC_022025[CATEGORIA_PROPIA],MINC_022025[CARGO],_xlfn.XLOOKUP(Tabla15[[#This Row],[COD]],TNOMINA[CODIGO],TNOMINA[cargo]))</f>
        <v>TECNICO ADMINISTRATIVO</v>
      </c>
      <c r="J1045" s="21" t="str">
        <f>_xlfn.XLOOKUP(Tabla15[[#This Row],[cedula]],MINC_022025[NUMERO_DOCUMENTO],MINC_022025[LUGAR_FUNCIONES])</f>
        <v>GRAN TEATRO DEL CIBAO</v>
      </c>
      <c r="K10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5" s="21" t="str">
        <f>_xlfn.XLOOKUP(Tabla15[[#This Row],[CARGO]],TSIMPLIFICADO[CARGO],TSIMPLIFICADO[CATEGORIA DEL SERVIDOR],Tabla15[[#This Row],[TIPO]])</f>
        <v>TEMPORALES</v>
      </c>
      <c r="M1045" s="21" t="str">
        <f>IF(Tabla15[[#This Row],[CTA]]="2.1.1.3.01","TRAMITE DE PENSION",IF(Tabla15[[#This Row],[CAT1]]&lt;&gt;"",Tabla15[[#This Row],[CAT1]],Tabla15[[#This Row],[CAT2]]))</f>
        <v>TEMPORALES</v>
      </c>
      <c r="N1045" s="86">
        <f>_xlfn.XLOOKUP(Tabla15[[#This Row],[cedula]],TFECHA[cedula],TFECHA[desde],"")</f>
        <v>45566</v>
      </c>
      <c r="O1045" s="86" t="str">
        <f>_xlfn.XLOOKUP(Tabla15[[#This Row],[cedula]],TFECHA[cedula],TFECHA[hasta],"")</f>
        <v>N/A</v>
      </c>
      <c r="P1045" s="34">
        <f>_xlfn.XLOOKUP(Tabla15[[#This Row],[COD]],TNOMINA[CODIGO],TNOMINA[sbruto])</f>
        <v>45000</v>
      </c>
      <c r="Q1045" s="34">
        <f>_xlfn.XLOOKUP(Tabla15[[#This Row],[COD]],TNOMINA[CODIGO],TNOMINA[ISR])</f>
        <v>1148.33</v>
      </c>
      <c r="R1045" s="34">
        <f>_xlfn.XLOOKUP(Tabla15[[#This Row],[COD]],TNOMINA[CODIGO],TNOMINA[SFS])</f>
        <v>1368</v>
      </c>
      <c r="S1045" s="34">
        <f>_xlfn.XLOOKUP(Tabla15[[#This Row],[COD]],TNOMINA[CODIGO],TNOMINA[AFP])</f>
        <v>1291.5</v>
      </c>
      <c r="T1045" s="34">
        <f>_xlfn.XLOOKUP(Tabla15[[#This Row],[COD]],TNOMINA[CODIGO],TNOMINA[Otros Descuentos])</f>
        <v>25</v>
      </c>
      <c r="U1045" s="34">
        <f>_xlfn.XLOOKUP(Tabla15[[#This Row],[COD]],TNOMINA[CODIGO],TNOMINA[sneto])</f>
        <v>41167.17</v>
      </c>
      <c r="V1045" s="21" t="str" cm="1">
        <f t="array" ref="V1045">_xlfn.XLOOKUP(Tabla15[[#This Row],[cedula]],MINC_022025[NUMERO_DOCUMENTO],LEFT(MINC_022025[GENERO],1))</f>
        <v>F</v>
      </c>
      <c r="W1045" s="56" t="str">
        <f>_xlfn.XLOOKUP(Tabla15[[#This Row],[DIRECCIÓN O DEPARTAMENTO]],MINC_022025[LUGAR_FUNCIONES],MINC_022025[LUGAR_FUNCIONES_CODIGO])</f>
        <v>01.83.02.00.02</v>
      </c>
      <c r="X1045" s="21">
        <f>LEN(Tabla15[[#This Row],[CODIGO LUGAR]])</f>
        <v>14</v>
      </c>
      <c r="Y1045" s="21" cm="1">
        <f t="array" ref="Y1045">_xlfn.IFS(Tabla15[[#This Row],[LARGO]]=5,1,Tabla15[[#This Row],[LARGO]]=8,2,Tabla15[[#This Row],[LARGO]]=11,3,Tabla15[[#This Row],[LARGO]]=14,4,Tabla15[[#This Row],[LARGO]]=17,5,Tabla15[[#This Row],[LARGO]]=20,6)</f>
        <v>4</v>
      </c>
    </row>
    <row r="1046" spans="1:25">
      <c r="A1046" s="42" t="str">
        <f>Tabla15[[#This Row],[cedula]]&amp;Tabla15[[#This Row],[CTA]]&amp;Tabla15[[#This Row],[prog]]</f>
        <v>402099715852.1.1.2.0801</v>
      </c>
      <c r="B1046" s="21" t="s">
        <v>1786</v>
      </c>
      <c r="C1046" s="59" t="s">
        <v>1807</v>
      </c>
      <c r="D1046" s="59" t="s">
        <v>5730</v>
      </c>
      <c r="E1046" s="59" t="s">
        <v>5731</v>
      </c>
      <c r="F1046" s="59" t="s">
        <v>1911</v>
      </c>
      <c r="G1046" s="59" t="s">
        <v>2046</v>
      </c>
      <c r="H1046" s="21" t="str">
        <f>_xlfn.XLOOKUP(Tabla15[[#This Row],[cedula]],MINC_022025[CATEGORIA_PROPIA],MINC_022025[FECHA_INGRESO_PRIMER_CARGO],_xlfn.XLOOKUP(Tabla15[[#This Row],[COD]],TNOMINA[CODIGO],TNOMINA[nombre]))</f>
        <v>JOHAN MARCOS HERNANDEZ CARRASCO</v>
      </c>
      <c r="I1046" s="21" t="str">
        <f>_xlfn.XLOOKUP(Tabla15[[#This Row],[cedula]],MINC_022025[CATEGORIA_PROPIA],MINC_022025[CARGO],_xlfn.XLOOKUP(Tabla15[[#This Row],[COD]],TNOMINA[CODIGO],TNOMINA[cargo]))</f>
        <v>TECNICO CONTABILIDAD</v>
      </c>
      <c r="J1046" s="21" t="str">
        <f>_xlfn.XLOOKUP(Tabla15[[#This Row],[cedula]],MINC_022025[NUMERO_DOCUMENTO],MINC_022025[LUGAR_FUNCIONES])</f>
        <v>GRAN TEATRO DEL CIBAO</v>
      </c>
      <c r="K10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6" s="21" t="str">
        <f>_xlfn.XLOOKUP(Tabla15[[#This Row],[CARGO]],TSIMPLIFICADO[CARGO],TSIMPLIFICADO[CATEGORIA DEL SERVIDOR],Tabla15[[#This Row],[TIPO]])</f>
        <v>TEMPORALES</v>
      </c>
      <c r="M1046" s="21" t="str">
        <f>IF(Tabla15[[#This Row],[CTA]]="2.1.1.3.01","TRAMITE DE PENSION",IF(Tabla15[[#This Row],[CAT1]]&lt;&gt;"",Tabla15[[#This Row],[CAT1]],Tabla15[[#This Row],[CAT2]]))</f>
        <v>TEMPORALES</v>
      </c>
      <c r="N1046" s="86">
        <f>_xlfn.XLOOKUP(Tabla15[[#This Row],[cedula]],TFECHA[cedula],TFECHA[desde],"")</f>
        <v>45261</v>
      </c>
      <c r="O1046" s="86" t="str">
        <f>_xlfn.XLOOKUP(Tabla15[[#This Row],[cedula]],TFECHA[cedula],TFECHA[hasta],"")</f>
        <v>N/A</v>
      </c>
      <c r="P1046" s="34">
        <f>_xlfn.XLOOKUP(Tabla15[[#This Row],[COD]],TNOMINA[CODIGO],TNOMINA[sbruto])</f>
        <v>36000</v>
      </c>
      <c r="Q1046" s="34">
        <f>_xlfn.XLOOKUP(Tabla15[[#This Row],[COD]],TNOMINA[CODIGO],TNOMINA[ISR])</f>
        <v>0</v>
      </c>
      <c r="R1046" s="34">
        <f>_xlfn.XLOOKUP(Tabla15[[#This Row],[COD]],TNOMINA[CODIGO],TNOMINA[SFS])</f>
        <v>1094.4000000000001</v>
      </c>
      <c r="S1046" s="34">
        <f>_xlfn.XLOOKUP(Tabla15[[#This Row],[COD]],TNOMINA[CODIGO],TNOMINA[AFP])</f>
        <v>1033.2</v>
      </c>
      <c r="T1046" s="34">
        <f>_xlfn.XLOOKUP(Tabla15[[#This Row],[COD]],TNOMINA[CODIGO],TNOMINA[Otros Descuentos])</f>
        <v>0</v>
      </c>
      <c r="U1046" s="34">
        <f>_xlfn.XLOOKUP(Tabla15[[#This Row],[COD]],TNOMINA[CODIGO],TNOMINA[sneto])</f>
        <v>32131.94</v>
      </c>
      <c r="V1046" s="21" t="str" cm="1">
        <f t="array" ref="V1046">_xlfn.XLOOKUP(Tabla15[[#This Row],[cedula]],MINC_022025[NUMERO_DOCUMENTO],LEFT(MINC_022025[GENERO],1))</f>
        <v>M</v>
      </c>
      <c r="W1046" s="56" t="str">
        <f>_xlfn.XLOOKUP(Tabla15[[#This Row],[DIRECCIÓN O DEPARTAMENTO]],MINC_022025[LUGAR_FUNCIONES],MINC_022025[LUGAR_FUNCIONES_CODIGO])</f>
        <v>01.83.02.00.02</v>
      </c>
      <c r="X1046" s="21">
        <f>LEN(Tabla15[[#This Row],[CODIGO LUGAR]])</f>
        <v>14</v>
      </c>
      <c r="Y1046" s="21" cm="1">
        <f t="array" ref="Y1046">_xlfn.IFS(Tabla15[[#This Row],[LARGO]]=5,1,Tabla15[[#This Row],[LARGO]]=8,2,Tabla15[[#This Row],[LARGO]]=11,3,Tabla15[[#This Row],[LARGO]]=14,4,Tabla15[[#This Row],[LARGO]]=17,5,Tabla15[[#This Row],[LARGO]]=20,6)</f>
        <v>4</v>
      </c>
    </row>
    <row r="1047" spans="1:25">
      <c r="A1047" s="42" t="str">
        <f>Tabla15[[#This Row],[cedula]]&amp;Tabla15[[#This Row],[CTA]]&amp;Tabla15[[#This Row],[prog]]</f>
        <v>031010300902.1.1.2.0801</v>
      </c>
      <c r="B1047" s="21" t="s">
        <v>1786</v>
      </c>
      <c r="C1047" s="59" t="s">
        <v>1807</v>
      </c>
      <c r="D1047" s="59" t="s">
        <v>5730</v>
      </c>
      <c r="E1047" s="59" t="s">
        <v>5731</v>
      </c>
      <c r="F1047" s="59" t="s">
        <v>1911</v>
      </c>
      <c r="G1047" s="59" t="s">
        <v>2008</v>
      </c>
      <c r="H1047" s="21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047" s="21" t="str">
        <f>_xlfn.XLOOKUP(Tabla15[[#This Row],[cedula]],MINC_022025[CATEGORIA_PROPIA],MINC_022025[CARGO],_xlfn.XLOOKUP(Tabla15[[#This Row],[COD]],TNOMINA[CODIGO],TNOMINA[cargo]))</f>
        <v>ANIMADOR CULTURAL</v>
      </c>
      <c r="J1047" s="21" t="str">
        <f>_xlfn.XLOOKUP(Tabla15[[#This Row],[cedula]],MINC_022025[NUMERO_DOCUMENTO],MINC_022025[LUGAR_FUNCIONES])</f>
        <v>GRAN TEATRO DEL CIBAO</v>
      </c>
      <c r="K10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7" s="21" t="str">
        <f>_xlfn.XLOOKUP(Tabla15[[#This Row],[CARGO]],TSIMPLIFICADO[CARGO],TSIMPLIFICADO[CATEGORIA DEL SERVIDOR],Tabla15[[#This Row],[TIPO]])</f>
        <v>TEMPORALES</v>
      </c>
      <c r="M1047" s="21" t="str">
        <f>IF(Tabla15[[#This Row],[CTA]]="2.1.1.3.01","TRAMITE DE PENSION",IF(Tabla15[[#This Row],[CAT1]]&lt;&gt;"",Tabla15[[#This Row],[CAT1]],Tabla15[[#This Row],[CAT2]]))</f>
        <v>TEMPORALES</v>
      </c>
      <c r="N1047" s="86">
        <f>_xlfn.XLOOKUP(Tabla15[[#This Row],[cedula]],TFECHA[cedula],TFECHA[desde],"")</f>
        <v>45261</v>
      </c>
      <c r="O1047" s="86" t="str">
        <f>_xlfn.XLOOKUP(Tabla15[[#This Row],[cedula]],TFECHA[cedula],TFECHA[hasta],"")</f>
        <v>N/A</v>
      </c>
      <c r="P1047" s="34">
        <f>_xlfn.XLOOKUP(Tabla15[[#This Row],[COD]],TNOMINA[CODIGO],TNOMINA[sbruto])</f>
        <v>30000</v>
      </c>
      <c r="Q1047" s="34">
        <f>_xlfn.XLOOKUP(Tabla15[[#This Row],[COD]],TNOMINA[CODIGO],TNOMINA[ISR])</f>
        <v>0</v>
      </c>
      <c r="R1047" s="34">
        <f>_xlfn.XLOOKUP(Tabla15[[#This Row],[COD]],TNOMINA[CODIGO],TNOMINA[SFS])</f>
        <v>912</v>
      </c>
      <c r="S1047" s="34">
        <f>_xlfn.XLOOKUP(Tabla15[[#This Row],[COD]],TNOMINA[CODIGO],TNOMINA[AFP])</f>
        <v>861</v>
      </c>
      <c r="T1047" s="34">
        <f>_xlfn.XLOOKUP(Tabla15[[#This Row],[COD]],TNOMINA[CODIGO],TNOMINA[Otros Descuentos])</f>
        <v>0</v>
      </c>
      <c r="U1047" s="34">
        <f>_xlfn.XLOOKUP(Tabla15[[#This Row],[COD]],TNOMINA[CODIGO],TNOMINA[sneto])</f>
        <v>28202</v>
      </c>
      <c r="V1047" s="21" t="str" cm="1">
        <f t="array" ref="V1047">_xlfn.XLOOKUP(Tabla15[[#This Row],[cedula]],MINC_022025[NUMERO_DOCUMENTO],LEFT(MINC_022025[GENERO],1))</f>
        <v>F</v>
      </c>
      <c r="W1047" s="56" t="str">
        <f>_xlfn.XLOOKUP(Tabla15[[#This Row],[DIRECCIÓN O DEPARTAMENTO]],MINC_022025[LUGAR_FUNCIONES],MINC_022025[LUGAR_FUNCIONES_CODIGO])</f>
        <v>01.83.02.00.02</v>
      </c>
      <c r="X1047" s="21">
        <f>LEN(Tabla15[[#This Row],[CODIGO LUGAR]])</f>
        <v>14</v>
      </c>
      <c r="Y1047" s="21" cm="1">
        <f t="array" ref="Y1047">_xlfn.IFS(Tabla15[[#This Row],[LARGO]]=5,1,Tabla15[[#This Row],[LARGO]]=8,2,Tabla15[[#This Row],[LARGO]]=11,3,Tabla15[[#This Row],[LARGO]]=14,4,Tabla15[[#This Row],[LARGO]]=17,5,Tabla15[[#This Row],[LARGO]]=20,6)</f>
        <v>4</v>
      </c>
    </row>
    <row r="1048" spans="1:25">
      <c r="A1048" s="42" t="str">
        <f>Tabla15[[#This Row],[cedula]]&amp;Tabla15[[#This Row],[CTA]]&amp;Tabla15[[#This Row],[prog]]</f>
        <v>031049153962.1.1.2.0801</v>
      </c>
      <c r="B1048" s="21" t="s">
        <v>1786</v>
      </c>
      <c r="C1048" s="59" t="s">
        <v>1807</v>
      </c>
      <c r="D1048" s="59" t="s">
        <v>5730</v>
      </c>
      <c r="E1048" s="59" t="s">
        <v>5731</v>
      </c>
      <c r="F1048" s="59" t="s">
        <v>1911</v>
      </c>
      <c r="G1048" s="59" t="s">
        <v>2096</v>
      </c>
      <c r="H1048" s="21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048" s="21" t="str">
        <f>_xlfn.XLOOKUP(Tabla15[[#This Row],[cedula]],MINC_022025[CATEGORIA_PROPIA],MINC_022025[CARGO],_xlfn.XLOOKUP(Tabla15[[#This Row],[COD]],TNOMINA[CODIGO],TNOMINA[cargo]))</f>
        <v>TECNICO DE COMUNICACIONES</v>
      </c>
      <c r="J1048" s="21" t="str">
        <f>_xlfn.XLOOKUP(Tabla15[[#This Row],[cedula]],MINC_022025[NUMERO_DOCUMENTO],MINC_022025[LUGAR_FUNCIONES])</f>
        <v>GRAN TEATRO DEL CIBAO</v>
      </c>
      <c r="K10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8" s="21" t="str">
        <f>_xlfn.XLOOKUP(Tabla15[[#This Row],[CARGO]],TSIMPLIFICADO[CARGO],TSIMPLIFICADO[CATEGORIA DEL SERVIDOR],Tabla15[[#This Row],[TIPO]])</f>
        <v>TEMPORALES</v>
      </c>
      <c r="M1048" s="21" t="str">
        <f>IF(Tabla15[[#This Row],[CTA]]="2.1.1.3.01","TRAMITE DE PENSION",IF(Tabla15[[#This Row],[CAT1]]&lt;&gt;"",Tabla15[[#This Row],[CAT1]],Tabla15[[#This Row],[CAT2]]))</f>
        <v>TEMPORALES</v>
      </c>
      <c r="N1048" s="86">
        <f>_xlfn.XLOOKUP(Tabla15[[#This Row],[cedula]],TFECHA[cedula],TFECHA[desde],"")</f>
        <v>45261</v>
      </c>
      <c r="O1048" s="86" t="str">
        <f>_xlfn.XLOOKUP(Tabla15[[#This Row],[cedula]],TFECHA[cedula],TFECHA[hasta],"")</f>
        <v>N/A</v>
      </c>
      <c r="P1048" s="34">
        <f>_xlfn.XLOOKUP(Tabla15[[#This Row],[COD]],TNOMINA[CODIGO],TNOMINA[sbruto])</f>
        <v>30000</v>
      </c>
      <c r="Q1048" s="34">
        <f>_xlfn.XLOOKUP(Tabla15[[#This Row],[COD]],TNOMINA[CODIGO],TNOMINA[ISR])</f>
        <v>0</v>
      </c>
      <c r="R1048" s="34">
        <f>_xlfn.XLOOKUP(Tabla15[[#This Row],[COD]],TNOMINA[CODIGO],TNOMINA[SFS])</f>
        <v>912</v>
      </c>
      <c r="S1048" s="34">
        <f>_xlfn.XLOOKUP(Tabla15[[#This Row],[COD]],TNOMINA[CODIGO],TNOMINA[AFP])</f>
        <v>861</v>
      </c>
      <c r="T1048" s="34">
        <f>_xlfn.XLOOKUP(Tabla15[[#This Row],[COD]],TNOMINA[CODIGO],TNOMINA[Otros Descuentos])</f>
        <v>0</v>
      </c>
      <c r="U1048" s="34">
        <f>_xlfn.XLOOKUP(Tabla15[[#This Row],[COD]],TNOMINA[CODIGO],TNOMINA[sneto])</f>
        <v>28202</v>
      </c>
      <c r="V1048" s="21" t="str" cm="1">
        <f t="array" ref="V1048">_xlfn.XLOOKUP(Tabla15[[#This Row],[cedula]],MINC_022025[NUMERO_DOCUMENTO],LEFT(MINC_022025[GENERO],1))</f>
        <v>M</v>
      </c>
      <c r="W1048" s="56" t="str">
        <f>_xlfn.XLOOKUP(Tabla15[[#This Row],[DIRECCIÓN O DEPARTAMENTO]],MINC_022025[LUGAR_FUNCIONES],MINC_022025[LUGAR_FUNCIONES_CODIGO])</f>
        <v>01.83.02.00.02</v>
      </c>
      <c r="X1048" s="21">
        <f>LEN(Tabla15[[#This Row],[CODIGO LUGAR]])</f>
        <v>14</v>
      </c>
      <c r="Y1048" s="21" cm="1">
        <f t="array" ref="Y1048">_xlfn.IFS(Tabla15[[#This Row],[LARGO]]=5,1,Tabla15[[#This Row],[LARGO]]=8,2,Tabla15[[#This Row],[LARGO]]=11,3,Tabla15[[#This Row],[LARGO]]=14,4,Tabla15[[#This Row],[LARGO]]=17,5,Tabla15[[#This Row],[LARGO]]=20,6)</f>
        <v>4</v>
      </c>
    </row>
    <row r="1049" spans="1:25">
      <c r="A1049" s="42" t="str">
        <f>Tabla15[[#This Row],[cedula]]&amp;Tabla15[[#This Row],[CTA]]&amp;Tabla15[[#This Row],[prog]]</f>
        <v>031008232482.1.1.2.0801</v>
      </c>
      <c r="B1049" s="21" t="s">
        <v>1786</v>
      </c>
      <c r="C1049" s="59" t="s">
        <v>1807</v>
      </c>
      <c r="D1049" s="59" t="s">
        <v>5730</v>
      </c>
      <c r="E1049" s="59" t="s">
        <v>5731</v>
      </c>
      <c r="F1049" s="59" t="s">
        <v>1911</v>
      </c>
      <c r="G1049" s="59" t="s">
        <v>2545</v>
      </c>
      <c r="H1049" s="21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049" s="21" t="str">
        <f>_xlfn.XLOOKUP(Tabla15[[#This Row],[cedula]],MINC_022025[CATEGORIA_PROPIA],MINC_022025[CARGO],_xlfn.XLOOKUP(Tabla15[[#This Row],[COD]],TNOMINA[CODIGO],TNOMINA[cargo]))</f>
        <v>GESTOR CULTURAL</v>
      </c>
      <c r="J1049" s="21" t="str">
        <f>_xlfn.XLOOKUP(Tabla15[[#This Row],[cedula]],MINC_022025[NUMERO_DOCUMENTO],MINC_022025[LUGAR_FUNCIONES])</f>
        <v>CENTRO DE LA CULTURA DE SANTIAGO</v>
      </c>
      <c r="K10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49" s="21" t="str">
        <f>_xlfn.XLOOKUP(Tabla15[[#This Row],[CARGO]],TSIMPLIFICADO[CARGO],TSIMPLIFICADO[CATEGORIA DEL SERVIDOR],Tabla15[[#This Row],[TIPO]])</f>
        <v>TEMPORALES</v>
      </c>
      <c r="M1049" s="21" t="str">
        <f>IF(Tabla15[[#This Row],[CTA]]="2.1.1.3.01","TRAMITE DE PENSION",IF(Tabla15[[#This Row],[CAT1]]&lt;&gt;"",Tabla15[[#This Row],[CAT1]],Tabla15[[#This Row],[CAT2]]))</f>
        <v>TEMPORALES</v>
      </c>
      <c r="N1049" s="86">
        <f>_xlfn.XLOOKUP(Tabla15[[#This Row],[cedula]],TFECHA[cedula],TFECHA[desde],"")</f>
        <v>45717</v>
      </c>
      <c r="O1049" s="86" t="str">
        <f>_xlfn.XLOOKUP(Tabla15[[#This Row],[cedula]],TFECHA[cedula],TFECHA[hasta],"")</f>
        <v>N/A</v>
      </c>
      <c r="P1049" s="34">
        <f>_xlfn.XLOOKUP(Tabla15[[#This Row],[COD]],TNOMINA[CODIGO],TNOMINA[sbruto])</f>
        <v>60000</v>
      </c>
      <c r="Q1049" s="34">
        <f>_xlfn.XLOOKUP(Tabla15[[#This Row],[COD]],TNOMINA[CODIGO],TNOMINA[ISR])</f>
        <v>3486.68</v>
      </c>
      <c r="R1049" s="34">
        <f>_xlfn.XLOOKUP(Tabla15[[#This Row],[COD]],TNOMINA[CODIGO],TNOMINA[SFS])</f>
        <v>1824</v>
      </c>
      <c r="S1049" s="34">
        <f>_xlfn.XLOOKUP(Tabla15[[#This Row],[COD]],TNOMINA[CODIGO],TNOMINA[AFP])</f>
        <v>1722</v>
      </c>
      <c r="T1049" s="34">
        <f>_xlfn.XLOOKUP(Tabla15[[#This Row],[COD]],TNOMINA[CODIGO],TNOMINA[Otros Descuentos])</f>
        <v>25</v>
      </c>
      <c r="U1049" s="34">
        <f>_xlfn.XLOOKUP(Tabla15[[#This Row],[COD]],TNOMINA[CODIGO],TNOMINA[sneto])</f>
        <v>52942.32</v>
      </c>
      <c r="V1049" s="21" t="str" cm="1">
        <f t="array" ref="V1049">_xlfn.XLOOKUP(Tabla15[[#This Row],[cedula]],MINC_022025[NUMERO_DOCUMENTO],LEFT(MINC_022025[GENERO],1))</f>
        <v>M</v>
      </c>
      <c r="W1049" s="56" t="str">
        <f>_xlfn.XLOOKUP(Tabla15[[#This Row],[DIRECCIÓN O DEPARTAMENTO]],MINC_022025[LUGAR_FUNCIONES],MINC_022025[LUGAR_FUNCIONES_CODIGO])</f>
        <v>01.83.02.00.03</v>
      </c>
      <c r="X1049" s="21">
        <f>LEN(Tabla15[[#This Row],[CODIGO LUGAR]])</f>
        <v>14</v>
      </c>
      <c r="Y1049" s="21" cm="1">
        <f t="array" ref="Y1049">_xlfn.IFS(Tabla15[[#This Row],[LARGO]]=5,1,Tabla15[[#This Row],[LARGO]]=8,2,Tabla15[[#This Row],[LARGO]]=11,3,Tabla15[[#This Row],[LARGO]]=14,4,Tabla15[[#This Row],[LARGO]]=17,5,Tabla15[[#This Row],[LARGO]]=20,6)</f>
        <v>4</v>
      </c>
    </row>
    <row r="1050" spans="1:25">
      <c r="A1050" s="42" t="str">
        <f>Tabla15[[#This Row],[cedula]]&amp;Tabla15[[#This Row],[CTA]]&amp;Tabla15[[#This Row],[prog]]</f>
        <v>031019938672.1.1.2.0801</v>
      </c>
      <c r="B1050" s="21" t="s">
        <v>1786</v>
      </c>
      <c r="C1050" s="59" t="s">
        <v>1807</v>
      </c>
      <c r="D1050" s="59" t="s">
        <v>5730</v>
      </c>
      <c r="E1050" s="59" t="s">
        <v>5731</v>
      </c>
      <c r="F1050" s="59" t="s">
        <v>1911</v>
      </c>
      <c r="G1050" s="59" t="s">
        <v>1817</v>
      </c>
      <c r="H1050" s="21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050" s="21" t="str">
        <f>_xlfn.XLOOKUP(Tabla15[[#This Row],[cedula]],MINC_022025[CATEGORIA_PROPIA],MINC_022025[CARGO],_xlfn.XLOOKUP(Tabla15[[#This Row],[COD]],TNOMINA[CODIGO],TNOMINA[cargo]))</f>
        <v>COORDINADOR (A)</v>
      </c>
      <c r="J1050" s="21" t="str">
        <f>_xlfn.XLOOKUP(Tabla15[[#This Row],[cedula]],MINC_022025[NUMERO_DOCUMENTO],MINC_022025[LUGAR_FUNCIONES])</f>
        <v>CENTRO DE LA CULTURA DE SANTIAGO</v>
      </c>
      <c r="K10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0" s="21" t="str">
        <f>_xlfn.XLOOKUP(Tabla15[[#This Row],[CARGO]],TSIMPLIFICADO[CARGO],TSIMPLIFICADO[CATEGORIA DEL SERVIDOR],Tabla15[[#This Row],[TIPO]])</f>
        <v>TEMPORALES</v>
      </c>
      <c r="M1050" s="21" t="str">
        <f>IF(Tabla15[[#This Row],[CTA]]="2.1.1.3.01","TRAMITE DE PENSION",IF(Tabla15[[#This Row],[CAT1]]&lt;&gt;"",Tabla15[[#This Row],[CAT1]],Tabla15[[#This Row],[CAT2]]))</f>
        <v>TEMPORALES</v>
      </c>
      <c r="N1050" s="86">
        <f>_xlfn.XLOOKUP(Tabla15[[#This Row],[cedula]],TFECHA[cedula],TFECHA[desde],"")</f>
        <v>45323</v>
      </c>
      <c r="O1050" s="86" t="str">
        <f>_xlfn.XLOOKUP(Tabla15[[#This Row],[cedula]],TFECHA[cedula],TFECHA[hasta],"")</f>
        <v>N/A</v>
      </c>
      <c r="P1050" s="34">
        <f>_xlfn.XLOOKUP(Tabla15[[#This Row],[COD]],TNOMINA[CODIGO],TNOMINA[sbruto])</f>
        <v>55000</v>
      </c>
      <c r="Q1050" s="34">
        <f>_xlfn.XLOOKUP(Tabla15[[#This Row],[COD]],TNOMINA[CODIGO],TNOMINA[ISR])</f>
        <v>2559.6799999999998</v>
      </c>
      <c r="R1050" s="34">
        <f>_xlfn.XLOOKUP(Tabla15[[#This Row],[COD]],TNOMINA[CODIGO],TNOMINA[SFS])</f>
        <v>1672</v>
      </c>
      <c r="S1050" s="34">
        <f>_xlfn.XLOOKUP(Tabla15[[#This Row],[COD]],TNOMINA[CODIGO],TNOMINA[AFP])</f>
        <v>1578.5</v>
      </c>
      <c r="T1050" s="34">
        <f>_xlfn.XLOOKUP(Tabla15[[#This Row],[COD]],TNOMINA[CODIGO],TNOMINA[Otros Descuentos])</f>
        <v>25</v>
      </c>
      <c r="U1050" s="34">
        <f>_xlfn.XLOOKUP(Tabla15[[#This Row],[COD]],TNOMINA[CODIGO],TNOMINA[sneto])</f>
        <v>49164.82</v>
      </c>
      <c r="V1050" s="21" t="str" cm="1">
        <f t="array" ref="V1050">_xlfn.XLOOKUP(Tabla15[[#This Row],[cedula]],MINC_022025[NUMERO_DOCUMENTO],LEFT(MINC_022025[GENERO],1))</f>
        <v>F</v>
      </c>
      <c r="W1050" s="56" t="str">
        <f>_xlfn.XLOOKUP(Tabla15[[#This Row],[DIRECCIÓN O DEPARTAMENTO]],MINC_022025[LUGAR_FUNCIONES],MINC_022025[LUGAR_FUNCIONES_CODIGO])</f>
        <v>01.83.02.00.03</v>
      </c>
      <c r="X1050" s="21">
        <f>LEN(Tabla15[[#This Row],[CODIGO LUGAR]])</f>
        <v>14</v>
      </c>
      <c r="Y1050" s="21" cm="1">
        <f t="array" ref="Y1050">_xlfn.IFS(Tabla15[[#This Row],[LARGO]]=5,1,Tabla15[[#This Row],[LARGO]]=8,2,Tabla15[[#This Row],[LARGO]]=11,3,Tabla15[[#This Row],[LARGO]]=14,4,Tabla15[[#This Row],[LARGO]]=17,5,Tabla15[[#This Row],[LARGO]]=20,6)</f>
        <v>4</v>
      </c>
    </row>
    <row r="1051" spans="1:25">
      <c r="A1051" s="42" t="str">
        <f>Tabla15[[#This Row],[cedula]]&amp;Tabla15[[#This Row],[CTA]]&amp;Tabla15[[#This Row],[prog]]</f>
        <v>034004877102.1.1.2.0801</v>
      </c>
      <c r="B1051" s="21" t="s">
        <v>1786</v>
      </c>
      <c r="C1051" s="59" t="s">
        <v>1807</v>
      </c>
      <c r="D1051" s="59" t="s">
        <v>5730</v>
      </c>
      <c r="E1051" s="59" t="s">
        <v>5731</v>
      </c>
      <c r="F1051" s="59" t="s">
        <v>1911</v>
      </c>
      <c r="G1051" s="59" t="s">
        <v>1686</v>
      </c>
      <c r="H1051" s="21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051" s="21" t="str">
        <f>_xlfn.XLOOKUP(Tabla15[[#This Row],[cedula]],MINC_022025[CATEGORIA_PROPIA],MINC_022025[CARGO],_xlfn.XLOOKUP(Tabla15[[#This Row],[COD]],TNOMINA[CODIGO],TNOMINA[cargo]))</f>
        <v>CONTADOR (A)</v>
      </c>
      <c r="J1051" s="21" t="str">
        <f>_xlfn.XLOOKUP(Tabla15[[#This Row],[cedula]],MINC_022025[NUMERO_DOCUMENTO],MINC_022025[LUGAR_FUNCIONES])</f>
        <v>CENTRO DE LA CULTURA DE SANTIAGO</v>
      </c>
      <c r="K10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1" s="21" t="str">
        <f>_xlfn.XLOOKUP(Tabla15[[#This Row],[CARGO]],TSIMPLIFICADO[CARGO],TSIMPLIFICADO[CATEGORIA DEL SERVIDOR],Tabla15[[#This Row],[TIPO]])</f>
        <v>TEMPORALES</v>
      </c>
      <c r="M1051" s="21" t="str">
        <f>IF(Tabla15[[#This Row],[CTA]]="2.1.1.3.01","TRAMITE DE PENSION",IF(Tabla15[[#This Row],[CAT1]]&lt;&gt;"",Tabla15[[#This Row],[CAT1]],Tabla15[[#This Row],[CAT2]]))</f>
        <v>TEMPORALES</v>
      </c>
      <c r="N1051" s="86">
        <f>_xlfn.XLOOKUP(Tabla15[[#This Row],[cedula]],TFECHA[cedula],TFECHA[desde],"")</f>
        <v>45261</v>
      </c>
      <c r="O1051" s="86" t="str">
        <f>_xlfn.XLOOKUP(Tabla15[[#This Row],[cedula]],TFECHA[cedula],TFECHA[hasta],"")</f>
        <v>N/A</v>
      </c>
      <c r="P1051" s="34">
        <f>_xlfn.XLOOKUP(Tabla15[[#This Row],[COD]],TNOMINA[CODIGO],TNOMINA[sbruto])</f>
        <v>45000</v>
      </c>
      <c r="Q1051" s="34">
        <f>_xlfn.XLOOKUP(Tabla15[[#This Row],[COD]],TNOMINA[CODIGO],TNOMINA[ISR])</f>
        <v>891.01</v>
      </c>
      <c r="R1051" s="34">
        <f>_xlfn.XLOOKUP(Tabla15[[#This Row],[COD]],TNOMINA[CODIGO],TNOMINA[SFS])</f>
        <v>1368</v>
      </c>
      <c r="S1051" s="34">
        <f>_xlfn.XLOOKUP(Tabla15[[#This Row],[COD]],TNOMINA[CODIGO],TNOMINA[AFP])</f>
        <v>1291.5</v>
      </c>
      <c r="T1051" s="34">
        <f>_xlfn.XLOOKUP(Tabla15[[#This Row],[COD]],TNOMINA[CODIGO],TNOMINA[Otros Descuentos])</f>
        <v>1740.4599999999991</v>
      </c>
      <c r="U1051" s="34">
        <f>_xlfn.XLOOKUP(Tabla15[[#This Row],[COD]],TNOMINA[CODIGO],TNOMINA[sneto])</f>
        <v>39709.03</v>
      </c>
      <c r="V1051" s="21" t="str" cm="1">
        <f t="array" ref="V1051">_xlfn.XLOOKUP(Tabla15[[#This Row],[cedula]],MINC_022025[NUMERO_DOCUMENTO],LEFT(MINC_022025[GENERO],1))</f>
        <v>F</v>
      </c>
      <c r="W1051" s="56" t="str">
        <f>_xlfn.XLOOKUP(Tabla15[[#This Row],[DIRECCIÓN O DEPARTAMENTO]],MINC_022025[LUGAR_FUNCIONES],MINC_022025[LUGAR_FUNCIONES_CODIGO])</f>
        <v>01.83.02.00.03</v>
      </c>
      <c r="X1051" s="21">
        <f>LEN(Tabla15[[#This Row],[CODIGO LUGAR]])</f>
        <v>14</v>
      </c>
      <c r="Y1051" s="21" cm="1">
        <f t="array" ref="Y1051">_xlfn.IFS(Tabla15[[#This Row],[LARGO]]=5,1,Tabla15[[#This Row],[LARGO]]=8,2,Tabla15[[#This Row],[LARGO]]=11,3,Tabla15[[#This Row],[LARGO]]=14,4,Tabla15[[#This Row],[LARGO]]=17,5,Tabla15[[#This Row],[LARGO]]=20,6)</f>
        <v>4</v>
      </c>
    </row>
    <row r="1052" spans="1:25">
      <c r="A1052" s="42" t="str">
        <f>Tabla15[[#This Row],[cedula]]&amp;Tabla15[[#This Row],[CTA]]&amp;Tabla15[[#This Row],[prog]]</f>
        <v>031047167602.1.1.2.0801</v>
      </c>
      <c r="B1052" s="21" t="s">
        <v>1786</v>
      </c>
      <c r="C1052" s="59" t="s">
        <v>1807</v>
      </c>
      <c r="D1052" s="59" t="s">
        <v>5730</v>
      </c>
      <c r="E1052" s="59" t="s">
        <v>5731</v>
      </c>
      <c r="F1052" s="59" t="s">
        <v>1911</v>
      </c>
      <c r="G1052" s="59" t="s">
        <v>1917</v>
      </c>
      <c r="H1052" s="21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052" s="21" t="str">
        <f>_xlfn.XLOOKUP(Tabla15[[#This Row],[cedula]],MINC_022025[CATEGORIA_PROPIA],MINC_022025[CARGO],_xlfn.XLOOKUP(Tabla15[[#This Row],[COD]],TNOMINA[CODIGO],TNOMINA[cargo]))</f>
        <v>MAESTRO (A)</v>
      </c>
      <c r="J1052" s="21" t="str">
        <f>_xlfn.XLOOKUP(Tabla15[[#This Row],[cedula]],MINC_022025[NUMERO_DOCUMENTO],MINC_022025[LUGAR_FUNCIONES])</f>
        <v>CENTRO DE LA CULTURA DE SANTIAGO</v>
      </c>
      <c r="K10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2" s="21" t="str">
        <f>_xlfn.XLOOKUP(Tabla15[[#This Row],[CARGO]],TSIMPLIFICADO[CARGO],TSIMPLIFICADO[CATEGORIA DEL SERVIDOR],Tabla15[[#This Row],[TIPO]])</f>
        <v>TEMPORALES</v>
      </c>
      <c r="M1052" s="21" t="str">
        <f>IF(Tabla15[[#This Row],[CTA]]="2.1.1.3.01","TRAMITE DE PENSION",IF(Tabla15[[#This Row],[CAT1]]&lt;&gt;"",Tabla15[[#This Row],[CAT1]],Tabla15[[#This Row],[CAT2]]))</f>
        <v>TEMPORALES</v>
      </c>
      <c r="N1052" s="86">
        <f>_xlfn.XLOOKUP(Tabla15[[#This Row],[cedula]],TFECHA[cedula],TFECHA[desde],"")</f>
        <v>45231</v>
      </c>
      <c r="O1052" s="86" t="str">
        <f>_xlfn.XLOOKUP(Tabla15[[#This Row],[cedula]],TFECHA[cedula],TFECHA[hasta],"")</f>
        <v>N/A</v>
      </c>
      <c r="P1052" s="34">
        <f>_xlfn.XLOOKUP(Tabla15[[#This Row],[COD]],TNOMINA[CODIGO],TNOMINA[sbruto])</f>
        <v>25000</v>
      </c>
      <c r="Q1052" s="34">
        <f>_xlfn.XLOOKUP(Tabla15[[#This Row],[COD]],TNOMINA[CODIGO],TNOMINA[ISR])</f>
        <v>0</v>
      </c>
      <c r="R1052" s="34">
        <f>_xlfn.XLOOKUP(Tabla15[[#This Row],[COD]],TNOMINA[CODIGO],TNOMINA[SFS])</f>
        <v>760</v>
      </c>
      <c r="S1052" s="34">
        <f>_xlfn.XLOOKUP(Tabla15[[#This Row],[COD]],TNOMINA[CODIGO],TNOMINA[AFP])</f>
        <v>717.5</v>
      </c>
      <c r="T1052" s="34">
        <f>_xlfn.XLOOKUP(Tabla15[[#This Row],[COD]],TNOMINA[CODIGO],TNOMINA[Otros Descuentos])</f>
        <v>0</v>
      </c>
      <c r="U1052" s="34">
        <f>_xlfn.XLOOKUP(Tabla15[[#This Row],[COD]],TNOMINA[CODIGO],TNOMINA[sneto])</f>
        <v>23497.5</v>
      </c>
      <c r="V1052" s="21" t="str" cm="1">
        <f t="array" ref="V1052">_xlfn.XLOOKUP(Tabla15[[#This Row],[cedula]],MINC_022025[NUMERO_DOCUMENTO],LEFT(MINC_022025[GENERO],1))</f>
        <v>M</v>
      </c>
      <c r="W1052" s="56" t="str">
        <f>_xlfn.XLOOKUP(Tabla15[[#This Row],[DIRECCIÓN O DEPARTAMENTO]],MINC_022025[LUGAR_FUNCIONES],MINC_022025[LUGAR_FUNCIONES_CODIGO])</f>
        <v>01.83.02.00.03</v>
      </c>
      <c r="X1052" s="21">
        <f>LEN(Tabla15[[#This Row],[CODIGO LUGAR]])</f>
        <v>14</v>
      </c>
      <c r="Y1052" s="21" cm="1">
        <f t="array" ref="Y1052">_xlfn.IFS(Tabla15[[#This Row],[LARGO]]=5,1,Tabla15[[#This Row],[LARGO]]=8,2,Tabla15[[#This Row],[LARGO]]=11,3,Tabla15[[#This Row],[LARGO]]=14,4,Tabla15[[#This Row],[LARGO]]=17,5,Tabla15[[#This Row],[LARGO]]=20,6)</f>
        <v>4</v>
      </c>
    </row>
    <row r="1053" spans="1:25">
      <c r="A1053" s="42" t="str">
        <f>Tabla15[[#This Row],[cedula]]&amp;Tabla15[[#This Row],[CTA]]&amp;Tabla15[[#This Row],[prog]]</f>
        <v>031005942452.1.1.2.0801</v>
      </c>
      <c r="B1053" s="21" t="s">
        <v>1786</v>
      </c>
      <c r="C1053" s="59" t="s">
        <v>1807</v>
      </c>
      <c r="D1053" s="59" t="s">
        <v>5730</v>
      </c>
      <c r="E1053" s="59" t="s">
        <v>5731</v>
      </c>
      <c r="F1053" s="59" t="s">
        <v>1911</v>
      </c>
      <c r="G1053" s="59" t="s">
        <v>2494</v>
      </c>
      <c r="H1053" s="21" t="str">
        <f>_xlfn.XLOOKUP(Tabla15[[#This Row],[cedula]],MINC_022025[CATEGORIA_PROPIA],MINC_022025[FECHA_INGRESO_PRIMER_CARGO],_xlfn.XLOOKUP(Tabla15[[#This Row],[COD]],TNOMINA[CODIGO],TNOMINA[nombre]))</f>
        <v>RADHAMES ANTONIO AYBAR</v>
      </c>
      <c r="I1053" s="21" t="str">
        <f>_xlfn.XLOOKUP(Tabla15[[#This Row],[cedula]],MINC_022025[CATEGORIA_PROPIA],MINC_022025[CARGO],_xlfn.XLOOKUP(Tabla15[[#This Row],[COD]],TNOMINA[CODIGO],TNOMINA[cargo]))</f>
        <v>MAESTRO (A)</v>
      </c>
      <c r="J1053" s="21" t="str">
        <f>_xlfn.XLOOKUP(Tabla15[[#This Row],[cedula]],MINC_022025[NUMERO_DOCUMENTO],MINC_022025[LUGAR_FUNCIONES])</f>
        <v>CENTRO DE LA CULTURA DE SANTIAGO</v>
      </c>
      <c r="K10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3" s="21" t="str">
        <f>_xlfn.XLOOKUP(Tabla15[[#This Row],[CARGO]],TSIMPLIFICADO[CARGO],TSIMPLIFICADO[CATEGORIA DEL SERVIDOR],Tabla15[[#This Row],[TIPO]])</f>
        <v>TEMPORALES</v>
      </c>
      <c r="M1053" s="21" t="str">
        <f>IF(Tabla15[[#This Row],[CTA]]="2.1.1.3.01","TRAMITE DE PENSION",IF(Tabla15[[#This Row],[CAT1]]&lt;&gt;"",Tabla15[[#This Row],[CAT1]],Tabla15[[#This Row],[CAT2]]))</f>
        <v>TEMPORALES</v>
      </c>
      <c r="N1053" s="86">
        <f>_xlfn.XLOOKUP(Tabla15[[#This Row],[cedula]],TFECHA[cedula],TFECHA[desde],"")</f>
        <v>45292</v>
      </c>
      <c r="O1053" s="86" t="str">
        <f>_xlfn.XLOOKUP(Tabla15[[#This Row],[cedula]],TFECHA[cedula],TFECHA[hasta],"")</f>
        <v>N/A</v>
      </c>
      <c r="P1053" s="34">
        <f>_xlfn.XLOOKUP(Tabla15[[#This Row],[COD]],TNOMINA[CODIGO],TNOMINA[sbruto])</f>
        <v>20000</v>
      </c>
      <c r="Q1053" s="34">
        <f>_xlfn.XLOOKUP(Tabla15[[#This Row],[COD]],TNOMINA[CODIGO],TNOMINA[ISR])</f>
        <v>0</v>
      </c>
      <c r="R1053" s="34">
        <f>_xlfn.XLOOKUP(Tabla15[[#This Row],[COD]],TNOMINA[CODIGO],TNOMINA[SFS])</f>
        <v>608</v>
      </c>
      <c r="S1053" s="34">
        <f>_xlfn.XLOOKUP(Tabla15[[#This Row],[COD]],TNOMINA[CODIGO],TNOMINA[AFP])</f>
        <v>574</v>
      </c>
      <c r="T1053" s="34">
        <f>_xlfn.XLOOKUP(Tabla15[[#This Row],[COD]],TNOMINA[CODIGO],TNOMINA[Otros Descuentos])</f>
        <v>0</v>
      </c>
      <c r="U1053" s="34">
        <f>_xlfn.XLOOKUP(Tabla15[[#This Row],[COD]],TNOMINA[CODIGO],TNOMINA[sneto])</f>
        <v>18793</v>
      </c>
      <c r="V1053" s="21" t="str" cm="1">
        <f t="array" ref="V1053">_xlfn.XLOOKUP(Tabla15[[#This Row],[cedula]],MINC_022025[NUMERO_DOCUMENTO],LEFT(MINC_022025[GENERO],1))</f>
        <v>M</v>
      </c>
      <c r="W1053" s="56" t="str">
        <f>_xlfn.XLOOKUP(Tabla15[[#This Row],[DIRECCIÓN O DEPARTAMENTO]],MINC_022025[LUGAR_FUNCIONES],MINC_022025[LUGAR_FUNCIONES_CODIGO])</f>
        <v>01.83.02.00.03</v>
      </c>
      <c r="X1053" s="21">
        <f>LEN(Tabla15[[#This Row],[CODIGO LUGAR]])</f>
        <v>14</v>
      </c>
      <c r="Y1053" s="21" cm="1">
        <f t="array" ref="Y1053">_xlfn.IFS(Tabla15[[#This Row],[LARGO]]=5,1,Tabla15[[#This Row],[LARGO]]=8,2,Tabla15[[#This Row],[LARGO]]=11,3,Tabla15[[#This Row],[LARGO]]=14,4,Tabla15[[#This Row],[LARGO]]=17,5,Tabla15[[#This Row],[LARGO]]=20,6)</f>
        <v>4</v>
      </c>
    </row>
    <row r="1054" spans="1:25">
      <c r="A1054" s="42" t="str">
        <f>Tabla15[[#This Row],[cedula]]&amp;Tabla15[[#This Row],[CTA]]&amp;Tabla15[[#This Row],[prog]]</f>
        <v>031034101342.1.1.2.0801</v>
      </c>
      <c r="B1054" s="21" t="s">
        <v>1786</v>
      </c>
      <c r="C1054" s="59" t="s">
        <v>1807</v>
      </c>
      <c r="D1054" s="59" t="s">
        <v>5730</v>
      </c>
      <c r="E1054" s="59" t="s">
        <v>5731</v>
      </c>
      <c r="F1054" s="59" t="s">
        <v>1911</v>
      </c>
      <c r="G1054" s="59" t="s">
        <v>2547</v>
      </c>
      <c r="H1054" s="21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054" s="21" t="str">
        <f>_xlfn.XLOOKUP(Tabla15[[#This Row],[cedula]],MINC_022025[CATEGORIA_PROPIA],MINC_022025[CARGO],_xlfn.XLOOKUP(Tabla15[[#This Row],[COD]],TNOMINA[CODIGO],TNOMINA[cargo]))</f>
        <v>MAESTRO (A)</v>
      </c>
      <c r="J1054" s="21" t="str">
        <f>_xlfn.XLOOKUP(Tabla15[[#This Row],[cedula]],MINC_022025[NUMERO_DOCUMENTO],MINC_022025[LUGAR_FUNCIONES])</f>
        <v>CENTRO DE LA CULTURA DE SANTIAGO</v>
      </c>
      <c r="K10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4" s="21" t="str">
        <f>_xlfn.XLOOKUP(Tabla15[[#This Row],[CARGO]],TSIMPLIFICADO[CARGO],TSIMPLIFICADO[CATEGORIA DEL SERVIDOR],Tabla15[[#This Row],[TIPO]])</f>
        <v>TEMPORALES</v>
      </c>
      <c r="M1054" s="21" t="str">
        <f>IF(Tabla15[[#This Row],[CTA]]="2.1.1.3.01","TRAMITE DE PENSION",IF(Tabla15[[#This Row],[CAT1]]&lt;&gt;"",Tabla15[[#This Row],[CAT1]],Tabla15[[#This Row],[CAT2]]))</f>
        <v>TEMPORALES</v>
      </c>
      <c r="N1054" s="86">
        <f>_xlfn.XLOOKUP(Tabla15[[#This Row],[cedula]],TFECHA[cedula],TFECHA[desde],"")</f>
        <v>45170</v>
      </c>
      <c r="O1054" s="86" t="str">
        <f>_xlfn.XLOOKUP(Tabla15[[#This Row],[cedula]],TFECHA[cedula],TFECHA[hasta],"")</f>
        <v>N/A</v>
      </c>
      <c r="P1054" s="34">
        <f>_xlfn.XLOOKUP(Tabla15[[#This Row],[COD]],TNOMINA[CODIGO],TNOMINA[sbruto])</f>
        <v>20000</v>
      </c>
      <c r="Q1054" s="34">
        <f>_xlfn.XLOOKUP(Tabla15[[#This Row],[COD]],TNOMINA[CODIGO],TNOMINA[ISR])</f>
        <v>0</v>
      </c>
      <c r="R1054" s="34">
        <f>_xlfn.XLOOKUP(Tabla15[[#This Row],[COD]],TNOMINA[CODIGO],TNOMINA[SFS])</f>
        <v>608</v>
      </c>
      <c r="S1054" s="34">
        <f>_xlfn.XLOOKUP(Tabla15[[#This Row],[COD]],TNOMINA[CODIGO],TNOMINA[AFP])</f>
        <v>574</v>
      </c>
      <c r="T1054" s="34">
        <f>_xlfn.XLOOKUP(Tabla15[[#This Row],[COD]],TNOMINA[CODIGO],TNOMINA[Otros Descuentos])</f>
        <v>0</v>
      </c>
      <c r="U1054" s="34">
        <f>_xlfn.XLOOKUP(Tabla15[[#This Row],[COD]],TNOMINA[CODIGO],TNOMINA[sneto])</f>
        <v>18793</v>
      </c>
      <c r="V1054" s="21" t="str" cm="1">
        <f t="array" ref="V1054">_xlfn.XLOOKUP(Tabla15[[#This Row],[cedula]],MINC_022025[NUMERO_DOCUMENTO],LEFT(MINC_022025[GENERO],1))</f>
        <v>F</v>
      </c>
      <c r="W1054" s="56" t="str">
        <f>_xlfn.XLOOKUP(Tabla15[[#This Row],[DIRECCIÓN O DEPARTAMENTO]],MINC_022025[LUGAR_FUNCIONES],MINC_022025[LUGAR_FUNCIONES_CODIGO])</f>
        <v>01.83.02.00.03</v>
      </c>
      <c r="X1054" s="21">
        <f>LEN(Tabla15[[#This Row],[CODIGO LUGAR]])</f>
        <v>14</v>
      </c>
      <c r="Y1054" s="21" cm="1">
        <f t="array" ref="Y1054">_xlfn.IFS(Tabla15[[#This Row],[LARGO]]=5,1,Tabla15[[#This Row],[LARGO]]=8,2,Tabla15[[#This Row],[LARGO]]=11,3,Tabla15[[#This Row],[LARGO]]=14,4,Tabla15[[#This Row],[LARGO]]=17,5,Tabla15[[#This Row],[LARGO]]=20,6)</f>
        <v>4</v>
      </c>
    </row>
    <row r="1055" spans="1:25">
      <c r="A1055" s="42" t="str">
        <f>Tabla15[[#This Row],[cedula]]&amp;Tabla15[[#This Row],[CTA]]&amp;Tabla15[[#This Row],[prog]]</f>
        <v>001175783102.1.1.2.0801</v>
      </c>
      <c r="B1055" s="21" t="s">
        <v>1786</v>
      </c>
      <c r="C1055" s="35" t="s">
        <v>1807</v>
      </c>
      <c r="D1055" s="35" t="s">
        <v>5730</v>
      </c>
      <c r="E1055" s="60" t="s">
        <v>5731</v>
      </c>
      <c r="F1055" s="35" t="s">
        <v>1911</v>
      </c>
      <c r="G1055" s="35" t="s">
        <v>1890</v>
      </c>
      <c r="H1055" s="21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055" s="21" t="str">
        <f>_xlfn.XLOOKUP(Tabla15[[#This Row],[cedula]],MINC_022025[CATEGORIA_PROPIA],MINC_022025[CARGO],_xlfn.XLOOKUP(Tabla15[[#This Row],[COD]],TNOMINA[CODIGO],TNOMINA[cargo]))</f>
        <v>ENCARGADO (A)</v>
      </c>
      <c r="J1055" s="21" t="str">
        <f>_xlfn.XLOOKUP(Tabla15[[#This Row],[cedula]],MINC_022025[NUMERO_DOCUMENTO],MINC_022025[LUGAR_FUNCIONES])</f>
        <v>CENTRO DE LA CULTURA NARCISO GONZALEZ</v>
      </c>
      <c r="K10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5" s="21" t="str">
        <f>_xlfn.XLOOKUP(Tabla15[[#This Row],[CARGO]],TSIMPLIFICADO[CARGO],TSIMPLIFICADO[CATEGORIA DEL SERVIDOR],Tabla15[[#This Row],[TIPO]])</f>
        <v>TEMPORALES</v>
      </c>
      <c r="M1055" s="21" t="str">
        <f>IF(Tabla15[[#This Row],[CTA]]="2.1.1.3.01","TRAMITE DE PENSION",IF(Tabla15[[#This Row],[CAT1]]&lt;&gt;"",Tabla15[[#This Row],[CAT1]],Tabla15[[#This Row],[CAT2]]))</f>
        <v>TEMPORALES</v>
      </c>
      <c r="N1055" s="86">
        <f>_xlfn.XLOOKUP(Tabla15[[#This Row],[cedula]],TFECHA[cedula],TFECHA[desde],"")</f>
        <v>45200</v>
      </c>
      <c r="O1055" s="86" t="str">
        <f>_xlfn.XLOOKUP(Tabla15[[#This Row],[cedula]],TFECHA[cedula],TFECHA[hasta],"")</f>
        <v>N/A</v>
      </c>
      <c r="P1055" s="34">
        <f>_xlfn.XLOOKUP(Tabla15[[#This Row],[COD]],TNOMINA[CODIGO],TNOMINA[sbruto])</f>
        <v>135000</v>
      </c>
      <c r="Q1055" s="34">
        <f>_xlfn.XLOOKUP(Tabla15[[#This Row],[COD]],TNOMINA[CODIGO],TNOMINA[ISR])</f>
        <v>19909.38</v>
      </c>
      <c r="R1055" s="34">
        <f>_xlfn.XLOOKUP(Tabla15[[#This Row],[COD]],TNOMINA[CODIGO],TNOMINA[SFS])</f>
        <v>4104</v>
      </c>
      <c r="S1055" s="34">
        <f>_xlfn.XLOOKUP(Tabla15[[#This Row],[COD]],TNOMINA[CODIGO],TNOMINA[AFP])</f>
        <v>3874.5</v>
      </c>
      <c r="T1055" s="34">
        <f>_xlfn.XLOOKUP(Tabla15[[#This Row],[COD]],TNOMINA[CODIGO],TNOMINA[Otros Descuentos])</f>
        <v>1740.4599999999919</v>
      </c>
      <c r="U1055" s="34">
        <f>_xlfn.XLOOKUP(Tabla15[[#This Row],[COD]],TNOMINA[CODIGO],TNOMINA[sneto])</f>
        <v>105371.66</v>
      </c>
      <c r="V1055" s="21" t="str" cm="1">
        <f t="array" ref="V1055">_xlfn.XLOOKUP(Tabla15[[#This Row],[cedula]],MINC_022025[NUMERO_DOCUMENTO],LEFT(MINC_022025[GENERO],1))</f>
        <v>M</v>
      </c>
      <c r="W1055" s="56" t="str">
        <f>_xlfn.XLOOKUP(Tabla15[[#This Row],[DIRECCIÓN O DEPARTAMENTO]],MINC_022025[LUGAR_FUNCIONES],MINC_022025[LUGAR_FUNCIONES_CODIGO])</f>
        <v>01.83.02.00.04</v>
      </c>
      <c r="X1055" s="21">
        <f>LEN(Tabla15[[#This Row],[CODIGO LUGAR]])</f>
        <v>14</v>
      </c>
      <c r="Y1055" s="21" cm="1">
        <f t="array" ref="Y1055">_xlfn.IFS(Tabla15[[#This Row],[LARGO]]=5,1,Tabla15[[#This Row],[LARGO]]=8,2,Tabla15[[#This Row],[LARGO]]=11,3,Tabla15[[#This Row],[LARGO]]=14,4,Tabla15[[#This Row],[LARGO]]=17,5,Tabla15[[#This Row],[LARGO]]=20,6)</f>
        <v>4</v>
      </c>
    </row>
    <row r="1056" spans="1:25">
      <c r="A1056" s="42" t="str">
        <f>Tabla15[[#This Row],[cedula]]&amp;Tabla15[[#This Row],[CTA]]&amp;Tabla15[[#This Row],[prog]]</f>
        <v>001103457822.1.1.2.0801</v>
      </c>
      <c r="B1056" s="21" t="s">
        <v>1786</v>
      </c>
      <c r="C1056" s="59" t="s">
        <v>1807</v>
      </c>
      <c r="D1056" s="59" t="s">
        <v>5730</v>
      </c>
      <c r="E1056" s="59" t="s">
        <v>5731</v>
      </c>
      <c r="F1056" s="59" t="s">
        <v>1911</v>
      </c>
      <c r="G1056" s="59" t="s">
        <v>2140</v>
      </c>
      <c r="H1056" s="21" t="str">
        <f>_xlfn.XLOOKUP(Tabla15[[#This Row],[cedula]],MINC_022025[CATEGORIA_PROPIA],MINC_022025[FECHA_INGRESO_PRIMER_CARGO],_xlfn.XLOOKUP(Tabla15[[#This Row],[COD]],TNOMINA[CODIGO],TNOMINA[nombre]))</f>
        <v>VINICIO JULIO RODRIGUEZ RAMOS</v>
      </c>
      <c r="I1056" s="21" t="str">
        <f>_xlfn.XLOOKUP(Tabla15[[#This Row],[cedula]],MINC_022025[CATEGORIA_PROPIA],MINC_022025[CARGO],_xlfn.XLOOKUP(Tabla15[[#This Row],[COD]],TNOMINA[CODIGO],TNOMINA[cargo]))</f>
        <v>COORDINADOR (A)</v>
      </c>
      <c r="J1056" s="21" t="str">
        <f>_xlfn.XLOOKUP(Tabla15[[#This Row],[cedula]],MINC_022025[NUMERO_DOCUMENTO],MINC_022025[LUGAR_FUNCIONES])</f>
        <v>CENTRO DE LA CULTURA NARCISO GONZALEZ</v>
      </c>
      <c r="K10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6" s="21" t="str">
        <f>_xlfn.XLOOKUP(Tabla15[[#This Row],[CARGO]],TSIMPLIFICADO[CARGO],TSIMPLIFICADO[CATEGORIA DEL SERVIDOR],Tabla15[[#This Row],[TIPO]])</f>
        <v>TEMPORALES</v>
      </c>
      <c r="M1056" s="21" t="str">
        <f>IF(Tabla15[[#This Row],[CTA]]="2.1.1.3.01","TRAMITE DE PENSION",IF(Tabla15[[#This Row],[CAT1]]&lt;&gt;"",Tabla15[[#This Row],[CAT1]],Tabla15[[#This Row],[CAT2]]))</f>
        <v>TEMPORALES</v>
      </c>
      <c r="N1056" s="86">
        <f>_xlfn.XLOOKUP(Tabla15[[#This Row],[cedula]],TFECHA[cedula],TFECHA[desde],"")</f>
        <v>45261</v>
      </c>
      <c r="O1056" s="86" t="str">
        <f>_xlfn.XLOOKUP(Tabla15[[#This Row],[cedula]],TFECHA[cedula],TFECHA[hasta],"")</f>
        <v>N/A</v>
      </c>
      <c r="P1056" s="34">
        <f>_xlfn.XLOOKUP(Tabla15[[#This Row],[COD]],TNOMINA[CODIGO],TNOMINA[sbruto])</f>
        <v>55000</v>
      </c>
      <c r="Q1056" s="34">
        <f>_xlfn.XLOOKUP(Tabla15[[#This Row],[COD]],TNOMINA[CODIGO],TNOMINA[ISR])</f>
        <v>2559.6799999999998</v>
      </c>
      <c r="R1056" s="34">
        <f>_xlfn.XLOOKUP(Tabla15[[#This Row],[COD]],TNOMINA[CODIGO],TNOMINA[SFS])</f>
        <v>1672</v>
      </c>
      <c r="S1056" s="34">
        <f>_xlfn.XLOOKUP(Tabla15[[#This Row],[COD]],TNOMINA[CODIGO],TNOMINA[AFP])</f>
        <v>1578.5</v>
      </c>
      <c r="T1056" s="34">
        <f>_xlfn.XLOOKUP(Tabla15[[#This Row],[COD]],TNOMINA[CODIGO],TNOMINA[Otros Descuentos])</f>
        <v>25</v>
      </c>
      <c r="U1056" s="34">
        <f>_xlfn.XLOOKUP(Tabla15[[#This Row],[COD]],TNOMINA[CODIGO],TNOMINA[sneto])</f>
        <v>49164.82</v>
      </c>
      <c r="V1056" s="21" t="str" cm="1">
        <f t="array" ref="V1056">_xlfn.XLOOKUP(Tabla15[[#This Row],[cedula]],MINC_022025[NUMERO_DOCUMENTO],LEFT(MINC_022025[GENERO],1))</f>
        <v>M</v>
      </c>
      <c r="W1056" s="56" t="str">
        <f>_xlfn.XLOOKUP(Tabla15[[#This Row],[DIRECCIÓN O DEPARTAMENTO]],MINC_022025[LUGAR_FUNCIONES],MINC_022025[LUGAR_FUNCIONES_CODIGO])</f>
        <v>01.83.02.00.04</v>
      </c>
      <c r="X1056" s="21">
        <f>LEN(Tabla15[[#This Row],[CODIGO LUGAR]])</f>
        <v>14</v>
      </c>
      <c r="Y1056" s="21" cm="1">
        <f t="array" ref="Y1056">_xlfn.IFS(Tabla15[[#This Row],[LARGO]]=5,1,Tabla15[[#This Row],[LARGO]]=8,2,Tabla15[[#This Row],[LARGO]]=11,3,Tabla15[[#This Row],[LARGO]]=14,4,Tabla15[[#This Row],[LARGO]]=17,5,Tabla15[[#This Row],[LARGO]]=20,6)</f>
        <v>4</v>
      </c>
    </row>
    <row r="1057" spans="1:25">
      <c r="A1057" s="42" t="str">
        <f>Tabla15[[#This Row],[cedula]]&amp;Tabla15[[#This Row],[CTA]]&amp;Tabla15[[#This Row],[prog]]</f>
        <v>001127557982.1.1.2.0801</v>
      </c>
      <c r="B1057" s="21" t="s">
        <v>1786</v>
      </c>
      <c r="C1057" s="59" t="s">
        <v>1807</v>
      </c>
      <c r="D1057" s="59" t="s">
        <v>5730</v>
      </c>
      <c r="E1057" s="59" t="s">
        <v>5731</v>
      </c>
      <c r="F1057" s="59" t="s">
        <v>1911</v>
      </c>
      <c r="G1057" s="59" t="s">
        <v>2072</v>
      </c>
      <c r="H1057" s="21" t="str">
        <f>_xlfn.XLOOKUP(Tabla15[[#This Row],[cedula]],MINC_022025[CATEGORIA_PROPIA],MINC_022025[FECHA_INGRESO_PRIMER_CARGO],_xlfn.XLOOKUP(Tabla15[[#This Row],[COD]],TNOMINA[CODIGO],TNOMINA[nombre]))</f>
        <v>JULIO CESAR BREA ROSA</v>
      </c>
      <c r="I1057" s="21" t="str">
        <f>_xlfn.XLOOKUP(Tabla15[[#This Row],[cedula]],MINC_022025[CATEGORIA_PROPIA],MINC_022025[CARGO],_xlfn.XLOOKUP(Tabla15[[#This Row],[COD]],TNOMINA[CODIGO],TNOMINA[cargo]))</f>
        <v>MAESTRO (A)</v>
      </c>
      <c r="J1057" s="21" t="str">
        <f>_xlfn.XLOOKUP(Tabla15[[#This Row],[cedula]],MINC_022025[NUMERO_DOCUMENTO],MINC_022025[LUGAR_FUNCIONES])</f>
        <v>CENTRO DE LA CULTURA NARCISO GONZALEZ</v>
      </c>
      <c r="K10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7" s="21" t="str">
        <f>_xlfn.XLOOKUP(Tabla15[[#This Row],[CARGO]],TSIMPLIFICADO[CARGO],TSIMPLIFICADO[CATEGORIA DEL SERVIDOR],Tabla15[[#This Row],[TIPO]])</f>
        <v>TEMPORALES</v>
      </c>
      <c r="M1057" s="21" t="str">
        <f>IF(Tabla15[[#This Row],[CTA]]="2.1.1.3.01","TRAMITE DE PENSION",IF(Tabla15[[#This Row],[CAT1]]&lt;&gt;"",Tabla15[[#This Row],[CAT1]],Tabla15[[#This Row],[CAT2]]))</f>
        <v>TEMPORALES</v>
      </c>
      <c r="N1057" s="86">
        <f>_xlfn.XLOOKUP(Tabla15[[#This Row],[cedula]],TFECHA[cedula],TFECHA[desde],"")</f>
        <v>45261</v>
      </c>
      <c r="O1057" s="86" t="str">
        <f>_xlfn.XLOOKUP(Tabla15[[#This Row],[cedula]],TFECHA[cedula],TFECHA[hasta],"")</f>
        <v>N/A</v>
      </c>
      <c r="P1057" s="34">
        <f>_xlfn.XLOOKUP(Tabla15[[#This Row],[COD]],TNOMINA[CODIGO],TNOMINA[sbruto])</f>
        <v>36000</v>
      </c>
      <c r="Q1057" s="34">
        <f>_xlfn.XLOOKUP(Tabla15[[#This Row],[COD]],TNOMINA[CODIGO],TNOMINA[ISR])</f>
        <v>0</v>
      </c>
      <c r="R1057" s="34">
        <f>_xlfn.XLOOKUP(Tabla15[[#This Row],[COD]],TNOMINA[CODIGO],TNOMINA[SFS])</f>
        <v>1094.4000000000001</v>
      </c>
      <c r="S1057" s="34">
        <f>_xlfn.XLOOKUP(Tabla15[[#This Row],[COD]],TNOMINA[CODIGO],TNOMINA[AFP])</f>
        <v>1033.2</v>
      </c>
      <c r="T1057" s="34">
        <f>_xlfn.XLOOKUP(Tabla15[[#This Row],[COD]],TNOMINA[CODIGO],TNOMINA[Otros Descuentos])</f>
        <v>0</v>
      </c>
      <c r="U1057" s="34">
        <f>_xlfn.XLOOKUP(Tabla15[[#This Row],[COD]],TNOMINA[CODIGO],TNOMINA[sneto])</f>
        <v>14762.62</v>
      </c>
      <c r="V1057" s="21" t="str" cm="1">
        <f t="array" ref="V1057">_xlfn.XLOOKUP(Tabla15[[#This Row],[cedula]],MINC_022025[NUMERO_DOCUMENTO],LEFT(MINC_022025[GENERO],1))</f>
        <v>M</v>
      </c>
      <c r="W1057" s="56" t="str">
        <f>_xlfn.XLOOKUP(Tabla15[[#This Row],[DIRECCIÓN O DEPARTAMENTO]],MINC_022025[LUGAR_FUNCIONES],MINC_022025[LUGAR_FUNCIONES_CODIGO])</f>
        <v>01.83.02.00.04</v>
      </c>
      <c r="X1057" s="21">
        <f>LEN(Tabla15[[#This Row],[CODIGO LUGAR]])</f>
        <v>14</v>
      </c>
      <c r="Y1057" s="21" cm="1">
        <f t="array" ref="Y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5">
      <c r="A1058" s="42" t="str">
        <f>Tabla15[[#This Row],[cedula]]&amp;Tabla15[[#This Row],[CTA]]&amp;Tabla15[[#This Row],[prog]]</f>
        <v>402221376512.1.1.2.0801</v>
      </c>
      <c r="B1058" s="21" t="s">
        <v>1786</v>
      </c>
      <c r="C1058" s="59" t="s">
        <v>1807</v>
      </c>
      <c r="D1058" s="59" t="s">
        <v>5730</v>
      </c>
      <c r="E1058" s="59" t="s">
        <v>5731</v>
      </c>
      <c r="F1058" s="59" t="s">
        <v>1911</v>
      </c>
      <c r="G1058" s="59" t="s">
        <v>2104</v>
      </c>
      <c r="H1058" s="21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058" s="21" t="str">
        <f>_xlfn.XLOOKUP(Tabla15[[#This Row],[cedula]],MINC_022025[CATEGORIA_PROPIA],MINC_022025[CARGO],_xlfn.XLOOKUP(Tabla15[[#This Row],[COD]],TNOMINA[CODIGO],TNOMINA[cargo]))</f>
        <v>MAESTRO (A)</v>
      </c>
      <c r="J1058" s="21" t="str">
        <f>_xlfn.XLOOKUP(Tabla15[[#This Row],[cedula]],MINC_022025[NUMERO_DOCUMENTO],MINC_022025[LUGAR_FUNCIONES])</f>
        <v>CENTRO DE LA CULTURA NARCISO GONZALEZ</v>
      </c>
      <c r="K10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8" s="21" t="str">
        <f>_xlfn.XLOOKUP(Tabla15[[#This Row],[CARGO]],TSIMPLIFICADO[CARGO],TSIMPLIFICADO[CATEGORIA DEL SERVIDOR],Tabla15[[#This Row],[TIPO]])</f>
        <v>TEMPORALES</v>
      </c>
      <c r="M1058" s="21" t="str">
        <f>IF(Tabla15[[#This Row],[CTA]]="2.1.1.3.01","TRAMITE DE PENSION",IF(Tabla15[[#This Row],[CAT1]]&lt;&gt;"",Tabla15[[#This Row],[CAT1]],Tabla15[[#This Row],[CAT2]]))</f>
        <v>TEMPORALES</v>
      </c>
      <c r="N1058" s="86">
        <f>_xlfn.XLOOKUP(Tabla15[[#This Row],[cedula]],TFECHA[cedula],TFECHA[desde],"")</f>
        <v>45261</v>
      </c>
      <c r="O1058" s="86" t="str">
        <f>_xlfn.XLOOKUP(Tabla15[[#This Row],[cedula]],TFECHA[cedula],TFECHA[hasta],"")</f>
        <v>N/A</v>
      </c>
      <c r="P1058" s="34">
        <f>_xlfn.XLOOKUP(Tabla15[[#This Row],[COD]],TNOMINA[CODIGO],TNOMINA[sbruto])</f>
        <v>36000</v>
      </c>
      <c r="Q1058" s="34">
        <f>_xlfn.XLOOKUP(Tabla15[[#This Row],[COD]],TNOMINA[CODIGO],TNOMINA[ISR])</f>
        <v>0</v>
      </c>
      <c r="R1058" s="34">
        <f>_xlfn.XLOOKUP(Tabla15[[#This Row],[COD]],TNOMINA[CODIGO],TNOMINA[SFS])</f>
        <v>1094.4000000000001</v>
      </c>
      <c r="S1058" s="34">
        <f>_xlfn.XLOOKUP(Tabla15[[#This Row],[COD]],TNOMINA[CODIGO],TNOMINA[AFP])</f>
        <v>1033.2</v>
      </c>
      <c r="T1058" s="34">
        <f>_xlfn.XLOOKUP(Tabla15[[#This Row],[COD]],TNOMINA[CODIGO],TNOMINA[Otros Descuentos])</f>
        <v>0</v>
      </c>
      <c r="U1058" s="34">
        <f>_xlfn.XLOOKUP(Tabla15[[#This Row],[COD]],TNOMINA[CODIGO],TNOMINA[sneto])</f>
        <v>33847.4</v>
      </c>
      <c r="V1058" s="21" t="str" cm="1">
        <f t="array" ref="V1058">_xlfn.XLOOKUP(Tabla15[[#This Row],[cedula]],MINC_022025[NUMERO_DOCUMENTO],LEFT(MINC_022025[GENERO],1))</f>
        <v>M</v>
      </c>
      <c r="W1058" s="56" t="str">
        <f>_xlfn.XLOOKUP(Tabla15[[#This Row],[DIRECCIÓN O DEPARTAMENTO]],MINC_022025[LUGAR_FUNCIONES],MINC_022025[LUGAR_FUNCIONES_CODIGO])</f>
        <v>01.83.02.00.04</v>
      </c>
      <c r="X1058" s="21">
        <f>LEN(Tabla15[[#This Row],[CODIGO LUGAR]])</f>
        <v>14</v>
      </c>
      <c r="Y1058" s="21" cm="1">
        <f t="array" ref="Y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5">
      <c r="A1059" s="42" t="str">
        <f>Tabla15[[#This Row],[cedula]]&amp;Tabla15[[#This Row],[CTA]]&amp;Tabla15[[#This Row],[prog]]</f>
        <v>001053463572.1.1.2.0801</v>
      </c>
      <c r="B1059" s="21" t="s">
        <v>1786</v>
      </c>
      <c r="C1059" s="59" t="s">
        <v>1807</v>
      </c>
      <c r="D1059" s="59" t="s">
        <v>5730</v>
      </c>
      <c r="E1059" s="59" t="s">
        <v>5731</v>
      </c>
      <c r="F1059" s="59" t="s">
        <v>1911</v>
      </c>
      <c r="G1059" s="59" t="s">
        <v>2206</v>
      </c>
      <c r="H1059" s="21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059" s="21" t="str">
        <f>_xlfn.XLOOKUP(Tabla15[[#This Row],[cedula]],MINC_022025[CATEGORIA_PROPIA],MINC_022025[CARGO],_xlfn.XLOOKUP(Tabla15[[#This Row],[COD]],TNOMINA[CODIGO],TNOMINA[cargo]))</f>
        <v>MAESTRO (A)</v>
      </c>
      <c r="J1059" s="21" t="str">
        <f>_xlfn.XLOOKUP(Tabla15[[#This Row],[cedula]],MINC_022025[NUMERO_DOCUMENTO],MINC_022025[LUGAR_FUNCIONES])</f>
        <v>CENTRO DE LA CULTURA NARCISO GONZALEZ</v>
      </c>
      <c r="K10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59" s="21" t="str">
        <f>_xlfn.XLOOKUP(Tabla15[[#This Row],[CARGO]],TSIMPLIFICADO[CARGO],TSIMPLIFICADO[CATEGORIA DEL SERVIDOR],Tabla15[[#This Row],[TIPO]])</f>
        <v>TEMPORALES</v>
      </c>
      <c r="M1059" s="21" t="str">
        <f>IF(Tabla15[[#This Row],[CTA]]="2.1.1.3.01","TRAMITE DE PENSION",IF(Tabla15[[#This Row],[CAT1]]&lt;&gt;"",Tabla15[[#This Row],[CAT1]],Tabla15[[#This Row],[CAT2]]))</f>
        <v>TEMPORALES</v>
      </c>
      <c r="N1059" s="86">
        <f>_xlfn.XLOOKUP(Tabla15[[#This Row],[cedula]],TFECHA[cedula],TFECHA[desde],"")</f>
        <v>45292</v>
      </c>
      <c r="O1059" s="86" t="str">
        <f>_xlfn.XLOOKUP(Tabla15[[#This Row],[cedula]],TFECHA[cedula],TFECHA[hasta],"")</f>
        <v>N/A</v>
      </c>
      <c r="P1059" s="34">
        <f>_xlfn.XLOOKUP(Tabla15[[#This Row],[COD]],TNOMINA[CODIGO],TNOMINA[sbruto])</f>
        <v>25000</v>
      </c>
      <c r="Q1059" s="34">
        <f>_xlfn.XLOOKUP(Tabla15[[#This Row],[COD]],TNOMINA[CODIGO],TNOMINA[ISR])</f>
        <v>0</v>
      </c>
      <c r="R1059" s="34">
        <f>_xlfn.XLOOKUP(Tabla15[[#This Row],[COD]],TNOMINA[CODIGO],TNOMINA[SFS])</f>
        <v>760</v>
      </c>
      <c r="S1059" s="34">
        <f>_xlfn.XLOOKUP(Tabla15[[#This Row],[COD]],TNOMINA[CODIGO],TNOMINA[AFP])</f>
        <v>717.5</v>
      </c>
      <c r="T1059" s="34">
        <f>_xlfn.XLOOKUP(Tabla15[[#This Row],[COD]],TNOMINA[CODIGO],TNOMINA[Otros Descuentos])</f>
        <v>0</v>
      </c>
      <c r="U1059" s="34">
        <f>_xlfn.XLOOKUP(Tabla15[[#This Row],[COD]],TNOMINA[CODIGO],TNOMINA[sneto])</f>
        <v>23497.5</v>
      </c>
      <c r="V1059" s="21" t="str" cm="1">
        <f t="array" ref="V1059">_xlfn.XLOOKUP(Tabla15[[#This Row],[cedula]],MINC_022025[NUMERO_DOCUMENTO],LEFT(MINC_022025[GENERO],1))</f>
        <v>M</v>
      </c>
      <c r="W1059" s="56" t="str">
        <f>_xlfn.XLOOKUP(Tabla15[[#This Row],[DIRECCIÓN O DEPARTAMENTO]],MINC_022025[LUGAR_FUNCIONES],MINC_022025[LUGAR_FUNCIONES_CODIGO])</f>
        <v>01.83.02.00.04</v>
      </c>
      <c r="X1059" s="21">
        <f>LEN(Tabla15[[#This Row],[CODIGO LUGAR]])</f>
        <v>14</v>
      </c>
      <c r="Y1059" s="21" cm="1">
        <f t="array" ref="Y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5">
      <c r="A1060" s="42" t="str">
        <f>Tabla15[[#This Row],[cedula]]&amp;Tabla15[[#This Row],[CTA]]&amp;Tabla15[[#This Row],[prog]]</f>
        <v>223004688102.1.1.2.0801</v>
      </c>
      <c r="B1060" s="21" t="s">
        <v>1786</v>
      </c>
      <c r="C1060" s="59" t="s">
        <v>1807</v>
      </c>
      <c r="D1060" s="59" t="s">
        <v>5730</v>
      </c>
      <c r="E1060" s="59" t="s">
        <v>5731</v>
      </c>
      <c r="F1060" s="59" t="s">
        <v>1911</v>
      </c>
      <c r="G1060" s="59" t="s">
        <v>2208</v>
      </c>
      <c r="H1060" s="21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060" s="21" t="str">
        <f>_xlfn.XLOOKUP(Tabla15[[#This Row],[cedula]],MINC_022025[CATEGORIA_PROPIA],MINC_022025[CARGO],_xlfn.XLOOKUP(Tabla15[[#This Row],[COD]],TNOMINA[CODIGO],TNOMINA[cargo]))</f>
        <v>MAESTRO (A)</v>
      </c>
      <c r="J1060" s="21" t="str">
        <f>_xlfn.XLOOKUP(Tabla15[[#This Row],[cedula]],MINC_022025[NUMERO_DOCUMENTO],MINC_022025[LUGAR_FUNCIONES])</f>
        <v>CENTRO DE LA CULTURA NARCISO GONZALEZ</v>
      </c>
      <c r="K10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0" s="21" t="str">
        <f>_xlfn.XLOOKUP(Tabla15[[#This Row],[CARGO]],TSIMPLIFICADO[CARGO],TSIMPLIFICADO[CATEGORIA DEL SERVIDOR],Tabla15[[#This Row],[TIPO]])</f>
        <v>TEMPORALES</v>
      </c>
      <c r="M1060" s="21" t="str">
        <f>IF(Tabla15[[#This Row],[CTA]]="2.1.1.3.01","TRAMITE DE PENSION",IF(Tabla15[[#This Row],[CAT1]]&lt;&gt;"",Tabla15[[#This Row],[CAT1]],Tabla15[[#This Row],[CAT2]]))</f>
        <v>TEMPORALES</v>
      </c>
      <c r="N1060" s="86">
        <f>_xlfn.XLOOKUP(Tabla15[[#This Row],[cedula]],TFECHA[cedula],TFECHA[desde],"")</f>
        <v>45352</v>
      </c>
      <c r="O1060" s="86" t="str">
        <f>_xlfn.XLOOKUP(Tabla15[[#This Row],[cedula]],TFECHA[cedula],TFECHA[hasta],"")</f>
        <v>N/A</v>
      </c>
      <c r="P1060" s="34">
        <f>_xlfn.XLOOKUP(Tabla15[[#This Row],[COD]],TNOMINA[CODIGO],TNOMINA[sbruto])</f>
        <v>25000</v>
      </c>
      <c r="Q1060" s="34">
        <f>_xlfn.XLOOKUP(Tabla15[[#This Row],[COD]],TNOMINA[CODIGO],TNOMINA[ISR])</f>
        <v>0</v>
      </c>
      <c r="R1060" s="34">
        <f>_xlfn.XLOOKUP(Tabla15[[#This Row],[COD]],TNOMINA[CODIGO],TNOMINA[SFS])</f>
        <v>760</v>
      </c>
      <c r="S1060" s="34">
        <f>_xlfn.XLOOKUP(Tabla15[[#This Row],[COD]],TNOMINA[CODIGO],TNOMINA[AFP])</f>
        <v>717.5</v>
      </c>
      <c r="T1060" s="34">
        <f>_xlfn.XLOOKUP(Tabla15[[#This Row],[COD]],TNOMINA[CODIGO],TNOMINA[Otros Descuentos])</f>
        <v>0</v>
      </c>
      <c r="U1060" s="34">
        <f>_xlfn.XLOOKUP(Tabla15[[#This Row],[COD]],TNOMINA[CODIGO],TNOMINA[sneto])</f>
        <v>23497.5</v>
      </c>
      <c r="V1060" s="21" t="str" cm="1">
        <f t="array" ref="V1060">_xlfn.XLOOKUP(Tabla15[[#This Row],[cedula]],MINC_022025[NUMERO_DOCUMENTO],LEFT(MINC_022025[GENERO],1))</f>
        <v>M</v>
      </c>
      <c r="W1060" s="56" t="str">
        <f>_xlfn.XLOOKUP(Tabla15[[#This Row],[DIRECCIÓN O DEPARTAMENTO]],MINC_022025[LUGAR_FUNCIONES],MINC_022025[LUGAR_FUNCIONES_CODIGO])</f>
        <v>01.83.02.00.04</v>
      </c>
      <c r="X1060" s="21">
        <f>LEN(Tabla15[[#This Row],[CODIGO LUGAR]])</f>
        <v>14</v>
      </c>
      <c r="Y1060" s="21" cm="1">
        <f t="array" ref="Y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5">
      <c r="A1061" s="42" t="str">
        <f>Tabla15[[#This Row],[cedula]]&amp;Tabla15[[#This Row],[CTA]]&amp;Tabla15[[#This Row],[prog]]</f>
        <v>046002745282.1.1.2.0801</v>
      </c>
      <c r="B1061" s="21" t="s">
        <v>1786</v>
      </c>
      <c r="C1061" s="35" t="s">
        <v>1807</v>
      </c>
      <c r="D1061" s="35" t="s">
        <v>5730</v>
      </c>
      <c r="E1061" s="60" t="s">
        <v>5731</v>
      </c>
      <c r="F1061" s="35" t="s">
        <v>1911</v>
      </c>
      <c r="G1061" s="35" t="s">
        <v>2480</v>
      </c>
      <c r="H1061" s="21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061" s="21" t="str">
        <f>_xlfn.XLOOKUP(Tabla15[[#This Row],[cedula]],MINC_022025[CATEGORIA_PROPIA],MINC_022025[CARGO],_xlfn.XLOOKUP(Tabla15[[#This Row],[COD]],TNOMINA[CODIGO],TNOMINA[cargo]))</f>
        <v>MAESTRO (A)</v>
      </c>
      <c r="J1061" s="21" t="str">
        <f>_xlfn.XLOOKUP(Tabla15[[#This Row],[cedula]],MINC_022025[NUMERO_DOCUMENTO],MINC_022025[LUGAR_FUNCIONES])</f>
        <v>CENTRO DE LA CULTURA NARCISO GONZALEZ</v>
      </c>
      <c r="K10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1" s="21" t="str">
        <f>_xlfn.XLOOKUP(Tabla15[[#This Row],[CARGO]],TSIMPLIFICADO[CARGO],TSIMPLIFICADO[CATEGORIA DEL SERVIDOR],Tabla15[[#This Row],[TIPO]])</f>
        <v>TEMPORALES</v>
      </c>
      <c r="M1061" s="21" t="str">
        <f>IF(Tabla15[[#This Row],[CTA]]="2.1.1.3.01","TRAMITE DE PENSION",IF(Tabla15[[#This Row],[CAT1]]&lt;&gt;"",Tabla15[[#This Row],[CAT1]],Tabla15[[#This Row],[CAT2]]))</f>
        <v>TEMPORALES</v>
      </c>
      <c r="N1061" s="86">
        <f>_xlfn.XLOOKUP(Tabla15[[#This Row],[cedula]],TFECHA[cedula],TFECHA[desde],"")</f>
        <v>45292</v>
      </c>
      <c r="O1061" s="86" t="str">
        <f>_xlfn.XLOOKUP(Tabla15[[#This Row],[cedula]],TFECHA[cedula],TFECHA[hasta],"")</f>
        <v>N/A</v>
      </c>
      <c r="P1061" s="34">
        <f>_xlfn.XLOOKUP(Tabla15[[#This Row],[COD]],TNOMINA[CODIGO],TNOMINA[sbruto])</f>
        <v>20000</v>
      </c>
      <c r="Q1061" s="34">
        <f>_xlfn.XLOOKUP(Tabla15[[#This Row],[COD]],TNOMINA[CODIGO],TNOMINA[ISR])</f>
        <v>0</v>
      </c>
      <c r="R1061" s="34">
        <f>_xlfn.XLOOKUP(Tabla15[[#This Row],[COD]],TNOMINA[CODIGO],TNOMINA[SFS])</f>
        <v>608</v>
      </c>
      <c r="S1061" s="34">
        <f>_xlfn.XLOOKUP(Tabla15[[#This Row],[COD]],TNOMINA[CODIGO],TNOMINA[AFP])</f>
        <v>574</v>
      </c>
      <c r="T1061" s="34">
        <f>_xlfn.XLOOKUP(Tabla15[[#This Row],[COD]],TNOMINA[CODIGO],TNOMINA[Otros Descuentos])</f>
        <v>0</v>
      </c>
      <c r="U1061" s="34">
        <f>_xlfn.XLOOKUP(Tabla15[[#This Row],[COD]],TNOMINA[CODIGO],TNOMINA[sneto])</f>
        <v>18793</v>
      </c>
      <c r="V1061" s="21" t="str" cm="1">
        <f t="array" ref="V1061">_xlfn.XLOOKUP(Tabla15[[#This Row],[cedula]],MINC_022025[NUMERO_DOCUMENTO],LEFT(MINC_022025[GENERO],1))</f>
        <v>F</v>
      </c>
      <c r="W1061" s="56" t="str">
        <f>_xlfn.XLOOKUP(Tabla15[[#This Row],[DIRECCIÓN O DEPARTAMENTO]],MINC_022025[LUGAR_FUNCIONES],MINC_022025[LUGAR_FUNCIONES_CODIGO])</f>
        <v>01.83.02.00.04</v>
      </c>
      <c r="X1061" s="21">
        <f>LEN(Tabla15[[#This Row],[CODIGO LUGAR]])</f>
        <v>14</v>
      </c>
      <c r="Y1061" s="21" cm="1">
        <f t="array" ref="Y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5">
      <c r="A1062" s="42" t="str">
        <f>Tabla15[[#This Row],[cedula]]&amp;Tabla15[[#This Row],[CTA]]&amp;Tabla15[[#This Row],[prog]]</f>
        <v>001024855212.1.1.2.0801</v>
      </c>
      <c r="B1062" s="21" t="s">
        <v>1786</v>
      </c>
      <c r="C1062" s="59" t="s">
        <v>1807</v>
      </c>
      <c r="D1062" s="59" t="s">
        <v>5730</v>
      </c>
      <c r="E1062" s="59" t="s">
        <v>5731</v>
      </c>
      <c r="F1062" s="59" t="s">
        <v>1911</v>
      </c>
      <c r="G1062" s="59" t="s">
        <v>2074</v>
      </c>
      <c r="H1062" s="21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062" s="21" t="str">
        <f>_xlfn.XLOOKUP(Tabla15[[#This Row],[cedula]],MINC_022025[CATEGORIA_PROPIA],MINC_022025[CARGO],_xlfn.XLOOKUP(Tabla15[[#This Row],[COD]],TNOMINA[CODIGO],TNOMINA[cargo]))</f>
        <v>MAESTRO (A)</v>
      </c>
      <c r="J1062" s="21" t="str">
        <f>_xlfn.XLOOKUP(Tabla15[[#This Row],[cedula]],MINC_022025[NUMERO_DOCUMENTO],MINC_022025[LUGAR_FUNCIONES])</f>
        <v>CENTRO DE LA CULTURA NARCISO GONZALEZ</v>
      </c>
      <c r="K10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2" s="21" t="str">
        <f>_xlfn.XLOOKUP(Tabla15[[#This Row],[CARGO]],TSIMPLIFICADO[CARGO],TSIMPLIFICADO[CATEGORIA DEL SERVIDOR],Tabla15[[#This Row],[TIPO]])</f>
        <v>TEMPORALES</v>
      </c>
      <c r="M1062" s="21" t="str">
        <f>IF(Tabla15[[#This Row],[CTA]]="2.1.1.3.01","TRAMITE DE PENSION",IF(Tabla15[[#This Row],[CAT1]]&lt;&gt;"",Tabla15[[#This Row],[CAT1]],Tabla15[[#This Row],[CAT2]]))</f>
        <v>TEMPORALES</v>
      </c>
      <c r="N1062" s="86">
        <f>_xlfn.XLOOKUP(Tabla15[[#This Row],[cedula]],TFECHA[cedula],TFECHA[desde],"")</f>
        <v>45261</v>
      </c>
      <c r="O1062" s="86" t="str">
        <f>_xlfn.XLOOKUP(Tabla15[[#This Row],[cedula]],TFECHA[cedula],TFECHA[hasta],"")</f>
        <v>N/A</v>
      </c>
      <c r="P1062" s="34">
        <f>_xlfn.XLOOKUP(Tabla15[[#This Row],[COD]],TNOMINA[CODIGO],TNOMINA[sbruto])</f>
        <v>20000</v>
      </c>
      <c r="Q1062" s="34">
        <f>_xlfn.XLOOKUP(Tabla15[[#This Row],[COD]],TNOMINA[CODIGO],TNOMINA[ISR])</f>
        <v>0</v>
      </c>
      <c r="R1062" s="34">
        <f>_xlfn.XLOOKUP(Tabla15[[#This Row],[COD]],TNOMINA[CODIGO],TNOMINA[SFS])</f>
        <v>608</v>
      </c>
      <c r="S1062" s="34">
        <f>_xlfn.XLOOKUP(Tabla15[[#This Row],[COD]],TNOMINA[CODIGO],TNOMINA[AFP])</f>
        <v>574</v>
      </c>
      <c r="T1062" s="34">
        <f>_xlfn.XLOOKUP(Tabla15[[#This Row],[COD]],TNOMINA[CODIGO],TNOMINA[Otros Descuentos])</f>
        <v>0</v>
      </c>
      <c r="U1062" s="34">
        <f>_xlfn.XLOOKUP(Tabla15[[#This Row],[COD]],TNOMINA[CODIGO],TNOMINA[sneto])</f>
        <v>18793</v>
      </c>
      <c r="V1062" s="21" t="str" cm="1">
        <f t="array" ref="V1062">_xlfn.XLOOKUP(Tabla15[[#This Row],[cedula]],MINC_022025[NUMERO_DOCUMENTO],LEFT(MINC_022025[GENERO],1))</f>
        <v>M</v>
      </c>
      <c r="W1062" s="56" t="str">
        <f>_xlfn.XLOOKUP(Tabla15[[#This Row],[DIRECCIÓN O DEPARTAMENTO]],MINC_022025[LUGAR_FUNCIONES],MINC_022025[LUGAR_FUNCIONES_CODIGO])</f>
        <v>01.83.02.00.04</v>
      </c>
      <c r="X1062" s="21">
        <f>LEN(Tabla15[[#This Row],[CODIGO LUGAR]])</f>
        <v>14</v>
      </c>
      <c r="Y1062" s="21" cm="1">
        <f t="array" ref="Y1062">_xlfn.IFS(Tabla15[[#This Row],[LARGO]]=5,1,Tabla15[[#This Row],[LARGO]]=8,2,Tabla15[[#This Row],[LARGO]]=11,3,Tabla15[[#This Row],[LARGO]]=14,4,Tabla15[[#This Row],[LARGO]]=17,5,Tabla15[[#This Row],[LARGO]]=20,6)</f>
        <v>4</v>
      </c>
    </row>
    <row r="1063" spans="1:25">
      <c r="A1063" s="42" t="str">
        <f>Tabla15[[#This Row],[cedula]]&amp;Tabla15[[#This Row],[CTA]]&amp;Tabla15[[#This Row],[prog]]</f>
        <v>001049531532.1.1.2.0801</v>
      </c>
      <c r="B1063" s="21" t="s">
        <v>1786</v>
      </c>
      <c r="C1063" s="59" t="s">
        <v>1807</v>
      </c>
      <c r="D1063" s="59" t="s">
        <v>5730</v>
      </c>
      <c r="E1063" s="59" t="s">
        <v>5731</v>
      </c>
      <c r="F1063" s="59" t="s">
        <v>1911</v>
      </c>
      <c r="G1063" s="59" t="s">
        <v>2492</v>
      </c>
      <c r="H1063" s="21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063" s="21" t="str">
        <f>_xlfn.XLOOKUP(Tabla15[[#This Row],[cedula]],MINC_022025[CATEGORIA_PROPIA],MINC_022025[CARGO],_xlfn.XLOOKUP(Tabla15[[#This Row],[COD]],TNOMINA[CODIGO],TNOMINA[cargo]))</f>
        <v>MAESTRO (A)</v>
      </c>
      <c r="J1063" s="21" t="str">
        <f>_xlfn.XLOOKUP(Tabla15[[#This Row],[cedula]],MINC_022025[NUMERO_DOCUMENTO],MINC_022025[LUGAR_FUNCIONES])</f>
        <v>CENTRO DE LA CULTURA NARCISO GONZALEZ</v>
      </c>
      <c r="K10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3" s="21" t="str">
        <f>_xlfn.XLOOKUP(Tabla15[[#This Row],[CARGO]],TSIMPLIFICADO[CARGO],TSIMPLIFICADO[CATEGORIA DEL SERVIDOR],Tabla15[[#This Row],[TIPO]])</f>
        <v>TEMPORALES</v>
      </c>
      <c r="M1063" s="21" t="str">
        <f>IF(Tabla15[[#This Row],[CTA]]="2.1.1.3.01","TRAMITE DE PENSION",IF(Tabla15[[#This Row],[CAT1]]&lt;&gt;"",Tabla15[[#This Row],[CAT1]],Tabla15[[#This Row],[CAT2]]))</f>
        <v>TEMPORALES</v>
      </c>
      <c r="N1063" s="86">
        <f>_xlfn.XLOOKUP(Tabla15[[#This Row],[cedula]],TFECHA[cedula],TFECHA[desde],"")</f>
        <v>45292</v>
      </c>
      <c r="O1063" s="86" t="str">
        <f>_xlfn.XLOOKUP(Tabla15[[#This Row],[cedula]],TFECHA[cedula],TFECHA[hasta],"")</f>
        <v>N/A</v>
      </c>
      <c r="P1063" s="34">
        <f>_xlfn.XLOOKUP(Tabla15[[#This Row],[COD]],TNOMINA[CODIGO],TNOMINA[sbruto])</f>
        <v>20000</v>
      </c>
      <c r="Q1063" s="34">
        <f>_xlfn.XLOOKUP(Tabla15[[#This Row],[COD]],TNOMINA[CODIGO],TNOMINA[ISR])</f>
        <v>0</v>
      </c>
      <c r="R1063" s="34">
        <f>_xlfn.XLOOKUP(Tabla15[[#This Row],[COD]],TNOMINA[CODIGO],TNOMINA[SFS])</f>
        <v>608</v>
      </c>
      <c r="S1063" s="34">
        <f>_xlfn.XLOOKUP(Tabla15[[#This Row],[COD]],TNOMINA[CODIGO],TNOMINA[AFP])</f>
        <v>574</v>
      </c>
      <c r="T1063" s="34">
        <f>_xlfn.XLOOKUP(Tabla15[[#This Row],[COD]],TNOMINA[CODIGO],TNOMINA[Otros Descuentos])</f>
        <v>0</v>
      </c>
      <c r="U1063" s="34">
        <f>_xlfn.XLOOKUP(Tabla15[[#This Row],[COD]],TNOMINA[CODIGO],TNOMINA[sneto])</f>
        <v>18793</v>
      </c>
      <c r="V1063" s="21" t="str" cm="1">
        <f t="array" ref="V1063">_xlfn.XLOOKUP(Tabla15[[#This Row],[cedula]],MINC_022025[NUMERO_DOCUMENTO],LEFT(MINC_022025[GENERO],1))</f>
        <v>M</v>
      </c>
      <c r="W1063" s="56" t="str">
        <f>_xlfn.XLOOKUP(Tabla15[[#This Row],[DIRECCIÓN O DEPARTAMENTO]],MINC_022025[LUGAR_FUNCIONES],MINC_022025[LUGAR_FUNCIONES_CODIGO])</f>
        <v>01.83.02.00.04</v>
      </c>
      <c r="X1063" s="21">
        <f>LEN(Tabla15[[#This Row],[CODIGO LUGAR]])</f>
        <v>14</v>
      </c>
      <c r="Y1063" s="21" cm="1">
        <f t="array" ref="Y1063">_xlfn.IFS(Tabla15[[#This Row],[LARGO]]=5,1,Tabla15[[#This Row],[LARGO]]=8,2,Tabla15[[#This Row],[LARGO]]=11,3,Tabla15[[#This Row],[LARGO]]=14,4,Tabla15[[#This Row],[LARGO]]=17,5,Tabla15[[#This Row],[LARGO]]=20,6)</f>
        <v>4</v>
      </c>
    </row>
    <row r="1064" spans="1:25">
      <c r="A1064" s="42" t="str">
        <f>Tabla15[[#This Row],[cedula]]&amp;Tabla15[[#This Row],[CTA]]&amp;Tabla15[[#This Row],[prog]]</f>
        <v>402146519742.1.1.2.0801</v>
      </c>
      <c r="B1064" s="21" t="s">
        <v>1786</v>
      </c>
      <c r="C1064" s="59" t="s">
        <v>1807</v>
      </c>
      <c r="D1064" s="59" t="s">
        <v>5730</v>
      </c>
      <c r="E1064" s="59" t="s">
        <v>5731</v>
      </c>
      <c r="F1064" s="59" t="s">
        <v>1911</v>
      </c>
      <c r="G1064" s="59" t="s">
        <v>2102</v>
      </c>
      <c r="H1064" s="21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064" s="21" t="str">
        <f>_xlfn.XLOOKUP(Tabla15[[#This Row],[cedula]],MINC_022025[CATEGORIA_PROPIA],MINC_022025[CARGO],_xlfn.XLOOKUP(Tabla15[[#This Row],[COD]],TNOMINA[CODIGO],TNOMINA[cargo]))</f>
        <v>MAESTRO (A)</v>
      </c>
      <c r="J1064" s="21" t="str">
        <f>_xlfn.XLOOKUP(Tabla15[[#This Row],[cedula]],MINC_022025[NUMERO_DOCUMENTO],MINC_022025[LUGAR_FUNCIONES])</f>
        <v>CENTRO DE LA CULTURA NARCISO GONZALEZ</v>
      </c>
      <c r="K10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4" s="21" t="str">
        <f>_xlfn.XLOOKUP(Tabla15[[#This Row],[CARGO]],TSIMPLIFICADO[CARGO],TSIMPLIFICADO[CATEGORIA DEL SERVIDOR],Tabla15[[#This Row],[TIPO]])</f>
        <v>TEMPORALES</v>
      </c>
      <c r="M1064" s="21" t="str">
        <f>IF(Tabla15[[#This Row],[CTA]]="2.1.1.3.01","TRAMITE DE PENSION",IF(Tabla15[[#This Row],[CAT1]]&lt;&gt;"",Tabla15[[#This Row],[CAT1]],Tabla15[[#This Row],[CAT2]]))</f>
        <v>TEMPORALES</v>
      </c>
      <c r="N1064" s="86">
        <f>_xlfn.XLOOKUP(Tabla15[[#This Row],[cedula]],TFECHA[cedula],TFECHA[desde],"")</f>
        <v>45261</v>
      </c>
      <c r="O1064" s="86" t="str">
        <f>_xlfn.XLOOKUP(Tabla15[[#This Row],[cedula]],TFECHA[cedula],TFECHA[hasta],"")</f>
        <v>N/A</v>
      </c>
      <c r="P1064" s="34">
        <f>_xlfn.XLOOKUP(Tabla15[[#This Row],[COD]],TNOMINA[CODIGO],TNOMINA[sbruto])</f>
        <v>20000</v>
      </c>
      <c r="Q1064" s="34">
        <f>_xlfn.XLOOKUP(Tabla15[[#This Row],[COD]],TNOMINA[CODIGO],TNOMINA[ISR])</f>
        <v>0</v>
      </c>
      <c r="R1064" s="34">
        <f>_xlfn.XLOOKUP(Tabla15[[#This Row],[COD]],TNOMINA[CODIGO],TNOMINA[SFS])</f>
        <v>608</v>
      </c>
      <c r="S1064" s="34">
        <f>_xlfn.XLOOKUP(Tabla15[[#This Row],[COD]],TNOMINA[CODIGO],TNOMINA[AFP])</f>
        <v>574</v>
      </c>
      <c r="T1064" s="34">
        <f>_xlfn.XLOOKUP(Tabla15[[#This Row],[COD]],TNOMINA[CODIGO],TNOMINA[Otros Descuentos])</f>
        <v>0</v>
      </c>
      <c r="U1064" s="34">
        <f>_xlfn.XLOOKUP(Tabla15[[#This Row],[COD]],TNOMINA[CODIGO],TNOMINA[sneto])</f>
        <v>16327</v>
      </c>
      <c r="V1064" s="21" t="str" cm="1">
        <f t="array" ref="V1064">_xlfn.XLOOKUP(Tabla15[[#This Row],[cedula]],MINC_022025[NUMERO_DOCUMENTO],LEFT(MINC_022025[GENERO],1))</f>
        <v>F</v>
      </c>
      <c r="W1064" s="56" t="str">
        <f>_xlfn.XLOOKUP(Tabla15[[#This Row],[DIRECCIÓN O DEPARTAMENTO]],MINC_022025[LUGAR_FUNCIONES],MINC_022025[LUGAR_FUNCIONES_CODIGO])</f>
        <v>01.83.02.00.04</v>
      </c>
      <c r="X1064" s="21">
        <f>LEN(Tabla15[[#This Row],[CODIGO LUGAR]])</f>
        <v>14</v>
      </c>
      <c r="Y1064" s="21" cm="1">
        <f t="array" ref="Y1064">_xlfn.IFS(Tabla15[[#This Row],[LARGO]]=5,1,Tabla15[[#This Row],[LARGO]]=8,2,Tabla15[[#This Row],[LARGO]]=11,3,Tabla15[[#This Row],[LARGO]]=14,4,Tabla15[[#This Row],[LARGO]]=17,5,Tabla15[[#This Row],[LARGO]]=20,6)</f>
        <v>4</v>
      </c>
    </row>
    <row r="1065" spans="1:25">
      <c r="A1065" s="42" t="str">
        <f>Tabla15[[#This Row],[cedula]]&amp;Tabla15[[#This Row],[CTA]]&amp;Tabla15[[#This Row],[prog]]</f>
        <v>402258386852.1.1.2.0801</v>
      </c>
      <c r="B1065" s="21" t="s">
        <v>1786</v>
      </c>
      <c r="C1065" s="59" t="s">
        <v>1807</v>
      </c>
      <c r="D1065" s="59" t="s">
        <v>5730</v>
      </c>
      <c r="E1065" s="59" t="s">
        <v>5731</v>
      </c>
      <c r="F1065" s="59" t="s">
        <v>1911</v>
      </c>
      <c r="G1065" s="59" t="s">
        <v>2652</v>
      </c>
      <c r="H1065" s="21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065" s="21" t="str">
        <f>_xlfn.XLOOKUP(Tabla15[[#This Row],[cedula]],MINC_022025[CATEGORIA_PROPIA],MINC_022025[CARGO],_xlfn.XLOOKUP(Tabla15[[#This Row],[COD]],TNOMINA[CODIGO],TNOMINA[cargo]))</f>
        <v>MAESTRO (A)</v>
      </c>
      <c r="J1065" s="21" t="str">
        <f>_xlfn.XLOOKUP(Tabla15[[#This Row],[cedula]],MINC_022025[NUMERO_DOCUMENTO],MINC_022025[LUGAR_FUNCIONES])</f>
        <v>CENTRO DE LA CULTURA NARCISO GONZALEZ</v>
      </c>
      <c r="K10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5" s="21" t="str">
        <f>_xlfn.XLOOKUP(Tabla15[[#This Row],[CARGO]],TSIMPLIFICADO[CARGO],TSIMPLIFICADO[CATEGORIA DEL SERVIDOR],Tabla15[[#This Row],[TIPO]])</f>
        <v>TEMPORALES</v>
      </c>
      <c r="M1065" s="21" t="str">
        <f>IF(Tabla15[[#This Row],[CTA]]="2.1.1.3.01","TRAMITE DE PENSION",IF(Tabla15[[#This Row],[CAT1]]&lt;&gt;"",Tabla15[[#This Row],[CAT1]],Tabla15[[#This Row],[CAT2]]))</f>
        <v>TEMPORALES</v>
      </c>
      <c r="N1065" s="86">
        <f>_xlfn.XLOOKUP(Tabla15[[#This Row],[cedula]],TFECHA[cedula],TFECHA[desde],"")</f>
        <v>45261</v>
      </c>
      <c r="O1065" s="86" t="str">
        <f>_xlfn.XLOOKUP(Tabla15[[#This Row],[cedula]],TFECHA[cedula],TFECHA[hasta],"")</f>
        <v>N/A</v>
      </c>
      <c r="P1065" s="34">
        <f>_xlfn.XLOOKUP(Tabla15[[#This Row],[COD]],TNOMINA[CODIGO],TNOMINA[sbruto])</f>
        <v>20000</v>
      </c>
      <c r="Q1065" s="34">
        <f>_xlfn.XLOOKUP(Tabla15[[#This Row],[COD]],TNOMINA[CODIGO],TNOMINA[ISR])</f>
        <v>0</v>
      </c>
      <c r="R1065" s="34">
        <f>_xlfn.XLOOKUP(Tabla15[[#This Row],[COD]],TNOMINA[CODIGO],TNOMINA[SFS])</f>
        <v>608</v>
      </c>
      <c r="S1065" s="34">
        <f>_xlfn.XLOOKUP(Tabla15[[#This Row],[COD]],TNOMINA[CODIGO],TNOMINA[AFP])</f>
        <v>574</v>
      </c>
      <c r="T1065" s="34">
        <f>_xlfn.XLOOKUP(Tabla15[[#This Row],[COD]],TNOMINA[CODIGO],TNOMINA[Otros Descuentos])</f>
        <v>0</v>
      </c>
      <c r="U1065" s="34">
        <f>_xlfn.XLOOKUP(Tabla15[[#This Row],[COD]],TNOMINA[CODIGO],TNOMINA[sneto])</f>
        <v>8147.32</v>
      </c>
      <c r="V1065" s="21" t="str" cm="1">
        <f t="array" ref="V1065">_xlfn.XLOOKUP(Tabla15[[#This Row],[cedula]],MINC_022025[NUMERO_DOCUMENTO],LEFT(MINC_022025[GENERO],1))</f>
        <v>F</v>
      </c>
      <c r="W1065" s="56" t="str">
        <f>_xlfn.XLOOKUP(Tabla15[[#This Row],[DIRECCIÓN O DEPARTAMENTO]],MINC_022025[LUGAR_FUNCIONES],MINC_022025[LUGAR_FUNCIONES_CODIGO])</f>
        <v>01.83.02.00.04</v>
      </c>
      <c r="X1065" s="21">
        <f>LEN(Tabla15[[#This Row],[CODIGO LUGAR]])</f>
        <v>14</v>
      </c>
      <c r="Y1065" s="21" cm="1">
        <f t="array" ref="Y1065">_xlfn.IFS(Tabla15[[#This Row],[LARGO]]=5,1,Tabla15[[#This Row],[LARGO]]=8,2,Tabla15[[#This Row],[LARGO]]=11,3,Tabla15[[#This Row],[LARGO]]=14,4,Tabla15[[#This Row],[LARGO]]=17,5,Tabla15[[#This Row],[LARGO]]=20,6)</f>
        <v>4</v>
      </c>
    </row>
    <row r="1066" spans="1:25">
      <c r="A1066" s="42" t="str">
        <f>Tabla15[[#This Row],[cedula]]&amp;Tabla15[[#This Row],[CTA]]&amp;Tabla15[[#This Row],[prog]]</f>
        <v>001038722062.1.1.2.0801</v>
      </c>
      <c r="B1066" s="21" t="s">
        <v>1786</v>
      </c>
      <c r="C1066" s="59" t="s">
        <v>1807</v>
      </c>
      <c r="D1066" s="59" t="s">
        <v>5730</v>
      </c>
      <c r="E1066" s="59" t="s">
        <v>5731</v>
      </c>
      <c r="F1066" s="59" t="s">
        <v>1911</v>
      </c>
      <c r="G1066" s="59" t="s">
        <v>2136</v>
      </c>
      <c r="H1066" s="21" t="str">
        <f>_xlfn.XLOOKUP(Tabla15[[#This Row],[cedula]],MINC_022025[CATEGORIA_PROPIA],MINC_022025[FECHA_INGRESO_PRIMER_CARGO],_xlfn.XLOOKUP(Tabla15[[#This Row],[COD]],TNOMINA[CODIGO],TNOMINA[nombre]))</f>
        <v>VICTOR EUGENIO PEÑA NOLASCO</v>
      </c>
      <c r="I1066" s="21" t="str">
        <f>_xlfn.XLOOKUP(Tabla15[[#This Row],[cedula]],MINC_022025[CATEGORIA_PROPIA],MINC_022025[CARGO],_xlfn.XLOOKUP(Tabla15[[#This Row],[COD]],TNOMINA[CODIGO],TNOMINA[cargo]))</f>
        <v>MAESTRO (A)</v>
      </c>
      <c r="J1066" s="21" t="str">
        <f>_xlfn.XLOOKUP(Tabla15[[#This Row],[cedula]],MINC_022025[NUMERO_DOCUMENTO],MINC_022025[LUGAR_FUNCIONES])</f>
        <v>CENTRO DE LA CULTURA NARCISO GONZALEZ</v>
      </c>
      <c r="K10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6" s="21" t="str">
        <f>_xlfn.XLOOKUP(Tabla15[[#This Row],[CARGO]],TSIMPLIFICADO[CARGO],TSIMPLIFICADO[CATEGORIA DEL SERVIDOR],Tabla15[[#This Row],[TIPO]])</f>
        <v>TEMPORALES</v>
      </c>
      <c r="M1066" s="21" t="str">
        <f>IF(Tabla15[[#This Row],[CTA]]="2.1.1.3.01","TRAMITE DE PENSION",IF(Tabla15[[#This Row],[CAT1]]&lt;&gt;"",Tabla15[[#This Row],[CAT1]],Tabla15[[#This Row],[CAT2]]))</f>
        <v>TEMPORALES</v>
      </c>
      <c r="N1066" s="86">
        <f>_xlfn.XLOOKUP(Tabla15[[#This Row],[cedula]],TFECHA[cedula],TFECHA[desde],"")</f>
        <v>45261</v>
      </c>
      <c r="O1066" s="86" t="str">
        <f>_xlfn.XLOOKUP(Tabla15[[#This Row],[cedula]],TFECHA[cedula],TFECHA[hasta],"")</f>
        <v>N/A</v>
      </c>
      <c r="P1066" s="34">
        <f>_xlfn.XLOOKUP(Tabla15[[#This Row],[COD]],TNOMINA[CODIGO],TNOMINA[sbruto])</f>
        <v>20000</v>
      </c>
      <c r="Q1066" s="34">
        <f>_xlfn.XLOOKUP(Tabla15[[#This Row],[COD]],TNOMINA[CODIGO],TNOMINA[ISR])</f>
        <v>0</v>
      </c>
      <c r="R1066" s="34">
        <f>_xlfn.XLOOKUP(Tabla15[[#This Row],[COD]],TNOMINA[CODIGO],TNOMINA[SFS])</f>
        <v>608</v>
      </c>
      <c r="S1066" s="34">
        <f>_xlfn.XLOOKUP(Tabla15[[#This Row],[COD]],TNOMINA[CODIGO],TNOMINA[AFP])</f>
        <v>574</v>
      </c>
      <c r="T1066" s="34">
        <f>_xlfn.XLOOKUP(Tabla15[[#This Row],[COD]],TNOMINA[CODIGO],TNOMINA[Otros Descuentos])</f>
        <v>0</v>
      </c>
      <c r="U1066" s="34">
        <f>_xlfn.XLOOKUP(Tabla15[[#This Row],[COD]],TNOMINA[CODIGO],TNOMINA[sneto])</f>
        <v>18793</v>
      </c>
      <c r="V1066" s="21" t="str" cm="1">
        <f t="array" ref="V1066">_xlfn.XLOOKUP(Tabla15[[#This Row],[cedula]],MINC_022025[NUMERO_DOCUMENTO],LEFT(MINC_022025[GENERO],1))</f>
        <v>M</v>
      </c>
      <c r="W1066" s="56" t="str">
        <f>_xlfn.XLOOKUP(Tabla15[[#This Row],[DIRECCIÓN O DEPARTAMENTO]],MINC_022025[LUGAR_FUNCIONES],MINC_022025[LUGAR_FUNCIONES_CODIGO])</f>
        <v>01.83.02.00.04</v>
      </c>
      <c r="X1066" s="21">
        <f>LEN(Tabla15[[#This Row],[CODIGO LUGAR]])</f>
        <v>14</v>
      </c>
      <c r="Y1066" s="21" cm="1">
        <f t="array" ref="Y1066">_xlfn.IFS(Tabla15[[#This Row],[LARGO]]=5,1,Tabla15[[#This Row],[LARGO]]=8,2,Tabla15[[#This Row],[LARGO]]=11,3,Tabla15[[#This Row],[LARGO]]=14,4,Tabla15[[#This Row],[LARGO]]=17,5,Tabla15[[#This Row],[LARGO]]=20,6)</f>
        <v>4</v>
      </c>
    </row>
    <row r="1067" spans="1:25">
      <c r="A1067" s="42" t="str">
        <f>Tabla15[[#This Row],[cedula]]&amp;Tabla15[[#This Row],[CTA]]&amp;Tabla15[[#This Row],[prog]]</f>
        <v>001018449182.1.1.2.0801</v>
      </c>
      <c r="B1067" s="21" t="s">
        <v>1786</v>
      </c>
      <c r="C1067" s="59" t="s">
        <v>1807</v>
      </c>
      <c r="D1067" s="59" t="s">
        <v>5730</v>
      </c>
      <c r="E1067" s="59" t="s">
        <v>5731</v>
      </c>
      <c r="F1067" s="59" t="s">
        <v>1911</v>
      </c>
      <c r="G1067" s="59" t="s">
        <v>1678</v>
      </c>
      <c r="H1067" s="21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067" s="21" t="str">
        <f>_xlfn.XLOOKUP(Tabla15[[#This Row],[cedula]],MINC_022025[CATEGORIA_PROPIA],MINC_022025[CARGO],_xlfn.XLOOKUP(Tabla15[[#This Row],[COD]],TNOMINA[CODIGO],TNOMINA[cargo]))</f>
        <v>MAESTRO DE ARTESANIA</v>
      </c>
      <c r="J1067" s="21" t="str">
        <f>_xlfn.XLOOKUP(Tabla15[[#This Row],[cedula]],MINC_022025[NUMERO_DOCUMENTO],MINC_022025[LUGAR_FUNCIONES])</f>
        <v>CENTRO DE LA CULTURA NARCISO GONZALEZ</v>
      </c>
      <c r="K10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7" s="21" t="str">
        <f>_xlfn.XLOOKUP(Tabla15[[#This Row],[CARGO]],TSIMPLIFICADO[CARGO],TSIMPLIFICADO[CATEGORIA DEL SERVIDOR],Tabla15[[#This Row],[TIPO]])</f>
        <v>ESTATUTO SIMPLIFICADO</v>
      </c>
      <c r="M1067" s="21" t="str">
        <f>IF(Tabla15[[#This Row],[CTA]]="2.1.1.3.01","TRAMITE DE PENSION",IF(Tabla15[[#This Row],[CAT1]]&lt;&gt;"",Tabla15[[#This Row],[CAT1]],Tabla15[[#This Row],[CAT2]]))</f>
        <v>ESTATUTO SIMPLIFICADO</v>
      </c>
      <c r="N1067" s="86">
        <f>_xlfn.XLOOKUP(Tabla15[[#This Row],[cedula]],TFECHA[cedula],TFECHA[desde],"")</f>
        <v>45323</v>
      </c>
      <c r="O1067" s="86" t="str">
        <f>_xlfn.XLOOKUP(Tabla15[[#This Row],[cedula]],TFECHA[cedula],TFECHA[hasta],"")</f>
        <v>N/A</v>
      </c>
      <c r="P1067" s="34">
        <f>_xlfn.XLOOKUP(Tabla15[[#This Row],[COD]],TNOMINA[CODIGO],TNOMINA[sbruto])</f>
        <v>16500</v>
      </c>
      <c r="Q1067" s="34">
        <f>_xlfn.XLOOKUP(Tabla15[[#This Row],[COD]],TNOMINA[CODIGO],TNOMINA[ISR])</f>
        <v>0</v>
      </c>
      <c r="R1067" s="34">
        <f>_xlfn.XLOOKUP(Tabla15[[#This Row],[COD]],TNOMINA[CODIGO],TNOMINA[SFS])</f>
        <v>501.6</v>
      </c>
      <c r="S1067" s="34">
        <f>_xlfn.XLOOKUP(Tabla15[[#This Row],[COD]],TNOMINA[CODIGO],TNOMINA[AFP])</f>
        <v>473.55</v>
      </c>
      <c r="T1067" s="34">
        <f>_xlfn.XLOOKUP(Tabla15[[#This Row],[COD]],TNOMINA[CODIGO],TNOMINA[Otros Descuentos])</f>
        <v>0</v>
      </c>
      <c r="U1067" s="34">
        <f>_xlfn.XLOOKUP(Tabla15[[#This Row],[COD]],TNOMINA[CODIGO],TNOMINA[sneto])</f>
        <v>11691.03</v>
      </c>
      <c r="V1067" s="21" t="str" cm="1">
        <f t="array" ref="V1067">_xlfn.XLOOKUP(Tabla15[[#This Row],[cedula]],MINC_022025[NUMERO_DOCUMENTO],LEFT(MINC_022025[GENERO],1))</f>
        <v>F</v>
      </c>
      <c r="W1067" s="56" t="str">
        <f>_xlfn.XLOOKUP(Tabla15[[#This Row],[DIRECCIÓN O DEPARTAMENTO]],MINC_022025[LUGAR_FUNCIONES],MINC_022025[LUGAR_FUNCIONES_CODIGO])</f>
        <v>01.83.02.00.04</v>
      </c>
      <c r="X1067" s="21">
        <f>LEN(Tabla15[[#This Row],[CODIGO LUGAR]])</f>
        <v>14</v>
      </c>
      <c r="Y1067" s="21" cm="1">
        <f t="array" ref="Y1067">_xlfn.IFS(Tabla15[[#This Row],[LARGO]]=5,1,Tabla15[[#This Row],[LARGO]]=8,2,Tabla15[[#This Row],[LARGO]]=11,3,Tabla15[[#This Row],[LARGO]]=14,4,Tabla15[[#This Row],[LARGO]]=17,5,Tabla15[[#This Row],[LARGO]]=20,6)</f>
        <v>4</v>
      </c>
    </row>
    <row r="1068" spans="1:25">
      <c r="A1068" s="42" t="str">
        <f>Tabla15[[#This Row],[cedula]]&amp;Tabla15[[#This Row],[CTA]]&amp;Tabla15[[#This Row],[prog]]</f>
        <v>010010838962.1.1.2.0801</v>
      </c>
      <c r="B1068" s="21" t="s">
        <v>1786</v>
      </c>
      <c r="C1068" s="59" t="s">
        <v>1807</v>
      </c>
      <c r="D1068" s="59" t="s">
        <v>5730</v>
      </c>
      <c r="E1068" s="59" t="s">
        <v>5731</v>
      </c>
      <c r="F1068" s="59" t="s">
        <v>1911</v>
      </c>
      <c r="G1068" s="59" t="s">
        <v>2065</v>
      </c>
      <c r="H1068" s="21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068" s="21" t="str">
        <f>_xlfn.XLOOKUP(Tabla15[[#This Row],[cedula]],MINC_022025[CATEGORIA_PROPIA],MINC_022025[CARGO],_xlfn.XLOOKUP(Tabla15[[#This Row],[COD]],TNOMINA[CODIGO],TNOMINA[cargo]))</f>
        <v>TECNICO CONTABILIDAD</v>
      </c>
      <c r="J1068" s="21" t="str">
        <f>_xlfn.XLOOKUP(Tabla15[[#This Row],[cedula]],MINC_022025[NUMERO_DOCUMENTO],MINC_022025[LUGAR_FUNCIONES])</f>
        <v>CENTRO CULTURAL DE AZUA</v>
      </c>
      <c r="K10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8" s="21" t="str">
        <f>_xlfn.XLOOKUP(Tabla15[[#This Row],[CARGO]],TSIMPLIFICADO[CARGO],TSIMPLIFICADO[CATEGORIA DEL SERVIDOR],Tabla15[[#This Row],[TIPO]])</f>
        <v>TEMPORALES</v>
      </c>
      <c r="M1068" s="21" t="str">
        <f>IF(Tabla15[[#This Row],[CTA]]="2.1.1.3.01","TRAMITE DE PENSION",IF(Tabla15[[#This Row],[CAT1]]&lt;&gt;"",Tabla15[[#This Row],[CAT1]],Tabla15[[#This Row],[CAT2]]))</f>
        <v>TEMPORALES</v>
      </c>
      <c r="N1068" s="86">
        <f>_xlfn.XLOOKUP(Tabla15[[#This Row],[cedula]],TFECHA[cedula],TFECHA[desde],"")</f>
        <v>45261</v>
      </c>
      <c r="O1068" s="86" t="str">
        <f>_xlfn.XLOOKUP(Tabla15[[#This Row],[cedula]],TFECHA[cedula],TFECHA[hasta],"")</f>
        <v>N/A</v>
      </c>
      <c r="P1068" s="34">
        <f>_xlfn.XLOOKUP(Tabla15[[#This Row],[COD]],TNOMINA[CODIGO],TNOMINA[sbruto])</f>
        <v>36000</v>
      </c>
      <c r="Q1068" s="34">
        <f>_xlfn.XLOOKUP(Tabla15[[#This Row],[COD]],TNOMINA[CODIGO],TNOMINA[ISR])</f>
        <v>0</v>
      </c>
      <c r="R1068" s="34">
        <f>_xlfn.XLOOKUP(Tabla15[[#This Row],[COD]],TNOMINA[CODIGO],TNOMINA[SFS])</f>
        <v>1094.4000000000001</v>
      </c>
      <c r="S1068" s="34">
        <f>_xlfn.XLOOKUP(Tabla15[[#This Row],[COD]],TNOMINA[CODIGO],TNOMINA[AFP])</f>
        <v>1033.2</v>
      </c>
      <c r="T1068" s="34">
        <f>_xlfn.XLOOKUP(Tabla15[[#This Row],[COD]],TNOMINA[CODIGO],TNOMINA[Otros Descuentos])</f>
        <v>0</v>
      </c>
      <c r="U1068" s="34">
        <f>_xlfn.XLOOKUP(Tabla15[[#This Row],[COD]],TNOMINA[CODIGO],TNOMINA[sneto])</f>
        <v>33847.4</v>
      </c>
      <c r="V1068" s="21" t="str" cm="1">
        <f t="array" ref="V1068">_xlfn.XLOOKUP(Tabla15[[#This Row],[cedula]],MINC_022025[NUMERO_DOCUMENTO],LEFT(MINC_022025[GENERO],1))</f>
        <v>M</v>
      </c>
      <c r="W1068" s="56" t="str">
        <f>_xlfn.XLOOKUP(Tabla15[[#This Row],[DIRECCIÓN O DEPARTAMENTO]],MINC_022025[LUGAR_FUNCIONES],MINC_022025[LUGAR_FUNCIONES_CODIGO])</f>
        <v>01.83.02.00.05</v>
      </c>
      <c r="X1068" s="21">
        <f>LEN(Tabla15[[#This Row],[CODIGO LUGAR]])</f>
        <v>14</v>
      </c>
      <c r="Y1068" s="21" cm="1">
        <f t="array" ref="Y1068">_xlfn.IFS(Tabla15[[#This Row],[LARGO]]=5,1,Tabla15[[#This Row],[LARGO]]=8,2,Tabla15[[#This Row],[LARGO]]=11,3,Tabla15[[#This Row],[LARGO]]=14,4,Tabla15[[#This Row],[LARGO]]=17,5,Tabla15[[#This Row],[LARGO]]=20,6)</f>
        <v>4</v>
      </c>
    </row>
    <row r="1069" spans="1:25">
      <c r="A1069" s="42" t="str">
        <f>Tabla15[[#This Row],[cedula]]&amp;Tabla15[[#This Row],[CTA]]&amp;Tabla15[[#This Row],[prog]]</f>
        <v>402260802532.1.1.2.0801</v>
      </c>
      <c r="B1069" s="21" t="s">
        <v>1786</v>
      </c>
      <c r="C1069" s="59" t="s">
        <v>1807</v>
      </c>
      <c r="D1069" s="59" t="s">
        <v>5730</v>
      </c>
      <c r="E1069" s="59" t="s">
        <v>5731</v>
      </c>
      <c r="F1069" s="59" t="s">
        <v>1911</v>
      </c>
      <c r="G1069" s="59" t="s">
        <v>1682</v>
      </c>
      <c r="H1069" s="21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069" s="21" t="str">
        <f>_xlfn.XLOOKUP(Tabla15[[#This Row],[cedula]],MINC_022025[CATEGORIA_PROPIA],MINC_022025[CARGO],_xlfn.XLOOKUP(Tabla15[[#This Row],[COD]],TNOMINA[CODIGO],TNOMINA[cargo]))</f>
        <v>ENCARGADO (A)</v>
      </c>
      <c r="J1069" s="21" t="str">
        <f>_xlfn.XLOOKUP(Tabla15[[#This Row],[cedula]],MINC_022025[NUMERO_DOCUMENTO],MINC_022025[LUGAR_FUNCIONES])</f>
        <v>CENTRO CULTURAL SAN JUAN DE LA MAGUANA</v>
      </c>
      <c r="K10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69" s="21" t="str">
        <f>_xlfn.XLOOKUP(Tabla15[[#This Row],[CARGO]],TSIMPLIFICADO[CARGO],TSIMPLIFICADO[CATEGORIA DEL SERVIDOR],Tabla15[[#This Row],[TIPO]])</f>
        <v>TEMPORALES</v>
      </c>
      <c r="M1069" s="21" t="str">
        <f>IF(Tabla15[[#This Row],[CTA]]="2.1.1.3.01","TRAMITE DE PENSION",IF(Tabla15[[#This Row],[CAT1]]&lt;&gt;"",Tabla15[[#This Row],[CAT1]],Tabla15[[#This Row],[CAT2]]))</f>
        <v>TEMPORALES</v>
      </c>
      <c r="N1069" s="86">
        <f>_xlfn.XLOOKUP(Tabla15[[#This Row],[cedula]],TFECHA[cedula],TFECHA[desde],"")</f>
        <v>45231</v>
      </c>
      <c r="O1069" s="86" t="str">
        <f>_xlfn.XLOOKUP(Tabla15[[#This Row],[cedula]],TFECHA[cedula],TFECHA[hasta],"")</f>
        <v>N/A</v>
      </c>
      <c r="P1069" s="34">
        <f>_xlfn.XLOOKUP(Tabla15[[#This Row],[COD]],TNOMINA[CODIGO],TNOMINA[sbruto])</f>
        <v>100000</v>
      </c>
      <c r="Q1069" s="34">
        <f>_xlfn.XLOOKUP(Tabla15[[#This Row],[COD]],TNOMINA[CODIGO],TNOMINA[ISR])</f>
        <v>12105.37</v>
      </c>
      <c r="R1069" s="34">
        <f>_xlfn.XLOOKUP(Tabla15[[#This Row],[COD]],TNOMINA[CODIGO],TNOMINA[SFS])</f>
        <v>3040</v>
      </c>
      <c r="S1069" s="34">
        <f>_xlfn.XLOOKUP(Tabla15[[#This Row],[COD]],TNOMINA[CODIGO],TNOMINA[AFP])</f>
        <v>2870</v>
      </c>
      <c r="T1069" s="34">
        <f>_xlfn.XLOOKUP(Tabla15[[#This Row],[COD]],TNOMINA[CODIGO],TNOMINA[Otros Descuentos])</f>
        <v>25</v>
      </c>
      <c r="U1069" s="34">
        <f>_xlfn.XLOOKUP(Tabla15[[#This Row],[COD]],TNOMINA[CODIGO],TNOMINA[sneto])</f>
        <v>81959.63</v>
      </c>
      <c r="V1069" s="21" t="str" cm="1">
        <f t="array" ref="V1069">_xlfn.XLOOKUP(Tabla15[[#This Row],[cedula]],MINC_022025[NUMERO_DOCUMENTO],LEFT(MINC_022025[GENERO],1))</f>
        <v>M</v>
      </c>
      <c r="W1069" s="56" t="str">
        <f>_xlfn.XLOOKUP(Tabla15[[#This Row],[DIRECCIÓN O DEPARTAMENTO]],MINC_022025[LUGAR_FUNCIONES],MINC_022025[LUGAR_FUNCIONES_CODIGO])</f>
        <v>01.83.02.00.06</v>
      </c>
      <c r="X1069" s="21">
        <f>LEN(Tabla15[[#This Row],[CODIGO LUGAR]])</f>
        <v>14</v>
      </c>
      <c r="Y1069" s="21" cm="1">
        <f t="array" ref="Y1069">_xlfn.IFS(Tabla15[[#This Row],[LARGO]]=5,1,Tabla15[[#This Row],[LARGO]]=8,2,Tabla15[[#This Row],[LARGO]]=11,3,Tabla15[[#This Row],[LARGO]]=14,4,Tabla15[[#This Row],[LARGO]]=17,5,Tabla15[[#This Row],[LARGO]]=20,6)</f>
        <v>4</v>
      </c>
    </row>
    <row r="1070" spans="1:25">
      <c r="A1070" s="42" t="str">
        <f>Tabla15[[#This Row],[cedula]]&amp;Tabla15[[#This Row],[CTA]]&amp;Tabla15[[#This Row],[prog]]</f>
        <v>402220818342.1.1.2.0801</v>
      </c>
      <c r="B1070" s="21" t="s">
        <v>1786</v>
      </c>
      <c r="C1070" s="59" t="s">
        <v>1807</v>
      </c>
      <c r="D1070" s="59" t="s">
        <v>5730</v>
      </c>
      <c r="E1070" s="59" t="s">
        <v>5731</v>
      </c>
      <c r="F1070" s="59" t="s">
        <v>1911</v>
      </c>
      <c r="G1070" s="59" t="s">
        <v>2040</v>
      </c>
      <c r="H1070" s="21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070" s="21" t="str">
        <f>_xlfn.XLOOKUP(Tabla15[[#This Row],[cedula]],MINC_022025[CATEGORIA_PROPIA],MINC_022025[CARGO],_xlfn.XLOOKUP(Tabla15[[#This Row],[COD]],TNOMINA[CODIGO],TNOMINA[cargo]))</f>
        <v>ENCARGADO (A)</v>
      </c>
      <c r="J1070" s="21" t="str">
        <f>_xlfn.XLOOKUP(Tabla15[[#This Row],[cedula]],MINC_022025[NUMERO_DOCUMENTO],MINC_022025[LUGAR_FUNCIONES])</f>
        <v>CENTRO CULTURAL DE ELIAS PIÑA</v>
      </c>
      <c r="K10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0" s="21" t="str">
        <f>_xlfn.XLOOKUP(Tabla15[[#This Row],[CARGO]],TSIMPLIFICADO[CARGO],TSIMPLIFICADO[CATEGORIA DEL SERVIDOR],Tabla15[[#This Row],[TIPO]])</f>
        <v>TEMPORALES</v>
      </c>
      <c r="M1070" s="21" t="str">
        <f>IF(Tabla15[[#This Row],[CTA]]="2.1.1.3.01","TRAMITE DE PENSION",IF(Tabla15[[#This Row],[CAT1]]&lt;&gt;"",Tabla15[[#This Row],[CAT1]],Tabla15[[#This Row],[CAT2]]))</f>
        <v>TEMPORALES</v>
      </c>
      <c r="N1070" s="86">
        <f>_xlfn.XLOOKUP(Tabla15[[#This Row],[cedula]],TFECHA[cedula],TFECHA[desde],"")</f>
        <v>45474</v>
      </c>
      <c r="O1070" s="86" t="str">
        <f>_xlfn.XLOOKUP(Tabla15[[#This Row],[cedula]],TFECHA[cedula],TFECHA[hasta],"")</f>
        <v>N/A</v>
      </c>
      <c r="P1070" s="34">
        <f>_xlfn.XLOOKUP(Tabla15[[#This Row],[COD]],TNOMINA[CODIGO],TNOMINA[sbruto])</f>
        <v>70000</v>
      </c>
      <c r="Q1070" s="34">
        <f>_xlfn.XLOOKUP(Tabla15[[#This Row],[COD]],TNOMINA[CODIGO],TNOMINA[ISR])</f>
        <v>5368.48</v>
      </c>
      <c r="R1070" s="34">
        <f>_xlfn.XLOOKUP(Tabla15[[#This Row],[COD]],TNOMINA[CODIGO],TNOMINA[SFS])</f>
        <v>2128</v>
      </c>
      <c r="S1070" s="34">
        <f>_xlfn.XLOOKUP(Tabla15[[#This Row],[COD]],TNOMINA[CODIGO],TNOMINA[AFP])</f>
        <v>2009</v>
      </c>
      <c r="T1070" s="34">
        <f>_xlfn.XLOOKUP(Tabla15[[#This Row],[COD]],TNOMINA[CODIGO],TNOMINA[Otros Descuentos])</f>
        <v>25.000000000007276</v>
      </c>
      <c r="U1070" s="34">
        <f>_xlfn.XLOOKUP(Tabla15[[#This Row],[COD]],TNOMINA[CODIGO],TNOMINA[sneto])</f>
        <v>60469.52</v>
      </c>
      <c r="V1070" s="21" t="str" cm="1">
        <f t="array" ref="V1070">_xlfn.XLOOKUP(Tabla15[[#This Row],[cedula]],MINC_022025[NUMERO_DOCUMENTO],LEFT(MINC_022025[GENERO],1))</f>
        <v>M</v>
      </c>
      <c r="W1070" s="56" t="str">
        <f>_xlfn.XLOOKUP(Tabla15[[#This Row],[DIRECCIÓN O DEPARTAMENTO]],MINC_022025[LUGAR_FUNCIONES],MINC_022025[LUGAR_FUNCIONES_CODIGO])</f>
        <v>01.83.02.00.07</v>
      </c>
      <c r="X1070" s="21">
        <f>LEN(Tabla15[[#This Row],[CODIGO LUGAR]])</f>
        <v>14</v>
      </c>
      <c r="Y1070" s="21" cm="1">
        <f t="array" ref="Y1070">_xlfn.IFS(Tabla15[[#This Row],[LARGO]]=5,1,Tabla15[[#This Row],[LARGO]]=8,2,Tabla15[[#This Row],[LARGO]]=11,3,Tabla15[[#This Row],[LARGO]]=14,4,Tabla15[[#This Row],[LARGO]]=17,5,Tabla15[[#This Row],[LARGO]]=20,6)</f>
        <v>4</v>
      </c>
    </row>
    <row r="1071" spans="1:25">
      <c r="A1071" s="42" t="str">
        <f>Tabla15[[#This Row],[cedula]]&amp;Tabla15[[#This Row],[CTA]]&amp;Tabla15[[#This Row],[prog]]</f>
        <v>031010468722.1.1.2.0801</v>
      </c>
      <c r="B1071" s="21" t="s">
        <v>1786</v>
      </c>
      <c r="C1071" s="59" t="s">
        <v>1807</v>
      </c>
      <c r="D1071" s="59" t="s">
        <v>5730</v>
      </c>
      <c r="E1071" s="59" t="s">
        <v>5731</v>
      </c>
      <c r="F1071" s="59" t="s">
        <v>1911</v>
      </c>
      <c r="G1071" s="59" t="s">
        <v>2486</v>
      </c>
      <c r="H1071" s="21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071" s="21" t="str">
        <f>_xlfn.XLOOKUP(Tabla15[[#This Row],[cedula]],MINC_022025[CATEGORIA_PROPIA],MINC_022025[CARGO],_xlfn.XLOOKUP(Tabla15[[#This Row],[COD]],TNOMINA[CODIGO],TNOMINA[cargo]))</f>
        <v>DIRECTOR (A)</v>
      </c>
      <c r="J1071" s="21" t="str">
        <f>_xlfn.XLOOKUP(Tabla15[[#This Row],[cedula]],MINC_022025[NUMERO_DOCUMENTO],MINC_022025[LUGAR_FUNCIONES])</f>
        <v>DIRECCION DE PARTICIPACION POPULAR</v>
      </c>
      <c r="K10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1" s="21" t="str">
        <f>_xlfn.XLOOKUP(Tabla15[[#This Row],[CARGO]],TSIMPLIFICADO[CARGO],TSIMPLIFICADO[CATEGORIA DEL SERVIDOR],Tabla15[[#This Row],[TIPO]])</f>
        <v>TEMPORALES</v>
      </c>
      <c r="M1071" s="21" t="str">
        <f>IF(Tabla15[[#This Row],[CTA]]="2.1.1.3.01","TRAMITE DE PENSION",IF(Tabla15[[#This Row],[CAT1]]&lt;&gt;"",Tabla15[[#This Row],[CAT1]],Tabla15[[#This Row],[CAT2]]))</f>
        <v>TEMPORALES</v>
      </c>
      <c r="N1071" s="86">
        <f>_xlfn.XLOOKUP(Tabla15[[#This Row],[cedula]],TFECHA[cedula],TFECHA[desde],"")</f>
        <v>45261</v>
      </c>
      <c r="O1071" s="86" t="str">
        <f>_xlfn.XLOOKUP(Tabla15[[#This Row],[cedula]],TFECHA[cedula],TFECHA[hasta],"")</f>
        <v>N/A</v>
      </c>
      <c r="P1071" s="34">
        <f>_xlfn.XLOOKUP(Tabla15[[#This Row],[COD]],TNOMINA[CODIGO],TNOMINA[sbruto])</f>
        <v>140000</v>
      </c>
      <c r="Q1071" s="34">
        <f>_xlfn.XLOOKUP(Tabla15[[#This Row],[COD]],TNOMINA[CODIGO],TNOMINA[ISR])</f>
        <v>21514.37</v>
      </c>
      <c r="R1071" s="34">
        <f>_xlfn.XLOOKUP(Tabla15[[#This Row],[COD]],TNOMINA[CODIGO],TNOMINA[SFS])</f>
        <v>4256</v>
      </c>
      <c r="S1071" s="34">
        <f>_xlfn.XLOOKUP(Tabla15[[#This Row],[COD]],TNOMINA[CODIGO],TNOMINA[AFP])</f>
        <v>4018</v>
      </c>
      <c r="T1071" s="34">
        <f>_xlfn.XLOOKUP(Tabla15[[#This Row],[COD]],TNOMINA[CODIGO],TNOMINA[Otros Descuentos])</f>
        <v>10091</v>
      </c>
      <c r="U1071" s="34">
        <f>_xlfn.XLOOKUP(Tabla15[[#This Row],[COD]],TNOMINA[CODIGO],TNOMINA[sneto])</f>
        <v>100120.63</v>
      </c>
      <c r="V1071" s="21" t="str" cm="1">
        <f t="array" ref="V1071">_xlfn.XLOOKUP(Tabla15[[#This Row],[cedula]],MINC_022025[NUMERO_DOCUMENTO],LEFT(MINC_022025[GENERO],1))</f>
        <v>M</v>
      </c>
      <c r="W1071" s="56" t="str">
        <f>_xlfn.XLOOKUP(Tabla15[[#This Row],[DIRECCIÓN O DEPARTAMENTO]],MINC_022025[LUGAR_FUNCIONES],MINC_022025[LUGAR_FUNCIONES_CODIGO])</f>
        <v>01.83.04.00.02</v>
      </c>
      <c r="X1071" s="21">
        <f>LEN(Tabla15[[#This Row],[CODIGO LUGAR]])</f>
        <v>14</v>
      </c>
      <c r="Y1071" s="21" cm="1">
        <f t="array" ref="Y1071">_xlfn.IFS(Tabla15[[#This Row],[LARGO]]=5,1,Tabla15[[#This Row],[LARGO]]=8,2,Tabla15[[#This Row],[LARGO]]=11,3,Tabla15[[#This Row],[LARGO]]=14,4,Tabla15[[#This Row],[LARGO]]=17,5,Tabla15[[#This Row],[LARGO]]=20,6)</f>
        <v>4</v>
      </c>
    </row>
    <row r="1072" spans="1:25">
      <c r="A1072" s="42" t="str">
        <f>Tabla15[[#This Row],[cedula]]&amp;Tabla15[[#This Row],[CTA]]&amp;Tabla15[[#This Row],[prog]]</f>
        <v>001002141962.1.1.2.0801</v>
      </c>
      <c r="B1072" s="21" t="s">
        <v>1786</v>
      </c>
      <c r="C1072" s="59" t="s">
        <v>1807</v>
      </c>
      <c r="D1072" s="59" t="s">
        <v>5730</v>
      </c>
      <c r="E1072" s="59" t="s">
        <v>5731</v>
      </c>
      <c r="F1072" s="59" t="s">
        <v>1911</v>
      </c>
      <c r="G1072" s="59" t="s">
        <v>2138</v>
      </c>
      <c r="H1072" s="21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072" s="21" t="str">
        <f>_xlfn.XLOOKUP(Tabla15[[#This Row],[cedula]],MINC_022025[CATEGORIA_PROPIA],MINC_022025[CARGO],_xlfn.XLOOKUP(Tabla15[[#This Row],[COD]],TNOMINA[CODIGO],TNOMINA[cargo]))</f>
        <v>COORD. OPERATIVO</v>
      </c>
      <c r="J1072" s="21" t="str">
        <f>_xlfn.XLOOKUP(Tabla15[[#This Row],[cedula]],MINC_022025[NUMERO_DOCUMENTO],MINC_022025[LUGAR_FUNCIONES])</f>
        <v>DIRECCION DE PARTICIPACION POPULAR</v>
      </c>
      <c r="K10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2" s="21" t="str">
        <f>_xlfn.XLOOKUP(Tabla15[[#This Row],[CARGO]],TSIMPLIFICADO[CARGO],TSIMPLIFICADO[CATEGORIA DEL SERVIDOR],Tabla15[[#This Row],[TIPO]])</f>
        <v>TEMPORALES</v>
      </c>
      <c r="M1072" s="21" t="str">
        <f>IF(Tabla15[[#This Row],[CTA]]="2.1.1.3.01","TRAMITE DE PENSION",IF(Tabla15[[#This Row],[CAT1]]&lt;&gt;"",Tabla15[[#This Row],[CAT1]],Tabla15[[#This Row],[CAT2]]))</f>
        <v>TEMPORALES</v>
      </c>
      <c r="N1072" s="86">
        <f>_xlfn.XLOOKUP(Tabla15[[#This Row],[cedula]],TFECHA[cedula],TFECHA[desde],"")</f>
        <v>45261</v>
      </c>
      <c r="O1072" s="86" t="str">
        <f>_xlfn.XLOOKUP(Tabla15[[#This Row],[cedula]],TFECHA[cedula],TFECHA[hasta],"")</f>
        <v>N/A</v>
      </c>
      <c r="P1072" s="34">
        <f>_xlfn.XLOOKUP(Tabla15[[#This Row],[COD]],TNOMINA[CODIGO],TNOMINA[sbruto])</f>
        <v>75000</v>
      </c>
      <c r="Q1072" s="34">
        <f>_xlfn.XLOOKUP(Tabla15[[#This Row],[COD]],TNOMINA[CODIGO],TNOMINA[ISR])</f>
        <v>6309.38</v>
      </c>
      <c r="R1072" s="34">
        <f>_xlfn.XLOOKUP(Tabla15[[#This Row],[COD]],TNOMINA[CODIGO],TNOMINA[SFS])</f>
        <v>2280</v>
      </c>
      <c r="S1072" s="34">
        <f>_xlfn.XLOOKUP(Tabla15[[#This Row],[COD]],TNOMINA[CODIGO],TNOMINA[AFP])</f>
        <v>2152.5</v>
      </c>
      <c r="T1072" s="34">
        <f>_xlfn.XLOOKUP(Tabla15[[#This Row],[COD]],TNOMINA[CODIGO],TNOMINA[Otros Descuentos])</f>
        <v>24.999999999992724</v>
      </c>
      <c r="U1072" s="34">
        <f>_xlfn.XLOOKUP(Tabla15[[#This Row],[COD]],TNOMINA[CODIGO],TNOMINA[sneto])</f>
        <v>64233.120000000003</v>
      </c>
      <c r="V1072" s="21" t="str" cm="1">
        <f t="array" ref="V1072">_xlfn.XLOOKUP(Tabla15[[#This Row],[cedula]],MINC_022025[NUMERO_DOCUMENTO],LEFT(MINC_022025[GENERO],1))</f>
        <v>M</v>
      </c>
      <c r="W1072" s="56" t="str">
        <f>_xlfn.XLOOKUP(Tabla15[[#This Row],[DIRECCIÓN O DEPARTAMENTO]],MINC_022025[LUGAR_FUNCIONES],MINC_022025[LUGAR_FUNCIONES_CODIGO])</f>
        <v>01.83.04.00.02</v>
      </c>
      <c r="X1072" s="21">
        <f>LEN(Tabla15[[#This Row],[CODIGO LUGAR]])</f>
        <v>14</v>
      </c>
      <c r="Y1072" s="21" cm="1">
        <f t="array" ref="Y1072">_xlfn.IFS(Tabla15[[#This Row],[LARGO]]=5,1,Tabla15[[#This Row],[LARGO]]=8,2,Tabla15[[#This Row],[LARGO]]=11,3,Tabla15[[#This Row],[LARGO]]=14,4,Tabla15[[#This Row],[LARGO]]=17,5,Tabla15[[#This Row],[LARGO]]=20,6)</f>
        <v>4</v>
      </c>
    </row>
    <row r="1073" spans="1:25">
      <c r="A1073" s="42" t="str">
        <f>Tabla15[[#This Row],[cedula]]&amp;Tabla15[[#This Row],[CTA]]&amp;Tabla15[[#This Row],[prog]]</f>
        <v>001101072572.1.1.2.0801</v>
      </c>
      <c r="B1073" s="21" t="s">
        <v>1786</v>
      </c>
      <c r="C1073" s="59" t="s">
        <v>1807</v>
      </c>
      <c r="D1073" s="59" t="s">
        <v>5730</v>
      </c>
      <c r="E1073" s="59" t="s">
        <v>5731</v>
      </c>
      <c r="F1073" s="59" t="s">
        <v>1911</v>
      </c>
      <c r="G1073" s="59" t="s">
        <v>2055</v>
      </c>
      <c r="H1073" s="21" t="str">
        <f>_xlfn.XLOOKUP(Tabla15[[#This Row],[cedula]],MINC_022025[CATEGORIA_PROPIA],MINC_022025[FECHA_INGRESO_PRIMER_CARGO],_xlfn.XLOOKUP(Tabla15[[#This Row],[COD]],TNOMINA[CODIGO],TNOMINA[nombre]))</f>
        <v>JOSE ALTAGRACIA PEREZ</v>
      </c>
      <c r="I1073" s="21" t="str">
        <f>_xlfn.XLOOKUP(Tabla15[[#This Row],[cedula]],MINC_022025[CATEGORIA_PROPIA],MINC_022025[CARGO],_xlfn.XLOOKUP(Tabla15[[#This Row],[COD]],TNOMINA[CODIGO],TNOMINA[cargo]))</f>
        <v>COORD. OPERATIVO</v>
      </c>
      <c r="J1073" s="21" t="str">
        <f>_xlfn.XLOOKUP(Tabla15[[#This Row],[cedula]],MINC_022025[NUMERO_DOCUMENTO],MINC_022025[LUGAR_FUNCIONES])</f>
        <v>DIRECCION DE PARTICIPACION POPULAR</v>
      </c>
      <c r="K10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3" s="21" t="str">
        <f>_xlfn.XLOOKUP(Tabla15[[#This Row],[CARGO]],TSIMPLIFICADO[CARGO],TSIMPLIFICADO[CATEGORIA DEL SERVIDOR],Tabla15[[#This Row],[TIPO]])</f>
        <v>TEMPORALES</v>
      </c>
      <c r="M1073" s="21" t="str">
        <f>IF(Tabla15[[#This Row],[CTA]]="2.1.1.3.01","TRAMITE DE PENSION",IF(Tabla15[[#This Row],[CAT1]]&lt;&gt;"",Tabla15[[#This Row],[CAT1]],Tabla15[[#This Row],[CAT2]]))</f>
        <v>TEMPORALES</v>
      </c>
      <c r="N1073" s="86">
        <f>_xlfn.XLOOKUP(Tabla15[[#This Row],[cedula]],TFECHA[cedula],TFECHA[desde],"")</f>
        <v>45261</v>
      </c>
      <c r="O1073" s="86" t="str">
        <f>_xlfn.XLOOKUP(Tabla15[[#This Row],[cedula]],TFECHA[cedula],TFECHA[hasta],"")</f>
        <v>N/A</v>
      </c>
      <c r="P1073" s="34">
        <f>_xlfn.XLOOKUP(Tabla15[[#This Row],[COD]],TNOMINA[CODIGO],TNOMINA[sbruto])</f>
        <v>70000</v>
      </c>
      <c r="Q1073" s="34">
        <f>_xlfn.XLOOKUP(Tabla15[[#This Row],[COD]],TNOMINA[CODIGO],TNOMINA[ISR])</f>
        <v>5368.48</v>
      </c>
      <c r="R1073" s="34">
        <f>_xlfn.XLOOKUP(Tabla15[[#This Row],[COD]],TNOMINA[CODIGO],TNOMINA[SFS])</f>
        <v>2128</v>
      </c>
      <c r="S1073" s="34">
        <f>_xlfn.XLOOKUP(Tabla15[[#This Row],[COD]],TNOMINA[CODIGO],TNOMINA[AFP])</f>
        <v>2009</v>
      </c>
      <c r="T1073" s="34">
        <f>_xlfn.XLOOKUP(Tabla15[[#This Row],[COD]],TNOMINA[CODIGO],TNOMINA[Otros Descuentos])</f>
        <v>5982.0300000000061</v>
      </c>
      <c r="U1073" s="34">
        <f>_xlfn.XLOOKUP(Tabla15[[#This Row],[COD]],TNOMINA[CODIGO],TNOMINA[sneto])</f>
        <v>54512.49</v>
      </c>
      <c r="V1073" s="21" t="str" cm="1">
        <f t="array" ref="V1073">_xlfn.XLOOKUP(Tabla15[[#This Row],[cedula]],MINC_022025[NUMERO_DOCUMENTO],LEFT(MINC_022025[GENERO],1))</f>
        <v>M</v>
      </c>
      <c r="W1073" s="56" t="str">
        <f>_xlfn.XLOOKUP(Tabla15[[#This Row],[DIRECCIÓN O DEPARTAMENTO]],MINC_022025[LUGAR_FUNCIONES],MINC_022025[LUGAR_FUNCIONES_CODIGO])</f>
        <v>01.83.04.00.02</v>
      </c>
      <c r="X1073" s="21">
        <f>LEN(Tabla15[[#This Row],[CODIGO LUGAR]])</f>
        <v>14</v>
      </c>
      <c r="Y1073" s="21" cm="1">
        <f t="array" ref="Y1073">_xlfn.IFS(Tabla15[[#This Row],[LARGO]]=5,1,Tabla15[[#This Row],[LARGO]]=8,2,Tabla15[[#This Row],[LARGO]]=11,3,Tabla15[[#This Row],[LARGO]]=14,4,Tabla15[[#This Row],[LARGO]]=17,5,Tabla15[[#This Row],[LARGO]]=20,6)</f>
        <v>4</v>
      </c>
    </row>
    <row r="1074" spans="1:25">
      <c r="A1074" s="42" t="str">
        <f>Tabla15[[#This Row],[cedula]]&amp;Tabla15[[#This Row],[CTA]]&amp;Tabla15[[#This Row],[prog]]</f>
        <v>001152814462.1.1.2.0801</v>
      </c>
      <c r="B1074" s="21" t="s">
        <v>1786</v>
      </c>
      <c r="C1074" s="59" t="s">
        <v>1807</v>
      </c>
      <c r="D1074" s="59" t="s">
        <v>5730</v>
      </c>
      <c r="E1074" s="59" t="s">
        <v>5731</v>
      </c>
      <c r="F1074" s="59" t="s">
        <v>1911</v>
      </c>
      <c r="G1074" s="59" t="s">
        <v>1985</v>
      </c>
      <c r="H1074" s="21" t="str">
        <f>_xlfn.XLOOKUP(Tabla15[[#This Row],[cedula]],MINC_022025[CATEGORIA_PROPIA],MINC_022025[FECHA_INGRESO_PRIMER_CARGO],_xlfn.XLOOKUP(Tabla15[[#This Row],[COD]],TNOMINA[CODIGO],TNOMINA[nombre]))</f>
        <v>CAROLA PERDOMO ACOSTA</v>
      </c>
      <c r="I1074" s="21" t="str">
        <f>_xlfn.XLOOKUP(Tabla15[[#This Row],[cedula]],MINC_022025[CATEGORIA_PROPIA],MINC_022025[CARGO],_xlfn.XLOOKUP(Tabla15[[#This Row],[COD]],TNOMINA[CODIGO],TNOMINA[cargo]))</f>
        <v>GESTOR CULTURAL</v>
      </c>
      <c r="J1074" s="21" t="str">
        <f>_xlfn.XLOOKUP(Tabla15[[#This Row],[cedula]],MINC_022025[NUMERO_DOCUMENTO],MINC_022025[LUGAR_FUNCIONES])</f>
        <v>DIRECCION DE PARTICIPACION POPULAR</v>
      </c>
      <c r="K10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4" s="21" t="str">
        <f>_xlfn.XLOOKUP(Tabla15[[#This Row],[CARGO]],TSIMPLIFICADO[CARGO],TSIMPLIFICADO[CATEGORIA DEL SERVIDOR],Tabla15[[#This Row],[TIPO]])</f>
        <v>TEMPORALES</v>
      </c>
      <c r="M1074" s="21" t="str">
        <f>IF(Tabla15[[#This Row],[CTA]]="2.1.1.3.01","TRAMITE DE PENSION",IF(Tabla15[[#This Row],[CAT1]]&lt;&gt;"",Tabla15[[#This Row],[CAT1]],Tabla15[[#This Row],[CAT2]]))</f>
        <v>TEMPORALES</v>
      </c>
      <c r="N1074" s="86">
        <f>_xlfn.XLOOKUP(Tabla15[[#This Row],[cedula]],TFECHA[cedula],TFECHA[desde],"")</f>
        <v>45261</v>
      </c>
      <c r="O1074" s="86" t="str">
        <f>_xlfn.XLOOKUP(Tabla15[[#This Row],[cedula]],TFECHA[cedula],TFECHA[hasta],"")</f>
        <v>N/A</v>
      </c>
      <c r="P1074" s="34">
        <f>_xlfn.XLOOKUP(Tabla15[[#This Row],[COD]],TNOMINA[CODIGO],TNOMINA[sbruto])</f>
        <v>50000</v>
      </c>
      <c r="Q1074" s="34">
        <f>_xlfn.XLOOKUP(Tabla15[[#This Row],[COD]],TNOMINA[CODIGO],TNOMINA[ISR])</f>
        <v>1854</v>
      </c>
      <c r="R1074" s="34">
        <f>_xlfn.XLOOKUP(Tabla15[[#This Row],[COD]],TNOMINA[CODIGO],TNOMINA[SFS])</f>
        <v>1520</v>
      </c>
      <c r="S1074" s="34">
        <f>_xlfn.XLOOKUP(Tabla15[[#This Row],[COD]],TNOMINA[CODIGO],TNOMINA[AFP])</f>
        <v>1435</v>
      </c>
      <c r="T1074" s="34">
        <f>_xlfn.XLOOKUP(Tabla15[[#This Row],[COD]],TNOMINA[CODIGO],TNOMINA[Otros Descuentos])</f>
        <v>25</v>
      </c>
      <c r="U1074" s="34">
        <f>_xlfn.XLOOKUP(Tabla15[[#This Row],[COD]],TNOMINA[CODIGO],TNOMINA[sneto])</f>
        <v>45166</v>
      </c>
      <c r="V1074" s="21" t="str" cm="1">
        <f t="array" ref="V1074">_xlfn.XLOOKUP(Tabla15[[#This Row],[cedula]],MINC_022025[NUMERO_DOCUMENTO],LEFT(MINC_022025[GENERO],1))</f>
        <v>F</v>
      </c>
      <c r="W1074" s="56" t="str">
        <f>_xlfn.XLOOKUP(Tabla15[[#This Row],[DIRECCIÓN O DEPARTAMENTO]],MINC_022025[LUGAR_FUNCIONES],MINC_022025[LUGAR_FUNCIONES_CODIGO])</f>
        <v>01.83.04.00.02</v>
      </c>
      <c r="X1074" s="21">
        <f>LEN(Tabla15[[#This Row],[CODIGO LUGAR]])</f>
        <v>14</v>
      </c>
      <c r="Y1074" s="21" cm="1">
        <f t="array" ref="Y1074">_xlfn.IFS(Tabla15[[#This Row],[LARGO]]=5,1,Tabla15[[#This Row],[LARGO]]=8,2,Tabla15[[#This Row],[LARGO]]=11,3,Tabla15[[#This Row],[LARGO]]=14,4,Tabla15[[#This Row],[LARGO]]=17,5,Tabla15[[#This Row],[LARGO]]=20,6)</f>
        <v>4</v>
      </c>
    </row>
    <row r="1075" spans="1:25">
      <c r="A1075" s="42" t="str">
        <f>Tabla15[[#This Row],[cedula]]&amp;Tabla15[[#This Row],[CTA]]&amp;Tabla15[[#This Row],[prog]]</f>
        <v>001114630222.1.1.2.0801</v>
      </c>
      <c r="B1075" s="21" t="s">
        <v>1786</v>
      </c>
      <c r="C1075" s="59" t="s">
        <v>1807</v>
      </c>
      <c r="D1075" s="59" t="s">
        <v>5730</v>
      </c>
      <c r="E1075" s="59" t="s">
        <v>5731</v>
      </c>
      <c r="F1075" s="59" t="s">
        <v>1911</v>
      </c>
      <c r="G1075" s="59" t="s">
        <v>2889</v>
      </c>
      <c r="H1075" s="21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075" s="21" t="str">
        <f>_xlfn.XLOOKUP(Tabla15[[#This Row],[cedula]],MINC_022025[CATEGORIA_PROPIA],MINC_022025[CARGO],_xlfn.XLOOKUP(Tabla15[[#This Row],[COD]],TNOMINA[CODIGO],TNOMINA[cargo]))</f>
        <v>ANALISTA PROYECTOS</v>
      </c>
      <c r="J1075" s="21" t="str">
        <f>_xlfn.XLOOKUP(Tabla15[[#This Row],[cedula]],MINC_022025[NUMERO_DOCUMENTO],MINC_022025[LUGAR_FUNCIONES])</f>
        <v>DIRECCION DE FERIA DEL LIBRO</v>
      </c>
      <c r="K10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5" s="21" t="str">
        <f>_xlfn.XLOOKUP(Tabla15[[#This Row],[CARGO]],TSIMPLIFICADO[CARGO],TSIMPLIFICADO[CATEGORIA DEL SERVIDOR],Tabla15[[#This Row],[TIPO]])</f>
        <v>TEMPORALES</v>
      </c>
      <c r="M1075" s="21" t="str">
        <f>IF(Tabla15[[#This Row],[CTA]]="2.1.1.3.01","TRAMITE DE PENSION",IF(Tabla15[[#This Row],[CAT1]]&lt;&gt;"",Tabla15[[#This Row],[CAT1]],Tabla15[[#This Row],[CAT2]]))</f>
        <v>TEMPORALES</v>
      </c>
      <c r="N1075" s="86">
        <f>_xlfn.XLOOKUP(Tabla15[[#This Row],[cedula]],TFECHA[cedula],TFECHA[desde],"")</f>
        <v>45444</v>
      </c>
      <c r="O1075" s="86" t="str">
        <f>_xlfn.XLOOKUP(Tabla15[[#This Row],[cedula]],TFECHA[cedula],TFECHA[hasta],"")</f>
        <v>N/A</v>
      </c>
      <c r="P1075" s="34">
        <f>_xlfn.XLOOKUP(Tabla15[[#This Row],[COD]],TNOMINA[CODIGO],TNOMINA[sbruto])</f>
        <v>70000</v>
      </c>
      <c r="Q1075" s="34">
        <f>_xlfn.XLOOKUP(Tabla15[[#This Row],[COD]],TNOMINA[CODIGO],TNOMINA[ISR])</f>
        <v>5368.48</v>
      </c>
      <c r="R1075" s="34">
        <f>_xlfn.XLOOKUP(Tabla15[[#This Row],[COD]],TNOMINA[CODIGO],TNOMINA[SFS])</f>
        <v>2128</v>
      </c>
      <c r="S1075" s="34">
        <f>_xlfn.XLOOKUP(Tabla15[[#This Row],[COD]],TNOMINA[CODIGO],TNOMINA[AFP])</f>
        <v>2009</v>
      </c>
      <c r="T1075" s="34">
        <f>_xlfn.XLOOKUP(Tabla15[[#This Row],[COD]],TNOMINA[CODIGO],TNOMINA[Otros Descuentos])</f>
        <v>25.000000000007276</v>
      </c>
      <c r="U1075" s="34">
        <f>_xlfn.XLOOKUP(Tabla15[[#This Row],[COD]],TNOMINA[CODIGO],TNOMINA[sneto])</f>
        <v>60469.52</v>
      </c>
      <c r="V1075" s="21" t="str" cm="1">
        <f t="array" ref="V1075">_xlfn.XLOOKUP(Tabla15[[#This Row],[cedula]],MINC_022025[NUMERO_DOCUMENTO],LEFT(MINC_022025[GENERO],1))</f>
        <v>M</v>
      </c>
      <c r="W1075" s="56" t="str">
        <f>_xlfn.XLOOKUP(Tabla15[[#This Row],[DIRECCIÓN O DEPARTAMENTO]],MINC_022025[LUGAR_FUNCIONES],MINC_022025[LUGAR_FUNCIONES_CODIGO])</f>
        <v>01.83.04.01.01</v>
      </c>
      <c r="X1075" s="21">
        <f>LEN(Tabla15[[#This Row],[CODIGO LUGAR]])</f>
        <v>14</v>
      </c>
      <c r="Y1075" s="21" cm="1">
        <f t="array" ref="Y1075">_xlfn.IFS(Tabla15[[#This Row],[LARGO]]=5,1,Tabla15[[#This Row],[LARGO]]=8,2,Tabla15[[#This Row],[LARGO]]=11,3,Tabla15[[#This Row],[LARGO]]=14,4,Tabla15[[#This Row],[LARGO]]=17,5,Tabla15[[#This Row],[LARGO]]=20,6)</f>
        <v>4</v>
      </c>
    </row>
    <row r="1076" spans="1:25">
      <c r="A1076" s="42" t="str">
        <f>Tabla15[[#This Row],[cedula]]&amp;Tabla15[[#This Row],[CTA]]&amp;Tabla15[[#This Row],[prog]]</f>
        <v>001006206402.1.1.2.0801</v>
      </c>
      <c r="B1076" s="21" t="s">
        <v>1786</v>
      </c>
      <c r="C1076" s="59" t="s">
        <v>1807</v>
      </c>
      <c r="D1076" s="59" t="s">
        <v>5730</v>
      </c>
      <c r="E1076" s="59" t="s">
        <v>5731</v>
      </c>
      <c r="F1076" s="59" t="s">
        <v>1911</v>
      </c>
      <c r="G1076" s="59" t="s">
        <v>1887</v>
      </c>
      <c r="H1076" s="21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076" s="21" t="str">
        <f>_xlfn.XLOOKUP(Tabla15[[#This Row],[cedula]],MINC_022025[CATEGORIA_PROPIA],MINC_022025[CARGO],_xlfn.XLOOKUP(Tabla15[[#This Row],[COD]],TNOMINA[CODIGO],TNOMINA[cargo]))</f>
        <v>DIRECTOR (A)</v>
      </c>
      <c r="J1076" s="21" t="str">
        <f>_xlfn.XLOOKUP(Tabla15[[#This Row],[cedula]],MINC_022025[NUMERO_DOCUMENTO],MINC_022025[LUGAR_FUNCIONES])</f>
        <v>DIRECCION EDITORA NACIONAL</v>
      </c>
      <c r="K10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6" s="21" t="str">
        <f>_xlfn.XLOOKUP(Tabla15[[#This Row],[CARGO]],TSIMPLIFICADO[CARGO],TSIMPLIFICADO[CATEGORIA DEL SERVIDOR],Tabla15[[#This Row],[TIPO]])</f>
        <v>TEMPORALES</v>
      </c>
      <c r="M1076" s="21" t="str">
        <f>IF(Tabla15[[#This Row],[CTA]]="2.1.1.3.01","TRAMITE DE PENSION",IF(Tabla15[[#This Row],[CAT1]]&lt;&gt;"",Tabla15[[#This Row],[CAT1]],Tabla15[[#This Row],[CAT2]]))</f>
        <v>TEMPORALES</v>
      </c>
      <c r="N1076" s="86">
        <f>_xlfn.XLOOKUP(Tabla15[[#This Row],[cedula]],TFECHA[cedula],TFECHA[desde],"")</f>
        <v>45200</v>
      </c>
      <c r="O1076" s="86" t="str">
        <f>_xlfn.XLOOKUP(Tabla15[[#This Row],[cedula]],TFECHA[cedula],TFECHA[hasta],"")</f>
        <v>N/A</v>
      </c>
      <c r="P1076" s="34">
        <f>_xlfn.XLOOKUP(Tabla15[[#This Row],[COD]],TNOMINA[CODIGO],TNOMINA[sbruto])</f>
        <v>150000</v>
      </c>
      <c r="Q1076" s="34">
        <f>_xlfn.XLOOKUP(Tabla15[[#This Row],[COD]],TNOMINA[CODIGO],TNOMINA[ISR])</f>
        <v>23866.62</v>
      </c>
      <c r="R1076" s="34">
        <f>_xlfn.XLOOKUP(Tabla15[[#This Row],[COD]],TNOMINA[CODIGO],TNOMINA[SFS])</f>
        <v>4560</v>
      </c>
      <c r="S1076" s="34">
        <f>_xlfn.XLOOKUP(Tabla15[[#This Row],[COD]],TNOMINA[CODIGO],TNOMINA[AFP])</f>
        <v>4305</v>
      </c>
      <c r="T1076" s="34">
        <f>_xlfn.XLOOKUP(Tabla15[[#This Row],[COD]],TNOMINA[CODIGO],TNOMINA[Otros Descuentos])</f>
        <v>1125</v>
      </c>
      <c r="U1076" s="34">
        <f>_xlfn.XLOOKUP(Tabla15[[#This Row],[COD]],TNOMINA[CODIGO],TNOMINA[sneto])</f>
        <v>116143.38</v>
      </c>
      <c r="V1076" s="21" t="str" cm="1">
        <f t="array" ref="V1076">_xlfn.XLOOKUP(Tabla15[[#This Row],[cedula]],MINC_022025[NUMERO_DOCUMENTO],LEFT(MINC_022025[GENERO],1))</f>
        <v>F</v>
      </c>
      <c r="W1076" s="56" t="str">
        <f>_xlfn.XLOOKUP(Tabla15[[#This Row],[DIRECCIÓN O DEPARTAMENTO]],MINC_022025[LUGAR_FUNCIONES],MINC_022025[LUGAR_FUNCIONES_CODIGO])</f>
        <v>01.83.04.01.02</v>
      </c>
      <c r="X1076" s="21">
        <f>LEN(Tabla15[[#This Row],[CODIGO LUGAR]])</f>
        <v>14</v>
      </c>
      <c r="Y1076" s="21" cm="1">
        <f t="array" ref="Y1076">_xlfn.IFS(Tabla15[[#This Row],[LARGO]]=5,1,Tabla15[[#This Row],[LARGO]]=8,2,Tabla15[[#This Row],[LARGO]]=11,3,Tabla15[[#This Row],[LARGO]]=14,4,Tabla15[[#This Row],[LARGO]]=17,5,Tabla15[[#This Row],[LARGO]]=20,6)</f>
        <v>4</v>
      </c>
    </row>
    <row r="1077" spans="1:25">
      <c r="A1077" s="42" t="str">
        <f>Tabla15[[#This Row],[cedula]]&amp;Tabla15[[#This Row],[CTA]]&amp;Tabla15[[#This Row],[prog]]</f>
        <v>001143033322.1.1.2.0801</v>
      </c>
      <c r="B1077" s="21" t="s">
        <v>1786</v>
      </c>
      <c r="C1077" s="59" t="s">
        <v>1807</v>
      </c>
      <c r="D1077" s="59" t="s">
        <v>5730</v>
      </c>
      <c r="E1077" s="59" t="s">
        <v>5731</v>
      </c>
      <c r="F1077" s="59" t="s">
        <v>1911</v>
      </c>
      <c r="G1077" s="59" t="s">
        <v>6241</v>
      </c>
      <c r="H1077" s="21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077" s="21" t="str">
        <f>_xlfn.XLOOKUP(Tabla15[[#This Row],[cedula]],MINC_022025[CATEGORIA_PROPIA],MINC_022025[CARGO],_xlfn.XLOOKUP(Tabla15[[#This Row],[COD]],TNOMINA[CODIGO],TNOMINA[cargo]))</f>
        <v>DIRECTOR (A)</v>
      </c>
      <c r="J1077" s="21" t="str">
        <f>_xlfn.XLOOKUP(Tabla15[[#This Row],[cedula]],MINC_022025[NUMERO_DOCUMENTO],MINC_022025[LUGAR_FUNCIONES])</f>
        <v>DIRECCION EDITORA NACIONAL</v>
      </c>
      <c r="K10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7" s="21" t="str">
        <f>_xlfn.XLOOKUP(Tabla15[[#This Row],[CARGO]],TSIMPLIFICADO[CARGO],TSIMPLIFICADO[CATEGORIA DEL SERVIDOR],Tabla15[[#This Row],[TIPO]])</f>
        <v>TEMPORALES</v>
      </c>
      <c r="M1077" s="21" t="str">
        <f>IF(Tabla15[[#This Row],[CTA]]="2.1.1.3.01","TRAMITE DE PENSION",IF(Tabla15[[#This Row],[CAT1]]&lt;&gt;"",Tabla15[[#This Row],[CAT1]],Tabla15[[#This Row],[CAT2]]))</f>
        <v>TEMPORALES</v>
      </c>
      <c r="N1077" s="86">
        <f>_xlfn.XLOOKUP(Tabla15[[#This Row],[cedula]],TFECHA[cedula],TFECHA[desde],"")</f>
        <v>45717</v>
      </c>
      <c r="O1077" s="86" t="str">
        <f>_xlfn.XLOOKUP(Tabla15[[#This Row],[cedula]],TFECHA[cedula],TFECHA[hasta],"")</f>
        <v>N/A</v>
      </c>
      <c r="P1077" s="34">
        <f>_xlfn.XLOOKUP(Tabla15[[#This Row],[COD]],TNOMINA[CODIGO],TNOMINA[sbruto])</f>
        <v>150000</v>
      </c>
      <c r="Q1077" s="34">
        <f>_xlfn.XLOOKUP(Tabla15[[#This Row],[COD]],TNOMINA[CODIGO],TNOMINA[ISR])</f>
        <v>23866.62</v>
      </c>
      <c r="R1077" s="34">
        <f>_xlfn.XLOOKUP(Tabla15[[#This Row],[COD]],TNOMINA[CODIGO],TNOMINA[SFS])</f>
        <v>4560</v>
      </c>
      <c r="S1077" s="34">
        <f>_xlfn.XLOOKUP(Tabla15[[#This Row],[COD]],TNOMINA[CODIGO],TNOMINA[AFP])</f>
        <v>4305</v>
      </c>
      <c r="T1077" s="34">
        <f>_xlfn.XLOOKUP(Tabla15[[#This Row],[COD]],TNOMINA[CODIGO],TNOMINA[Otros Descuentos])</f>
        <v>25</v>
      </c>
      <c r="U1077" s="34">
        <f>_xlfn.XLOOKUP(Tabla15[[#This Row],[COD]],TNOMINA[CODIGO],TNOMINA[sneto])</f>
        <v>117243.38</v>
      </c>
      <c r="V1077" s="21" t="str" cm="1">
        <f t="array" ref="V1077">_xlfn.XLOOKUP(Tabla15[[#This Row],[cedula]],MINC_022025[NUMERO_DOCUMENTO],LEFT(MINC_022025[GENERO],1))</f>
        <v>M</v>
      </c>
      <c r="W1077" s="56" t="str">
        <f>_xlfn.XLOOKUP(Tabla15[[#This Row],[DIRECCIÓN O DEPARTAMENTO]],MINC_022025[LUGAR_FUNCIONES],MINC_022025[LUGAR_FUNCIONES_CODIGO])</f>
        <v>01.83.04.01.02</v>
      </c>
      <c r="X1077" s="21">
        <f>LEN(Tabla15[[#This Row],[CODIGO LUGAR]])</f>
        <v>14</v>
      </c>
      <c r="Y1077" s="21" cm="1">
        <f t="array" ref="Y1077">_xlfn.IFS(Tabla15[[#This Row],[LARGO]]=5,1,Tabla15[[#This Row],[LARGO]]=8,2,Tabla15[[#This Row],[LARGO]]=11,3,Tabla15[[#This Row],[LARGO]]=14,4,Tabla15[[#This Row],[LARGO]]=17,5,Tabla15[[#This Row],[LARGO]]=20,6)</f>
        <v>4</v>
      </c>
    </row>
    <row r="1078" spans="1:25">
      <c r="A1078" s="42" t="str">
        <f>Tabla15[[#This Row],[cedula]]&amp;Tabla15[[#This Row],[CTA]]&amp;Tabla15[[#This Row],[prog]]</f>
        <v>001021032152.1.1.2.0801</v>
      </c>
      <c r="B1078" s="21" t="s">
        <v>1786</v>
      </c>
      <c r="C1078" s="59" t="s">
        <v>1807</v>
      </c>
      <c r="D1078" s="59" t="s">
        <v>5730</v>
      </c>
      <c r="E1078" s="59" t="s">
        <v>5731</v>
      </c>
      <c r="F1078" s="59" t="s">
        <v>1911</v>
      </c>
      <c r="G1078" s="59" t="s">
        <v>1663</v>
      </c>
      <c r="H1078" s="21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078" s="21" t="str">
        <f>_xlfn.XLOOKUP(Tabla15[[#This Row],[cedula]],MINC_022025[CATEGORIA_PROPIA],MINC_022025[CARGO],_xlfn.XLOOKUP(Tabla15[[#This Row],[COD]],TNOMINA[CODIGO],TNOMINA[cargo]))</f>
        <v>CORRECTOR (A) DE ESTILO</v>
      </c>
      <c r="J1078" s="21" t="str">
        <f>_xlfn.XLOOKUP(Tabla15[[#This Row],[cedula]],MINC_022025[NUMERO_DOCUMENTO],MINC_022025[LUGAR_FUNCIONES])</f>
        <v>DIRECCION EDITORA NACIONAL</v>
      </c>
      <c r="K10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8" s="21" t="str">
        <f>_xlfn.XLOOKUP(Tabla15[[#This Row],[CARGO]],TSIMPLIFICADO[CARGO],TSIMPLIFICADO[CATEGORIA DEL SERVIDOR],Tabla15[[#This Row],[TIPO]])</f>
        <v>TEMPORALES</v>
      </c>
      <c r="M1078" s="21" t="str">
        <f>IF(Tabla15[[#This Row],[CTA]]="2.1.1.3.01","TRAMITE DE PENSION",IF(Tabla15[[#This Row],[CAT1]]&lt;&gt;"",Tabla15[[#This Row],[CAT1]],Tabla15[[#This Row],[CAT2]]))</f>
        <v>TEMPORALES</v>
      </c>
      <c r="N1078" s="86">
        <f>_xlfn.XLOOKUP(Tabla15[[#This Row],[cedula]],TFECHA[cedula],TFECHA[desde],"")</f>
        <v>45261</v>
      </c>
      <c r="O1078" s="86" t="str">
        <f>_xlfn.XLOOKUP(Tabla15[[#This Row],[cedula]],TFECHA[cedula],TFECHA[hasta],"")</f>
        <v>N/A</v>
      </c>
      <c r="P1078" s="34">
        <f>_xlfn.XLOOKUP(Tabla15[[#This Row],[COD]],TNOMINA[CODIGO],TNOMINA[sbruto])</f>
        <v>70000</v>
      </c>
      <c r="Q1078" s="34">
        <f>_xlfn.XLOOKUP(Tabla15[[#This Row],[COD]],TNOMINA[CODIGO],TNOMINA[ISR])</f>
        <v>5368.48</v>
      </c>
      <c r="R1078" s="34">
        <f>_xlfn.XLOOKUP(Tabla15[[#This Row],[COD]],TNOMINA[CODIGO],TNOMINA[SFS])</f>
        <v>2128</v>
      </c>
      <c r="S1078" s="34">
        <f>_xlfn.XLOOKUP(Tabla15[[#This Row],[COD]],TNOMINA[CODIGO],TNOMINA[AFP])</f>
        <v>2009</v>
      </c>
      <c r="T1078" s="34">
        <f>_xlfn.XLOOKUP(Tabla15[[#This Row],[COD]],TNOMINA[CODIGO],TNOMINA[Otros Descuentos])</f>
        <v>25.000000000007276</v>
      </c>
      <c r="U1078" s="34">
        <f>_xlfn.XLOOKUP(Tabla15[[#This Row],[COD]],TNOMINA[CODIGO],TNOMINA[sneto])</f>
        <v>60469.52</v>
      </c>
      <c r="V1078" s="21" t="str" cm="1">
        <f t="array" ref="V1078">_xlfn.XLOOKUP(Tabla15[[#This Row],[cedula]],MINC_022025[NUMERO_DOCUMENTO],LEFT(MINC_022025[GENERO],1))</f>
        <v>M</v>
      </c>
      <c r="W1078" s="56" t="str">
        <f>_xlfn.XLOOKUP(Tabla15[[#This Row],[DIRECCIÓN O DEPARTAMENTO]],MINC_022025[LUGAR_FUNCIONES],MINC_022025[LUGAR_FUNCIONES_CODIGO])</f>
        <v>01.83.04.01.02</v>
      </c>
      <c r="X1078" s="21">
        <f>LEN(Tabla15[[#This Row],[CODIGO LUGAR]])</f>
        <v>14</v>
      </c>
      <c r="Y1078" s="21" cm="1">
        <f t="array" ref="Y1078">_xlfn.IFS(Tabla15[[#This Row],[LARGO]]=5,1,Tabla15[[#This Row],[LARGO]]=8,2,Tabla15[[#This Row],[LARGO]]=11,3,Tabla15[[#This Row],[LARGO]]=14,4,Tabla15[[#This Row],[LARGO]]=17,5,Tabla15[[#This Row],[LARGO]]=20,6)</f>
        <v>4</v>
      </c>
    </row>
    <row r="1079" spans="1:25">
      <c r="A1079" s="42" t="str">
        <f>Tabla15[[#This Row],[cedula]]&amp;Tabla15[[#This Row],[CTA]]&amp;Tabla15[[#This Row],[prog]]</f>
        <v>001186001542.1.1.2.0801</v>
      </c>
      <c r="B1079" s="21" t="s">
        <v>1786</v>
      </c>
      <c r="C1079" s="59" t="s">
        <v>1807</v>
      </c>
      <c r="D1079" s="59" t="s">
        <v>5730</v>
      </c>
      <c r="E1079" s="59" t="s">
        <v>5731</v>
      </c>
      <c r="F1079" s="59" t="s">
        <v>1911</v>
      </c>
      <c r="G1079" s="59" t="s">
        <v>2049</v>
      </c>
      <c r="H1079" s="21" t="str">
        <f>_xlfn.XLOOKUP(Tabla15[[#This Row],[cedula]],MINC_022025[CATEGORIA_PROPIA],MINC_022025[FECHA_INGRESO_PRIMER_CARGO],_xlfn.XLOOKUP(Tabla15[[#This Row],[COD]],TNOMINA[CODIGO],TNOMINA[nombre]))</f>
        <v>JOHANNY GARCIA RAMOS</v>
      </c>
      <c r="I1079" s="21" t="str">
        <f>_xlfn.XLOOKUP(Tabla15[[#This Row],[cedula]],MINC_022025[CATEGORIA_PROPIA],MINC_022025[CARGO],_xlfn.XLOOKUP(Tabla15[[#This Row],[COD]],TNOMINA[CODIGO],TNOMINA[cargo]))</f>
        <v>COORDINADOR(A) OPERATIVA</v>
      </c>
      <c r="J1079" s="21" t="str">
        <f>_xlfn.XLOOKUP(Tabla15[[#This Row],[cedula]],MINC_022025[NUMERO_DOCUMENTO],MINC_022025[LUGAR_FUNCIONES])</f>
        <v>DIRECCION DE FOMENTO Y DESARROLLO DE LAS INDUSTRIAS CULTURALES</v>
      </c>
      <c r="K10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79" s="21" t="str">
        <f>_xlfn.XLOOKUP(Tabla15[[#This Row],[CARGO]],TSIMPLIFICADO[CARGO],TSIMPLIFICADO[CATEGORIA DEL SERVIDOR],Tabla15[[#This Row],[TIPO]])</f>
        <v>TEMPORALES</v>
      </c>
      <c r="M1079" s="21" t="str">
        <f>IF(Tabla15[[#This Row],[CTA]]="2.1.1.3.01","TRAMITE DE PENSION",IF(Tabla15[[#This Row],[CAT1]]&lt;&gt;"",Tabla15[[#This Row],[CAT1]],Tabla15[[#This Row],[CAT2]]))</f>
        <v>TEMPORALES</v>
      </c>
      <c r="N1079" s="86">
        <f>_xlfn.XLOOKUP(Tabla15[[#This Row],[cedula]],TFECHA[cedula],TFECHA[desde],"")</f>
        <v>45261</v>
      </c>
      <c r="O1079" s="86" t="str">
        <f>_xlfn.XLOOKUP(Tabla15[[#This Row],[cedula]],TFECHA[cedula],TFECHA[hasta],"")</f>
        <v>N/A</v>
      </c>
      <c r="P1079" s="34">
        <f>_xlfn.XLOOKUP(Tabla15[[#This Row],[COD]],TNOMINA[CODIGO],TNOMINA[sbruto])</f>
        <v>65000</v>
      </c>
      <c r="Q1079" s="34">
        <f>_xlfn.XLOOKUP(Tabla15[[#This Row],[COD]],TNOMINA[CODIGO],TNOMINA[ISR])</f>
        <v>4427.58</v>
      </c>
      <c r="R1079" s="34">
        <f>_xlfn.XLOOKUP(Tabla15[[#This Row],[COD]],TNOMINA[CODIGO],TNOMINA[SFS])</f>
        <v>1976</v>
      </c>
      <c r="S1079" s="34">
        <f>_xlfn.XLOOKUP(Tabla15[[#This Row],[COD]],TNOMINA[CODIGO],TNOMINA[AFP])</f>
        <v>1865.5</v>
      </c>
      <c r="T1079" s="34">
        <f>_xlfn.XLOOKUP(Tabla15[[#This Row],[COD]],TNOMINA[CODIGO],TNOMINA[Otros Descuentos])</f>
        <v>1503.7799999999988</v>
      </c>
      <c r="U1079" s="34">
        <f>_xlfn.XLOOKUP(Tabla15[[#This Row],[COD]],TNOMINA[CODIGO],TNOMINA[sneto])</f>
        <v>55227.14</v>
      </c>
      <c r="V1079" s="21" t="str" cm="1">
        <f t="array" ref="V1079">_xlfn.XLOOKUP(Tabla15[[#This Row],[cedula]],MINC_022025[NUMERO_DOCUMENTO],LEFT(MINC_022025[GENERO],1))</f>
        <v>F</v>
      </c>
      <c r="W1079" s="56" t="str">
        <f>_xlfn.XLOOKUP(Tabla15[[#This Row],[DIRECCIÓN O DEPARTAMENTO]],MINC_022025[LUGAR_FUNCIONES],MINC_022025[LUGAR_FUNCIONES_CODIGO])</f>
        <v>01.83.05.00.01</v>
      </c>
      <c r="X1079" s="21">
        <f>LEN(Tabla15[[#This Row],[CODIGO LUGAR]])</f>
        <v>14</v>
      </c>
      <c r="Y1079" s="21" cm="1">
        <f t="array" ref="Y1079">_xlfn.IFS(Tabla15[[#This Row],[LARGO]]=5,1,Tabla15[[#This Row],[LARGO]]=8,2,Tabla15[[#This Row],[LARGO]]=11,3,Tabla15[[#This Row],[LARGO]]=14,4,Tabla15[[#This Row],[LARGO]]=17,5,Tabla15[[#This Row],[LARGO]]=20,6)</f>
        <v>4</v>
      </c>
    </row>
    <row r="1080" spans="1:25">
      <c r="A1080" s="42" t="str">
        <f>Tabla15[[#This Row],[cedula]]&amp;Tabla15[[#This Row],[CTA]]&amp;Tabla15[[#This Row],[prog]]</f>
        <v>001167297732.1.1.2.0801</v>
      </c>
      <c r="B1080" s="21" t="s">
        <v>1786</v>
      </c>
      <c r="C1080" s="59" t="s">
        <v>1807</v>
      </c>
      <c r="D1080" s="59" t="s">
        <v>5730</v>
      </c>
      <c r="E1080" s="59" t="s">
        <v>5731</v>
      </c>
      <c r="F1080" s="59" t="s">
        <v>1911</v>
      </c>
      <c r="G1080" s="59" t="s">
        <v>6276</v>
      </c>
      <c r="H1080" s="21" t="str">
        <f>_xlfn.XLOOKUP(Tabla15[[#This Row],[cedula]],MINC_022025[CATEGORIA_PROPIA],MINC_022025[FECHA_INGRESO_PRIMER_CARGO],_xlfn.XLOOKUP(Tabla15[[#This Row],[COD]],TNOMINA[CODIGO],TNOMINA[nombre]))</f>
        <v>MADELEN DIAZ MALDONADO</v>
      </c>
      <c r="I1080" s="21" t="str">
        <f>_xlfn.XLOOKUP(Tabla15[[#This Row],[cedula]],MINC_022025[CATEGORIA_PROPIA],MINC_022025[CARGO],_xlfn.XLOOKUP(Tabla15[[#This Row],[COD]],TNOMINA[CODIGO],TNOMINA[cargo]))</f>
        <v>DIRECTOR (A)</v>
      </c>
      <c r="J1080" s="21" t="str">
        <f>_xlfn.XLOOKUP(Tabla15[[#This Row],[cedula]],MINC_022025[NUMERO_DOCUMENTO],MINC_022025[LUGAR_FUNCIONES])</f>
        <v>DIRECCION DE PROMOCION DEL TURISMO Y ARTESANIA CULTURAL</v>
      </c>
      <c r="K10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0" s="21" t="str">
        <f>_xlfn.XLOOKUP(Tabla15[[#This Row],[CARGO]],TSIMPLIFICADO[CARGO],TSIMPLIFICADO[CATEGORIA DEL SERVIDOR],Tabla15[[#This Row],[TIPO]])</f>
        <v>TEMPORALES</v>
      </c>
      <c r="M1080" s="21" t="str">
        <f>IF(Tabla15[[#This Row],[CTA]]="2.1.1.3.01","TRAMITE DE PENSION",IF(Tabla15[[#This Row],[CAT1]]&lt;&gt;"",Tabla15[[#This Row],[CAT1]],Tabla15[[#This Row],[CAT2]]))</f>
        <v>TEMPORALES</v>
      </c>
      <c r="N1080" s="86">
        <f>_xlfn.XLOOKUP(Tabla15[[#This Row],[cedula]],TFECHA[cedula],TFECHA[desde],"")</f>
        <v>45717</v>
      </c>
      <c r="O1080" s="86" t="str">
        <f>_xlfn.XLOOKUP(Tabla15[[#This Row],[cedula]],TFECHA[cedula],TFECHA[hasta],"")</f>
        <v>N/A</v>
      </c>
      <c r="P1080" s="34">
        <f>_xlfn.XLOOKUP(Tabla15[[#This Row],[COD]],TNOMINA[CODIGO],TNOMINA[sbruto])</f>
        <v>185000</v>
      </c>
      <c r="Q1080" s="34">
        <f>_xlfn.XLOOKUP(Tabla15[[#This Row],[COD]],TNOMINA[CODIGO],TNOMINA[ISR])</f>
        <v>32099.49</v>
      </c>
      <c r="R1080" s="34">
        <f>_xlfn.XLOOKUP(Tabla15[[#This Row],[COD]],TNOMINA[CODIGO],TNOMINA[SFS])</f>
        <v>5624</v>
      </c>
      <c r="S1080" s="34">
        <f>_xlfn.XLOOKUP(Tabla15[[#This Row],[COD]],TNOMINA[CODIGO],TNOMINA[AFP])</f>
        <v>5309.5</v>
      </c>
      <c r="T1080" s="34">
        <f>_xlfn.XLOOKUP(Tabla15[[#This Row],[COD]],TNOMINA[CODIGO],TNOMINA[Otros Descuentos])</f>
        <v>25</v>
      </c>
      <c r="U1080" s="34">
        <f>_xlfn.XLOOKUP(Tabla15[[#This Row],[COD]],TNOMINA[CODIGO],TNOMINA[sneto])</f>
        <v>141942.01</v>
      </c>
      <c r="V1080" s="21" t="str" cm="1">
        <f t="array" ref="V1080">_xlfn.XLOOKUP(Tabla15[[#This Row],[cedula]],MINC_022025[NUMERO_DOCUMENTO],LEFT(MINC_022025[GENERO],1))</f>
        <v>F</v>
      </c>
      <c r="W1080" s="56" t="str">
        <f>_xlfn.XLOOKUP(Tabla15[[#This Row],[DIRECCIÓN O DEPARTAMENTO]],MINC_022025[LUGAR_FUNCIONES],MINC_022025[LUGAR_FUNCIONES_CODIGO])</f>
        <v>01.83.05.00.02</v>
      </c>
      <c r="X1080" s="21">
        <f>LEN(Tabla15[[#This Row],[CODIGO LUGAR]])</f>
        <v>14</v>
      </c>
      <c r="Y1080" s="21" cm="1">
        <f t="array" ref="Y1080">_xlfn.IFS(Tabla15[[#This Row],[LARGO]]=5,1,Tabla15[[#This Row],[LARGO]]=8,2,Tabla15[[#This Row],[LARGO]]=11,3,Tabla15[[#This Row],[LARGO]]=14,4,Tabla15[[#This Row],[LARGO]]=17,5,Tabla15[[#This Row],[LARGO]]=20,6)</f>
        <v>4</v>
      </c>
    </row>
    <row r="1081" spans="1:25">
      <c r="A1081" s="42" t="str">
        <f>Tabla15[[#This Row],[cedula]]&amp;Tabla15[[#This Row],[CTA]]&amp;Tabla15[[#This Row],[prog]]</f>
        <v>001017795102.1.1.2.0801</v>
      </c>
      <c r="B1081" s="21" t="s">
        <v>1786</v>
      </c>
      <c r="C1081" s="59" t="s">
        <v>1807</v>
      </c>
      <c r="D1081" s="59" t="s">
        <v>5730</v>
      </c>
      <c r="E1081" s="59" t="s">
        <v>5731</v>
      </c>
      <c r="F1081" s="59" t="s">
        <v>1911</v>
      </c>
      <c r="G1081" s="59" t="s">
        <v>2665</v>
      </c>
      <c r="H1081" s="21" t="str">
        <f>_xlfn.XLOOKUP(Tabla15[[#This Row],[cedula]],MINC_022025[CATEGORIA_PROPIA],MINC_022025[FECHA_INGRESO_PRIMER_CARGO],_xlfn.XLOOKUP(Tabla15[[#This Row],[COD]],TNOMINA[CODIGO],TNOMINA[nombre]))</f>
        <v>JOSE ROBERTO PATRICIO DE FERRARI CUR</v>
      </c>
      <c r="I1081" s="21" t="str">
        <f>_xlfn.XLOOKUP(Tabla15[[#This Row],[cedula]],MINC_022025[CATEGORIA_PROPIA],MINC_022025[CARGO],_xlfn.XLOOKUP(Tabla15[[#This Row],[COD]],TNOMINA[CODIGO],TNOMINA[cargo]))</f>
        <v>DIRECTOR (A)</v>
      </c>
      <c r="J1081" s="21" t="str">
        <f>_xlfn.XLOOKUP(Tabla15[[#This Row],[cedula]],MINC_022025[NUMERO_DOCUMENTO],MINC_022025[LUGAR_FUNCIONES])</f>
        <v>CENTRO NACIONAL DE ARTESANIA</v>
      </c>
      <c r="K10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1" s="21" t="str">
        <f>_xlfn.XLOOKUP(Tabla15[[#This Row],[CARGO]],TSIMPLIFICADO[CARGO],TSIMPLIFICADO[CATEGORIA DEL SERVIDOR],Tabla15[[#This Row],[TIPO]])</f>
        <v>TEMPORALES</v>
      </c>
      <c r="M1081" s="21" t="str">
        <f>IF(Tabla15[[#This Row],[CTA]]="2.1.1.3.01","TRAMITE DE PENSION",IF(Tabla15[[#This Row],[CAT1]]&lt;&gt;"",Tabla15[[#This Row],[CAT1]],Tabla15[[#This Row],[CAT2]]))</f>
        <v>TEMPORALES</v>
      </c>
      <c r="N1081" s="86">
        <f>_xlfn.XLOOKUP(Tabla15[[#This Row],[cedula]],TFECHA[cedula],TFECHA[desde],"")</f>
        <v>45292</v>
      </c>
      <c r="O1081" s="86" t="str">
        <f>_xlfn.XLOOKUP(Tabla15[[#This Row],[cedula]],TFECHA[cedula],TFECHA[hasta],"")</f>
        <v>N/A</v>
      </c>
      <c r="P1081" s="34">
        <f>_xlfn.XLOOKUP(Tabla15[[#This Row],[COD]],TNOMINA[CODIGO],TNOMINA[sbruto])</f>
        <v>150000</v>
      </c>
      <c r="Q1081" s="34">
        <f>_xlfn.XLOOKUP(Tabla15[[#This Row],[COD]],TNOMINA[CODIGO],TNOMINA[ISR])</f>
        <v>23866.62</v>
      </c>
      <c r="R1081" s="34">
        <f>_xlfn.XLOOKUP(Tabla15[[#This Row],[COD]],TNOMINA[CODIGO],TNOMINA[SFS])</f>
        <v>4560</v>
      </c>
      <c r="S1081" s="34">
        <f>_xlfn.XLOOKUP(Tabla15[[#This Row],[COD]],TNOMINA[CODIGO],TNOMINA[AFP])</f>
        <v>4305</v>
      </c>
      <c r="T1081" s="34">
        <f>_xlfn.XLOOKUP(Tabla15[[#This Row],[COD]],TNOMINA[CODIGO],TNOMINA[Otros Descuentos])</f>
        <v>25</v>
      </c>
      <c r="U1081" s="34">
        <f>_xlfn.XLOOKUP(Tabla15[[#This Row],[COD]],TNOMINA[CODIGO],TNOMINA[sneto])</f>
        <v>117243.38</v>
      </c>
      <c r="V1081" s="21" t="str" cm="1">
        <f t="array" ref="V1081">_xlfn.XLOOKUP(Tabla15[[#This Row],[cedula]],MINC_022025[NUMERO_DOCUMENTO],LEFT(MINC_022025[GENERO],1))</f>
        <v>M</v>
      </c>
      <c r="W1081" s="56" t="str">
        <f>_xlfn.XLOOKUP(Tabla15[[#This Row],[DIRECCIÓN O DEPARTAMENTO]],MINC_022025[LUGAR_FUNCIONES],MINC_022025[LUGAR_FUNCIONES_CODIGO])</f>
        <v>01.83.05.00.03</v>
      </c>
      <c r="X1081" s="21">
        <f>LEN(Tabla15[[#This Row],[CODIGO LUGAR]])</f>
        <v>14</v>
      </c>
      <c r="Y1081" s="21" cm="1">
        <f t="array" ref="Y1081">_xlfn.IFS(Tabla15[[#This Row],[LARGO]]=5,1,Tabla15[[#This Row],[LARGO]]=8,2,Tabla15[[#This Row],[LARGO]]=11,3,Tabla15[[#This Row],[LARGO]]=14,4,Tabla15[[#This Row],[LARGO]]=17,5,Tabla15[[#This Row],[LARGO]]=20,6)</f>
        <v>4</v>
      </c>
    </row>
    <row r="1082" spans="1:25">
      <c r="A1082" s="42" t="str">
        <f>Tabla15[[#This Row],[cedula]]&amp;Tabla15[[#This Row],[CTA]]&amp;Tabla15[[#This Row],[prog]]</f>
        <v>046003107022.1.1.2.0801</v>
      </c>
      <c r="B1082" s="21" t="s">
        <v>1786</v>
      </c>
      <c r="C1082" s="59" t="s">
        <v>1807</v>
      </c>
      <c r="D1082" s="59" t="s">
        <v>5730</v>
      </c>
      <c r="E1082" s="59" t="s">
        <v>5731</v>
      </c>
      <c r="F1082" s="59" t="s">
        <v>1911</v>
      </c>
      <c r="G1082" s="59" t="s">
        <v>2776</v>
      </c>
      <c r="H1082" s="21" t="str">
        <f>_xlfn.XLOOKUP(Tabla15[[#This Row],[cedula]],MINC_022025[CATEGORIA_PROPIA],MINC_022025[FECHA_INGRESO_PRIMER_CARGO],_xlfn.XLOOKUP(Tabla15[[#This Row],[COD]],TNOMINA[CODIGO],TNOMINA[nombre]))</f>
        <v>BLANCA MARIA GIL THOMAS</v>
      </c>
      <c r="I1082" s="21" t="str">
        <f>_xlfn.XLOOKUP(Tabla15[[#This Row],[cedula]],MINC_022025[CATEGORIA_PROPIA],MINC_022025[CARGO],_xlfn.XLOOKUP(Tabla15[[#This Row],[COD]],TNOMINA[CODIGO],TNOMINA[cargo]))</f>
        <v>COORD. OPERATIVO</v>
      </c>
      <c r="J1082" s="21" t="str">
        <f>_xlfn.XLOOKUP(Tabla15[[#This Row],[cedula]],MINC_022025[NUMERO_DOCUMENTO],MINC_022025[LUGAR_FUNCIONES])</f>
        <v>CENTRO NACIONAL DE ARTESANIA</v>
      </c>
      <c r="K10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2" s="21" t="str">
        <f>_xlfn.XLOOKUP(Tabla15[[#This Row],[CARGO]],TSIMPLIFICADO[CARGO],TSIMPLIFICADO[CATEGORIA DEL SERVIDOR],Tabla15[[#This Row],[TIPO]])</f>
        <v>TEMPORALES</v>
      </c>
      <c r="M1082" s="21" t="str">
        <f>IF(Tabla15[[#This Row],[CTA]]="2.1.1.3.01","TRAMITE DE PENSION",IF(Tabla15[[#This Row],[CAT1]]&lt;&gt;"",Tabla15[[#This Row],[CAT1]],Tabla15[[#This Row],[CAT2]]))</f>
        <v>TEMPORALES</v>
      </c>
      <c r="N1082" s="86">
        <f>_xlfn.XLOOKUP(Tabla15[[#This Row],[cedula]],TFECHA[cedula],TFECHA[desde],"")</f>
        <v>45383</v>
      </c>
      <c r="O1082" s="86" t="str">
        <f>_xlfn.XLOOKUP(Tabla15[[#This Row],[cedula]],TFECHA[cedula],TFECHA[hasta],"")</f>
        <v>N/A</v>
      </c>
      <c r="P1082" s="34">
        <f>_xlfn.XLOOKUP(Tabla15[[#This Row],[COD]],TNOMINA[CODIGO],TNOMINA[sbruto])</f>
        <v>70000</v>
      </c>
      <c r="Q1082" s="34">
        <f>_xlfn.XLOOKUP(Tabla15[[#This Row],[COD]],TNOMINA[CODIGO],TNOMINA[ISR])</f>
        <v>5368.48</v>
      </c>
      <c r="R1082" s="34">
        <f>_xlfn.XLOOKUP(Tabla15[[#This Row],[COD]],TNOMINA[CODIGO],TNOMINA[SFS])</f>
        <v>2128</v>
      </c>
      <c r="S1082" s="34">
        <f>_xlfn.XLOOKUP(Tabla15[[#This Row],[COD]],TNOMINA[CODIGO],TNOMINA[AFP])</f>
        <v>2009</v>
      </c>
      <c r="T1082" s="34">
        <f>_xlfn.XLOOKUP(Tabla15[[#This Row],[COD]],TNOMINA[CODIGO],TNOMINA[Otros Descuentos])</f>
        <v>25.000000000007276</v>
      </c>
      <c r="U1082" s="34">
        <f>_xlfn.XLOOKUP(Tabla15[[#This Row],[COD]],TNOMINA[CODIGO],TNOMINA[sneto])</f>
        <v>60469.52</v>
      </c>
      <c r="V1082" s="21" t="str" cm="1">
        <f t="array" ref="V1082">_xlfn.XLOOKUP(Tabla15[[#This Row],[cedula]],MINC_022025[NUMERO_DOCUMENTO],LEFT(MINC_022025[GENERO],1))</f>
        <v>F</v>
      </c>
      <c r="W1082" s="56" t="str">
        <f>_xlfn.XLOOKUP(Tabla15[[#This Row],[DIRECCIÓN O DEPARTAMENTO]],MINC_022025[LUGAR_FUNCIONES],MINC_022025[LUGAR_FUNCIONES_CODIGO])</f>
        <v>01.83.05.00.03</v>
      </c>
      <c r="X1082" s="21">
        <f>LEN(Tabla15[[#This Row],[CODIGO LUGAR]])</f>
        <v>14</v>
      </c>
      <c r="Y1082" s="21" cm="1">
        <f t="array" ref="Y1082">_xlfn.IFS(Tabla15[[#This Row],[LARGO]]=5,1,Tabla15[[#This Row],[LARGO]]=8,2,Tabla15[[#This Row],[LARGO]]=11,3,Tabla15[[#This Row],[LARGO]]=14,4,Tabla15[[#This Row],[LARGO]]=17,5,Tabla15[[#This Row],[LARGO]]=20,6)</f>
        <v>4</v>
      </c>
    </row>
    <row r="1083" spans="1:25">
      <c r="A1083" s="89" t="str">
        <f>Tabla15[[#This Row],[cedula]]&amp;Tabla15[[#This Row],[CTA]]&amp;Tabla15[[#This Row],[prog]]</f>
        <v>001006759822.1.1.2.0801</v>
      </c>
      <c r="B1083" s="21" t="s">
        <v>1786</v>
      </c>
      <c r="C1083" s="35" t="s">
        <v>1807</v>
      </c>
      <c r="D1083" s="90" t="s">
        <v>5730</v>
      </c>
      <c r="E1083" s="90" t="s">
        <v>5731</v>
      </c>
      <c r="F1083" s="62" t="s">
        <v>1911</v>
      </c>
      <c r="G1083" s="35" t="s">
        <v>2094</v>
      </c>
      <c r="H1083" s="91" t="str">
        <f>_xlfn.XLOOKUP(Tabla15[[#This Row],[cedula]],MINC_022025[CATEGORIA_PROPIA],MINC_022025[FECHA_INGRESO_PRIMER_CARGO],_xlfn.XLOOKUP(Tabla15[[#This Row],[COD]],TNOMINA[CODIGO],TNOMINA[nombre]))</f>
        <v>MELQUIADES VICIOSO AYRA</v>
      </c>
      <c r="I1083" s="91" t="str">
        <f>_xlfn.XLOOKUP(Tabla15[[#This Row],[cedula]],MINC_022025[CATEGORIA_PROPIA],MINC_022025[CARGO],_xlfn.XLOOKUP(Tabla15[[#This Row],[COD]],TNOMINA[CODIGO],TNOMINA[cargo]))</f>
        <v>COORD. OPERATIVO</v>
      </c>
      <c r="J1083" s="21" t="str">
        <f>_xlfn.XLOOKUP(Tabla15[[#This Row],[cedula]],MINC_022025[NUMERO_DOCUMENTO],MINC_022025[LUGAR_FUNCIONES])</f>
        <v>CENTRO NACIONAL DE ARTESANIA</v>
      </c>
      <c r="K1083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3" s="91" t="str">
        <f>_xlfn.XLOOKUP(Tabla15[[#This Row],[CARGO]],TSIMPLIFICADO[CARGO],TSIMPLIFICADO[CATEGORIA DEL SERVIDOR],Tabla15[[#This Row],[TIPO]])</f>
        <v>TEMPORALES</v>
      </c>
      <c r="M1083" s="91" t="str">
        <f>IF(Tabla15[[#This Row],[CTA]]="2.1.1.3.01","TRAMITE DE PENSION",IF(Tabla15[[#This Row],[CAT1]]&lt;&gt;"",Tabla15[[#This Row],[CAT1]],Tabla15[[#This Row],[CAT2]]))</f>
        <v>TEMPORALES</v>
      </c>
      <c r="N1083" s="86">
        <f>_xlfn.XLOOKUP(Tabla15[[#This Row],[cedula]],TFECHA[cedula],TFECHA[desde],"")</f>
        <v>45261</v>
      </c>
      <c r="O1083" s="86" t="str">
        <f>_xlfn.XLOOKUP(Tabla15[[#This Row],[cedula]],TFECHA[cedula],TFECHA[hasta],"")</f>
        <v>N/A</v>
      </c>
      <c r="P1083" s="57">
        <f>_xlfn.XLOOKUP(Tabla15[[#This Row],[COD]],TNOMINA[CODIGO],TNOMINA[sbruto])</f>
        <v>45000</v>
      </c>
      <c r="Q1083" s="92">
        <f>_xlfn.XLOOKUP(Tabla15[[#This Row],[COD]],TNOMINA[CODIGO],TNOMINA[ISR])</f>
        <v>1148.33</v>
      </c>
      <c r="R1083" s="92">
        <f>_xlfn.XLOOKUP(Tabla15[[#This Row],[COD]],TNOMINA[CODIGO],TNOMINA[SFS])</f>
        <v>1368</v>
      </c>
      <c r="S1083" s="92">
        <f>_xlfn.XLOOKUP(Tabla15[[#This Row],[COD]],TNOMINA[CODIGO],TNOMINA[AFP])</f>
        <v>1291.5</v>
      </c>
      <c r="T1083" s="92">
        <f>_xlfn.XLOOKUP(Tabla15[[#This Row],[COD]],TNOMINA[CODIGO],TNOMINA[Otros Descuentos])</f>
        <v>25</v>
      </c>
      <c r="U1083" s="92">
        <f>_xlfn.XLOOKUP(Tabla15[[#This Row],[COD]],TNOMINA[CODIGO],TNOMINA[sneto])</f>
        <v>41167.17</v>
      </c>
      <c r="V1083" s="91" t="str" cm="1">
        <f t="array" ref="V1083">_xlfn.XLOOKUP(Tabla15[[#This Row],[cedula]],MINC_022025[NUMERO_DOCUMENTO],LEFT(MINC_022025[GENERO],1))</f>
        <v>M</v>
      </c>
      <c r="W1083" s="93" t="str">
        <f>_xlfn.XLOOKUP(Tabla15[[#This Row],[DIRECCIÓN O DEPARTAMENTO]],MINC_022025[LUGAR_FUNCIONES],MINC_022025[LUGAR_FUNCIONES_CODIGO])</f>
        <v>01.83.05.00.03</v>
      </c>
      <c r="X1083" s="91">
        <f>LEN(Tabla15[[#This Row],[CODIGO LUGAR]])</f>
        <v>14</v>
      </c>
      <c r="Y1083" s="91" cm="1">
        <f t="array" ref="Y1083">_xlfn.IFS(Tabla15[[#This Row],[LARGO]]=5,1,Tabla15[[#This Row],[LARGO]]=8,2,Tabla15[[#This Row],[LARGO]]=11,3,Tabla15[[#This Row],[LARGO]]=14,4,Tabla15[[#This Row],[LARGO]]=17,5,Tabla15[[#This Row],[LARGO]]=20,6)</f>
        <v>4</v>
      </c>
    </row>
    <row r="1084" spans="1:25">
      <c r="A1084" s="89" t="str">
        <f>Tabla15[[#This Row],[cedula]]&amp;Tabla15[[#This Row],[CTA]]&amp;Tabla15[[#This Row],[prog]]</f>
        <v>001087038442.1.1.2.0801</v>
      </c>
      <c r="B1084" s="21" t="s">
        <v>1786</v>
      </c>
      <c r="C1084" s="35" t="s">
        <v>1807</v>
      </c>
      <c r="D1084" s="90" t="s">
        <v>5730</v>
      </c>
      <c r="E1084" s="90" t="s">
        <v>5731</v>
      </c>
      <c r="F1084" s="62" t="s">
        <v>1911</v>
      </c>
      <c r="G1084" s="35" t="s">
        <v>1711</v>
      </c>
      <c r="H1084" s="91" t="str">
        <f>_xlfn.XLOOKUP(Tabla15[[#This Row],[cedula]],MINC_022025[CATEGORIA_PROPIA],MINC_022025[FECHA_INGRESO_PRIMER_CARGO],_xlfn.XLOOKUP(Tabla15[[#This Row],[COD]],TNOMINA[CODIGO],TNOMINA[nombre]))</f>
        <v>MAXIMO ARTURO CLASSE</v>
      </c>
      <c r="I1084" s="91" t="str">
        <f>_xlfn.XLOOKUP(Tabla15[[#This Row],[cedula]],MINC_022025[CATEGORIA_PROPIA],MINC_022025[CARGO],_xlfn.XLOOKUP(Tabla15[[#This Row],[COD]],TNOMINA[CODIGO],TNOMINA[cargo]))</f>
        <v>EBANISTA RESTAURADOR</v>
      </c>
      <c r="J1084" s="21" t="str">
        <f>_xlfn.XLOOKUP(Tabla15[[#This Row],[cedula]],MINC_022025[NUMERO_DOCUMENTO],MINC_022025[LUGAR_FUNCIONES])</f>
        <v>CENTRO NACIONAL DE ARTESANIA</v>
      </c>
      <c r="K1084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4" s="91" t="str">
        <f>_xlfn.XLOOKUP(Tabla15[[#This Row],[CARGO]],TSIMPLIFICADO[CARGO],TSIMPLIFICADO[CATEGORIA DEL SERVIDOR],Tabla15[[#This Row],[TIPO]])</f>
        <v>TEMPORALES</v>
      </c>
      <c r="M1084" s="91" t="str">
        <f>IF(Tabla15[[#This Row],[CTA]]="2.1.1.3.01","TRAMITE DE PENSION",IF(Tabla15[[#This Row],[CAT1]]&lt;&gt;"",Tabla15[[#This Row],[CAT1]],Tabla15[[#This Row],[CAT2]]))</f>
        <v>TEMPORALES</v>
      </c>
      <c r="N1084" s="86">
        <f>_xlfn.XLOOKUP(Tabla15[[#This Row],[cedula]],TFECHA[cedula],TFECHA[desde],"")</f>
        <v>45261</v>
      </c>
      <c r="O1084" s="86" t="str">
        <f>_xlfn.XLOOKUP(Tabla15[[#This Row],[cedula]],TFECHA[cedula],TFECHA[hasta],"")</f>
        <v>N/A</v>
      </c>
      <c r="P1084" s="57">
        <f>_xlfn.XLOOKUP(Tabla15[[#This Row],[COD]],TNOMINA[CODIGO],TNOMINA[sbruto])</f>
        <v>36000</v>
      </c>
      <c r="Q1084" s="92">
        <f>_xlfn.XLOOKUP(Tabla15[[#This Row],[COD]],TNOMINA[CODIGO],TNOMINA[ISR])</f>
        <v>0</v>
      </c>
      <c r="R1084" s="92">
        <f>_xlfn.XLOOKUP(Tabla15[[#This Row],[COD]],TNOMINA[CODIGO],TNOMINA[SFS])</f>
        <v>1094.4000000000001</v>
      </c>
      <c r="S1084" s="92">
        <f>_xlfn.XLOOKUP(Tabla15[[#This Row],[COD]],TNOMINA[CODIGO],TNOMINA[AFP])</f>
        <v>1033.2</v>
      </c>
      <c r="T1084" s="92">
        <f>_xlfn.XLOOKUP(Tabla15[[#This Row],[COD]],TNOMINA[CODIGO],TNOMINA[Otros Descuentos])</f>
        <v>0</v>
      </c>
      <c r="U1084" s="92">
        <f>_xlfn.XLOOKUP(Tabla15[[#This Row],[COD]],TNOMINA[CODIGO],TNOMINA[sneto])</f>
        <v>10608.26</v>
      </c>
      <c r="V1084" s="91" t="str" cm="1">
        <f t="array" ref="V1084">_xlfn.XLOOKUP(Tabla15[[#This Row],[cedula]],MINC_022025[NUMERO_DOCUMENTO],LEFT(MINC_022025[GENERO],1))</f>
        <v>M</v>
      </c>
      <c r="W1084" s="93" t="str">
        <f>_xlfn.XLOOKUP(Tabla15[[#This Row],[DIRECCIÓN O DEPARTAMENTO]],MINC_022025[LUGAR_FUNCIONES],MINC_022025[LUGAR_FUNCIONES_CODIGO])</f>
        <v>01.83.05.00.03</v>
      </c>
      <c r="X1084" s="91">
        <f>LEN(Tabla15[[#This Row],[CODIGO LUGAR]])</f>
        <v>14</v>
      </c>
      <c r="Y1084" s="91" cm="1">
        <f t="array" ref="Y1084">_xlfn.IFS(Tabla15[[#This Row],[LARGO]]=5,1,Tabla15[[#This Row],[LARGO]]=8,2,Tabla15[[#This Row],[LARGO]]=11,3,Tabla15[[#This Row],[LARGO]]=14,4,Tabla15[[#This Row],[LARGO]]=17,5,Tabla15[[#This Row],[LARGO]]=20,6)</f>
        <v>4</v>
      </c>
    </row>
    <row r="1085" spans="1:25">
      <c r="A1085" s="42" t="str">
        <f>Tabla15[[#This Row],[cedula]]&amp;Tabla15[[#This Row],[CTA]]&amp;Tabla15[[#This Row],[prog]]</f>
        <v>001067120942.1.1.2.0801</v>
      </c>
      <c r="B1085" s="21" t="s">
        <v>1786</v>
      </c>
      <c r="C1085" s="59" t="s">
        <v>1807</v>
      </c>
      <c r="D1085" s="59" t="s">
        <v>5730</v>
      </c>
      <c r="E1085" s="59" t="s">
        <v>5731</v>
      </c>
      <c r="F1085" s="59" t="s">
        <v>1911</v>
      </c>
      <c r="G1085" s="59" t="s">
        <v>1705</v>
      </c>
      <c r="H1085" s="21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085" s="21" t="str">
        <f>_xlfn.XLOOKUP(Tabla15[[#This Row],[cedula]],MINC_022025[CATEGORIA_PROPIA],MINC_022025[CARGO],_xlfn.XLOOKUP(Tabla15[[#This Row],[COD]],TNOMINA[CODIGO],TNOMINA[cargo]))</f>
        <v>MAESTRO DE ARTESANIA</v>
      </c>
      <c r="J1085" s="21" t="str">
        <f>_xlfn.XLOOKUP(Tabla15[[#This Row],[cedula]],MINC_022025[NUMERO_DOCUMENTO],MINC_022025[LUGAR_FUNCIONES])</f>
        <v>CENTRO NACIONAL DE ARTESANIA</v>
      </c>
      <c r="K10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5" s="21" t="str">
        <f>_xlfn.XLOOKUP(Tabla15[[#This Row],[CARGO]],TSIMPLIFICADO[CARGO],TSIMPLIFICADO[CATEGORIA DEL SERVIDOR],Tabla15[[#This Row],[TIPO]])</f>
        <v>ESTATUTO SIMPLIFICADO</v>
      </c>
      <c r="M1085" s="21" t="str">
        <f>IF(Tabla15[[#This Row],[CTA]]="2.1.1.3.01","TRAMITE DE PENSION",IF(Tabla15[[#This Row],[CAT1]]&lt;&gt;"",Tabla15[[#This Row],[CAT1]],Tabla15[[#This Row],[CAT2]]))</f>
        <v>ESTATUTO SIMPLIFICADO</v>
      </c>
      <c r="N1085" s="86">
        <f>_xlfn.XLOOKUP(Tabla15[[#This Row],[cedula]],TFECHA[cedula],TFECHA[desde],"")</f>
        <v>45170</v>
      </c>
      <c r="O1085" s="86" t="str">
        <f>_xlfn.XLOOKUP(Tabla15[[#This Row],[cedula]],TFECHA[cedula],TFECHA[hasta],"")</f>
        <v>N/A</v>
      </c>
      <c r="P1085" s="34">
        <f>_xlfn.XLOOKUP(Tabla15[[#This Row],[COD]],TNOMINA[CODIGO],TNOMINA[sbruto])</f>
        <v>30000</v>
      </c>
      <c r="Q1085" s="34">
        <f>_xlfn.XLOOKUP(Tabla15[[#This Row],[COD]],TNOMINA[CODIGO],TNOMINA[ISR])</f>
        <v>0</v>
      </c>
      <c r="R1085" s="34">
        <f>_xlfn.XLOOKUP(Tabla15[[#This Row],[COD]],TNOMINA[CODIGO],TNOMINA[SFS])</f>
        <v>912</v>
      </c>
      <c r="S1085" s="34">
        <f>_xlfn.XLOOKUP(Tabla15[[#This Row],[COD]],TNOMINA[CODIGO],TNOMINA[AFP])</f>
        <v>861</v>
      </c>
      <c r="T1085" s="34">
        <f>_xlfn.XLOOKUP(Tabla15[[#This Row],[COD]],TNOMINA[CODIGO],TNOMINA[Otros Descuentos])</f>
        <v>0</v>
      </c>
      <c r="U1085" s="34">
        <f>_xlfn.XLOOKUP(Tabla15[[#This Row],[COD]],TNOMINA[CODIGO],TNOMINA[sneto])</f>
        <v>28202</v>
      </c>
      <c r="V1085" s="21" t="str" cm="1">
        <f t="array" ref="V1085">_xlfn.XLOOKUP(Tabla15[[#This Row],[cedula]],MINC_022025[NUMERO_DOCUMENTO],LEFT(MINC_022025[GENERO],1))</f>
        <v>M</v>
      </c>
      <c r="W1085" s="56" t="str">
        <f>_xlfn.XLOOKUP(Tabla15[[#This Row],[DIRECCIÓN O DEPARTAMENTO]],MINC_022025[LUGAR_FUNCIONES],MINC_022025[LUGAR_FUNCIONES_CODIGO])</f>
        <v>01.83.05.00.03</v>
      </c>
      <c r="X1085" s="21">
        <f>LEN(Tabla15[[#This Row],[CODIGO LUGAR]])</f>
        <v>14</v>
      </c>
      <c r="Y1085" s="21" cm="1">
        <f t="array" ref="Y1085">_xlfn.IFS(Tabla15[[#This Row],[LARGO]]=5,1,Tabla15[[#This Row],[LARGO]]=8,2,Tabla15[[#This Row],[LARGO]]=11,3,Tabla15[[#This Row],[LARGO]]=14,4,Tabla15[[#This Row],[LARGO]]=17,5,Tabla15[[#This Row],[LARGO]]=20,6)</f>
        <v>4</v>
      </c>
    </row>
    <row r="1086" spans="1:25">
      <c r="A1086" s="42" t="str">
        <f>Tabla15[[#This Row],[cedula]]&amp;Tabla15[[#This Row],[CTA]]&amp;Tabla15[[#This Row],[prog]]</f>
        <v>023013013272.1.1.2.0801</v>
      </c>
      <c r="B1086" s="21" t="s">
        <v>1786</v>
      </c>
      <c r="C1086" s="59" t="s">
        <v>1807</v>
      </c>
      <c r="D1086" s="59" t="s">
        <v>5730</v>
      </c>
      <c r="E1086" s="59" t="s">
        <v>5731</v>
      </c>
      <c r="F1086" s="59" t="s">
        <v>1911</v>
      </c>
      <c r="G1086" s="59" t="s">
        <v>1975</v>
      </c>
      <c r="H1086" s="21" t="str">
        <f>_xlfn.XLOOKUP(Tabla15[[#This Row],[cedula]],MINC_022025[CATEGORIA_PROPIA],MINC_022025[FECHA_INGRESO_PRIMER_CARGO],_xlfn.XLOOKUP(Tabla15[[#This Row],[COD]],TNOMINA[CODIGO],TNOMINA[nombre]))</f>
        <v>ANNEURY JESUS GUERRERO</v>
      </c>
      <c r="I1086" s="21" t="str">
        <f>_xlfn.XLOOKUP(Tabla15[[#This Row],[cedula]],MINC_022025[CATEGORIA_PROPIA],MINC_022025[CARGO],_xlfn.XLOOKUP(Tabla15[[#This Row],[COD]],TNOMINA[CODIGO],TNOMINA[cargo]))</f>
        <v>DIRECTOR REGIONAL</v>
      </c>
      <c r="J1086" s="21" t="str">
        <f>_xlfn.XLOOKUP(Tabla15[[#This Row],[cedula]],MINC_022025[NUMERO_DOCUMENTO],MINC_022025[LUGAR_FUNCIONES])</f>
        <v>DIRECCION REGIONAL CULTURAL</v>
      </c>
      <c r="K10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6" s="21" t="str">
        <f>_xlfn.XLOOKUP(Tabla15[[#This Row],[CARGO]],TSIMPLIFICADO[CARGO],TSIMPLIFICADO[CATEGORIA DEL SERVIDOR],Tabla15[[#This Row],[TIPO]])</f>
        <v>TEMPORALES</v>
      </c>
      <c r="M1086" s="21" t="str">
        <f>IF(Tabla15[[#This Row],[CTA]]="2.1.1.3.01","TRAMITE DE PENSION",IF(Tabla15[[#This Row],[CAT1]]&lt;&gt;"",Tabla15[[#This Row],[CAT1]],Tabla15[[#This Row],[CAT2]]))</f>
        <v>TEMPORALES</v>
      </c>
      <c r="N1086" s="86">
        <f>_xlfn.XLOOKUP(Tabla15[[#This Row],[cedula]],TFECHA[cedula],TFECHA[desde],"")</f>
        <v>45352</v>
      </c>
      <c r="O1086" s="86" t="str">
        <f>_xlfn.XLOOKUP(Tabla15[[#This Row],[cedula]],TFECHA[cedula],TFECHA[hasta],"")</f>
        <v>N/A</v>
      </c>
      <c r="P1086" s="34">
        <f>_xlfn.XLOOKUP(Tabla15[[#This Row],[COD]],TNOMINA[CODIGO],TNOMINA[sbruto])</f>
        <v>110000</v>
      </c>
      <c r="Q1086" s="34">
        <f>_xlfn.XLOOKUP(Tabla15[[#This Row],[COD]],TNOMINA[CODIGO],TNOMINA[ISR])</f>
        <v>14457.62</v>
      </c>
      <c r="R1086" s="34">
        <f>_xlfn.XLOOKUP(Tabla15[[#This Row],[COD]],TNOMINA[CODIGO],TNOMINA[SFS])</f>
        <v>3344</v>
      </c>
      <c r="S1086" s="34">
        <f>_xlfn.XLOOKUP(Tabla15[[#This Row],[COD]],TNOMINA[CODIGO],TNOMINA[AFP])</f>
        <v>3157</v>
      </c>
      <c r="T1086" s="34">
        <f>_xlfn.XLOOKUP(Tabla15[[#This Row],[COD]],TNOMINA[CODIGO],TNOMINA[Otros Descuentos])</f>
        <v>25</v>
      </c>
      <c r="U1086" s="34">
        <f>_xlfn.XLOOKUP(Tabla15[[#This Row],[COD]],TNOMINA[CODIGO],TNOMINA[sneto])</f>
        <v>89016.38</v>
      </c>
      <c r="V1086" s="21" t="str" cm="1">
        <f t="array" ref="V1086">_xlfn.XLOOKUP(Tabla15[[#This Row],[cedula]],MINC_022025[NUMERO_DOCUMENTO],LEFT(MINC_022025[GENERO],1))</f>
        <v>M</v>
      </c>
      <c r="W1086" s="56" t="str">
        <f>_xlfn.XLOOKUP(Tabla15[[#This Row],[DIRECCIÓN O DEPARTAMENTO]],MINC_022025[LUGAR_FUNCIONES],MINC_022025[LUGAR_FUNCIONES_CODIGO])</f>
        <v>01.83.06.00.02</v>
      </c>
      <c r="X1086" s="21">
        <f>LEN(Tabla15[[#This Row],[CODIGO LUGAR]])</f>
        <v>14</v>
      </c>
      <c r="Y1086" s="21" cm="1">
        <f t="array" ref="Y1086">_xlfn.IFS(Tabla15[[#This Row],[LARGO]]=5,1,Tabla15[[#This Row],[LARGO]]=8,2,Tabla15[[#This Row],[LARGO]]=11,3,Tabla15[[#This Row],[LARGO]]=14,4,Tabla15[[#This Row],[LARGO]]=17,5,Tabla15[[#This Row],[LARGO]]=20,6)</f>
        <v>4</v>
      </c>
    </row>
    <row r="1087" spans="1:25">
      <c r="A1087" s="42" t="str">
        <f>Tabla15[[#This Row],[cedula]]&amp;Tabla15[[#This Row],[CTA]]&amp;Tabla15[[#This Row],[prog]]</f>
        <v>018000817292.1.1.2.0801</v>
      </c>
      <c r="B1087" s="21" t="s">
        <v>1786</v>
      </c>
      <c r="C1087" s="59" t="s">
        <v>1807</v>
      </c>
      <c r="D1087" s="59" t="s">
        <v>5730</v>
      </c>
      <c r="E1087" s="59" t="s">
        <v>5731</v>
      </c>
      <c r="F1087" s="59" t="s">
        <v>1911</v>
      </c>
      <c r="G1087" s="59" t="s">
        <v>1735</v>
      </c>
      <c r="H1087" s="21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087" s="21" t="str">
        <f>_xlfn.XLOOKUP(Tabla15[[#This Row],[cedula]],MINC_022025[CATEGORIA_PROPIA],MINC_022025[CARGO],_xlfn.XLOOKUP(Tabla15[[#This Row],[COD]],TNOMINA[CODIGO],TNOMINA[cargo]))</f>
        <v>DIRECTOR REGIONAL</v>
      </c>
      <c r="J1087" s="21" t="str">
        <f>_xlfn.XLOOKUP(Tabla15[[#This Row],[cedula]],MINC_022025[NUMERO_DOCUMENTO],MINC_022025[LUGAR_FUNCIONES])</f>
        <v>DIRECCION REGIONAL CULTURAL</v>
      </c>
      <c r="K10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7" s="21" t="str">
        <f>_xlfn.XLOOKUP(Tabla15[[#This Row],[CARGO]],TSIMPLIFICADO[CARGO],TSIMPLIFICADO[CATEGORIA DEL SERVIDOR],Tabla15[[#This Row],[TIPO]])</f>
        <v>TEMPORALES</v>
      </c>
      <c r="M1087" s="21" t="str">
        <f>IF(Tabla15[[#This Row],[CTA]]="2.1.1.3.01","TRAMITE DE PENSION",IF(Tabla15[[#This Row],[CAT1]]&lt;&gt;"",Tabla15[[#This Row],[CAT1]],Tabla15[[#This Row],[CAT2]]))</f>
        <v>TEMPORALES</v>
      </c>
      <c r="N1087" s="86">
        <f>_xlfn.XLOOKUP(Tabla15[[#This Row],[cedula]],TFECHA[cedula],TFECHA[desde],"")</f>
        <v>45170</v>
      </c>
      <c r="O1087" s="86" t="str">
        <f>_xlfn.XLOOKUP(Tabla15[[#This Row],[cedula]],TFECHA[cedula],TFECHA[hasta],"")</f>
        <v>N/A</v>
      </c>
      <c r="P1087" s="34">
        <f>_xlfn.XLOOKUP(Tabla15[[#This Row],[COD]],TNOMINA[CODIGO],TNOMINA[sbruto])</f>
        <v>110000</v>
      </c>
      <c r="Q1087" s="34">
        <f>_xlfn.XLOOKUP(Tabla15[[#This Row],[COD]],TNOMINA[CODIGO],TNOMINA[ISR])</f>
        <v>14457.62</v>
      </c>
      <c r="R1087" s="34">
        <f>_xlfn.XLOOKUP(Tabla15[[#This Row],[COD]],TNOMINA[CODIGO],TNOMINA[SFS])</f>
        <v>3344</v>
      </c>
      <c r="S1087" s="34">
        <f>_xlfn.XLOOKUP(Tabla15[[#This Row],[COD]],TNOMINA[CODIGO],TNOMINA[AFP])</f>
        <v>3157</v>
      </c>
      <c r="T1087" s="34">
        <f>_xlfn.XLOOKUP(Tabla15[[#This Row],[COD]],TNOMINA[CODIGO],TNOMINA[Otros Descuentos])</f>
        <v>25</v>
      </c>
      <c r="U1087" s="34">
        <f>_xlfn.XLOOKUP(Tabla15[[#This Row],[COD]],TNOMINA[CODIGO],TNOMINA[sneto])</f>
        <v>89016.38</v>
      </c>
      <c r="V1087" s="21" t="str" cm="1">
        <f t="array" ref="V1087">_xlfn.XLOOKUP(Tabla15[[#This Row],[cedula]],MINC_022025[NUMERO_DOCUMENTO],LEFT(MINC_022025[GENERO],1))</f>
        <v>M</v>
      </c>
      <c r="W1087" s="56" t="str">
        <f>_xlfn.XLOOKUP(Tabla15[[#This Row],[DIRECCIÓN O DEPARTAMENTO]],MINC_022025[LUGAR_FUNCIONES],MINC_022025[LUGAR_FUNCIONES_CODIGO])</f>
        <v>01.83.06.00.02</v>
      </c>
      <c r="X1087" s="21">
        <f>LEN(Tabla15[[#This Row],[CODIGO LUGAR]])</f>
        <v>14</v>
      </c>
      <c r="Y1087" s="21" cm="1">
        <f t="array" ref="Y1087">_xlfn.IFS(Tabla15[[#This Row],[LARGO]]=5,1,Tabla15[[#This Row],[LARGO]]=8,2,Tabla15[[#This Row],[LARGO]]=11,3,Tabla15[[#This Row],[LARGO]]=14,4,Tabla15[[#This Row],[LARGO]]=17,5,Tabla15[[#This Row],[LARGO]]=20,6)</f>
        <v>4</v>
      </c>
    </row>
    <row r="1088" spans="1:25">
      <c r="A1088" s="42" t="str">
        <f>Tabla15[[#This Row],[cedula]]&amp;Tabla15[[#This Row],[CTA]]&amp;Tabla15[[#This Row],[prog]]</f>
        <v>402460238042.1.1.2.0801</v>
      </c>
      <c r="B1088" s="21" t="s">
        <v>1786</v>
      </c>
      <c r="C1088" s="59" t="s">
        <v>1807</v>
      </c>
      <c r="D1088" s="59" t="s">
        <v>5730</v>
      </c>
      <c r="E1088" s="59" t="s">
        <v>5731</v>
      </c>
      <c r="F1088" s="59" t="s">
        <v>1911</v>
      </c>
      <c r="G1088" s="59" t="s">
        <v>2523</v>
      </c>
      <c r="H1088" s="21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088" s="21" t="str">
        <f>_xlfn.XLOOKUP(Tabla15[[#This Row],[cedula]],MINC_022025[CATEGORIA_PROPIA],MINC_022025[CARGO],_xlfn.XLOOKUP(Tabla15[[#This Row],[COD]],TNOMINA[CODIGO],TNOMINA[cargo]))</f>
        <v>ENCARGADO PROVINCIAL</v>
      </c>
      <c r="J1088" s="21" t="str">
        <f>_xlfn.XLOOKUP(Tabla15[[#This Row],[cedula]],MINC_022025[NUMERO_DOCUMENTO],MINC_022025[LUGAR_FUNCIONES])</f>
        <v>DIRECCION REGIONAL CULTURAL</v>
      </c>
      <c r="K10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8" s="21" t="str">
        <f>_xlfn.XLOOKUP(Tabla15[[#This Row],[CARGO]],TSIMPLIFICADO[CARGO],TSIMPLIFICADO[CATEGORIA DEL SERVIDOR],Tabla15[[#This Row],[TIPO]])</f>
        <v>TEMPORALES</v>
      </c>
      <c r="M1088" s="21" t="str">
        <f>IF(Tabla15[[#This Row],[CTA]]="2.1.1.3.01","TRAMITE DE PENSION",IF(Tabla15[[#This Row],[CAT1]]&lt;&gt;"",Tabla15[[#This Row],[CAT1]],Tabla15[[#This Row],[CAT2]]))</f>
        <v>TEMPORALES</v>
      </c>
      <c r="N1088" s="86">
        <f>_xlfn.XLOOKUP(Tabla15[[#This Row],[cedula]],TFECHA[cedula],TFECHA[desde],"")</f>
        <v>45323</v>
      </c>
      <c r="O1088" s="86" t="str">
        <f>_xlfn.XLOOKUP(Tabla15[[#This Row],[cedula]],TFECHA[cedula],TFECHA[hasta],"")</f>
        <v>N/A</v>
      </c>
      <c r="P1088" s="34">
        <f>_xlfn.XLOOKUP(Tabla15[[#This Row],[COD]],TNOMINA[CODIGO],TNOMINA[sbruto])</f>
        <v>70000</v>
      </c>
      <c r="Q1088" s="34">
        <f>_xlfn.XLOOKUP(Tabla15[[#This Row],[COD]],TNOMINA[CODIGO],TNOMINA[ISR])</f>
        <v>5368.48</v>
      </c>
      <c r="R1088" s="34">
        <f>_xlfn.XLOOKUP(Tabla15[[#This Row],[COD]],TNOMINA[CODIGO],TNOMINA[SFS])</f>
        <v>2128</v>
      </c>
      <c r="S1088" s="34">
        <f>_xlfn.XLOOKUP(Tabla15[[#This Row],[COD]],TNOMINA[CODIGO],TNOMINA[AFP])</f>
        <v>2009</v>
      </c>
      <c r="T1088" s="34">
        <f>_xlfn.XLOOKUP(Tabla15[[#This Row],[COD]],TNOMINA[CODIGO],TNOMINA[Otros Descuentos])</f>
        <v>25.000000000007276</v>
      </c>
      <c r="U1088" s="34">
        <f>_xlfn.XLOOKUP(Tabla15[[#This Row],[COD]],TNOMINA[CODIGO],TNOMINA[sneto])</f>
        <v>60469.52</v>
      </c>
      <c r="V1088" s="21" t="str" cm="1">
        <f t="array" ref="V1088">_xlfn.XLOOKUP(Tabla15[[#This Row],[cedula]],MINC_022025[NUMERO_DOCUMENTO],LEFT(MINC_022025[GENERO],1))</f>
        <v>M</v>
      </c>
      <c r="W1088" s="56" t="str">
        <f>_xlfn.XLOOKUP(Tabla15[[#This Row],[DIRECCIÓN O DEPARTAMENTO]],MINC_022025[LUGAR_FUNCIONES],MINC_022025[LUGAR_FUNCIONES_CODIGO])</f>
        <v>01.83.06.00.02</v>
      </c>
      <c r="X1088" s="21">
        <f>LEN(Tabla15[[#This Row],[CODIGO LUGAR]])</f>
        <v>14</v>
      </c>
      <c r="Y1088" s="21" cm="1">
        <f t="array" ref="Y1088">_xlfn.IFS(Tabla15[[#This Row],[LARGO]]=5,1,Tabla15[[#This Row],[LARGO]]=8,2,Tabla15[[#This Row],[LARGO]]=11,3,Tabla15[[#This Row],[LARGO]]=14,4,Tabla15[[#This Row],[LARGO]]=17,5,Tabla15[[#This Row],[LARGO]]=20,6)</f>
        <v>4</v>
      </c>
    </row>
    <row r="1089" spans="1:25">
      <c r="A1089" s="42" t="str">
        <f>Tabla15[[#This Row],[cedula]]&amp;Tabla15[[#This Row],[CTA]]&amp;Tabla15[[#This Row],[prog]]</f>
        <v>402207929522.1.1.2.0801</v>
      </c>
      <c r="B1089" s="21" t="s">
        <v>1786</v>
      </c>
      <c r="C1089" s="59" t="s">
        <v>1807</v>
      </c>
      <c r="D1089" s="59" t="s">
        <v>5730</v>
      </c>
      <c r="E1089" s="59" t="s">
        <v>5731</v>
      </c>
      <c r="F1089" s="59" t="s">
        <v>1911</v>
      </c>
      <c r="G1089" s="59" t="s">
        <v>2051</v>
      </c>
      <c r="H1089" s="21" t="str">
        <f>_xlfn.XLOOKUP(Tabla15[[#This Row],[cedula]],MINC_022025[CATEGORIA_PROPIA],MINC_022025[FECHA_INGRESO_PRIMER_CARGO],_xlfn.XLOOKUP(Tabla15[[#This Row],[COD]],TNOMINA[CODIGO],TNOMINA[nombre]))</f>
        <v>JOHNNY EDUARDO PEREZ MONTAS</v>
      </c>
      <c r="I1089" s="21" t="str">
        <f>_xlfn.XLOOKUP(Tabla15[[#This Row],[cedula]],MINC_022025[CATEGORIA_PROPIA],MINC_022025[CARGO],_xlfn.XLOOKUP(Tabla15[[#This Row],[COD]],TNOMINA[CODIGO],TNOMINA[cargo]))</f>
        <v>ANALISTA PROYECTOS</v>
      </c>
      <c r="J1089" s="21" t="str">
        <f>_xlfn.XLOOKUP(Tabla15[[#This Row],[cedula]],MINC_022025[NUMERO_DOCUMENTO],MINC_022025[LUGAR_FUNCIONES])</f>
        <v>DIRECCION REGIONAL CULTURAL</v>
      </c>
      <c r="K10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89" s="21" t="str">
        <f>_xlfn.XLOOKUP(Tabla15[[#This Row],[CARGO]],TSIMPLIFICADO[CARGO],TSIMPLIFICADO[CATEGORIA DEL SERVIDOR],Tabla15[[#This Row],[TIPO]])</f>
        <v>TEMPORALES</v>
      </c>
      <c r="M1089" s="21" t="str">
        <f>IF(Tabla15[[#This Row],[CTA]]="2.1.1.3.01","TRAMITE DE PENSION",IF(Tabla15[[#This Row],[CAT1]]&lt;&gt;"",Tabla15[[#This Row],[CAT1]],Tabla15[[#This Row],[CAT2]]))</f>
        <v>TEMPORALES</v>
      </c>
      <c r="N1089" s="86">
        <f>_xlfn.XLOOKUP(Tabla15[[#This Row],[cedula]],TFECHA[cedula],TFECHA[desde],"")</f>
        <v>45261</v>
      </c>
      <c r="O1089" s="86" t="str">
        <f>_xlfn.XLOOKUP(Tabla15[[#This Row],[cedula]],TFECHA[cedula],TFECHA[hasta],"")</f>
        <v>N/A</v>
      </c>
      <c r="P1089" s="34">
        <f>_xlfn.XLOOKUP(Tabla15[[#This Row],[COD]],TNOMINA[CODIGO],TNOMINA[sbruto])</f>
        <v>50000</v>
      </c>
      <c r="Q1089" s="34">
        <f>_xlfn.XLOOKUP(Tabla15[[#This Row],[COD]],TNOMINA[CODIGO],TNOMINA[ISR])</f>
        <v>1854</v>
      </c>
      <c r="R1089" s="34">
        <f>_xlfn.XLOOKUP(Tabla15[[#This Row],[COD]],TNOMINA[CODIGO],TNOMINA[SFS])</f>
        <v>1520</v>
      </c>
      <c r="S1089" s="34">
        <f>_xlfn.XLOOKUP(Tabla15[[#This Row],[COD]],TNOMINA[CODIGO],TNOMINA[AFP])</f>
        <v>1435</v>
      </c>
      <c r="T1089" s="34">
        <f>_xlfn.XLOOKUP(Tabla15[[#This Row],[COD]],TNOMINA[CODIGO],TNOMINA[Otros Descuentos])</f>
        <v>25</v>
      </c>
      <c r="U1089" s="34">
        <f>_xlfn.XLOOKUP(Tabla15[[#This Row],[COD]],TNOMINA[CODIGO],TNOMINA[sneto])</f>
        <v>45166</v>
      </c>
      <c r="V1089" s="21" t="str" cm="1">
        <f t="array" ref="V1089">_xlfn.XLOOKUP(Tabla15[[#This Row],[cedula]],MINC_022025[NUMERO_DOCUMENTO],LEFT(MINC_022025[GENERO],1))</f>
        <v>M</v>
      </c>
      <c r="W1089" s="56" t="str">
        <f>_xlfn.XLOOKUP(Tabla15[[#This Row],[DIRECCIÓN O DEPARTAMENTO]],MINC_022025[LUGAR_FUNCIONES],MINC_022025[LUGAR_FUNCIONES_CODIGO])</f>
        <v>01.83.06.00.02</v>
      </c>
      <c r="X1089" s="21">
        <f>LEN(Tabla15[[#This Row],[CODIGO LUGAR]])</f>
        <v>14</v>
      </c>
      <c r="Y1089" s="21" cm="1">
        <f t="array" ref="Y1089">_xlfn.IFS(Tabla15[[#This Row],[LARGO]]=5,1,Tabla15[[#This Row],[LARGO]]=8,2,Tabla15[[#This Row],[LARGO]]=11,3,Tabla15[[#This Row],[LARGO]]=14,4,Tabla15[[#This Row],[LARGO]]=17,5,Tabla15[[#This Row],[LARGO]]=20,6)</f>
        <v>4</v>
      </c>
    </row>
    <row r="1090" spans="1:25">
      <c r="A1090" s="42" t="str">
        <f>Tabla15[[#This Row],[cedula]]&amp;Tabla15[[#This Row],[CTA]]&amp;Tabla15[[#This Row],[prog]]</f>
        <v>031003281072.1.1.2.0801</v>
      </c>
      <c r="B1090" s="21" t="s">
        <v>1786</v>
      </c>
      <c r="C1090" s="59" t="s">
        <v>1807</v>
      </c>
      <c r="D1090" s="59" t="s">
        <v>5730</v>
      </c>
      <c r="E1090" s="59" t="s">
        <v>5731</v>
      </c>
      <c r="F1090" s="59" t="s">
        <v>1911</v>
      </c>
      <c r="G1090" s="59" t="s">
        <v>2251</v>
      </c>
      <c r="H1090" s="21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090" s="21" t="str">
        <f>_xlfn.XLOOKUP(Tabla15[[#This Row],[cedula]],MINC_022025[CATEGORIA_PROPIA],MINC_022025[CARGO],_xlfn.XLOOKUP(Tabla15[[#This Row],[COD]],TNOMINA[CODIGO],TNOMINA[cargo]))</f>
        <v>ANALISTA PROYECTOS</v>
      </c>
      <c r="J1090" s="21" t="str">
        <f>_xlfn.XLOOKUP(Tabla15[[#This Row],[cedula]],MINC_022025[NUMERO_DOCUMENTO],MINC_022025[LUGAR_FUNCIONES])</f>
        <v>DIRECCION REGIONAL CULTURAL</v>
      </c>
      <c r="K10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0" s="21" t="str">
        <f>_xlfn.XLOOKUP(Tabla15[[#This Row],[CARGO]],TSIMPLIFICADO[CARGO],TSIMPLIFICADO[CATEGORIA DEL SERVIDOR],Tabla15[[#This Row],[TIPO]])</f>
        <v>TEMPORALES</v>
      </c>
      <c r="M1090" s="21" t="str">
        <f>IF(Tabla15[[#This Row],[CTA]]="2.1.1.3.01","TRAMITE DE PENSION",IF(Tabla15[[#This Row],[CAT1]]&lt;&gt;"",Tabla15[[#This Row],[CAT1]],Tabla15[[#This Row],[CAT2]]))</f>
        <v>TEMPORALES</v>
      </c>
      <c r="N1090" s="86">
        <f>_xlfn.XLOOKUP(Tabla15[[#This Row],[cedula]],TFECHA[cedula],TFECHA[desde],"")</f>
        <v>45170</v>
      </c>
      <c r="O1090" s="86" t="str">
        <f>_xlfn.XLOOKUP(Tabla15[[#This Row],[cedula]],TFECHA[cedula],TFECHA[hasta],"")</f>
        <v>N/A</v>
      </c>
      <c r="P1090" s="34">
        <f>_xlfn.XLOOKUP(Tabla15[[#This Row],[COD]],TNOMINA[CODIGO],TNOMINA[sbruto])</f>
        <v>50000</v>
      </c>
      <c r="Q1090" s="34">
        <f>_xlfn.XLOOKUP(Tabla15[[#This Row],[COD]],TNOMINA[CODIGO],TNOMINA[ISR])</f>
        <v>1854</v>
      </c>
      <c r="R1090" s="34">
        <f>_xlfn.XLOOKUP(Tabla15[[#This Row],[COD]],TNOMINA[CODIGO],TNOMINA[SFS])</f>
        <v>1520</v>
      </c>
      <c r="S1090" s="34">
        <f>_xlfn.XLOOKUP(Tabla15[[#This Row],[COD]],TNOMINA[CODIGO],TNOMINA[AFP])</f>
        <v>1435</v>
      </c>
      <c r="T1090" s="34">
        <f>_xlfn.XLOOKUP(Tabla15[[#This Row],[COD]],TNOMINA[CODIGO],TNOMINA[Otros Descuentos])</f>
        <v>25</v>
      </c>
      <c r="U1090" s="34">
        <f>_xlfn.XLOOKUP(Tabla15[[#This Row],[COD]],TNOMINA[CODIGO],TNOMINA[sneto])</f>
        <v>45166</v>
      </c>
      <c r="V1090" s="21" t="str" cm="1">
        <f t="array" ref="V1090">_xlfn.XLOOKUP(Tabla15[[#This Row],[cedula]],MINC_022025[NUMERO_DOCUMENTO],LEFT(MINC_022025[GENERO],1))</f>
        <v>F</v>
      </c>
      <c r="W1090" s="56" t="str">
        <f>_xlfn.XLOOKUP(Tabla15[[#This Row],[DIRECCIÓN O DEPARTAMENTO]],MINC_022025[LUGAR_FUNCIONES],MINC_022025[LUGAR_FUNCIONES_CODIGO])</f>
        <v>01.83.06.00.02</v>
      </c>
      <c r="X1090" s="21">
        <f>LEN(Tabla15[[#This Row],[CODIGO LUGAR]])</f>
        <v>14</v>
      </c>
      <c r="Y1090" s="21" cm="1">
        <f t="array" ref="Y1090">_xlfn.IFS(Tabla15[[#This Row],[LARGO]]=5,1,Tabla15[[#This Row],[LARGO]]=8,2,Tabla15[[#This Row],[LARGO]]=11,3,Tabla15[[#This Row],[LARGO]]=14,4,Tabla15[[#This Row],[LARGO]]=17,5,Tabla15[[#This Row],[LARGO]]=20,6)</f>
        <v>4</v>
      </c>
    </row>
    <row r="1091" spans="1:25">
      <c r="A1091" s="42" t="str">
        <f>Tabla15[[#This Row],[cedula]]&amp;Tabla15[[#This Row],[CTA]]&amp;Tabla15[[#This Row],[prog]]</f>
        <v>037007006632.1.1.2.0801</v>
      </c>
      <c r="B1091" s="21" t="s">
        <v>1786</v>
      </c>
      <c r="C1091" s="59" t="s">
        <v>1807</v>
      </c>
      <c r="D1091" s="59" t="s">
        <v>5730</v>
      </c>
      <c r="E1091" s="59" t="s">
        <v>5731</v>
      </c>
      <c r="F1091" s="59" t="s">
        <v>1911</v>
      </c>
      <c r="G1091" s="59" t="s">
        <v>1674</v>
      </c>
      <c r="H1091" s="21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091" s="21" t="str">
        <f>_xlfn.XLOOKUP(Tabla15[[#This Row],[cedula]],MINC_022025[CATEGORIA_PROPIA],MINC_022025[CARGO],_xlfn.XLOOKUP(Tabla15[[#This Row],[COD]],TNOMINA[CODIGO],TNOMINA[cargo]))</f>
        <v>GESTOR CULTURAL</v>
      </c>
      <c r="J1091" s="21" t="str">
        <f>_xlfn.XLOOKUP(Tabla15[[#This Row],[cedula]],MINC_022025[NUMERO_DOCUMENTO],MINC_022025[LUGAR_FUNCIONES])</f>
        <v>DIRECCION REGIONAL CULTURAL</v>
      </c>
      <c r="K10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1" s="21" t="str">
        <f>_xlfn.XLOOKUP(Tabla15[[#This Row],[CARGO]],TSIMPLIFICADO[CARGO],TSIMPLIFICADO[CATEGORIA DEL SERVIDOR],Tabla15[[#This Row],[TIPO]])</f>
        <v>TEMPORALES</v>
      </c>
      <c r="M1091" s="21" t="str">
        <f>IF(Tabla15[[#This Row],[CTA]]="2.1.1.3.01","TRAMITE DE PENSION",IF(Tabla15[[#This Row],[CAT1]]&lt;&gt;"",Tabla15[[#This Row],[CAT1]],Tabla15[[#This Row],[CAT2]]))</f>
        <v>TEMPORALES</v>
      </c>
      <c r="N1091" s="86">
        <f>_xlfn.XLOOKUP(Tabla15[[#This Row],[cedula]],TFECHA[cedula],TFECHA[desde],"")</f>
        <v>45627</v>
      </c>
      <c r="O1091" s="86" t="str">
        <f>_xlfn.XLOOKUP(Tabla15[[#This Row],[cedula]],TFECHA[cedula],TFECHA[hasta],"")</f>
        <v>N/A</v>
      </c>
      <c r="P1091" s="34">
        <f>_xlfn.XLOOKUP(Tabla15[[#This Row],[COD]],TNOMINA[CODIGO],TNOMINA[sbruto])</f>
        <v>48000</v>
      </c>
      <c r="Q1091" s="34">
        <f>_xlfn.XLOOKUP(Tabla15[[#This Row],[COD]],TNOMINA[CODIGO],TNOMINA[ISR])</f>
        <v>1571.73</v>
      </c>
      <c r="R1091" s="34">
        <f>_xlfn.XLOOKUP(Tabla15[[#This Row],[COD]],TNOMINA[CODIGO],TNOMINA[SFS])</f>
        <v>1459.2</v>
      </c>
      <c r="S1091" s="34">
        <f>_xlfn.XLOOKUP(Tabla15[[#This Row],[COD]],TNOMINA[CODIGO],TNOMINA[AFP])</f>
        <v>1377.6</v>
      </c>
      <c r="T1091" s="34">
        <f>_xlfn.XLOOKUP(Tabla15[[#This Row],[COD]],TNOMINA[CODIGO],TNOMINA[Otros Descuentos])</f>
        <v>25</v>
      </c>
      <c r="U1091" s="34">
        <f>_xlfn.XLOOKUP(Tabla15[[#This Row],[COD]],TNOMINA[CODIGO],TNOMINA[sneto])</f>
        <v>43566.47</v>
      </c>
      <c r="V1091" s="21" t="str" cm="1">
        <f t="array" ref="V1091">_xlfn.XLOOKUP(Tabla15[[#This Row],[cedula]],MINC_022025[NUMERO_DOCUMENTO],LEFT(MINC_022025[GENERO],1))</f>
        <v>F</v>
      </c>
      <c r="W1091" s="56" t="str">
        <f>_xlfn.XLOOKUP(Tabla15[[#This Row],[DIRECCIÓN O DEPARTAMENTO]],MINC_022025[LUGAR_FUNCIONES],MINC_022025[LUGAR_FUNCIONES_CODIGO])</f>
        <v>01.83.06.00.02</v>
      </c>
      <c r="X1091" s="21">
        <f>LEN(Tabla15[[#This Row],[CODIGO LUGAR]])</f>
        <v>14</v>
      </c>
      <c r="Y1091" s="21" cm="1">
        <f t="array" ref="Y1091">_xlfn.IFS(Tabla15[[#This Row],[LARGO]]=5,1,Tabla15[[#This Row],[LARGO]]=8,2,Tabla15[[#This Row],[LARGO]]=11,3,Tabla15[[#This Row],[LARGO]]=14,4,Tabla15[[#This Row],[LARGO]]=17,5,Tabla15[[#This Row],[LARGO]]=20,6)</f>
        <v>4</v>
      </c>
    </row>
    <row r="1092" spans="1:25">
      <c r="A1092" s="42" t="str">
        <f>Tabla15[[#This Row],[cedula]]&amp;Tabla15[[#This Row],[CTA]]&amp;Tabla15[[#This Row],[prog]]</f>
        <v>031032175472.1.1.2.0801</v>
      </c>
      <c r="B1092" s="21" t="s">
        <v>1786</v>
      </c>
      <c r="C1092" s="59" t="s">
        <v>1807</v>
      </c>
      <c r="D1092" s="59" t="s">
        <v>5730</v>
      </c>
      <c r="E1092" s="59" t="s">
        <v>5731</v>
      </c>
      <c r="F1092" s="59" t="s">
        <v>1911</v>
      </c>
      <c r="G1092" s="59" t="s">
        <v>1696</v>
      </c>
      <c r="H1092" s="21" t="str">
        <f>_xlfn.XLOOKUP(Tabla15[[#This Row],[cedula]],MINC_022025[CATEGORIA_PROPIA],MINC_022025[FECHA_INGRESO_PRIMER_CARGO],_xlfn.XLOOKUP(Tabla15[[#This Row],[COD]],TNOMINA[CODIGO],TNOMINA[nombre]))</f>
        <v>JOHANNA DIAZ LOPEZ</v>
      </c>
      <c r="I1092" s="21" t="str">
        <f>_xlfn.XLOOKUP(Tabla15[[#This Row],[cedula]],MINC_022025[CATEGORIA_PROPIA],MINC_022025[CARGO],_xlfn.XLOOKUP(Tabla15[[#This Row],[COD]],TNOMINA[CODIGO],TNOMINA[cargo]))</f>
        <v>GESTOR CULTURAL</v>
      </c>
      <c r="J1092" s="21" t="str">
        <f>_xlfn.XLOOKUP(Tabla15[[#This Row],[cedula]],MINC_022025[NUMERO_DOCUMENTO],MINC_022025[LUGAR_FUNCIONES])</f>
        <v>DIRECCION REGIONAL CULTURAL</v>
      </c>
      <c r="K10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2" s="21" t="str">
        <f>_xlfn.XLOOKUP(Tabla15[[#This Row],[CARGO]],TSIMPLIFICADO[CARGO],TSIMPLIFICADO[CATEGORIA DEL SERVIDOR],Tabla15[[#This Row],[TIPO]])</f>
        <v>TEMPORALES</v>
      </c>
      <c r="M1092" s="21" t="str">
        <f>IF(Tabla15[[#This Row],[CTA]]="2.1.1.3.01","TRAMITE DE PENSION",IF(Tabla15[[#This Row],[CAT1]]&lt;&gt;"",Tabla15[[#This Row],[CAT1]],Tabla15[[#This Row],[CAT2]]))</f>
        <v>TEMPORALES</v>
      </c>
      <c r="N1092" s="86">
        <f>_xlfn.XLOOKUP(Tabla15[[#This Row],[cedula]],TFECHA[cedula],TFECHA[desde],"")</f>
        <v>45627</v>
      </c>
      <c r="O1092" s="86" t="str">
        <f>_xlfn.XLOOKUP(Tabla15[[#This Row],[cedula]],TFECHA[cedula],TFECHA[hasta],"")</f>
        <v>N/A</v>
      </c>
      <c r="P1092" s="34">
        <f>_xlfn.XLOOKUP(Tabla15[[#This Row],[COD]],TNOMINA[CODIGO],TNOMINA[sbruto])</f>
        <v>48000</v>
      </c>
      <c r="Q1092" s="34">
        <f>_xlfn.XLOOKUP(Tabla15[[#This Row],[COD]],TNOMINA[CODIGO],TNOMINA[ISR])</f>
        <v>1571.73</v>
      </c>
      <c r="R1092" s="34">
        <f>_xlfn.XLOOKUP(Tabla15[[#This Row],[COD]],TNOMINA[CODIGO],TNOMINA[SFS])</f>
        <v>1459.2</v>
      </c>
      <c r="S1092" s="34">
        <f>_xlfn.XLOOKUP(Tabla15[[#This Row],[COD]],TNOMINA[CODIGO],TNOMINA[AFP])</f>
        <v>1377.6</v>
      </c>
      <c r="T1092" s="34">
        <f>_xlfn.XLOOKUP(Tabla15[[#This Row],[COD]],TNOMINA[CODIGO],TNOMINA[Otros Descuentos])</f>
        <v>25</v>
      </c>
      <c r="U1092" s="34">
        <f>_xlfn.XLOOKUP(Tabla15[[#This Row],[COD]],TNOMINA[CODIGO],TNOMINA[sneto])</f>
        <v>43566.47</v>
      </c>
      <c r="V1092" s="21" t="str" cm="1">
        <f t="array" ref="V1092">_xlfn.XLOOKUP(Tabla15[[#This Row],[cedula]],MINC_022025[NUMERO_DOCUMENTO],LEFT(MINC_022025[GENERO],1))</f>
        <v>F</v>
      </c>
      <c r="W1092" s="56" t="str">
        <f>_xlfn.XLOOKUP(Tabla15[[#This Row],[DIRECCIÓN O DEPARTAMENTO]],MINC_022025[LUGAR_FUNCIONES],MINC_022025[LUGAR_FUNCIONES_CODIGO])</f>
        <v>01.83.06.00.02</v>
      </c>
      <c r="X1092" s="21">
        <f>LEN(Tabla15[[#This Row],[CODIGO LUGAR]])</f>
        <v>14</v>
      </c>
      <c r="Y1092" s="21" cm="1">
        <f t="array" ref="Y1092">_xlfn.IFS(Tabla15[[#This Row],[LARGO]]=5,1,Tabla15[[#This Row],[LARGO]]=8,2,Tabla15[[#This Row],[LARGO]]=11,3,Tabla15[[#This Row],[LARGO]]=14,4,Tabla15[[#This Row],[LARGO]]=17,5,Tabla15[[#This Row],[LARGO]]=20,6)</f>
        <v>4</v>
      </c>
    </row>
    <row r="1093" spans="1:25">
      <c r="A1093" s="42" t="str">
        <f>Tabla15[[#This Row],[cedula]]&amp;Tabla15[[#This Row],[CTA]]&amp;Tabla15[[#This Row],[prog]]</f>
        <v>001068510582.1.1.2.0801</v>
      </c>
      <c r="B1093" s="21" t="s">
        <v>1786</v>
      </c>
      <c r="C1093" s="59" t="s">
        <v>1807</v>
      </c>
      <c r="D1093" s="59" t="s">
        <v>5730</v>
      </c>
      <c r="E1093" s="59" t="s">
        <v>5731</v>
      </c>
      <c r="F1093" s="59" t="s">
        <v>1911</v>
      </c>
      <c r="G1093" s="59" t="s">
        <v>2160</v>
      </c>
      <c r="H1093" s="21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093" s="21" t="str">
        <f>_xlfn.XLOOKUP(Tabla15[[#This Row],[cedula]],MINC_022025[CATEGORIA_PROPIA],MINC_022025[CARGO],_xlfn.XLOOKUP(Tabla15[[#This Row],[COD]],TNOMINA[CODIGO],TNOMINA[cargo]))</f>
        <v>GESTOR CULTURAL</v>
      </c>
      <c r="J1093" s="21" t="str">
        <f>_xlfn.XLOOKUP(Tabla15[[#This Row],[cedula]],MINC_022025[NUMERO_DOCUMENTO],MINC_022025[LUGAR_FUNCIONES])</f>
        <v>DIRECCION REGIONAL CULTURAL</v>
      </c>
      <c r="K10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3" s="21" t="str">
        <f>_xlfn.XLOOKUP(Tabla15[[#This Row],[CARGO]],TSIMPLIFICADO[CARGO],TSIMPLIFICADO[CATEGORIA DEL SERVIDOR],Tabla15[[#This Row],[TIPO]])</f>
        <v>TEMPORALES</v>
      </c>
      <c r="M1093" s="21" t="str">
        <f>IF(Tabla15[[#This Row],[CTA]]="2.1.1.3.01","TRAMITE DE PENSION",IF(Tabla15[[#This Row],[CAT1]]&lt;&gt;"",Tabla15[[#This Row],[CAT1]],Tabla15[[#This Row],[CAT2]]))</f>
        <v>TEMPORALES</v>
      </c>
      <c r="N1093" s="86">
        <f>_xlfn.XLOOKUP(Tabla15[[#This Row],[cedula]],TFECHA[cedula],TFECHA[desde],"")</f>
        <v>45505</v>
      </c>
      <c r="O1093" s="86" t="str">
        <f>_xlfn.XLOOKUP(Tabla15[[#This Row],[cedula]],TFECHA[cedula],TFECHA[hasta],"")</f>
        <v>N/A</v>
      </c>
      <c r="P1093" s="34">
        <f>_xlfn.XLOOKUP(Tabla15[[#This Row],[COD]],TNOMINA[CODIGO],TNOMINA[sbruto])</f>
        <v>48000</v>
      </c>
      <c r="Q1093" s="34">
        <f>_xlfn.XLOOKUP(Tabla15[[#This Row],[COD]],TNOMINA[CODIGO],TNOMINA[ISR])</f>
        <v>1571.73</v>
      </c>
      <c r="R1093" s="34">
        <f>_xlfn.XLOOKUP(Tabla15[[#This Row],[COD]],TNOMINA[CODIGO],TNOMINA[SFS])</f>
        <v>1459.2</v>
      </c>
      <c r="S1093" s="34">
        <f>_xlfn.XLOOKUP(Tabla15[[#This Row],[COD]],TNOMINA[CODIGO],TNOMINA[AFP])</f>
        <v>1377.6</v>
      </c>
      <c r="T1093" s="34">
        <f>_xlfn.XLOOKUP(Tabla15[[#This Row],[COD]],TNOMINA[CODIGO],TNOMINA[Otros Descuentos])</f>
        <v>25</v>
      </c>
      <c r="U1093" s="34">
        <f>_xlfn.XLOOKUP(Tabla15[[#This Row],[COD]],TNOMINA[CODIGO],TNOMINA[sneto])</f>
        <v>43566.47</v>
      </c>
      <c r="V1093" s="21" t="str" cm="1">
        <f t="array" ref="V1093">_xlfn.XLOOKUP(Tabla15[[#This Row],[cedula]],MINC_022025[NUMERO_DOCUMENTO],LEFT(MINC_022025[GENERO],1))</f>
        <v>F</v>
      </c>
      <c r="W1093" s="56" t="str">
        <f>_xlfn.XLOOKUP(Tabla15[[#This Row],[DIRECCIÓN O DEPARTAMENTO]],MINC_022025[LUGAR_FUNCIONES],MINC_022025[LUGAR_FUNCIONES_CODIGO])</f>
        <v>01.83.06.00.02</v>
      </c>
      <c r="X1093" s="21">
        <f>LEN(Tabla15[[#This Row],[CODIGO LUGAR]])</f>
        <v>14</v>
      </c>
      <c r="Y1093" s="21" cm="1">
        <f t="array" ref="Y1093">_xlfn.IFS(Tabla15[[#This Row],[LARGO]]=5,1,Tabla15[[#This Row],[LARGO]]=8,2,Tabla15[[#This Row],[LARGO]]=11,3,Tabla15[[#This Row],[LARGO]]=14,4,Tabla15[[#This Row],[LARGO]]=17,5,Tabla15[[#This Row],[LARGO]]=20,6)</f>
        <v>4</v>
      </c>
    </row>
    <row r="1094" spans="1:25">
      <c r="A1094" s="42" t="str">
        <f>Tabla15[[#This Row],[cedula]]&amp;Tabla15[[#This Row],[CTA]]&amp;Tabla15[[#This Row],[prog]]</f>
        <v>054008881692.1.1.2.0801</v>
      </c>
      <c r="B1094" s="21" t="s">
        <v>1786</v>
      </c>
      <c r="C1094" s="59" t="s">
        <v>1807</v>
      </c>
      <c r="D1094" s="59" t="s">
        <v>5730</v>
      </c>
      <c r="E1094" s="59" t="s">
        <v>5731</v>
      </c>
      <c r="F1094" s="59" t="s">
        <v>1911</v>
      </c>
      <c r="G1094" s="59" t="s">
        <v>1993</v>
      </c>
      <c r="H1094" s="21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094" s="21" t="str">
        <f>_xlfn.XLOOKUP(Tabla15[[#This Row],[cedula]],MINC_022025[CATEGORIA_PROPIA],MINC_022025[CARGO],_xlfn.XLOOKUP(Tabla15[[#This Row],[COD]],TNOMINA[CODIGO],TNOMINA[cargo]))</f>
        <v>ENCARGADO PROVINCIAL</v>
      </c>
      <c r="J1094" s="21" t="str">
        <f>_xlfn.XLOOKUP(Tabla15[[#This Row],[cedula]],MINC_022025[NUMERO_DOCUMENTO],MINC_022025[LUGAR_FUNCIONES])</f>
        <v>DIRECCION REGIONAL CULTURAL</v>
      </c>
      <c r="K10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4" s="21" t="str">
        <f>_xlfn.XLOOKUP(Tabla15[[#This Row],[CARGO]],TSIMPLIFICADO[CARGO],TSIMPLIFICADO[CATEGORIA DEL SERVIDOR],Tabla15[[#This Row],[TIPO]])</f>
        <v>TEMPORALES</v>
      </c>
      <c r="M1094" s="21" t="str">
        <f>IF(Tabla15[[#This Row],[CTA]]="2.1.1.3.01","TRAMITE DE PENSION",IF(Tabla15[[#This Row],[CAT1]]&lt;&gt;"",Tabla15[[#This Row],[CAT1]],Tabla15[[#This Row],[CAT2]]))</f>
        <v>TEMPORALES</v>
      </c>
      <c r="N1094" s="86">
        <f>_xlfn.XLOOKUP(Tabla15[[#This Row],[cedula]],TFECHA[cedula],TFECHA[desde],"")</f>
        <v>45261</v>
      </c>
      <c r="O1094" s="86" t="str">
        <f>_xlfn.XLOOKUP(Tabla15[[#This Row],[cedula]],TFECHA[cedula],TFECHA[hasta],"")</f>
        <v>N/A</v>
      </c>
      <c r="P1094" s="34">
        <f>_xlfn.XLOOKUP(Tabla15[[#This Row],[COD]],TNOMINA[CODIGO],TNOMINA[sbruto])</f>
        <v>40000</v>
      </c>
      <c r="Q1094" s="34">
        <f>_xlfn.XLOOKUP(Tabla15[[#This Row],[COD]],TNOMINA[CODIGO],TNOMINA[ISR])</f>
        <v>442.65</v>
      </c>
      <c r="R1094" s="34">
        <f>_xlfn.XLOOKUP(Tabla15[[#This Row],[COD]],TNOMINA[CODIGO],TNOMINA[SFS])</f>
        <v>1216</v>
      </c>
      <c r="S1094" s="34">
        <f>_xlfn.XLOOKUP(Tabla15[[#This Row],[COD]],TNOMINA[CODIGO],TNOMINA[AFP])</f>
        <v>1148</v>
      </c>
      <c r="T1094" s="34">
        <f>_xlfn.XLOOKUP(Tabla15[[#This Row],[COD]],TNOMINA[CODIGO],TNOMINA[Otros Descuentos])</f>
        <v>25</v>
      </c>
      <c r="U1094" s="34">
        <f>_xlfn.XLOOKUP(Tabla15[[#This Row],[COD]],TNOMINA[CODIGO],TNOMINA[sneto])</f>
        <v>37168.35</v>
      </c>
      <c r="V1094" s="21" t="str" cm="1">
        <f t="array" ref="V1094">_xlfn.XLOOKUP(Tabla15[[#This Row],[cedula]],MINC_022025[NUMERO_DOCUMENTO],LEFT(MINC_022025[GENERO],1))</f>
        <v>F</v>
      </c>
      <c r="W1094" s="56" t="str">
        <f>_xlfn.XLOOKUP(Tabla15[[#This Row],[DIRECCIÓN O DEPARTAMENTO]],MINC_022025[LUGAR_FUNCIONES],MINC_022025[LUGAR_FUNCIONES_CODIGO])</f>
        <v>01.83.06.00.02</v>
      </c>
      <c r="X1094" s="21">
        <f>LEN(Tabla15[[#This Row],[CODIGO LUGAR]])</f>
        <v>14</v>
      </c>
      <c r="Y1094" s="21" cm="1">
        <f t="array" ref="Y1094">_xlfn.IFS(Tabla15[[#This Row],[LARGO]]=5,1,Tabla15[[#This Row],[LARGO]]=8,2,Tabla15[[#This Row],[LARGO]]=11,3,Tabla15[[#This Row],[LARGO]]=14,4,Tabla15[[#This Row],[LARGO]]=17,5,Tabla15[[#This Row],[LARGO]]=20,6)</f>
        <v>4</v>
      </c>
    </row>
    <row r="1095" spans="1:25">
      <c r="A1095" s="42" t="str">
        <f>Tabla15[[#This Row],[cedula]]&amp;Tabla15[[#This Row],[CTA]]&amp;Tabla15[[#This Row],[prog]]</f>
        <v>055000115222.1.1.2.0801</v>
      </c>
      <c r="B1095" s="21" t="s">
        <v>1786</v>
      </c>
      <c r="C1095" s="35" t="s">
        <v>1807</v>
      </c>
      <c r="D1095" s="35" t="s">
        <v>5730</v>
      </c>
      <c r="E1095" s="60" t="s">
        <v>5731</v>
      </c>
      <c r="F1095" s="35" t="s">
        <v>1911</v>
      </c>
      <c r="G1095" s="35" t="s">
        <v>2090</v>
      </c>
      <c r="H1095" s="21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095" s="21" t="str">
        <f>_xlfn.XLOOKUP(Tabla15[[#This Row],[cedula]],MINC_022025[CATEGORIA_PROPIA],MINC_022025[CARGO],_xlfn.XLOOKUP(Tabla15[[#This Row],[COD]],TNOMINA[CODIGO],TNOMINA[cargo]))</f>
        <v>ENCARGADO PROVINCIAL</v>
      </c>
      <c r="J1095" s="21" t="str">
        <f>_xlfn.XLOOKUP(Tabla15[[#This Row],[cedula]],MINC_022025[NUMERO_DOCUMENTO],MINC_022025[LUGAR_FUNCIONES])</f>
        <v>DIRECCION REGIONAL CULTURAL</v>
      </c>
      <c r="K10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5" s="21" t="str">
        <f>_xlfn.XLOOKUP(Tabla15[[#This Row],[CARGO]],TSIMPLIFICADO[CARGO],TSIMPLIFICADO[CATEGORIA DEL SERVIDOR],Tabla15[[#This Row],[TIPO]])</f>
        <v>TEMPORALES</v>
      </c>
      <c r="M1095" s="21" t="str">
        <f>IF(Tabla15[[#This Row],[CTA]]="2.1.1.3.01","TRAMITE DE PENSION",IF(Tabla15[[#This Row],[CAT1]]&lt;&gt;"",Tabla15[[#This Row],[CAT1]],Tabla15[[#This Row],[CAT2]]))</f>
        <v>TEMPORALES</v>
      </c>
      <c r="N1095" s="86">
        <f>_xlfn.XLOOKUP(Tabla15[[#This Row],[cedula]],TFECHA[cedula],TFECHA[desde],"")</f>
        <v>45261</v>
      </c>
      <c r="O1095" s="86" t="str">
        <f>_xlfn.XLOOKUP(Tabla15[[#This Row],[cedula]],TFECHA[cedula],TFECHA[hasta],"")</f>
        <v>N/A</v>
      </c>
      <c r="P1095" s="34">
        <f>_xlfn.XLOOKUP(Tabla15[[#This Row],[COD]],TNOMINA[CODIGO],TNOMINA[sbruto])</f>
        <v>40000</v>
      </c>
      <c r="Q1095" s="34">
        <f>_xlfn.XLOOKUP(Tabla15[[#This Row],[COD]],TNOMINA[CODIGO],TNOMINA[ISR])</f>
        <v>442.65</v>
      </c>
      <c r="R1095" s="34">
        <f>_xlfn.XLOOKUP(Tabla15[[#This Row],[COD]],TNOMINA[CODIGO],TNOMINA[SFS])</f>
        <v>1216</v>
      </c>
      <c r="S1095" s="34">
        <f>_xlfn.XLOOKUP(Tabla15[[#This Row],[COD]],TNOMINA[CODIGO],TNOMINA[AFP])</f>
        <v>1148</v>
      </c>
      <c r="T1095" s="34">
        <f>_xlfn.XLOOKUP(Tabla15[[#This Row],[COD]],TNOMINA[CODIGO],TNOMINA[Otros Descuentos])</f>
        <v>25</v>
      </c>
      <c r="U1095" s="34">
        <f>_xlfn.XLOOKUP(Tabla15[[#This Row],[COD]],TNOMINA[CODIGO],TNOMINA[sneto])</f>
        <v>37168.35</v>
      </c>
      <c r="V1095" s="21" t="str" cm="1">
        <f t="array" ref="V1095">_xlfn.XLOOKUP(Tabla15[[#This Row],[cedula]],MINC_022025[NUMERO_DOCUMENTO],LEFT(MINC_022025[GENERO],1))</f>
        <v>F</v>
      </c>
      <c r="W1095" s="56" t="str">
        <f>_xlfn.XLOOKUP(Tabla15[[#This Row],[DIRECCIÓN O DEPARTAMENTO]],MINC_022025[LUGAR_FUNCIONES],MINC_022025[LUGAR_FUNCIONES_CODIGO])</f>
        <v>01.83.06.00.02</v>
      </c>
      <c r="X1095" s="21">
        <f>LEN(Tabla15[[#This Row],[CODIGO LUGAR]])</f>
        <v>14</v>
      </c>
      <c r="Y1095" s="21" cm="1">
        <f t="array" ref="Y1095">_xlfn.IFS(Tabla15[[#This Row],[LARGO]]=5,1,Tabla15[[#This Row],[LARGO]]=8,2,Tabla15[[#This Row],[LARGO]]=11,3,Tabla15[[#This Row],[LARGO]]=14,4,Tabla15[[#This Row],[LARGO]]=17,5,Tabla15[[#This Row],[LARGO]]=20,6)</f>
        <v>4</v>
      </c>
    </row>
    <row r="1096" spans="1:25">
      <c r="A1096" s="42" t="str">
        <f>Tabla15[[#This Row],[cedula]]&amp;Tabla15[[#This Row],[CTA]]&amp;Tabla15[[#This Row],[prog]]</f>
        <v>028000065592.1.1.2.0801</v>
      </c>
      <c r="B1096" s="21" t="s">
        <v>1786</v>
      </c>
      <c r="C1096" s="59" t="s">
        <v>1807</v>
      </c>
      <c r="D1096" s="59" t="s">
        <v>5730</v>
      </c>
      <c r="E1096" s="59" t="s">
        <v>5731</v>
      </c>
      <c r="F1096" s="59" t="s">
        <v>1911</v>
      </c>
      <c r="G1096" s="59" t="s">
        <v>1714</v>
      </c>
      <c r="H1096" s="21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096" s="21" t="str">
        <f>_xlfn.XLOOKUP(Tabla15[[#This Row],[cedula]],MINC_022025[CATEGORIA_PROPIA],MINC_022025[CARGO],_xlfn.XLOOKUP(Tabla15[[#This Row],[COD]],TNOMINA[CODIGO],TNOMINA[cargo]))</f>
        <v>ENCARGADO PROVINCIAL</v>
      </c>
      <c r="J1096" s="21" t="str">
        <f>_xlfn.XLOOKUP(Tabla15[[#This Row],[cedula]],MINC_022025[NUMERO_DOCUMENTO],MINC_022025[LUGAR_FUNCIONES])</f>
        <v>DIRECCION REGIONAL CULTURAL</v>
      </c>
      <c r="K10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6" s="21" t="str">
        <f>_xlfn.XLOOKUP(Tabla15[[#This Row],[CARGO]],TSIMPLIFICADO[CARGO],TSIMPLIFICADO[CATEGORIA DEL SERVIDOR],Tabla15[[#This Row],[TIPO]])</f>
        <v>TEMPORALES</v>
      </c>
      <c r="M1096" s="21" t="str">
        <f>IF(Tabla15[[#This Row],[CTA]]="2.1.1.3.01","TRAMITE DE PENSION",IF(Tabla15[[#This Row],[CAT1]]&lt;&gt;"",Tabla15[[#This Row],[CAT1]],Tabla15[[#This Row],[CAT2]]))</f>
        <v>TEMPORALES</v>
      </c>
      <c r="N1096" s="86">
        <f>_xlfn.XLOOKUP(Tabla15[[#This Row],[cedula]],TFECHA[cedula],TFECHA[desde],"")</f>
        <v>45170</v>
      </c>
      <c r="O1096" s="86" t="str">
        <f>_xlfn.XLOOKUP(Tabla15[[#This Row],[cedula]],TFECHA[cedula],TFECHA[hasta],"")</f>
        <v>N/A</v>
      </c>
      <c r="P1096" s="34">
        <f>_xlfn.XLOOKUP(Tabla15[[#This Row],[COD]],TNOMINA[CODIGO],TNOMINA[sbruto])</f>
        <v>40000</v>
      </c>
      <c r="Q1096" s="34">
        <f>_xlfn.XLOOKUP(Tabla15[[#This Row],[COD]],TNOMINA[CODIGO],TNOMINA[ISR])</f>
        <v>442.65</v>
      </c>
      <c r="R1096" s="34">
        <f>_xlfn.XLOOKUP(Tabla15[[#This Row],[COD]],TNOMINA[CODIGO],TNOMINA[SFS])</f>
        <v>1216</v>
      </c>
      <c r="S1096" s="34">
        <f>_xlfn.XLOOKUP(Tabla15[[#This Row],[COD]],TNOMINA[CODIGO],TNOMINA[AFP])</f>
        <v>1148</v>
      </c>
      <c r="T1096" s="34">
        <f>_xlfn.XLOOKUP(Tabla15[[#This Row],[COD]],TNOMINA[CODIGO],TNOMINA[Otros Descuentos])</f>
        <v>25</v>
      </c>
      <c r="U1096" s="34">
        <f>_xlfn.XLOOKUP(Tabla15[[#This Row],[COD]],TNOMINA[CODIGO],TNOMINA[sneto])</f>
        <v>37168.35</v>
      </c>
      <c r="V1096" s="21" t="str" cm="1">
        <f t="array" ref="V1096">_xlfn.XLOOKUP(Tabla15[[#This Row],[cedula]],MINC_022025[NUMERO_DOCUMENTO],LEFT(MINC_022025[GENERO],1))</f>
        <v>F</v>
      </c>
      <c r="W1096" s="56" t="str">
        <f>_xlfn.XLOOKUP(Tabla15[[#This Row],[DIRECCIÓN O DEPARTAMENTO]],MINC_022025[LUGAR_FUNCIONES],MINC_022025[LUGAR_FUNCIONES_CODIGO])</f>
        <v>01.83.06.00.02</v>
      </c>
      <c r="X1096" s="21">
        <f>LEN(Tabla15[[#This Row],[CODIGO LUGAR]])</f>
        <v>14</v>
      </c>
      <c r="Y1096" s="21" cm="1">
        <f t="array" ref="Y1096">_xlfn.IFS(Tabla15[[#This Row],[LARGO]]=5,1,Tabla15[[#This Row],[LARGO]]=8,2,Tabla15[[#This Row],[LARGO]]=11,3,Tabla15[[#This Row],[LARGO]]=14,4,Tabla15[[#This Row],[LARGO]]=17,5,Tabla15[[#This Row],[LARGO]]=20,6)</f>
        <v>4</v>
      </c>
    </row>
    <row r="1097" spans="1:25">
      <c r="A1097" s="42" t="str">
        <f>Tabla15[[#This Row],[cedula]]&amp;Tabla15[[#This Row],[CTA]]&amp;Tabla15[[#This Row],[prog]]</f>
        <v>073000154552.1.1.2.0801</v>
      </c>
      <c r="B1097" s="21" t="s">
        <v>1786</v>
      </c>
      <c r="C1097" s="59" t="s">
        <v>1807</v>
      </c>
      <c r="D1097" s="59" t="s">
        <v>5730</v>
      </c>
      <c r="E1097" s="59" t="s">
        <v>5731</v>
      </c>
      <c r="F1097" s="59" t="s">
        <v>1911</v>
      </c>
      <c r="G1097" s="59" t="s">
        <v>2044</v>
      </c>
      <c r="H1097" s="21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097" s="21" t="str">
        <f>_xlfn.XLOOKUP(Tabla15[[#This Row],[cedula]],MINC_022025[CATEGORIA_PROPIA],MINC_022025[CARGO],_xlfn.XLOOKUP(Tabla15[[#This Row],[COD]],TNOMINA[CODIGO],TNOMINA[cargo]))</f>
        <v>GESTOR CULTURAL</v>
      </c>
      <c r="J1097" s="21" t="str">
        <f>_xlfn.XLOOKUP(Tabla15[[#This Row],[cedula]],MINC_022025[NUMERO_DOCUMENTO],MINC_022025[LUGAR_FUNCIONES])</f>
        <v>DIRECCION REGIONAL CULTURAL</v>
      </c>
      <c r="K10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7" s="21" t="str">
        <f>_xlfn.XLOOKUP(Tabla15[[#This Row],[CARGO]],TSIMPLIFICADO[CARGO],TSIMPLIFICADO[CATEGORIA DEL SERVIDOR],Tabla15[[#This Row],[TIPO]])</f>
        <v>TEMPORALES</v>
      </c>
      <c r="M1097" s="21" t="str">
        <f>IF(Tabla15[[#This Row],[CTA]]="2.1.1.3.01","TRAMITE DE PENSION",IF(Tabla15[[#This Row],[CAT1]]&lt;&gt;"",Tabla15[[#This Row],[CAT1]],Tabla15[[#This Row],[CAT2]]))</f>
        <v>TEMPORALES</v>
      </c>
      <c r="N1097" s="86">
        <f>_xlfn.XLOOKUP(Tabla15[[#This Row],[cedula]],TFECHA[cedula],TFECHA[desde],"")</f>
        <v>45261</v>
      </c>
      <c r="O1097" s="86" t="str">
        <f>_xlfn.XLOOKUP(Tabla15[[#This Row],[cedula]],TFECHA[cedula],TFECHA[hasta],"")</f>
        <v>N/A</v>
      </c>
      <c r="P1097" s="34">
        <f>_xlfn.XLOOKUP(Tabla15[[#This Row],[COD]],TNOMINA[CODIGO],TNOMINA[sbruto])</f>
        <v>35000</v>
      </c>
      <c r="Q1097" s="34">
        <f>_xlfn.XLOOKUP(Tabla15[[#This Row],[COD]],TNOMINA[CODIGO],TNOMINA[ISR])</f>
        <v>0</v>
      </c>
      <c r="R1097" s="34">
        <f>_xlfn.XLOOKUP(Tabla15[[#This Row],[COD]],TNOMINA[CODIGO],TNOMINA[SFS])</f>
        <v>1064</v>
      </c>
      <c r="S1097" s="34">
        <f>_xlfn.XLOOKUP(Tabla15[[#This Row],[COD]],TNOMINA[CODIGO],TNOMINA[AFP])</f>
        <v>1004.5</v>
      </c>
      <c r="T1097" s="34">
        <f>_xlfn.XLOOKUP(Tabla15[[#This Row],[COD]],TNOMINA[CODIGO],TNOMINA[Otros Descuentos])</f>
        <v>0</v>
      </c>
      <c r="U1097" s="34">
        <f>_xlfn.XLOOKUP(Tabla15[[#This Row],[COD]],TNOMINA[CODIGO],TNOMINA[sneto])</f>
        <v>32906.5</v>
      </c>
      <c r="V1097" s="21" t="str" cm="1">
        <f t="array" ref="V1097">_xlfn.XLOOKUP(Tabla15[[#This Row],[cedula]],MINC_022025[NUMERO_DOCUMENTO],LEFT(MINC_022025[GENERO],1))</f>
        <v>M</v>
      </c>
      <c r="W1097" s="56" t="str">
        <f>_xlfn.XLOOKUP(Tabla15[[#This Row],[DIRECCIÓN O DEPARTAMENTO]],MINC_022025[LUGAR_FUNCIONES],MINC_022025[LUGAR_FUNCIONES_CODIGO])</f>
        <v>01.83.06.00.02</v>
      </c>
      <c r="X1097" s="21">
        <f>LEN(Tabla15[[#This Row],[CODIGO LUGAR]])</f>
        <v>14</v>
      </c>
      <c r="Y1097" s="21" cm="1">
        <f t="array" ref="Y1097">_xlfn.IFS(Tabla15[[#This Row],[LARGO]]=5,1,Tabla15[[#This Row],[LARGO]]=8,2,Tabla15[[#This Row],[LARGO]]=11,3,Tabla15[[#This Row],[LARGO]]=14,4,Tabla15[[#This Row],[LARGO]]=17,5,Tabla15[[#This Row],[LARGO]]=20,6)</f>
        <v>4</v>
      </c>
    </row>
    <row r="1098" spans="1:25">
      <c r="A1098" s="42" t="str">
        <f>Tabla15[[#This Row],[cedula]]&amp;Tabla15[[#This Row],[CTA]]&amp;Tabla15[[#This Row],[prog]]</f>
        <v>054004995872.1.1.2.0801</v>
      </c>
      <c r="B1098" s="21" t="s">
        <v>1786</v>
      </c>
      <c r="C1098" s="59" t="s">
        <v>1807</v>
      </c>
      <c r="D1098" s="59" t="s">
        <v>5730</v>
      </c>
      <c r="E1098" s="59" t="s">
        <v>5731</v>
      </c>
      <c r="F1098" s="59" t="s">
        <v>1911</v>
      </c>
      <c r="G1098" s="59" t="s">
        <v>2088</v>
      </c>
      <c r="H1098" s="21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098" s="21" t="str">
        <f>_xlfn.XLOOKUP(Tabla15[[#This Row],[cedula]],MINC_022025[CATEGORIA_PROPIA],MINC_022025[CARGO],_xlfn.XLOOKUP(Tabla15[[#This Row],[COD]],TNOMINA[CODIGO],TNOMINA[cargo]))</f>
        <v>GESTORA CULTURAL</v>
      </c>
      <c r="J1098" s="21" t="str">
        <f>_xlfn.XLOOKUP(Tabla15[[#This Row],[cedula]],MINC_022025[NUMERO_DOCUMENTO],MINC_022025[LUGAR_FUNCIONES])</f>
        <v>DIRECCION REGIONAL CULTURAL</v>
      </c>
      <c r="K10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8" s="21" t="str">
        <f>_xlfn.XLOOKUP(Tabla15[[#This Row],[CARGO]],TSIMPLIFICADO[CARGO],TSIMPLIFICADO[CATEGORIA DEL SERVIDOR],Tabla15[[#This Row],[TIPO]])</f>
        <v>TEMPORALES</v>
      </c>
      <c r="M1098" s="21" t="str">
        <f>IF(Tabla15[[#This Row],[CTA]]="2.1.1.3.01","TRAMITE DE PENSION",IF(Tabla15[[#This Row],[CAT1]]&lt;&gt;"",Tabla15[[#This Row],[CAT1]],Tabla15[[#This Row],[CAT2]]))</f>
        <v>TEMPORALES</v>
      </c>
      <c r="N1098" s="86">
        <f>_xlfn.XLOOKUP(Tabla15[[#This Row],[cedula]],TFECHA[cedula],TFECHA[desde],"")</f>
        <v>45261</v>
      </c>
      <c r="O1098" s="86" t="str">
        <f>_xlfn.XLOOKUP(Tabla15[[#This Row],[cedula]],TFECHA[cedula],TFECHA[hasta],"")</f>
        <v>N/A</v>
      </c>
      <c r="P1098" s="34">
        <f>_xlfn.XLOOKUP(Tabla15[[#This Row],[COD]],TNOMINA[CODIGO],TNOMINA[sbruto])</f>
        <v>35000</v>
      </c>
      <c r="Q1098" s="34">
        <f>_xlfn.XLOOKUP(Tabla15[[#This Row],[COD]],TNOMINA[CODIGO],TNOMINA[ISR])</f>
        <v>0</v>
      </c>
      <c r="R1098" s="34">
        <f>_xlfn.XLOOKUP(Tabla15[[#This Row],[COD]],TNOMINA[CODIGO],TNOMINA[SFS])</f>
        <v>1064</v>
      </c>
      <c r="S1098" s="34">
        <f>_xlfn.XLOOKUP(Tabla15[[#This Row],[COD]],TNOMINA[CODIGO],TNOMINA[AFP])</f>
        <v>1004.5</v>
      </c>
      <c r="T1098" s="34">
        <f>_xlfn.XLOOKUP(Tabla15[[#This Row],[COD]],TNOMINA[CODIGO],TNOMINA[Otros Descuentos])</f>
        <v>0</v>
      </c>
      <c r="U1098" s="34">
        <f>_xlfn.XLOOKUP(Tabla15[[#This Row],[COD]],TNOMINA[CODIGO],TNOMINA[sneto])</f>
        <v>32906.5</v>
      </c>
      <c r="V1098" s="21" t="str" cm="1">
        <f t="array" ref="V1098">_xlfn.XLOOKUP(Tabla15[[#This Row],[cedula]],MINC_022025[NUMERO_DOCUMENTO],LEFT(MINC_022025[GENERO],1))</f>
        <v>F</v>
      </c>
      <c r="W1098" s="56" t="str">
        <f>_xlfn.XLOOKUP(Tabla15[[#This Row],[DIRECCIÓN O DEPARTAMENTO]],MINC_022025[LUGAR_FUNCIONES],MINC_022025[LUGAR_FUNCIONES_CODIGO])</f>
        <v>01.83.06.00.02</v>
      </c>
      <c r="X1098" s="21">
        <f>LEN(Tabla15[[#This Row],[CODIGO LUGAR]])</f>
        <v>14</v>
      </c>
      <c r="Y1098" s="21" cm="1">
        <f t="array" ref="Y1098">_xlfn.IFS(Tabla15[[#This Row],[LARGO]]=5,1,Tabla15[[#This Row],[LARGO]]=8,2,Tabla15[[#This Row],[LARGO]]=11,3,Tabla15[[#This Row],[LARGO]]=14,4,Tabla15[[#This Row],[LARGO]]=17,5,Tabla15[[#This Row],[LARGO]]=20,6)</f>
        <v>4</v>
      </c>
    </row>
    <row r="1099" spans="1:25">
      <c r="A1099" s="42" t="str">
        <f>Tabla15[[#This Row],[cedula]]&amp;Tabla15[[#This Row],[CTA]]&amp;Tabla15[[#This Row],[prog]]</f>
        <v>047001647102.1.1.2.0801</v>
      </c>
      <c r="B1099" s="21" t="s">
        <v>1786</v>
      </c>
      <c r="C1099" s="59" t="s">
        <v>1807</v>
      </c>
      <c r="D1099" s="59" t="s">
        <v>5730</v>
      </c>
      <c r="E1099" s="59" t="s">
        <v>5731</v>
      </c>
      <c r="F1099" s="59" t="s">
        <v>1911</v>
      </c>
      <c r="G1099" s="59" t="s">
        <v>1730</v>
      </c>
      <c r="H1099" s="21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099" s="21" t="str">
        <f>_xlfn.XLOOKUP(Tabla15[[#This Row],[cedula]],MINC_022025[CATEGORIA_PROPIA],MINC_022025[CARGO],_xlfn.XLOOKUP(Tabla15[[#This Row],[COD]],TNOMINA[CODIGO],TNOMINA[cargo]))</f>
        <v>GESTOR CULTURAL</v>
      </c>
      <c r="J1099" s="21" t="str">
        <f>_xlfn.XLOOKUP(Tabla15[[#This Row],[cedula]],MINC_022025[NUMERO_DOCUMENTO],MINC_022025[LUGAR_FUNCIONES])</f>
        <v>DIRECCION REGIONAL CULTURAL</v>
      </c>
      <c r="K10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099" s="21" t="str">
        <f>_xlfn.XLOOKUP(Tabla15[[#This Row],[CARGO]],TSIMPLIFICADO[CARGO],TSIMPLIFICADO[CATEGORIA DEL SERVIDOR],Tabla15[[#This Row],[TIPO]])</f>
        <v>TEMPORALES</v>
      </c>
      <c r="M1099" s="21" t="str">
        <f>IF(Tabla15[[#This Row],[CTA]]="2.1.1.3.01","TRAMITE DE PENSION",IF(Tabla15[[#This Row],[CAT1]]&lt;&gt;"",Tabla15[[#This Row],[CAT1]],Tabla15[[#This Row],[CAT2]]))</f>
        <v>TEMPORALES</v>
      </c>
      <c r="N1099" s="86">
        <f>_xlfn.XLOOKUP(Tabla15[[#This Row],[cedula]],TFECHA[cedula],TFECHA[desde],"")</f>
        <v>45261</v>
      </c>
      <c r="O1099" s="86" t="str">
        <f>_xlfn.XLOOKUP(Tabla15[[#This Row],[cedula]],TFECHA[cedula],TFECHA[hasta],"")</f>
        <v>N/A</v>
      </c>
      <c r="P1099" s="34">
        <f>_xlfn.XLOOKUP(Tabla15[[#This Row],[COD]],TNOMINA[CODIGO],TNOMINA[sbruto])</f>
        <v>35000</v>
      </c>
      <c r="Q1099" s="34">
        <f>_xlfn.XLOOKUP(Tabla15[[#This Row],[COD]],TNOMINA[CODIGO],TNOMINA[ISR])</f>
        <v>0</v>
      </c>
      <c r="R1099" s="34">
        <f>_xlfn.XLOOKUP(Tabla15[[#This Row],[COD]],TNOMINA[CODIGO],TNOMINA[SFS])</f>
        <v>1064</v>
      </c>
      <c r="S1099" s="34">
        <f>_xlfn.XLOOKUP(Tabla15[[#This Row],[COD]],TNOMINA[CODIGO],TNOMINA[AFP])</f>
        <v>1004.5</v>
      </c>
      <c r="T1099" s="34">
        <f>_xlfn.XLOOKUP(Tabla15[[#This Row],[COD]],TNOMINA[CODIGO],TNOMINA[Otros Descuentos])</f>
        <v>0</v>
      </c>
      <c r="U1099" s="34">
        <f>_xlfn.XLOOKUP(Tabla15[[#This Row],[COD]],TNOMINA[CODIGO],TNOMINA[sneto])</f>
        <v>32906.5</v>
      </c>
      <c r="V1099" s="21" t="str" cm="1">
        <f t="array" ref="V1099">_xlfn.XLOOKUP(Tabla15[[#This Row],[cedula]],MINC_022025[NUMERO_DOCUMENTO],LEFT(MINC_022025[GENERO],1))</f>
        <v>M</v>
      </c>
      <c r="W1099" s="56" t="str">
        <f>_xlfn.XLOOKUP(Tabla15[[#This Row],[DIRECCIÓN O DEPARTAMENTO]],MINC_022025[LUGAR_FUNCIONES],MINC_022025[LUGAR_FUNCIONES_CODIGO])</f>
        <v>01.83.06.00.02</v>
      </c>
      <c r="X1099" s="21">
        <f>LEN(Tabla15[[#This Row],[CODIGO LUGAR]])</f>
        <v>14</v>
      </c>
      <c r="Y1099" s="21" cm="1">
        <f t="array" ref="Y1099">_xlfn.IFS(Tabla15[[#This Row],[LARGO]]=5,1,Tabla15[[#This Row],[LARGO]]=8,2,Tabla15[[#This Row],[LARGO]]=11,3,Tabla15[[#This Row],[LARGO]]=14,4,Tabla15[[#This Row],[LARGO]]=17,5,Tabla15[[#This Row],[LARGO]]=20,6)</f>
        <v>4</v>
      </c>
    </row>
    <row r="1100" spans="1:25">
      <c r="A1100" s="42" t="str">
        <f>Tabla15[[#This Row],[cedula]]&amp;Tabla15[[#This Row],[CTA]]&amp;Tabla15[[#This Row],[prog]]</f>
        <v>027004016522.1.1.2.0801</v>
      </c>
      <c r="B1100" s="21" t="s">
        <v>1786</v>
      </c>
      <c r="C1100" s="59" t="s">
        <v>1807</v>
      </c>
      <c r="D1100" s="59" t="s">
        <v>5730</v>
      </c>
      <c r="E1100" s="59" t="s">
        <v>5731</v>
      </c>
      <c r="F1100" s="59" t="s">
        <v>1911</v>
      </c>
      <c r="G1100" s="59" t="s">
        <v>2063</v>
      </c>
      <c r="H1100" s="21" t="str">
        <f>_xlfn.XLOOKUP(Tabla15[[#This Row],[cedula]],MINC_022025[CATEGORIA_PROPIA],MINC_022025[FECHA_INGRESO_PRIMER_CARGO],_xlfn.XLOOKUP(Tabla15[[#This Row],[COD]],TNOMINA[CODIGO],TNOMINA[nombre]))</f>
        <v>JOSE MIGUEL CONTRERAS PACHECO</v>
      </c>
      <c r="I1100" s="21" t="str">
        <f>_xlfn.XLOOKUP(Tabla15[[#This Row],[cedula]],MINC_022025[CATEGORIA_PROPIA],MINC_022025[CARGO],_xlfn.XLOOKUP(Tabla15[[#This Row],[COD]],TNOMINA[CODIGO],TNOMINA[cargo]))</f>
        <v>ENCARGADO PROVINCIAL</v>
      </c>
      <c r="J1100" s="21" t="str">
        <f>_xlfn.XLOOKUP(Tabla15[[#This Row],[cedula]],MINC_022025[NUMERO_DOCUMENTO],MINC_022025[LUGAR_FUNCIONES])</f>
        <v>DIRECCION REGIONAL CULTURAL</v>
      </c>
      <c r="K11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0" s="21" t="str">
        <f>_xlfn.XLOOKUP(Tabla15[[#This Row],[CARGO]],TSIMPLIFICADO[CARGO],TSIMPLIFICADO[CATEGORIA DEL SERVIDOR],Tabla15[[#This Row],[TIPO]])</f>
        <v>TEMPORALES</v>
      </c>
      <c r="M1100" s="21" t="str">
        <f>IF(Tabla15[[#This Row],[CTA]]="2.1.1.3.01","TRAMITE DE PENSION",IF(Tabla15[[#This Row],[CAT1]]&lt;&gt;"",Tabla15[[#This Row],[CAT1]],Tabla15[[#This Row],[CAT2]]))</f>
        <v>TEMPORALES</v>
      </c>
      <c r="N1100" s="86">
        <f>_xlfn.XLOOKUP(Tabla15[[#This Row],[cedula]],TFECHA[cedula],TFECHA[desde],"")</f>
        <v>45261</v>
      </c>
      <c r="O1100" s="86" t="str">
        <f>_xlfn.XLOOKUP(Tabla15[[#This Row],[cedula]],TFECHA[cedula],TFECHA[hasta],"")</f>
        <v>N/A</v>
      </c>
      <c r="P1100" s="34">
        <f>_xlfn.XLOOKUP(Tabla15[[#This Row],[COD]],TNOMINA[CODIGO],TNOMINA[sbruto])</f>
        <v>31500</v>
      </c>
      <c r="Q1100" s="34">
        <f>_xlfn.XLOOKUP(Tabla15[[#This Row],[COD]],TNOMINA[CODIGO],TNOMINA[ISR])</f>
        <v>0</v>
      </c>
      <c r="R1100" s="34">
        <f>_xlfn.XLOOKUP(Tabla15[[#This Row],[COD]],TNOMINA[CODIGO],TNOMINA[SFS])</f>
        <v>957.6</v>
      </c>
      <c r="S1100" s="34">
        <f>_xlfn.XLOOKUP(Tabla15[[#This Row],[COD]],TNOMINA[CODIGO],TNOMINA[AFP])</f>
        <v>904.05</v>
      </c>
      <c r="T1100" s="34">
        <f>_xlfn.XLOOKUP(Tabla15[[#This Row],[COD]],TNOMINA[CODIGO],TNOMINA[Otros Descuentos])</f>
        <v>0</v>
      </c>
      <c r="U1100" s="34">
        <f>_xlfn.XLOOKUP(Tabla15[[#This Row],[COD]],TNOMINA[CODIGO],TNOMINA[sneto])</f>
        <v>29613.35</v>
      </c>
      <c r="V1100" s="21" t="str" cm="1">
        <f t="array" ref="V1100">_xlfn.XLOOKUP(Tabla15[[#This Row],[cedula]],MINC_022025[NUMERO_DOCUMENTO],LEFT(MINC_022025[GENERO],1))</f>
        <v>M</v>
      </c>
      <c r="W1100" s="56" t="str">
        <f>_xlfn.XLOOKUP(Tabla15[[#This Row],[DIRECCIÓN O DEPARTAMENTO]],MINC_022025[LUGAR_FUNCIONES],MINC_022025[LUGAR_FUNCIONES_CODIGO])</f>
        <v>01.83.06.00.02</v>
      </c>
      <c r="X1100" s="21">
        <f>LEN(Tabla15[[#This Row],[CODIGO LUGAR]])</f>
        <v>14</v>
      </c>
      <c r="Y1100" s="21" cm="1">
        <f t="array" ref="Y1100">_xlfn.IFS(Tabla15[[#This Row],[LARGO]]=5,1,Tabla15[[#This Row],[LARGO]]=8,2,Tabla15[[#This Row],[LARGO]]=11,3,Tabla15[[#This Row],[LARGO]]=14,4,Tabla15[[#This Row],[LARGO]]=17,5,Tabla15[[#This Row],[LARGO]]=20,6)</f>
        <v>4</v>
      </c>
    </row>
    <row r="1101" spans="1:25">
      <c r="A1101" s="42" t="str">
        <f>Tabla15[[#This Row],[cedula]]&amp;Tabla15[[#This Row],[CTA]]&amp;Tabla15[[#This Row],[prog]]</f>
        <v>025002605972.1.1.2.0801</v>
      </c>
      <c r="B1101" s="21" t="s">
        <v>1786</v>
      </c>
      <c r="C1101" s="59" t="s">
        <v>1807</v>
      </c>
      <c r="D1101" s="59" t="s">
        <v>5730</v>
      </c>
      <c r="E1101" s="59" t="s">
        <v>5731</v>
      </c>
      <c r="F1101" s="59" t="s">
        <v>1911</v>
      </c>
      <c r="G1101" s="59" t="s">
        <v>2124</v>
      </c>
      <c r="H1101" s="21" t="str">
        <f>_xlfn.XLOOKUP(Tabla15[[#This Row],[cedula]],MINC_022025[CATEGORIA_PROPIA],MINC_022025[FECHA_INGRESO_PRIMER_CARGO],_xlfn.XLOOKUP(Tabla15[[#This Row],[COD]],TNOMINA[CODIGO],TNOMINA[nombre]))</f>
        <v>SOLANDIA GUZMAN VILLA</v>
      </c>
      <c r="I1101" s="21" t="str">
        <f>_xlfn.XLOOKUP(Tabla15[[#This Row],[cedula]],MINC_022025[CATEGORIA_PROPIA],MINC_022025[CARGO],_xlfn.XLOOKUP(Tabla15[[#This Row],[COD]],TNOMINA[CODIGO],TNOMINA[cargo]))</f>
        <v>ENCARGADO PROVINCIAL</v>
      </c>
      <c r="J1101" s="21" t="str">
        <f>_xlfn.XLOOKUP(Tabla15[[#This Row],[cedula]],MINC_022025[NUMERO_DOCUMENTO],MINC_022025[LUGAR_FUNCIONES])</f>
        <v>DIRECCION REGIONAL CULTURAL</v>
      </c>
      <c r="K11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1" s="21" t="str">
        <f>_xlfn.XLOOKUP(Tabla15[[#This Row],[CARGO]],TSIMPLIFICADO[CARGO],TSIMPLIFICADO[CATEGORIA DEL SERVIDOR],Tabla15[[#This Row],[TIPO]])</f>
        <v>TEMPORALES</v>
      </c>
      <c r="M1101" s="21" t="str">
        <f>IF(Tabla15[[#This Row],[CTA]]="2.1.1.3.01","TRAMITE DE PENSION",IF(Tabla15[[#This Row],[CAT1]]&lt;&gt;"",Tabla15[[#This Row],[CAT1]],Tabla15[[#This Row],[CAT2]]))</f>
        <v>TEMPORALES</v>
      </c>
      <c r="N1101" s="86">
        <f>_xlfn.XLOOKUP(Tabla15[[#This Row],[cedula]],TFECHA[cedula],TFECHA[desde],"")</f>
        <v>45261</v>
      </c>
      <c r="O1101" s="86" t="str">
        <f>_xlfn.XLOOKUP(Tabla15[[#This Row],[cedula]],TFECHA[cedula],TFECHA[hasta],"")</f>
        <v>N/A</v>
      </c>
      <c r="P1101" s="34">
        <f>_xlfn.XLOOKUP(Tabla15[[#This Row],[COD]],TNOMINA[CODIGO],TNOMINA[sbruto])</f>
        <v>31500</v>
      </c>
      <c r="Q1101" s="34">
        <f>_xlfn.XLOOKUP(Tabla15[[#This Row],[COD]],TNOMINA[CODIGO],TNOMINA[ISR])</f>
        <v>0</v>
      </c>
      <c r="R1101" s="34">
        <f>_xlfn.XLOOKUP(Tabla15[[#This Row],[COD]],TNOMINA[CODIGO],TNOMINA[SFS])</f>
        <v>957.6</v>
      </c>
      <c r="S1101" s="34">
        <f>_xlfn.XLOOKUP(Tabla15[[#This Row],[COD]],TNOMINA[CODIGO],TNOMINA[AFP])</f>
        <v>904.05</v>
      </c>
      <c r="T1101" s="34">
        <f>_xlfn.XLOOKUP(Tabla15[[#This Row],[COD]],TNOMINA[CODIGO],TNOMINA[Otros Descuentos])</f>
        <v>0</v>
      </c>
      <c r="U1101" s="34">
        <f>_xlfn.XLOOKUP(Tabla15[[#This Row],[COD]],TNOMINA[CODIGO],TNOMINA[sneto])</f>
        <v>29613.35</v>
      </c>
      <c r="V1101" s="21" t="str" cm="1">
        <f t="array" ref="V1101">_xlfn.XLOOKUP(Tabla15[[#This Row],[cedula]],MINC_022025[NUMERO_DOCUMENTO],LEFT(MINC_022025[GENERO],1))</f>
        <v>F</v>
      </c>
      <c r="W1101" s="56" t="str">
        <f>_xlfn.XLOOKUP(Tabla15[[#This Row],[DIRECCIÓN O DEPARTAMENTO]],MINC_022025[LUGAR_FUNCIONES],MINC_022025[LUGAR_FUNCIONES_CODIGO])</f>
        <v>01.83.06.00.02</v>
      </c>
      <c r="X1101" s="21">
        <f>LEN(Tabla15[[#This Row],[CODIGO LUGAR]])</f>
        <v>14</v>
      </c>
      <c r="Y1101" s="21" cm="1">
        <f t="array" ref="Y1101">_xlfn.IFS(Tabla15[[#This Row],[LARGO]]=5,1,Tabla15[[#This Row],[LARGO]]=8,2,Tabla15[[#This Row],[LARGO]]=11,3,Tabla15[[#This Row],[LARGO]]=14,4,Tabla15[[#This Row],[LARGO]]=17,5,Tabla15[[#This Row],[LARGO]]=20,6)</f>
        <v>4</v>
      </c>
    </row>
    <row r="1102" spans="1:25">
      <c r="A1102" s="42" t="str">
        <f>Tabla15[[#This Row],[cedula]]&amp;Tabla15[[#This Row],[CTA]]&amp;Tabla15[[#This Row],[prog]]</f>
        <v>001019729172.1.1.2.0801</v>
      </c>
      <c r="B1102" s="21" t="s">
        <v>1786</v>
      </c>
      <c r="C1102" s="59" t="s">
        <v>1807</v>
      </c>
      <c r="D1102" s="59" t="s">
        <v>5730</v>
      </c>
      <c r="E1102" s="59" t="s">
        <v>5731</v>
      </c>
      <c r="F1102" s="59" t="s">
        <v>1911</v>
      </c>
      <c r="G1102" s="59" t="s">
        <v>2113</v>
      </c>
      <c r="H1102" s="21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102" s="21" t="str">
        <f>_xlfn.XLOOKUP(Tabla15[[#This Row],[cedula]],MINC_022025[CATEGORIA_PROPIA],MINC_022025[CARGO],_xlfn.XLOOKUP(Tabla15[[#This Row],[COD]],TNOMINA[CODIGO],TNOMINA[cargo]))</f>
        <v>GESTOR CULTURAL</v>
      </c>
      <c r="J1102" s="21" t="str">
        <f>_xlfn.XLOOKUP(Tabla15[[#This Row],[cedula]],MINC_022025[NUMERO_DOCUMENTO],MINC_022025[LUGAR_FUNCIONES])</f>
        <v>DIRECCION REGIONAL CULTURAL</v>
      </c>
      <c r="K11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2" s="21" t="str">
        <f>_xlfn.XLOOKUP(Tabla15[[#This Row],[CARGO]],TSIMPLIFICADO[CARGO],TSIMPLIFICADO[CATEGORIA DEL SERVIDOR],Tabla15[[#This Row],[TIPO]])</f>
        <v>TEMPORALES</v>
      </c>
      <c r="M1102" s="21" t="str">
        <f>IF(Tabla15[[#This Row],[CTA]]="2.1.1.3.01","TRAMITE DE PENSION",IF(Tabla15[[#This Row],[CAT1]]&lt;&gt;"",Tabla15[[#This Row],[CAT1]],Tabla15[[#This Row],[CAT2]]))</f>
        <v>TEMPORALES</v>
      </c>
      <c r="N1102" s="86">
        <f>_xlfn.XLOOKUP(Tabla15[[#This Row],[cedula]],TFECHA[cedula],TFECHA[desde],"")</f>
        <v>45261</v>
      </c>
      <c r="O1102" s="86" t="str">
        <f>_xlfn.XLOOKUP(Tabla15[[#This Row],[cedula]],TFECHA[cedula],TFECHA[hasta],"")</f>
        <v>N/A</v>
      </c>
      <c r="P1102" s="34">
        <f>_xlfn.XLOOKUP(Tabla15[[#This Row],[COD]],TNOMINA[CODIGO],TNOMINA[sbruto])</f>
        <v>30000</v>
      </c>
      <c r="Q1102" s="34">
        <f>_xlfn.XLOOKUP(Tabla15[[#This Row],[COD]],TNOMINA[CODIGO],TNOMINA[ISR])</f>
        <v>0</v>
      </c>
      <c r="R1102" s="34">
        <f>_xlfn.XLOOKUP(Tabla15[[#This Row],[COD]],TNOMINA[CODIGO],TNOMINA[SFS])</f>
        <v>912</v>
      </c>
      <c r="S1102" s="34">
        <f>_xlfn.XLOOKUP(Tabla15[[#This Row],[COD]],TNOMINA[CODIGO],TNOMINA[AFP])</f>
        <v>861</v>
      </c>
      <c r="T1102" s="34">
        <f>_xlfn.XLOOKUP(Tabla15[[#This Row],[COD]],TNOMINA[CODIGO],TNOMINA[Otros Descuentos])</f>
        <v>0</v>
      </c>
      <c r="U1102" s="34">
        <f>_xlfn.XLOOKUP(Tabla15[[#This Row],[COD]],TNOMINA[CODIGO],TNOMINA[sneto])</f>
        <v>28202</v>
      </c>
      <c r="V1102" s="21" t="str" cm="1">
        <f t="array" ref="V1102">_xlfn.XLOOKUP(Tabla15[[#This Row],[cedula]],MINC_022025[NUMERO_DOCUMENTO],LEFT(MINC_022025[GENERO],1))</f>
        <v>M</v>
      </c>
      <c r="W1102" s="56" t="str">
        <f>_xlfn.XLOOKUP(Tabla15[[#This Row],[DIRECCIÓN O DEPARTAMENTO]],MINC_022025[LUGAR_FUNCIONES],MINC_022025[LUGAR_FUNCIONES_CODIGO])</f>
        <v>01.83.06.00.02</v>
      </c>
      <c r="X1102" s="21">
        <f>LEN(Tabla15[[#This Row],[CODIGO LUGAR]])</f>
        <v>14</v>
      </c>
      <c r="Y1102" s="21" cm="1">
        <f t="array" ref="Y1102">_xlfn.IFS(Tabla15[[#This Row],[LARGO]]=5,1,Tabla15[[#This Row],[LARGO]]=8,2,Tabla15[[#This Row],[LARGO]]=11,3,Tabla15[[#This Row],[LARGO]]=14,4,Tabla15[[#This Row],[LARGO]]=17,5,Tabla15[[#This Row],[LARGO]]=20,6)</f>
        <v>4</v>
      </c>
    </row>
    <row r="1103" spans="1:25">
      <c r="A1103" s="42" t="str">
        <f>Tabla15[[#This Row],[cedula]]&amp;Tabla15[[#This Row],[CTA]]&amp;Tabla15[[#This Row],[prog]]</f>
        <v>001118010152.1.1.2.0801</v>
      </c>
      <c r="B1103" s="21" t="s">
        <v>1786</v>
      </c>
      <c r="C1103" s="59" t="s">
        <v>1807</v>
      </c>
      <c r="D1103" s="59" t="s">
        <v>5730</v>
      </c>
      <c r="E1103" s="59" t="s">
        <v>5731</v>
      </c>
      <c r="F1103" s="59" t="s">
        <v>1911</v>
      </c>
      <c r="G1103" s="59" t="s">
        <v>2142</v>
      </c>
      <c r="H1103" s="21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103" s="21" t="str">
        <f>_xlfn.XLOOKUP(Tabla15[[#This Row],[cedula]],MINC_022025[CATEGORIA_PROPIA],MINC_022025[CARGO],_xlfn.XLOOKUP(Tabla15[[#This Row],[COD]],TNOMINA[CODIGO],TNOMINA[cargo]))</f>
        <v>GESTOR CULTURAL</v>
      </c>
      <c r="J1103" s="21" t="str">
        <f>_xlfn.XLOOKUP(Tabla15[[#This Row],[cedula]],MINC_022025[NUMERO_DOCUMENTO],MINC_022025[LUGAR_FUNCIONES])</f>
        <v>DIRECCION REGIONAL CULTURAL</v>
      </c>
      <c r="K11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3" s="21" t="str">
        <f>_xlfn.XLOOKUP(Tabla15[[#This Row],[CARGO]],TSIMPLIFICADO[CARGO],TSIMPLIFICADO[CATEGORIA DEL SERVIDOR],Tabla15[[#This Row],[TIPO]])</f>
        <v>TEMPORALES</v>
      </c>
      <c r="M1103" s="21" t="str">
        <f>IF(Tabla15[[#This Row],[CTA]]="2.1.1.3.01","TRAMITE DE PENSION",IF(Tabla15[[#This Row],[CAT1]]&lt;&gt;"",Tabla15[[#This Row],[CAT1]],Tabla15[[#This Row],[CAT2]]))</f>
        <v>TEMPORALES</v>
      </c>
      <c r="N1103" s="86">
        <f>_xlfn.XLOOKUP(Tabla15[[#This Row],[cedula]],TFECHA[cedula],TFECHA[desde],"")</f>
        <v>45261</v>
      </c>
      <c r="O1103" s="86" t="str">
        <f>_xlfn.XLOOKUP(Tabla15[[#This Row],[cedula]],TFECHA[cedula],TFECHA[hasta],"")</f>
        <v>N/A</v>
      </c>
      <c r="P1103" s="34">
        <f>_xlfn.XLOOKUP(Tabla15[[#This Row],[COD]],TNOMINA[CODIGO],TNOMINA[sbruto])</f>
        <v>26250</v>
      </c>
      <c r="Q1103" s="34">
        <f>_xlfn.XLOOKUP(Tabla15[[#This Row],[COD]],TNOMINA[CODIGO],TNOMINA[ISR])</f>
        <v>0</v>
      </c>
      <c r="R1103" s="34">
        <f>_xlfn.XLOOKUP(Tabla15[[#This Row],[COD]],TNOMINA[CODIGO],TNOMINA[SFS])</f>
        <v>798</v>
      </c>
      <c r="S1103" s="34">
        <f>_xlfn.XLOOKUP(Tabla15[[#This Row],[COD]],TNOMINA[CODIGO],TNOMINA[AFP])</f>
        <v>753.38</v>
      </c>
      <c r="T1103" s="34">
        <f>_xlfn.XLOOKUP(Tabla15[[#This Row],[COD]],TNOMINA[CODIGO],TNOMINA[Otros Descuentos])</f>
        <v>0</v>
      </c>
      <c r="U1103" s="34">
        <f>_xlfn.XLOOKUP(Tabla15[[#This Row],[COD]],TNOMINA[CODIGO],TNOMINA[sneto])</f>
        <v>24673.62</v>
      </c>
      <c r="V1103" s="21" t="str" cm="1">
        <f t="array" ref="V1103">_xlfn.XLOOKUP(Tabla15[[#This Row],[cedula]],MINC_022025[NUMERO_DOCUMENTO],LEFT(MINC_022025[GENERO],1))</f>
        <v>M</v>
      </c>
      <c r="W1103" s="56" t="str">
        <f>_xlfn.XLOOKUP(Tabla15[[#This Row],[DIRECCIÓN O DEPARTAMENTO]],MINC_022025[LUGAR_FUNCIONES],MINC_022025[LUGAR_FUNCIONES_CODIGO])</f>
        <v>01.83.06.00.02</v>
      </c>
      <c r="X1103" s="21">
        <f>LEN(Tabla15[[#This Row],[CODIGO LUGAR]])</f>
        <v>14</v>
      </c>
      <c r="Y1103" s="21" cm="1">
        <f t="array" ref="Y1103">_xlfn.IFS(Tabla15[[#This Row],[LARGO]]=5,1,Tabla15[[#This Row],[LARGO]]=8,2,Tabla15[[#This Row],[LARGO]]=11,3,Tabla15[[#This Row],[LARGO]]=14,4,Tabla15[[#This Row],[LARGO]]=17,5,Tabla15[[#This Row],[LARGO]]=20,6)</f>
        <v>4</v>
      </c>
    </row>
    <row r="1104" spans="1:25">
      <c r="A1104" s="42" t="str">
        <f>Tabla15[[#This Row],[cedula]]&amp;Tabla15[[#This Row],[CTA]]&amp;Tabla15[[#This Row],[prog]]</f>
        <v>138000361652.1.1.2.0801</v>
      </c>
      <c r="B1104" s="21" t="s">
        <v>1786</v>
      </c>
      <c r="C1104" s="59" t="s">
        <v>1807</v>
      </c>
      <c r="D1104" s="59" t="s">
        <v>5730</v>
      </c>
      <c r="E1104" s="59" t="s">
        <v>5731</v>
      </c>
      <c r="F1104" s="59" t="s">
        <v>1911</v>
      </c>
      <c r="G1104" s="59" t="s">
        <v>2082</v>
      </c>
      <c r="H1104" s="21" t="str">
        <f>_xlfn.XLOOKUP(Tabla15[[#This Row],[cedula]],MINC_022025[CATEGORIA_PROPIA],MINC_022025[FECHA_INGRESO_PRIMER_CARGO],_xlfn.XLOOKUP(Tabla15[[#This Row],[COD]],TNOMINA[CODIGO],TNOMINA[nombre]))</f>
        <v>LUCY ELIZABETH ENELIS BELEN</v>
      </c>
      <c r="I1104" s="21" t="str">
        <f>_xlfn.XLOOKUP(Tabla15[[#This Row],[cedula]],MINC_022025[CATEGORIA_PROPIA],MINC_022025[CARGO],_xlfn.XLOOKUP(Tabla15[[#This Row],[COD]],TNOMINA[CODIGO],TNOMINA[cargo]))</f>
        <v>GESTORA CULTURAL</v>
      </c>
      <c r="J1104" s="21" t="str">
        <f>_xlfn.XLOOKUP(Tabla15[[#This Row],[cedula]],MINC_022025[NUMERO_DOCUMENTO],MINC_022025[LUGAR_FUNCIONES])</f>
        <v>DIRECCION REGIONAL CULTURAL</v>
      </c>
      <c r="K11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4" s="21" t="str">
        <f>_xlfn.XLOOKUP(Tabla15[[#This Row],[CARGO]],TSIMPLIFICADO[CARGO],TSIMPLIFICADO[CATEGORIA DEL SERVIDOR],Tabla15[[#This Row],[TIPO]])</f>
        <v>TEMPORALES</v>
      </c>
      <c r="M1104" s="21" t="str">
        <f>IF(Tabla15[[#This Row],[CTA]]="2.1.1.3.01","TRAMITE DE PENSION",IF(Tabla15[[#This Row],[CAT1]]&lt;&gt;"",Tabla15[[#This Row],[CAT1]],Tabla15[[#This Row],[CAT2]]))</f>
        <v>TEMPORALES</v>
      </c>
      <c r="N1104" s="86">
        <f>_xlfn.XLOOKUP(Tabla15[[#This Row],[cedula]],TFECHA[cedula],TFECHA[desde],"")</f>
        <v>45261</v>
      </c>
      <c r="O1104" s="86" t="str">
        <f>_xlfn.XLOOKUP(Tabla15[[#This Row],[cedula]],TFECHA[cedula],TFECHA[hasta],"")</f>
        <v>N/A</v>
      </c>
      <c r="P1104" s="34">
        <f>_xlfn.XLOOKUP(Tabla15[[#This Row],[COD]],TNOMINA[CODIGO],TNOMINA[sbruto])</f>
        <v>25000</v>
      </c>
      <c r="Q1104" s="34">
        <f>_xlfn.XLOOKUP(Tabla15[[#This Row],[COD]],TNOMINA[CODIGO],TNOMINA[ISR])</f>
        <v>0</v>
      </c>
      <c r="R1104" s="34">
        <f>_xlfn.XLOOKUP(Tabla15[[#This Row],[COD]],TNOMINA[CODIGO],TNOMINA[SFS])</f>
        <v>760</v>
      </c>
      <c r="S1104" s="34">
        <f>_xlfn.XLOOKUP(Tabla15[[#This Row],[COD]],TNOMINA[CODIGO],TNOMINA[AFP])</f>
        <v>717.5</v>
      </c>
      <c r="T1104" s="34">
        <f>_xlfn.XLOOKUP(Tabla15[[#This Row],[COD]],TNOMINA[CODIGO],TNOMINA[Otros Descuentos])</f>
        <v>0</v>
      </c>
      <c r="U1104" s="34">
        <f>_xlfn.XLOOKUP(Tabla15[[#This Row],[COD]],TNOMINA[CODIGO],TNOMINA[sneto])</f>
        <v>23497.5</v>
      </c>
      <c r="V1104" s="21" t="str" cm="1">
        <f t="array" ref="V1104">_xlfn.XLOOKUP(Tabla15[[#This Row],[cedula]],MINC_022025[NUMERO_DOCUMENTO],LEFT(MINC_022025[GENERO],1))</f>
        <v>F</v>
      </c>
      <c r="W1104" s="56" t="str">
        <f>_xlfn.XLOOKUP(Tabla15[[#This Row],[DIRECCIÓN O DEPARTAMENTO]],MINC_022025[LUGAR_FUNCIONES],MINC_022025[LUGAR_FUNCIONES_CODIGO])</f>
        <v>01.83.06.00.02</v>
      </c>
      <c r="X1104" s="21">
        <f>LEN(Tabla15[[#This Row],[CODIGO LUGAR]])</f>
        <v>14</v>
      </c>
      <c r="Y1104" s="21" cm="1">
        <f t="array" ref="Y1104">_xlfn.IFS(Tabla15[[#This Row],[LARGO]]=5,1,Tabla15[[#This Row],[LARGO]]=8,2,Tabla15[[#This Row],[LARGO]]=11,3,Tabla15[[#This Row],[LARGO]]=14,4,Tabla15[[#This Row],[LARGO]]=17,5,Tabla15[[#This Row],[LARGO]]=20,6)</f>
        <v>4</v>
      </c>
    </row>
    <row r="1105" spans="1:25">
      <c r="A1105" s="42" t="str">
        <f>Tabla15[[#This Row],[cedula]]&amp;Tabla15[[#This Row],[CTA]]&amp;Tabla15[[#This Row],[prog]]</f>
        <v>055002729672.1.1.2.0801</v>
      </c>
      <c r="B1105" s="21" t="s">
        <v>1786</v>
      </c>
      <c r="C1105" s="59" t="s">
        <v>1807</v>
      </c>
      <c r="D1105" s="59" t="s">
        <v>5730</v>
      </c>
      <c r="E1105" s="59" t="s">
        <v>5731</v>
      </c>
      <c r="F1105" s="59" t="s">
        <v>1911</v>
      </c>
      <c r="G1105" s="59" t="s">
        <v>1699</v>
      </c>
      <c r="H1105" s="21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105" s="21" t="str">
        <f>_xlfn.XLOOKUP(Tabla15[[#This Row],[cedula]],MINC_022025[CATEGORIA_PROPIA],MINC_022025[CARGO],_xlfn.XLOOKUP(Tabla15[[#This Row],[COD]],TNOMINA[CODIGO],TNOMINA[cargo]))</f>
        <v>GESTOR CULTURAL</v>
      </c>
      <c r="J1105" s="21" t="str">
        <f>_xlfn.XLOOKUP(Tabla15[[#This Row],[cedula]],MINC_022025[NUMERO_DOCUMENTO],MINC_022025[LUGAR_FUNCIONES])</f>
        <v>DIRECCION REGIONAL CULTURAL</v>
      </c>
      <c r="K11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5" s="21" t="str">
        <f>_xlfn.XLOOKUP(Tabla15[[#This Row],[CARGO]],TSIMPLIFICADO[CARGO],TSIMPLIFICADO[CATEGORIA DEL SERVIDOR],Tabla15[[#This Row],[TIPO]])</f>
        <v>TEMPORALES</v>
      </c>
      <c r="M1105" s="21" t="str">
        <f>IF(Tabla15[[#This Row],[CTA]]="2.1.1.3.01","TRAMITE DE PENSION",IF(Tabla15[[#This Row],[CAT1]]&lt;&gt;"",Tabla15[[#This Row],[CAT1]],Tabla15[[#This Row],[CAT2]]))</f>
        <v>TEMPORALES</v>
      </c>
      <c r="N1105" s="86">
        <f>_xlfn.XLOOKUP(Tabla15[[#This Row],[cedula]],TFECHA[cedula],TFECHA[desde],"")</f>
        <v>45323</v>
      </c>
      <c r="O1105" s="86" t="str">
        <f>_xlfn.XLOOKUP(Tabla15[[#This Row],[cedula]],TFECHA[cedula],TFECHA[hasta],"")</f>
        <v>N/A</v>
      </c>
      <c r="P1105" s="34">
        <f>_xlfn.XLOOKUP(Tabla15[[#This Row],[COD]],TNOMINA[CODIGO],TNOMINA[sbruto])</f>
        <v>20000</v>
      </c>
      <c r="Q1105" s="34">
        <f>_xlfn.XLOOKUP(Tabla15[[#This Row],[COD]],TNOMINA[CODIGO],TNOMINA[ISR])</f>
        <v>0</v>
      </c>
      <c r="R1105" s="34">
        <f>_xlfn.XLOOKUP(Tabla15[[#This Row],[COD]],TNOMINA[CODIGO],TNOMINA[SFS])</f>
        <v>608</v>
      </c>
      <c r="S1105" s="34">
        <f>_xlfn.XLOOKUP(Tabla15[[#This Row],[COD]],TNOMINA[CODIGO],TNOMINA[AFP])</f>
        <v>574</v>
      </c>
      <c r="T1105" s="34">
        <f>_xlfn.XLOOKUP(Tabla15[[#This Row],[COD]],TNOMINA[CODIGO],TNOMINA[Otros Descuentos])</f>
        <v>0</v>
      </c>
      <c r="U1105" s="34">
        <f>_xlfn.XLOOKUP(Tabla15[[#This Row],[COD]],TNOMINA[CODIGO],TNOMINA[sneto])</f>
        <v>18793</v>
      </c>
      <c r="V1105" s="21" t="str" cm="1">
        <f t="array" ref="V1105">_xlfn.XLOOKUP(Tabla15[[#This Row],[cedula]],MINC_022025[NUMERO_DOCUMENTO],LEFT(MINC_022025[GENERO],1))</f>
        <v>M</v>
      </c>
      <c r="W1105" s="56" t="str">
        <f>_xlfn.XLOOKUP(Tabla15[[#This Row],[DIRECCIÓN O DEPARTAMENTO]],MINC_022025[LUGAR_FUNCIONES],MINC_022025[LUGAR_FUNCIONES_CODIGO])</f>
        <v>01.83.06.00.02</v>
      </c>
      <c r="X1105" s="21">
        <f>LEN(Tabla15[[#This Row],[CODIGO LUGAR]])</f>
        <v>14</v>
      </c>
      <c r="Y1105" s="21" cm="1">
        <f t="array" ref="Y1105">_xlfn.IFS(Tabla15[[#This Row],[LARGO]]=5,1,Tabla15[[#This Row],[LARGO]]=8,2,Tabla15[[#This Row],[LARGO]]=11,3,Tabla15[[#This Row],[LARGO]]=14,4,Tabla15[[#This Row],[LARGO]]=17,5,Tabla15[[#This Row],[LARGO]]=20,6)</f>
        <v>4</v>
      </c>
    </row>
    <row r="1106" spans="1:25">
      <c r="A1106" s="42" t="str">
        <f>Tabla15[[#This Row],[cedula]]&amp;Tabla15[[#This Row],[CTA]]&amp;Tabla15[[#This Row],[prog]]</f>
        <v>001163321642.1.1.2.0801</v>
      </c>
      <c r="B1106" s="21" t="s">
        <v>1786</v>
      </c>
      <c r="C1106" s="59" t="s">
        <v>1807</v>
      </c>
      <c r="D1106" s="59" t="s">
        <v>5730</v>
      </c>
      <c r="E1106" s="59" t="s">
        <v>5731</v>
      </c>
      <c r="F1106" s="59" t="s">
        <v>1911</v>
      </c>
      <c r="G1106" s="59" t="s">
        <v>2078</v>
      </c>
      <c r="H1106" s="21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106" s="21" t="str">
        <f>_xlfn.XLOOKUP(Tabla15[[#This Row],[cedula]],MINC_022025[CATEGORIA_PROPIA],MINC_022025[CARGO],_xlfn.XLOOKUP(Tabla15[[#This Row],[COD]],TNOMINA[CODIGO],TNOMINA[cargo]))</f>
        <v>GESTOR CULTURAL</v>
      </c>
      <c r="J1106" s="21" t="str">
        <f>_xlfn.XLOOKUP(Tabla15[[#This Row],[cedula]],MINC_022025[NUMERO_DOCUMENTO],MINC_022025[LUGAR_FUNCIONES])</f>
        <v>DIRECCION REGIONAL CULTURAL</v>
      </c>
      <c r="K11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6" s="21" t="str">
        <f>_xlfn.XLOOKUP(Tabla15[[#This Row],[CARGO]],TSIMPLIFICADO[CARGO],TSIMPLIFICADO[CATEGORIA DEL SERVIDOR],Tabla15[[#This Row],[TIPO]])</f>
        <v>TEMPORALES</v>
      </c>
      <c r="M1106" s="21" t="str">
        <f>IF(Tabla15[[#This Row],[CTA]]="2.1.1.3.01","TRAMITE DE PENSION",IF(Tabla15[[#This Row],[CAT1]]&lt;&gt;"",Tabla15[[#This Row],[CAT1]],Tabla15[[#This Row],[CAT2]]))</f>
        <v>TEMPORALES</v>
      </c>
      <c r="N1106" s="86">
        <f>_xlfn.XLOOKUP(Tabla15[[#This Row],[cedula]],TFECHA[cedula],TFECHA[desde],"")</f>
        <v>45261</v>
      </c>
      <c r="O1106" s="86" t="str">
        <f>_xlfn.XLOOKUP(Tabla15[[#This Row],[cedula]],TFECHA[cedula],TFECHA[hasta],"")</f>
        <v>N/A</v>
      </c>
      <c r="P1106" s="34">
        <f>_xlfn.XLOOKUP(Tabla15[[#This Row],[COD]],TNOMINA[CODIGO],TNOMINA[sbruto])</f>
        <v>15000</v>
      </c>
      <c r="Q1106" s="34">
        <f>_xlfn.XLOOKUP(Tabla15[[#This Row],[COD]],TNOMINA[CODIGO],TNOMINA[ISR])</f>
        <v>0</v>
      </c>
      <c r="R1106" s="34">
        <f>_xlfn.XLOOKUP(Tabla15[[#This Row],[COD]],TNOMINA[CODIGO],TNOMINA[SFS])</f>
        <v>456</v>
      </c>
      <c r="S1106" s="34">
        <f>_xlfn.XLOOKUP(Tabla15[[#This Row],[COD]],TNOMINA[CODIGO],TNOMINA[AFP])</f>
        <v>430.5</v>
      </c>
      <c r="T1106" s="34">
        <f>_xlfn.XLOOKUP(Tabla15[[#This Row],[COD]],TNOMINA[CODIGO],TNOMINA[Otros Descuentos])</f>
        <v>0</v>
      </c>
      <c r="U1106" s="34">
        <f>_xlfn.XLOOKUP(Tabla15[[#This Row],[COD]],TNOMINA[CODIGO],TNOMINA[sneto])</f>
        <v>14088.5</v>
      </c>
      <c r="V1106" s="21" t="str" cm="1">
        <f t="array" ref="V1106">_xlfn.XLOOKUP(Tabla15[[#This Row],[cedula]],MINC_022025[NUMERO_DOCUMENTO],LEFT(MINC_022025[GENERO],1))</f>
        <v>M</v>
      </c>
      <c r="W1106" s="56" t="str">
        <f>_xlfn.XLOOKUP(Tabla15[[#This Row],[DIRECCIÓN O DEPARTAMENTO]],MINC_022025[LUGAR_FUNCIONES],MINC_022025[LUGAR_FUNCIONES_CODIGO])</f>
        <v>01.83.06.00.02</v>
      </c>
      <c r="X1106" s="21">
        <f>LEN(Tabla15[[#This Row],[CODIGO LUGAR]])</f>
        <v>14</v>
      </c>
      <c r="Y1106" s="21" cm="1">
        <f t="array" ref="Y1106">_xlfn.IFS(Tabla15[[#This Row],[LARGO]]=5,1,Tabla15[[#This Row],[LARGO]]=8,2,Tabla15[[#This Row],[LARGO]]=11,3,Tabla15[[#This Row],[LARGO]]=14,4,Tabla15[[#This Row],[LARGO]]=17,5,Tabla15[[#This Row],[LARGO]]=20,6)</f>
        <v>4</v>
      </c>
    </row>
    <row r="1107" spans="1:25">
      <c r="A1107" s="42" t="str">
        <f>Tabla15[[#This Row],[cedula]]&amp;Tabla15[[#This Row],[CTA]]&amp;Tabla15[[#This Row],[prog]]</f>
        <v>402209967512.1.1.2.0801</v>
      </c>
      <c r="B1107" s="21" t="s">
        <v>1786</v>
      </c>
      <c r="C1107" s="59" t="s">
        <v>1807</v>
      </c>
      <c r="D1107" s="59" t="s">
        <v>5730</v>
      </c>
      <c r="E1107" s="59" t="s">
        <v>5731</v>
      </c>
      <c r="F1107" s="59" t="s">
        <v>1911</v>
      </c>
      <c r="G1107" s="59" t="s">
        <v>6062</v>
      </c>
      <c r="H1107" s="21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107" s="21" t="str">
        <f>_xlfn.XLOOKUP(Tabla15[[#This Row],[cedula]],MINC_022025[CATEGORIA_PROPIA],MINC_022025[CARGO],_xlfn.XLOOKUP(Tabla15[[#This Row],[COD]],TNOMINA[CODIGO],TNOMINA[cargo]))</f>
        <v>ENCARGADO DE LA OFICINA DE ACC</v>
      </c>
      <c r="J1107" s="21" t="str">
        <f>_xlfn.XLOOKUP(Tabla15[[#This Row],[cedula]],MINC_022025[NUMERO_DOCUMENTO],MINC_022025[LUGAR_FUNCIONES])</f>
        <v>OFICINA DE ACCESO A LA INFORMACION OAI</v>
      </c>
      <c r="K11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7" s="21" t="str">
        <f>_xlfn.XLOOKUP(Tabla15[[#This Row],[CARGO]],TSIMPLIFICADO[CARGO],TSIMPLIFICADO[CATEGORIA DEL SERVIDOR],Tabla15[[#This Row],[TIPO]])</f>
        <v>TEMPORALES</v>
      </c>
      <c r="M1107" s="21" t="str">
        <f>IF(Tabla15[[#This Row],[CTA]]="2.1.1.3.01","TRAMITE DE PENSION",IF(Tabla15[[#This Row],[CAT1]]&lt;&gt;"",Tabla15[[#This Row],[CAT1]],Tabla15[[#This Row],[CAT2]]))</f>
        <v>TEMPORALES</v>
      </c>
      <c r="N1107" s="86">
        <f>_xlfn.XLOOKUP(Tabla15[[#This Row],[cedula]],TFECHA[cedula],TFECHA[desde],"")</f>
        <v>45717</v>
      </c>
      <c r="O1107" s="86" t="str">
        <f>_xlfn.XLOOKUP(Tabla15[[#This Row],[cedula]],TFECHA[cedula],TFECHA[hasta],"")</f>
        <v>N/A</v>
      </c>
      <c r="P1107" s="34">
        <f>_xlfn.XLOOKUP(Tabla15[[#This Row],[COD]],TNOMINA[CODIGO],TNOMINA[sbruto])</f>
        <v>135000</v>
      </c>
      <c r="Q1107" s="34">
        <f>_xlfn.XLOOKUP(Tabla15[[#This Row],[COD]],TNOMINA[CODIGO],TNOMINA[ISR])</f>
        <v>20338.240000000002</v>
      </c>
      <c r="R1107" s="34">
        <f>_xlfn.XLOOKUP(Tabla15[[#This Row],[COD]],TNOMINA[CODIGO],TNOMINA[SFS])</f>
        <v>4104</v>
      </c>
      <c r="S1107" s="34">
        <f>_xlfn.XLOOKUP(Tabla15[[#This Row],[COD]],TNOMINA[CODIGO],TNOMINA[AFP])</f>
        <v>3874.5</v>
      </c>
      <c r="T1107" s="34">
        <f>_xlfn.XLOOKUP(Tabla15[[#This Row],[COD]],TNOMINA[CODIGO],TNOMINA[Otros Descuentos])</f>
        <v>25</v>
      </c>
      <c r="U1107" s="34">
        <f>_xlfn.XLOOKUP(Tabla15[[#This Row],[COD]],TNOMINA[CODIGO],TNOMINA[sneto])</f>
        <v>106658.26</v>
      </c>
      <c r="V1107" s="21" t="str" cm="1">
        <f t="array" ref="V1107">_xlfn.XLOOKUP(Tabla15[[#This Row],[cedula]],MINC_022025[NUMERO_DOCUMENTO],LEFT(MINC_022025[GENERO],1))</f>
        <v>F</v>
      </c>
      <c r="W1107" s="56" t="str">
        <f>_xlfn.XLOOKUP(Tabla15[[#This Row],[DIRECCIÓN O DEPARTAMENTO]],MINC_022025[LUGAR_FUNCIONES],MINC_022025[LUGAR_FUNCIONES_CODIGO])</f>
        <v>01.83.00.00.00.16</v>
      </c>
      <c r="X1107" s="21">
        <f>LEN(Tabla15[[#This Row],[CODIGO LUGAR]])</f>
        <v>17</v>
      </c>
      <c r="Y1107" s="21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>
      <c r="A1108" s="42" t="str">
        <f>Tabla15[[#This Row],[cedula]]&amp;Tabla15[[#This Row],[CTA]]&amp;Tabla15[[#This Row],[prog]]</f>
        <v>050003546532.1.1.2.0801</v>
      </c>
      <c r="B1108" s="21" t="s">
        <v>1786</v>
      </c>
      <c r="C1108" s="59" t="s">
        <v>1807</v>
      </c>
      <c r="D1108" s="59" t="s">
        <v>5730</v>
      </c>
      <c r="E1108" s="59" t="s">
        <v>5731</v>
      </c>
      <c r="F1108" s="59" t="s">
        <v>1911</v>
      </c>
      <c r="G1108" s="59" t="s">
        <v>2080</v>
      </c>
      <c r="H1108" s="21" t="str">
        <f>_xlfn.XLOOKUP(Tabla15[[#This Row],[cedula]],MINC_022025[CATEGORIA_PROPIA],MINC_022025[FECHA_INGRESO_PRIMER_CARGO],_xlfn.XLOOKUP(Tabla15[[#This Row],[COD]],TNOMINA[CODIGO],TNOMINA[nombre]))</f>
        <v>LORENZA MEJIA RAMOS</v>
      </c>
      <c r="I1108" s="21" t="str">
        <f>_xlfn.XLOOKUP(Tabla15[[#This Row],[cedula]],MINC_022025[CATEGORIA_PROPIA],MINC_022025[CARGO],_xlfn.XLOOKUP(Tabla15[[#This Row],[COD]],TNOMINA[CODIGO],TNOMINA[cargo]))</f>
        <v>TECNICO DE ACCESO A LA INFORMA</v>
      </c>
      <c r="J1108" s="21" t="str">
        <f>_xlfn.XLOOKUP(Tabla15[[#This Row],[cedula]],MINC_022025[NUMERO_DOCUMENTO],MINC_022025[LUGAR_FUNCIONES])</f>
        <v>OFICINA DE ACCESO A LA INFORMACION OAI</v>
      </c>
      <c r="K11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8" s="21" t="str">
        <f>_xlfn.XLOOKUP(Tabla15[[#This Row],[CARGO]],TSIMPLIFICADO[CARGO],TSIMPLIFICADO[CATEGORIA DEL SERVIDOR],Tabla15[[#This Row],[TIPO]])</f>
        <v>TEMPORALES</v>
      </c>
      <c r="M1108" s="21" t="str">
        <f>IF(Tabla15[[#This Row],[CTA]]="2.1.1.3.01","TRAMITE DE PENSION",IF(Tabla15[[#This Row],[CAT1]]&lt;&gt;"",Tabla15[[#This Row],[CAT1]],Tabla15[[#This Row],[CAT2]]))</f>
        <v>TEMPORALES</v>
      </c>
      <c r="N1108" s="86">
        <f>_xlfn.XLOOKUP(Tabla15[[#This Row],[cedula]],TFECHA[cedula],TFECHA[desde],"")</f>
        <v>45261</v>
      </c>
      <c r="O1108" s="86" t="str">
        <f>_xlfn.XLOOKUP(Tabla15[[#This Row],[cedula]],TFECHA[cedula],TFECHA[hasta],"")</f>
        <v>N/A</v>
      </c>
      <c r="P1108" s="34">
        <f>_xlfn.XLOOKUP(Tabla15[[#This Row],[COD]],TNOMINA[CODIGO],TNOMINA[sbruto])</f>
        <v>45000</v>
      </c>
      <c r="Q1108" s="34">
        <f>_xlfn.XLOOKUP(Tabla15[[#This Row],[COD]],TNOMINA[CODIGO],TNOMINA[ISR])</f>
        <v>1148.33</v>
      </c>
      <c r="R1108" s="34">
        <f>_xlfn.XLOOKUP(Tabla15[[#This Row],[COD]],TNOMINA[CODIGO],TNOMINA[SFS])</f>
        <v>1368</v>
      </c>
      <c r="S1108" s="34">
        <f>_xlfn.XLOOKUP(Tabla15[[#This Row],[COD]],TNOMINA[CODIGO],TNOMINA[AFP])</f>
        <v>1291.5</v>
      </c>
      <c r="T1108" s="34">
        <f>_xlfn.XLOOKUP(Tabla15[[#This Row],[COD]],TNOMINA[CODIGO],TNOMINA[Otros Descuentos])</f>
        <v>25</v>
      </c>
      <c r="U1108" s="34">
        <f>_xlfn.XLOOKUP(Tabla15[[#This Row],[COD]],TNOMINA[CODIGO],TNOMINA[sneto])</f>
        <v>41167.17</v>
      </c>
      <c r="V1108" s="21" t="str" cm="1">
        <f t="array" ref="V1108">_xlfn.XLOOKUP(Tabla15[[#This Row],[cedula]],MINC_022025[NUMERO_DOCUMENTO],LEFT(MINC_022025[GENERO],1))</f>
        <v>F</v>
      </c>
      <c r="W1108" s="56" t="str">
        <f>_xlfn.XLOOKUP(Tabla15[[#This Row],[DIRECCIÓN O DEPARTAMENTO]],MINC_022025[LUGAR_FUNCIONES],MINC_022025[LUGAR_FUNCIONES_CODIGO])</f>
        <v>01.83.00.00.00.16</v>
      </c>
      <c r="X1108" s="21">
        <f>LEN(Tabla15[[#This Row],[CODIGO LUGAR]])</f>
        <v>17</v>
      </c>
      <c r="Y1108" s="21" cm="1">
        <f t="array" ref="Y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5">
      <c r="A1109" s="42" t="str">
        <f>Tabla15[[#This Row],[cedula]]&amp;Tabla15[[#This Row],[CTA]]&amp;Tabla15[[#This Row],[prog]]</f>
        <v>402230694812.1.1.2.0801</v>
      </c>
      <c r="B1109" s="21" t="s">
        <v>1786</v>
      </c>
      <c r="C1109" s="59" t="s">
        <v>1807</v>
      </c>
      <c r="D1109" s="59" t="s">
        <v>5730</v>
      </c>
      <c r="E1109" s="59" t="s">
        <v>5731</v>
      </c>
      <c r="F1109" s="59" t="s">
        <v>1911</v>
      </c>
      <c r="G1109" s="59" t="s">
        <v>1668</v>
      </c>
      <c r="H1109" s="21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109" s="21" t="str">
        <f>_xlfn.XLOOKUP(Tabla15[[#This Row],[cedula]],MINC_022025[CATEGORIA_PROPIA],MINC_022025[CARGO],_xlfn.XLOOKUP(Tabla15[[#This Row],[COD]],TNOMINA[CODIGO],TNOMINA[cargo]))</f>
        <v>ANALISTA</v>
      </c>
      <c r="J1109" s="21" t="str">
        <f>_xlfn.XLOOKUP(Tabla15[[#This Row],[cedula]],MINC_022025[NUMERO_DOCUMENTO],MINC_022025[LUGAR_FUNCIONES])</f>
        <v>COMISION NACIONAL DOMINICANA PARA LA UNESCO</v>
      </c>
      <c r="K11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09" s="21" t="str">
        <f>_xlfn.XLOOKUP(Tabla15[[#This Row],[CARGO]],TSIMPLIFICADO[CARGO],TSIMPLIFICADO[CATEGORIA DEL SERVIDOR],Tabla15[[#This Row],[TIPO]])</f>
        <v>TEMPORALES</v>
      </c>
      <c r="M1109" s="21" t="str">
        <f>IF(Tabla15[[#This Row],[CTA]]="2.1.1.3.01","TRAMITE DE PENSION",IF(Tabla15[[#This Row],[CAT1]]&lt;&gt;"",Tabla15[[#This Row],[CAT1]],Tabla15[[#This Row],[CAT2]]))</f>
        <v>TEMPORALES</v>
      </c>
      <c r="N1109" s="86">
        <f>_xlfn.XLOOKUP(Tabla15[[#This Row],[cedula]],TFECHA[cedula],TFECHA[desde],"")</f>
        <v>45231</v>
      </c>
      <c r="O1109" s="86" t="str">
        <f>_xlfn.XLOOKUP(Tabla15[[#This Row],[cedula]],TFECHA[cedula],TFECHA[hasta],"")</f>
        <v>N/A</v>
      </c>
      <c r="P1109" s="34">
        <f>_xlfn.XLOOKUP(Tabla15[[#This Row],[COD]],TNOMINA[CODIGO],TNOMINA[sbruto])</f>
        <v>70000</v>
      </c>
      <c r="Q1109" s="34">
        <f>_xlfn.XLOOKUP(Tabla15[[#This Row],[COD]],TNOMINA[CODIGO],TNOMINA[ISR])</f>
        <v>5025.38</v>
      </c>
      <c r="R1109" s="34">
        <f>_xlfn.XLOOKUP(Tabla15[[#This Row],[COD]],TNOMINA[CODIGO],TNOMINA[SFS])</f>
        <v>2128</v>
      </c>
      <c r="S1109" s="34">
        <f>_xlfn.XLOOKUP(Tabla15[[#This Row],[COD]],TNOMINA[CODIGO],TNOMINA[AFP])</f>
        <v>2009</v>
      </c>
      <c r="T1109" s="34">
        <f>_xlfn.XLOOKUP(Tabla15[[#This Row],[COD]],TNOMINA[CODIGO],TNOMINA[Otros Descuentos])</f>
        <v>1740.4599999999991</v>
      </c>
      <c r="U1109" s="34">
        <f>_xlfn.XLOOKUP(Tabla15[[#This Row],[COD]],TNOMINA[CODIGO],TNOMINA[sneto])</f>
        <v>59097.16</v>
      </c>
      <c r="V1109" s="21" t="str" cm="1">
        <f t="array" ref="V1109">_xlfn.XLOOKUP(Tabla15[[#This Row],[cedula]],MINC_022025[NUMERO_DOCUMENTO],LEFT(MINC_022025[GENERO],1))</f>
        <v>F</v>
      </c>
      <c r="W1109" s="56" t="str">
        <f>_xlfn.XLOOKUP(Tabla15[[#This Row],[DIRECCIÓN O DEPARTAMENTO]],MINC_022025[LUGAR_FUNCIONES],MINC_022025[LUGAR_FUNCIONES_CODIGO])</f>
        <v>01.83.00.00.00.17</v>
      </c>
      <c r="X1109" s="21">
        <f>LEN(Tabla15[[#This Row],[CODIGO LUGAR]])</f>
        <v>17</v>
      </c>
      <c r="Y1109" s="21" cm="1">
        <f t="array" ref="Y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5">
      <c r="A1110" s="42" t="str">
        <f>Tabla15[[#This Row],[cedula]]&amp;Tabla15[[#This Row],[CTA]]&amp;Tabla15[[#This Row],[prog]]</f>
        <v>223002537742.1.1.2.0801</v>
      </c>
      <c r="B1110" s="21" t="s">
        <v>1786</v>
      </c>
      <c r="C1110" s="59" t="s">
        <v>1807</v>
      </c>
      <c r="D1110" s="59" t="s">
        <v>5730</v>
      </c>
      <c r="E1110" s="59" t="s">
        <v>5731</v>
      </c>
      <c r="F1110" s="59" t="s">
        <v>1911</v>
      </c>
      <c r="G1110" s="59" t="s">
        <v>1741</v>
      </c>
      <c r="H1110" s="21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110" s="21" t="str">
        <f>_xlfn.XLOOKUP(Tabla15[[#This Row],[cedula]],MINC_022025[CATEGORIA_PROPIA],MINC_022025[CARGO],_xlfn.XLOOKUP(Tabla15[[#This Row],[COD]],TNOMINA[CODIGO],TNOMINA[cargo]))</f>
        <v>COORDINADOR (A)</v>
      </c>
      <c r="J1110" s="21" t="str">
        <f>_xlfn.XLOOKUP(Tabla15[[#This Row],[cedula]],MINC_022025[NUMERO_DOCUMENTO],MINC_022025[LUGAR_FUNCIONES])</f>
        <v>COMISION NACIONAL DOMINICANA PARA LA UNESCO</v>
      </c>
      <c r="K11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0" s="21" t="str">
        <f>_xlfn.XLOOKUP(Tabla15[[#This Row],[CARGO]],TSIMPLIFICADO[CARGO],TSIMPLIFICADO[CATEGORIA DEL SERVIDOR],Tabla15[[#This Row],[TIPO]])</f>
        <v>TEMPORALES</v>
      </c>
      <c r="M1110" s="21" t="str">
        <f>IF(Tabla15[[#This Row],[CTA]]="2.1.1.3.01","TRAMITE DE PENSION",IF(Tabla15[[#This Row],[CAT1]]&lt;&gt;"",Tabla15[[#This Row],[CAT1]],Tabla15[[#This Row],[CAT2]]))</f>
        <v>TEMPORALES</v>
      </c>
      <c r="N1110" s="86">
        <f>_xlfn.XLOOKUP(Tabla15[[#This Row],[cedula]],TFECHA[cedula],TFECHA[desde],"")</f>
        <v>45170</v>
      </c>
      <c r="O1110" s="86" t="str">
        <f>_xlfn.XLOOKUP(Tabla15[[#This Row],[cedula]],TFECHA[cedula],TFECHA[hasta],"")</f>
        <v>N/A</v>
      </c>
      <c r="P1110" s="34">
        <f>_xlfn.XLOOKUP(Tabla15[[#This Row],[COD]],TNOMINA[CODIGO],TNOMINA[sbruto])</f>
        <v>65000</v>
      </c>
      <c r="Q1110" s="34">
        <f>_xlfn.XLOOKUP(Tabla15[[#This Row],[COD]],TNOMINA[CODIGO],TNOMINA[ISR])</f>
        <v>4427.58</v>
      </c>
      <c r="R1110" s="34">
        <f>_xlfn.XLOOKUP(Tabla15[[#This Row],[COD]],TNOMINA[CODIGO],TNOMINA[SFS])</f>
        <v>1976</v>
      </c>
      <c r="S1110" s="34">
        <f>_xlfn.XLOOKUP(Tabla15[[#This Row],[COD]],TNOMINA[CODIGO],TNOMINA[AFP])</f>
        <v>1865.5</v>
      </c>
      <c r="T1110" s="34">
        <f>_xlfn.XLOOKUP(Tabla15[[#This Row],[COD]],TNOMINA[CODIGO],TNOMINA[Otros Descuentos])</f>
        <v>25</v>
      </c>
      <c r="U1110" s="34">
        <f>_xlfn.XLOOKUP(Tabla15[[#This Row],[COD]],TNOMINA[CODIGO],TNOMINA[sneto])</f>
        <v>56705.919999999998</v>
      </c>
      <c r="V1110" s="21" t="str" cm="1">
        <f t="array" ref="V1110">_xlfn.XLOOKUP(Tabla15[[#This Row],[cedula]],MINC_022025[NUMERO_DOCUMENTO],LEFT(MINC_022025[GENERO],1))</f>
        <v>F</v>
      </c>
      <c r="W1110" s="56" t="str">
        <f>_xlfn.XLOOKUP(Tabla15[[#This Row],[DIRECCIÓN O DEPARTAMENTO]],MINC_022025[LUGAR_FUNCIONES],MINC_022025[LUGAR_FUNCIONES_CODIGO])</f>
        <v>01.83.00.00.00.17</v>
      </c>
      <c r="X1110" s="21">
        <f>LEN(Tabla15[[#This Row],[CODIGO LUGAR]])</f>
        <v>17</v>
      </c>
      <c r="Y1110" s="21" cm="1">
        <f t="array" ref="Y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5">
      <c r="A1111" s="42" t="str">
        <f>Tabla15[[#This Row],[cedula]]&amp;Tabla15[[#This Row],[CTA]]&amp;Tabla15[[#This Row],[prog]]</f>
        <v>402131934082.1.1.2.0801</v>
      </c>
      <c r="B1111" s="21" t="s">
        <v>1786</v>
      </c>
      <c r="C1111" s="59" t="s">
        <v>1807</v>
      </c>
      <c r="D1111" s="59" t="s">
        <v>5730</v>
      </c>
      <c r="E1111" s="59" t="s">
        <v>5731</v>
      </c>
      <c r="F1111" s="59" t="s">
        <v>1911</v>
      </c>
      <c r="G1111" s="59" t="s">
        <v>2038</v>
      </c>
      <c r="H1111" s="21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111" s="21" t="str">
        <f>_xlfn.XLOOKUP(Tabla15[[#This Row],[cedula]],MINC_022025[CATEGORIA_PROPIA],MINC_022025[CARGO],_xlfn.XLOOKUP(Tabla15[[#This Row],[COD]],TNOMINA[CODIGO],TNOMINA[cargo]))</f>
        <v>COORDINADOR(A) OPERATIVA</v>
      </c>
      <c r="J1111" s="21" t="str">
        <f>_xlfn.XLOOKUP(Tabla15[[#This Row],[cedula]],MINC_022025[NUMERO_DOCUMENTO],MINC_022025[LUGAR_FUNCIONES])</f>
        <v>COMISION NACIONAL DOMINICANA PARA LA UNESCO</v>
      </c>
      <c r="K11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1" s="21" t="str">
        <f>_xlfn.XLOOKUP(Tabla15[[#This Row],[CARGO]],TSIMPLIFICADO[CARGO],TSIMPLIFICADO[CATEGORIA DEL SERVIDOR],Tabla15[[#This Row],[TIPO]])</f>
        <v>TEMPORALES</v>
      </c>
      <c r="M1111" s="21" t="str">
        <f>IF(Tabla15[[#This Row],[CTA]]="2.1.1.3.01","TRAMITE DE PENSION",IF(Tabla15[[#This Row],[CAT1]]&lt;&gt;"",Tabla15[[#This Row],[CAT1]],Tabla15[[#This Row],[CAT2]]))</f>
        <v>TEMPORALES</v>
      </c>
      <c r="N1111" s="86">
        <f>_xlfn.XLOOKUP(Tabla15[[#This Row],[cedula]],TFECHA[cedula],TFECHA[desde],"")</f>
        <v>45352</v>
      </c>
      <c r="O1111" s="86" t="str">
        <f>_xlfn.XLOOKUP(Tabla15[[#This Row],[cedula]],TFECHA[cedula],TFECHA[hasta],"")</f>
        <v>N/A</v>
      </c>
      <c r="P1111" s="34">
        <f>_xlfn.XLOOKUP(Tabla15[[#This Row],[COD]],TNOMINA[CODIGO],TNOMINA[sbruto])</f>
        <v>60000</v>
      </c>
      <c r="Q1111" s="34">
        <f>_xlfn.XLOOKUP(Tabla15[[#This Row],[COD]],TNOMINA[CODIGO],TNOMINA[ISR])</f>
        <v>3486.68</v>
      </c>
      <c r="R1111" s="34">
        <f>_xlfn.XLOOKUP(Tabla15[[#This Row],[COD]],TNOMINA[CODIGO],TNOMINA[SFS])</f>
        <v>1824</v>
      </c>
      <c r="S1111" s="34">
        <f>_xlfn.XLOOKUP(Tabla15[[#This Row],[COD]],TNOMINA[CODIGO],TNOMINA[AFP])</f>
        <v>1722</v>
      </c>
      <c r="T1111" s="34">
        <f>_xlfn.XLOOKUP(Tabla15[[#This Row],[COD]],TNOMINA[CODIGO],TNOMINA[Otros Descuentos])</f>
        <v>25</v>
      </c>
      <c r="U1111" s="34">
        <f>_xlfn.XLOOKUP(Tabla15[[#This Row],[COD]],TNOMINA[CODIGO],TNOMINA[sneto])</f>
        <v>52942.32</v>
      </c>
      <c r="V1111" s="21" t="str" cm="1">
        <f t="array" ref="V1111">_xlfn.XLOOKUP(Tabla15[[#This Row],[cedula]],MINC_022025[NUMERO_DOCUMENTO],LEFT(MINC_022025[GENERO],1))</f>
        <v>F</v>
      </c>
      <c r="W1111" s="56" t="str">
        <f>_xlfn.XLOOKUP(Tabla15[[#This Row],[DIRECCIÓN O DEPARTAMENTO]],MINC_022025[LUGAR_FUNCIONES],MINC_022025[LUGAR_FUNCIONES_CODIGO])</f>
        <v>01.83.00.00.00.17</v>
      </c>
      <c r="X1111" s="21">
        <f>LEN(Tabla15[[#This Row],[CODIGO LUGAR]])</f>
        <v>17</v>
      </c>
      <c r="Y1111" s="21" cm="1">
        <f t="array" ref="Y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5">
      <c r="A1112" s="42" t="str">
        <f>Tabla15[[#This Row],[cedula]]&amp;Tabla15[[#This Row],[CTA]]&amp;Tabla15[[#This Row],[prog]]</f>
        <v>001180199262.1.1.2.0801</v>
      </c>
      <c r="B1112" s="21" t="s">
        <v>1786</v>
      </c>
      <c r="C1112" s="35" t="s">
        <v>1807</v>
      </c>
      <c r="D1112" s="35" t="s">
        <v>5730</v>
      </c>
      <c r="E1112" s="60" t="s">
        <v>5731</v>
      </c>
      <c r="F1112" s="35" t="s">
        <v>1911</v>
      </c>
      <c r="G1112" s="35" t="s">
        <v>2289</v>
      </c>
      <c r="H1112" s="21" t="str">
        <f>_xlfn.XLOOKUP(Tabla15[[#This Row],[cedula]],MINC_022025[CATEGORIA_PROPIA],MINC_022025[FECHA_INGRESO_PRIMER_CARGO],_xlfn.XLOOKUP(Tabla15[[#This Row],[COD]],TNOMINA[CODIGO],TNOMINA[nombre]))</f>
        <v>GISBEL GUERRA RODRIGUEZ</v>
      </c>
      <c r="I1112" s="21" t="str">
        <f>_xlfn.XLOOKUP(Tabla15[[#This Row],[cedula]],MINC_022025[CATEGORIA_PROPIA],MINC_022025[CARGO],_xlfn.XLOOKUP(Tabla15[[#This Row],[COD]],TNOMINA[CODIGO],TNOMINA[cargo]))</f>
        <v>COORDINADOR (A)</v>
      </c>
      <c r="J1112" s="21" t="str">
        <f>_xlfn.XLOOKUP(Tabla15[[#This Row],[cedula]],MINC_022025[NUMERO_DOCUMENTO],MINC_022025[LUGAR_FUNCIONES])</f>
        <v>COMISION NACIONAL DOMINICANA PARA LA UNESCO</v>
      </c>
      <c r="K11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2" s="21" t="str">
        <f>_xlfn.XLOOKUP(Tabla15[[#This Row],[CARGO]],TSIMPLIFICADO[CARGO],TSIMPLIFICADO[CATEGORIA DEL SERVIDOR],Tabla15[[#This Row],[TIPO]])</f>
        <v>TEMPORALES</v>
      </c>
      <c r="M1112" s="21" t="str">
        <f>IF(Tabla15[[#This Row],[CTA]]="2.1.1.3.01","TRAMITE DE PENSION",IF(Tabla15[[#This Row],[CAT1]]&lt;&gt;"",Tabla15[[#This Row],[CAT1]],Tabla15[[#This Row],[CAT2]]))</f>
        <v>TEMPORALES</v>
      </c>
      <c r="N1112" s="86">
        <f>_xlfn.XLOOKUP(Tabla15[[#This Row],[cedula]],TFECHA[cedula],TFECHA[desde],"")</f>
        <v>45170</v>
      </c>
      <c r="O1112" s="86" t="str">
        <f>_xlfn.XLOOKUP(Tabla15[[#This Row],[cedula]],TFECHA[cedula],TFECHA[hasta],"")</f>
        <v>N/A</v>
      </c>
      <c r="P1112" s="34">
        <f>_xlfn.XLOOKUP(Tabla15[[#This Row],[COD]],TNOMINA[CODIGO],TNOMINA[sbruto])</f>
        <v>55000</v>
      </c>
      <c r="Q1112" s="34">
        <f>_xlfn.XLOOKUP(Tabla15[[#This Row],[COD]],TNOMINA[CODIGO],TNOMINA[ISR])</f>
        <v>2559.6799999999998</v>
      </c>
      <c r="R1112" s="34">
        <f>_xlfn.XLOOKUP(Tabla15[[#This Row],[COD]],TNOMINA[CODIGO],TNOMINA[SFS])</f>
        <v>1672</v>
      </c>
      <c r="S1112" s="34">
        <f>_xlfn.XLOOKUP(Tabla15[[#This Row],[COD]],TNOMINA[CODIGO],TNOMINA[AFP])</f>
        <v>1578.5</v>
      </c>
      <c r="T1112" s="34">
        <f>_xlfn.XLOOKUP(Tabla15[[#This Row],[COD]],TNOMINA[CODIGO],TNOMINA[Otros Descuentos])</f>
        <v>25</v>
      </c>
      <c r="U1112" s="34">
        <f>_xlfn.XLOOKUP(Tabla15[[#This Row],[COD]],TNOMINA[CODIGO],TNOMINA[sneto])</f>
        <v>49164.82</v>
      </c>
      <c r="V1112" s="21" t="str" cm="1">
        <f t="array" ref="V1112">_xlfn.XLOOKUP(Tabla15[[#This Row],[cedula]],MINC_022025[NUMERO_DOCUMENTO],LEFT(MINC_022025[GENERO],1))</f>
        <v>F</v>
      </c>
      <c r="W1112" s="56" t="str">
        <f>_xlfn.XLOOKUP(Tabla15[[#This Row],[DIRECCIÓN O DEPARTAMENTO]],MINC_022025[LUGAR_FUNCIONES],MINC_022025[LUGAR_FUNCIONES_CODIGO])</f>
        <v>01.83.00.00.00.17</v>
      </c>
      <c r="X1112" s="21">
        <f>LEN(Tabla15[[#This Row],[CODIGO LUGAR]])</f>
        <v>17</v>
      </c>
      <c r="Y1112" s="21" cm="1">
        <f t="array" ref="Y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5">
      <c r="A1113" s="42" t="str">
        <f>Tabla15[[#This Row],[cedula]]&amp;Tabla15[[#This Row],[CTA]]&amp;Tabla15[[#This Row],[prog]]</f>
        <v>001040952452.1.1.2.0801</v>
      </c>
      <c r="B1113" s="21" t="s">
        <v>1786</v>
      </c>
      <c r="C1113" s="59" t="s">
        <v>1807</v>
      </c>
      <c r="D1113" s="59" t="s">
        <v>5730</v>
      </c>
      <c r="E1113" s="59" t="s">
        <v>5731</v>
      </c>
      <c r="F1113" s="59" t="s">
        <v>1911</v>
      </c>
      <c r="G1113" s="59" t="s">
        <v>1987</v>
      </c>
      <c r="H1113" s="21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113" s="21" t="str">
        <f>_xlfn.XLOOKUP(Tabla15[[#This Row],[cedula]],MINC_022025[CATEGORIA_PROPIA],MINC_022025[CARGO],_xlfn.XLOOKUP(Tabla15[[#This Row],[COD]],TNOMINA[CODIGO],TNOMINA[cargo]))</f>
        <v>ANALISTA LEGAL</v>
      </c>
      <c r="J1113" s="21" t="str">
        <f>_xlfn.XLOOKUP(Tabla15[[#This Row],[cedula]],MINC_022025[NUMERO_DOCUMENTO],MINC_022025[LUGAR_FUNCIONES])</f>
        <v>COMISION NACIONAL DE ESPECTACULOS PUBLICOS Y RADIOFONIA</v>
      </c>
      <c r="K11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3" s="21" t="str">
        <f>_xlfn.XLOOKUP(Tabla15[[#This Row],[CARGO]],TSIMPLIFICADO[CARGO],TSIMPLIFICADO[CATEGORIA DEL SERVIDOR],Tabla15[[#This Row],[TIPO]])</f>
        <v>TEMPORALES</v>
      </c>
      <c r="M1113" s="21" t="str">
        <f>IF(Tabla15[[#This Row],[CTA]]="2.1.1.3.01","TRAMITE DE PENSION",IF(Tabla15[[#This Row],[CAT1]]&lt;&gt;"",Tabla15[[#This Row],[CAT1]],Tabla15[[#This Row],[CAT2]]))</f>
        <v>TEMPORALES</v>
      </c>
      <c r="N1113" s="86">
        <f>_xlfn.XLOOKUP(Tabla15[[#This Row],[cedula]],TFECHA[cedula],TFECHA[desde],"")</f>
        <v>45261</v>
      </c>
      <c r="O1113" s="86" t="str">
        <f>_xlfn.XLOOKUP(Tabla15[[#This Row],[cedula]],TFECHA[cedula],TFECHA[hasta],"")</f>
        <v>N/A</v>
      </c>
      <c r="P1113" s="34">
        <f>_xlfn.XLOOKUP(Tabla15[[#This Row],[COD]],TNOMINA[CODIGO],TNOMINA[sbruto])</f>
        <v>50000</v>
      </c>
      <c r="Q1113" s="34">
        <f>_xlfn.XLOOKUP(Tabla15[[#This Row],[COD]],TNOMINA[CODIGO],TNOMINA[ISR])</f>
        <v>1854</v>
      </c>
      <c r="R1113" s="34">
        <f>_xlfn.XLOOKUP(Tabla15[[#This Row],[COD]],TNOMINA[CODIGO],TNOMINA[SFS])</f>
        <v>1520</v>
      </c>
      <c r="S1113" s="34">
        <f>_xlfn.XLOOKUP(Tabla15[[#This Row],[COD]],TNOMINA[CODIGO],TNOMINA[AFP])</f>
        <v>1435</v>
      </c>
      <c r="T1113" s="34">
        <f>_xlfn.XLOOKUP(Tabla15[[#This Row],[COD]],TNOMINA[CODIGO],TNOMINA[Otros Descuentos])</f>
        <v>5822.010000000002</v>
      </c>
      <c r="U1113" s="34">
        <f>_xlfn.XLOOKUP(Tabla15[[#This Row],[COD]],TNOMINA[CODIGO],TNOMINA[sneto])</f>
        <v>39368.99</v>
      </c>
      <c r="V1113" s="21" t="str" cm="1">
        <f t="array" ref="V1113">_xlfn.XLOOKUP(Tabla15[[#This Row],[cedula]],MINC_022025[NUMERO_DOCUMENTO],LEFT(MINC_022025[GENERO],1))</f>
        <v>M</v>
      </c>
      <c r="W1113" s="56" t="str">
        <f>_xlfn.XLOOKUP(Tabla15[[#This Row],[DIRECCIÓN O DEPARTAMENTO]],MINC_022025[LUGAR_FUNCIONES],MINC_022025[LUGAR_FUNCIONES_CODIGO])</f>
        <v>01.83.00.00.00.18</v>
      </c>
      <c r="X1113" s="21">
        <f>LEN(Tabla15[[#This Row],[CODIGO LUGAR]])</f>
        <v>17</v>
      </c>
      <c r="Y1113" s="21" cm="1">
        <f t="array" ref="Y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5">
      <c r="A1114" s="42" t="str">
        <f>Tabla15[[#This Row],[cedula]]&amp;Tabla15[[#This Row],[CTA]]&amp;Tabla15[[#This Row],[prog]]</f>
        <v>001133788222.1.1.2.0801</v>
      </c>
      <c r="B1114" s="21" t="s">
        <v>1786</v>
      </c>
      <c r="C1114" s="59" t="s">
        <v>1807</v>
      </c>
      <c r="D1114" s="59" t="s">
        <v>5730</v>
      </c>
      <c r="E1114" s="59" t="s">
        <v>5731</v>
      </c>
      <c r="F1114" s="59" t="s">
        <v>1911</v>
      </c>
      <c r="G1114" s="59" t="s">
        <v>2076</v>
      </c>
      <c r="H1114" s="21" t="str">
        <f>_xlfn.XLOOKUP(Tabla15[[#This Row],[cedula]],MINC_022025[CATEGORIA_PROPIA],MINC_022025[FECHA_INGRESO_PRIMER_CARGO],_xlfn.XLOOKUP(Tabla15[[#This Row],[COD]],TNOMINA[CODIGO],TNOMINA[nombre]))</f>
        <v>KENIA EUDOSIA MALENA MARTINEZ</v>
      </c>
      <c r="I1114" s="21" t="str">
        <f>_xlfn.XLOOKUP(Tabla15[[#This Row],[cedula]],MINC_022025[CATEGORIA_PROPIA],MINC_022025[CARGO],_xlfn.XLOOKUP(Tabla15[[#This Row],[COD]],TNOMINA[CODIGO],TNOMINA[cargo]))</f>
        <v>TECNICO DE COMUNICACIONES</v>
      </c>
      <c r="J1114" s="21" t="str">
        <f>_xlfn.XLOOKUP(Tabla15[[#This Row],[cedula]],MINC_022025[NUMERO_DOCUMENTO],MINC_022025[LUGAR_FUNCIONES])</f>
        <v>COMISION NACIONAL DE ESPECTACULOS PUBLICOS Y RADIOFONIA</v>
      </c>
      <c r="K11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4" s="21" t="str">
        <f>_xlfn.XLOOKUP(Tabla15[[#This Row],[CARGO]],TSIMPLIFICADO[CARGO],TSIMPLIFICADO[CATEGORIA DEL SERVIDOR],Tabla15[[#This Row],[TIPO]])</f>
        <v>TEMPORALES</v>
      </c>
      <c r="M1114" s="21" t="str">
        <f>IF(Tabla15[[#This Row],[CTA]]="2.1.1.3.01","TRAMITE DE PENSION",IF(Tabla15[[#This Row],[CAT1]]&lt;&gt;"",Tabla15[[#This Row],[CAT1]],Tabla15[[#This Row],[CAT2]]))</f>
        <v>TEMPORALES</v>
      </c>
      <c r="N1114" s="86">
        <f>_xlfn.XLOOKUP(Tabla15[[#This Row],[cedula]],TFECHA[cedula],TFECHA[desde],"")</f>
        <v>45261</v>
      </c>
      <c r="O1114" s="86" t="str">
        <f>_xlfn.XLOOKUP(Tabla15[[#This Row],[cedula]],TFECHA[cedula],TFECHA[hasta],"")</f>
        <v>N/A</v>
      </c>
      <c r="P1114" s="34">
        <f>_xlfn.XLOOKUP(Tabla15[[#This Row],[COD]],TNOMINA[CODIGO],TNOMINA[sbruto])</f>
        <v>36000</v>
      </c>
      <c r="Q1114" s="34">
        <f>_xlfn.XLOOKUP(Tabla15[[#This Row],[COD]],TNOMINA[CODIGO],TNOMINA[ISR])</f>
        <v>0</v>
      </c>
      <c r="R1114" s="34">
        <f>_xlfn.XLOOKUP(Tabla15[[#This Row],[COD]],TNOMINA[CODIGO],TNOMINA[SFS])</f>
        <v>1094.4000000000001</v>
      </c>
      <c r="S1114" s="34">
        <f>_xlfn.XLOOKUP(Tabla15[[#This Row],[COD]],TNOMINA[CODIGO],TNOMINA[AFP])</f>
        <v>1033.2</v>
      </c>
      <c r="T1114" s="34">
        <f>_xlfn.XLOOKUP(Tabla15[[#This Row],[COD]],TNOMINA[CODIGO],TNOMINA[Otros Descuentos])</f>
        <v>0</v>
      </c>
      <c r="U1114" s="34">
        <f>_xlfn.XLOOKUP(Tabla15[[#This Row],[COD]],TNOMINA[CODIGO],TNOMINA[sneto])</f>
        <v>31790.65</v>
      </c>
      <c r="V1114" s="21" t="str" cm="1">
        <f t="array" ref="V1114">_xlfn.XLOOKUP(Tabla15[[#This Row],[cedula]],MINC_022025[NUMERO_DOCUMENTO],LEFT(MINC_022025[GENERO],1))</f>
        <v>F</v>
      </c>
      <c r="W1114" s="56" t="str">
        <f>_xlfn.XLOOKUP(Tabla15[[#This Row],[DIRECCIÓN O DEPARTAMENTO]],MINC_022025[LUGAR_FUNCIONES],MINC_022025[LUGAR_FUNCIONES_CODIGO])</f>
        <v>01.83.00.00.00.18</v>
      </c>
      <c r="X1114" s="21">
        <f>LEN(Tabla15[[#This Row],[CODIGO LUGAR]])</f>
        <v>17</v>
      </c>
      <c r="Y1114" s="21" cm="1">
        <f t="array" ref="Y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5">
      <c r="A1115" s="42" t="str">
        <f>Tabla15[[#This Row],[cedula]]&amp;Tabla15[[#This Row],[CTA]]&amp;Tabla15[[#This Row],[prog]]</f>
        <v>001038946222.1.1.2.0801</v>
      </c>
      <c r="B1115" s="21" t="s">
        <v>1786</v>
      </c>
      <c r="C1115" s="59" t="s">
        <v>1807</v>
      </c>
      <c r="D1115" s="59" t="s">
        <v>5730</v>
      </c>
      <c r="E1115" s="59" t="s">
        <v>5731</v>
      </c>
      <c r="F1115" s="59" t="s">
        <v>1911</v>
      </c>
      <c r="G1115" s="59" t="s">
        <v>1669</v>
      </c>
      <c r="H1115" s="21" t="str">
        <f>_xlfn.XLOOKUP(Tabla15[[#This Row],[cedula]],MINC_022025[CATEGORIA_PROPIA],MINC_022025[FECHA_INGRESO_PRIMER_CARGO],_xlfn.XLOOKUP(Tabla15[[#This Row],[COD]],TNOMINA[CODIGO],TNOMINA[nombre]))</f>
        <v>ANTONIO JIMENEZ</v>
      </c>
      <c r="I1115" s="21" t="str">
        <f>_xlfn.XLOOKUP(Tabla15[[#This Row],[cedula]],MINC_022025[CATEGORIA_PROPIA],MINC_022025[CARGO],_xlfn.XLOOKUP(Tabla15[[#This Row],[COD]],TNOMINA[CODIGO],TNOMINA[cargo]))</f>
        <v>INSPECTOR DE ESP. PUBLICO</v>
      </c>
      <c r="J1115" s="21" t="str">
        <f>_xlfn.XLOOKUP(Tabla15[[#This Row],[cedula]],MINC_022025[NUMERO_DOCUMENTO],MINC_022025[LUGAR_FUNCIONES])</f>
        <v>COMISION NACIONAL DE ESPECTACULOS PUBLICOS Y RADIOFONIA</v>
      </c>
      <c r="K11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5" s="21" t="str">
        <f>_xlfn.XLOOKUP(Tabla15[[#This Row],[CARGO]],TSIMPLIFICADO[CARGO],TSIMPLIFICADO[CATEGORIA DEL SERVIDOR],Tabla15[[#This Row],[TIPO]])</f>
        <v>TEMPORALES</v>
      </c>
      <c r="M1115" s="21" t="str">
        <f>IF(Tabla15[[#This Row],[CTA]]="2.1.1.3.01","TRAMITE DE PENSION",IF(Tabla15[[#This Row],[CAT1]]&lt;&gt;"",Tabla15[[#This Row],[CAT1]],Tabla15[[#This Row],[CAT2]]))</f>
        <v>TEMPORALES</v>
      </c>
      <c r="N1115" s="86">
        <f>_xlfn.XLOOKUP(Tabla15[[#This Row],[cedula]],TFECHA[cedula],TFECHA[desde],"")</f>
        <v>45170</v>
      </c>
      <c r="O1115" s="86" t="str">
        <f>_xlfn.XLOOKUP(Tabla15[[#This Row],[cedula]],TFECHA[cedula],TFECHA[hasta],"")</f>
        <v>N/A</v>
      </c>
      <c r="P1115" s="34">
        <f>_xlfn.XLOOKUP(Tabla15[[#This Row],[COD]],TNOMINA[CODIGO],TNOMINA[sbruto])</f>
        <v>35000</v>
      </c>
      <c r="Q1115" s="34">
        <f>_xlfn.XLOOKUP(Tabla15[[#This Row],[COD]],TNOMINA[CODIGO],TNOMINA[ISR])</f>
        <v>0</v>
      </c>
      <c r="R1115" s="34">
        <f>_xlfn.XLOOKUP(Tabla15[[#This Row],[COD]],TNOMINA[CODIGO],TNOMINA[SFS])</f>
        <v>1064</v>
      </c>
      <c r="S1115" s="34">
        <f>_xlfn.XLOOKUP(Tabla15[[#This Row],[COD]],TNOMINA[CODIGO],TNOMINA[AFP])</f>
        <v>1004.5</v>
      </c>
      <c r="T1115" s="34">
        <f>_xlfn.XLOOKUP(Tabla15[[#This Row],[COD]],TNOMINA[CODIGO],TNOMINA[Otros Descuentos])</f>
        <v>0</v>
      </c>
      <c r="U1115" s="34">
        <f>_xlfn.XLOOKUP(Tabla15[[#This Row],[COD]],TNOMINA[CODIGO],TNOMINA[sneto])</f>
        <v>32906.5</v>
      </c>
      <c r="V1115" s="21" t="str" cm="1">
        <f t="array" ref="V1115">_xlfn.XLOOKUP(Tabla15[[#This Row],[cedula]],MINC_022025[NUMERO_DOCUMENTO],LEFT(MINC_022025[GENERO],1))</f>
        <v>M</v>
      </c>
      <c r="W1115" s="56" t="str">
        <f>_xlfn.XLOOKUP(Tabla15[[#This Row],[DIRECCIÓN O DEPARTAMENTO]],MINC_022025[LUGAR_FUNCIONES],MINC_022025[LUGAR_FUNCIONES_CODIGO])</f>
        <v>01.83.00.00.00.18</v>
      </c>
      <c r="X1115" s="21">
        <f>LEN(Tabla15[[#This Row],[CODIGO LUGAR]])</f>
        <v>17</v>
      </c>
      <c r="Y1115" s="21" cm="1">
        <f t="array" ref="Y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5">
      <c r="A1116" s="42" t="str">
        <f>Tabla15[[#This Row],[cedula]]&amp;Tabla15[[#This Row],[CTA]]&amp;Tabla15[[#This Row],[prog]]</f>
        <v>001010455812.1.1.2.0801</v>
      </c>
      <c r="B1116" s="21" t="s">
        <v>1786</v>
      </c>
      <c r="C1116" s="59" t="s">
        <v>1807</v>
      </c>
      <c r="D1116" s="59" t="s">
        <v>5730</v>
      </c>
      <c r="E1116" s="59" t="s">
        <v>5731</v>
      </c>
      <c r="F1116" s="59" t="s">
        <v>1911</v>
      </c>
      <c r="G1116" s="59" t="s">
        <v>1666</v>
      </c>
      <c r="H1116" s="21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116" s="21" t="str">
        <f>_xlfn.XLOOKUP(Tabla15[[#This Row],[cedula]],MINC_022025[CATEGORIA_PROPIA],MINC_022025[CARGO],_xlfn.XLOOKUP(Tabla15[[#This Row],[COD]],TNOMINA[CODIGO],TNOMINA[cargo]))</f>
        <v>INSPECTOR DE ESP. PUBLICO</v>
      </c>
      <c r="J1116" s="21" t="str">
        <f>_xlfn.XLOOKUP(Tabla15[[#This Row],[cedula]],MINC_022025[NUMERO_DOCUMENTO],MINC_022025[LUGAR_FUNCIONES])</f>
        <v>COMISION NACIONAL DE ESPECTACULOS PUBLICOS Y RADIOFONIA</v>
      </c>
      <c r="K11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6" s="21" t="str">
        <f>_xlfn.XLOOKUP(Tabla15[[#This Row],[CARGO]],TSIMPLIFICADO[CARGO],TSIMPLIFICADO[CATEGORIA DEL SERVIDOR],Tabla15[[#This Row],[TIPO]])</f>
        <v>TEMPORALES</v>
      </c>
      <c r="M1116" s="21" t="str">
        <f>IF(Tabla15[[#This Row],[CTA]]="2.1.1.3.01","TRAMITE DE PENSION",IF(Tabla15[[#This Row],[CAT1]]&lt;&gt;"",Tabla15[[#This Row],[CAT1]],Tabla15[[#This Row],[CAT2]]))</f>
        <v>TEMPORALES</v>
      </c>
      <c r="N1116" s="86">
        <f>_xlfn.XLOOKUP(Tabla15[[#This Row],[cedula]],TFECHA[cedula],TFECHA[desde],"")</f>
        <v>45566</v>
      </c>
      <c r="O1116" s="86" t="str">
        <f>_xlfn.XLOOKUP(Tabla15[[#This Row],[cedula]],TFECHA[cedula],TFECHA[hasta],"")</f>
        <v>N/A</v>
      </c>
      <c r="P1116" s="34">
        <f>_xlfn.XLOOKUP(Tabla15[[#This Row],[COD]],TNOMINA[CODIGO],TNOMINA[sbruto])</f>
        <v>30000</v>
      </c>
      <c r="Q1116" s="34">
        <f>_xlfn.XLOOKUP(Tabla15[[#This Row],[COD]],TNOMINA[CODIGO],TNOMINA[ISR])</f>
        <v>0</v>
      </c>
      <c r="R1116" s="34">
        <f>_xlfn.XLOOKUP(Tabla15[[#This Row],[COD]],TNOMINA[CODIGO],TNOMINA[SFS])</f>
        <v>912</v>
      </c>
      <c r="S1116" s="34">
        <f>_xlfn.XLOOKUP(Tabla15[[#This Row],[COD]],TNOMINA[CODIGO],TNOMINA[AFP])</f>
        <v>861</v>
      </c>
      <c r="T1116" s="34">
        <f>_xlfn.XLOOKUP(Tabla15[[#This Row],[COD]],TNOMINA[CODIGO],TNOMINA[Otros Descuentos])</f>
        <v>0</v>
      </c>
      <c r="U1116" s="34">
        <f>_xlfn.XLOOKUP(Tabla15[[#This Row],[COD]],TNOMINA[CODIGO],TNOMINA[sneto])</f>
        <v>28202</v>
      </c>
      <c r="V1116" s="21" t="str" cm="1">
        <f t="array" ref="V1116">_xlfn.XLOOKUP(Tabla15[[#This Row],[cedula]],MINC_022025[NUMERO_DOCUMENTO],LEFT(MINC_022025[GENERO],1))</f>
        <v>M</v>
      </c>
      <c r="W1116" s="56" t="str">
        <f>_xlfn.XLOOKUP(Tabla15[[#This Row],[DIRECCIÓN O DEPARTAMENTO]],MINC_022025[LUGAR_FUNCIONES],MINC_022025[LUGAR_FUNCIONES_CODIGO])</f>
        <v>01.83.00.00.00.18</v>
      </c>
      <c r="X1116" s="21">
        <f>LEN(Tabla15[[#This Row],[CODIGO LUGAR]])</f>
        <v>17</v>
      </c>
      <c r="Y1116" s="21" cm="1">
        <f t="array" ref="Y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5">
      <c r="A1117" s="42" t="str">
        <f>Tabla15[[#This Row],[cedula]]&amp;Tabla15[[#This Row],[CTA]]&amp;Tabla15[[#This Row],[prog]]</f>
        <v>223001043812.1.1.2.0801</v>
      </c>
      <c r="B1117" s="21" t="s">
        <v>1786</v>
      </c>
      <c r="C1117" s="59" t="s">
        <v>1807</v>
      </c>
      <c r="D1117" s="59" t="s">
        <v>5730</v>
      </c>
      <c r="E1117" s="59" t="s">
        <v>5731</v>
      </c>
      <c r="F1117" s="59" t="s">
        <v>1911</v>
      </c>
      <c r="G1117" s="59" t="s">
        <v>1667</v>
      </c>
      <c r="H1117" s="21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117" s="21" t="str">
        <f>_xlfn.XLOOKUP(Tabla15[[#This Row],[cedula]],MINC_022025[CATEGORIA_PROPIA],MINC_022025[CARGO],_xlfn.XLOOKUP(Tabla15[[#This Row],[COD]],TNOMINA[CODIGO],TNOMINA[cargo]))</f>
        <v>INSPECTOR DE ESP. PUBLICO</v>
      </c>
      <c r="J1117" s="21" t="str">
        <f>_xlfn.XLOOKUP(Tabla15[[#This Row],[cedula]],MINC_022025[NUMERO_DOCUMENTO],MINC_022025[LUGAR_FUNCIONES])</f>
        <v>COMISION NACIONAL DE ESPECTACULOS PUBLICOS Y RADIOFONIA</v>
      </c>
      <c r="K11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7" s="21" t="str">
        <f>_xlfn.XLOOKUP(Tabla15[[#This Row],[CARGO]],TSIMPLIFICADO[CARGO],TSIMPLIFICADO[CATEGORIA DEL SERVIDOR],Tabla15[[#This Row],[TIPO]])</f>
        <v>TEMPORALES</v>
      </c>
      <c r="M1117" s="21" t="str">
        <f>IF(Tabla15[[#This Row],[CTA]]="2.1.1.3.01","TRAMITE DE PENSION",IF(Tabla15[[#This Row],[CAT1]]&lt;&gt;"",Tabla15[[#This Row],[CAT1]],Tabla15[[#This Row],[CAT2]]))</f>
        <v>TEMPORALES</v>
      </c>
      <c r="N1117" s="86">
        <f>_xlfn.XLOOKUP(Tabla15[[#This Row],[cedula]],TFECHA[cedula],TFECHA[desde],"")</f>
        <v>45170</v>
      </c>
      <c r="O1117" s="86" t="str">
        <f>_xlfn.XLOOKUP(Tabla15[[#This Row],[cedula]],TFECHA[cedula],TFECHA[hasta],"")</f>
        <v>N/A</v>
      </c>
      <c r="P1117" s="34">
        <f>_xlfn.XLOOKUP(Tabla15[[#This Row],[COD]],TNOMINA[CODIGO],TNOMINA[sbruto])</f>
        <v>10000</v>
      </c>
      <c r="Q1117" s="34">
        <f>_xlfn.XLOOKUP(Tabla15[[#This Row],[COD]],TNOMINA[CODIGO],TNOMINA[ISR])</f>
        <v>0</v>
      </c>
      <c r="R1117" s="34">
        <f>_xlfn.XLOOKUP(Tabla15[[#This Row],[COD]],TNOMINA[CODIGO],TNOMINA[SFS])</f>
        <v>304</v>
      </c>
      <c r="S1117" s="34">
        <f>_xlfn.XLOOKUP(Tabla15[[#This Row],[COD]],TNOMINA[CODIGO],TNOMINA[AFP])</f>
        <v>287</v>
      </c>
      <c r="T1117" s="34">
        <f>_xlfn.XLOOKUP(Tabla15[[#This Row],[COD]],TNOMINA[CODIGO],TNOMINA[Otros Descuentos])</f>
        <v>0</v>
      </c>
      <c r="U1117" s="34">
        <f>_xlfn.XLOOKUP(Tabla15[[#This Row],[COD]],TNOMINA[CODIGO],TNOMINA[sneto])</f>
        <v>9384</v>
      </c>
      <c r="V1117" s="21" t="str" cm="1">
        <f t="array" ref="V1117">_xlfn.XLOOKUP(Tabla15[[#This Row],[cedula]],MINC_022025[NUMERO_DOCUMENTO],LEFT(MINC_022025[GENERO],1))</f>
        <v>M</v>
      </c>
      <c r="W1117" s="56" t="str">
        <f>_xlfn.XLOOKUP(Tabla15[[#This Row],[DIRECCIÓN O DEPARTAMENTO]],MINC_022025[LUGAR_FUNCIONES],MINC_022025[LUGAR_FUNCIONES_CODIGO])</f>
        <v>01.83.00.00.00.18</v>
      </c>
      <c r="X1117" s="21">
        <f>LEN(Tabla15[[#This Row],[CODIGO LUGAR]])</f>
        <v>17</v>
      </c>
      <c r="Y1117" s="21" cm="1">
        <f t="array" ref="Y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5">
      <c r="A1118" s="42" t="str">
        <f>Tabla15[[#This Row],[cedula]]&amp;Tabla15[[#This Row],[CTA]]&amp;Tabla15[[#This Row],[prog]]</f>
        <v>001019588092.1.1.2.0801</v>
      </c>
      <c r="B1118" s="21" t="s">
        <v>1786</v>
      </c>
      <c r="C1118" s="59" t="s">
        <v>1807</v>
      </c>
      <c r="D1118" s="59" t="s">
        <v>5730</v>
      </c>
      <c r="E1118" s="59" t="s">
        <v>5731</v>
      </c>
      <c r="F1118" s="59" t="s">
        <v>1911</v>
      </c>
      <c r="G1118" s="59" t="s">
        <v>1671</v>
      </c>
      <c r="H1118" s="21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118" s="21" t="str">
        <f>_xlfn.XLOOKUP(Tabla15[[#This Row],[cedula]],MINC_022025[CATEGORIA_PROPIA],MINC_022025[CARGO],_xlfn.XLOOKUP(Tabla15[[#This Row],[COD]],TNOMINA[CODIGO],TNOMINA[cargo]))</f>
        <v>INSPECTOR DE ESP. PUBLICO</v>
      </c>
      <c r="J1118" s="21" t="str">
        <f>_xlfn.XLOOKUP(Tabla15[[#This Row],[cedula]],MINC_022025[NUMERO_DOCUMENTO],MINC_022025[LUGAR_FUNCIONES])</f>
        <v>COMISION NACIONAL DE ESPECTACULOS PUBLICOS Y RADIOFONIA</v>
      </c>
      <c r="K11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8" s="21" t="str">
        <f>_xlfn.XLOOKUP(Tabla15[[#This Row],[CARGO]],TSIMPLIFICADO[CARGO],TSIMPLIFICADO[CATEGORIA DEL SERVIDOR],Tabla15[[#This Row],[TIPO]])</f>
        <v>TEMPORALES</v>
      </c>
      <c r="M1118" s="21" t="str">
        <f>IF(Tabla15[[#This Row],[CTA]]="2.1.1.3.01","TRAMITE DE PENSION",IF(Tabla15[[#This Row],[CAT1]]&lt;&gt;"",Tabla15[[#This Row],[CAT1]],Tabla15[[#This Row],[CAT2]]))</f>
        <v>TEMPORALES</v>
      </c>
      <c r="N1118" s="86">
        <f>_xlfn.XLOOKUP(Tabla15[[#This Row],[cedula]],TFECHA[cedula],TFECHA[desde],"")</f>
        <v>45170</v>
      </c>
      <c r="O1118" s="86" t="str">
        <f>_xlfn.XLOOKUP(Tabla15[[#This Row],[cedula]],TFECHA[cedula],TFECHA[hasta],"")</f>
        <v>N/A</v>
      </c>
      <c r="P1118" s="34">
        <f>_xlfn.XLOOKUP(Tabla15[[#This Row],[COD]],TNOMINA[CODIGO],TNOMINA[sbruto])</f>
        <v>10000</v>
      </c>
      <c r="Q1118" s="34">
        <f>_xlfn.XLOOKUP(Tabla15[[#This Row],[COD]],TNOMINA[CODIGO],TNOMINA[ISR])</f>
        <v>0</v>
      </c>
      <c r="R1118" s="34">
        <f>_xlfn.XLOOKUP(Tabla15[[#This Row],[COD]],TNOMINA[CODIGO],TNOMINA[SFS])</f>
        <v>304</v>
      </c>
      <c r="S1118" s="34">
        <f>_xlfn.XLOOKUP(Tabla15[[#This Row],[COD]],TNOMINA[CODIGO],TNOMINA[AFP])</f>
        <v>287</v>
      </c>
      <c r="T1118" s="34">
        <f>_xlfn.XLOOKUP(Tabla15[[#This Row],[COD]],TNOMINA[CODIGO],TNOMINA[Otros Descuentos])</f>
        <v>0</v>
      </c>
      <c r="U1118" s="34">
        <f>_xlfn.XLOOKUP(Tabla15[[#This Row],[COD]],TNOMINA[CODIGO],TNOMINA[sneto])</f>
        <v>9384</v>
      </c>
      <c r="V1118" s="21" t="str" cm="1">
        <f t="array" ref="V1118">_xlfn.XLOOKUP(Tabla15[[#This Row],[cedula]],MINC_022025[NUMERO_DOCUMENTO],LEFT(MINC_022025[GENERO],1))</f>
        <v>F</v>
      </c>
      <c r="W1118" s="56" t="str">
        <f>_xlfn.XLOOKUP(Tabla15[[#This Row],[DIRECCIÓN O DEPARTAMENTO]],MINC_022025[LUGAR_FUNCIONES],MINC_022025[LUGAR_FUNCIONES_CODIGO])</f>
        <v>01.83.00.00.00.18</v>
      </c>
      <c r="X1118" s="21">
        <f>LEN(Tabla15[[#This Row],[CODIGO LUGAR]])</f>
        <v>17</v>
      </c>
      <c r="Y1118" s="21" cm="1">
        <f t="array" ref="Y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5">
      <c r="A1119" s="42" t="str">
        <f>Tabla15[[#This Row],[cedula]]&amp;Tabla15[[#This Row],[CTA]]&amp;Tabla15[[#This Row],[prog]]</f>
        <v>402006783612.1.1.2.0801</v>
      </c>
      <c r="B1119" s="21" t="s">
        <v>1786</v>
      </c>
      <c r="C1119" s="59" t="s">
        <v>1807</v>
      </c>
      <c r="D1119" s="59" t="s">
        <v>5730</v>
      </c>
      <c r="E1119" s="59" t="s">
        <v>5731</v>
      </c>
      <c r="F1119" s="59" t="s">
        <v>1911</v>
      </c>
      <c r="G1119" s="59" t="s">
        <v>1716</v>
      </c>
      <c r="H1119" s="21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119" s="21" t="str">
        <f>_xlfn.XLOOKUP(Tabla15[[#This Row],[cedula]],MINC_022025[CATEGORIA_PROPIA],MINC_022025[CARGO],_xlfn.XLOOKUP(Tabla15[[#This Row],[COD]],TNOMINA[CODIGO],TNOMINA[cargo]))</f>
        <v>INSPECTOR DE ESP. PUBLICO</v>
      </c>
      <c r="J1119" s="21" t="str">
        <f>_xlfn.XLOOKUP(Tabla15[[#This Row],[cedula]],MINC_022025[NUMERO_DOCUMENTO],MINC_022025[LUGAR_FUNCIONES])</f>
        <v>COMISION NACIONAL DE ESPECTACULOS PUBLICOS Y RADIOFONIA</v>
      </c>
      <c r="K11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19" s="21" t="str">
        <f>_xlfn.XLOOKUP(Tabla15[[#This Row],[CARGO]],TSIMPLIFICADO[CARGO],TSIMPLIFICADO[CATEGORIA DEL SERVIDOR],Tabla15[[#This Row],[TIPO]])</f>
        <v>TEMPORALES</v>
      </c>
      <c r="M1119" s="21" t="str">
        <f>IF(Tabla15[[#This Row],[CTA]]="2.1.1.3.01","TRAMITE DE PENSION",IF(Tabla15[[#This Row],[CAT1]]&lt;&gt;"",Tabla15[[#This Row],[CAT1]],Tabla15[[#This Row],[CAT2]]))</f>
        <v>TEMPORALES</v>
      </c>
      <c r="N1119" s="86">
        <f>_xlfn.XLOOKUP(Tabla15[[#This Row],[cedula]],TFECHA[cedula],TFECHA[desde],"")</f>
        <v>45170</v>
      </c>
      <c r="O1119" s="86" t="str">
        <f>_xlfn.XLOOKUP(Tabla15[[#This Row],[cedula]],TFECHA[cedula],TFECHA[hasta],"")</f>
        <v>N/A</v>
      </c>
      <c r="P1119" s="34">
        <f>_xlfn.XLOOKUP(Tabla15[[#This Row],[COD]],TNOMINA[CODIGO],TNOMINA[sbruto])</f>
        <v>10000</v>
      </c>
      <c r="Q1119" s="34">
        <f>_xlfn.XLOOKUP(Tabla15[[#This Row],[COD]],TNOMINA[CODIGO],TNOMINA[ISR])</f>
        <v>0</v>
      </c>
      <c r="R1119" s="34">
        <f>_xlfn.XLOOKUP(Tabla15[[#This Row],[COD]],TNOMINA[CODIGO],TNOMINA[SFS])</f>
        <v>304</v>
      </c>
      <c r="S1119" s="34">
        <f>_xlfn.XLOOKUP(Tabla15[[#This Row],[COD]],TNOMINA[CODIGO],TNOMINA[AFP])</f>
        <v>287</v>
      </c>
      <c r="T1119" s="34">
        <f>_xlfn.XLOOKUP(Tabla15[[#This Row],[COD]],TNOMINA[CODIGO],TNOMINA[Otros Descuentos])</f>
        <v>0</v>
      </c>
      <c r="U1119" s="34">
        <f>_xlfn.XLOOKUP(Tabla15[[#This Row],[COD]],TNOMINA[CODIGO],TNOMINA[sneto])</f>
        <v>9384</v>
      </c>
      <c r="V1119" s="21" t="str" cm="1">
        <f t="array" ref="V1119">_xlfn.XLOOKUP(Tabla15[[#This Row],[cedula]],MINC_022025[NUMERO_DOCUMENTO],LEFT(MINC_022025[GENERO],1))</f>
        <v>M</v>
      </c>
      <c r="W1119" s="56" t="str">
        <f>_xlfn.XLOOKUP(Tabla15[[#This Row],[DIRECCIÓN O DEPARTAMENTO]],MINC_022025[LUGAR_FUNCIONES],MINC_022025[LUGAR_FUNCIONES_CODIGO])</f>
        <v>01.83.00.00.00.18</v>
      </c>
      <c r="X1119" s="21">
        <f>LEN(Tabla15[[#This Row],[CODIGO LUGAR]])</f>
        <v>17</v>
      </c>
      <c r="Y1119" s="21" cm="1">
        <f t="array" ref="Y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5">
      <c r="A1120" s="42" t="str">
        <f>Tabla15[[#This Row],[cedula]]&amp;Tabla15[[#This Row],[CTA]]&amp;Tabla15[[#This Row],[prog]]</f>
        <v>402127342102.1.1.2.0801</v>
      </c>
      <c r="B1120" s="21" t="s">
        <v>1786</v>
      </c>
      <c r="C1120" s="59" t="s">
        <v>1807</v>
      </c>
      <c r="D1120" s="59" t="s">
        <v>5730</v>
      </c>
      <c r="E1120" s="59" t="s">
        <v>5731</v>
      </c>
      <c r="F1120" s="59" t="s">
        <v>1911</v>
      </c>
      <c r="G1120" s="59" t="s">
        <v>1739</v>
      </c>
      <c r="H1120" s="21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120" s="21" t="str">
        <f>_xlfn.XLOOKUP(Tabla15[[#This Row],[cedula]],MINC_022025[CATEGORIA_PROPIA],MINC_022025[CARGO],_xlfn.XLOOKUP(Tabla15[[#This Row],[COD]],TNOMINA[CODIGO],TNOMINA[cargo]))</f>
        <v>INSPECTOR DE ESP. PUBLICO</v>
      </c>
      <c r="J1120" s="21" t="str">
        <f>_xlfn.XLOOKUP(Tabla15[[#This Row],[cedula]],MINC_022025[NUMERO_DOCUMENTO],MINC_022025[LUGAR_FUNCIONES])</f>
        <v>COMISION NACIONAL DE ESPECTACULOS PUBLICOS Y RADIOFONIA</v>
      </c>
      <c r="K11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0" s="21" t="str">
        <f>_xlfn.XLOOKUP(Tabla15[[#This Row],[CARGO]],TSIMPLIFICADO[CARGO],TSIMPLIFICADO[CATEGORIA DEL SERVIDOR],Tabla15[[#This Row],[TIPO]])</f>
        <v>TEMPORALES</v>
      </c>
      <c r="M1120" s="21" t="str">
        <f>IF(Tabla15[[#This Row],[CTA]]="2.1.1.3.01","TRAMITE DE PENSION",IF(Tabla15[[#This Row],[CAT1]]&lt;&gt;"",Tabla15[[#This Row],[CAT1]],Tabla15[[#This Row],[CAT2]]))</f>
        <v>TEMPORALES</v>
      </c>
      <c r="N1120" s="86">
        <f>_xlfn.XLOOKUP(Tabla15[[#This Row],[cedula]],TFECHA[cedula],TFECHA[desde],"")</f>
        <v>45170</v>
      </c>
      <c r="O1120" s="86" t="str">
        <f>_xlfn.XLOOKUP(Tabla15[[#This Row],[cedula]],TFECHA[cedula],TFECHA[hasta],"")</f>
        <v>N/A</v>
      </c>
      <c r="P1120" s="34">
        <f>_xlfn.XLOOKUP(Tabla15[[#This Row],[COD]],TNOMINA[CODIGO],TNOMINA[sbruto])</f>
        <v>10000</v>
      </c>
      <c r="Q1120" s="34">
        <f>_xlfn.XLOOKUP(Tabla15[[#This Row],[COD]],TNOMINA[CODIGO],TNOMINA[ISR])</f>
        <v>0</v>
      </c>
      <c r="R1120" s="34">
        <f>_xlfn.XLOOKUP(Tabla15[[#This Row],[COD]],TNOMINA[CODIGO],TNOMINA[SFS])</f>
        <v>304</v>
      </c>
      <c r="S1120" s="34">
        <f>_xlfn.XLOOKUP(Tabla15[[#This Row],[COD]],TNOMINA[CODIGO],TNOMINA[AFP])</f>
        <v>287</v>
      </c>
      <c r="T1120" s="34">
        <f>_xlfn.XLOOKUP(Tabla15[[#This Row],[COD]],TNOMINA[CODIGO],TNOMINA[Otros Descuentos])</f>
        <v>0</v>
      </c>
      <c r="U1120" s="34">
        <f>_xlfn.XLOOKUP(Tabla15[[#This Row],[COD]],TNOMINA[CODIGO],TNOMINA[sneto])</f>
        <v>9384</v>
      </c>
      <c r="V1120" s="21" t="str" cm="1">
        <f t="array" ref="V1120">_xlfn.XLOOKUP(Tabla15[[#This Row],[cedula]],MINC_022025[NUMERO_DOCUMENTO],LEFT(MINC_022025[GENERO],1))</f>
        <v>F</v>
      </c>
      <c r="W1120" s="56" t="str">
        <f>_xlfn.XLOOKUP(Tabla15[[#This Row],[DIRECCIÓN O DEPARTAMENTO]],MINC_022025[LUGAR_FUNCIONES],MINC_022025[LUGAR_FUNCIONES_CODIGO])</f>
        <v>01.83.00.00.00.18</v>
      </c>
      <c r="X1120" s="21">
        <f>LEN(Tabla15[[#This Row],[CODIGO LUGAR]])</f>
        <v>17</v>
      </c>
      <c r="Y1120" s="21" cm="1">
        <f t="array" ref="Y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5">
      <c r="A1121" s="42" t="str">
        <f>Tabla15[[#This Row],[cedula]]&amp;Tabla15[[#This Row],[CTA]]&amp;Tabla15[[#This Row],[prog]]</f>
        <v>001020301522.1.1.2.0801</v>
      </c>
      <c r="B1121" s="21" t="s">
        <v>1786</v>
      </c>
      <c r="C1121" s="59" t="s">
        <v>1807</v>
      </c>
      <c r="D1121" s="59" t="s">
        <v>5730</v>
      </c>
      <c r="E1121" s="59" t="s">
        <v>5731</v>
      </c>
      <c r="F1121" s="59" t="s">
        <v>1911</v>
      </c>
      <c r="G1121" s="59" t="s">
        <v>1296</v>
      </c>
      <c r="H1121" s="21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121" s="21" t="str">
        <f>_xlfn.XLOOKUP(Tabla15[[#This Row],[cedula]],MINC_022025[CATEGORIA_PROPIA],MINC_022025[CARGO],_xlfn.XLOOKUP(Tabla15[[#This Row],[COD]],TNOMINA[CODIGO],TNOMINA[cargo]))</f>
        <v>ENCARGADO (A)</v>
      </c>
      <c r="J1121" s="21" t="str">
        <f>_xlfn.XLOOKUP(Tabla15[[#This Row],[cedula]],MINC_022025[NUMERO_DOCUMENTO],MINC_022025[LUGAR_FUNCIONES])</f>
        <v>DEPARTAMENTO DE PROTOCOLO Y EVENTOS</v>
      </c>
      <c r="K11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1" s="21" t="str">
        <f>_xlfn.XLOOKUP(Tabla15[[#This Row],[CARGO]],TSIMPLIFICADO[CARGO],TSIMPLIFICADO[CATEGORIA DEL SERVIDOR],Tabla15[[#This Row],[TIPO]])</f>
        <v>TEMPORALES</v>
      </c>
      <c r="M1121" s="21" t="str">
        <f>IF(Tabla15[[#This Row],[CTA]]="2.1.1.3.01","TRAMITE DE PENSION",IF(Tabla15[[#This Row],[CAT1]]&lt;&gt;"",Tabla15[[#This Row],[CAT1]],Tabla15[[#This Row],[CAT2]]))</f>
        <v>TEMPORALES</v>
      </c>
      <c r="N1121" s="86">
        <f>_xlfn.XLOOKUP(Tabla15[[#This Row],[cedula]],TFECHA[cedula],TFECHA[desde],"")</f>
        <v>45717</v>
      </c>
      <c r="O1121" s="86" t="str">
        <f>_xlfn.XLOOKUP(Tabla15[[#This Row],[cedula]],TFECHA[cedula],TFECHA[hasta],"")</f>
        <v>N/A</v>
      </c>
      <c r="P1121" s="34">
        <f>_xlfn.XLOOKUP(Tabla15[[#This Row],[COD]],TNOMINA[CODIGO],TNOMINA[sbruto])</f>
        <v>145000</v>
      </c>
      <c r="Q1121" s="34">
        <f>_xlfn.XLOOKUP(Tabla15[[#This Row],[COD]],TNOMINA[CODIGO],TNOMINA[ISR])</f>
        <v>22690.49</v>
      </c>
      <c r="R1121" s="34">
        <f>_xlfn.XLOOKUP(Tabla15[[#This Row],[COD]],TNOMINA[CODIGO],TNOMINA[SFS])</f>
        <v>4408</v>
      </c>
      <c r="S1121" s="34">
        <f>_xlfn.XLOOKUP(Tabla15[[#This Row],[COD]],TNOMINA[CODIGO],TNOMINA[AFP])</f>
        <v>4161.5</v>
      </c>
      <c r="T1121" s="34">
        <f>_xlfn.XLOOKUP(Tabla15[[#This Row],[COD]],TNOMINA[CODIGO],TNOMINA[Otros Descuentos])</f>
        <v>425</v>
      </c>
      <c r="U1121" s="34">
        <f>_xlfn.XLOOKUP(Tabla15[[#This Row],[COD]],TNOMINA[CODIGO],TNOMINA[sneto])</f>
        <v>113315.01</v>
      </c>
      <c r="V1121" s="21" t="str" cm="1">
        <f t="array" ref="V1121">_xlfn.XLOOKUP(Tabla15[[#This Row],[cedula]],MINC_022025[NUMERO_DOCUMENTO],LEFT(MINC_022025[GENERO],1))</f>
        <v>F</v>
      </c>
      <c r="W1121" s="56" t="str">
        <f>_xlfn.XLOOKUP(Tabla15[[#This Row],[DIRECCIÓN O DEPARTAMENTO]],MINC_022025[LUGAR_FUNCIONES],MINC_022025[LUGAR_FUNCIONES_CODIGO])</f>
        <v>01.83.00.00.00.22</v>
      </c>
      <c r="X1121" s="21">
        <f>LEN(Tabla15[[#This Row],[CODIGO LUGAR]])</f>
        <v>17</v>
      </c>
      <c r="Y1121" s="21" cm="1">
        <f t="array" ref="Y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5">
      <c r="A1122" s="42" t="str">
        <f>Tabla15[[#This Row],[cedula]]&amp;Tabla15[[#This Row],[CTA]]&amp;Tabla15[[#This Row],[prog]]</f>
        <v>001091927242.1.1.2.0801</v>
      </c>
      <c r="B1122" s="21" t="s">
        <v>1786</v>
      </c>
      <c r="C1122" s="35" t="s">
        <v>1807</v>
      </c>
      <c r="D1122" s="35" t="s">
        <v>5730</v>
      </c>
      <c r="E1122" s="60" t="s">
        <v>5731</v>
      </c>
      <c r="F1122" s="35" t="s">
        <v>1911</v>
      </c>
      <c r="G1122" s="35" t="s">
        <v>1691</v>
      </c>
      <c r="H1122" s="21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122" s="21" t="str">
        <f>_xlfn.XLOOKUP(Tabla15[[#This Row],[cedula]],MINC_022025[CATEGORIA_PROPIA],MINC_022025[CARGO],_xlfn.XLOOKUP(Tabla15[[#This Row],[COD]],TNOMINA[CODIGO],TNOMINA[cargo]))</f>
        <v>COORDINADOR (A)</v>
      </c>
      <c r="J1122" s="21" t="str">
        <f>_xlfn.XLOOKUP(Tabla15[[#This Row],[cedula]],MINC_022025[NUMERO_DOCUMENTO],MINC_022025[LUGAR_FUNCIONES])</f>
        <v>DEPARTAMENTO DE PROTOCOLO Y EVENTOS</v>
      </c>
      <c r="K11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2" s="21" t="str">
        <f>_xlfn.XLOOKUP(Tabla15[[#This Row],[CARGO]],TSIMPLIFICADO[CARGO],TSIMPLIFICADO[CATEGORIA DEL SERVIDOR],Tabla15[[#This Row],[TIPO]])</f>
        <v>TEMPORALES</v>
      </c>
      <c r="M1122" s="21" t="str">
        <f>IF(Tabla15[[#This Row],[CTA]]="2.1.1.3.01","TRAMITE DE PENSION",IF(Tabla15[[#This Row],[CAT1]]&lt;&gt;"",Tabla15[[#This Row],[CAT1]],Tabla15[[#This Row],[CAT2]]))</f>
        <v>TEMPORALES</v>
      </c>
      <c r="N1122" s="86">
        <f>_xlfn.XLOOKUP(Tabla15[[#This Row],[cedula]],TFECHA[cedula],TFECHA[desde],"")</f>
        <v>45261</v>
      </c>
      <c r="O1122" s="86" t="str">
        <f>_xlfn.XLOOKUP(Tabla15[[#This Row],[cedula]],TFECHA[cedula],TFECHA[hasta],"")</f>
        <v>N/A</v>
      </c>
      <c r="P1122" s="34">
        <f>_xlfn.XLOOKUP(Tabla15[[#This Row],[COD]],TNOMINA[CODIGO],TNOMINA[sbruto])</f>
        <v>90000</v>
      </c>
      <c r="Q1122" s="34">
        <f>_xlfn.XLOOKUP(Tabla15[[#This Row],[COD]],TNOMINA[CODIGO],TNOMINA[ISR])</f>
        <v>9753.1200000000008</v>
      </c>
      <c r="R1122" s="34">
        <f>_xlfn.XLOOKUP(Tabla15[[#This Row],[COD]],TNOMINA[CODIGO],TNOMINA[SFS])</f>
        <v>2736</v>
      </c>
      <c r="S1122" s="34">
        <f>_xlfn.XLOOKUP(Tabla15[[#This Row],[COD]],TNOMINA[CODIGO],TNOMINA[AFP])</f>
        <v>2583</v>
      </c>
      <c r="T1122" s="34">
        <f>_xlfn.XLOOKUP(Tabla15[[#This Row],[COD]],TNOMINA[CODIGO],TNOMINA[Otros Descuentos])</f>
        <v>25</v>
      </c>
      <c r="U1122" s="34">
        <f>_xlfn.XLOOKUP(Tabla15[[#This Row],[COD]],TNOMINA[CODIGO],TNOMINA[sneto])</f>
        <v>74902.880000000005</v>
      </c>
      <c r="V1122" s="21" t="str" cm="1">
        <f t="array" ref="V1122">_xlfn.XLOOKUP(Tabla15[[#This Row],[cedula]],MINC_022025[NUMERO_DOCUMENTO],LEFT(MINC_022025[GENERO],1))</f>
        <v>F</v>
      </c>
      <c r="W1122" s="56" t="str">
        <f>_xlfn.XLOOKUP(Tabla15[[#This Row],[DIRECCIÓN O DEPARTAMENTO]],MINC_022025[LUGAR_FUNCIONES],MINC_022025[LUGAR_FUNCIONES_CODIGO])</f>
        <v>01.83.00.00.00.22</v>
      </c>
      <c r="X1122" s="21">
        <f>LEN(Tabla15[[#This Row],[CODIGO LUGAR]])</f>
        <v>17</v>
      </c>
      <c r="Y1122" s="21" cm="1">
        <f t="array" ref="Y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5">
      <c r="A1123" s="42" t="str">
        <f>Tabla15[[#This Row],[cedula]]&amp;Tabla15[[#This Row],[CTA]]&amp;Tabla15[[#This Row],[prog]]</f>
        <v>001143882912.1.1.2.0801</v>
      </c>
      <c r="B1123" s="21" t="s">
        <v>1786</v>
      </c>
      <c r="C1123" s="59" t="s">
        <v>1807</v>
      </c>
      <c r="D1123" s="59" t="s">
        <v>5730</v>
      </c>
      <c r="E1123" s="59" t="s">
        <v>5731</v>
      </c>
      <c r="F1123" s="59" t="s">
        <v>1911</v>
      </c>
      <c r="G1123" s="59" t="s">
        <v>1971</v>
      </c>
      <c r="H1123" s="21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123" s="21" t="str">
        <f>_xlfn.XLOOKUP(Tabla15[[#This Row],[cedula]],MINC_022025[CATEGORIA_PROPIA],MINC_022025[CARGO],_xlfn.XLOOKUP(Tabla15[[#This Row],[COD]],TNOMINA[CODIGO],TNOMINA[cargo]))</f>
        <v>GESTOR CULTURAL</v>
      </c>
      <c r="J1123" s="21" t="str">
        <f>_xlfn.XLOOKUP(Tabla15[[#This Row],[cedula]],MINC_022025[NUMERO_DOCUMENTO],MINC_022025[LUGAR_FUNCIONES])</f>
        <v>DEPARTAMENTO DE PROTOCOLO Y EVENTOS</v>
      </c>
      <c r="K11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3" s="21" t="str">
        <f>_xlfn.XLOOKUP(Tabla15[[#This Row],[CARGO]],TSIMPLIFICADO[CARGO],TSIMPLIFICADO[CATEGORIA DEL SERVIDOR],Tabla15[[#This Row],[TIPO]])</f>
        <v>TEMPORALES</v>
      </c>
      <c r="M1123" s="21" t="str">
        <f>IF(Tabla15[[#This Row],[CTA]]="2.1.1.3.01","TRAMITE DE PENSION",IF(Tabla15[[#This Row],[CAT1]]&lt;&gt;"",Tabla15[[#This Row],[CAT1]],Tabla15[[#This Row],[CAT2]]))</f>
        <v>TEMPORALES</v>
      </c>
      <c r="N1123" s="86">
        <f>_xlfn.XLOOKUP(Tabla15[[#This Row],[cedula]],TFECHA[cedula],TFECHA[desde],"")</f>
        <v>45474</v>
      </c>
      <c r="O1123" s="86" t="str">
        <f>_xlfn.XLOOKUP(Tabla15[[#This Row],[cedula]],TFECHA[cedula],TFECHA[hasta],"")</f>
        <v>N/A</v>
      </c>
      <c r="P1123" s="34">
        <f>_xlfn.XLOOKUP(Tabla15[[#This Row],[COD]],TNOMINA[CODIGO],TNOMINA[sbruto])</f>
        <v>70000</v>
      </c>
      <c r="Q1123" s="34">
        <f>_xlfn.XLOOKUP(Tabla15[[#This Row],[COD]],TNOMINA[CODIGO],TNOMINA[ISR])</f>
        <v>5368.48</v>
      </c>
      <c r="R1123" s="34">
        <f>_xlfn.XLOOKUP(Tabla15[[#This Row],[COD]],TNOMINA[CODIGO],TNOMINA[SFS])</f>
        <v>2128</v>
      </c>
      <c r="S1123" s="34">
        <f>_xlfn.XLOOKUP(Tabla15[[#This Row],[COD]],TNOMINA[CODIGO],TNOMINA[AFP])</f>
        <v>2009</v>
      </c>
      <c r="T1123" s="34">
        <f>_xlfn.XLOOKUP(Tabla15[[#This Row],[COD]],TNOMINA[CODIGO],TNOMINA[Otros Descuentos])</f>
        <v>11841.520000000004</v>
      </c>
      <c r="U1123" s="34">
        <f>_xlfn.XLOOKUP(Tabla15[[#This Row],[COD]],TNOMINA[CODIGO],TNOMINA[sneto])</f>
        <v>48653</v>
      </c>
      <c r="V1123" s="21" t="str" cm="1">
        <f t="array" ref="V1123">_xlfn.XLOOKUP(Tabla15[[#This Row],[cedula]],MINC_022025[NUMERO_DOCUMENTO],LEFT(MINC_022025[GENERO],1))</f>
        <v>F</v>
      </c>
      <c r="W1123" s="56" t="str">
        <f>_xlfn.XLOOKUP(Tabla15[[#This Row],[DIRECCIÓN O DEPARTAMENTO]],MINC_022025[LUGAR_FUNCIONES],MINC_022025[LUGAR_FUNCIONES_CODIGO])</f>
        <v>01.83.00.00.00.22</v>
      </c>
      <c r="X1123" s="21">
        <f>LEN(Tabla15[[#This Row],[CODIGO LUGAR]])</f>
        <v>17</v>
      </c>
      <c r="Y1123" s="21" cm="1">
        <f t="array" ref="Y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5">
      <c r="A1124" s="42" t="str">
        <f>Tabla15[[#This Row],[cedula]]&amp;Tabla15[[#This Row],[CTA]]&amp;Tabla15[[#This Row],[prog]]</f>
        <v>224008100772.1.1.2.0801</v>
      </c>
      <c r="B1124" s="21" t="s">
        <v>1786</v>
      </c>
      <c r="C1124" s="59" t="s">
        <v>1807</v>
      </c>
      <c r="D1124" s="59" t="s">
        <v>5730</v>
      </c>
      <c r="E1124" s="59" t="s">
        <v>5731</v>
      </c>
      <c r="F1124" s="59" t="s">
        <v>1911</v>
      </c>
      <c r="G1124" s="59" t="s">
        <v>3012</v>
      </c>
      <c r="H1124" s="21" t="str">
        <f>_xlfn.XLOOKUP(Tabla15[[#This Row],[cedula]],MINC_022025[CATEGORIA_PROPIA],MINC_022025[FECHA_INGRESO_PRIMER_CARGO],_xlfn.XLOOKUP(Tabla15[[#This Row],[COD]],TNOMINA[CODIGO],TNOMINA[nombre]))</f>
        <v>ANGEL GERALDO VIDAL</v>
      </c>
      <c r="I1124" s="21" t="str">
        <f>_xlfn.XLOOKUP(Tabla15[[#This Row],[cedula]],MINC_022025[CATEGORIA_PROPIA],MINC_022025[CARGO],_xlfn.XLOOKUP(Tabla15[[#This Row],[COD]],TNOMINA[CODIGO],TNOMINA[cargo]))</f>
        <v>TECNICO DE SONIDO</v>
      </c>
      <c r="J1124" s="21" t="str">
        <f>_xlfn.XLOOKUP(Tabla15[[#This Row],[cedula]],MINC_022025[NUMERO_DOCUMENTO],MINC_022025[LUGAR_FUNCIONES])</f>
        <v>DEPARTAMENTO DE PROTOCOLO Y EVENTOS</v>
      </c>
      <c r="K11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4" s="21" t="str">
        <f>_xlfn.XLOOKUP(Tabla15[[#This Row],[CARGO]],TSIMPLIFICADO[CARGO],TSIMPLIFICADO[CATEGORIA DEL SERVIDOR],Tabla15[[#This Row],[TIPO]])</f>
        <v>TEMPORALES</v>
      </c>
      <c r="M1124" s="21" t="str">
        <f>IF(Tabla15[[#This Row],[CTA]]="2.1.1.3.01","TRAMITE DE PENSION",IF(Tabla15[[#This Row],[CAT1]]&lt;&gt;"",Tabla15[[#This Row],[CAT1]],Tabla15[[#This Row],[CAT2]]))</f>
        <v>TEMPORALES</v>
      </c>
      <c r="N1124" s="86">
        <f>_xlfn.XLOOKUP(Tabla15[[#This Row],[cedula]],TFECHA[cedula],TFECHA[desde],"")</f>
        <v>45566</v>
      </c>
      <c r="O1124" s="86" t="str">
        <f>_xlfn.XLOOKUP(Tabla15[[#This Row],[cedula]],TFECHA[cedula],TFECHA[hasta],"")</f>
        <v>N/A</v>
      </c>
      <c r="P1124" s="34">
        <f>_xlfn.XLOOKUP(Tabla15[[#This Row],[COD]],TNOMINA[CODIGO],TNOMINA[sbruto])</f>
        <v>40000</v>
      </c>
      <c r="Q1124" s="34">
        <f>_xlfn.XLOOKUP(Tabla15[[#This Row],[COD]],TNOMINA[CODIGO],TNOMINA[ISR])</f>
        <v>442.65</v>
      </c>
      <c r="R1124" s="34">
        <f>_xlfn.XLOOKUP(Tabla15[[#This Row],[COD]],TNOMINA[CODIGO],TNOMINA[SFS])</f>
        <v>1216</v>
      </c>
      <c r="S1124" s="34">
        <f>_xlfn.XLOOKUP(Tabla15[[#This Row],[COD]],TNOMINA[CODIGO],TNOMINA[AFP])</f>
        <v>1148</v>
      </c>
      <c r="T1124" s="34">
        <f>_xlfn.XLOOKUP(Tabla15[[#This Row],[COD]],TNOMINA[CODIGO],TNOMINA[Otros Descuentos])</f>
        <v>10706.079999999998</v>
      </c>
      <c r="U1124" s="34">
        <f>_xlfn.XLOOKUP(Tabla15[[#This Row],[COD]],TNOMINA[CODIGO],TNOMINA[sneto])</f>
        <v>26487.27</v>
      </c>
      <c r="V1124" s="21" t="str" cm="1">
        <f t="array" ref="V1124">_xlfn.XLOOKUP(Tabla15[[#This Row],[cedula]],MINC_022025[NUMERO_DOCUMENTO],LEFT(MINC_022025[GENERO],1))</f>
        <v>M</v>
      </c>
      <c r="W1124" s="56" t="str">
        <f>_xlfn.XLOOKUP(Tabla15[[#This Row],[DIRECCIÓN O DEPARTAMENTO]],MINC_022025[LUGAR_FUNCIONES],MINC_022025[LUGAR_FUNCIONES_CODIGO])</f>
        <v>01.83.00.00.00.22</v>
      </c>
      <c r="X1124" s="21">
        <f>LEN(Tabla15[[#This Row],[CODIGO LUGAR]])</f>
        <v>17</v>
      </c>
      <c r="Y1124" s="21" cm="1">
        <f t="array" ref="Y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5">
      <c r="A1125" s="42" t="str">
        <f>Tabla15[[#This Row],[cedula]]&amp;Tabla15[[#This Row],[CTA]]&amp;Tabla15[[#This Row],[prog]]</f>
        <v>001146917102.1.1.2.0801</v>
      </c>
      <c r="B1125" s="21" t="s">
        <v>1786</v>
      </c>
      <c r="C1125" s="59" t="s">
        <v>1807</v>
      </c>
      <c r="D1125" s="59" t="s">
        <v>5730</v>
      </c>
      <c r="E1125" s="59" t="s">
        <v>5731</v>
      </c>
      <c r="F1125" s="59" t="s">
        <v>1911</v>
      </c>
      <c r="G1125" s="59" t="s">
        <v>6213</v>
      </c>
      <c r="H1125" s="21" t="str">
        <f>_xlfn.XLOOKUP(Tabla15[[#This Row],[cedula]],MINC_022025[CATEGORIA_PROPIA],MINC_022025[FECHA_INGRESO_PRIMER_CARGO],_xlfn.XLOOKUP(Tabla15[[#This Row],[COD]],TNOMINA[CODIGO],TNOMINA[nombre]))</f>
        <v>SOELY BALAGUER GRULLON</v>
      </c>
      <c r="I1125" s="21" t="str">
        <f>_xlfn.XLOOKUP(Tabla15[[#This Row],[cedula]],MINC_022025[CATEGORIA_PROPIA],MINC_022025[CARGO],_xlfn.XLOOKUP(Tabla15[[#This Row],[COD]],TNOMINA[CODIGO],TNOMINA[cargo]))</f>
        <v>ENCARGADO (A)</v>
      </c>
      <c r="J1125" s="21" t="str">
        <f>_xlfn.XLOOKUP(Tabla15[[#This Row],[cedula]],MINC_022025[NUMERO_DOCUMENTO],MINC_022025[LUGAR_FUNCIONES])</f>
        <v>DEPARTAMENTO DE VINCULACION INTERINSTITUCIONAL-MC</v>
      </c>
      <c r="K11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5" s="21" t="str">
        <f>_xlfn.XLOOKUP(Tabla15[[#This Row],[CARGO]],TSIMPLIFICADO[CARGO],TSIMPLIFICADO[CATEGORIA DEL SERVIDOR],Tabla15[[#This Row],[TIPO]])</f>
        <v>TEMPORALES</v>
      </c>
      <c r="M1125" s="21" t="str">
        <f>IF(Tabla15[[#This Row],[CTA]]="2.1.1.3.01","TRAMITE DE PENSION",IF(Tabla15[[#This Row],[CAT1]]&lt;&gt;"",Tabla15[[#This Row],[CAT1]],Tabla15[[#This Row],[CAT2]]))</f>
        <v>TEMPORALES</v>
      </c>
      <c r="N1125" s="86">
        <f>_xlfn.XLOOKUP(Tabla15[[#This Row],[cedula]],TFECHA[cedula],TFECHA[desde],"")</f>
        <v>45717</v>
      </c>
      <c r="O1125" s="86" t="str">
        <f>_xlfn.XLOOKUP(Tabla15[[#This Row],[cedula]],TFECHA[cedula],TFECHA[hasta],"")</f>
        <v>N/A</v>
      </c>
      <c r="P1125" s="34">
        <f>_xlfn.XLOOKUP(Tabla15[[#This Row],[COD]],TNOMINA[CODIGO],TNOMINA[sbruto])</f>
        <v>150000</v>
      </c>
      <c r="Q1125" s="34">
        <f>_xlfn.XLOOKUP(Tabla15[[#This Row],[COD]],TNOMINA[CODIGO],TNOMINA[ISR])</f>
        <v>23866.62</v>
      </c>
      <c r="R1125" s="34">
        <f>_xlfn.XLOOKUP(Tabla15[[#This Row],[COD]],TNOMINA[CODIGO],TNOMINA[SFS])</f>
        <v>4560</v>
      </c>
      <c r="S1125" s="34">
        <f>_xlfn.XLOOKUP(Tabla15[[#This Row],[COD]],TNOMINA[CODIGO],TNOMINA[AFP])</f>
        <v>4305</v>
      </c>
      <c r="T1125" s="34">
        <f>_xlfn.XLOOKUP(Tabla15[[#This Row],[COD]],TNOMINA[CODIGO],TNOMINA[Otros Descuentos])</f>
        <v>25</v>
      </c>
      <c r="U1125" s="34">
        <f>_xlfn.XLOOKUP(Tabla15[[#This Row],[COD]],TNOMINA[CODIGO],TNOMINA[sneto])</f>
        <v>117243.38</v>
      </c>
      <c r="V1125" s="21" t="str" cm="1">
        <f t="array" ref="V1125">_xlfn.XLOOKUP(Tabla15[[#This Row],[cedula]],MINC_022025[NUMERO_DOCUMENTO],LEFT(MINC_022025[GENERO],1))</f>
        <v>F</v>
      </c>
      <c r="W1125" s="56" t="str">
        <f>_xlfn.XLOOKUP(Tabla15[[#This Row],[DIRECCIÓN O DEPARTAMENTO]],MINC_022025[LUGAR_FUNCIONES],MINC_022025[LUGAR_FUNCIONES_CODIGO])</f>
        <v>01.83.00.00.00.29</v>
      </c>
      <c r="X1125" s="21">
        <f>LEN(Tabla15[[#This Row],[CODIGO LUGAR]])</f>
        <v>17</v>
      </c>
      <c r="Y1125" s="21" cm="1">
        <f t="array" ref="Y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5">
      <c r="A1126" s="42" t="str">
        <f>Tabla15[[#This Row],[cedula]]&amp;Tabla15[[#This Row],[CTA]]&amp;Tabla15[[#This Row],[prog]]</f>
        <v>223002102042.1.1.2.0801</v>
      </c>
      <c r="B1126" s="21" t="s">
        <v>1786</v>
      </c>
      <c r="C1126" s="59" t="s">
        <v>1807</v>
      </c>
      <c r="D1126" s="59" t="s">
        <v>5730</v>
      </c>
      <c r="E1126" s="59" t="s">
        <v>5731</v>
      </c>
      <c r="F1126" s="59" t="s">
        <v>1911</v>
      </c>
      <c r="G1126" s="59" t="s">
        <v>2026</v>
      </c>
      <c r="H1126" s="21" t="str">
        <f>_xlfn.XLOOKUP(Tabla15[[#This Row],[cedula]],MINC_022025[CATEGORIA_PROPIA],MINC_022025[FECHA_INGRESO_PRIMER_CARGO],_xlfn.XLOOKUP(Tabla15[[#This Row],[COD]],TNOMINA[CODIGO],TNOMINA[nombre]))</f>
        <v>IRIS RAFAELA PEREZ DIAZ</v>
      </c>
      <c r="I1126" s="21" t="str">
        <f>_xlfn.XLOOKUP(Tabla15[[#This Row],[cedula]],MINC_022025[CATEGORIA_PROPIA],MINC_022025[CARGO],_xlfn.XLOOKUP(Tabla15[[#This Row],[COD]],TNOMINA[CODIGO],TNOMINA[cargo]))</f>
        <v>ENCARGADO (A)</v>
      </c>
      <c r="J1126" s="21" t="str">
        <f>_xlfn.XLOOKUP(Tabla15[[#This Row],[cedula]],MINC_022025[NUMERO_DOCUMENTO],MINC_022025[LUGAR_FUNCIONES])</f>
        <v>DEPARTAMENTO DE CORRESPONDENCIA Y ARCHIVO</v>
      </c>
      <c r="K11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6" s="21" t="str">
        <f>_xlfn.XLOOKUP(Tabla15[[#This Row],[CARGO]],TSIMPLIFICADO[CARGO],TSIMPLIFICADO[CATEGORIA DEL SERVIDOR],Tabla15[[#This Row],[TIPO]])</f>
        <v>TEMPORALES</v>
      </c>
      <c r="M1126" s="21" t="str">
        <f>IF(Tabla15[[#This Row],[CTA]]="2.1.1.3.01","TRAMITE DE PENSION",IF(Tabla15[[#This Row],[CAT1]]&lt;&gt;"",Tabla15[[#This Row],[CAT1]],Tabla15[[#This Row],[CAT2]]))</f>
        <v>TEMPORALES</v>
      </c>
      <c r="N1126" s="86">
        <f>_xlfn.XLOOKUP(Tabla15[[#This Row],[cedula]],TFECHA[cedula],TFECHA[desde],"")</f>
        <v>45627</v>
      </c>
      <c r="O1126" s="86" t="str">
        <f>_xlfn.XLOOKUP(Tabla15[[#This Row],[cedula]],TFECHA[cedula],TFECHA[hasta],"")</f>
        <v>N/A</v>
      </c>
      <c r="P1126" s="34">
        <f>_xlfn.XLOOKUP(Tabla15[[#This Row],[COD]],TNOMINA[CODIGO],TNOMINA[sbruto])</f>
        <v>135000</v>
      </c>
      <c r="Q1126" s="34">
        <f>_xlfn.XLOOKUP(Tabla15[[#This Row],[COD]],TNOMINA[CODIGO],TNOMINA[ISR])</f>
        <v>20338.240000000002</v>
      </c>
      <c r="R1126" s="34">
        <f>_xlfn.XLOOKUP(Tabla15[[#This Row],[COD]],TNOMINA[CODIGO],TNOMINA[SFS])</f>
        <v>4104</v>
      </c>
      <c r="S1126" s="34">
        <f>_xlfn.XLOOKUP(Tabla15[[#This Row],[COD]],TNOMINA[CODIGO],TNOMINA[AFP])</f>
        <v>3874.5</v>
      </c>
      <c r="T1126" s="34">
        <f>_xlfn.XLOOKUP(Tabla15[[#This Row],[COD]],TNOMINA[CODIGO],TNOMINA[Otros Descuentos])</f>
        <v>764.38999999999942</v>
      </c>
      <c r="U1126" s="34">
        <f>_xlfn.XLOOKUP(Tabla15[[#This Row],[COD]],TNOMINA[CODIGO],TNOMINA[sneto])</f>
        <v>105918.87</v>
      </c>
      <c r="V1126" s="21" t="str" cm="1">
        <f t="array" ref="V1126">_xlfn.XLOOKUP(Tabla15[[#This Row],[cedula]],MINC_022025[NUMERO_DOCUMENTO],LEFT(MINC_022025[GENERO],1))</f>
        <v>F</v>
      </c>
      <c r="W1126" s="56" t="str">
        <f>_xlfn.XLOOKUP(Tabla15[[#This Row],[DIRECCIÓN O DEPARTAMENTO]],MINC_022025[LUGAR_FUNCIONES],MINC_022025[LUGAR_FUNCIONES_CODIGO])</f>
        <v>01.83.00.00.11.01</v>
      </c>
      <c r="X1126" s="21">
        <f>LEN(Tabla15[[#This Row],[CODIGO LUGAR]])</f>
        <v>17</v>
      </c>
      <c r="Y1126" s="21" cm="1">
        <f t="array" ref="Y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5">
      <c r="A1127" s="42" t="str">
        <f>Tabla15[[#This Row],[cedula]]&amp;Tabla15[[#This Row],[CTA]]&amp;Tabla15[[#This Row],[prog]]</f>
        <v>041001568782.1.1.2.0801</v>
      </c>
      <c r="B1127" s="21" t="s">
        <v>1786</v>
      </c>
      <c r="C1127" s="59" t="s">
        <v>1807</v>
      </c>
      <c r="D1127" s="59" t="s">
        <v>5730</v>
      </c>
      <c r="E1127" s="59" t="s">
        <v>5731</v>
      </c>
      <c r="F1127" s="59" t="s">
        <v>1911</v>
      </c>
      <c r="G1127" s="59" t="s">
        <v>1685</v>
      </c>
      <c r="H1127" s="21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127" s="21" t="str">
        <f>_xlfn.XLOOKUP(Tabla15[[#This Row],[cedula]],MINC_022025[CATEGORIA_PROPIA],MINC_022025[CARGO],_xlfn.XLOOKUP(Tabla15[[#This Row],[COD]],TNOMINA[CODIGO],TNOMINA[cargo]))</f>
        <v>ENCARGADO (A)</v>
      </c>
      <c r="J1127" s="21" t="str">
        <f>_xlfn.XLOOKUP(Tabla15[[#This Row],[cedula]],MINC_022025[NUMERO_DOCUMENTO],MINC_022025[LUGAR_FUNCIONES])</f>
        <v>DEPARTAMENTO DE SERVICIOS GENERALES</v>
      </c>
      <c r="K11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7" s="21" t="str">
        <f>_xlfn.XLOOKUP(Tabla15[[#This Row],[CARGO]],TSIMPLIFICADO[CARGO],TSIMPLIFICADO[CATEGORIA DEL SERVIDOR],Tabla15[[#This Row],[TIPO]])</f>
        <v>TEMPORALES</v>
      </c>
      <c r="M1127" s="21" t="str">
        <f>IF(Tabla15[[#This Row],[CTA]]="2.1.1.3.01","TRAMITE DE PENSION",IF(Tabla15[[#This Row],[CAT1]]&lt;&gt;"",Tabla15[[#This Row],[CAT1]],Tabla15[[#This Row],[CAT2]]))</f>
        <v>TEMPORALES</v>
      </c>
      <c r="N1127" s="86">
        <f>_xlfn.XLOOKUP(Tabla15[[#This Row],[cedula]],TFECHA[cedula],TFECHA[desde],"")</f>
        <v>45292</v>
      </c>
      <c r="O1127" s="86" t="str">
        <f>_xlfn.XLOOKUP(Tabla15[[#This Row],[cedula]],TFECHA[cedula],TFECHA[hasta],"")</f>
        <v>N/A</v>
      </c>
      <c r="P1127" s="34">
        <f>_xlfn.XLOOKUP(Tabla15[[#This Row],[COD]],TNOMINA[CODIGO],TNOMINA[sbruto])</f>
        <v>135000</v>
      </c>
      <c r="Q1127" s="34">
        <f>_xlfn.XLOOKUP(Tabla15[[#This Row],[COD]],TNOMINA[CODIGO],TNOMINA[ISR])</f>
        <v>20338.240000000002</v>
      </c>
      <c r="R1127" s="34">
        <f>_xlfn.XLOOKUP(Tabla15[[#This Row],[COD]],TNOMINA[CODIGO],TNOMINA[SFS])</f>
        <v>4104</v>
      </c>
      <c r="S1127" s="34">
        <f>_xlfn.XLOOKUP(Tabla15[[#This Row],[COD]],TNOMINA[CODIGO],TNOMINA[AFP])</f>
        <v>3874.5</v>
      </c>
      <c r="T1127" s="34">
        <f>_xlfn.XLOOKUP(Tabla15[[#This Row],[COD]],TNOMINA[CODIGO],TNOMINA[Otros Descuentos])</f>
        <v>1579.4799999999959</v>
      </c>
      <c r="U1127" s="34">
        <f>_xlfn.XLOOKUP(Tabla15[[#This Row],[COD]],TNOMINA[CODIGO],TNOMINA[sneto])</f>
        <v>105103.78</v>
      </c>
      <c r="V1127" s="21" t="str" cm="1">
        <f t="array" ref="V1127">_xlfn.XLOOKUP(Tabla15[[#This Row],[cedula]],MINC_022025[NUMERO_DOCUMENTO],LEFT(MINC_022025[GENERO],1))</f>
        <v>F</v>
      </c>
      <c r="W1127" s="56" t="str">
        <f>_xlfn.XLOOKUP(Tabla15[[#This Row],[DIRECCIÓN O DEPARTAMENTO]],MINC_022025[LUGAR_FUNCIONES],MINC_022025[LUGAR_FUNCIONES_CODIGO])</f>
        <v>01.83.00.00.11.02</v>
      </c>
      <c r="X1127" s="21">
        <f>LEN(Tabla15[[#This Row],[CODIGO LUGAR]])</f>
        <v>17</v>
      </c>
      <c r="Y1127" s="21" cm="1">
        <f t="array" ref="Y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5">
      <c r="A1128" s="42" t="str">
        <f>Tabla15[[#This Row],[cedula]]&amp;Tabla15[[#This Row],[CTA]]&amp;Tabla15[[#This Row],[prog]]</f>
        <v>001046796182.1.1.2.0801</v>
      </c>
      <c r="B1128" s="21" t="s">
        <v>1786</v>
      </c>
      <c r="C1128" s="59" t="s">
        <v>1807</v>
      </c>
      <c r="D1128" s="59" t="s">
        <v>5730</v>
      </c>
      <c r="E1128" s="59" t="s">
        <v>5731</v>
      </c>
      <c r="F1128" s="59" t="s">
        <v>1911</v>
      </c>
      <c r="G1128" s="59" t="s">
        <v>6081</v>
      </c>
      <c r="H1128" s="21" t="str">
        <f>_xlfn.XLOOKUP(Tabla15[[#This Row],[cedula]],MINC_022025[CATEGORIA_PROPIA],MINC_022025[FECHA_INGRESO_PRIMER_CARGO],_xlfn.XLOOKUP(Tabla15[[#This Row],[COD]],TNOMINA[CODIGO],TNOMINA[nombre]))</f>
        <v>NELSON ALEXIS DE LEON SANTANA</v>
      </c>
      <c r="I1128" s="21" t="str">
        <f>_xlfn.XLOOKUP(Tabla15[[#This Row],[cedula]],MINC_022025[CATEGORIA_PROPIA],MINC_022025[CARGO],_xlfn.XLOOKUP(Tabla15[[#This Row],[COD]],TNOMINA[CODIGO],TNOMINA[cargo]))</f>
        <v>COORDINADOR ADMINISTRATIVO</v>
      </c>
      <c r="J1128" s="21" t="str">
        <f>_xlfn.XLOOKUP(Tabla15[[#This Row],[cedula]],MINC_022025[NUMERO_DOCUMENTO],MINC_022025[LUGAR_FUNCIONES])</f>
        <v>DEPARTAMENTO DE SERVICIOS GENERALES</v>
      </c>
      <c r="K11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8" s="21" t="str">
        <f>_xlfn.XLOOKUP(Tabla15[[#This Row],[CARGO]],TSIMPLIFICADO[CARGO],TSIMPLIFICADO[CATEGORIA DEL SERVIDOR],Tabla15[[#This Row],[TIPO]])</f>
        <v>TEMPORALES</v>
      </c>
      <c r="M1128" s="21" t="str">
        <f>IF(Tabla15[[#This Row],[CTA]]="2.1.1.3.01","TRAMITE DE PENSION",IF(Tabla15[[#This Row],[CAT1]]&lt;&gt;"",Tabla15[[#This Row],[CAT1]],Tabla15[[#This Row],[CAT2]]))</f>
        <v>TEMPORALES</v>
      </c>
      <c r="N1128" s="86">
        <f>_xlfn.XLOOKUP(Tabla15[[#This Row],[cedula]],TFECHA[cedula],TFECHA[desde],"")</f>
        <v>45717</v>
      </c>
      <c r="O1128" s="86" t="str">
        <f>_xlfn.XLOOKUP(Tabla15[[#This Row],[cedula]],TFECHA[cedula],TFECHA[hasta],"")</f>
        <v>N/A</v>
      </c>
      <c r="P1128" s="34">
        <f>_xlfn.XLOOKUP(Tabla15[[#This Row],[COD]],TNOMINA[CODIGO],TNOMINA[sbruto])</f>
        <v>60000</v>
      </c>
      <c r="Q1128" s="34">
        <f>_xlfn.XLOOKUP(Tabla15[[#This Row],[COD]],TNOMINA[CODIGO],TNOMINA[ISR])</f>
        <v>3486.68</v>
      </c>
      <c r="R1128" s="34">
        <f>_xlfn.XLOOKUP(Tabla15[[#This Row],[COD]],TNOMINA[CODIGO],TNOMINA[SFS])</f>
        <v>1824</v>
      </c>
      <c r="S1128" s="34">
        <f>_xlfn.XLOOKUP(Tabla15[[#This Row],[COD]],TNOMINA[CODIGO],TNOMINA[AFP])</f>
        <v>1722</v>
      </c>
      <c r="T1128" s="34">
        <f>_xlfn.XLOOKUP(Tabla15[[#This Row],[COD]],TNOMINA[CODIGO],TNOMINA[Otros Descuentos])</f>
        <v>25</v>
      </c>
      <c r="U1128" s="34">
        <f>_xlfn.XLOOKUP(Tabla15[[#This Row],[COD]],TNOMINA[CODIGO],TNOMINA[sneto])</f>
        <v>52942.32</v>
      </c>
      <c r="V1128" s="21" t="str" cm="1">
        <f t="array" ref="V1128">_xlfn.XLOOKUP(Tabla15[[#This Row],[cedula]],MINC_022025[NUMERO_DOCUMENTO],LEFT(MINC_022025[GENERO],1))</f>
        <v>M</v>
      </c>
      <c r="W1128" s="56" t="str">
        <f>_xlfn.XLOOKUP(Tabla15[[#This Row],[DIRECCIÓN O DEPARTAMENTO]],MINC_022025[LUGAR_FUNCIONES],MINC_022025[LUGAR_FUNCIONES_CODIGO])</f>
        <v>01.83.00.00.11.02</v>
      </c>
      <c r="X1128" s="21">
        <f>LEN(Tabla15[[#This Row],[CODIGO LUGAR]])</f>
        <v>17</v>
      </c>
      <c r="Y1128" s="21" cm="1">
        <f t="array" ref="Y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5">
      <c r="A1129" s="42" t="str">
        <f>Tabla15[[#This Row],[cedula]]&amp;Tabla15[[#This Row],[CTA]]&amp;Tabla15[[#This Row],[prog]]</f>
        <v>001013828442.1.1.2.0801</v>
      </c>
      <c r="B1129" s="21" t="s">
        <v>1786</v>
      </c>
      <c r="C1129" s="35" t="s">
        <v>1807</v>
      </c>
      <c r="D1129" s="35" t="s">
        <v>5730</v>
      </c>
      <c r="E1129" s="60" t="s">
        <v>5731</v>
      </c>
      <c r="F1129" s="35" t="s">
        <v>1911</v>
      </c>
      <c r="G1129" s="35" t="s">
        <v>6149</v>
      </c>
      <c r="H1129" s="21" t="str">
        <f>_xlfn.XLOOKUP(Tabla15[[#This Row],[cedula]],MINC_022025[CATEGORIA_PROPIA],MINC_022025[FECHA_INGRESO_PRIMER_CARGO],_xlfn.XLOOKUP(Tabla15[[#This Row],[COD]],TNOMINA[CODIGO],TNOMINA[nombre]))</f>
        <v>JOSE ABEL NOBOA ALMONTE</v>
      </c>
      <c r="I1129" s="21" t="str">
        <f>_xlfn.XLOOKUP(Tabla15[[#This Row],[cedula]],MINC_022025[CATEGORIA_PROPIA],MINC_022025[CARGO],_xlfn.XLOOKUP(Tabla15[[#This Row],[COD]],TNOMINA[CODIGO],TNOMINA[cargo]))</f>
        <v>DIRECTOR (A)</v>
      </c>
      <c r="J1129" s="21" t="str">
        <f>_xlfn.XLOOKUP(Tabla15[[#This Row],[cedula]],MINC_022025[NUMERO_DOCUMENTO],MINC_022025[LUGAR_FUNCIONES])</f>
        <v>DEPARTAMENTO DE INFRAESTRUCTURA CULTURAL-MC</v>
      </c>
      <c r="K11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29" s="21" t="str">
        <f>_xlfn.XLOOKUP(Tabla15[[#This Row],[CARGO]],TSIMPLIFICADO[CARGO],TSIMPLIFICADO[CATEGORIA DEL SERVIDOR],Tabla15[[#This Row],[TIPO]])</f>
        <v>TEMPORALES</v>
      </c>
      <c r="M1129" s="21" t="str">
        <f>IF(Tabla15[[#This Row],[CTA]]="2.1.1.3.01","TRAMITE DE PENSION",IF(Tabla15[[#This Row],[CAT1]]&lt;&gt;"",Tabla15[[#This Row],[CAT1]],Tabla15[[#This Row],[CAT2]]))</f>
        <v>TEMPORALES</v>
      </c>
      <c r="N1129" s="86">
        <f>_xlfn.XLOOKUP(Tabla15[[#This Row],[cedula]],TFECHA[cedula],TFECHA[desde],"")</f>
        <v>45717</v>
      </c>
      <c r="O1129" s="86" t="str">
        <f>_xlfn.XLOOKUP(Tabla15[[#This Row],[cedula]],TFECHA[cedula],TFECHA[hasta],"")</f>
        <v>N/A</v>
      </c>
      <c r="P1129" s="34">
        <f>_xlfn.XLOOKUP(Tabla15[[#This Row],[COD]],TNOMINA[CODIGO],TNOMINA[sbruto])</f>
        <v>170000</v>
      </c>
      <c r="Q1129" s="34">
        <f>_xlfn.XLOOKUP(Tabla15[[#This Row],[COD]],TNOMINA[CODIGO],TNOMINA[ISR])</f>
        <v>28571.119999999999</v>
      </c>
      <c r="R1129" s="34">
        <f>_xlfn.XLOOKUP(Tabla15[[#This Row],[COD]],TNOMINA[CODIGO],TNOMINA[SFS])</f>
        <v>5168</v>
      </c>
      <c r="S1129" s="34">
        <f>_xlfn.XLOOKUP(Tabla15[[#This Row],[COD]],TNOMINA[CODIGO],TNOMINA[AFP])</f>
        <v>4879</v>
      </c>
      <c r="T1129" s="34">
        <f>_xlfn.XLOOKUP(Tabla15[[#This Row],[COD]],TNOMINA[CODIGO],TNOMINA[Otros Descuentos])</f>
        <v>25</v>
      </c>
      <c r="U1129" s="34">
        <f>_xlfn.XLOOKUP(Tabla15[[#This Row],[COD]],TNOMINA[CODIGO],TNOMINA[sneto])</f>
        <v>131356.88</v>
      </c>
      <c r="V1129" s="21" t="str" cm="1">
        <f t="array" ref="V1129">_xlfn.XLOOKUP(Tabla15[[#This Row],[cedula]],MINC_022025[NUMERO_DOCUMENTO],LEFT(MINC_022025[GENERO],1))</f>
        <v>M</v>
      </c>
      <c r="W1129" s="56" t="str">
        <f>_xlfn.XLOOKUP(Tabla15[[#This Row],[DIRECCIÓN O DEPARTAMENTO]],MINC_022025[LUGAR_FUNCIONES],MINC_022025[LUGAR_FUNCIONES_CODIGO])</f>
        <v>01.83.00.00.11.04</v>
      </c>
      <c r="X1129" s="21">
        <f>LEN(Tabla15[[#This Row],[CODIGO LUGAR]])</f>
        <v>17</v>
      </c>
      <c r="Y1129" s="21" cm="1">
        <f t="array" ref="Y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5">
      <c r="A1130" s="42" t="str">
        <f>Tabla15[[#This Row],[cedula]]&amp;Tabla15[[#This Row],[CTA]]&amp;Tabla15[[#This Row],[prog]]</f>
        <v>002014912552.1.1.2.0801</v>
      </c>
      <c r="B1130" s="21" t="s">
        <v>1786</v>
      </c>
      <c r="C1130" s="59" t="s">
        <v>1807</v>
      </c>
      <c r="D1130" s="59" t="s">
        <v>5730</v>
      </c>
      <c r="E1130" s="59" t="s">
        <v>5731</v>
      </c>
      <c r="F1130" s="59" t="s">
        <v>1911</v>
      </c>
      <c r="G1130" s="59" t="s">
        <v>1710</v>
      </c>
      <c r="H1130" s="21" t="str">
        <f>_xlfn.XLOOKUP(Tabla15[[#This Row],[cedula]],MINC_022025[CATEGORIA_PROPIA],MINC_022025[FECHA_INGRESO_PRIMER_CARGO],_xlfn.XLOOKUP(Tabla15[[#This Row],[COD]],TNOMINA[CODIGO],TNOMINA[nombre]))</f>
        <v>MAXILANIA FERREIRA RUIZ</v>
      </c>
      <c r="I1130" s="21" t="str">
        <f>_xlfn.XLOOKUP(Tabla15[[#This Row],[cedula]],MINC_022025[CATEGORIA_PROPIA],MINC_022025[CARGO],_xlfn.XLOOKUP(Tabla15[[#This Row],[COD]],TNOMINA[CODIGO],TNOMINA[cargo]))</f>
        <v>ENCARGADO (A)</v>
      </c>
      <c r="J1130" s="21" t="str">
        <f>_xlfn.XLOOKUP(Tabla15[[#This Row],[cedula]],MINC_022025[NUMERO_DOCUMENTO],MINC_022025[LUGAR_FUNCIONES])</f>
        <v>DEPARTAMENTO DE INFRAESTRUCTURA CULTURAL-MC</v>
      </c>
      <c r="K11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0" s="21" t="str">
        <f>_xlfn.XLOOKUP(Tabla15[[#This Row],[CARGO]],TSIMPLIFICADO[CARGO],TSIMPLIFICADO[CATEGORIA DEL SERVIDOR],Tabla15[[#This Row],[TIPO]])</f>
        <v>TEMPORALES</v>
      </c>
      <c r="M1130" s="21" t="str">
        <f>IF(Tabla15[[#This Row],[CTA]]="2.1.1.3.01","TRAMITE DE PENSION",IF(Tabla15[[#This Row],[CAT1]]&lt;&gt;"",Tabla15[[#This Row],[CAT1]],Tabla15[[#This Row],[CAT2]]))</f>
        <v>TEMPORALES</v>
      </c>
      <c r="N1130" s="86">
        <f>_xlfn.XLOOKUP(Tabla15[[#This Row],[cedula]],TFECHA[cedula],TFECHA[desde],"")</f>
        <v>45566</v>
      </c>
      <c r="O1130" s="86" t="str">
        <f>_xlfn.XLOOKUP(Tabla15[[#This Row],[cedula]],TFECHA[cedula],TFECHA[hasta],"")</f>
        <v>N/A</v>
      </c>
      <c r="P1130" s="34">
        <f>_xlfn.XLOOKUP(Tabla15[[#This Row],[COD]],TNOMINA[CODIGO],TNOMINA[sbruto])</f>
        <v>135000</v>
      </c>
      <c r="Q1130" s="34">
        <f>_xlfn.XLOOKUP(Tabla15[[#This Row],[COD]],TNOMINA[CODIGO],TNOMINA[ISR])</f>
        <v>20338.240000000002</v>
      </c>
      <c r="R1130" s="34">
        <f>_xlfn.XLOOKUP(Tabla15[[#This Row],[COD]],TNOMINA[CODIGO],TNOMINA[SFS])</f>
        <v>4104</v>
      </c>
      <c r="S1130" s="34">
        <f>_xlfn.XLOOKUP(Tabla15[[#This Row],[COD]],TNOMINA[CODIGO],TNOMINA[AFP])</f>
        <v>3874.5</v>
      </c>
      <c r="T1130" s="34">
        <f>_xlfn.XLOOKUP(Tabla15[[#This Row],[COD]],TNOMINA[CODIGO],TNOMINA[Otros Descuentos])</f>
        <v>6896.0699999999924</v>
      </c>
      <c r="U1130" s="34">
        <f>_xlfn.XLOOKUP(Tabla15[[#This Row],[COD]],TNOMINA[CODIGO],TNOMINA[sneto])</f>
        <v>99787.19</v>
      </c>
      <c r="V1130" s="21" t="str" cm="1">
        <f t="array" ref="V1130">_xlfn.XLOOKUP(Tabla15[[#This Row],[cedula]],MINC_022025[NUMERO_DOCUMENTO],LEFT(MINC_022025[GENERO],1))</f>
        <v>F</v>
      </c>
      <c r="W1130" s="56" t="str">
        <f>_xlfn.XLOOKUP(Tabla15[[#This Row],[DIRECCIÓN O DEPARTAMENTO]],MINC_022025[LUGAR_FUNCIONES],MINC_022025[LUGAR_FUNCIONES_CODIGO])</f>
        <v>01.83.00.00.11.04</v>
      </c>
      <c r="X1130" s="21">
        <f>LEN(Tabla15[[#This Row],[CODIGO LUGAR]])</f>
        <v>17</v>
      </c>
      <c r="Y1130" s="21" cm="1">
        <f t="array" ref="Y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5">
      <c r="A1131" s="89" t="str">
        <f>Tabla15[[#This Row],[cedula]]&amp;Tabla15[[#This Row],[CTA]]&amp;Tabla15[[#This Row],[prog]]</f>
        <v>001160983772.1.1.2.0801</v>
      </c>
      <c r="B1131" s="21" t="s">
        <v>1786</v>
      </c>
      <c r="C1131" s="35" t="s">
        <v>1807</v>
      </c>
      <c r="D1131" s="90" t="s">
        <v>5730</v>
      </c>
      <c r="E1131" s="90" t="s">
        <v>5731</v>
      </c>
      <c r="F1131" s="62" t="s">
        <v>1911</v>
      </c>
      <c r="G1131" s="35" t="s">
        <v>1712</v>
      </c>
      <c r="H1131" s="91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131" s="91" t="str">
        <f>_xlfn.XLOOKUP(Tabla15[[#This Row],[cedula]],MINC_022025[CATEGORIA_PROPIA],MINC_022025[CARGO],_xlfn.XLOOKUP(Tabla15[[#This Row],[COD]],TNOMINA[CODIGO],TNOMINA[cargo]))</f>
        <v>COORD. OPERATIVO</v>
      </c>
      <c r="J1131" s="21" t="str">
        <f>_xlfn.XLOOKUP(Tabla15[[#This Row],[cedula]],MINC_022025[NUMERO_DOCUMENTO],MINC_022025[LUGAR_FUNCIONES])</f>
        <v>DEPARTAMENTO DE INFRAESTRUCTURA CULTURAL-MC</v>
      </c>
      <c r="K1131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1" s="91" t="str">
        <f>_xlfn.XLOOKUP(Tabla15[[#This Row],[CARGO]],TSIMPLIFICADO[CARGO],TSIMPLIFICADO[CATEGORIA DEL SERVIDOR],Tabla15[[#This Row],[TIPO]])</f>
        <v>TEMPORALES</v>
      </c>
      <c r="M1131" s="91" t="str">
        <f>IF(Tabla15[[#This Row],[CTA]]="2.1.1.3.01","TRAMITE DE PENSION",IF(Tabla15[[#This Row],[CAT1]]&lt;&gt;"",Tabla15[[#This Row],[CAT1]],Tabla15[[#This Row],[CAT2]]))</f>
        <v>TEMPORALES</v>
      </c>
      <c r="N1131" s="86">
        <f>_xlfn.XLOOKUP(Tabla15[[#This Row],[cedula]],TFECHA[cedula],TFECHA[desde],"")</f>
        <v>45200</v>
      </c>
      <c r="O1131" s="86" t="str">
        <f>_xlfn.XLOOKUP(Tabla15[[#This Row],[cedula]],TFECHA[cedula],TFECHA[hasta],"")</f>
        <v>N/A</v>
      </c>
      <c r="P1131" s="57">
        <f>_xlfn.XLOOKUP(Tabla15[[#This Row],[COD]],TNOMINA[CODIGO],TNOMINA[sbruto])</f>
        <v>70000</v>
      </c>
      <c r="Q1131" s="92">
        <f>_xlfn.XLOOKUP(Tabla15[[#This Row],[COD]],TNOMINA[CODIGO],TNOMINA[ISR])</f>
        <v>5368.48</v>
      </c>
      <c r="R1131" s="92">
        <f>_xlfn.XLOOKUP(Tabla15[[#This Row],[COD]],TNOMINA[CODIGO],TNOMINA[SFS])</f>
        <v>2128</v>
      </c>
      <c r="S1131" s="92">
        <f>_xlfn.XLOOKUP(Tabla15[[#This Row],[COD]],TNOMINA[CODIGO],TNOMINA[AFP])</f>
        <v>2009</v>
      </c>
      <c r="T1131" s="92">
        <f>_xlfn.XLOOKUP(Tabla15[[#This Row],[COD]],TNOMINA[CODIGO],TNOMINA[Otros Descuentos])</f>
        <v>25.000000000007276</v>
      </c>
      <c r="U1131" s="92">
        <f>_xlfn.XLOOKUP(Tabla15[[#This Row],[COD]],TNOMINA[CODIGO],TNOMINA[sneto])</f>
        <v>60469.52</v>
      </c>
      <c r="V1131" s="91" t="str" cm="1">
        <f t="array" ref="V1131">_xlfn.XLOOKUP(Tabla15[[#This Row],[cedula]],MINC_022025[NUMERO_DOCUMENTO],LEFT(MINC_022025[GENERO],1))</f>
        <v>M</v>
      </c>
      <c r="W1131" s="93" t="str">
        <f>_xlfn.XLOOKUP(Tabla15[[#This Row],[DIRECCIÓN O DEPARTAMENTO]],MINC_022025[LUGAR_FUNCIONES],MINC_022025[LUGAR_FUNCIONES_CODIGO])</f>
        <v>01.83.00.00.11.04</v>
      </c>
      <c r="X1131" s="91">
        <f>LEN(Tabla15[[#This Row],[CODIGO LUGAR]])</f>
        <v>17</v>
      </c>
      <c r="Y1131" s="91" cm="1">
        <f t="array" ref="Y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5">
      <c r="A1132" s="89" t="str">
        <f>Tabla15[[#This Row],[cedula]]&amp;Tabla15[[#This Row],[CTA]]&amp;Tabla15[[#This Row],[prog]]</f>
        <v>402220577352.1.1.2.0801</v>
      </c>
      <c r="B1132" s="21" t="s">
        <v>1786</v>
      </c>
      <c r="C1132" s="35" t="s">
        <v>1807</v>
      </c>
      <c r="D1132" s="90" t="s">
        <v>5730</v>
      </c>
      <c r="E1132" s="90" t="s">
        <v>5731</v>
      </c>
      <c r="F1132" s="62" t="s">
        <v>1911</v>
      </c>
      <c r="G1132" s="35" t="s">
        <v>2546</v>
      </c>
      <c r="H1132" s="91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132" s="91" t="str">
        <f>_xlfn.XLOOKUP(Tabla15[[#This Row],[cedula]],MINC_022025[CATEGORIA_PROPIA],MINC_022025[CARGO],_xlfn.XLOOKUP(Tabla15[[#This Row],[COD]],TNOMINA[CODIGO],TNOMINA[cargo]))</f>
        <v>ANALISTA PRESUPUESTO</v>
      </c>
      <c r="J1132" s="21" t="str">
        <f>_xlfn.XLOOKUP(Tabla15[[#This Row],[cedula]],MINC_022025[NUMERO_DOCUMENTO],MINC_022025[LUGAR_FUNCIONES])</f>
        <v>DEPARTAMENTO DE INFRAESTRUCTURA CULTURAL-MC</v>
      </c>
      <c r="K1132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2" s="91" t="str">
        <f>_xlfn.XLOOKUP(Tabla15[[#This Row],[CARGO]],TSIMPLIFICADO[CARGO],TSIMPLIFICADO[CATEGORIA DEL SERVIDOR],Tabla15[[#This Row],[TIPO]])</f>
        <v>TEMPORALES</v>
      </c>
      <c r="M1132" s="91" t="str">
        <f>IF(Tabla15[[#This Row],[CTA]]="2.1.1.3.01","TRAMITE DE PENSION",IF(Tabla15[[#This Row],[CAT1]]&lt;&gt;"",Tabla15[[#This Row],[CAT1]],Tabla15[[#This Row],[CAT2]]))</f>
        <v>TEMPORALES</v>
      </c>
      <c r="N1132" s="86">
        <f>_xlfn.XLOOKUP(Tabla15[[#This Row],[cedula]],TFECHA[cedula],TFECHA[desde],"")</f>
        <v>45170</v>
      </c>
      <c r="O1132" s="86" t="str">
        <f>_xlfn.XLOOKUP(Tabla15[[#This Row],[cedula]],TFECHA[cedula],TFECHA[hasta],"")</f>
        <v>N/A</v>
      </c>
      <c r="P1132" s="57">
        <f>_xlfn.XLOOKUP(Tabla15[[#This Row],[COD]],TNOMINA[CODIGO],TNOMINA[sbruto])</f>
        <v>70000</v>
      </c>
      <c r="Q1132" s="92">
        <f>_xlfn.XLOOKUP(Tabla15[[#This Row],[COD]],TNOMINA[CODIGO],TNOMINA[ISR])</f>
        <v>5368.48</v>
      </c>
      <c r="R1132" s="92">
        <f>_xlfn.XLOOKUP(Tabla15[[#This Row],[COD]],TNOMINA[CODIGO],TNOMINA[SFS])</f>
        <v>2128</v>
      </c>
      <c r="S1132" s="92">
        <f>_xlfn.XLOOKUP(Tabla15[[#This Row],[COD]],TNOMINA[CODIGO],TNOMINA[AFP])</f>
        <v>2009</v>
      </c>
      <c r="T1132" s="92">
        <f>_xlfn.XLOOKUP(Tabla15[[#This Row],[COD]],TNOMINA[CODIGO],TNOMINA[Otros Descuentos])</f>
        <v>25.000000000007276</v>
      </c>
      <c r="U1132" s="92">
        <f>_xlfn.XLOOKUP(Tabla15[[#This Row],[COD]],TNOMINA[CODIGO],TNOMINA[sneto])</f>
        <v>60469.52</v>
      </c>
      <c r="V1132" s="91" t="str" cm="1">
        <f t="array" ref="V1132">_xlfn.XLOOKUP(Tabla15[[#This Row],[cedula]],MINC_022025[NUMERO_DOCUMENTO],LEFT(MINC_022025[GENERO],1))</f>
        <v>F</v>
      </c>
      <c r="W1132" s="93" t="str">
        <f>_xlfn.XLOOKUP(Tabla15[[#This Row],[DIRECCIÓN O DEPARTAMENTO]],MINC_022025[LUGAR_FUNCIONES],MINC_022025[LUGAR_FUNCIONES_CODIGO])</f>
        <v>01.83.00.00.11.04</v>
      </c>
      <c r="X1132" s="91">
        <f>LEN(Tabla15[[#This Row],[CODIGO LUGAR]])</f>
        <v>17</v>
      </c>
      <c r="Y1132" s="91" cm="1">
        <f t="array" ref="Y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5">
      <c r="A1133" s="42" t="str">
        <f>Tabla15[[#This Row],[cedula]]&amp;Tabla15[[#This Row],[CTA]]&amp;Tabla15[[#This Row],[prog]]</f>
        <v>223011558612.1.1.2.0801</v>
      </c>
      <c r="B1133" s="21" t="s">
        <v>1786</v>
      </c>
      <c r="C1133" s="59" t="s">
        <v>1807</v>
      </c>
      <c r="D1133" s="59" t="s">
        <v>5730</v>
      </c>
      <c r="E1133" s="59" t="s">
        <v>5731</v>
      </c>
      <c r="F1133" s="59" t="s">
        <v>1911</v>
      </c>
      <c r="G1133" s="59" t="s">
        <v>2504</v>
      </c>
      <c r="H1133" s="21" t="str">
        <f>_xlfn.XLOOKUP(Tabla15[[#This Row],[cedula]],MINC_022025[CATEGORIA_PROPIA],MINC_022025[FECHA_INGRESO_PRIMER_CARGO],_xlfn.XLOOKUP(Tabla15[[#This Row],[COD]],TNOMINA[CODIGO],TNOMINA[nombre]))</f>
        <v>RANSY EDUARDO GIL GARCIA</v>
      </c>
      <c r="I1133" s="21" t="str">
        <f>_xlfn.XLOOKUP(Tabla15[[#This Row],[cedula]],MINC_022025[CATEGORIA_PROPIA],MINC_022025[CARGO],_xlfn.XLOOKUP(Tabla15[[#This Row],[COD]],TNOMINA[CODIGO],TNOMINA[cargo]))</f>
        <v>COORD. OPERATIVO</v>
      </c>
      <c r="J1133" s="21" t="str">
        <f>_xlfn.XLOOKUP(Tabla15[[#This Row],[cedula]],MINC_022025[NUMERO_DOCUMENTO],MINC_022025[LUGAR_FUNCIONES])</f>
        <v>DEPARTAMENTO DE INFRAESTRUCTURA CULTURAL-MC</v>
      </c>
      <c r="K11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3" s="21" t="str">
        <f>_xlfn.XLOOKUP(Tabla15[[#This Row],[CARGO]],TSIMPLIFICADO[CARGO],TSIMPLIFICADO[CATEGORIA DEL SERVIDOR],Tabla15[[#This Row],[TIPO]])</f>
        <v>TEMPORALES</v>
      </c>
      <c r="M1133" s="21" t="str">
        <f>IF(Tabla15[[#This Row],[CTA]]="2.1.1.3.01","TRAMITE DE PENSION",IF(Tabla15[[#This Row],[CAT1]]&lt;&gt;"",Tabla15[[#This Row],[CAT1]],Tabla15[[#This Row],[CAT2]]))</f>
        <v>TEMPORALES</v>
      </c>
      <c r="N1133" s="86">
        <f>_xlfn.XLOOKUP(Tabla15[[#This Row],[cedula]],TFECHA[cedula],TFECHA[desde],"")</f>
        <v>45292</v>
      </c>
      <c r="O1133" s="86" t="str">
        <f>_xlfn.XLOOKUP(Tabla15[[#This Row],[cedula]],TFECHA[cedula],TFECHA[hasta],"")</f>
        <v>N/A</v>
      </c>
      <c r="P1133" s="34">
        <f>_xlfn.XLOOKUP(Tabla15[[#This Row],[COD]],TNOMINA[CODIGO],TNOMINA[sbruto])</f>
        <v>70000</v>
      </c>
      <c r="Q1133" s="34">
        <f>_xlfn.XLOOKUP(Tabla15[[#This Row],[COD]],TNOMINA[CODIGO],TNOMINA[ISR])</f>
        <v>4682.29</v>
      </c>
      <c r="R1133" s="34">
        <f>_xlfn.XLOOKUP(Tabla15[[#This Row],[COD]],TNOMINA[CODIGO],TNOMINA[SFS])</f>
        <v>2128</v>
      </c>
      <c r="S1133" s="34">
        <f>_xlfn.XLOOKUP(Tabla15[[#This Row],[COD]],TNOMINA[CODIGO],TNOMINA[AFP])</f>
        <v>2009</v>
      </c>
      <c r="T1133" s="34">
        <f>_xlfn.XLOOKUP(Tabla15[[#This Row],[COD]],TNOMINA[CODIGO],TNOMINA[Otros Descuentos])</f>
        <v>3455.9199999999983</v>
      </c>
      <c r="U1133" s="34">
        <f>_xlfn.XLOOKUP(Tabla15[[#This Row],[COD]],TNOMINA[CODIGO],TNOMINA[sneto])</f>
        <v>57724.79</v>
      </c>
      <c r="V1133" s="21" t="str" cm="1">
        <f t="array" ref="V1133">_xlfn.XLOOKUP(Tabla15[[#This Row],[cedula]],MINC_022025[NUMERO_DOCUMENTO],LEFT(MINC_022025[GENERO],1))</f>
        <v>M</v>
      </c>
      <c r="W1133" s="56" t="str">
        <f>_xlfn.XLOOKUP(Tabla15[[#This Row],[DIRECCIÓN O DEPARTAMENTO]],MINC_022025[LUGAR_FUNCIONES],MINC_022025[LUGAR_FUNCIONES_CODIGO])</f>
        <v>01.83.00.00.11.04</v>
      </c>
      <c r="X1133" s="21">
        <f>LEN(Tabla15[[#This Row],[CODIGO LUGAR]])</f>
        <v>17</v>
      </c>
      <c r="Y1133" s="21" cm="1">
        <f t="array" ref="Y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5">
      <c r="A1134" s="42" t="str">
        <f>Tabla15[[#This Row],[cedula]]&amp;Tabla15[[#This Row],[CTA]]&amp;Tabla15[[#This Row],[prog]]</f>
        <v>225002939502.1.1.2.0801</v>
      </c>
      <c r="B1134" s="21" t="s">
        <v>1786</v>
      </c>
      <c r="C1134" s="35" t="s">
        <v>1807</v>
      </c>
      <c r="D1134" s="35" t="s">
        <v>5730</v>
      </c>
      <c r="E1134" s="60" t="s">
        <v>5731</v>
      </c>
      <c r="F1134" s="35" t="s">
        <v>1911</v>
      </c>
      <c r="G1134" s="35" t="s">
        <v>2117</v>
      </c>
      <c r="H1134" s="21" t="str">
        <f>_xlfn.XLOOKUP(Tabla15[[#This Row],[cedula]],MINC_022025[CATEGORIA_PROPIA],MINC_022025[FECHA_INGRESO_PRIMER_CARGO],_xlfn.XLOOKUP(Tabla15[[#This Row],[COD]],TNOMINA[CODIGO],TNOMINA[nombre]))</f>
        <v>REYBELYS PEREZ NUÑEZ</v>
      </c>
      <c r="I1134" s="21" t="str">
        <f>_xlfn.XLOOKUP(Tabla15[[#This Row],[cedula]],MINC_022025[CATEGORIA_PROPIA],MINC_022025[CARGO],_xlfn.XLOOKUP(Tabla15[[#This Row],[COD]],TNOMINA[CODIGO],TNOMINA[cargo]))</f>
        <v>ARQUITECTO (A)</v>
      </c>
      <c r="J1134" s="21" t="str">
        <f>_xlfn.XLOOKUP(Tabla15[[#This Row],[cedula]],MINC_022025[NUMERO_DOCUMENTO],MINC_022025[LUGAR_FUNCIONES])</f>
        <v>DEPARTAMENTO DE INFRAESTRUCTURA CULTURAL-MC</v>
      </c>
      <c r="K11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4" s="21" t="str">
        <f>_xlfn.XLOOKUP(Tabla15[[#This Row],[CARGO]],TSIMPLIFICADO[CARGO],TSIMPLIFICADO[CATEGORIA DEL SERVIDOR],Tabla15[[#This Row],[TIPO]])</f>
        <v>TEMPORALES</v>
      </c>
      <c r="M1134" s="21" t="str">
        <f>IF(Tabla15[[#This Row],[CTA]]="2.1.1.3.01","TRAMITE DE PENSION",IF(Tabla15[[#This Row],[CAT1]]&lt;&gt;"",Tabla15[[#This Row],[CAT1]],Tabla15[[#This Row],[CAT2]]))</f>
        <v>TEMPORALES</v>
      </c>
      <c r="N1134" s="86">
        <f>_xlfn.XLOOKUP(Tabla15[[#This Row],[cedula]],TFECHA[cedula],TFECHA[desde],"")</f>
        <v>45261</v>
      </c>
      <c r="O1134" s="86" t="str">
        <f>_xlfn.XLOOKUP(Tabla15[[#This Row],[cedula]],TFECHA[cedula],TFECHA[hasta],"")</f>
        <v>N/A</v>
      </c>
      <c r="P1134" s="34">
        <f>_xlfn.XLOOKUP(Tabla15[[#This Row],[COD]],TNOMINA[CODIGO],TNOMINA[sbruto])</f>
        <v>60000</v>
      </c>
      <c r="Q1134" s="34">
        <f>_xlfn.XLOOKUP(Tabla15[[#This Row],[COD]],TNOMINA[CODIGO],TNOMINA[ISR])</f>
        <v>3486.68</v>
      </c>
      <c r="R1134" s="34">
        <f>_xlfn.XLOOKUP(Tabla15[[#This Row],[COD]],TNOMINA[CODIGO],TNOMINA[SFS])</f>
        <v>1824</v>
      </c>
      <c r="S1134" s="34">
        <f>_xlfn.XLOOKUP(Tabla15[[#This Row],[COD]],TNOMINA[CODIGO],TNOMINA[AFP])</f>
        <v>1722</v>
      </c>
      <c r="T1134" s="34">
        <f>_xlfn.XLOOKUP(Tabla15[[#This Row],[COD]],TNOMINA[CODIGO],TNOMINA[Otros Descuentos])</f>
        <v>25</v>
      </c>
      <c r="U1134" s="34">
        <f>_xlfn.XLOOKUP(Tabla15[[#This Row],[COD]],TNOMINA[CODIGO],TNOMINA[sneto])</f>
        <v>52942.32</v>
      </c>
      <c r="V1134" s="21" t="str" cm="1">
        <f t="array" ref="V1134">_xlfn.XLOOKUP(Tabla15[[#This Row],[cedula]],MINC_022025[NUMERO_DOCUMENTO],LEFT(MINC_022025[GENERO],1))</f>
        <v>F</v>
      </c>
      <c r="W1134" s="56" t="str">
        <f>_xlfn.XLOOKUP(Tabla15[[#This Row],[DIRECCIÓN O DEPARTAMENTO]],MINC_022025[LUGAR_FUNCIONES],MINC_022025[LUGAR_FUNCIONES_CODIGO])</f>
        <v>01.83.00.00.11.04</v>
      </c>
      <c r="X1134" s="21">
        <f>LEN(Tabla15[[#This Row],[CODIGO LUGAR]])</f>
        <v>17</v>
      </c>
      <c r="Y1134" s="21" cm="1">
        <f t="array" ref="Y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5">
      <c r="A1135" s="42" t="str">
        <f>Tabla15[[#This Row],[cedula]]&amp;Tabla15[[#This Row],[CTA]]&amp;Tabla15[[#This Row],[prog]]</f>
        <v>001183341762.1.1.2.0801</v>
      </c>
      <c r="B1135" s="21" t="s">
        <v>1786</v>
      </c>
      <c r="C1135" s="59" t="s">
        <v>1807</v>
      </c>
      <c r="D1135" s="59" t="s">
        <v>5730</v>
      </c>
      <c r="E1135" s="59" t="s">
        <v>5731</v>
      </c>
      <c r="F1135" s="59" t="s">
        <v>1911</v>
      </c>
      <c r="G1135" s="59" t="s">
        <v>1662</v>
      </c>
      <c r="H1135" s="21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135" s="21" t="str">
        <f>_xlfn.XLOOKUP(Tabla15[[#This Row],[cedula]],MINC_022025[CATEGORIA_PROPIA],MINC_022025[CARGO],_xlfn.XLOOKUP(Tabla15[[#This Row],[COD]],TNOMINA[CODIGO],TNOMINA[cargo]))</f>
        <v>ENCARGADO (A)</v>
      </c>
      <c r="J1135" s="21" t="str">
        <f>_xlfn.XLOOKUP(Tabla15[[#This Row],[cedula]],MINC_022025[NUMERO_DOCUMENTO],MINC_022025[LUGAR_FUNCIONES])</f>
        <v>DEPARTAMENTO DE CONTABILIDAD</v>
      </c>
      <c r="K11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5" s="21" t="str">
        <f>_xlfn.XLOOKUP(Tabla15[[#This Row],[CARGO]],TSIMPLIFICADO[CARGO],TSIMPLIFICADO[CATEGORIA DEL SERVIDOR],Tabla15[[#This Row],[TIPO]])</f>
        <v>TEMPORALES</v>
      </c>
      <c r="M1135" s="21" t="str">
        <f>IF(Tabla15[[#This Row],[CTA]]="2.1.1.3.01","TRAMITE DE PENSION",IF(Tabla15[[#This Row],[CAT1]]&lt;&gt;"",Tabla15[[#This Row],[CAT1]],Tabla15[[#This Row],[CAT2]]))</f>
        <v>TEMPORALES</v>
      </c>
      <c r="N1135" s="86">
        <f>_xlfn.XLOOKUP(Tabla15[[#This Row],[cedula]],TFECHA[cedula],TFECHA[desde],"")</f>
        <v>45352</v>
      </c>
      <c r="O1135" s="86" t="str">
        <f>_xlfn.XLOOKUP(Tabla15[[#This Row],[cedula]],TFECHA[cedula],TFECHA[hasta],"")</f>
        <v>N/A</v>
      </c>
      <c r="P1135" s="34">
        <f>_xlfn.XLOOKUP(Tabla15[[#This Row],[COD]],TNOMINA[CODIGO],TNOMINA[sbruto])</f>
        <v>135000</v>
      </c>
      <c r="Q1135" s="34">
        <f>_xlfn.XLOOKUP(Tabla15[[#This Row],[COD]],TNOMINA[CODIGO],TNOMINA[ISR])</f>
        <v>20338.240000000002</v>
      </c>
      <c r="R1135" s="34">
        <f>_xlfn.XLOOKUP(Tabla15[[#This Row],[COD]],TNOMINA[CODIGO],TNOMINA[SFS])</f>
        <v>4104</v>
      </c>
      <c r="S1135" s="34">
        <f>_xlfn.XLOOKUP(Tabla15[[#This Row],[COD]],TNOMINA[CODIGO],TNOMINA[AFP])</f>
        <v>3874.5</v>
      </c>
      <c r="T1135" s="34">
        <f>_xlfn.XLOOKUP(Tabla15[[#This Row],[COD]],TNOMINA[CODIGO],TNOMINA[Otros Descuentos])</f>
        <v>15159.399999999994</v>
      </c>
      <c r="U1135" s="34">
        <f>_xlfn.XLOOKUP(Tabla15[[#This Row],[COD]],TNOMINA[CODIGO],TNOMINA[sneto])</f>
        <v>91523.86</v>
      </c>
      <c r="V1135" s="21" t="str" cm="1">
        <f t="array" ref="V1135">_xlfn.XLOOKUP(Tabla15[[#This Row],[cedula]],MINC_022025[NUMERO_DOCUMENTO],LEFT(MINC_022025[GENERO],1))</f>
        <v>F</v>
      </c>
      <c r="W1135" s="56" t="str">
        <f>_xlfn.XLOOKUP(Tabla15[[#This Row],[DIRECCIÓN O DEPARTAMENTO]],MINC_022025[LUGAR_FUNCIONES],MINC_022025[LUGAR_FUNCIONES_CODIGO])</f>
        <v>01.83.00.00.12.01</v>
      </c>
      <c r="X1135" s="21">
        <f>LEN(Tabla15[[#This Row],[CODIGO LUGAR]])</f>
        <v>17</v>
      </c>
      <c r="Y1135" s="21" cm="1">
        <f t="array" ref="Y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5">
      <c r="A1136" s="42" t="str">
        <f>Tabla15[[#This Row],[cedula]]&amp;Tabla15[[#This Row],[CTA]]&amp;Tabla15[[#This Row],[prog]]</f>
        <v>402233396032.1.1.2.0801</v>
      </c>
      <c r="B1136" s="21" t="s">
        <v>1786</v>
      </c>
      <c r="C1136" s="59" t="s">
        <v>1807</v>
      </c>
      <c r="D1136" s="59" t="s">
        <v>5730</v>
      </c>
      <c r="E1136" s="59" t="s">
        <v>5731</v>
      </c>
      <c r="F1136" s="59" t="s">
        <v>1911</v>
      </c>
      <c r="G1136" s="59" t="s">
        <v>1977</v>
      </c>
      <c r="H1136" s="21" t="str">
        <f>_xlfn.XLOOKUP(Tabla15[[#This Row],[cedula]],MINC_022025[CATEGORIA_PROPIA],MINC_022025[FECHA_INGRESO_PRIMER_CARGO],_xlfn.XLOOKUP(Tabla15[[#This Row],[COD]],TNOMINA[CODIGO],TNOMINA[nombre]))</f>
        <v>ANTONIA MENDEZ NOVAS</v>
      </c>
      <c r="I1136" s="21" t="str">
        <f>_xlfn.XLOOKUP(Tabla15[[#This Row],[cedula]],MINC_022025[CATEGORIA_PROPIA],MINC_022025[CARGO],_xlfn.XLOOKUP(Tabla15[[#This Row],[COD]],TNOMINA[CODIGO],TNOMINA[cargo]))</f>
        <v>ANALISTA PRESUPUESTO</v>
      </c>
      <c r="J1136" s="21" t="str">
        <f>_xlfn.XLOOKUP(Tabla15[[#This Row],[cedula]],MINC_022025[NUMERO_DOCUMENTO],MINC_022025[LUGAR_FUNCIONES])</f>
        <v>DEPARTAMENTO DE CONTABILIDAD</v>
      </c>
      <c r="K11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6" s="21" t="str">
        <f>_xlfn.XLOOKUP(Tabla15[[#This Row],[CARGO]],TSIMPLIFICADO[CARGO],TSIMPLIFICADO[CATEGORIA DEL SERVIDOR],Tabla15[[#This Row],[TIPO]])</f>
        <v>TEMPORALES</v>
      </c>
      <c r="M1136" s="21" t="str">
        <f>IF(Tabla15[[#This Row],[CTA]]="2.1.1.3.01","TRAMITE DE PENSION",IF(Tabla15[[#This Row],[CAT1]]&lt;&gt;"",Tabla15[[#This Row],[CAT1]],Tabla15[[#This Row],[CAT2]]))</f>
        <v>TEMPORALES</v>
      </c>
      <c r="N1136" s="86">
        <f>_xlfn.XLOOKUP(Tabla15[[#This Row],[cedula]],TFECHA[cedula],TFECHA[desde],"")</f>
        <v>45505</v>
      </c>
      <c r="O1136" s="86" t="str">
        <f>_xlfn.XLOOKUP(Tabla15[[#This Row],[cedula]],TFECHA[cedula],TFECHA[hasta],"")</f>
        <v>N/A</v>
      </c>
      <c r="P1136" s="34">
        <f>_xlfn.XLOOKUP(Tabla15[[#This Row],[COD]],TNOMINA[CODIGO],TNOMINA[sbruto])</f>
        <v>70000</v>
      </c>
      <c r="Q1136" s="34">
        <f>_xlfn.XLOOKUP(Tabla15[[#This Row],[COD]],TNOMINA[CODIGO],TNOMINA[ISR])</f>
        <v>5368.48</v>
      </c>
      <c r="R1136" s="34">
        <f>_xlfn.XLOOKUP(Tabla15[[#This Row],[COD]],TNOMINA[CODIGO],TNOMINA[SFS])</f>
        <v>2128</v>
      </c>
      <c r="S1136" s="34">
        <f>_xlfn.XLOOKUP(Tabla15[[#This Row],[COD]],TNOMINA[CODIGO],TNOMINA[AFP])</f>
        <v>2009</v>
      </c>
      <c r="T1136" s="34">
        <f>_xlfn.XLOOKUP(Tabla15[[#This Row],[COD]],TNOMINA[CODIGO],TNOMINA[Otros Descuentos])</f>
        <v>8734.2500000000073</v>
      </c>
      <c r="U1136" s="34">
        <f>_xlfn.XLOOKUP(Tabla15[[#This Row],[COD]],TNOMINA[CODIGO],TNOMINA[sneto])</f>
        <v>51760.27</v>
      </c>
      <c r="V1136" s="21" t="str" cm="1">
        <f t="array" ref="V1136">_xlfn.XLOOKUP(Tabla15[[#This Row],[cedula]],MINC_022025[NUMERO_DOCUMENTO],LEFT(MINC_022025[GENERO],1))</f>
        <v>F</v>
      </c>
      <c r="W1136" s="56" t="str">
        <f>_xlfn.XLOOKUP(Tabla15[[#This Row],[DIRECCIÓN O DEPARTAMENTO]],MINC_022025[LUGAR_FUNCIONES],MINC_022025[LUGAR_FUNCIONES_CODIGO])</f>
        <v>01.83.00.00.12.01</v>
      </c>
      <c r="X1136" s="21">
        <f>LEN(Tabla15[[#This Row],[CODIGO LUGAR]])</f>
        <v>17</v>
      </c>
      <c r="Y1136" s="21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42" t="str">
        <f>Tabla15[[#This Row],[cedula]]&amp;Tabla15[[#This Row],[CTA]]&amp;Tabla15[[#This Row],[prog]]</f>
        <v>001005167982.1.1.2.0801</v>
      </c>
      <c r="B1137" s="21" t="s">
        <v>1786</v>
      </c>
      <c r="C1137" s="59" t="s">
        <v>1807</v>
      </c>
      <c r="D1137" s="59" t="s">
        <v>5730</v>
      </c>
      <c r="E1137" s="59" t="s">
        <v>5731</v>
      </c>
      <c r="F1137" s="59" t="s">
        <v>1911</v>
      </c>
      <c r="G1137" s="59" t="s">
        <v>2159</v>
      </c>
      <c r="H1137" s="21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137" s="21" t="str">
        <f>_xlfn.XLOOKUP(Tabla15[[#This Row],[cedula]],MINC_022025[CATEGORIA_PROPIA],MINC_022025[CARGO],_xlfn.XLOOKUP(Tabla15[[#This Row],[COD]],TNOMINA[CODIGO],TNOMINA[cargo]))</f>
        <v>ANALISTA FINANCIERO</v>
      </c>
      <c r="J1137" s="21" t="str">
        <f>_xlfn.XLOOKUP(Tabla15[[#This Row],[cedula]],MINC_022025[NUMERO_DOCUMENTO],MINC_022025[LUGAR_FUNCIONES])</f>
        <v>DEPARTAMENTO DE CONTABILIDAD</v>
      </c>
      <c r="K11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7" s="21" t="str">
        <f>_xlfn.XLOOKUP(Tabla15[[#This Row],[CARGO]],TSIMPLIFICADO[CARGO],TSIMPLIFICADO[CATEGORIA DEL SERVIDOR],Tabla15[[#This Row],[TIPO]])</f>
        <v>TEMPORALES</v>
      </c>
      <c r="M1137" s="21" t="str">
        <f>IF(Tabla15[[#This Row],[CTA]]="2.1.1.3.01","TRAMITE DE PENSION",IF(Tabla15[[#This Row],[CAT1]]&lt;&gt;"",Tabla15[[#This Row],[CAT1]],Tabla15[[#This Row],[CAT2]]))</f>
        <v>TEMPORALES</v>
      </c>
      <c r="N1137" s="86">
        <f>_xlfn.XLOOKUP(Tabla15[[#This Row],[cedula]],TFECHA[cedula],TFECHA[desde],"")</f>
        <v>45352</v>
      </c>
      <c r="O1137" s="86" t="str">
        <f>_xlfn.XLOOKUP(Tabla15[[#This Row],[cedula]],TFECHA[cedula],TFECHA[hasta],"")</f>
        <v>N/A</v>
      </c>
      <c r="P1137" s="34">
        <f>_xlfn.XLOOKUP(Tabla15[[#This Row],[COD]],TNOMINA[CODIGO],TNOMINA[sbruto])</f>
        <v>70000</v>
      </c>
      <c r="Q1137" s="34">
        <f>_xlfn.XLOOKUP(Tabla15[[#This Row],[COD]],TNOMINA[CODIGO],TNOMINA[ISR])</f>
        <v>5368.48</v>
      </c>
      <c r="R1137" s="34">
        <f>_xlfn.XLOOKUP(Tabla15[[#This Row],[COD]],TNOMINA[CODIGO],TNOMINA[SFS])</f>
        <v>2128</v>
      </c>
      <c r="S1137" s="34">
        <f>_xlfn.XLOOKUP(Tabla15[[#This Row],[COD]],TNOMINA[CODIGO],TNOMINA[AFP])</f>
        <v>2009</v>
      </c>
      <c r="T1137" s="34">
        <f>_xlfn.XLOOKUP(Tabla15[[#This Row],[COD]],TNOMINA[CODIGO],TNOMINA[Otros Descuentos])</f>
        <v>14402.830000000002</v>
      </c>
      <c r="U1137" s="34">
        <f>_xlfn.XLOOKUP(Tabla15[[#This Row],[COD]],TNOMINA[CODIGO],TNOMINA[sneto])</f>
        <v>46091.69</v>
      </c>
      <c r="V1137" s="21" t="str" cm="1">
        <f t="array" ref="V1137">_xlfn.XLOOKUP(Tabla15[[#This Row],[cedula]],MINC_022025[NUMERO_DOCUMENTO],LEFT(MINC_022025[GENERO],1))</f>
        <v>F</v>
      </c>
      <c r="W1137" s="56" t="str">
        <f>_xlfn.XLOOKUP(Tabla15[[#This Row],[DIRECCIÓN O DEPARTAMENTO]],MINC_022025[LUGAR_FUNCIONES],MINC_022025[LUGAR_FUNCIONES_CODIGO])</f>
        <v>01.83.00.00.12.01</v>
      </c>
      <c r="X1137" s="21">
        <f>LEN(Tabla15[[#This Row],[CODIGO LUGAR]])</f>
        <v>17</v>
      </c>
      <c r="Y1137" s="21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42" t="str">
        <f>Tabla15[[#This Row],[cedula]]&amp;Tabla15[[#This Row],[CTA]]&amp;Tabla15[[#This Row],[prog]]</f>
        <v>003008882452.1.1.2.0801</v>
      </c>
      <c r="B1138" s="21" t="s">
        <v>1786</v>
      </c>
      <c r="C1138" s="59" t="s">
        <v>1807</v>
      </c>
      <c r="D1138" s="59" t="s">
        <v>5730</v>
      </c>
      <c r="E1138" s="59" t="s">
        <v>5731</v>
      </c>
      <c r="F1138" s="59" t="s">
        <v>1911</v>
      </c>
      <c r="G1138" s="59" t="s">
        <v>2168</v>
      </c>
      <c r="H1138" s="21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138" s="21" t="str">
        <f>_xlfn.XLOOKUP(Tabla15[[#This Row],[cedula]],MINC_022025[CATEGORIA_PROPIA],MINC_022025[CARGO],_xlfn.XLOOKUP(Tabla15[[#This Row],[COD]],TNOMINA[CODIGO],TNOMINA[cargo]))</f>
        <v>ANALISTA FINANCIERO</v>
      </c>
      <c r="J1138" s="21" t="str">
        <f>_xlfn.XLOOKUP(Tabla15[[#This Row],[cedula]],MINC_022025[NUMERO_DOCUMENTO],MINC_022025[LUGAR_FUNCIONES])</f>
        <v>DEPARTAMENTO DE CONTABILIDAD</v>
      </c>
      <c r="K11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8" s="21" t="str">
        <f>_xlfn.XLOOKUP(Tabla15[[#This Row],[CARGO]],TSIMPLIFICADO[CARGO],TSIMPLIFICADO[CATEGORIA DEL SERVIDOR],Tabla15[[#This Row],[TIPO]])</f>
        <v>TEMPORALES</v>
      </c>
      <c r="M1138" s="21" t="str">
        <f>IF(Tabla15[[#This Row],[CTA]]="2.1.1.3.01","TRAMITE DE PENSION",IF(Tabla15[[#This Row],[CAT1]]&lt;&gt;"",Tabla15[[#This Row],[CAT1]],Tabla15[[#This Row],[CAT2]]))</f>
        <v>TEMPORALES</v>
      </c>
      <c r="N1138" s="86">
        <f>_xlfn.XLOOKUP(Tabla15[[#This Row],[cedula]],TFECHA[cedula],TFECHA[desde],"")</f>
        <v>45352</v>
      </c>
      <c r="O1138" s="86" t="str">
        <f>_xlfn.XLOOKUP(Tabla15[[#This Row],[cedula]],TFECHA[cedula],TFECHA[hasta],"")</f>
        <v>N/A</v>
      </c>
      <c r="P1138" s="34">
        <f>_xlfn.XLOOKUP(Tabla15[[#This Row],[COD]],TNOMINA[CODIGO],TNOMINA[sbruto])</f>
        <v>70000</v>
      </c>
      <c r="Q1138" s="34">
        <f>_xlfn.XLOOKUP(Tabla15[[#This Row],[COD]],TNOMINA[CODIGO],TNOMINA[ISR])</f>
        <v>4682.29</v>
      </c>
      <c r="R1138" s="34">
        <f>_xlfn.XLOOKUP(Tabla15[[#This Row],[COD]],TNOMINA[CODIGO],TNOMINA[SFS])</f>
        <v>2128</v>
      </c>
      <c r="S1138" s="34">
        <f>_xlfn.XLOOKUP(Tabla15[[#This Row],[COD]],TNOMINA[CODIGO],TNOMINA[AFP])</f>
        <v>2009</v>
      </c>
      <c r="T1138" s="34">
        <f>_xlfn.XLOOKUP(Tabla15[[#This Row],[COD]],TNOMINA[CODIGO],TNOMINA[Otros Descuentos])</f>
        <v>20409.53</v>
      </c>
      <c r="U1138" s="34">
        <f>_xlfn.XLOOKUP(Tabla15[[#This Row],[COD]],TNOMINA[CODIGO],TNOMINA[sneto])</f>
        <v>40771.18</v>
      </c>
      <c r="V1138" s="21" t="str" cm="1">
        <f t="array" ref="V1138">_xlfn.XLOOKUP(Tabla15[[#This Row],[cedula]],MINC_022025[NUMERO_DOCUMENTO],LEFT(MINC_022025[GENERO],1))</f>
        <v>F</v>
      </c>
      <c r="W1138" s="56" t="str">
        <f>_xlfn.XLOOKUP(Tabla15[[#This Row],[DIRECCIÓN O DEPARTAMENTO]],MINC_022025[LUGAR_FUNCIONES],MINC_022025[LUGAR_FUNCIONES_CODIGO])</f>
        <v>01.83.00.00.12.01</v>
      </c>
      <c r="X1138" s="21">
        <f>LEN(Tabla15[[#This Row],[CODIGO LUGAR]])</f>
        <v>17</v>
      </c>
      <c r="Y1138" s="21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42" t="str">
        <f>Tabla15[[#This Row],[cedula]]&amp;Tabla15[[#This Row],[CTA]]&amp;Tabla15[[#This Row],[prog]]</f>
        <v>223017927392.1.1.2.0801</v>
      </c>
      <c r="B1139" s="21" t="s">
        <v>1786</v>
      </c>
      <c r="C1139" s="59" t="s">
        <v>1807</v>
      </c>
      <c r="D1139" s="59" t="s">
        <v>5730</v>
      </c>
      <c r="E1139" s="59" t="s">
        <v>5731</v>
      </c>
      <c r="F1139" s="59" t="s">
        <v>1911</v>
      </c>
      <c r="G1139" s="59" t="s">
        <v>2734</v>
      </c>
      <c r="H1139" s="21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139" s="21" t="str">
        <f>_xlfn.XLOOKUP(Tabla15[[#This Row],[cedula]],MINC_022025[CATEGORIA_PROPIA],MINC_022025[CARGO],_xlfn.XLOOKUP(Tabla15[[#This Row],[COD]],TNOMINA[CODIGO],TNOMINA[cargo]))</f>
        <v>CONTADOR (A)</v>
      </c>
      <c r="J1139" s="21" t="str">
        <f>_xlfn.XLOOKUP(Tabla15[[#This Row],[cedula]],MINC_022025[NUMERO_DOCUMENTO],MINC_022025[LUGAR_FUNCIONES])</f>
        <v>DEPARTAMENTO DE CONTABILIDAD</v>
      </c>
      <c r="K11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39" s="21" t="str">
        <f>_xlfn.XLOOKUP(Tabla15[[#This Row],[CARGO]],TSIMPLIFICADO[CARGO],TSIMPLIFICADO[CATEGORIA DEL SERVIDOR],Tabla15[[#This Row],[TIPO]])</f>
        <v>TEMPORALES</v>
      </c>
      <c r="M1139" s="21" t="str">
        <f>IF(Tabla15[[#This Row],[CTA]]="2.1.1.3.01","TRAMITE DE PENSION",IF(Tabla15[[#This Row],[CAT1]]&lt;&gt;"",Tabla15[[#This Row],[CAT1]],Tabla15[[#This Row],[CAT2]]))</f>
        <v>TEMPORALES</v>
      </c>
      <c r="N1139" s="86">
        <f>_xlfn.XLOOKUP(Tabla15[[#This Row],[cedula]],TFECHA[cedula],TFECHA[desde],"")</f>
        <v>45352</v>
      </c>
      <c r="O1139" s="86" t="str">
        <f>_xlfn.XLOOKUP(Tabla15[[#This Row],[cedula]],TFECHA[cedula],TFECHA[hasta],"")</f>
        <v>N/A</v>
      </c>
      <c r="P1139" s="34">
        <f>_xlfn.XLOOKUP(Tabla15[[#This Row],[COD]],TNOMINA[CODIGO],TNOMINA[sbruto])</f>
        <v>50000</v>
      </c>
      <c r="Q1139" s="34">
        <f>_xlfn.XLOOKUP(Tabla15[[#This Row],[COD]],TNOMINA[CODIGO],TNOMINA[ISR])</f>
        <v>1854</v>
      </c>
      <c r="R1139" s="34">
        <f>_xlfn.XLOOKUP(Tabla15[[#This Row],[COD]],TNOMINA[CODIGO],TNOMINA[SFS])</f>
        <v>1520</v>
      </c>
      <c r="S1139" s="34">
        <f>_xlfn.XLOOKUP(Tabla15[[#This Row],[COD]],TNOMINA[CODIGO],TNOMINA[AFP])</f>
        <v>1435</v>
      </c>
      <c r="T1139" s="34">
        <f>_xlfn.XLOOKUP(Tabla15[[#This Row],[COD]],TNOMINA[CODIGO],TNOMINA[Otros Descuentos])</f>
        <v>10445.18</v>
      </c>
      <c r="U1139" s="34">
        <f>_xlfn.XLOOKUP(Tabla15[[#This Row],[COD]],TNOMINA[CODIGO],TNOMINA[sneto])</f>
        <v>34745.82</v>
      </c>
      <c r="V1139" s="21" t="str" cm="1">
        <f t="array" ref="V1139">_xlfn.XLOOKUP(Tabla15[[#This Row],[cedula]],MINC_022025[NUMERO_DOCUMENTO],LEFT(MINC_022025[GENERO],1))</f>
        <v>F</v>
      </c>
      <c r="W1139" s="56" t="str">
        <f>_xlfn.XLOOKUP(Tabla15[[#This Row],[DIRECCIÓN O DEPARTAMENTO]],MINC_022025[LUGAR_FUNCIONES],MINC_022025[LUGAR_FUNCIONES_CODIGO])</f>
        <v>01.83.00.00.12.01</v>
      </c>
      <c r="X1139" s="21">
        <f>LEN(Tabla15[[#This Row],[CODIGO LUGAR]])</f>
        <v>17</v>
      </c>
      <c r="Y1139" s="21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42" t="str">
        <f>Tabla15[[#This Row],[cedula]]&amp;Tabla15[[#This Row],[CTA]]&amp;Tabla15[[#This Row],[prog]]</f>
        <v>223009576482.1.1.2.0801</v>
      </c>
      <c r="B1140" s="21" t="s">
        <v>1786</v>
      </c>
      <c r="C1140" s="35" t="s">
        <v>1807</v>
      </c>
      <c r="D1140" s="35" t="s">
        <v>5730</v>
      </c>
      <c r="E1140" s="60" t="s">
        <v>5731</v>
      </c>
      <c r="F1140" s="35" t="s">
        <v>1911</v>
      </c>
      <c r="G1140" s="35" t="s">
        <v>6119</v>
      </c>
      <c r="H1140" s="21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140" s="21" t="str">
        <f>_xlfn.XLOOKUP(Tabla15[[#This Row],[cedula]],MINC_022025[CATEGORIA_PROPIA],MINC_022025[CARGO],_xlfn.XLOOKUP(Tabla15[[#This Row],[COD]],TNOMINA[CODIGO],TNOMINA[cargo]))</f>
        <v>ENC. DEPTO. DE ACTIVO FIJO</v>
      </c>
      <c r="J1140" s="21" t="str">
        <f>_xlfn.XLOOKUP(Tabla15[[#This Row],[cedula]],MINC_022025[NUMERO_DOCUMENTO],MINC_022025[LUGAR_FUNCIONES])</f>
        <v>DEPARTAMENTO DE ACTIVO FIJO</v>
      </c>
      <c r="K11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0" s="21" t="str">
        <f>_xlfn.XLOOKUP(Tabla15[[#This Row],[CARGO]],TSIMPLIFICADO[CARGO],TSIMPLIFICADO[CATEGORIA DEL SERVIDOR],Tabla15[[#This Row],[TIPO]])</f>
        <v>TEMPORALES</v>
      </c>
      <c r="M1140" s="21" t="str">
        <f>IF(Tabla15[[#This Row],[CTA]]="2.1.1.3.01","TRAMITE DE PENSION",IF(Tabla15[[#This Row],[CAT1]]&lt;&gt;"",Tabla15[[#This Row],[CAT1]],Tabla15[[#This Row],[CAT2]]))</f>
        <v>TEMPORALES</v>
      </c>
      <c r="N1140" s="86">
        <f>_xlfn.XLOOKUP(Tabla15[[#This Row],[cedula]],TFECHA[cedula],TFECHA[desde],"")</f>
        <v>45717</v>
      </c>
      <c r="O1140" s="86" t="str">
        <f>_xlfn.XLOOKUP(Tabla15[[#This Row],[cedula]],TFECHA[cedula],TFECHA[hasta],"")</f>
        <v>N/A</v>
      </c>
      <c r="P1140" s="34">
        <f>_xlfn.XLOOKUP(Tabla15[[#This Row],[COD]],TNOMINA[CODIGO],TNOMINA[sbruto])</f>
        <v>135000</v>
      </c>
      <c r="Q1140" s="34">
        <f>_xlfn.XLOOKUP(Tabla15[[#This Row],[COD]],TNOMINA[CODIGO],TNOMINA[ISR])</f>
        <v>20338.240000000002</v>
      </c>
      <c r="R1140" s="34">
        <f>_xlfn.XLOOKUP(Tabla15[[#This Row],[COD]],TNOMINA[CODIGO],TNOMINA[SFS])</f>
        <v>4104</v>
      </c>
      <c r="S1140" s="34">
        <f>_xlfn.XLOOKUP(Tabla15[[#This Row],[COD]],TNOMINA[CODIGO],TNOMINA[AFP])</f>
        <v>3874.5</v>
      </c>
      <c r="T1140" s="34">
        <f>_xlfn.XLOOKUP(Tabla15[[#This Row],[COD]],TNOMINA[CODIGO],TNOMINA[Otros Descuentos])</f>
        <v>25</v>
      </c>
      <c r="U1140" s="34">
        <f>_xlfn.XLOOKUP(Tabla15[[#This Row],[COD]],TNOMINA[CODIGO],TNOMINA[sneto])</f>
        <v>106658.26</v>
      </c>
      <c r="V1140" s="21" t="str" cm="1">
        <f t="array" ref="V1140">_xlfn.XLOOKUP(Tabla15[[#This Row],[cedula]],MINC_022025[NUMERO_DOCUMENTO],LEFT(MINC_022025[GENERO],1))</f>
        <v>F</v>
      </c>
      <c r="W1140" s="56" t="str">
        <f>_xlfn.XLOOKUP(Tabla15[[#This Row],[DIRECCIÓN O DEPARTAMENTO]],MINC_022025[LUGAR_FUNCIONES],MINC_022025[LUGAR_FUNCIONES_CODIGO])</f>
        <v>01.83.00.00.12.03</v>
      </c>
      <c r="X1140" s="21">
        <f>LEN(Tabla15[[#This Row],[CODIGO LUGAR]])</f>
        <v>17</v>
      </c>
      <c r="Y1140" s="21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42" t="str">
        <f>Tabla15[[#This Row],[cedula]]&amp;Tabla15[[#This Row],[CTA]]&amp;Tabla15[[#This Row],[prog]]</f>
        <v>224006473052.1.1.2.0801</v>
      </c>
      <c r="B1141" s="21" t="s">
        <v>1786</v>
      </c>
      <c r="C1141" s="59" t="s">
        <v>1807</v>
      </c>
      <c r="D1141" s="59" t="s">
        <v>5730</v>
      </c>
      <c r="E1141" s="59" t="s">
        <v>5731</v>
      </c>
      <c r="F1141" s="59" t="s">
        <v>1911</v>
      </c>
      <c r="G1141" s="59" t="s">
        <v>1891</v>
      </c>
      <c r="H1141" s="21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141" s="21" t="str">
        <f>_xlfn.XLOOKUP(Tabla15[[#This Row],[cedula]],MINC_022025[CATEGORIA_PROPIA],MINC_022025[CARGO],_xlfn.XLOOKUP(Tabla15[[#This Row],[COD]],TNOMINA[CODIGO],TNOMINA[cargo]))</f>
        <v>ENCARGADO (A)</v>
      </c>
      <c r="J1141" s="21" t="str">
        <f>_xlfn.XLOOKUP(Tabla15[[#This Row],[cedula]],MINC_022025[NUMERO_DOCUMENTO],MINC_022025[LUGAR_FUNCIONES])</f>
        <v>DEPARTAMENTO DE TESORERIA</v>
      </c>
      <c r="K11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1" s="21" t="str">
        <f>_xlfn.XLOOKUP(Tabla15[[#This Row],[CARGO]],TSIMPLIFICADO[CARGO],TSIMPLIFICADO[CATEGORIA DEL SERVIDOR],Tabla15[[#This Row],[TIPO]])</f>
        <v>TEMPORALES</v>
      </c>
      <c r="M1141" s="21" t="str">
        <f>IF(Tabla15[[#This Row],[CTA]]="2.1.1.3.01","TRAMITE DE PENSION",IF(Tabla15[[#This Row],[CAT1]]&lt;&gt;"",Tabla15[[#This Row],[CAT1]],Tabla15[[#This Row],[CAT2]]))</f>
        <v>TEMPORALES</v>
      </c>
      <c r="N1141" s="86">
        <f>_xlfn.XLOOKUP(Tabla15[[#This Row],[cedula]],TFECHA[cedula],TFECHA[desde],"")</f>
        <v>45352</v>
      </c>
      <c r="O1141" s="86" t="str">
        <f>_xlfn.XLOOKUP(Tabla15[[#This Row],[cedula]],TFECHA[cedula],TFECHA[hasta],"")</f>
        <v>N/A</v>
      </c>
      <c r="P1141" s="34">
        <f>_xlfn.XLOOKUP(Tabla15[[#This Row],[COD]],TNOMINA[CODIGO],TNOMINA[sbruto])</f>
        <v>135000</v>
      </c>
      <c r="Q1141" s="34">
        <f>_xlfn.XLOOKUP(Tabla15[[#This Row],[COD]],TNOMINA[CODIGO],TNOMINA[ISR])</f>
        <v>20338.240000000002</v>
      </c>
      <c r="R1141" s="34">
        <f>_xlfn.XLOOKUP(Tabla15[[#This Row],[COD]],TNOMINA[CODIGO],TNOMINA[SFS])</f>
        <v>4104</v>
      </c>
      <c r="S1141" s="34">
        <f>_xlfn.XLOOKUP(Tabla15[[#This Row],[COD]],TNOMINA[CODIGO],TNOMINA[AFP])</f>
        <v>3874.5</v>
      </c>
      <c r="T1141" s="34">
        <f>_xlfn.XLOOKUP(Tabla15[[#This Row],[COD]],TNOMINA[CODIGO],TNOMINA[Otros Descuentos])</f>
        <v>425</v>
      </c>
      <c r="U1141" s="34">
        <f>_xlfn.XLOOKUP(Tabla15[[#This Row],[COD]],TNOMINA[CODIGO],TNOMINA[sneto])</f>
        <v>106258.26</v>
      </c>
      <c r="V1141" s="21" t="str" cm="1">
        <f t="array" ref="V1141">_xlfn.XLOOKUP(Tabla15[[#This Row],[cedula]],MINC_022025[NUMERO_DOCUMENTO],LEFT(MINC_022025[GENERO],1))</f>
        <v>M</v>
      </c>
      <c r="W1141" s="56" t="str">
        <f>_xlfn.XLOOKUP(Tabla15[[#This Row],[DIRECCIÓN O DEPARTAMENTO]],MINC_022025[LUGAR_FUNCIONES],MINC_022025[LUGAR_FUNCIONES_CODIGO])</f>
        <v>01.83.00.00.12.04</v>
      </c>
      <c r="X1141" s="21">
        <f>LEN(Tabla15[[#This Row],[CODIGO LUGAR]])</f>
        <v>17</v>
      </c>
      <c r="Y1141" s="21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42" t="str">
        <f>Tabla15[[#This Row],[cedula]]&amp;Tabla15[[#This Row],[CTA]]&amp;Tabla15[[#This Row],[prog]]</f>
        <v>017000118182.1.1.2.0801</v>
      </c>
      <c r="B1142" s="21" t="s">
        <v>1786</v>
      </c>
      <c r="C1142" s="59" t="s">
        <v>1807</v>
      </c>
      <c r="D1142" s="59" t="s">
        <v>5730</v>
      </c>
      <c r="E1142" s="59" t="s">
        <v>5731</v>
      </c>
      <c r="F1142" s="59" t="s">
        <v>1911</v>
      </c>
      <c r="G1142" s="59" t="s">
        <v>1732</v>
      </c>
      <c r="H1142" s="21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142" s="21" t="str">
        <f>_xlfn.XLOOKUP(Tabla15[[#This Row],[cedula]],MINC_022025[CATEGORIA_PROPIA],MINC_022025[CARGO],_xlfn.XLOOKUP(Tabla15[[#This Row],[COD]],TNOMINA[CODIGO],TNOMINA[cargo]))</f>
        <v>COORDINADOR (A)</v>
      </c>
      <c r="J1142" s="21" t="str">
        <f>_xlfn.XLOOKUP(Tabla15[[#This Row],[cedula]],MINC_022025[NUMERO_DOCUMENTO],MINC_022025[LUGAR_FUNCIONES])</f>
        <v>DEPARTAMENTO DE TESORERIA</v>
      </c>
      <c r="K11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2" s="21" t="str">
        <f>_xlfn.XLOOKUP(Tabla15[[#This Row],[CARGO]],TSIMPLIFICADO[CARGO],TSIMPLIFICADO[CATEGORIA DEL SERVIDOR],Tabla15[[#This Row],[TIPO]])</f>
        <v>TEMPORALES</v>
      </c>
      <c r="M1142" s="21" t="str">
        <f>IF(Tabla15[[#This Row],[CTA]]="2.1.1.3.01","TRAMITE DE PENSION",IF(Tabla15[[#This Row],[CAT1]]&lt;&gt;"",Tabla15[[#This Row],[CAT1]],Tabla15[[#This Row],[CAT2]]))</f>
        <v>TEMPORALES</v>
      </c>
      <c r="N1142" s="86">
        <f>_xlfn.XLOOKUP(Tabla15[[#This Row],[cedula]],TFECHA[cedula],TFECHA[desde],"")</f>
        <v>45261</v>
      </c>
      <c r="O1142" s="86" t="str">
        <f>_xlfn.XLOOKUP(Tabla15[[#This Row],[cedula]],TFECHA[cedula],TFECHA[hasta],"")</f>
        <v>N/A</v>
      </c>
      <c r="P1142" s="34">
        <f>_xlfn.XLOOKUP(Tabla15[[#This Row],[COD]],TNOMINA[CODIGO],TNOMINA[sbruto])</f>
        <v>70000</v>
      </c>
      <c r="Q1142" s="34">
        <f>_xlfn.XLOOKUP(Tabla15[[#This Row],[COD]],TNOMINA[CODIGO],TNOMINA[ISR])</f>
        <v>5368.48</v>
      </c>
      <c r="R1142" s="34">
        <f>_xlfn.XLOOKUP(Tabla15[[#This Row],[COD]],TNOMINA[CODIGO],TNOMINA[SFS])</f>
        <v>2128</v>
      </c>
      <c r="S1142" s="34">
        <f>_xlfn.XLOOKUP(Tabla15[[#This Row],[COD]],TNOMINA[CODIGO],TNOMINA[AFP])</f>
        <v>2009</v>
      </c>
      <c r="T1142" s="34">
        <f>_xlfn.XLOOKUP(Tabla15[[#This Row],[COD]],TNOMINA[CODIGO],TNOMINA[Otros Descuentos])</f>
        <v>9202.010000000002</v>
      </c>
      <c r="U1142" s="34">
        <f>_xlfn.XLOOKUP(Tabla15[[#This Row],[COD]],TNOMINA[CODIGO],TNOMINA[sneto])</f>
        <v>51292.51</v>
      </c>
      <c r="V1142" s="21" t="str" cm="1">
        <f t="array" ref="V1142">_xlfn.XLOOKUP(Tabla15[[#This Row],[cedula]],MINC_022025[NUMERO_DOCUMENTO],LEFT(MINC_022025[GENERO],1))</f>
        <v>F</v>
      </c>
      <c r="W1142" s="56" t="str">
        <f>_xlfn.XLOOKUP(Tabla15[[#This Row],[DIRECCIÓN O DEPARTAMENTO]],MINC_022025[LUGAR_FUNCIONES],MINC_022025[LUGAR_FUNCIONES_CODIGO])</f>
        <v>01.83.00.00.12.04</v>
      </c>
      <c r="X1142" s="21">
        <f>LEN(Tabla15[[#This Row],[CODIGO LUGAR]])</f>
        <v>17</v>
      </c>
      <c r="Y1142" s="21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42" t="str">
        <f>Tabla15[[#This Row],[cedula]]&amp;Tabla15[[#This Row],[CTA]]&amp;Tabla15[[#This Row],[prog]]</f>
        <v>014000110922.1.1.2.0801</v>
      </c>
      <c r="B1143" s="21" t="s">
        <v>1786</v>
      </c>
      <c r="C1143" s="59" t="s">
        <v>1807</v>
      </c>
      <c r="D1143" s="59" t="s">
        <v>5730</v>
      </c>
      <c r="E1143" s="59" t="s">
        <v>5731</v>
      </c>
      <c r="F1143" s="59" t="s">
        <v>1911</v>
      </c>
      <c r="G1143" s="59" t="s">
        <v>2478</v>
      </c>
      <c r="H1143" s="21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143" s="21" t="str">
        <f>_xlfn.XLOOKUP(Tabla15[[#This Row],[cedula]],MINC_022025[CATEGORIA_PROPIA],MINC_022025[CARGO],_xlfn.XLOOKUP(Tabla15[[#This Row],[COD]],TNOMINA[CODIGO],TNOMINA[cargo]))</f>
        <v>ANALISTA SISTEMAS INFORMATICOS</v>
      </c>
      <c r="J1143" s="21" t="str">
        <f>_xlfn.XLOOKUP(Tabla15[[#This Row],[cedula]],MINC_022025[NUMERO_DOCUMENTO],MINC_022025[LUGAR_FUNCIONES])</f>
        <v>DEPARTAMENTO DE ADMINISTRACION DE SERVICIOS TIC-MC</v>
      </c>
      <c r="K11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3" s="21" t="str">
        <f>_xlfn.XLOOKUP(Tabla15[[#This Row],[CARGO]],TSIMPLIFICADO[CARGO],TSIMPLIFICADO[CATEGORIA DEL SERVIDOR],Tabla15[[#This Row],[TIPO]])</f>
        <v>TEMPORALES</v>
      </c>
      <c r="M1143" s="21" t="str">
        <f>IF(Tabla15[[#This Row],[CTA]]="2.1.1.3.01","TRAMITE DE PENSION",IF(Tabla15[[#This Row],[CAT1]]&lt;&gt;"",Tabla15[[#This Row],[CAT1]],Tabla15[[#This Row],[CAT2]]))</f>
        <v>TEMPORALES</v>
      </c>
      <c r="N1143" s="86">
        <f>_xlfn.XLOOKUP(Tabla15[[#This Row],[cedula]],TFECHA[cedula],TFECHA[desde],"")</f>
        <v>45323</v>
      </c>
      <c r="O1143" s="86" t="str">
        <f>_xlfn.XLOOKUP(Tabla15[[#This Row],[cedula]],TFECHA[cedula],TFECHA[hasta],"")</f>
        <v>N/A</v>
      </c>
      <c r="P1143" s="34">
        <f>_xlfn.XLOOKUP(Tabla15[[#This Row],[COD]],TNOMINA[CODIGO],TNOMINA[sbruto])</f>
        <v>60000</v>
      </c>
      <c r="Q1143" s="34">
        <f>_xlfn.XLOOKUP(Tabla15[[#This Row],[COD]],TNOMINA[CODIGO],TNOMINA[ISR])</f>
        <v>3486.68</v>
      </c>
      <c r="R1143" s="34">
        <f>_xlfn.XLOOKUP(Tabla15[[#This Row],[COD]],TNOMINA[CODIGO],TNOMINA[SFS])</f>
        <v>1824</v>
      </c>
      <c r="S1143" s="34">
        <f>_xlfn.XLOOKUP(Tabla15[[#This Row],[COD]],TNOMINA[CODIGO],TNOMINA[AFP])</f>
        <v>1722</v>
      </c>
      <c r="T1143" s="34">
        <f>_xlfn.XLOOKUP(Tabla15[[#This Row],[COD]],TNOMINA[CODIGO],TNOMINA[Otros Descuentos])</f>
        <v>2091</v>
      </c>
      <c r="U1143" s="34">
        <f>_xlfn.XLOOKUP(Tabla15[[#This Row],[COD]],TNOMINA[CODIGO],TNOMINA[sneto])</f>
        <v>50876.32</v>
      </c>
      <c r="V1143" s="21" t="str" cm="1">
        <f t="array" ref="V1143">_xlfn.XLOOKUP(Tabla15[[#This Row],[cedula]],MINC_022025[NUMERO_DOCUMENTO],LEFT(MINC_022025[GENERO],1))</f>
        <v>M</v>
      </c>
      <c r="W1143" s="56" t="str">
        <f>_xlfn.XLOOKUP(Tabla15[[#This Row],[DIRECCIÓN O DEPARTAMENTO]],MINC_022025[LUGAR_FUNCIONES],MINC_022025[LUGAR_FUNCIONES_CODIGO])</f>
        <v>01.83.00.00.27.01</v>
      </c>
      <c r="X1143" s="21">
        <f>LEN(Tabla15[[#This Row],[CODIGO LUGAR]])</f>
        <v>17</v>
      </c>
      <c r="Y1143" s="21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42" t="str">
        <f>Tabla15[[#This Row],[cedula]]&amp;Tabla15[[#This Row],[CTA]]&amp;Tabla15[[#This Row],[prog]]</f>
        <v>402004237432.1.1.2.0801</v>
      </c>
      <c r="B1144" s="21" t="s">
        <v>1786</v>
      </c>
      <c r="C1144" s="59" t="s">
        <v>1807</v>
      </c>
      <c r="D1144" s="59" t="s">
        <v>5730</v>
      </c>
      <c r="E1144" s="59" t="s">
        <v>5731</v>
      </c>
      <c r="F1144" s="59" t="s">
        <v>1911</v>
      </c>
      <c r="G1144" s="59" t="s">
        <v>2471</v>
      </c>
      <c r="H1144" s="21" t="str">
        <f>_xlfn.XLOOKUP(Tabla15[[#This Row],[cedula]],MINC_022025[CATEGORIA_PROPIA],MINC_022025[FECHA_INGRESO_PRIMER_CARGO],_xlfn.XLOOKUP(Tabla15[[#This Row],[COD]],TNOMINA[CODIGO],TNOMINA[nombre]))</f>
        <v>ADRIAN AZOR MIGUEL</v>
      </c>
      <c r="I1144" s="21" t="str">
        <f>_xlfn.XLOOKUP(Tabla15[[#This Row],[cedula]],MINC_022025[CATEGORIA_PROPIA],MINC_022025[CARGO],_xlfn.XLOOKUP(Tabla15[[#This Row],[COD]],TNOMINA[CODIGO],TNOMINA[cargo]))</f>
        <v>SOPORTE MESA DE AYUDA</v>
      </c>
      <c r="J1144" s="21" t="str">
        <f>_xlfn.XLOOKUP(Tabla15[[#This Row],[cedula]],MINC_022025[NUMERO_DOCUMENTO],MINC_022025[LUGAR_FUNCIONES])</f>
        <v>DEPARTAMENTO DE ADMINISTRACION DE SERVICIOS TIC-MC</v>
      </c>
      <c r="K11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4" s="21" t="str">
        <f>_xlfn.XLOOKUP(Tabla15[[#This Row],[CARGO]],TSIMPLIFICADO[CARGO],TSIMPLIFICADO[CATEGORIA DEL SERVIDOR],Tabla15[[#This Row],[TIPO]])</f>
        <v>TEMPORALES</v>
      </c>
      <c r="M1144" s="21" t="str">
        <f>IF(Tabla15[[#This Row],[CTA]]="2.1.1.3.01","TRAMITE DE PENSION",IF(Tabla15[[#This Row],[CAT1]]&lt;&gt;"",Tabla15[[#This Row],[CAT1]],Tabla15[[#This Row],[CAT2]]))</f>
        <v>TEMPORALES</v>
      </c>
      <c r="N1144" s="86">
        <f>_xlfn.XLOOKUP(Tabla15[[#This Row],[cedula]],TFECHA[cedula],TFECHA[desde],"")</f>
        <v>45292</v>
      </c>
      <c r="O1144" s="86" t="str">
        <f>_xlfn.XLOOKUP(Tabla15[[#This Row],[cedula]],TFECHA[cedula],TFECHA[hasta],"")</f>
        <v>N/A</v>
      </c>
      <c r="P1144" s="34">
        <f>_xlfn.XLOOKUP(Tabla15[[#This Row],[COD]],TNOMINA[CODIGO],TNOMINA[sbruto])</f>
        <v>48000</v>
      </c>
      <c r="Q1144" s="34">
        <f>_xlfn.XLOOKUP(Tabla15[[#This Row],[COD]],TNOMINA[CODIGO],TNOMINA[ISR])</f>
        <v>1571.73</v>
      </c>
      <c r="R1144" s="34">
        <f>_xlfn.XLOOKUP(Tabla15[[#This Row],[COD]],TNOMINA[CODIGO],TNOMINA[SFS])</f>
        <v>1459.2</v>
      </c>
      <c r="S1144" s="34">
        <f>_xlfn.XLOOKUP(Tabla15[[#This Row],[COD]],TNOMINA[CODIGO],TNOMINA[AFP])</f>
        <v>1377.6</v>
      </c>
      <c r="T1144" s="34">
        <f>_xlfn.XLOOKUP(Tabla15[[#This Row],[COD]],TNOMINA[CODIGO],TNOMINA[Otros Descuentos])</f>
        <v>1591</v>
      </c>
      <c r="U1144" s="34">
        <f>_xlfn.XLOOKUP(Tabla15[[#This Row],[COD]],TNOMINA[CODIGO],TNOMINA[sneto])</f>
        <v>42000.47</v>
      </c>
      <c r="V1144" s="21" t="str" cm="1">
        <f t="array" ref="V1144">_xlfn.XLOOKUP(Tabla15[[#This Row],[cedula]],MINC_022025[NUMERO_DOCUMENTO],LEFT(MINC_022025[GENERO],1))</f>
        <v>M</v>
      </c>
      <c r="W1144" s="56" t="str">
        <f>_xlfn.XLOOKUP(Tabla15[[#This Row],[DIRECCIÓN O DEPARTAMENTO]],MINC_022025[LUGAR_FUNCIONES],MINC_022025[LUGAR_FUNCIONES_CODIGO])</f>
        <v>01.83.00.00.27.01</v>
      </c>
      <c r="X1144" s="21">
        <f>LEN(Tabla15[[#This Row],[CODIGO LUGAR]])</f>
        <v>17</v>
      </c>
      <c r="Y1144" s="21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42" t="str">
        <f>Tabla15[[#This Row],[cedula]]&amp;Tabla15[[#This Row],[CTA]]&amp;Tabla15[[#This Row],[prog]]</f>
        <v>402092475642.1.1.2.0801</v>
      </c>
      <c r="B1145" s="21" t="s">
        <v>1786</v>
      </c>
      <c r="C1145" s="59" t="s">
        <v>1807</v>
      </c>
      <c r="D1145" s="59" t="s">
        <v>5730</v>
      </c>
      <c r="E1145" s="59" t="s">
        <v>5731</v>
      </c>
      <c r="F1145" s="59" t="s">
        <v>1911</v>
      </c>
      <c r="G1145" s="59" t="s">
        <v>1731</v>
      </c>
      <c r="H1145" s="21" t="str">
        <f>_xlfn.XLOOKUP(Tabla15[[#This Row],[cedula]],MINC_022025[CATEGORIA_PROPIA],MINC_022025[FECHA_INGRESO_PRIMER_CARGO],_xlfn.XLOOKUP(Tabla15[[#This Row],[COD]],TNOMINA[CODIGO],TNOMINA[nombre]))</f>
        <v>TAIS DE JESUS RODRIGUEZ</v>
      </c>
      <c r="I1145" s="21" t="str">
        <f>_xlfn.XLOOKUP(Tabla15[[#This Row],[cedula]],MINC_022025[CATEGORIA_PROPIA],MINC_022025[CARGO],_xlfn.XLOOKUP(Tabla15[[#This Row],[COD]],TNOMINA[CODIGO],TNOMINA[cargo]))</f>
        <v>SOPORTE TECNICO INFORMATICO</v>
      </c>
      <c r="J1145" s="21" t="str">
        <f>_xlfn.XLOOKUP(Tabla15[[#This Row],[cedula]],MINC_022025[NUMERO_DOCUMENTO],MINC_022025[LUGAR_FUNCIONES])</f>
        <v>DEPARTAMENTO DE ADMINISTRACION DE SERVICIOS TIC-MC</v>
      </c>
      <c r="K11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5" s="21" t="str">
        <f>_xlfn.XLOOKUP(Tabla15[[#This Row],[CARGO]],TSIMPLIFICADO[CARGO],TSIMPLIFICADO[CATEGORIA DEL SERVIDOR],Tabla15[[#This Row],[TIPO]])</f>
        <v>TEMPORALES</v>
      </c>
      <c r="M1145" s="21" t="str">
        <f>IF(Tabla15[[#This Row],[CTA]]="2.1.1.3.01","TRAMITE DE PENSION",IF(Tabla15[[#This Row],[CAT1]]&lt;&gt;"",Tabla15[[#This Row],[CAT1]],Tabla15[[#This Row],[CAT2]]))</f>
        <v>TEMPORALES</v>
      </c>
      <c r="N1145" s="86">
        <f>_xlfn.XLOOKUP(Tabla15[[#This Row],[cedula]],TFECHA[cedula],TFECHA[desde],"")</f>
        <v>45566</v>
      </c>
      <c r="O1145" s="86" t="str">
        <f>_xlfn.XLOOKUP(Tabla15[[#This Row],[cedula]],TFECHA[cedula],TFECHA[hasta],"")</f>
        <v>N/A</v>
      </c>
      <c r="P1145" s="34">
        <f>_xlfn.XLOOKUP(Tabla15[[#This Row],[COD]],TNOMINA[CODIGO],TNOMINA[sbruto])</f>
        <v>48000</v>
      </c>
      <c r="Q1145" s="34">
        <f>_xlfn.XLOOKUP(Tabla15[[#This Row],[COD]],TNOMINA[CODIGO],TNOMINA[ISR])</f>
        <v>1571.73</v>
      </c>
      <c r="R1145" s="34">
        <f>_xlfn.XLOOKUP(Tabla15[[#This Row],[COD]],TNOMINA[CODIGO],TNOMINA[SFS])</f>
        <v>1459.2</v>
      </c>
      <c r="S1145" s="34">
        <f>_xlfn.XLOOKUP(Tabla15[[#This Row],[COD]],TNOMINA[CODIGO],TNOMINA[AFP])</f>
        <v>1377.6</v>
      </c>
      <c r="T1145" s="34">
        <f>_xlfn.XLOOKUP(Tabla15[[#This Row],[COD]],TNOMINA[CODIGO],TNOMINA[Otros Descuentos])</f>
        <v>25</v>
      </c>
      <c r="U1145" s="34">
        <f>_xlfn.XLOOKUP(Tabla15[[#This Row],[COD]],TNOMINA[CODIGO],TNOMINA[sneto])</f>
        <v>43566.47</v>
      </c>
      <c r="V1145" s="21" t="str" cm="1">
        <f t="array" ref="V1145">_xlfn.XLOOKUP(Tabla15[[#This Row],[cedula]],MINC_022025[NUMERO_DOCUMENTO],LEFT(MINC_022025[GENERO],1))</f>
        <v>F</v>
      </c>
      <c r="W1145" s="56" t="str">
        <f>_xlfn.XLOOKUP(Tabla15[[#This Row],[DIRECCIÓN O DEPARTAMENTO]],MINC_022025[LUGAR_FUNCIONES],MINC_022025[LUGAR_FUNCIONES_CODIGO])</f>
        <v>01.83.00.00.27.01</v>
      </c>
      <c r="X1145" s="21">
        <f>LEN(Tabla15[[#This Row],[CODIGO LUGAR]])</f>
        <v>17</v>
      </c>
      <c r="Y1145" s="21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>
      <c r="A1146" s="42" t="str">
        <f>Tabla15[[#This Row],[cedula]]&amp;Tabla15[[#This Row],[CTA]]&amp;Tabla15[[#This Row],[prog]]</f>
        <v>001176856102.1.1.2.0801</v>
      </c>
      <c r="B1146" s="21" t="s">
        <v>1786</v>
      </c>
      <c r="C1146" s="59" t="s">
        <v>1807</v>
      </c>
      <c r="D1146" s="59" t="s">
        <v>5730</v>
      </c>
      <c r="E1146" s="59" t="s">
        <v>5731</v>
      </c>
      <c r="F1146" s="59" t="s">
        <v>1911</v>
      </c>
      <c r="G1146" s="59" t="s">
        <v>1726</v>
      </c>
      <c r="H1146" s="21" t="str">
        <f>_xlfn.XLOOKUP(Tabla15[[#This Row],[cedula]],MINC_022025[CATEGORIA_PROPIA],MINC_022025[FECHA_INGRESO_PRIMER_CARGO],_xlfn.XLOOKUP(Tabla15[[#This Row],[COD]],TNOMINA[CODIGO],TNOMINA[nombre]))</f>
        <v>ROHMER ALEXANDER BILLINI SANCHEZ</v>
      </c>
      <c r="I1146" s="21" t="str">
        <f>_xlfn.XLOOKUP(Tabla15[[#This Row],[cedula]],MINC_022025[CATEGORIA_PROPIA],MINC_022025[CARGO],_xlfn.XLOOKUP(Tabla15[[#This Row],[COD]],TNOMINA[CODIGO],TNOMINA[cargo]))</f>
        <v>ENCARGADO DIVISION</v>
      </c>
      <c r="J1146" s="21" t="str">
        <f>_xlfn.XLOOKUP(Tabla15[[#This Row],[cedula]],MINC_022025[NUMERO_DOCUMENTO],MINC_022025[LUGAR_FUNCIONES])</f>
        <v>DEPARTAMENTO DE OPERACIONES TIC-MC</v>
      </c>
      <c r="K11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6" s="21" t="str">
        <f>_xlfn.XLOOKUP(Tabla15[[#This Row],[CARGO]],TSIMPLIFICADO[CARGO],TSIMPLIFICADO[CATEGORIA DEL SERVIDOR],Tabla15[[#This Row],[TIPO]])</f>
        <v>TEMPORALES</v>
      </c>
      <c r="M1146" s="21" t="str">
        <f>IF(Tabla15[[#This Row],[CTA]]="2.1.1.3.01","TRAMITE DE PENSION",IF(Tabla15[[#This Row],[CAT1]]&lt;&gt;"",Tabla15[[#This Row],[CAT1]],Tabla15[[#This Row],[CAT2]]))</f>
        <v>TEMPORALES</v>
      </c>
      <c r="N1146" s="86">
        <f>_xlfn.XLOOKUP(Tabla15[[#This Row],[cedula]],TFECHA[cedula],TFECHA[desde],"")</f>
        <v>45231</v>
      </c>
      <c r="O1146" s="86" t="str">
        <f>_xlfn.XLOOKUP(Tabla15[[#This Row],[cedula]],TFECHA[cedula],TFECHA[hasta],"")</f>
        <v>N/A</v>
      </c>
      <c r="P1146" s="34">
        <f>_xlfn.XLOOKUP(Tabla15[[#This Row],[COD]],TNOMINA[CODIGO],TNOMINA[sbruto])</f>
        <v>95000</v>
      </c>
      <c r="Q1146" s="34">
        <f>_xlfn.XLOOKUP(Tabla15[[#This Row],[COD]],TNOMINA[CODIGO],TNOMINA[ISR])</f>
        <v>10929.24</v>
      </c>
      <c r="R1146" s="34">
        <f>_xlfn.XLOOKUP(Tabla15[[#This Row],[COD]],TNOMINA[CODIGO],TNOMINA[SFS])</f>
        <v>2888</v>
      </c>
      <c r="S1146" s="34">
        <f>_xlfn.XLOOKUP(Tabla15[[#This Row],[COD]],TNOMINA[CODIGO],TNOMINA[AFP])</f>
        <v>2726.5</v>
      </c>
      <c r="T1146" s="34">
        <f>_xlfn.XLOOKUP(Tabla15[[#This Row],[COD]],TNOMINA[CODIGO],TNOMINA[Otros Descuentos])</f>
        <v>764.38999999999942</v>
      </c>
      <c r="U1146" s="34">
        <f>_xlfn.XLOOKUP(Tabla15[[#This Row],[COD]],TNOMINA[CODIGO],TNOMINA[sneto])</f>
        <v>77691.87</v>
      </c>
      <c r="V1146" s="21" t="str" cm="1">
        <f t="array" ref="V1146">_xlfn.XLOOKUP(Tabla15[[#This Row],[cedula]],MINC_022025[NUMERO_DOCUMENTO],LEFT(MINC_022025[GENERO],1))</f>
        <v>M</v>
      </c>
      <c r="W1146" s="56" t="str">
        <f>_xlfn.XLOOKUP(Tabla15[[#This Row],[DIRECCIÓN O DEPARTAMENTO]],MINC_022025[LUGAR_FUNCIONES],MINC_022025[LUGAR_FUNCIONES_CODIGO])</f>
        <v>01.83.00.00.27.02</v>
      </c>
      <c r="X1146" s="21">
        <f>LEN(Tabla15[[#This Row],[CODIGO LUGAR]])</f>
        <v>17</v>
      </c>
      <c r="Y1146" s="21" cm="1">
        <f t="array" ref="Y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5">
      <c r="A1147" s="42" t="str">
        <f>Tabla15[[#This Row],[cedula]]&amp;Tabla15[[#This Row],[CTA]]&amp;Tabla15[[#This Row],[prog]]</f>
        <v>001190915362.1.1.2.0801</v>
      </c>
      <c r="B1147" s="21" t="s">
        <v>1786</v>
      </c>
      <c r="C1147" s="35" t="s">
        <v>1807</v>
      </c>
      <c r="D1147" s="35" t="s">
        <v>5730</v>
      </c>
      <c r="E1147" s="60" t="s">
        <v>5731</v>
      </c>
      <c r="F1147" s="62" t="s">
        <v>1911</v>
      </c>
      <c r="G1147" s="35" t="s">
        <v>2146</v>
      </c>
      <c r="H1147" s="21" t="str">
        <f>_xlfn.XLOOKUP(Tabla15[[#This Row],[cedula]],MINC_022025[CATEGORIA_PROPIA],MINC_022025[FECHA_INGRESO_PRIMER_CARGO],_xlfn.XLOOKUP(Tabla15[[#This Row],[COD]],TNOMINA[CODIGO],TNOMINA[nombre]))</f>
        <v>XABIER FRANCISCO DE LEON FLORENTINO</v>
      </c>
      <c r="I1147" s="21" t="str">
        <f>_xlfn.XLOOKUP(Tabla15[[#This Row],[cedula]],MINC_022025[CATEGORIA_PROPIA],MINC_022025[CARGO],_xlfn.XLOOKUP(Tabla15[[#This Row],[COD]],TNOMINA[CODIGO],TNOMINA[cargo]))</f>
        <v>ANALISTA DE SISTEMA TECNOLOGIC</v>
      </c>
      <c r="J1147" s="21" t="str">
        <f>_xlfn.XLOOKUP(Tabla15[[#This Row],[cedula]],MINC_022025[NUMERO_DOCUMENTO],MINC_022025[LUGAR_FUNCIONES])</f>
        <v>DEPARTAMENTO DE DESARROLLO E IMPLEMENTACION DE SISTEMAS-MC</v>
      </c>
      <c r="K11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7" s="21" t="str">
        <f>_xlfn.XLOOKUP(Tabla15[[#This Row],[CARGO]],TSIMPLIFICADO[CARGO],TSIMPLIFICADO[CATEGORIA DEL SERVIDOR],Tabla15[[#This Row],[TIPO]])</f>
        <v>TEMPORALES</v>
      </c>
      <c r="M1147" s="21" t="str">
        <f>IF(Tabla15[[#This Row],[CTA]]="2.1.1.3.01","TRAMITE DE PENSION",IF(Tabla15[[#This Row],[CAT1]]&lt;&gt;"",Tabla15[[#This Row],[CAT1]],Tabla15[[#This Row],[CAT2]]))</f>
        <v>TEMPORALES</v>
      </c>
      <c r="N1147" s="86">
        <f>_xlfn.XLOOKUP(Tabla15[[#This Row],[cedula]],TFECHA[cedula],TFECHA[desde],"")</f>
        <v>45352</v>
      </c>
      <c r="O1147" s="86" t="str">
        <f>_xlfn.XLOOKUP(Tabla15[[#This Row],[cedula]],TFECHA[cedula],TFECHA[hasta],"")</f>
        <v>N/A</v>
      </c>
      <c r="P1147" s="34">
        <f>_xlfn.XLOOKUP(Tabla15[[#This Row],[COD]],TNOMINA[CODIGO],TNOMINA[sbruto])</f>
        <v>60000</v>
      </c>
      <c r="Q1147" s="34">
        <f>_xlfn.XLOOKUP(Tabla15[[#This Row],[COD]],TNOMINA[CODIGO],TNOMINA[ISR])</f>
        <v>3143.58</v>
      </c>
      <c r="R1147" s="34">
        <f>_xlfn.XLOOKUP(Tabla15[[#This Row],[COD]],TNOMINA[CODIGO],TNOMINA[SFS])</f>
        <v>1824</v>
      </c>
      <c r="S1147" s="34">
        <f>_xlfn.XLOOKUP(Tabla15[[#This Row],[COD]],TNOMINA[CODIGO],TNOMINA[AFP])</f>
        <v>1722</v>
      </c>
      <c r="T1147" s="34">
        <f>_xlfn.XLOOKUP(Tabla15[[#This Row],[COD]],TNOMINA[CODIGO],TNOMINA[Otros Descuentos])</f>
        <v>1740.4599999999991</v>
      </c>
      <c r="U1147" s="34">
        <f>_xlfn.XLOOKUP(Tabla15[[#This Row],[COD]],TNOMINA[CODIGO],TNOMINA[sneto])</f>
        <v>51569.96</v>
      </c>
      <c r="V1147" s="21" t="str" cm="1">
        <f t="array" ref="V1147">_xlfn.XLOOKUP(Tabla15[[#This Row],[cedula]],MINC_022025[NUMERO_DOCUMENTO],LEFT(MINC_022025[GENERO],1))</f>
        <v>M</v>
      </c>
      <c r="W1147" s="56" t="str">
        <f>_xlfn.XLOOKUP(Tabla15[[#This Row],[DIRECCIÓN O DEPARTAMENTO]],MINC_022025[LUGAR_FUNCIONES],MINC_022025[LUGAR_FUNCIONES_CODIGO])</f>
        <v>01.83.00.00.27.04</v>
      </c>
      <c r="X1147" s="21">
        <f>LEN(Tabla15[[#This Row],[CODIGO LUGAR]])</f>
        <v>17</v>
      </c>
      <c r="Y1147" s="21" cm="1">
        <f t="array" ref="Y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5">
      <c r="A1148" s="42" t="str">
        <f>Tabla15[[#This Row],[cedula]]&amp;Tabla15[[#This Row],[CTA]]&amp;Tabla15[[#This Row],[prog]]</f>
        <v>224001311442.1.1.2.0801</v>
      </c>
      <c r="B1148" s="21" t="s">
        <v>1786</v>
      </c>
      <c r="C1148" s="59" t="s">
        <v>1807</v>
      </c>
      <c r="D1148" s="59" t="s">
        <v>5730</v>
      </c>
      <c r="E1148" s="59" t="s">
        <v>5731</v>
      </c>
      <c r="F1148" s="59" t="s">
        <v>1911</v>
      </c>
      <c r="G1148" s="59" t="s">
        <v>5913</v>
      </c>
      <c r="H1148" s="21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148" s="21" t="str">
        <f>_xlfn.XLOOKUP(Tabla15[[#This Row],[cedula]],MINC_022025[CATEGORIA_PROPIA],MINC_022025[CARGO],_xlfn.XLOOKUP(Tabla15[[#This Row],[COD]],TNOMINA[CODIGO],TNOMINA[cargo]))</f>
        <v>ENCARGADO (A)</v>
      </c>
      <c r="J1148" s="21" t="str">
        <f>_xlfn.XLOOKUP(Tabla15[[#This Row],[cedula]],MINC_022025[NUMERO_DOCUMENTO],MINC_022025[LUGAR_FUNCIONES])</f>
        <v>DEPARTAMENTO DE ELABORACION DE DOCUMENTOS LEGALES-MC</v>
      </c>
      <c r="K11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8" s="21" t="str">
        <f>_xlfn.XLOOKUP(Tabla15[[#This Row],[CARGO]],TSIMPLIFICADO[CARGO],TSIMPLIFICADO[CATEGORIA DEL SERVIDOR],Tabla15[[#This Row],[TIPO]])</f>
        <v>TEMPORALES</v>
      </c>
      <c r="M1148" s="21" t="str">
        <f>IF(Tabla15[[#This Row],[CTA]]="2.1.1.3.01","TRAMITE DE PENSION",IF(Tabla15[[#This Row],[CAT1]]&lt;&gt;"",Tabla15[[#This Row],[CAT1]],Tabla15[[#This Row],[CAT2]]))</f>
        <v>TEMPORALES</v>
      </c>
      <c r="N1148" s="86">
        <f>_xlfn.XLOOKUP(Tabla15[[#This Row],[cedula]],TFECHA[cedula],TFECHA[desde],"")</f>
        <v>45689</v>
      </c>
      <c r="O1148" s="86" t="str">
        <f>_xlfn.XLOOKUP(Tabla15[[#This Row],[cedula]],TFECHA[cedula],TFECHA[hasta],"")</f>
        <v>N/A</v>
      </c>
      <c r="P1148" s="34">
        <f>_xlfn.XLOOKUP(Tabla15[[#This Row],[COD]],TNOMINA[CODIGO],TNOMINA[sbruto])</f>
        <v>135000</v>
      </c>
      <c r="Q1148" s="34">
        <f>_xlfn.XLOOKUP(Tabla15[[#This Row],[COD]],TNOMINA[CODIGO],TNOMINA[ISR])</f>
        <v>19909.38</v>
      </c>
      <c r="R1148" s="34">
        <f>_xlfn.XLOOKUP(Tabla15[[#This Row],[COD]],TNOMINA[CODIGO],TNOMINA[SFS])</f>
        <v>4104</v>
      </c>
      <c r="S1148" s="34">
        <f>_xlfn.XLOOKUP(Tabla15[[#This Row],[COD]],TNOMINA[CODIGO],TNOMINA[AFP])</f>
        <v>3874.5</v>
      </c>
      <c r="T1148" s="34">
        <f>_xlfn.XLOOKUP(Tabla15[[#This Row],[COD]],TNOMINA[CODIGO],TNOMINA[Otros Descuentos])</f>
        <v>1740.4599999999919</v>
      </c>
      <c r="U1148" s="34">
        <f>_xlfn.XLOOKUP(Tabla15[[#This Row],[COD]],TNOMINA[CODIGO],TNOMINA[sneto])</f>
        <v>105371.66</v>
      </c>
      <c r="V1148" s="21" t="str" cm="1">
        <f t="array" ref="V1148">_xlfn.XLOOKUP(Tabla15[[#This Row],[cedula]],MINC_022025[NUMERO_DOCUMENTO],LEFT(MINC_022025[GENERO],1))</f>
        <v>F</v>
      </c>
      <c r="W1148" s="56" t="str">
        <f>_xlfn.XLOOKUP(Tabla15[[#This Row],[DIRECCIÓN O DEPARTAMENTO]],MINC_022025[LUGAR_FUNCIONES],MINC_022025[LUGAR_FUNCIONES_CODIGO])</f>
        <v>01.83.00.08.00.01</v>
      </c>
      <c r="X1148" s="21">
        <f>LEN(Tabla15[[#This Row],[CODIGO LUGAR]])</f>
        <v>17</v>
      </c>
      <c r="Y1148" s="21" cm="1">
        <f t="array" ref="Y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5">
      <c r="A1149" s="42" t="str">
        <f>Tabla15[[#This Row],[cedula]]&amp;Tabla15[[#This Row],[CTA]]&amp;Tabla15[[#This Row],[prog]]</f>
        <v>001183106222.1.1.2.0801</v>
      </c>
      <c r="B1149" s="21" t="s">
        <v>1786</v>
      </c>
      <c r="C1149" s="35" t="s">
        <v>1807</v>
      </c>
      <c r="D1149" s="35" t="s">
        <v>5730</v>
      </c>
      <c r="E1149" s="60" t="s">
        <v>5731</v>
      </c>
      <c r="F1149" s="35" t="s">
        <v>1911</v>
      </c>
      <c r="G1149" s="35" t="s">
        <v>2247</v>
      </c>
      <c r="H1149" s="21" t="str">
        <f>_xlfn.XLOOKUP(Tabla15[[#This Row],[cedula]],MINC_022025[CATEGORIA_PROPIA],MINC_022025[FECHA_INGRESO_PRIMER_CARGO],_xlfn.XLOOKUP(Tabla15[[#This Row],[COD]],TNOMINA[CODIGO],TNOMINA[nombre]))</f>
        <v>ROSSANNA ISABEL SALDAÑA BAEZ</v>
      </c>
      <c r="I1149" s="21" t="str">
        <f>_xlfn.XLOOKUP(Tabla15[[#This Row],[cedula]],MINC_022025[CATEGORIA_PROPIA],MINC_022025[CARGO],_xlfn.XLOOKUP(Tabla15[[#This Row],[COD]],TNOMINA[CODIGO],TNOMINA[cargo]))</f>
        <v>ENCARGADO (A)</v>
      </c>
      <c r="J1149" s="21" t="str">
        <f>_xlfn.XLOOKUP(Tabla15[[#This Row],[cedula]],MINC_022025[NUMERO_DOCUMENTO],MINC_022025[LUGAR_FUNCIONES])</f>
        <v>DEPARTAMENTO DE LITIGIOS-MC</v>
      </c>
      <c r="K11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49" s="21" t="str">
        <f>_xlfn.XLOOKUP(Tabla15[[#This Row],[CARGO]],TSIMPLIFICADO[CARGO],TSIMPLIFICADO[CATEGORIA DEL SERVIDOR],Tabla15[[#This Row],[TIPO]])</f>
        <v>TEMPORALES</v>
      </c>
      <c r="M1149" s="21" t="str">
        <f>IF(Tabla15[[#This Row],[CTA]]="2.1.1.3.01","TRAMITE DE PENSION",IF(Tabla15[[#This Row],[CAT1]]&lt;&gt;"",Tabla15[[#This Row],[CAT1]],Tabla15[[#This Row],[CAT2]]))</f>
        <v>TEMPORALES</v>
      </c>
      <c r="N1149" s="86">
        <f>_xlfn.XLOOKUP(Tabla15[[#This Row],[cedula]],TFECHA[cedula],TFECHA[desde],"")</f>
        <v>45352</v>
      </c>
      <c r="O1149" s="86" t="str">
        <f>_xlfn.XLOOKUP(Tabla15[[#This Row],[cedula]],TFECHA[cedula],TFECHA[hasta],"")</f>
        <v>N/A</v>
      </c>
      <c r="P1149" s="34">
        <f>_xlfn.XLOOKUP(Tabla15[[#This Row],[COD]],TNOMINA[CODIGO],TNOMINA[sbruto])</f>
        <v>135000</v>
      </c>
      <c r="Q1149" s="34">
        <f>_xlfn.XLOOKUP(Tabla15[[#This Row],[COD]],TNOMINA[CODIGO],TNOMINA[ISR])</f>
        <v>20338.240000000002</v>
      </c>
      <c r="R1149" s="34">
        <f>_xlfn.XLOOKUP(Tabla15[[#This Row],[COD]],TNOMINA[CODIGO],TNOMINA[SFS])</f>
        <v>4104</v>
      </c>
      <c r="S1149" s="34">
        <f>_xlfn.XLOOKUP(Tabla15[[#This Row],[COD]],TNOMINA[CODIGO],TNOMINA[AFP])</f>
        <v>3874.5</v>
      </c>
      <c r="T1149" s="34">
        <f>_xlfn.XLOOKUP(Tabla15[[#This Row],[COD]],TNOMINA[CODIGO],TNOMINA[Otros Descuentos])</f>
        <v>764.38999999999942</v>
      </c>
      <c r="U1149" s="34">
        <f>_xlfn.XLOOKUP(Tabla15[[#This Row],[COD]],TNOMINA[CODIGO],TNOMINA[sneto])</f>
        <v>105918.87</v>
      </c>
      <c r="V1149" s="21" t="str" cm="1">
        <f t="array" ref="V1149">_xlfn.XLOOKUP(Tabla15[[#This Row],[cedula]],MINC_022025[NUMERO_DOCUMENTO],LEFT(MINC_022025[GENERO],1))</f>
        <v>F</v>
      </c>
      <c r="W1149" s="56" t="str">
        <f>_xlfn.XLOOKUP(Tabla15[[#This Row],[DIRECCIÓN O DEPARTAMENTO]],MINC_022025[LUGAR_FUNCIONES],MINC_022025[LUGAR_FUNCIONES_CODIGO])</f>
        <v>01.83.00.08.00.02</v>
      </c>
      <c r="X1149" s="21">
        <f>LEN(Tabla15[[#This Row],[CODIGO LUGAR]])</f>
        <v>17</v>
      </c>
      <c r="Y1149" s="21" cm="1">
        <f t="array" ref="Y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5">
      <c r="A1150" s="42" t="str">
        <f>Tabla15[[#This Row],[cedula]]&amp;Tabla15[[#This Row],[CTA]]&amp;Tabla15[[#This Row],[prog]]</f>
        <v>223000410622.1.1.2.0801</v>
      </c>
      <c r="B1150" s="21" t="s">
        <v>1786</v>
      </c>
      <c r="C1150" s="59" t="s">
        <v>1807</v>
      </c>
      <c r="D1150" s="59" t="s">
        <v>5730</v>
      </c>
      <c r="E1150" s="59" t="s">
        <v>5731</v>
      </c>
      <c r="F1150" s="59" t="s">
        <v>1911</v>
      </c>
      <c r="G1150" s="59" t="s">
        <v>2034</v>
      </c>
      <c r="H1150" s="21" t="str">
        <f>_xlfn.XLOOKUP(Tabla15[[#This Row],[cedula]],MINC_022025[CATEGORIA_PROPIA],MINC_022025[FECHA_INGRESO_PRIMER_CARGO],_xlfn.XLOOKUP(Tabla15[[#This Row],[COD]],TNOMINA[CODIGO],TNOMINA[nombre]))</f>
        <v>JENIFET GUZMAN MENDEZ</v>
      </c>
      <c r="I1150" s="21" t="str">
        <f>_xlfn.XLOOKUP(Tabla15[[#This Row],[cedula]],MINC_022025[CATEGORIA_PROPIA],MINC_022025[CARGO],_xlfn.XLOOKUP(Tabla15[[#This Row],[COD]],TNOMINA[CODIGO],TNOMINA[cargo]))</f>
        <v>ENCARGADO (A)</v>
      </c>
      <c r="J1150" s="21" t="str">
        <f>_xlfn.XLOOKUP(Tabla15[[#This Row],[cedula]],MINC_022025[NUMERO_DOCUMENTO],MINC_022025[LUGAR_FUNCIONES])</f>
        <v>DEPARTAMENTO DE PRENSA Y RELACIONES PUBLICAS-MC</v>
      </c>
      <c r="K11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0" s="21" t="str">
        <f>_xlfn.XLOOKUP(Tabla15[[#This Row],[CARGO]],TSIMPLIFICADO[CARGO],TSIMPLIFICADO[CATEGORIA DEL SERVIDOR],Tabla15[[#This Row],[TIPO]])</f>
        <v>TEMPORALES</v>
      </c>
      <c r="M1150" s="21" t="str">
        <f>IF(Tabla15[[#This Row],[CTA]]="2.1.1.3.01","TRAMITE DE PENSION",IF(Tabla15[[#This Row],[CAT1]]&lt;&gt;"",Tabla15[[#This Row],[CAT1]],Tabla15[[#This Row],[CAT2]]))</f>
        <v>TEMPORALES</v>
      </c>
      <c r="N1150" s="86">
        <f>_xlfn.XLOOKUP(Tabla15[[#This Row],[cedula]],TFECHA[cedula],TFECHA[desde],"")</f>
        <v>45717</v>
      </c>
      <c r="O1150" s="86" t="str">
        <f>_xlfn.XLOOKUP(Tabla15[[#This Row],[cedula]],TFECHA[cedula],TFECHA[hasta],"")</f>
        <v>N/A</v>
      </c>
      <c r="P1150" s="34">
        <f>_xlfn.XLOOKUP(Tabla15[[#This Row],[COD]],TNOMINA[CODIGO],TNOMINA[sbruto])</f>
        <v>135000</v>
      </c>
      <c r="Q1150" s="34">
        <f>_xlfn.XLOOKUP(Tabla15[[#This Row],[COD]],TNOMINA[CODIGO],TNOMINA[ISR])</f>
        <v>20338.240000000002</v>
      </c>
      <c r="R1150" s="34">
        <f>_xlfn.XLOOKUP(Tabla15[[#This Row],[COD]],TNOMINA[CODIGO],TNOMINA[SFS])</f>
        <v>4104</v>
      </c>
      <c r="S1150" s="34">
        <f>_xlfn.XLOOKUP(Tabla15[[#This Row],[COD]],TNOMINA[CODIGO],TNOMINA[AFP])</f>
        <v>3874.5</v>
      </c>
      <c r="T1150" s="34">
        <f>_xlfn.XLOOKUP(Tabla15[[#This Row],[COD]],TNOMINA[CODIGO],TNOMINA[Otros Descuentos])</f>
        <v>9909.0800000000017</v>
      </c>
      <c r="U1150" s="34">
        <f>_xlfn.XLOOKUP(Tabla15[[#This Row],[COD]],TNOMINA[CODIGO],TNOMINA[sneto])</f>
        <v>96774.18</v>
      </c>
      <c r="V1150" s="21" t="str" cm="1">
        <f t="array" ref="V1150">_xlfn.XLOOKUP(Tabla15[[#This Row],[cedula]],MINC_022025[NUMERO_DOCUMENTO],LEFT(MINC_022025[GENERO],1))</f>
        <v>F</v>
      </c>
      <c r="W1150" s="56" t="str">
        <f>_xlfn.XLOOKUP(Tabla15[[#This Row],[DIRECCIÓN O DEPARTAMENTO]],MINC_022025[LUGAR_FUNCIONES],MINC_022025[LUGAR_FUNCIONES_CODIGO])</f>
        <v>01.83.00.09.00.01</v>
      </c>
      <c r="X1150" s="21">
        <f>LEN(Tabla15[[#This Row],[CODIGO LUGAR]])</f>
        <v>17</v>
      </c>
      <c r="Y1150" s="21" cm="1">
        <f t="array" ref="Y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5">
      <c r="A1151" s="89" t="str">
        <f>Tabla15[[#This Row],[cedula]]&amp;Tabla15[[#This Row],[CTA]]&amp;Tabla15[[#This Row],[prog]]</f>
        <v>001183215382.1.1.2.0801</v>
      </c>
      <c r="B1151" s="21" t="s">
        <v>1786</v>
      </c>
      <c r="C1151" s="35" t="s">
        <v>1807</v>
      </c>
      <c r="D1151" s="90" t="s">
        <v>5730</v>
      </c>
      <c r="E1151" s="90" t="s">
        <v>5731</v>
      </c>
      <c r="F1151" s="62" t="s">
        <v>1911</v>
      </c>
      <c r="G1151" s="35" t="s">
        <v>1677</v>
      </c>
      <c r="H1151" s="91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151" s="91" t="str">
        <f>_xlfn.XLOOKUP(Tabla15[[#This Row],[cedula]],MINC_022025[CATEGORIA_PROPIA],MINC_022025[CARGO],_xlfn.XLOOKUP(Tabla15[[#This Row],[COD]],TNOMINA[CODIGO],TNOMINA[cargo]))</f>
        <v>ENCARGADO (A)</v>
      </c>
      <c r="J1151" s="21" t="str">
        <f>_xlfn.XLOOKUP(Tabla15[[#This Row],[cedula]],MINC_022025[NUMERO_DOCUMENTO],MINC_022025[LUGAR_FUNCIONES])</f>
        <v>DEPARTAMENTO DE GESTION DE LA CALIDAD</v>
      </c>
      <c r="K1151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1" s="91" t="str">
        <f>_xlfn.XLOOKUP(Tabla15[[#This Row],[CARGO]],TSIMPLIFICADO[CARGO],TSIMPLIFICADO[CATEGORIA DEL SERVIDOR],Tabla15[[#This Row],[TIPO]])</f>
        <v>TEMPORALES</v>
      </c>
      <c r="M1151" s="91" t="str">
        <f>IF(Tabla15[[#This Row],[CTA]]="2.1.1.3.01","TRAMITE DE PENSION",IF(Tabla15[[#This Row],[CAT1]]&lt;&gt;"",Tabla15[[#This Row],[CAT1]],Tabla15[[#This Row],[CAT2]]))</f>
        <v>TEMPORALES</v>
      </c>
      <c r="N1151" s="86">
        <f>_xlfn.XLOOKUP(Tabla15[[#This Row],[cedula]],TFECHA[cedula],TFECHA[desde],"")</f>
        <v>45444</v>
      </c>
      <c r="O1151" s="86" t="str">
        <f>_xlfn.XLOOKUP(Tabla15[[#This Row],[cedula]],TFECHA[cedula],TFECHA[hasta],"")</f>
        <v>N/A</v>
      </c>
      <c r="P1151" s="57">
        <f>_xlfn.XLOOKUP(Tabla15[[#This Row],[COD]],TNOMINA[CODIGO],TNOMINA[sbruto])</f>
        <v>115000</v>
      </c>
      <c r="Q1151" s="92">
        <f>_xlfn.XLOOKUP(Tabla15[[#This Row],[COD]],TNOMINA[CODIGO],TNOMINA[ISR])</f>
        <v>15633.74</v>
      </c>
      <c r="R1151" s="92">
        <f>_xlfn.XLOOKUP(Tabla15[[#This Row],[COD]],TNOMINA[CODIGO],TNOMINA[SFS])</f>
        <v>3496</v>
      </c>
      <c r="S1151" s="92">
        <f>_xlfn.XLOOKUP(Tabla15[[#This Row],[COD]],TNOMINA[CODIGO],TNOMINA[AFP])</f>
        <v>3300.5</v>
      </c>
      <c r="T1151" s="92">
        <f>_xlfn.XLOOKUP(Tabla15[[#This Row],[COD]],TNOMINA[CODIGO],TNOMINA[Otros Descuentos])</f>
        <v>832.26999999998952</v>
      </c>
      <c r="U1151" s="92">
        <f>_xlfn.XLOOKUP(Tabla15[[#This Row],[COD]],TNOMINA[CODIGO],TNOMINA[sneto])</f>
        <v>91737.49</v>
      </c>
      <c r="V1151" s="91" t="str" cm="1">
        <f t="array" ref="V1151">_xlfn.XLOOKUP(Tabla15[[#This Row],[cedula]],MINC_022025[NUMERO_DOCUMENTO],LEFT(MINC_022025[GENERO],1))</f>
        <v>F</v>
      </c>
      <c r="W1151" s="93" t="str">
        <f>_xlfn.XLOOKUP(Tabla15[[#This Row],[DIRECCIÓN O DEPARTAMENTO]],MINC_022025[LUGAR_FUNCIONES],MINC_022025[LUGAR_FUNCIONES_CODIGO])</f>
        <v>01.83.00.10.00.04</v>
      </c>
      <c r="X1151" s="91">
        <f>LEN(Tabla15[[#This Row],[CODIGO LUGAR]])</f>
        <v>17</v>
      </c>
      <c r="Y1151" s="91" cm="1">
        <f t="array" ref="Y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5">
      <c r="A1152" s="42" t="str">
        <f>Tabla15[[#This Row],[cedula]]&amp;Tabla15[[#This Row],[CTA]]&amp;Tabla15[[#This Row],[prog]]</f>
        <v>001128910492.1.1.2.0801</v>
      </c>
      <c r="B1152" s="21" t="s">
        <v>1786</v>
      </c>
      <c r="C1152" s="59" t="s">
        <v>1807</v>
      </c>
      <c r="D1152" s="59" t="s">
        <v>5730</v>
      </c>
      <c r="E1152" s="59" t="s">
        <v>5731</v>
      </c>
      <c r="F1152" s="59" t="s">
        <v>1911</v>
      </c>
      <c r="G1152" s="59" t="s">
        <v>2287</v>
      </c>
      <c r="H1152" s="21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152" s="21" t="str">
        <f>_xlfn.XLOOKUP(Tabla15[[#This Row],[cedula]],MINC_022025[CATEGORIA_PROPIA],MINC_022025[CARGO],_xlfn.XLOOKUP(Tabla15[[#This Row],[COD]],TNOMINA[CODIGO],TNOMINA[cargo]))</f>
        <v>ENCARGADO (A)</v>
      </c>
      <c r="J1152" s="21" t="str">
        <f>_xlfn.XLOOKUP(Tabla15[[#This Row],[cedula]],MINC_022025[NUMERO_DOCUMENTO],MINC_022025[LUGAR_FUNCIONES])</f>
        <v>DEPARTAMENTO DE ORGANIZACION DEL TRABAJO Y COMPENSACIONES</v>
      </c>
      <c r="K11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2" s="21" t="str">
        <f>_xlfn.XLOOKUP(Tabla15[[#This Row],[CARGO]],TSIMPLIFICADO[CARGO],TSIMPLIFICADO[CATEGORIA DEL SERVIDOR],Tabla15[[#This Row],[TIPO]])</f>
        <v>TEMPORALES</v>
      </c>
      <c r="M1152" s="21" t="str">
        <f>IF(Tabla15[[#This Row],[CTA]]="2.1.1.3.01","TRAMITE DE PENSION",IF(Tabla15[[#This Row],[CAT1]]&lt;&gt;"",Tabla15[[#This Row],[CAT1]],Tabla15[[#This Row],[CAT2]]))</f>
        <v>TEMPORALES</v>
      </c>
      <c r="N1152" s="86">
        <f>_xlfn.XLOOKUP(Tabla15[[#This Row],[cedula]],TFECHA[cedula],TFECHA[desde],"")</f>
        <v>45413</v>
      </c>
      <c r="O1152" s="86" t="str">
        <f>_xlfn.XLOOKUP(Tabla15[[#This Row],[cedula]],TFECHA[cedula],TFECHA[hasta],"")</f>
        <v>N/A</v>
      </c>
      <c r="P1152" s="34">
        <f>_xlfn.XLOOKUP(Tabla15[[#This Row],[COD]],TNOMINA[CODIGO],TNOMINA[sbruto])</f>
        <v>135000</v>
      </c>
      <c r="Q1152" s="34">
        <f>_xlfn.XLOOKUP(Tabla15[[#This Row],[COD]],TNOMINA[CODIGO],TNOMINA[ISR])</f>
        <v>19909.38</v>
      </c>
      <c r="R1152" s="34">
        <f>_xlfn.XLOOKUP(Tabla15[[#This Row],[COD]],TNOMINA[CODIGO],TNOMINA[SFS])</f>
        <v>4104</v>
      </c>
      <c r="S1152" s="34">
        <f>_xlfn.XLOOKUP(Tabla15[[#This Row],[COD]],TNOMINA[CODIGO],TNOMINA[AFP])</f>
        <v>3874.5</v>
      </c>
      <c r="T1152" s="34">
        <f>_xlfn.XLOOKUP(Tabla15[[#This Row],[COD]],TNOMINA[CODIGO],TNOMINA[Otros Descuentos])</f>
        <v>7056.4599999999919</v>
      </c>
      <c r="U1152" s="34">
        <f>_xlfn.XLOOKUP(Tabla15[[#This Row],[COD]],TNOMINA[CODIGO],TNOMINA[sneto])</f>
        <v>100055.66</v>
      </c>
      <c r="V1152" s="21" t="str" cm="1">
        <f t="array" ref="V1152">_xlfn.XLOOKUP(Tabla15[[#This Row],[cedula]],MINC_022025[NUMERO_DOCUMENTO],LEFT(MINC_022025[GENERO],1))</f>
        <v>F</v>
      </c>
      <c r="W1152" s="56" t="str">
        <f>_xlfn.XLOOKUP(Tabla15[[#This Row],[DIRECCIÓN O DEPARTAMENTO]],MINC_022025[LUGAR_FUNCIONES],MINC_022025[LUGAR_FUNCIONES_CODIGO])</f>
        <v>01.83.00.14.00.02</v>
      </c>
      <c r="X1152" s="21">
        <f>LEN(Tabla15[[#This Row],[CODIGO LUGAR]])</f>
        <v>17</v>
      </c>
      <c r="Y1152" s="21" cm="1">
        <f t="array" ref="Y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5">
      <c r="A1153" s="42" t="str">
        <f>Tabla15[[#This Row],[cedula]]&amp;Tabla15[[#This Row],[CTA]]&amp;Tabla15[[#This Row],[prog]]</f>
        <v>402220471992.1.1.2.0801</v>
      </c>
      <c r="B1153" s="21" t="s">
        <v>1786</v>
      </c>
      <c r="C1153" s="59" t="s">
        <v>1807</v>
      </c>
      <c r="D1153" s="59" t="s">
        <v>5730</v>
      </c>
      <c r="E1153" s="59" t="s">
        <v>5731</v>
      </c>
      <c r="F1153" s="59" t="s">
        <v>1911</v>
      </c>
      <c r="G1153" s="59" t="s">
        <v>1720</v>
      </c>
      <c r="H1153" s="21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153" s="21" t="str">
        <f>_xlfn.XLOOKUP(Tabla15[[#This Row],[cedula]],MINC_022025[CATEGORIA_PROPIA],MINC_022025[CARGO],_xlfn.XLOOKUP(Tabla15[[#This Row],[COD]],TNOMINA[CODIGO],TNOMINA[cargo]))</f>
        <v>ANALISTA DE RECURSOS HUMANOS</v>
      </c>
      <c r="J1153" s="21" t="str">
        <f>_xlfn.XLOOKUP(Tabla15[[#This Row],[cedula]],MINC_022025[NUMERO_DOCUMENTO],MINC_022025[LUGAR_FUNCIONES])</f>
        <v>DEPARTAMENTO DE ORGANIZACION DEL TRABAJO Y COMPENSACIONES</v>
      </c>
      <c r="K11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3" s="21" t="str">
        <f>_xlfn.XLOOKUP(Tabla15[[#This Row],[CARGO]],TSIMPLIFICADO[CARGO],TSIMPLIFICADO[CATEGORIA DEL SERVIDOR],Tabla15[[#This Row],[TIPO]])</f>
        <v>TEMPORALES</v>
      </c>
      <c r="M1153" s="21" t="str">
        <f>IF(Tabla15[[#This Row],[CTA]]="2.1.1.3.01","TRAMITE DE PENSION",IF(Tabla15[[#This Row],[CAT1]]&lt;&gt;"",Tabla15[[#This Row],[CAT1]],Tabla15[[#This Row],[CAT2]]))</f>
        <v>TEMPORALES</v>
      </c>
      <c r="N1153" s="86">
        <f>_xlfn.XLOOKUP(Tabla15[[#This Row],[cedula]],TFECHA[cedula],TFECHA[desde],"")</f>
        <v>45261</v>
      </c>
      <c r="O1153" s="86" t="str">
        <f>_xlfn.XLOOKUP(Tabla15[[#This Row],[cedula]],TFECHA[cedula],TFECHA[hasta],"")</f>
        <v>N/A</v>
      </c>
      <c r="P1153" s="34">
        <f>_xlfn.XLOOKUP(Tabla15[[#This Row],[COD]],TNOMINA[CODIGO],TNOMINA[sbruto])</f>
        <v>70000</v>
      </c>
      <c r="Q1153" s="34">
        <f>_xlfn.XLOOKUP(Tabla15[[#This Row],[COD]],TNOMINA[CODIGO],TNOMINA[ISR])</f>
        <v>4682.29</v>
      </c>
      <c r="R1153" s="34">
        <f>_xlfn.XLOOKUP(Tabla15[[#This Row],[COD]],TNOMINA[CODIGO],TNOMINA[SFS])</f>
        <v>2128</v>
      </c>
      <c r="S1153" s="34">
        <f>_xlfn.XLOOKUP(Tabla15[[#This Row],[COD]],TNOMINA[CODIGO],TNOMINA[AFP])</f>
        <v>2009</v>
      </c>
      <c r="T1153" s="34">
        <f>_xlfn.XLOOKUP(Tabla15[[#This Row],[COD]],TNOMINA[CODIGO],TNOMINA[Otros Descuentos])</f>
        <v>3455.9199999999983</v>
      </c>
      <c r="U1153" s="34">
        <f>_xlfn.XLOOKUP(Tabla15[[#This Row],[COD]],TNOMINA[CODIGO],TNOMINA[sneto])</f>
        <v>57724.79</v>
      </c>
      <c r="V1153" s="21" t="str" cm="1">
        <f t="array" ref="V1153">_xlfn.XLOOKUP(Tabla15[[#This Row],[cedula]],MINC_022025[NUMERO_DOCUMENTO],LEFT(MINC_022025[GENERO],1))</f>
        <v>F</v>
      </c>
      <c r="W1153" s="56" t="str">
        <f>_xlfn.XLOOKUP(Tabla15[[#This Row],[DIRECCIÓN O DEPARTAMENTO]],MINC_022025[LUGAR_FUNCIONES],MINC_022025[LUGAR_FUNCIONES_CODIGO])</f>
        <v>01.83.00.14.00.02</v>
      </c>
      <c r="X1153" s="21">
        <f>LEN(Tabla15[[#This Row],[CODIGO LUGAR]])</f>
        <v>17</v>
      </c>
      <c r="Y1153" s="21" cm="1">
        <f t="array" ref="Y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5">
      <c r="A1154" s="42" t="str">
        <f>Tabla15[[#This Row],[cedula]]&amp;Tabla15[[#This Row],[CTA]]&amp;Tabla15[[#This Row],[prog]]</f>
        <v>402292632522.1.1.2.0801</v>
      </c>
      <c r="B1154" s="21" t="s">
        <v>1786</v>
      </c>
      <c r="C1154" s="59" t="s">
        <v>1807</v>
      </c>
      <c r="D1154" s="59" t="s">
        <v>5730</v>
      </c>
      <c r="E1154" s="59" t="s">
        <v>5731</v>
      </c>
      <c r="F1154" s="59" t="s">
        <v>1911</v>
      </c>
      <c r="G1154" s="59" t="s">
        <v>2911</v>
      </c>
      <c r="H1154" s="21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154" s="21" t="str">
        <f>_xlfn.XLOOKUP(Tabla15[[#This Row],[cedula]],MINC_022025[CATEGORIA_PROPIA],MINC_022025[CARGO],_xlfn.XLOOKUP(Tabla15[[#This Row],[COD]],TNOMINA[CODIGO],TNOMINA[cargo]))</f>
        <v>TECNICO DE RECURSOS HUMANOS</v>
      </c>
      <c r="J1154" s="21" t="str">
        <f>_xlfn.XLOOKUP(Tabla15[[#This Row],[cedula]],MINC_022025[NUMERO_DOCUMENTO],MINC_022025[LUGAR_FUNCIONES])</f>
        <v>DEPARTAMENTO DE ORGANIZACION DEL TRABAJO Y COMPENSACIONES</v>
      </c>
      <c r="K11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4" s="21" t="str">
        <f>_xlfn.XLOOKUP(Tabla15[[#This Row],[CARGO]],TSIMPLIFICADO[CARGO],TSIMPLIFICADO[CATEGORIA DEL SERVIDOR],Tabla15[[#This Row],[TIPO]])</f>
        <v>TEMPORALES</v>
      </c>
      <c r="M1154" s="21" t="str">
        <f>IF(Tabla15[[#This Row],[CTA]]="2.1.1.3.01","TRAMITE DE PENSION",IF(Tabla15[[#This Row],[CAT1]]&lt;&gt;"",Tabla15[[#This Row],[CAT1]],Tabla15[[#This Row],[CAT2]]))</f>
        <v>TEMPORALES</v>
      </c>
      <c r="N1154" s="86">
        <f>_xlfn.XLOOKUP(Tabla15[[#This Row],[cedula]],TFECHA[cedula],TFECHA[desde],"")</f>
        <v>45474</v>
      </c>
      <c r="O1154" s="86" t="str">
        <f>_xlfn.XLOOKUP(Tabla15[[#This Row],[cedula]],TFECHA[cedula],TFECHA[hasta],"")</f>
        <v>N/A</v>
      </c>
      <c r="P1154" s="34">
        <f>_xlfn.XLOOKUP(Tabla15[[#This Row],[COD]],TNOMINA[CODIGO],TNOMINA[sbruto])</f>
        <v>45000</v>
      </c>
      <c r="Q1154" s="34">
        <f>_xlfn.XLOOKUP(Tabla15[[#This Row],[COD]],TNOMINA[CODIGO],TNOMINA[ISR])</f>
        <v>1148.33</v>
      </c>
      <c r="R1154" s="34">
        <f>_xlfn.XLOOKUP(Tabla15[[#This Row],[COD]],TNOMINA[CODIGO],TNOMINA[SFS])</f>
        <v>1368</v>
      </c>
      <c r="S1154" s="34">
        <f>_xlfn.XLOOKUP(Tabla15[[#This Row],[COD]],TNOMINA[CODIGO],TNOMINA[AFP])</f>
        <v>1291.5</v>
      </c>
      <c r="T1154" s="34">
        <f>_xlfn.XLOOKUP(Tabla15[[#This Row],[COD]],TNOMINA[CODIGO],TNOMINA[Otros Descuentos])</f>
        <v>25</v>
      </c>
      <c r="U1154" s="34">
        <f>_xlfn.XLOOKUP(Tabla15[[#This Row],[COD]],TNOMINA[CODIGO],TNOMINA[sneto])</f>
        <v>41167.17</v>
      </c>
      <c r="V1154" s="21" t="str" cm="1">
        <f t="array" ref="V1154">_xlfn.XLOOKUP(Tabla15[[#This Row],[cedula]],MINC_022025[NUMERO_DOCUMENTO],LEFT(MINC_022025[GENERO],1))</f>
        <v>F</v>
      </c>
      <c r="W1154" s="56" t="str">
        <f>_xlfn.XLOOKUP(Tabla15[[#This Row],[DIRECCIÓN O DEPARTAMENTO]],MINC_022025[LUGAR_FUNCIONES],MINC_022025[LUGAR_FUNCIONES_CODIGO])</f>
        <v>01.83.00.14.00.02</v>
      </c>
      <c r="X1154" s="21">
        <f>LEN(Tabla15[[#This Row],[CODIGO LUGAR]])</f>
        <v>17</v>
      </c>
      <c r="Y1154" s="21" cm="1">
        <f t="array" ref="Y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5">
      <c r="A1155" s="42" t="str">
        <f>Tabla15[[#This Row],[cedula]]&amp;Tabla15[[#This Row],[CTA]]&amp;Tabla15[[#This Row],[prog]]</f>
        <v>001190036222.1.1.2.0801</v>
      </c>
      <c r="B1155" s="21" t="s">
        <v>1786</v>
      </c>
      <c r="C1155" s="59" t="s">
        <v>1807</v>
      </c>
      <c r="D1155" s="59" t="s">
        <v>5730</v>
      </c>
      <c r="E1155" s="59" t="s">
        <v>5731</v>
      </c>
      <c r="F1155" s="59" t="s">
        <v>1911</v>
      </c>
      <c r="G1155" s="59" t="s">
        <v>1718</v>
      </c>
      <c r="H1155" s="21" t="str">
        <f>_xlfn.XLOOKUP(Tabla15[[#This Row],[cedula]],MINC_022025[CATEGORIA_PROPIA],MINC_022025[FECHA_INGRESO_PRIMER_CARGO],_xlfn.XLOOKUP(Tabla15[[#This Row],[COD]],TNOMINA[CODIGO],TNOMINA[nombre]))</f>
        <v>NARALY ALTAGRACIA MEJIA</v>
      </c>
      <c r="I1155" s="21" t="str">
        <f>_xlfn.XLOOKUP(Tabla15[[#This Row],[cedula]],MINC_022025[CATEGORIA_PROPIA],MINC_022025[CARGO],_xlfn.XLOOKUP(Tabla15[[#This Row],[COD]],TNOMINA[CODIGO],TNOMINA[cargo]))</f>
        <v>ENCARGADO (A)</v>
      </c>
      <c r="J1155" s="21" t="str">
        <f>_xlfn.XLOOKUP(Tabla15[[#This Row],[cedula]],MINC_022025[NUMERO_DOCUMENTO],MINC_022025[LUGAR_FUNCIONES])</f>
        <v>DEPARTAMENTO DE RELACIONES LABORALES Y SOCIALES</v>
      </c>
      <c r="K11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5" s="21" t="str">
        <f>_xlfn.XLOOKUP(Tabla15[[#This Row],[CARGO]],TSIMPLIFICADO[CARGO],TSIMPLIFICADO[CATEGORIA DEL SERVIDOR],Tabla15[[#This Row],[TIPO]])</f>
        <v>TEMPORALES</v>
      </c>
      <c r="M1155" s="21" t="str">
        <f>IF(Tabla15[[#This Row],[CTA]]="2.1.1.3.01","TRAMITE DE PENSION",IF(Tabla15[[#This Row],[CAT1]]&lt;&gt;"",Tabla15[[#This Row],[CAT1]],Tabla15[[#This Row],[CAT2]]))</f>
        <v>TEMPORALES</v>
      </c>
      <c r="N1155" s="86">
        <f>_xlfn.XLOOKUP(Tabla15[[#This Row],[cedula]],TFECHA[cedula],TFECHA[desde],"")</f>
        <v>45200</v>
      </c>
      <c r="O1155" s="86" t="str">
        <f>_xlfn.XLOOKUP(Tabla15[[#This Row],[cedula]],TFECHA[cedula],TFECHA[hasta],"")</f>
        <v>N/A</v>
      </c>
      <c r="P1155" s="34">
        <f>_xlfn.XLOOKUP(Tabla15[[#This Row],[COD]],TNOMINA[CODIGO],TNOMINA[sbruto])</f>
        <v>135000</v>
      </c>
      <c r="Q1155" s="34">
        <f>_xlfn.XLOOKUP(Tabla15[[#This Row],[COD]],TNOMINA[CODIGO],TNOMINA[ISR])</f>
        <v>19480.509999999998</v>
      </c>
      <c r="R1155" s="34">
        <f>_xlfn.XLOOKUP(Tabla15[[#This Row],[COD]],TNOMINA[CODIGO],TNOMINA[SFS])</f>
        <v>4104</v>
      </c>
      <c r="S1155" s="34">
        <f>_xlfn.XLOOKUP(Tabla15[[#This Row],[COD]],TNOMINA[CODIGO],TNOMINA[AFP])</f>
        <v>3874.5</v>
      </c>
      <c r="T1155" s="34">
        <f>_xlfn.XLOOKUP(Tabla15[[#This Row],[COD]],TNOMINA[CODIGO],TNOMINA[Otros Descuentos])</f>
        <v>5674.0900000000111</v>
      </c>
      <c r="U1155" s="34">
        <f>_xlfn.XLOOKUP(Tabla15[[#This Row],[COD]],TNOMINA[CODIGO],TNOMINA[sneto])</f>
        <v>101866.9</v>
      </c>
      <c r="V1155" s="21" t="str" cm="1">
        <f t="array" ref="V1155">_xlfn.XLOOKUP(Tabla15[[#This Row],[cedula]],MINC_022025[NUMERO_DOCUMENTO],LEFT(MINC_022025[GENERO],1))</f>
        <v>F</v>
      </c>
      <c r="W1155" s="56" t="str">
        <f>_xlfn.XLOOKUP(Tabla15[[#This Row],[DIRECCIÓN O DEPARTAMENTO]],MINC_022025[LUGAR_FUNCIONES],MINC_022025[LUGAR_FUNCIONES_CODIGO])</f>
        <v>01.83.00.14.00.04</v>
      </c>
      <c r="X1155" s="21">
        <f>LEN(Tabla15[[#This Row],[CODIGO LUGAR]])</f>
        <v>17</v>
      </c>
      <c r="Y1155" s="21" cm="1">
        <f t="array" ref="Y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5">
      <c r="A1156" s="42" t="str">
        <f>Tabla15[[#This Row],[cedula]]&amp;Tabla15[[#This Row],[CTA]]&amp;Tabla15[[#This Row],[prog]]</f>
        <v>402137157392.1.1.2.0801</v>
      </c>
      <c r="B1156" s="21" t="s">
        <v>1786</v>
      </c>
      <c r="C1156" s="59" t="s">
        <v>1807</v>
      </c>
      <c r="D1156" s="59" t="s">
        <v>5730</v>
      </c>
      <c r="E1156" s="59" t="s">
        <v>5731</v>
      </c>
      <c r="F1156" s="59" t="s">
        <v>1911</v>
      </c>
      <c r="G1156" s="59" t="s">
        <v>1973</v>
      </c>
      <c r="H1156" s="21" t="str">
        <f>_xlfn.XLOOKUP(Tabla15[[#This Row],[cedula]],MINC_022025[CATEGORIA_PROPIA],MINC_022025[FECHA_INGRESO_PRIMER_CARGO],_xlfn.XLOOKUP(Tabla15[[#This Row],[COD]],TNOMINA[CODIGO],TNOMINA[nombre]))</f>
        <v>ANABEL ROJAS MATEO</v>
      </c>
      <c r="I1156" s="21" t="str">
        <f>_xlfn.XLOOKUP(Tabla15[[#This Row],[cedula]],MINC_022025[CATEGORIA_PROPIA],MINC_022025[CARGO],_xlfn.XLOOKUP(Tabla15[[#This Row],[COD]],TNOMINA[CODIGO],TNOMINA[cargo]))</f>
        <v>ANALISTA DE RECURSOS HUMANOS</v>
      </c>
      <c r="J1156" s="21" t="str">
        <f>_xlfn.XLOOKUP(Tabla15[[#This Row],[cedula]],MINC_022025[NUMERO_DOCUMENTO],MINC_022025[LUGAR_FUNCIONES])</f>
        <v>DEPARTAMENTO DE RELACIONES LABORALES Y SOCIALES</v>
      </c>
      <c r="K11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6" s="21" t="str">
        <f>_xlfn.XLOOKUP(Tabla15[[#This Row],[CARGO]],TSIMPLIFICADO[CARGO],TSIMPLIFICADO[CATEGORIA DEL SERVIDOR],Tabla15[[#This Row],[TIPO]])</f>
        <v>TEMPORALES</v>
      </c>
      <c r="M1156" s="21" t="str">
        <f>IF(Tabla15[[#This Row],[CTA]]="2.1.1.3.01","TRAMITE DE PENSION",IF(Tabla15[[#This Row],[CAT1]]&lt;&gt;"",Tabla15[[#This Row],[CAT1]],Tabla15[[#This Row],[CAT2]]))</f>
        <v>TEMPORALES</v>
      </c>
      <c r="N1156" s="86">
        <f>_xlfn.XLOOKUP(Tabla15[[#This Row],[cedula]],TFECHA[cedula],TFECHA[desde],"")</f>
        <v>45261</v>
      </c>
      <c r="O1156" s="86" t="str">
        <f>_xlfn.XLOOKUP(Tabla15[[#This Row],[cedula]],TFECHA[cedula],TFECHA[hasta],"")</f>
        <v>N/A</v>
      </c>
      <c r="P1156" s="34">
        <f>_xlfn.XLOOKUP(Tabla15[[#This Row],[COD]],TNOMINA[CODIGO],TNOMINA[sbruto])</f>
        <v>70000</v>
      </c>
      <c r="Q1156" s="34">
        <f>_xlfn.XLOOKUP(Tabla15[[#This Row],[COD]],TNOMINA[CODIGO],TNOMINA[ISR])</f>
        <v>5368.48</v>
      </c>
      <c r="R1156" s="34">
        <f>_xlfn.XLOOKUP(Tabla15[[#This Row],[COD]],TNOMINA[CODIGO],TNOMINA[SFS])</f>
        <v>2128</v>
      </c>
      <c r="S1156" s="34">
        <f>_xlfn.XLOOKUP(Tabla15[[#This Row],[COD]],TNOMINA[CODIGO],TNOMINA[AFP])</f>
        <v>2009</v>
      </c>
      <c r="T1156" s="34">
        <f>_xlfn.XLOOKUP(Tabla15[[#This Row],[COD]],TNOMINA[CODIGO],TNOMINA[Otros Descuentos])</f>
        <v>25.000000000007276</v>
      </c>
      <c r="U1156" s="34">
        <f>_xlfn.XLOOKUP(Tabla15[[#This Row],[COD]],TNOMINA[CODIGO],TNOMINA[sneto])</f>
        <v>60469.52</v>
      </c>
      <c r="V1156" s="21" t="str" cm="1">
        <f t="array" ref="V1156">_xlfn.XLOOKUP(Tabla15[[#This Row],[cedula]],MINC_022025[NUMERO_DOCUMENTO],LEFT(MINC_022025[GENERO],1))</f>
        <v>F</v>
      </c>
      <c r="W1156" s="56" t="str">
        <f>_xlfn.XLOOKUP(Tabla15[[#This Row],[DIRECCIÓN O DEPARTAMENTO]],MINC_022025[LUGAR_FUNCIONES],MINC_022025[LUGAR_FUNCIONES_CODIGO])</f>
        <v>01.83.00.14.00.04</v>
      </c>
      <c r="X1156" s="21">
        <f>LEN(Tabla15[[#This Row],[CODIGO LUGAR]])</f>
        <v>17</v>
      </c>
      <c r="Y1156" s="21" cm="1">
        <f t="array" ref="Y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5">
      <c r="A1157" s="42" t="str">
        <f>Tabla15[[#This Row],[cedula]]&amp;Tabla15[[#This Row],[CTA]]&amp;Tabla15[[#This Row],[prog]]</f>
        <v>402210543862.1.1.2.0801</v>
      </c>
      <c r="B1157" s="21" t="s">
        <v>1786</v>
      </c>
      <c r="C1157" s="59" t="s">
        <v>1807</v>
      </c>
      <c r="D1157" s="59" t="s">
        <v>5730</v>
      </c>
      <c r="E1157" s="59" t="s">
        <v>5731</v>
      </c>
      <c r="F1157" s="59" t="s">
        <v>1911</v>
      </c>
      <c r="G1157" s="59" t="s">
        <v>1676</v>
      </c>
      <c r="H1157" s="21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157" s="21" t="str">
        <f>_xlfn.XLOOKUP(Tabla15[[#This Row],[cedula]],MINC_022025[CATEGORIA_PROPIA],MINC_022025[CARGO],_xlfn.XLOOKUP(Tabla15[[#This Row],[COD]],TNOMINA[CODIGO],TNOMINA[cargo]))</f>
        <v>ANALISTA DE RECURSOS HUMANOS</v>
      </c>
      <c r="J1157" s="21" t="str">
        <f>_xlfn.XLOOKUP(Tabla15[[#This Row],[cedula]],MINC_022025[NUMERO_DOCUMENTO],MINC_022025[LUGAR_FUNCIONES])</f>
        <v>DEPARTAMENTO DE RELACIONES LABORALES Y SOCIALES</v>
      </c>
      <c r="K11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7" s="21" t="str">
        <f>_xlfn.XLOOKUP(Tabla15[[#This Row],[CARGO]],TSIMPLIFICADO[CARGO],TSIMPLIFICADO[CATEGORIA DEL SERVIDOR],Tabla15[[#This Row],[TIPO]])</f>
        <v>TEMPORALES</v>
      </c>
      <c r="M1157" s="21" t="str">
        <f>IF(Tabla15[[#This Row],[CTA]]="2.1.1.3.01","TRAMITE DE PENSION",IF(Tabla15[[#This Row],[CAT1]]&lt;&gt;"",Tabla15[[#This Row],[CAT1]],Tabla15[[#This Row],[CAT2]]))</f>
        <v>TEMPORALES</v>
      </c>
      <c r="N1157" s="86">
        <f>_xlfn.XLOOKUP(Tabla15[[#This Row],[cedula]],TFECHA[cedula],TFECHA[desde],"")</f>
        <v>45505</v>
      </c>
      <c r="O1157" s="86" t="str">
        <f>_xlfn.XLOOKUP(Tabla15[[#This Row],[cedula]],TFECHA[cedula],TFECHA[hasta],"")</f>
        <v>N/A</v>
      </c>
      <c r="P1157" s="34">
        <f>_xlfn.XLOOKUP(Tabla15[[#This Row],[COD]],TNOMINA[CODIGO],TNOMINA[sbruto])</f>
        <v>70000</v>
      </c>
      <c r="Q1157" s="34">
        <f>_xlfn.XLOOKUP(Tabla15[[#This Row],[COD]],TNOMINA[CODIGO],TNOMINA[ISR])</f>
        <v>5368.48</v>
      </c>
      <c r="R1157" s="34">
        <f>_xlfn.XLOOKUP(Tabla15[[#This Row],[COD]],TNOMINA[CODIGO],TNOMINA[SFS])</f>
        <v>2128</v>
      </c>
      <c r="S1157" s="34">
        <f>_xlfn.XLOOKUP(Tabla15[[#This Row],[COD]],TNOMINA[CODIGO],TNOMINA[AFP])</f>
        <v>2009</v>
      </c>
      <c r="T1157" s="34">
        <f>_xlfn.XLOOKUP(Tabla15[[#This Row],[COD]],TNOMINA[CODIGO],TNOMINA[Otros Descuentos])</f>
        <v>25.000000000007276</v>
      </c>
      <c r="U1157" s="34">
        <f>_xlfn.XLOOKUP(Tabla15[[#This Row],[COD]],TNOMINA[CODIGO],TNOMINA[sneto])</f>
        <v>60469.52</v>
      </c>
      <c r="V1157" s="21" t="str" cm="1">
        <f t="array" ref="V1157">_xlfn.XLOOKUP(Tabla15[[#This Row],[cedula]],MINC_022025[NUMERO_DOCUMENTO],LEFT(MINC_022025[GENERO],1))</f>
        <v>F</v>
      </c>
      <c r="W1157" s="56" t="str">
        <f>_xlfn.XLOOKUP(Tabla15[[#This Row],[DIRECCIÓN O DEPARTAMENTO]],MINC_022025[LUGAR_FUNCIONES],MINC_022025[LUGAR_FUNCIONES_CODIGO])</f>
        <v>01.83.00.14.00.04</v>
      </c>
      <c r="X1157" s="21">
        <f>LEN(Tabla15[[#This Row],[CODIGO LUGAR]])</f>
        <v>17</v>
      </c>
      <c r="Y1157" s="21" cm="1">
        <f t="array" ref="Y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5">
      <c r="A1158" s="42" t="str">
        <f>Tabla15[[#This Row],[cedula]]&amp;Tabla15[[#This Row],[CTA]]&amp;Tabla15[[#This Row],[prog]]</f>
        <v>402207775082.1.1.2.0801</v>
      </c>
      <c r="B1158" s="21" t="s">
        <v>1786</v>
      </c>
      <c r="C1158" s="59" t="s">
        <v>1807</v>
      </c>
      <c r="D1158" s="59" t="s">
        <v>5730</v>
      </c>
      <c r="E1158" s="59" t="s">
        <v>5731</v>
      </c>
      <c r="F1158" s="59" t="s">
        <v>1911</v>
      </c>
      <c r="G1158" s="59" t="s">
        <v>6008</v>
      </c>
      <c r="H1158" s="21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158" s="21" t="str">
        <f>_xlfn.XLOOKUP(Tabla15[[#This Row],[cedula]],MINC_022025[CATEGORIA_PROPIA],MINC_022025[CARGO],_xlfn.XLOOKUP(Tabla15[[#This Row],[COD]],TNOMINA[CODIGO],TNOMINA[cargo]))</f>
        <v>ENC. DEPTO. DE COMPRAS Y CONTR</v>
      </c>
      <c r="J1158" s="21" t="str">
        <f>_xlfn.XLOOKUP(Tabla15[[#This Row],[cedula]],MINC_022025[NUMERO_DOCUMENTO],MINC_022025[LUGAR_FUNCIONES])</f>
        <v>DEPARTAMENTO DE COMPRAS Y CONTRATACIONES</v>
      </c>
      <c r="K11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8" s="21" t="str">
        <f>_xlfn.XLOOKUP(Tabla15[[#This Row],[CARGO]],TSIMPLIFICADO[CARGO],TSIMPLIFICADO[CATEGORIA DEL SERVIDOR],Tabla15[[#This Row],[TIPO]])</f>
        <v>TEMPORALES</v>
      </c>
      <c r="M1158" s="21" t="str">
        <f>IF(Tabla15[[#This Row],[CTA]]="2.1.1.3.01","TRAMITE DE PENSION",IF(Tabla15[[#This Row],[CAT1]]&lt;&gt;"",Tabla15[[#This Row],[CAT1]],Tabla15[[#This Row],[CAT2]]))</f>
        <v>TEMPORALES</v>
      </c>
      <c r="N1158" s="86">
        <f>_xlfn.XLOOKUP(Tabla15[[#This Row],[cedula]],TFECHA[cedula],TFECHA[desde],"")</f>
        <v>45689</v>
      </c>
      <c r="O1158" s="86" t="str">
        <f>_xlfn.XLOOKUP(Tabla15[[#This Row],[cedula]],TFECHA[cedula],TFECHA[hasta],"")</f>
        <v>N/A</v>
      </c>
      <c r="P1158" s="34">
        <f>_xlfn.XLOOKUP(Tabla15[[#This Row],[COD]],TNOMINA[CODIGO],TNOMINA[sbruto])</f>
        <v>135000</v>
      </c>
      <c r="Q1158" s="34">
        <f>_xlfn.XLOOKUP(Tabla15[[#This Row],[COD]],TNOMINA[CODIGO],TNOMINA[ISR])</f>
        <v>19909.38</v>
      </c>
      <c r="R1158" s="34">
        <f>_xlfn.XLOOKUP(Tabla15[[#This Row],[COD]],TNOMINA[CODIGO],TNOMINA[SFS])</f>
        <v>4104</v>
      </c>
      <c r="S1158" s="34">
        <f>_xlfn.XLOOKUP(Tabla15[[#This Row],[COD]],TNOMINA[CODIGO],TNOMINA[AFP])</f>
        <v>3874.5</v>
      </c>
      <c r="T1158" s="34">
        <f>_xlfn.XLOOKUP(Tabla15[[#This Row],[COD]],TNOMINA[CODIGO],TNOMINA[Otros Descuentos])</f>
        <v>3891.2399999999907</v>
      </c>
      <c r="U1158" s="34">
        <f>_xlfn.XLOOKUP(Tabla15[[#This Row],[COD]],TNOMINA[CODIGO],TNOMINA[sneto])</f>
        <v>103220.88</v>
      </c>
      <c r="V1158" s="21" t="str" cm="1">
        <f t="array" ref="V1158">_xlfn.XLOOKUP(Tabla15[[#This Row],[cedula]],MINC_022025[NUMERO_DOCUMENTO],LEFT(MINC_022025[GENERO],1))</f>
        <v>F</v>
      </c>
      <c r="W1158" s="56" t="str">
        <f>_xlfn.XLOOKUP(Tabla15[[#This Row],[DIRECCIÓN O DEPARTAMENTO]],MINC_022025[LUGAR_FUNCIONES],MINC_022025[LUGAR_FUNCIONES_CODIGO])</f>
        <v>01.83.00.25.03.02</v>
      </c>
      <c r="X1158" s="21">
        <f>LEN(Tabla15[[#This Row],[CODIGO LUGAR]])</f>
        <v>17</v>
      </c>
      <c r="Y1158" s="21" cm="1">
        <f t="array" ref="Y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5">
      <c r="A1159" s="42" t="str">
        <f>Tabla15[[#This Row],[cedula]]&amp;Tabla15[[#This Row],[CTA]]&amp;Tabla15[[#This Row],[prog]]</f>
        <v>225002185282.1.1.2.0801</v>
      </c>
      <c r="B1159" s="21" t="s">
        <v>1786</v>
      </c>
      <c r="C1159" s="59" t="s">
        <v>1807</v>
      </c>
      <c r="D1159" s="59" t="s">
        <v>5730</v>
      </c>
      <c r="E1159" s="59" t="s">
        <v>5731</v>
      </c>
      <c r="F1159" s="59" t="s">
        <v>1911</v>
      </c>
      <c r="G1159" s="59" t="s">
        <v>2891</v>
      </c>
      <c r="H1159" s="21" t="str">
        <f>_xlfn.XLOOKUP(Tabla15[[#This Row],[cedula]],MINC_022025[CATEGORIA_PROPIA],MINC_022025[FECHA_INGRESO_PRIMER_CARGO],_xlfn.XLOOKUP(Tabla15[[#This Row],[COD]],TNOMINA[CODIGO],TNOMINA[nombre]))</f>
        <v>ROBERTA CHAVEZ BRAZOBAN</v>
      </c>
      <c r="I1159" s="21" t="str">
        <f>_xlfn.XLOOKUP(Tabla15[[#This Row],[cedula]],MINC_022025[CATEGORIA_PROPIA],MINC_022025[CARGO],_xlfn.XLOOKUP(Tabla15[[#This Row],[COD]],TNOMINA[CODIGO],TNOMINA[cargo]))</f>
        <v>ENCARGADO DE DEPARTAMENTO</v>
      </c>
      <c r="J1159" s="21" t="str">
        <f>_xlfn.XLOOKUP(Tabla15[[#This Row],[cedula]],MINC_022025[NUMERO_DOCUMENTO],MINC_022025[LUGAR_FUNCIONES])</f>
        <v>DEPARTAMENTO DE PATRIMONIO CULTURAL INMATERIAL</v>
      </c>
      <c r="K11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59" s="21" t="str">
        <f>_xlfn.XLOOKUP(Tabla15[[#This Row],[CARGO]],TSIMPLIFICADO[CARGO],TSIMPLIFICADO[CATEGORIA DEL SERVIDOR],Tabla15[[#This Row],[TIPO]])</f>
        <v>TEMPORALES</v>
      </c>
      <c r="M1159" s="21" t="str">
        <f>IF(Tabla15[[#This Row],[CTA]]="2.1.1.3.01","TRAMITE DE PENSION",IF(Tabla15[[#This Row],[CAT1]]&lt;&gt;"",Tabla15[[#This Row],[CAT1]],Tabla15[[#This Row],[CAT2]]))</f>
        <v>TEMPORALES</v>
      </c>
      <c r="N1159" s="86">
        <f>_xlfn.XLOOKUP(Tabla15[[#This Row],[cedula]],TFECHA[cedula],TFECHA[desde],"")</f>
        <v>45627</v>
      </c>
      <c r="O1159" s="86" t="str">
        <f>_xlfn.XLOOKUP(Tabla15[[#This Row],[cedula]],TFECHA[cedula],TFECHA[hasta],"")</f>
        <v>N/A</v>
      </c>
      <c r="P1159" s="34">
        <f>_xlfn.XLOOKUP(Tabla15[[#This Row],[COD]],TNOMINA[CODIGO],TNOMINA[sbruto])</f>
        <v>125000</v>
      </c>
      <c r="Q1159" s="34">
        <f>_xlfn.XLOOKUP(Tabla15[[#This Row],[COD]],TNOMINA[CODIGO],TNOMINA[ISR])</f>
        <v>17985.990000000002</v>
      </c>
      <c r="R1159" s="34">
        <f>_xlfn.XLOOKUP(Tabla15[[#This Row],[COD]],TNOMINA[CODIGO],TNOMINA[SFS])</f>
        <v>3800</v>
      </c>
      <c r="S1159" s="34">
        <f>_xlfn.XLOOKUP(Tabla15[[#This Row],[COD]],TNOMINA[CODIGO],TNOMINA[AFP])</f>
        <v>3587.5</v>
      </c>
      <c r="T1159" s="34">
        <f>_xlfn.XLOOKUP(Tabla15[[#This Row],[COD]],TNOMINA[CODIGO],TNOMINA[Otros Descuentos])</f>
        <v>20572.25</v>
      </c>
      <c r="U1159" s="34">
        <f>_xlfn.XLOOKUP(Tabla15[[#This Row],[COD]],TNOMINA[CODIGO],TNOMINA[sneto])</f>
        <v>79054.259999999995</v>
      </c>
      <c r="V1159" s="21" t="str" cm="1">
        <f t="array" ref="V1159">_xlfn.XLOOKUP(Tabla15[[#This Row],[cedula]],MINC_022025[NUMERO_DOCUMENTO],LEFT(MINC_022025[GENERO],1))</f>
        <v>F</v>
      </c>
      <c r="W1159" s="56" t="str">
        <f>_xlfn.XLOOKUP(Tabla15[[#This Row],[DIRECCIÓN O DEPARTAMENTO]],MINC_022025[LUGAR_FUNCIONES],MINC_022025[LUGAR_FUNCIONES_CODIGO])</f>
        <v>01.83.03.00.00.01</v>
      </c>
      <c r="X1159" s="21">
        <f>LEN(Tabla15[[#This Row],[CODIGO LUGAR]])</f>
        <v>17</v>
      </c>
      <c r="Y1159" s="21" cm="1">
        <f t="array" ref="Y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5">
      <c r="A1160" s="42" t="str">
        <f>Tabla15[[#This Row],[cedula]]&amp;Tabla15[[#This Row],[CTA]]&amp;Tabla15[[#This Row],[prog]]</f>
        <v>225001211932.1.1.2.0801</v>
      </c>
      <c r="B1160" s="21" t="s">
        <v>1786</v>
      </c>
      <c r="C1160" s="59" t="s">
        <v>1807</v>
      </c>
      <c r="D1160" s="59" t="s">
        <v>5730</v>
      </c>
      <c r="E1160" s="59" t="s">
        <v>5731</v>
      </c>
      <c r="F1160" s="59" t="s">
        <v>1911</v>
      </c>
      <c r="G1160" s="59" t="s">
        <v>1684</v>
      </c>
      <c r="H1160" s="21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160" s="21" t="str">
        <f>_xlfn.XLOOKUP(Tabla15[[#This Row],[cedula]],MINC_022025[CATEGORIA_PROPIA],MINC_022025[CARGO],_xlfn.XLOOKUP(Tabla15[[#This Row],[COD]],TNOMINA[CODIGO],TNOMINA[cargo]))</f>
        <v>ARQUITECTO (A)</v>
      </c>
      <c r="J1160" s="21" t="str">
        <f>_xlfn.XLOOKUP(Tabla15[[#This Row],[cedula]],MINC_022025[NUMERO_DOCUMENTO],MINC_022025[LUGAR_FUNCIONES])</f>
        <v>DEPARTAMENTO DE INVENTARIO DE BIENES CULTURALES</v>
      </c>
      <c r="K11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0" s="21" t="str">
        <f>_xlfn.XLOOKUP(Tabla15[[#This Row],[CARGO]],TSIMPLIFICADO[CARGO],TSIMPLIFICADO[CATEGORIA DEL SERVIDOR],Tabla15[[#This Row],[TIPO]])</f>
        <v>TEMPORALES</v>
      </c>
      <c r="M1160" s="21" t="str">
        <f>IF(Tabla15[[#This Row],[CTA]]="2.1.1.3.01","TRAMITE DE PENSION",IF(Tabla15[[#This Row],[CAT1]]&lt;&gt;"",Tabla15[[#This Row],[CAT1]],Tabla15[[#This Row],[CAT2]]))</f>
        <v>TEMPORALES</v>
      </c>
      <c r="N1160" s="86">
        <f>_xlfn.XLOOKUP(Tabla15[[#This Row],[cedula]],TFECHA[cedula],TFECHA[desde],"")</f>
        <v>45505</v>
      </c>
      <c r="O1160" s="86" t="str">
        <f>_xlfn.XLOOKUP(Tabla15[[#This Row],[cedula]],TFECHA[cedula],TFECHA[hasta],"")</f>
        <v>N/A</v>
      </c>
      <c r="P1160" s="34">
        <f>_xlfn.XLOOKUP(Tabla15[[#This Row],[COD]],TNOMINA[CODIGO],TNOMINA[sbruto])</f>
        <v>70000</v>
      </c>
      <c r="Q1160" s="34">
        <f>_xlfn.XLOOKUP(Tabla15[[#This Row],[COD]],TNOMINA[CODIGO],TNOMINA[ISR])</f>
        <v>5368.48</v>
      </c>
      <c r="R1160" s="34">
        <f>_xlfn.XLOOKUP(Tabla15[[#This Row],[COD]],TNOMINA[CODIGO],TNOMINA[SFS])</f>
        <v>2128</v>
      </c>
      <c r="S1160" s="34">
        <f>_xlfn.XLOOKUP(Tabla15[[#This Row],[COD]],TNOMINA[CODIGO],TNOMINA[AFP])</f>
        <v>2009</v>
      </c>
      <c r="T1160" s="34">
        <f>_xlfn.XLOOKUP(Tabla15[[#This Row],[COD]],TNOMINA[CODIGO],TNOMINA[Otros Descuentos])</f>
        <v>25.000000000007276</v>
      </c>
      <c r="U1160" s="34">
        <f>_xlfn.XLOOKUP(Tabla15[[#This Row],[COD]],TNOMINA[CODIGO],TNOMINA[sneto])</f>
        <v>60469.52</v>
      </c>
      <c r="V1160" s="21" t="str" cm="1">
        <f t="array" ref="V1160">_xlfn.XLOOKUP(Tabla15[[#This Row],[cedula]],MINC_022025[NUMERO_DOCUMENTO],LEFT(MINC_022025[GENERO],1))</f>
        <v>M</v>
      </c>
      <c r="W1160" s="56" t="str">
        <f>_xlfn.XLOOKUP(Tabla15[[#This Row],[DIRECCIÓN O DEPARTAMENTO]],MINC_022025[LUGAR_FUNCIONES],MINC_022025[LUGAR_FUNCIONES_CODIGO])</f>
        <v>01.83.03.00.00.02</v>
      </c>
      <c r="X1160" s="21">
        <f>LEN(Tabla15[[#This Row],[CODIGO LUGAR]])</f>
        <v>17</v>
      </c>
      <c r="Y1160" s="21" cm="1">
        <f t="array" ref="Y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5">
      <c r="A1161" s="42" t="str">
        <f>Tabla15[[#This Row],[cedula]]&amp;Tabla15[[#This Row],[CTA]]&amp;Tabla15[[#This Row],[prog]]</f>
        <v>224003960692.1.1.2.0801</v>
      </c>
      <c r="B1161" s="21" t="s">
        <v>1786</v>
      </c>
      <c r="C1161" s="59" t="s">
        <v>1807</v>
      </c>
      <c r="D1161" s="59" t="s">
        <v>5730</v>
      </c>
      <c r="E1161" s="59" t="s">
        <v>5731</v>
      </c>
      <c r="F1161" s="59" t="s">
        <v>1911</v>
      </c>
      <c r="G1161" s="59" t="s">
        <v>2042</v>
      </c>
      <c r="H1161" s="21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161" s="21" t="str">
        <f>_xlfn.XLOOKUP(Tabla15[[#This Row],[cedula]],MINC_022025[CATEGORIA_PROPIA],MINC_022025[CARGO],_xlfn.XLOOKUP(Tabla15[[#This Row],[COD]],TNOMINA[CODIGO],TNOMINA[cargo]))</f>
        <v>SOPORTE TECNICO INFORMATICO</v>
      </c>
      <c r="J1161" s="21" t="str">
        <f>_xlfn.XLOOKUP(Tabla15[[#This Row],[cedula]],MINC_022025[NUMERO_DOCUMENTO],MINC_022025[LUGAR_FUNCIONES])</f>
        <v>DEPARTAMENTO DE INVENTARIO DE BIENES CULTURALES</v>
      </c>
      <c r="K11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1" s="21" t="str">
        <f>_xlfn.XLOOKUP(Tabla15[[#This Row],[CARGO]],TSIMPLIFICADO[CARGO],TSIMPLIFICADO[CATEGORIA DEL SERVIDOR],Tabla15[[#This Row],[TIPO]])</f>
        <v>TEMPORALES</v>
      </c>
      <c r="M1161" s="21" t="str">
        <f>IF(Tabla15[[#This Row],[CTA]]="2.1.1.3.01","TRAMITE DE PENSION",IF(Tabla15[[#This Row],[CAT1]]&lt;&gt;"",Tabla15[[#This Row],[CAT1]],Tabla15[[#This Row],[CAT2]]))</f>
        <v>TEMPORALES</v>
      </c>
      <c r="N1161" s="86">
        <f>_xlfn.XLOOKUP(Tabla15[[#This Row],[cedula]],TFECHA[cedula],TFECHA[desde],"")</f>
        <v>45261</v>
      </c>
      <c r="O1161" s="86" t="str">
        <f>_xlfn.XLOOKUP(Tabla15[[#This Row],[cedula]],TFECHA[cedula],TFECHA[hasta],"")</f>
        <v>N/A</v>
      </c>
      <c r="P1161" s="34">
        <f>_xlfn.XLOOKUP(Tabla15[[#This Row],[COD]],TNOMINA[CODIGO],TNOMINA[sbruto])</f>
        <v>45000</v>
      </c>
      <c r="Q1161" s="34">
        <f>_xlfn.XLOOKUP(Tabla15[[#This Row],[COD]],TNOMINA[CODIGO],TNOMINA[ISR])</f>
        <v>1148.33</v>
      </c>
      <c r="R1161" s="34">
        <f>_xlfn.XLOOKUP(Tabla15[[#This Row],[COD]],TNOMINA[CODIGO],TNOMINA[SFS])</f>
        <v>1368</v>
      </c>
      <c r="S1161" s="34">
        <f>_xlfn.XLOOKUP(Tabla15[[#This Row],[COD]],TNOMINA[CODIGO],TNOMINA[AFP])</f>
        <v>1291.5</v>
      </c>
      <c r="T1161" s="34">
        <f>_xlfn.XLOOKUP(Tabla15[[#This Row],[COD]],TNOMINA[CODIGO],TNOMINA[Otros Descuentos])</f>
        <v>24694.649999999998</v>
      </c>
      <c r="U1161" s="34">
        <f>_xlfn.XLOOKUP(Tabla15[[#This Row],[COD]],TNOMINA[CODIGO],TNOMINA[sneto])</f>
        <v>16497.52</v>
      </c>
      <c r="V1161" s="21" t="str" cm="1">
        <f t="array" ref="V1161">_xlfn.XLOOKUP(Tabla15[[#This Row],[cedula]],MINC_022025[NUMERO_DOCUMENTO],LEFT(MINC_022025[GENERO],1))</f>
        <v>M</v>
      </c>
      <c r="W1161" s="56" t="str">
        <f>_xlfn.XLOOKUP(Tabla15[[#This Row],[DIRECCIÓN O DEPARTAMENTO]],MINC_022025[LUGAR_FUNCIONES],MINC_022025[LUGAR_FUNCIONES_CODIGO])</f>
        <v>01.83.03.00.00.02</v>
      </c>
      <c r="X1161" s="21">
        <f>LEN(Tabla15[[#This Row],[CODIGO LUGAR]])</f>
        <v>17</v>
      </c>
      <c r="Y1161" s="21" cm="1">
        <f t="array" ref="Y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5">
      <c r="A1162" s="42" t="str">
        <f>Tabla15[[#This Row],[cedula]]&amp;Tabla15[[#This Row],[CTA]]&amp;Tabla15[[#This Row],[prog]]</f>
        <v>402251558662.1.1.2.0801</v>
      </c>
      <c r="B1162" s="21" t="s">
        <v>1786</v>
      </c>
      <c r="C1162" s="59" t="s">
        <v>1807</v>
      </c>
      <c r="D1162" s="59" t="s">
        <v>5730</v>
      </c>
      <c r="E1162" s="59" t="s">
        <v>5731</v>
      </c>
      <c r="F1162" s="59" t="s">
        <v>1911</v>
      </c>
      <c r="G1162" s="59" t="s">
        <v>2098</v>
      </c>
      <c r="H1162" s="21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162" s="21" t="str">
        <f>_xlfn.XLOOKUP(Tabla15[[#This Row],[cedula]],MINC_022025[CATEGORIA_PROPIA],MINC_022025[CARGO],_xlfn.XLOOKUP(Tabla15[[#This Row],[COD]],TNOMINA[CODIGO],TNOMINA[cargo]))</f>
        <v>ARQUITECTO (A)</v>
      </c>
      <c r="J1162" s="21" t="str">
        <f>_xlfn.XLOOKUP(Tabla15[[#This Row],[cedula]],MINC_022025[NUMERO_DOCUMENTO],MINC_022025[LUGAR_FUNCIONES])</f>
        <v>DEPARTAMENTO DE INVENTARIO DE BIENES CULTURALES</v>
      </c>
      <c r="K11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2" s="21" t="str">
        <f>_xlfn.XLOOKUP(Tabla15[[#This Row],[CARGO]],TSIMPLIFICADO[CARGO],TSIMPLIFICADO[CATEGORIA DEL SERVIDOR],Tabla15[[#This Row],[TIPO]])</f>
        <v>TEMPORALES</v>
      </c>
      <c r="M1162" s="21" t="str">
        <f>IF(Tabla15[[#This Row],[CTA]]="2.1.1.3.01","TRAMITE DE PENSION",IF(Tabla15[[#This Row],[CAT1]]&lt;&gt;"",Tabla15[[#This Row],[CAT1]],Tabla15[[#This Row],[CAT2]]))</f>
        <v>TEMPORALES</v>
      </c>
      <c r="N1162" s="86">
        <f>_xlfn.XLOOKUP(Tabla15[[#This Row],[cedula]],TFECHA[cedula],TFECHA[desde],"")</f>
        <v>45261</v>
      </c>
      <c r="O1162" s="86" t="str">
        <f>_xlfn.XLOOKUP(Tabla15[[#This Row],[cedula]],TFECHA[cedula],TFECHA[hasta],"")</f>
        <v>N/A</v>
      </c>
      <c r="P1162" s="34">
        <f>_xlfn.XLOOKUP(Tabla15[[#This Row],[COD]],TNOMINA[CODIGO],TNOMINA[sbruto])</f>
        <v>45000</v>
      </c>
      <c r="Q1162" s="34">
        <f>_xlfn.XLOOKUP(Tabla15[[#This Row],[COD]],TNOMINA[CODIGO],TNOMINA[ISR])</f>
        <v>1148.33</v>
      </c>
      <c r="R1162" s="34">
        <f>_xlfn.XLOOKUP(Tabla15[[#This Row],[COD]],TNOMINA[CODIGO],TNOMINA[SFS])</f>
        <v>1368</v>
      </c>
      <c r="S1162" s="34">
        <f>_xlfn.XLOOKUP(Tabla15[[#This Row],[COD]],TNOMINA[CODIGO],TNOMINA[AFP])</f>
        <v>1291.5</v>
      </c>
      <c r="T1162" s="34">
        <f>_xlfn.XLOOKUP(Tabla15[[#This Row],[COD]],TNOMINA[CODIGO],TNOMINA[Otros Descuentos])</f>
        <v>25</v>
      </c>
      <c r="U1162" s="34">
        <f>_xlfn.XLOOKUP(Tabla15[[#This Row],[COD]],TNOMINA[CODIGO],TNOMINA[sneto])</f>
        <v>41167.17</v>
      </c>
      <c r="V1162" s="21" t="str" cm="1">
        <f t="array" ref="V1162">_xlfn.XLOOKUP(Tabla15[[#This Row],[cedula]],MINC_022025[NUMERO_DOCUMENTO],LEFT(MINC_022025[GENERO],1))</f>
        <v>F</v>
      </c>
      <c r="W1162" s="56" t="str">
        <f>_xlfn.XLOOKUP(Tabla15[[#This Row],[DIRECCIÓN O DEPARTAMENTO]],MINC_022025[LUGAR_FUNCIONES],MINC_022025[LUGAR_FUNCIONES_CODIGO])</f>
        <v>01.83.03.00.00.02</v>
      </c>
      <c r="X1162" s="21">
        <f>LEN(Tabla15[[#This Row],[CODIGO LUGAR]])</f>
        <v>17</v>
      </c>
      <c r="Y1162" s="21" cm="1">
        <f t="array" ref="Y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5">
      <c r="A1163" s="42" t="str">
        <f>Tabla15[[#This Row],[cedula]]&amp;Tabla15[[#This Row],[CTA]]&amp;Tabla15[[#This Row],[prog]]</f>
        <v>037011084372.1.1.2.0801</v>
      </c>
      <c r="B1163" s="21" t="s">
        <v>1786</v>
      </c>
      <c r="C1163" s="59" t="s">
        <v>1807</v>
      </c>
      <c r="D1163" s="59" t="s">
        <v>5730</v>
      </c>
      <c r="E1163" s="59" t="s">
        <v>5731</v>
      </c>
      <c r="F1163" s="59" t="s">
        <v>1911</v>
      </c>
      <c r="G1163" s="59" t="s">
        <v>1737</v>
      </c>
      <c r="H1163" s="21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163" s="21" t="str">
        <f>_xlfn.XLOOKUP(Tabla15[[#This Row],[cedula]],MINC_022025[CATEGORIA_PROPIA],MINC_022025[CARGO],_xlfn.XLOOKUP(Tabla15[[#This Row],[COD]],TNOMINA[CODIGO],TNOMINA[cargo]))</f>
        <v>ENCARGADO (A)</v>
      </c>
      <c r="J1163" s="21" t="str">
        <f>_xlfn.XLOOKUP(Tabla15[[#This Row],[cedula]],MINC_022025[NUMERO_DOCUMENTO],MINC_022025[LUGAR_FUNCIONES])</f>
        <v>DEPARTAMENTO REGIONAL DE MONUMENTOS</v>
      </c>
      <c r="K11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3" s="21" t="str">
        <f>_xlfn.XLOOKUP(Tabla15[[#This Row],[CARGO]],TSIMPLIFICADO[CARGO],TSIMPLIFICADO[CATEGORIA DEL SERVIDOR],Tabla15[[#This Row],[TIPO]])</f>
        <v>TEMPORALES</v>
      </c>
      <c r="M1163" s="21" t="str">
        <f>IF(Tabla15[[#This Row],[CTA]]="2.1.1.3.01","TRAMITE DE PENSION",IF(Tabla15[[#This Row],[CAT1]]&lt;&gt;"",Tabla15[[#This Row],[CAT1]],Tabla15[[#This Row],[CAT2]]))</f>
        <v>TEMPORALES</v>
      </c>
      <c r="N1163" s="86">
        <f>_xlfn.XLOOKUP(Tabla15[[#This Row],[cedula]],TFECHA[cedula],TFECHA[desde],"")</f>
        <v>45261</v>
      </c>
      <c r="O1163" s="86" t="str">
        <f>_xlfn.XLOOKUP(Tabla15[[#This Row],[cedula]],TFECHA[cedula],TFECHA[hasta],"")</f>
        <v>N/A</v>
      </c>
      <c r="P1163" s="34">
        <f>_xlfn.XLOOKUP(Tabla15[[#This Row],[COD]],TNOMINA[CODIGO],TNOMINA[sbruto])</f>
        <v>115000</v>
      </c>
      <c r="Q1163" s="34">
        <f>_xlfn.XLOOKUP(Tabla15[[#This Row],[COD]],TNOMINA[CODIGO],TNOMINA[ISR])</f>
        <v>15633.74</v>
      </c>
      <c r="R1163" s="34">
        <f>_xlfn.XLOOKUP(Tabla15[[#This Row],[COD]],TNOMINA[CODIGO],TNOMINA[SFS])</f>
        <v>3496</v>
      </c>
      <c r="S1163" s="34">
        <f>_xlfn.XLOOKUP(Tabla15[[#This Row],[COD]],TNOMINA[CODIGO],TNOMINA[AFP])</f>
        <v>3300.5</v>
      </c>
      <c r="T1163" s="34">
        <f>_xlfn.XLOOKUP(Tabla15[[#This Row],[COD]],TNOMINA[CODIGO],TNOMINA[Otros Descuentos])</f>
        <v>25</v>
      </c>
      <c r="U1163" s="34">
        <f>_xlfn.XLOOKUP(Tabla15[[#This Row],[COD]],TNOMINA[CODIGO],TNOMINA[sneto])</f>
        <v>92544.76</v>
      </c>
      <c r="V1163" s="21" t="str" cm="1">
        <f t="array" ref="V1163">_xlfn.XLOOKUP(Tabla15[[#This Row],[cedula]],MINC_022025[NUMERO_DOCUMENTO],LEFT(MINC_022025[GENERO],1))</f>
        <v>F</v>
      </c>
      <c r="W1163" s="56" t="str">
        <f>_xlfn.XLOOKUP(Tabla15[[#This Row],[DIRECCIÓN O DEPARTAMENTO]],MINC_022025[LUGAR_FUNCIONES],MINC_022025[LUGAR_FUNCIONES_CODIGO])</f>
        <v>01.83.03.03.00.01</v>
      </c>
      <c r="X1163" s="21">
        <f>LEN(Tabla15[[#This Row],[CODIGO LUGAR]])</f>
        <v>17</v>
      </c>
      <c r="Y1163" s="21" cm="1">
        <f t="array" ref="Y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5">
      <c r="A1164" s="42" t="str">
        <f>Tabla15[[#This Row],[cedula]]&amp;Tabla15[[#This Row],[CTA]]&amp;Tabla15[[#This Row],[prog]]</f>
        <v>037011617902.1.1.2.0801</v>
      </c>
      <c r="B1164" s="21" t="s">
        <v>1786</v>
      </c>
      <c r="C1164" s="59" t="s">
        <v>1807</v>
      </c>
      <c r="D1164" s="59" t="s">
        <v>5730</v>
      </c>
      <c r="E1164" s="59" t="s">
        <v>5731</v>
      </c>
      <c r="F1164" s="59" t="s">
        <v>1911</v>
      </c>
      <c r="G1164" s="59" t="s">
        <v>5828</v>
      </c>
      <c r="H1164" s="21" t="str">
        <f>_xlfn.XLOOKUP(Tabla15[[#This Row],[cedula]],MINC_022025[CATEGORIA_PROPIA],MINC_022025[FECHA_INGRESO_PRIMER_CARGO],_xlfn.XLOOKUP(Tabla15[[#This Row],[COD]],TNOMINA[CODIGO],TNOMINA[nombre]))</f>
        <v>GLENDA SOCORRO MARTINEZ DE LOS SANTO</v>
      </c>
      <c r="I1164" s="21" t="str">
        <f>_xlfn.XLOOKUP(Tabla15[[#This Row],[cedula]],MINC_022025[CATEGORIA_PROPIA],MINC_022025[CARGO],_xlfn.XLOOKUP(Tabla15[[#This Row],[COD]],TNOMINA[CODIGO],TNOMINA[cargo]))</f>
        <v>ARQUITECTO (A)</v>
      </c>
      <c r="J1164" s="21" t="str">
        <f>_xlfn.XLOOKUP(Tabla15[[#This Row],[cedula]],MINC_022025[NUMERO_DOCUMENTO],MINC_022025[LUGAR_FUNCIONES])</f>
        <v>DEPARTAMENTO REGIONAL DE MONUMENTOS</v>
      </c>
      <c r="K11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4" s="21" t="str">
        <f>_xlfn.XLOOKUP(Tabla15[[#This Row],[CARGO]],TSIMPLIFICADO[CARGO],TSIMPLIFICADO[CATEGORIA DEL SERVIDOR],Tabla15[[#This Row],[TIPO]])</f>
        <v>TEMPORALES</v>
      </c>
      <c r="M1164" s="21" t="str">
        <f>IF(Tabla15[[#This Row],[CTA]]="2.1.1.3.01","TRAMITE DE PENSION",IF(Tabla15[[#This Row],[CAT1]]&lt;&gt;"",Tabla15[[#This Row],[CAT1]],Tabla15[[#This Row],[CAT2]]))</f>
        <v>TEMPORALES</v>
      </c>
      <c r="N1164" s="86">
        <f>_xlfn.XLOOKUP(Tabla15[[#This Row],[cedula]],TFECHA[cedula],TFECHA[desde],"")</f>
        <v>45627</v>
      </c>
      <c r="O1164" s="86" t="str">
        <f>_xlfn.XLOOKUP(Tabla15[[#This Row],[cedula]],TFECHA[cedula],TFECHA[hasta],"")</f>
        <v>N/A</v>
      </c>
      <c r="P1164" s="34">
        <f>_xlfn.XLOOKUP(Tabla15[[#This Row],[COD]],TNOMINA[CODIGO],TNOMINA[sbruto])</f>
        <v>70000</v>
      </c>
      <c r="Q1164" s="34">
        <f>_xlfn.XLOOKUP(Tabla15[[#This Row],[COD]],TNOMINA[CODIGO],TNOMINA[ISR])</f>
        <v>5368.48</v>
      </c>
      <c r="R1164" s="34">
        <f>_xlfn.XLOOKUP(Tabla15[[#This Row],[COD]],TNOMINA[CODIGO],TNOMINA[SFS])</f>
        <v>2128</v>
      </c>
      <c r="S1164" s="34">
        <f>_xlfn.XLOOKUP(Tabla15[[#This Row],[COD]],TNOMINA[CODIGO],TNOMINA[AFP])</f>
        <v>2009</v>
      </c>
      <c r="T1164" s="34">
        <f>_xlfn.XLOOKUP(Tabla15[[#This Row],[COD]],TNOMINA[CODIGO],TNOMINA[Otros Descuentos])</f>
        <v>25.000000000007276</v>
      </c>
      <c r="U1164" s="34">
        <f>_xlfn.XLOOKUP(Tabla15[[#This Row],[COD]],TNOMINA[CODIGO],TNOMINA[sneto])</f>
        <v>60469.52</v>
      </c>
      <c r="V1164" s="21" t="str" cm="1">
        <f t="array" ref="V1164">_xlfn.XLOOKUP(Tabla15[[#This Row],[cedula]],MINC_022025[NUMERO_DOCUMENTO],LEFT(MINC_022025[GENERO],1))</f>
        <v>F</v>
      </c>
      <c r="W1164" s="56" t="str">
        <f>_xlfn.XLOOKUP(Tabla15[[#This Row],[DIRECCIÓN O DEPARTAMENTO]],MINC_022025[LUGAR_FUNCIONES],MINC_022025[LUGAR_FUNCIONES_CODIGO])</f>
        <v>01.83.03.03.00.01</v>
      </c>
      <c r="X1164" s="21">
        <f>LEN(Tabla15[[#This Row],[CODIGO LUGAR]])</f>
        <v>17</v>
      </c>
      <c r="Y1164" s="21" cm="1">
        <f t="array" ref="Y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5">
      <c r="A1165" s="42" t="str">
        <f>Tabla15[[#This Row],[cedula]]&amp;Tabla15[[#This Row],[CTA]]&amp;Tabla15[[#This Row],[prog]]</f>
        <v>010010856852.1.1.2.0801</v>
      </c>
      <c r="B1165" s="21" t="s">
        <v>1786</v>
      </c>
      <c r="C1165" s="59" t="s">
        <v>1807</v>
      </c>
      <c r="D1165" s="59" t="s">
        <v>5730</v>
      </c>
      <c r="E1165" s="59" t="s">
        <v>5731</v>
      </c>
      <c r="F1165" s="59" t="s">
        <v>1911</v>
      </c>
      <c r="G1165" s="59" t="s">
        <v>2105</v>
      </c>
      <c r="H1165" s="21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165" s="21" t="str">
        <f>_xlfn.XLOOKUP(Tabla15[[#This Row],[cedula]],MINC_022025[CATEGORIA_PROPIA],MINC_022025[CARGO],_xlfn.XLOOKUP(Tabla15[[#This Row],[COD]],TNOMINA[CODIGO],TNOMINA[cargo]))</f>
        <v>COORDINADOR (A)</v>
      </c>
      <c r="J1165" s="21" t="str">
        <f>_xlfn.XLOOKUP(Tabla15[[#This Row],[cedula]],MINC_022025[NUMERO_DOCUMENTO],MINC_022025[LUGAR_FUNCIONES])</f>
        <v>DEPARTAMENTO REGIONAL DE MONUMENTOS</v>
      </c>
      <c r="K11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5" s="21" t="str">
        <f>_xlfn.XLOOKUP(Tabla15[[#This Row],[CARGO]],TSIMPLIFICADO[CARGO],TSIMPLIFICADO[CATEGORIA DEL SERVIDOR],Tabla15[[#This Row],[TIPO]])</f>
        <v>TEMPORALES</v>
      </c>
      <c r="M1165" s="21" t="str">
        <f>IF(Tabla15[[#This Row],[CTA]]="2.1.1.3.01","TRAMITE DE PENSION",IF(Tabla15[[#This Row],[CAT1]]&lt;&gt;"",Tabla15[[#This Row],[CAT1]],Tabla15[[#This Row],[CAT2]]))</f>
        <v>TEMPORALES</v>
      </c>
      <c r="N1165" s="86">
        <f>_xlfn.XLOOKUP(Tabla15[[#This Row],[cedula]],TFECHA[cedula],TFECHA[desde],"")</f>
        <v>45261</v>
      </c>
      <c r="O1165" s="86" t="str">
        <f>_xlfn.XLOOKUP(Tabla15[[#This Row],[cedula]],TFECHA[cedula],TFECHA[hasta],"")</f>
        <v>N/A</v>
      </c>
      <c r="P1165" s="34">
        <f>_xlfn.XLOOKUP(Tabla15[[#This Row],[COD]],TNOMINA[CODIGO],TNOMINA[sbruto])</f>
        <v>70000</v>
      </c>
      <c r="Q1165" s="34">
        <f>_xlfn.XLOOKUP(Tabla15[[#This Row],[COD]],TNOMINA[CODIGO],TNOMINA[ISR])</f>
        <v>5368.48</v>
      </c>
      <c r="R1165" s="34">
        <f>_xlfn.XLOOKUP(Tabla15[[#This Row],[COD]],TNOMINA[CODIGO],TNOMINA[SFS])</f>
        <v>2128</v>
      </c>
      <c r="S1165" s="34">
        <f>_xlfn.XLOOKUP(Tabla15[[#This Row],[COD]],TNOMINA[CODIGO],TNOMINA[AFP])</f>
        <v>2009</v>
      </c>
      <c r="T1165" s="34">
        <f>_xlfn.XLOOKUP(Tabla15[[#This Row],[COD]],TNOMINA[CODIGO],TNOMINA[Otros Descuentos])</f>
        <v>25.000000000007276</v>
      </c>
      <c r="U1165" s="34">
        <f>_xlfn.XLOOKUP(Tabla15[[#This Row],[COD]],TNOMINA[CODIGO],TNOMINA[sneto])</f>
        <v>60469.52</v>
      </c>
      <c r="V1165" s="21" t="str" cm="1">
        <f t="array" ref="V1165">_xlfn.XLOOKUP(Tabla15[[#This Row],[cedula]],MINC_022025[NUMERO_DOCUMENTO],LEFT(MINC_022025[GENERO],1))</f>
        <v>F</v>
      </c>
      <c r="W1165" s="56" t="str">
        <f>_xlfn.XLOOKUP(Tabla15[[#This Row],[DIRECCIÓN O DEPARTAMENTO]],MINC_022025[LUGAR_FUNCIONES],MINC_022025[LUGAR_FUNCIONES_CODIGO])</f>
        <v>01.83.03.03.00.01</v>
      </c>
      <c r="X1165" s="21">
        <f>LEN(Tabla15[[#This Row],[CODIGO LUGAR]])</f>
        <v>17</v>
      </c>
      <c r="Y1165" s="21" cm="1">
        <f t="array" ref="Y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5">
      <c r="A1166" s="42" t="str">
        <f>Tabla15[[#This Row],[cedula]]&amp;Tabla15[[#This Row],[CTA]]&amp;Tabla15[[#This Row],[prog]]</f>
        <v>023000953832.1.1.2.0801</v>
      </c>
      <c r="B1166" s="21" t="s">
        <v>1786</v>
      </c>
      <c r="C1166" s="59" t="s">
        <v>1807</v>
      </c>
      <c r="D1166" s="59" t="s">
        <v>5730</v>
      </c>
      <c r="E1166" s="59" t="s">
        <v>5731</v>
      </c>
      <c r="F1166" s="59" t="s">
        <v>1911</v>
      </c>
      <c r="G1166" s="59" t="s">
        <v>2022</v>
      </c>
      <c r="H1166" s="21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166" s="21" t="str">
        <f>_xlfn.XLOOKUP(Tabla15[[#This Row],[cedula]],MINC_022025[CATEGORIA_PROPIA],MINC_022025[CARGO],_xlfn.XLOOKUP(Tabla15[[#This Row],[COD]],TNOMINA[CODIGO],TNOMINA[cargo]))</f>
        <v>INSPECTOR DE CONSTRUCCION</v>
      </c>
      <c r="J1166" s="21" t="str">
        <f>_xlfn.XLOOKUP(Tabla15[[#This Row],[cedula]],MINC_022025[NUMERO_DOCUMENTO],MINC_022025[LUGAR_FUNCIONES])</f>
        <v>DEPARTAMENTO REGIONAL DE MONUMENTOS</v>
      </c>
      <c r="K11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6" s="21" t="str">
        <f>_xlfn.XLOOKUP(Tabla15[[#This Row],[CARGO]],TSIMPLIFICADO[CARGO],TSIMPLIFICADO[CATEGORIA DEL SERVIDOR],Tabla15[[#This Row],[TIPO]])</f>
        <v>TEMPORALES</v>
      </c>
      <c r="M1166" s="21" t="str">
        <f>IF(Tabla15[[#This Row],[CTA]]="2.1.1.3.01","TRAMITE DE PENSION",IF(Tabla15[[#This Row],[CAT1]]&lt;&gt;"",Tabla15[[#This Row],[CAT1]],Tabla15[[#This Row],[CAT2]]))</f>
        <v>TEMPORALES</v>
      </c>
      <c r="N1166" s="86">
        <f>_xlfn.XLOOKUP(Tabla15[[#This Row],[cedula]],TFECHA[cedula],TFECHA[desde],"")</f>
        <v>45261</v>
      </c>
      <c r="O1166" s="86" t="str">
        <f>_xlfn.XLOOKUP(Tabla15[[#This Row],[cedula]],TFECHA[cedula],TFECHA[hasta],"")</f>
        <v>N/A</v>
      </c>
      <c r="P1166" s="34">
        <f>_xlfn.XLOOKUP(Tabla15[[#This Row],[COD]],TNOMINA[CODIGO],TNOMINA[sbruto])</f>
        <v>42000</v>
      </c>
      <c r="Q1166" s="34">
        <f>_xlfn.XLOOKUP(Tabla15[[#This Row],[COD]],TNOMINA[CODIGO],TNOMINA[ISR])</f>
        <v>724.92</v>
      </c>
      <c r="R1166" s="34">
        <f>_xlfn.XLOOKUP(Tabla15[[#This Row],[COD]],TNOMINA[CODIGO],TNOMINA[SFS])</f>
        <v>1276.8</v>
      </c>
      <c r="S1166" s="34">
        <f>_xlfn.XLOOKUP(Tabla15[[#This Row],[COD]],TNOMINA[CODIGO],TNOMINA[AFP])</f>
        <v>1205.4000000000001</v>
      </c>
      <c r="T1166" s="34">
        <f>_xlfn.XLOOKUP(Tabla15[[#This Row],[COD]],TNOMINA[CODIGO],TNOMINA[Otros Descuentos])</f>
        <v>25</v>
      </c>
      <c r="U1166" s="34">
        <f>_xlfn.XLOOKUP(Tabla15[[#This Row],[COD]],TNOMINA[CODIGO],TNOMINA[sneto])</f>
        <v>38767.879999999997</v>
      </c>
      <c r="V1166" s="21" t="str" cm="1">
        <f t="array" ref="V1166">_xlfn.XLOOKUP(Tabla15[[#This Row],[cedula]],MINC_022025[NUMERO_DOCUMENTO],LEFT(MINC_022025[GENERO],1))</f>
        <v>F</v>
      </c>
      <c r="W1166" s="56" t="str">
        <f>_xlfn.XLOOKUP(Tabla15[[#This Row],[DIRECCIÓN O DEPARTAMENTO]],MINC_022025[LUGAR_FUNCIONES],MINC_022025[LUGAR_FUNCIONES_CODIGO])</f>
        <v>01.83.03.03.00.01</v>
      </c>
      <c r="X1166" s="21">
        <f>LEN(Tabla15[[#This Row],[CODIGO LUGAR]])</f>
        <v>17</v>
      </c>
      <c r="Y1166" s="21" cm="1">
        <f t="array" ref="Y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5">
      <c r="A1167" s="42" t="str">
        <f>Tabla15[[#This Row],[cedula]]&amp;Tabla15[[#This Row],[CTA]]&amp;Tabla15[[#This Row],[prog]]</f>
        <v>037011274112.1.1.2.0801</v>
      </c>
      <c r="B1167" s="21" t="s">
        <v>1786</v>
      </c>
      <c r="C1167" s="59" t="s">
        <v>1807</v>
      </c>
      <c r="D1167" s="59" t="s">
        <v>5730</v>
      </c>
      <c r="E1167" s="59" t="s">
        <v>5731</v>
      </c>
      <c r="F1167" s="59" t="s">
        <v>1911</v>
      </c>
      <c r="G1167" s="59" t="s">
        <v>2028</v>
      </c>
      <c r="H1167" s="21" t="str">
        <f>_xlfn.XLOOKUP(Tabla15[[#This Row],[cedula]],MINC_022025[CATEGORIA_PROPIA],MINC_022025[FECHA_INGRESO_PRIMER_CARGO],_xlfn.XLOOKUP(Tabla15[[#This Row],[COD]],TNOMINA[CODIGO],TNOMINA[nombre]))</f>
        <v>ISMAEL REY SEVERINO</v>
      </c>
      <c r="I1167" s="21" t="str">
        <f>_xlfn.XLOOKUP(Tabla15[[#This Row],[cedula]],MINC_022025[CATEGORIA_PROPIA],MINC_022025[CARGO],_xlfn.XLOOKUP(Tabla15[[#This Row],[COD]],TNOMINA[CODIGO],TNOMINA[cargo]))</f>
        <v>INSPECTOR DE CONSTRUCCION</v>
      </c>
      <c r="J1167" s="21" t="str">
        <f>_xlfn.XLOOKUP(Tabla15[[#This Row],[cedula]],MINC_022025[NUMERO_DOCUMENTO],MINC_022025[LUGAR_FUNCIONES])</f>
        <v>DEPARTAMENTO REGIONAL DE MONUMENTOS</v>
      </c>
      <c r="K11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7" s="21" t="str">
        <f>_xlfn.XLOOKUP(Tabla15[[#This Row],[CARGO]],TSIMPLIFICADO[CARGO],TSIMPLIFICADO[CATEGORIA DEL SERVIDOR],Tabla15[[#This Row],[TIPO]])</f>
        <v>TEMPORALES</v>
      </c>
      <c r="M1167" s="21" t="str">
        <f>IF(Tabla15[[#This Row],[CTA]]="2.1.1.3.01","TRAMITE DE PENSION",IF(Tabla15[[#This Row],[CAT1]]&lt;&gt;"",Tabla15[[#This Row],[CAT1]],Tabla15[[#This Row],[CAT2]]))</f>
        <v>TEMPORALES</v>
      </c>
      <c r="N1167" s="86">
        <f>_xlfn.XLOOKUP(Tabla15[[#This Row],[cedula]],TFECHA[cedula],TFECHA[desde],"")</f>
        <v>45261</v>
      </c>
      <c r="O1167" s="86" t="str">
        <f>_xlfn.XLOOKUP(Tabla15[[#This Row],[cedula]],TFECHA[cedula],TFECHA[hasta],"")</f>
        <v>N/A</v>
      </c>
      <c r="P1167" s="34">
        <f>_xlfn.XLOOKUP(Tabla15[[#This Row],[COD]],TNOMINA[CODIGO],TNOMINA[sbruto])</f>
        <v>42000</v>
      </c>
      <c r="Q1167" s="34">
        <f>_xlfn.XLOOKUP(Tabla15[[#This Row],[COD]],TNOMINA[CODIGO],TNOMINA[ISR])</f>
        <v>724.92</v>
      </c>
      <c r="R1167" s="34">
        <f>_xlfn.XLOOKUP(Tabla15[[#This Row],[COD]],TNOMINA[CODIGO],TNOMINA[SFS])</f>
        <v>1276.8</v>
      </c>
      <c r="S1167" s="34">
        <f>_xlfn.XLOOKUP(Tabla15[[#This Row],[COD]],TNOMINA[CODIGO],TNOMINA[AFP])</f>
        <v>1205.4000000000001</v>
      </c>
      <c r="T1167" s="34">
        <f>_xlfn.XLOOKUP(Tabla15[[#This Row],[COD]],TNOMINA[CODIGO],TNOMINA[Otros Descuentos])</f>
        <v>25</v>
      </c>
      <c r="U1167" s="34">
        <f>_xlfn.XLOOKUP(Tabla15[[#This Row],[COD]],TNOMINA[CODIGO],TNOMINA[sneto])</f>
        <v>38767.879999999997</v>
      </c>
      <c r="V1167" s="21" t="str" cm="1">
        <f t="array" ref="V1167">_xlfn.XLOOKUP(Tabla15[[#This Row],[cedula]],MINC_022025[NUMERO_DOCUMENTO],LEFT(MINC_022025[GENERO],1))</f>
        <v>M</v>
      </c>
      <c r="W1167" s="56" t="str">
        <f>_xlfn.XLOOKUP(Tabla15[[#This Row],[DIRECCIÓN O DEPARTAMENTO]],MINC_022025[LUGAR_FUNCIONES],MINC_022025[LUGAR_FUNCIONES_CODIGO])</f>
        <v>01.83.03.03.00.01</v>
      </c>
      <c r="X1167" s="21">
        <f>LEN(Tabla15[[#This Row],[CODIGO LUGAR]])</f>
        <v>17</v>
      </c>
      <c r="Y1167" s="21" cm="1">
        <f t="array" ref="Y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5">
      <c r="A1168" s="42" t="str">
        <f>Tabla15[[#This Row],[cedula]]&amp;Tabla15[[#This Row],[CTA]]&amp;Tabla15[[#This Row],[prog]]</f>
        <v>041001815872.1.1.2.0801</v>
      </c>
      <c r="B1168" s="21" t="s">
        <v>1786</v>
      </c>
      <c r="C1168" s="59" t="s">
        <v>1807</v>
      </c>
      <c r="D1168" s="59" t="s">
        <v>5730</v>
      </c>
      <c r="E1168" s="59" t="s">
        <v>5731</v>
      </c>
      <c r="F1168" s="59" t="s">
        <v>1911</v>
      </c>
      <c r="G1168" s="59" t="s">
        <v>1913</v>
      </c>
      <c r="H1168" s="21" t="str">
        <f>_xlfn.XLOOKUP(Tabla15[[#This Row],[cedula]],MINC_022025[CATEGORIA_PROPIA],MINC_022025[FECHA_INGRESO_PRIMER_CARGO],_xlfn.XLOOKUP(Tabla15[[#This Row],[COD]],TNOMINA[CODIGO],TNOMINA[nombre]))</f>
        <v>DANILSON FERNANDO DE LA CRUZ TAVAREZ</v>
      </c>
      <c r="I1168" s="21" t="str">
        <f>_xlfn.XLOOKUP(Tabla15[[#This Row],[cedula]],MINC_022025[CATEGORIA_PROPIA],MINC_022025[CARGO],_xlfn.XLOOKUP(Tabla15[[#This Row],[COD]],TNOMINA[CODIGO],TNOMINA[cargo]))</f>
        <v>INSPECTOR DE CONSTRUCCION</v>
      </c>
      <c r="J1168" s="21" t="str">
        <f>_xlfn.XLOOKUP(Tabla15[[#This Row],[cedula]],MINC_022025[NUMERO_DOCUMENTO],MINC_022025[LUGAR_FUNCIONES])</f>
        <v>DEPARTAMENTO REGIONAL DE MONUMENTOS</v>
      </c>
      <c r="K11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8" s="21" t="str">
        <f>_xlfn.XLOOKUP(Tabla15[[#This Row],[CARGO]],TSIMPLIFICADO[CARGO],TSIMPLIFICADO[CATEGORIA DEL SERVIDOR],Tabla15[[#This Row],[TIPO]])</f>
        <v>TEMPORALES</v>
      </c>
      <c r="M1168" s="21" t="str">
        <f>IF(Tabla15[[#This Row],[CTA]]="2.1.1.3.01","TRAMITE DE PENSION",IF(Tabla15[[#This Row],[CAT1]]&lt;&gt;"",Tabla15[[#This Row],[CAT1]],Tabla15[[#This Row],[CAT2]]))</f>
        <v>TEMPORALES</v>
      </c>
      <c r="N1168" s="86">
        <f>_xlfn.XLOOKUP(Tabla15[[#This Row],[cedula]],TFECHA[cedula],TFECHA[desde],"")</f>
        <v>45231</v>
      </c>
      <c r="O1168" s="86" t="str">
        <f>_xlfn.XLOOKUP(Tabla15[[#This Row],[cedula]],TFECHA[cedula],TFECHA[hasta],"")</f>
        <v>N/A</v>
      </c>
      <c r="P1168" s="34">
        <f>_xlfn.XLOOKUP(Tabla15[[#This Row],[COD]],TNOMINA[CODIGO],TNOMINA[sbruto])</f>
        <v>36000</v>
      </c>
      <c r="Q1168" s="34">
        <f>_xlfn.XLOOKUP(Tabla15[[#This Row],[COD]],TNOMINA[CODIGO],TNOMINA[ISR])</f>
        <v>0</v>
      </c>
      <c r="R1168" s="34">
        <f>_xlfn.XLOOKUP(Tabla15[[#This Row],[COD]],TNOMINA[CODIGO],TNOMINA[SFS])</f>
        <v>1094.4000000000001</v>
      </c>
      <c r="S1168" s="34">
        <f>_xlfn.XLOOKUP(Tabla15[[#This Row],[COD]],TNOMINA[CODIGO],TNOMINA[AFP])</f>
        <v>1033.2</v>
      </c>
      <c r="T1168" s="34">
        <f>_xlfn.XLOOKUP(Tabla15[[#This Row],[COD]],TNOMINA[CODIGO],TNOMINA[Otros Descuentos])</f>
        <v>0</v>
      </c>
      <c r="U1168" s="34">
        <f>_xlfn.XLOOKUP(Tabla15[[#This Row],[COD]],TNOMINA[CODIGO],TNOMINA[sneto])</f>
        <v>33847.4</v>
      </c>
      <c r="V1168" s="21" t="str" cm="1">
        <f t="array" ref="V1168">_xlfn.XLOOKUP(Tabla15[[#This Row],[cedula]],MINC_022025[NUMERO_DOCUMENTO],LEFT(MINC_022025[GENERO],1))</f>
        <v>M</v>
      </c>
      <c r="W1168" s="56" t="str">
        <f>_xlfn.XLOOKUP(Tabla15[[#This Row],[DIRECCIÓN O DEPARTAMENTO]],MINC_022025[LUGAR_FUNCIONES],MINC_022025[LUGAR_FUNCIONES_CODIGO])</f>
        <v>01.83.03.03.00.01</v>
      </c>
      <c r="X1168" s="21">
        <f>LEN(Tabla15[[#This Row],[CODIGO LUGAR]])</f>
        <v>17</v>
      </c>
      <c r="Y1168" s="21" cm="1">
        <f t="array" ref="Y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5">
      <c r="A1169" s="42" t="str">
        <f>Tabla15[[#This Row],[cedula]]&amp;Tabla15[[#This Row],[CTA]]&amp;Tabla15[[#This Row],[prog]]</f>
        <v>031026372652.1.1.2.0801</v>
      </c>
      <c r="B1169" s="21" t="s">
        <v>1786</v>
      </c>
      <c r="C1169" s="59" t="s">
        <v>1807</v>
      </c>
      <c r="D1169" s="59" t="s">
        <v>5730</v>
      </c>
      <c r="E1169" s="59" t="s">
        <v>5731</v>
      </c>
      <c r="F1169" s="59" t="s">
        <v>1911</v>
      </c>
      <c r="G1169" s="59" t="s">
        <v>2484</v>
      </c>
      <c r="H1169" s="21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169" s="21" t="str">
        <f>_xlfn.XLOOKUP(Tabla15[[#This Row],[cedula]],MINC_022025[CATEGORIA_PROPIA],MINC_022025[CARGO],_xlfn.XLOOKUP(Tabla15[[#This Row],[COD]],TNOMINA[CODIGO],TNOMINA[cargo]))</f>
        <v>ENCARGADO (A)</v>
      </c>
      <c r="J1169" s="21" t="str">
        <f>_xlfn.XLOOKUP(Tabla15[[#This Row],[cedula]],MINC_022025[NUMERO_DOCUMENTO],MINC_022025[LUGAR_FUNCIONES])</f>
        <v>DEPARTAMENTO DE CARNAVAL</v>
      </c>
      <c r="K11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69" s="21" t="str">
        <f>_xlfn.XLOOKUP(Tabla15[[#This Row],[CARGO]],TSIMPLIFICADO[CARGO],TSIMPLIFICADO[CATEGORIA DEL SERVIDOR],Tabla15[[#This Row],[TIPO]])</f>
        <v>TEMPORALES</v>
      </c>
      <c r="M1169" s="21" t="str">
        <f>IF(Tabla15[[#This Row],[CTA]]="2.1.1.3.01","TRAMITE DE PENSION",IF(Tabla15[[#This Row],[CAT1]]&lt;&gt;"",Tabla15[[#This Row],[CAT1]],Tabla15[[#This Row],[CAT2]]))</f>
        <v>TEMPORALES</v>
      </c>
      <c r="N1169" s="86">
        <f>_xlfn.XLOOKUP(Tabla15[[#This Row],[cedula]],TFECHA[cedula],TFECHA[desde],"")</f>
        <v>45261</v>
      </c>
      <c r="O1169" s="86" t="str">
        <f>_xlfn.XLOOKUP(Tabla15[[#This Row],[cedula]],TFECHA[cedula],TFECHA[hasta],"")</f>
        <v>N/A</v>
      </c>
      <c r="P1169" s="34">
        <f>_xlfn.XLOOKUP(Tabla15[[#This Row],[COD]],TNOMINA[CODIGO],TNOMINA[sbruto])</f>
        <v>115000</v>
      </c>
      <c r="Q1169" s="34">
        <f>_xlfn.XLOOKUP(Tabla15[[#This Row],[COD]],TNOMINA[CODIGO],TNOMINA[ISR])</f>
        <v>15633.74</v>
      </c>
      <c r="R1169" s="34">
        <f>_xlfn.XLOOKUP(Tabla15[[#This Row],[COD]],TNOMINA[CODIGO],TNOMINA[SFS])</f>
        <v>3496</v>
      </c>
      <c r="S1169" s="34">
        <f>_xlfn.XLOOKUP(Tabla15[[#This Row],[COD]],TNOMINA[CODIGO],TNOMINA[AFP])</f>
        <v>3300.5</v>
      </c>
      <c r="T1169" s="34">
        <f>_xlfn.XLOOKUP(Tabla15[[#This Row],[COD]],TNOMINA[CODIGO],TNOMINA[Otros Descuentos])</f>
        <v>10091</v>
      </c>
      <c r="U1169" s="34">
        <f>_xlfn.XLOOKUP(Tabla15[[#This Row],[COD]],TNOMINA[CODIGO],TNOMINA[sneto])</f>
        <v>82478.759999999995</v>
      </c>
      <c r="V1169" s="21" t="str" cm="1">
        <f t="array" ref="V1169">_xlfn.XLOOKUP(Tabla15[[#This Row],[cedula]],MINC_022025[NUMERO_DOCUMENTO],LEFT(MINC_022025[GENERO],1))</f>
        <v>M</v>
      </c>
      <c r="W1169" s="56" t="str">
        <f>_xlfn.XLOOKUP(Tabla15[[#This Row],[DIRECCIÓN O DEPARTAMENTO]],MINC_022025[LUGAR_FUNCIONES],MINC_022025[LUGAR_FUNCIONES_CODIGO])</f>
        <v>01.83.04.00.02.01</v>
      </c>
      <c r="X1169" s="21">
        <f>LEN(Tabla15[[#This Row],[CODIGO LUGAR]])</f>
        <v>17</v>
      </c>
      <c r="Y1169" s="21" cm="1">
        <f t="array" ref="Y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5">
      <c r="A1170" s="42" t="str">
        <f>Tabla15[[#This Row],[cedula]]&amp;Tabla15[[#This Row],[CTA]]&amp;Tabla15[[#This Row],[prog]]</f>
        <v>225000528022.1.1.2.0801</v>
      </c>
      <c r="B1170" s="21" t="s">
        <v>1786</v>
      </c>
      <c r="C1170" s="59" t="s">
        <v>1807</v>
      </c>
      <c r="D1170" s="59" t="s">
        <v>5730</v>
      </c>
      <c r="E1170" s="59" t="s">
        <v>5731</v>
      </c>
      <c r="F1170" s="59" t="s">
        <v>1911</v>
      </c>
      <c r="G1170" s="59" t="s">
        <v>1999</v>
      </c>
      <c r="H1170" s="21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170" s="21" t="str">
        <f>_xlfn.XLOOKUP(Tabla15[[#This Row],[cedula]],MINC_022025[CATEGORIA_PROPIA],MINC_022025[CARGO],_xlfn.XLOOKUP(Tabla15[[#This Row],[COD]],TNOMINA[CODIGO],TNOMINA[cargo]))</f>
        <v>TECNICO ADMINISTRATIVO</v>
      </c>
      <c r="J1170" s="21" t="str">
        <f>_xlfn.XLOOKUP(Tabla15[[#This Row],[cedula]],MINC_022025[NUMERO_DOCUMENTO],MINC_022025[LUGAR_FUNCIONES])</f>
        <v>DEPARTAMENTO DE FOLKLORE</v>
      </c>
      <c r="K11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0" s="21" t="str">
        <f>_xlfn.XLOOKUP(Tabla15[[#This Row],[CARGO]],TSIMPLIFICADO[CARGO],TSIMPLIFICADO[CATEGORIA DEL SERVIDOR],Tabla15[[#This Row],[TIPO]])</f>
        <v>TEMPORALES</v>
      </c>
      <c r="M1170" s="21" t="str">
        <f>IF(Tabla15[[#This Row],[CTA]]="2.1.1.3.01","TRAMITE DE PENSION",IF(Tabla15[[#This Row],[CAT1]]&lt;&gt;"",Tabla15[[#This Row],[CAT1]],Tabla15[[#This Row],[CAT2]]))</f>
        <v>TEMPORALES</v>
      </c>
      <c r="N1170" s="86">
        <f>_xlfn.XLOOKUP(Tabla15[[#This Row],[cedula]],TFECHA[cedula],TFECHA[desde],"")</f>
        <v>45261</v>
      </c>
      <c r="O1170" s="86" t="str">
        <f>_xlfn.XLOOKUP(Tabla15[[#This Row],[cedula]],TFECHA[cedula],TFECHA[hasta],"")</f>
        <v>N/A</v>
      </c>
      <c r="P1170" s="34">
        <f>_xlfn.XLOOKUP(Tabla15[[#This Row],[COD]],TNOMINA[CODIGO],TNOMINA[sbruto])</f>
        <v>31500</v>
      </c>
      <c r="Q1170" s="34">
        <f>_xlfn.XLOOKUP(Tabla15[[#This Row],[COD]],TNOMINA[CODIGO],TNOMINA[ISR])</f>
        <v>0</v>
      </c>
      <c r="R1170" s="34">
        <f>_xlfn.XLOOKUP(Tabla15[[#This Row],[COD]],TNOMINA[CODIGO],TNOMINA[SFS])</f>
        <v>957.6</v>
      </c>
      <c r="S1170" s="34">
        <f>_xlfn.XLOOKUP(Tabla15[[#This Row],[COD]],TNOMINA[CODIGO],TNOMINA[AFP])</f>
        <v>904.05</v>
      </c>
      <c r="T1170" s="34">
        <f>_xlfn.XLOOKUP(Tabla15[[#This Row],[COD]],TNOMINA[CODIGO],TNOMINA[Otros Descuentos])</f>
        <v>0</v>
      </c>
      <c r="U1170" s="34">
        <f>_xlfn.XLOOKUP(Tabla15[[#This Row],[COD]],TNOMINA[CODIGO],TNOMINA[sneto])</f>
        <v>29613.35</v>
      </c>
      <c r="V1170" s="21" t="str" cm="1">
        <f t="array" ref="V1170">_xlfn.XLOOKUP(Tabla15[[#This Row],[cedula]],MINC_022025[NUMERO_DOCUMENTO],LEFT(MINC_022025[GENERO],1))</f>
        <v>F</v>
      </c>
      <c r="W1170" s="56" t="str">
        <f>_xlfn.XLOOKUP(Tabla15[[#This Row],[DIRECCIÓN O DEPARTAMENTO]],MINC_022025[LUGAR_FUNCIONES],MINC_022025[LUGAR_FUNCIONES_CODIGO])</f>
        <v>01.83.04.00.02.02</v>
      </c>
      <c r="X1170" s="21">
        <f>LEN(Tabla15[[#This Row],[CODIGO LUGAR]])</f>
        <v>17</v>
      </c>
      <c r="Y1170" s="21" cm="1">
        <f t="array" ref="Y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5">
      <c r="A1171" s="42" t="str">
        <f>Tabla15[[#This Row],[cedula]]&amp;Tabla15[[#This Row],[CTA]]&amp;Tabla15[[#This Row],[prog]]</f>
        <v>001154561542.1.1.2.0801</v>
      </c>
      <c r="B1171" s="21" t="s">
        <v>1786</v>
      </c>
      <c r="C1171" s="35" t="s">
        <v>1807</v>
      </c>
      <c r="D1171" s="35" t="s">
        <v>5730</v>
      </c>
      <c r="E1171" s="60" t="s">
        <v>5731</v>
      </c>
      <c r="F1171" s="35" t="s">
        <v>1911</v>
      </c>
      <c r="G1171" s="35" t="s">
        <v>2111</v>
      </c>
      <c r="H1171" s="21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171" s="21" t="str">
        <f>_xlfn.XLOOKUP(Tabla15[[#This Row],[cedula]],MINC_022025[CATEGORIA_PROPIA],MINC_022025[CARGO],_xlfn.XLOOKUP(Tabla15[[#This Row],[COD]],TNOMINA[CODIGO],TNOMINA[cargo]))</f>
        <v>ENCARGADO (A)</v>
      </c>
      <c r="J1171" s="21" t="str">
        <f>_xlfn.XLOOKUP(Tabla15[[#This Row],[cedula]],MINC_022025[NUMERO_DOCUMENTO],MINC_022025[LUGAR_FUNCIONES])</f>
        <v>DEPARTAMENTO DE ANIMACION SOCIOCULTURAL</v>
      </c>
      <c r="K11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1" s="21" t="str">
        <f>_xlfn.XLOOKUP(Tabla15[[#This Row],[CARGO]],TSIMPLIFICADO[CARGO],TSIMPLIFICADO[CATEGORIA DEL SERVIDOR],Tabla15[[#This Row],[TIPO]])</f>
        <v>TEMPORALES</v>
      </c>
      <c r="M1171" s="21" t="str">
        <f>IF(Tabla15[[#This Row],[CTA]]="2.1.1.3.01","TRAMITE DE PENSION",IF(Tabla15[[#This Row],[CAT1]]&lt;&gt;"",Tabla15[[#This Row],[CAT1]],Tabla15[[#This Row],[CAT2]]))</f>
        <v>TEMPORALES</v>
      </c>
      <c r="N1171" s="86">
        <f>_xlfn.XLOOKUP(Tabla15[[#This Row],[cedula]],TFECHA[cedula],TFECHA[desde],"")</f>
        <v>45261</v>
      </c>
      <c r="O1171" s="86" t="str">
        <f>_xlfn.XLOOKUP(Tabla15[[#This Row],[cedula]],TFECHA[cedula],TFECHA[hasta],"")</f>
        <v>N/A</v>
      </c>
      <c r="P1171" s="34">
        <f>_xlfn.XLOOKUP(Tabla15[[#This Row],[COD]],TNOMINA[CODIGO],TNOMINA[sbruto])</f>
        <v>115000</v>
      </c>
      <c r="Q1171" s="34">
        <f>_xlfn.XLOOKUP(Tabla15[[#This Row],[COD]],TNOMINA[CODIGO],TNOMINA[ISR])</f>
        <v>15633.74</v>
      </c>
      <c r="R1171" s="34">
        <f>_xlfn.XLOOKUP(Tabla15[[#This Row],[COD]],TNOMINA[CODIGO],TNOMINA[SFS])</f>
        <v>3496</v>
      </c>
      <c r="S1171" s="34">
        <f>_xlfn.XLOOKUP(Tabla15[[#This Row],[COD]],TNOMINA[CODIGO],TNOMINA[AFP])</f>
        <v>3300.5</v>
      </c>
      <c r="T1171" s="34">
        <f>_xlfn.XLOOKUP(Tabla15[[#This Row],[COD]],TNOMINA[CODIGO],TNOMINA[Otros Descuentos])</f>
        <v>25</v>
      </c>
      <c r="U1171" s="34">
        <f>_xlfn.XLOOKUP(Tabla15[[#This Row],[COD]],TNOMINA[CODIGO],TNOMINA[sneto])</f>
        <v>92544.76</v>
      </c>
      <c r="V1171" s="21" t="str" cm="1">
        <f t="array" ref="V1171">_xlfn.XLOOKUP(Tabla15[[#This Row],[cedula]],MINC_022025[NUMERO_DOCUMENTO],LEFT(MINC_022025[GENERO],1))</f>
        <v>M</v>
      </c>
      <c r="W1171" s="56" t="str">
        <f>_xlfn.XLOOKUP(Tabla15[[#This Row],[DIRECCIÓN O DEPARTAMENTO]],MINC_022025[LUGAR_FUNCIONES],MINC_022025[LUGAR_FUNCIONES_CODIGO])</f>
        <v>01.83.04.00.02.03</v>
      </c>
      <c r="X1171" s="21">
        <f>LEN(Tabla15[[#This Row],[CODIGO LUGAR]])</f>
        <v>17</v>
      </c>
      <c r="Y1171" s="21" cm="1">
        <f t="array" ref="Y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5">
      <c r="A1172" s="89" t="str">
        <f>Tabla15[[#This Row],[cedula]]&amp;Tabla15[[#This Row],[CTA]]&amp;Tabla15[[#This Row],[prog]]</f>
        <v>031025975272.1.1.2.0801</v>
      </c>
      <c r="B1172" s="21" t="s">
        <v>1786</v>
      </c>
      <c r="C1172" s="35" t="s">
        <v>1807</v>
      </c>
      <c r="D1172" s="90" t="s">
        <v>5730</v>
      </c>
      <c r="E1172" s="90" t="s">
        <v>5731</v>
      </c>
      <c r="F1172" s="62" t="s">
        <v>1911</v>
      </c>
      <c r="G1172" s="35" t="s">
        <v>2001</v>
      </c>
      <c r="H1172" s="91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172" s="91" t="str">
        <f>_xlfn.XLOOKUP(Tabla15[[#This Row],[cedula]],MINC_022025[CATEGORIA_PROPIA],MINC_022025[CARGO],_xlfn.XLOOKUP(Tabla15[[#This Row],[COD]],TNOMINA[CODIGO],TNOMINA[cargo]))</f>
        <v>COORD. OPERATIVO</v>
      </c>
      <c r="J1172" s="21" t="str">
        <f>_xlfn.XLOOKUP(Tabla15[[#This Row],[cedula]],MINC_022025[NUMERO_DOCUMENTO],MINC_022025[LUGAR_FUNCIONES])</f>
        <v>DEPARTAMENTO DE ANIMACION SOCIOCULTURAL</v>
      </c>
      <c r="K1172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2" s="91" t="str">
        <f>_xlfn.XLOOKUP(Tabla15[[#This Row],[CARGO]],TSIMPLIFICADO[CARGO],TSIMPLIFICADO[CATEGORIA DEL SERVIDOR],Tabla15[[#This Row],[TIPO]])</f>
        <v>TEMPORALES</v>
      </c>
      <c r="M1172" s="91" t="str">
        <f>IF(Tabla15[[#This Row],[CTA]]="2.1.1.3.01","TRAMITE DE PENSION",IF(Tabla15[[#This Row],[CAT1]]&lt;&gt;"",Tabla15[[#This Row],[CAT1]],Tabla15[[#This Row],[CAT2]]))</f>
        <v>TEMPORALES</v>
      </c>
      <c r="N1172" s="86">
        <f>_xlfn.XLOOKUP(Tabla15[[#This Row],[cedula]],TFECHA[cedula],TFECHA[desde],"")</f>
        <v>45261</v>
      </c>
      <c r="O1172" s="86" t="str">
        <f>_xlfn.XLOOKUP(Tabla15[[#This Row],[cedula]],TFECHA[cedula],TFECHA[hasta],"")</f>
        <v>N/A</v>
      </c>
      <c r="P1172" s="57">
        <f>_xlfn.XLOOKUP(Tabla15[[#This Row],[COD]],TNOMINA[CODIGO],TNOMINA[sbruto])</f>
        <v>70000</v>
      </c>
      <c r="Q1172" s="92">
        <f>_xlfn.XLOOKUP(Tabla15[[#This Row],[COD]],TNOMINA[CODIGO],TNOMINA[ISR])</f>
        <v>5368.48</v>
      </c>
      <c r="R1172" s="92">
        <f>_xlfn.XLOOKUP(Tabla15[[#This Row],[COD]],TNOMINA[CODIGO],TNOMINA[SFS])</f>
        <v>2128</v>
      </c>
      <c r="S1172" s="92">
        <f>_xlfn.XLOOKUP(Tabla15[[#This Row],[COD]],TNOMINA[CODIGO],TNOMINA[AFP])</f>
        <v>2009</v>
      </c>
      <c r="T1172" s="92">
        <f>_xlfn.XLOOKUP(Tabla15[[#This Row],[COD]],TNOMINA[CODIGO],TNOMINA[Otros Descuentos])</f>
        <v>25.000000000007276</v>
      </c>
      <c r="U1172" s="92">
        <f>_xlfn.XLOOKUP(Tabla15[[#This Row],[COD]],TNOMINA[CODIGO],TNOMINA[sneto])</f>
        <v>60469.52</v>
      </c>
      <c r="V1172" s="91" t="str" cm="1">
        <f t="array" ref="V1172">_xlfn.XLOOKUP(Tabla15[[#This Row],[cedula]],MINC_022025[NUMERO_DOCUMENTO],LEFT(MINC_022025[GENERO],1))</f>
        <v>M</v>
      </c>
      <c r="W1172" s="93" t="str">
        <f>_xlfn.XLOOKUP(Tabla15[[#This Row],[DIRECCIÓN O DEPARTAMENTO]],MINC_022025[LUGAR_FUNCIONES],MINC_022025[LUGAR_FUNCIONES_CODIGO])</f>
        <v>01.83.04.00.02.03</v>
      </c>
      <c r="X1172" s="91">
        <f>LEN(Tabla15[[#This Row],[CODIGO LUGAR]])</f>
        <v>17</v>
      </c>
      <c r="Y1172" s="91" cm="1">
        <f t="array" ref="Y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5">
      <c r="A1173" s="42" t="str">
        <f>Tabla15[[#This Row],[cedula]]&amp;Tabla15[[#This Row],[CTA]]&amp;Tabla15[[#This Row],[prog]]</f>
        <v>402140635272.1.1.2.0801</v>
      </c>
      <c r="B1173" s="21" t="s">
        <v>1786</v>
      </c>
      <c r="C1173" s="59" t="s">
        <v>1807</v>
      </c>
      <c r="D1173" s="59" t="s">
        <v>5730</v>
      </c>
      <c r="E1173" s="59" t="s">
        <v>5731</v>
      </c>
      <c r="F1173" s="59" t="s">
        <v>1911</v>
      </c>
      <c r="G1173" s="59" t="s">
        <v>2148</v>
      </c>
      <c r="H1173" s="21" t="str">
        <f>_xlfn.XLOOKUP(Tabla15[[#This Row],[cedula]],MINC_022025[CATEGORIA_PROPIA],MINC_022025[FECHA_INGRESO_PRIMER_CARGO],_xlfn.XLOOKUP(Tabla15[[#This Row],[COD]],TNOMINA[CODIGO],TNOMINA[nombre]))</f>
        <v>YANGELINA CABRERA COLON</v>
      </c>
      <c r="I1173" s="21" t="str">
        <f>_xlfn.XLOOKUP(Tabla15[[#This Row],[cedula]],MINC_022025[CATEGORIA_PROPIA],MINC_022025[CARGO],_xlfn.XLOOKUP(Tabla15[[#This Row],[COD]],TNOMINA[CODIGO],TNOMINA[cargo]))</f>
        <v>GESTOR CULTURAL</v>
      </c>
      <c r="J1173" s="21" t="str">
        <f>_xlfn.XLOOKUP(Tabla15[[#This Row],[cedula]],MINC_022025[NUMERO_DOCUMENTO],MINC_022025[LUGAR_FUNCIONES])</f>
        <v>DEPARTAMENTO DE ANIMACION SOCIOCULTURAL</v>
      </c>
      <c r="K11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3" s="21" t="str">
        <f>_xlfn.XLOOKUP(Tabla15[[#This Row],[CARGO]],TSIMPLIFICADO[CARGO],TSIMPLIFICADO[CATEGORIA DEL SERVIDOR],Tabla15[[#This Row],[TIPO]])</f>
        <v>TEMPORALES</v>
      </c>
      <c r="M1173" s="21" t="str">
        <f>IF(Tabla15[[#This Row],[CTA]]="2.1.1.3.01","TRAMITE DE PENSION",IF(Tabla15[[#This Row],[CAT1]]&lt;&gt;"",Tabla15[[#This Row],[CAT1]],Tabla15[[#This Row],[CAT2]]))</f>
        <v>TEMPORALES</v>
      </c>
      <c r="N1173" s="86">
        <f>_xlfn.XLOOKUP(Tabla15[[#This Row],[cedula]],TFECHA[cedula],TFECHA[desde],"")</f>
        <v>45717</v>
      </c>
      <c r="O1173" s="86" t="str">
        <f>_xlfn.XLOOKUP(Tabla15[[#This Row],[cedula]],TFECHA[cedula],TFECHA[hasta],"")</f>
        <v>N/A</v>
      </c>
      <c r="P1173" s="34">
        <f>_xlfn.XLOOKUP(Tabla15[[#This Row],[COD]],TNOMINA[CODIGO],TNOMINA[sbruto])</f>
        <v>50000</v>
      </c>
      <c r="Q1173" s="34">
        <f>_xlfn.XLOOKUP(Tabla15[[#This Row],[COD]],TNOMINA[CODIGO],TNOMINA[ISR])</f>
        <v>1854</v>
      </c>
      <c r="R1173" s="34">
        <f>_xlfn.XLOOKUP(Tabla15[[#This Row],[COD]],TNOMINA[CODIGO],TNOMINA[SFS])</f>
        <v>1520</v>
      </c>
      <c r="S1173" s="34">
        <f>_xlfn.XLOOKUP(Tabla15[[#This Row],[COD]],TNOMINA[CODIGO],TNOMINA[AFP])</f>
        <v>1435</v>
      </c>
      <c r="T1173" s="34">
        <f>_xlfn.XLOOKUP(Tabla15[[#This Row],[COD]],TNOMINA[CODIGO],TNOMINA[Otros Descuentos])</f>
        <v>25</v>
      </c>
      <c r="U1173" s="34">
        <f>_xlfn.XLOOKUP(Tabla15[[#This Row],[COD]],TNOMINA[CODIGO],TNOMINA[sneto])</f>
        <v>45166</v>
      </c>
      <c r="V1173" s="21" t="str" cm="1">
        <f t="array" ref="V1173">_xlfn.XLOOKUP(Tabla15[[#This Row],[cedula]],MINC_022025[NUMERO_DOCUMENTO],LEFT(MINC_022025[GENERO],1))</f>
        <v>F</v>
      </c>
      <c r="W1173" s="56" t="str">
        <f>_xlfn.XLOOKUP(Tabla15[[#This Row],[DIRECCIÓN O DEPARTAMENTO]],MINC_022025[LUGAR_FUNCIONES],MINC_022025[LUGAR_FUNCIONES_CODIGO])</f>
        <v>01.83.04.00.02.03</v>
      </c>
      <c r="X1173" s="21">
        <f>LEN(Tabla15[[#This Row],[CODIGO LUGAR]])</f>
        <v>17</v>
      </c>
      <c r="Y1173" s="21" cm="1">
        <f t="array" ref="Y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5">
      <c r="A1174" s="42" t="str">
        <f>Tabla15[[#This Row],[cedula]]&amp;Tabla15[[#This Row],[CTA]]&amp;Tabla15[[#This Row],[prog]]</f>
        <v>001013521772.1.1.2.0801</v>
      </c>
      <c r="B1174" s="21" t="s">
        <v>1786</v>
      </c>
      <c r="C1174" s="35" t="s">
        <v>1807</v>
      </c>
      <c r="D1174" s="35" t="s">
        <v>5730</v>
      </c>
      <c r="E1174" s="60" t="s">
        <v>5731</v>
      </c>
      <c r="F1174" s="62" t="s">
        <v>1911</v>
      </c>
      <c r="G1174" s="35" t="s">
        <v>2778</v>
      </c>
      <c r="H1174" s="21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174" s="21" t="str">
        <f>_xlfn.XLOOKUP(Tabla15[[#This Row],[cedula]],MINC_022025[CATEGORIA_PROPIA],MINC_022025[CARGO],_xlfn.XLOOKUP(Tabla15[[#This Row],[COD]],TNOMINA[CODIGO],TNOMINA[cargo]))</f>
        <v>GESTOR CULTURAL</v>
      </c>
      <c r="J1174" s="21" t="str">
        <f>_xlfn.XLOOKUP(Tabla15[[#This Row],[cedula]],MINC_022025[NUMERO_DOCUMENTO],MINC_022025[LUGAR_FUNCIONES])</f>
        <v>DEPARTAMENTO DE CULTURA BARRIAL</v>
      </c>
      <c r="K11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4" s="21" t="str">
        <f>_xlfn.XLOOKUP(Tabla15[[#This Row],[CARGO]],TSIMPLIFICADO[CARGO],TSIMPLIFICADO[CATEGORIA DEL SERVIDOR],Tabla15[[#This Row],[TIPO]])</f>
        <v>TEMPORALES</v>
      </c>
      <c r="M1174" s="21" t="str">
        <f>IF(Tabla15[[#This Row],[CTA]]="2.1.1.3.01","TRAMITE DE PENSION",IF(Tabla15[[#This Row],[CAT1]]&lt;&gt;"",Tabla15[[#This Row],[CAT1]],Tabla15[[#This Row],[CAT2]]))</f>
        <v>TEMPORALES</v>
      </c>
      <c r="N1174" s="86">
        <f>_xlfn.XLOOKUP(Tabla15[[#This Row],[cedula]],TFECHA[cedula],TFECHA[desde],"")</f>
        <v>45383</v>
      </c>
      <c r="O1174" s="86" t="str">
        <f>_xlfn.XLOOKUP(Tabla15[[#This Row],[cedula]],TFECHA[cedula],TFECHA[hasta],"")</f>
        <v>N/A</v>
      </c>
      <c r="P1174" s="34">
        <f>_xlfn.XLOOKUP(Tabla15[[#This Row],[COD]],TNOMINA[CODIGO],TNOMINA[sbruto])</f>
        <v>70000</v>
      </c>
      <c r="Q1174" s="34">
        <f>_xlfn.XLOOKUP(Tabla15[[#This Row],[COD]],TNOMINA[CODIGO],TNOMINA[ISR])</f>
        <v>5368.48</v>
      </c>
      <c r="R1174" s="34">
        <f>_xlfn.XLOOKUP(Tabla15[[#This Row],[COD]],TNOMINA[CODIGO],TNOMINA[SFS])</f>
        <v>2128</v>
      </c>
      <c r="S1174" s="34">
        <f>_xlfn.XLOOKUP(Tabla15[[#This Row],[COD]],TNOMINA[CODIGO],TNOMINA[AFP])</f>
        <v>2009</v>
      </c>
      <c r="T1174" s="34">
        <f>_xlfn.XLOOKUP(Tabla15[[#This Row],[COD]],TNOMINA[CODIGO],TNOMINA[Otros Descuentos])</f>
        <v>25.000000000007276</v>
      </c>
      <c r="U1174" s="34">
        <f>_xlfn.XLOOKUP(Tabla15[[#This Row],[COD]],TNOMINA[CODIGO],TNOMINA[sneto])</f>
        <v>60469.52</v>
      </c>
      <c r="V1174" s="21" t="str" cm="1">
        <f t="array" ref="V1174">_xlfn.XLOOKUP(Tabla15[[#This Row],[cedula]],MINC_022025[NUMERO_DOCUMENTO],LEFT(MINC_022025[GENERO],1))</f>
        <v>M</v>
      </c>
      <c r="W1174" s="56" t="str">
        <f>_xlfn.XLOOKUP(Tabla15[[#This Row],[DIRECCIÓN O DEPARTAMENTO]],MINC_022025[LUGAR_FUNCIONES],MINC_022025[LUGAR_FUNCIONES_CODIGO])</f>
        <v>01.83.04.00.02.04</v>
      </c>
      <c r="X1174" s="21">
        <f>LEN(Tabla15[[#This Row],[CODIGO LUGAR]])</f>
        <v>17</v>
      </c>
      <c r="Y1174" s="21" cm="1">
        <f t="array" ref="Y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5">
      <c r="A1175" s="42" t="str">
        <f>Tabla15[[#This Row],[cedula]]&amp;Tabla15[[#This Row],[CTA]]&amp;Tabla15[[#This Row],[prog]]</f>
        <v>037012694372.1.1.2.0801</v>
      </c>
      <c r="B1175" s="21" t="s">
        <v>1786</v>
      </c>
      <c r="C1175" s="59" t="s">
        <v>1807</v>
      </c>
      <c r="D1175" s="59" t="s">
        <v>5730</v>
      </c>
      <c r="E1175" s="59" t="s">
        <v>5731</v>
      </c>
      <c r="F1175" s="59" t="s">
        <v>1911</v>
      </c>
      <c r="G1175" s="59" t="s">
        <v>2775</v>
      </c>
      <c r="H1175" s="21" t="str">
        <f>_xlfn.XLOOKUP(Tabla15[[#This Row],[cedula]],MINC_022025[CATEGORIA_PROPIA],MINC_022025[FECHA_INGRESO_PRIMER_CARGO],_xlfn.XLOOKUP(Tabla15[[#This Row],[COD]],TNOMINA[CODIGO],TNOMINA[nombre]))</f>
        <v>BERNALISA CONNY RODRIGUEZ MARTINEZ</v>
      </c>
      <c r="I1175" s="21" t="str">
        <f>_xlfn.XLOOKUP(Tabla15[[#This Row],[cedula]],MINC_022025[CATEGORIA_PROPIA],MINC_022025[CARGO],_xlfn.XLOOKUP(Tabla15[[#This Row],[COD]],TNOMINA[CODIGO],TNOMINA[cargo]))</f>
        <v>GESTORA CULTURAL</v>
      </c>
      <c r="J1175" s="21" t="str">
        <f>_xlfn.XLOOKUP(Tabla15[[#This Row],[cedula]],MINC_022025[NUMERO_DOCUMENTO],MINC_022025[LUGAR_FUNCIONES])</f>
        <v>DEPARTAMENTO DE CULTURA BARRIAL</v>
      </c>
      <c r="K11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5" s="21" t="str">
        <f>_xlfn.XLOOKUP(Tabla15[[#This Row],[CARGO]],TSIMPLIFICADO[CARGO],TSIMPLIFICADO[CATEGORIA DEL SERVIDOR],Tabla15[[#This Row],[TIPO]])</f>
        <v>TEMPORALES</v>
      </c>
      <c r="M1175" s="21" t="str">
        <f>IF(Tabla15[[#This Row],[CTA]]="2.1.1.3.01","TRAMITE DE PENSION",IF(Tabla15[[#This Row],[CAT1]]&lt;&gt;"",Tabla15[[#This Row],[CAT1]],Tabla15[[#This Row],[CAT2]]))</f>
        <v>TEMPORALES</v>
      </c>
      <c r="N1175" s="86">
        <f>_xlfn.XLOOKUP(Tabla15[[#This Row],[cedula]],TFECHA[cedula],TFECHA[desde],"")</f>
        <v>45383</v>
      </c>
      <c r="O1175" s="86" t="str">
        <f>_xlfn.XLOOKUP(Tabla15[[#This Row],[cedula]],TFECHA[cedula],TFECHA[hasta],"")</f>
        <v>N/A</v>
      </c>
      <c r="P1175" s="34">
        <f>_xlfn.XLOOKUP(Tabla15[[#This Row],[COD]],TNOMINA[CODIGO],TNOMINA[sbruto])</f>
        <v>50000</v>
      </c>
      <c r="Q1175" s="34">
        <f>_xlfn.XLOOKUP(Tabla15[[#This Row],[COD]],TNOMINA[CODIGO],TNOMINA[ISR])</f>
        <v>1854</v>
      </c>
      <c r="R1175" s="34">
        <f>_xlfn.XLOOKUP(Tabla15[[#This Row],[COD]],TNOMINA[CODIGO],TNOMINA[SFS])</f>
        <v>1520</v>
      </c>
      <c r="S1175" s="34">
        <f>_xlfn.XLOOKUP(Tabla15[[#This Row],[COD]],TNOMINA[CODIGO],TNOMINA[AFP])</f>
        <v>1435</v>
      </c>
      <c r="T1175" s="34">
        <f>_xlfn.XLOOKUP(Tabla15[[#This Row],[COD]],TNOMINA[CODIGO],TNOMINA[Otros Descuentos])</f>
        <v>25</v>
      </c>
      <c r="U1175" s="34">
        <f>_xlfn.XLOOKUP(Tabla15[[#This Row],[COD]],TNOMINA[CODIGO],TNOMINA[sneto])</f>
        <v>45166</v>
      </c>
      <c r="V1175" s="21" t="str" cm="1">
        <f t="array" ref="V1175">_xlfn.XLOOKUP(Tabla15[[#This Row],[cedula]],MINC_022025[NUMERO_DOCUMENTO],LEFT(MINC_022025[GENERO],1))</f>
        <v>F</v>
      </c>
      <c r="W1175" s="56" t="str">
        <f>_xlfn.XLOOKUP(Tabla15[[#This Row],[DIRECCIÓN O DEPARTAMENTO]],MINC_022025[LUGAR_FUNCIONES],MINC_022025[LUGAR_FUNCIONES_CODIGO])</f>
        <v>01.83.04.00.02.04</v>
      </c>
      <c r="X1175" s="21">
        <f>LEN(Tabla15[[#This Row],[CODIGO LUGAR]])</f>
        <v>17</v>
      </c>
      <c r="Y1175" s="21" cm="1">
        <f t="array" ref="Y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5">
      <c r="A1176" s="42" t="str">
        <f>Tabla15[[#This Row],[cedula]]&amp;Tabla15[[#This Row],[CTA]]&amp;Tabla15[[#This Row],[prog]]</f>
        <v>001071874862.1.1.2.0801</v>
      </c>
      <c r="B1176" s="21" t="s">
        <v>1786</v>
      </c>
      <c r="C1176" s="59" t="s">
        <v>1807</v>
      </c>
      <c r="D1176" s="59" t="s">
        <v>5730</v>
      </c>
      <c r="E1176" s="59" t="s">
        <v>5731</v>
      </c>
      <c r="F1176" s="59" t="s">
        <v>1911</v>
      </c>
      <c r="G1176" s="59" t="s">
        <v>2020</v>
      </c>
      <c r="H1176" s="21" t="str">
        <f>_xlfn.XLOOKUP(Tabla15[[#This Row],[cedula]],MINC_022025[CATEGORIA_PROPIA],MINC_022025[FECHA_INGRESO_PRIMER_CARGO],_xlfn.XLOOKUP(Tabla15[[#This Row],[COD]],TNOMINA[CODIGO],TNOMINA[nombre]))</f>
        <v>HECTOR SANTANA PEREZ</v>
      </c>
      <c r="I1176" s="21" t="str">
        <f>_xlfn.XLOOKUP(Tabla15[[#This Row],[cedula]],MINC_022025[CATEGORIA_PROPIA],MINC_022025[CARGO],_xlfn.XLOOKUP(Tabla15[[#This Row],[COD]],TNOMINA[CODIGO],TNOMINA[cargo]))</f>
        <v>ENCARGADO (A)</v>
      </c>
      <c r="J1176" s="21" t="str">
        <f>_xlfn.XLOOKUP(Tabla15[[#This Row],[cedula]],MINC_022025[NUMERO_DOCUMENTO],MINC_022025[LUGAR_FUNCIONES])</f>
        <v>DEPARTAMENTO DE TALLERES LITERARIOS</v>
      </c>
      <c r="K11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6" s="21" t="str">
        <f>_xlfn.XLOOKUP(Tabla15[[#This Row],[CARGO]],TSIMPLIFICADO[CARGO],TSIMPLIFICADO[CATEGORIA DEL SERVIDOR],Tabla15[[#This Row],[TIPO]])</f>
        <v>TEMPORALES</v>
      </c>
      <c r="M1176" s="21" t="str">
        <f>IF(Tabla15[[#This Row],[CTA]]="2.1.1.3.01","TRAMITE DE PENSION",IF(Tabla15[[#This Row],[CAT1]]&lt;&gt;"",Tabla15[[#This Row],[CAT1]],Tabla15[[#This Row],[CAT2]]))</f>
        <v>TEMPORALES</v>
      </c>
      <c r="N1176" s="86">
        <f>_xlfn.XLOOKUP(Tabla15[[#This Row],[cedula]],TFECHA[cedula],TFECHA[desde],"")</f>
        <v>45261</v>
      </c>
      <c r="O1176" s="86" t="str">
        <f>_xlfn.XLOOKUP(Tabla15[[#This Row],[cedula]],TFECHA[cedula],TFECHA[hasta],"")</f>
        <v>N/A</v>
      </c>
      <c r="P1176" s="34">
        <f>_xlfn.XLOOKUP(Tabla15[[#This Row],[COD]],TNOMINA[CODIGO],TNOMINA[sbruto])</f>
        <v>130000</v>
      </c>
      <c r="Q1176" s="34">
        <f>_xlfn.XLOOKUP(Tabla15[[#This Row],[COD]],TNOMINA[CODIGO],TNOMINA[ISR])</f>
        <v>19162.12</v>
      </c>
      <c r="R1176" s="34">
        <f>_xlfn.XLOOKUP(Tabla15[[#This Row],[COD]],TNOMINA[CODIGO],TNOMINA[SFS])</f>
        <v>3952</v>
      </c>
      <c r="S1176" s="34">
        <f>_xlfn.XLOOKUP(Tabla15[[#This Row],[COD]],TNOMINA[CODIGO],TNOMINA[AFP])</f>
        <v>3731</v>
      </c>
      <c r="T1176" s="34">
        <f>_xlfn.XLOOKUP(Tabla15[[#This Row],[COD]],TNOMINA[CODIGO],TNOMINA[Otros Descuentos])</f>
        <v>25</v>
      </c>
      <c r="U1176" s="34">
        <f>_xlfn.XLOOKUP(Tabla15[[#This Row],[COD]],TNOMINA[CODIGO],TNOMINA[sneto])</f>
        <v>103129.88</v>
      </c>
      <c r="V1176" s="21" t="str" cm="1">
        <f t="array" ref="V1176">_xlfn.XLOOKUP(Tabla15[[#This Row],[cedula]],MINC_022025[NUMERO_DOCUMENTO],LEFT(MINC_022025[GENERO],1))</f>
        <v>M</v>
      </c>
      <c r="W1176" s="56" t="str">
        <f>_xlfn.XLOOKUP(Tabla15[[#This Row],[DIRECCIÓN O DEPARTAMENTO]],MINC_022025[LUGAR_FUNCIONES],MINC_022025[LUGAR_FUNCIONES_CODIGO])</f>
        <v>01.83.04.01.03.01</v>
      </c>
      <c r="X1176" s="21">
        <f>LEN(Tabla15[[#This Row],[CODIGO LUGAR]])</f>
        <v>17</v>
      </c>
      <c r="Y1176" s="21" cm="1">
        <f t="array" ref="Y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5">
      <c r="A1177" s="42" t="str">
        <f>Tabla15[[#This Row],[cedula]]&amp;Tabla15[[#This Row],[CTA]]&amp;Tabla15[[#This Row],[prog]]</f>
        <v>093004772482.1.1.2.0801</v>
      </c>
      <c r="B1177" s="21" t="s">
        <v>1786</v>
      </c>
      <c r="C1177" s="59" t="s">
        <v>1807</v>
      </c>
      <c r="D1177" s="59" t="s">
        <v>5730</v>
      </c>
      <c r="E1177" s="59" t="s">
        <v>5731</v>
      </c>
      <c r="F1177" s="59" t="s">
        <v>1911</v>
      </c>
      <c r="G1177" s="59" t="s">
        <v>6137</v>
      </c>
      <c r="H1177" s="21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177" s="21" t="str">
        <f>_xlfn.XLOOKUP(Tabla15[[#This Row],[cedula]],MINC_022025[CATEGORIA_PROPIA],MINC_022025[CARGO],_xlfn.XLOOKUP(Tabla15[[#This Row],[COD]],TNOMINA[CODIGO],TNOMINA[cargo]))</f>
        <v>ENCARGADO DE LA DIVISION DE MA</v>
      </c>
      <c r="J1177" s="21" t="str">
        <f>_xlfn.XLOOKUP(Tabla15[[#This Row],[cedula]],MINC_022025[NUMERO_DOCUMENTO],MINC_022025[LUGAR_FUNCIONES])</f>
        <v>DIVISION DE MANTENIMIENTO</v>
      </c>
      <c r="K11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7" s="21" t="str">
        <f>_xlfn.XLOOKUP(Tabla15[[#This Row],[CARGO]],TSIMPLIFICADO[CARGO],TSIMPLIFICADO[CATEGORIA DEL SERVIDOR],Tabla15[[#This Row],[TIPO]])</f>
        <v>TEMPORALES</v>
      </c>
      <c r="M1177" s="21" t="str">
        <f>IF(Tabla15[[#This Row],[CTA]]="2.1.1.3.01","TRAMITE DE PENSION",IF(Tabla15[[#This Row],[CAT1]]&lt;&gt;"",Tabla15[[#This Row],[CAT1]],Tabla15[[#This Row],[CAT2]]))</f>
        <v>TEMPORALES</v>
      </c>
      <c r="N1177" s="86">
        <f>_xlfn.XLOOKUP(Tabla15[[#This Row],[cedula]],TFECHA[cedula],TFECHA[desde],"")</f>
        <v>45717</v>
      </c>
      <c r="O1177" s="86" t="str">
        <f>_xlfn.XLOOKUP(Tabla15[[#This Row],[cedula]],TFECHA[cedula],TFECHA[hasta],"")</f>
        <v>N/A</v>
      </c>
      <c r="P1177" s="34">
        <f>_xlfn.XLOOKUP(Tabla15[[#This Row],[COD]],TNOMINA[CODIGO],TNOMINA[sbruto])</f>
        <v>110000</v>
      </c>
      <c r="Q1177" s="34">
        <f>_xlfn.XLOOKUP(Tabla15[[#This Row],[COD]],TNOMINA[CODIGO],TNOMINA[ISR])</f>
        <v>14457.62</v>
      </c>
      <c r="R1177" s="34">
        <f>_xlfn.XLOOKUP(Tabla15[[#This Row],[COD]],TNOMINA[CODIGO],TNOMINA[SFS])</f>
        <v>3344</v>
      </c>
      <c r="S1177" s="34">
        <f>_xlfn.XLOOKUP(Tabla15[[#This Row],[COD]],TNOMINA[CODIGO],TNOMINA[AFP])</f>
        <v>3157</v>
      </c>
      <c r="T1177" s="34">
        <f>_xlfn.XLOOKUP(Tabla15[[#This Row],[COD]],TNOMINA[CODIGO],TNOMINA[Otros Descuentos])</f>
        <v>25</v>
      </c>
      <c r="U1177" s="34">
        <f>_xlfn.XLOOKUP(Tabla15[[#This Row],[COD]],TNOMINA[CODIGO],TNOMINA[sneto])</f>
        <v>89016.38</v>
      </c>
      <c r="V1177" s="21" t="str" cm="1">
        <f t="array" ref="V1177">_xlfn.XLOOKUP(Tabla15[[#This Row],[cedula]],MINC_022025[NUMERO_DOCUMENTO],LEFT(MINC_022025[GENERO],1))</f>
        <v>M</v>
      </c>
      <c r="W1177" s="56" t="str">
        <f>_xlfn.XLOOKUP(Tabla15[[#This Row],[DIRECCIÓN O DEPARTAMENTO]],MINC_022025[LUGAR_FUNCIONES],MINC_022025[LUGAR_FUNCIONES_CODIGO])</f>
        <v>01.83.00.00.11.02.02</v>
      </c>
      <c r="X1177" s="21">
        <f>LEN(Tabla15[[#This Row],[CODIGO LUGAR]])</f>
        <v>20</v>
      </c>
      <c r="Y1177" s="21" cm="1">
        <f t="array" ref="Y1177">_xlfn.IFS(Tabla15[[#This Row],[LARGO]]=5,1,Tabla15[[#This Row],[LARGO]]=8,2,Tabla15[[#This Row],[LARGO]]=11,3,Tabla15[[#This Row],[LARGO]]=14,4,Tabla15[[#This Row],[LARGO]]=17,5,Tabla15[[#This Row],[LARGO]]=20,6)</f>
        <v>6</v>
      </c>
    </row>
    <row r="1178" spans="1:25">
      <c r="A1178" s="42" t="str">
        <f>Tabla15[[#This Row],[cedula]]&amp;Tabla15[[#This Row],[CTA]]&amp;Tabla15[[#This Row],[prog]]</f>
        <v>402218010182.1.1.2.0801</v>
      </c>
      <c r="B1178" s="21" t="s">
        <v>1786</v>
      </c>
      <c r="C1178" s="59" t="s">
        <v>1807</v>
      </c>
      <c r="D1178" s="59" t="s">
        <v>5730</v>
      </c>
      <c r="E1178" s="59" t="s">
        <v>5731</v>
      </c>
      <c r="F1178" s="59" t="s">
        <v>1911</v>
      </c>
      <c r="G1178" s="59" t="s">
        <v>1740</v>
      </c>
      <c r="H1178" s="21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178" s="21" t="str">
        <f>_xlfn.XLOOKUP(Tabla15[[#This Row],[cedula]],MINC_022025[CATEGORIA_PROPIA],MINC_022025[CARGO],_xlfn.XLOOKUP(Tabla15[[#This Row],[COD]],TNOMINA[CODIGO],TNOMINA[cargo]))</f>
        <v>ENCARGADO DE DIVISION</v>
      </c>
      <c r="J1178" s="21" t="str">
        <f>_xlfn.XLOOKUP(Tabla15[[#This Row],[cedula]],MINC_022025[NUMERO_DOCUMENTO],MINC_022025[LUGAR_FUNCIONES])</f>
        <v>DIVISION DE LICITACIONES-MC</v>
      </c>
      <c r="K11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8" s="21" t="str">
        <f>_xlfn.XLOOKUP(Tabla15[[#This Row],[CARGO]],TSIMPLIFICADO[CARGO],TSIMPLIFICADO[CATEGORIA DEL SERVIDOR],Tabla15[[#This Row],[TIPO]])</f>
        <v>TEMPORALES</v>
      </c>
      <c r="M1178" s="21" t="str">
        <f>IF(Tabla15[[#This Row],[CTA]]="2.1.1.3.01","TRAMITE DE PENSION",IF(Tabla15[[#This Row],[CAT1]]&lt;&gt;"",Tabla15[[#This Row],[CAT1]],Tabla15[[#This Row],[CAT2]]))</f>
        <v>TEMPORALES</v>
      </c>
      <c r="N1178" s="86">
        <f>_xlfn.XLOOKUP(Tabla15[[#This Row],[cedula]],TFECHA[cedula],TFECHA[desde],"")</f>
        <v>45413</v>
      </c>
      <c r="O1178" s="86" t="str">
        <f>_xlfn.XLOOKUP(Tabla15[[#This Row],[cedula]],TFECHA[cedula],TFECHA[hasta],"")</f>
        <v>N/A</v>
      </c>
      <c r="P1178" s="34">
        <f>_xlfn.XLOOKUP(Tabla15[[#This Row],[COD]],TNOMINA[CODIGO],TNOMINA[sbruto])</f>
        <v>110000</v>
      </c>
      <c r="Q1178" s="34">
        <f>_xlfn.XLOOKUP(Tabla15[[#This Row],[COD]],TNOMINA[CODIGO],TNOMINA[ISR])</f>
        <v>14457.62</v>
      </c>
      <c r="R1178" s="34">
        <f>_xlfn.XLOOKUP(Tabla15[[#This Row],[COD]],TNOMINA[CODIGO],TNOMINA[SFS])</f>
        <v>3344</v>
      </c>
      <c r="S1178" s="34">
        <f>_xlfn.XLOOKUP(Tabla15[[#This Row],[COD]],TNOMINA[CODIGO],TNOMINA[AFP])</f>
        <v>3157</v>
      </c>
      <c r="T1178" s="34">
        <f>_xlfn.XLOOKUP(Tabla15[[#This Row],[COD]],TNOMINA[CODIGO],TNOMINA[Otros Descuentos])</f>
        <v>22508.960000000006</v>
      </c>
      <c r="U1178" s="34">
        <f>_xlfn.XLOOKUP(Tabla15[[#This Row],[COD]],TNOMINA[CODIGO],TNOMINA[sneto])</f>
        <v>66532.42</v>
      </c>
      <c r="V1178" s="21" t="str" cm="1">
        <f t="array" ref="V1178">_xlfn.XLOOKUP(Tabla15[[#This Row],[cedula]],MINC_022025[NUMERO_DOCUMENTO],LEFT(MINC_022025[GENERO],1))</f>
        <v>F</v>
      </c>
      <c r="W1178" s="56" t="str">
        <f>_xlfn.XLOOKUP(Tabla15[[#This Row],[DIRECCIÓN O DEPARTAMENTO]],MINC_022025[LUGAR_FUNCIONES],MINC_022025[LUGAR_FUNCIONES_CODIGO])</f>
        <v>01.83.00.00.11.03.01</v>
      </c>
      <c r="X1178" s="21">
        <f>LEN(Tabla15[[#This Row],[CODIGO LUGAR]])</f>
        <v>20</v>
      </c>
      <c r="Y1178" s="21" cm="1">
        <f t="array" ref="Y1178">_xlfn.IFS(Tabla15[[#This Row],[LARGO]]=5,1,Tabla15[[#This Row],[LARGO]]=8,2,Tabla15[[#This Row],[LARGO]]=11,3,Tabla15[[#This Row],[LARGO]]=14,4,Tabla15[[#This Row],[LARGO]]=17,5,Tabla15[[#This Row],[LARGO]]=20,6)</f>
        <v>6</v>
      </c>
    </row>
    <row r="1179" spans="1:25">
      <c r="A1179" s="42" t="str">
        <f>Tabla15[[#This Row],[cedula]]&amp;Tabla15[[#This Row],[CTA]]&amp;Tabla15[[#This Row],[prog]]</f>
        <v>224003378732.1.1.2.0801</v>
      </c>
      <c r="B1179" s="21" t="s">
        <v>1786</v>
      </c>
      <c r="C1179" s="59" t="s">
        <v>1807</v>
      </c>
      <c r="D1179" s="59" t="s">
        <v>5730</v>
      </c>
      <c r="E1179" s="59" t="s">
        <v>5731</v>
      </c>
      <c r="F1179" s="59" t="s">
        <v>1911</v>
      </c>
      <c r="G1179" s="59" t="s">
        <v>1683</v>
      </c>
      <c r="H1179" s="21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179" s="21" t="str">
        <f>_xlfn.XLOOKUP(Tabla15[[#This Row],[cedula]],MINC_022025[CATEGORIA_PROPIA],MINC_022025[CARGO],_xlfn.XLOOKUP(Tabla15[[#This Row],[COD]],TNOMINA[CODIGO],TNOMINA[cargo]))</f>
        <v>ANALISTA DE COMPRAS Y CONTRATA</v>
      </c>
      <c r="J1179" s="21" t="str">
        <f>_xlfn.XLOOKUP(Tabla15[[#This Row],[cedula]],MINC_022025[NUMERO_DOCUMENTO],MINC_022025[LUGAR_FUNCIONES])</f>
        <v>DIVISION DE LICITACIONES-MC</v>
      </c>
      <c r="K11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79" s="21" t="str">
        <f>_xlfn.XLOOKUP(Tabla15[[#This Row],[CARGO]],TSIMPLIFICADO[CARGO],TSIMPLIFICADO[CATEGORIA DEL SERVIDOR],Tabla15[[#This Row],[TIPO]])</f>
        <v>TEMPORALES</v>
      </c>
      <c r="M1179" s="21" t="str">
        <f>IF(Tabla15[[#This Row],[CTA]]="2.1.1.3.01","TRAMITE DE PENSION",IF(Tabla15[[#This Row],[CAT1]]&lt;&gt;"",Tabla15[[#This Row],[CAT1]],Tabla15[[#This Row],[CAT2]]))</f>
        <v>TEMPORALES</v>
      </c>
      <c r="N1179" s="86">
        <f>_xlfn.XLOOKUP(Tabla15[[#This Row],[cedula]],TFECHA[cedula],TFECHA[desde],"")</f>
        <v>45352</v>
      </c>
      <c r="O1179" s="86" t="str">
        <f>_xlfn.XLOOKUP(Tabla15[[#This Row],[cedula]],TFECHA[cedula],TFECHA[hasta],"")</f>
        <v>N/A</v>
      </c>
      <c r="P1179" s="34">
        <f>_xlfn.XLOOKUP(Tabla15[[#This Row],[COD]],TNOMINA[CODIGO],TNOMINA[sbruto])</f>
        <v>70000</v>
      </c>
      <c r="Q1179" s="34">
        <f>_xlfn.XLOOKUP(Tabla15[[#This Row],[COD]],TNOMINA[CODIGO],TNOMINA[ISR])</f>
        <v>5368.48</v>
      </c>
      <c r="R1179" s="34">
        <f>_xlfn.XLOOKUP(Tabla15[[#This Row],[COD]],TNOMINA[CODIGO],TNOMINA[SFS])</f>
        <v>2128</v>
      </c>
      <c r="S1179" s="34">
        <f>_xlfn.XLOOKUP(Tabla15[[#This Row],[COD]],TNOMINA[CODIGO],TNOMINA[AFP])</f>
        <v>2009</v>
      </c>
      <c r="T1179" s="34">
        <f>_xlfn.XLOOKUP(Tabla15[[#This Row],[COD]],TNOMINA[CODIGO],TNOMINA[Otros Descuentos])</f>
        <v>325.00000000000728</v>
      </c>
      <c r="U1179" s="34">
        <f>_xlfn.XLOOKUP(Tabla15[[#This Row],[COD]],TNOMINA[CODIGO],TNOMINA[sneto])</f>
        <v>60169.52</v>
      </c>
      <c r="V1179" s="21" t="str" cm="1">
        <f t="array" ref="V1179">_xlfn.XLOOKUP(Tabla15[[#This Row],[cedula]],MINC_022025[NUMERO_DOCUMENTO],LEFT(MINC_022025[GENERO],1))</f>
        <v>F</v>
      </c>
      <c r="W1179" s="56" t="str">
        <f>_xlfn.XLOOKUP(Tabla15[[#This Row],[DIRECCIÓN O DEPARTAMENTO]],MINC_022025[LUGAR_FUNCIONES],MINC_022025[LUGAR_FUNCIONES_CODIGO])</f>
        <v>01.83.00.00.11.03.01</v>
      </c>
      <c r="X1179" s="21">
        <f>LEN(Tabla15[[#This Row],[CODIGO LUGAR]])</f>
        <v>20</v>
      </c>
      <c r="Y1179" s="21" cm="1">
        <f t="array" ref="Y1179">_xlfn.IFS(Tabla15[[#This Row],[LARGO]]=5,1,Tabla15[[#This Row],[LARGO]]=8,2,Tabla15[[#This Row],[LARGO]]=11,3,Tabla15[[#This Row],[LARGO]]=14,4,Tabla15[[#This Row],[LARGO]]=17,5,Tabla15[[#This Row],[LARGO]]=20,6)</f>
        <v>6</v>
      </c>
    </row>
    <row r="1180" spans="1:25">
      <c r="A1180" s="42" t="str">
        <f>Tabla15[[#This Row],[cedula]]&amp;Tabla15[[#This Row],[CTA]]&amp;Tabla15[[#This Row],[prog]]</f>
        <v>223011948372.1.1.2.0801</v>
      </c>
      <c r="B1180" s="21" t="s">
        <v>1786</v>
      </c>
      <c r="C1180" s="59" t="s">
        <v>1807</v>
      </c>
      <c r="D1180" s="59" t="s">
        <v>5730</v>
      </c>
      <c r="E1180" s="59" t="s">
        <v>5731</v>
      </c>
      <c r="F1180" s="59" t="s">
        <v>1911</v>
      </c>
      <c r="G1180" s="59" t="s">
        <v>1922</v>
      </c>
      <c r="H1180" s="21" t="str">
        <f>_xlfn.XLOOKUP(Tabla15[[#This Row],[cedula]],MINC_022025[CATEGORIA_PROPIA],MINC_022025[FECHA_INGRESO_PRIMER_CARGO],_xlfn.XLOOKUP(Tabla15[[#This Row],[COD]],TNOMINA[CODIGO],TNOMINA[nombre]))</f>
        <v>SHAILYN CATHERINE ROBLES DE FERNANDE</v>
      </c>
      <c r="I1180" s="21" t="str">
        <f>_xlfn.XLOOKUP(Tabla15[[#This Row],[cedula]],MINC_022025[CATEGORIA_PROPIA],MINC_022025[CARGO],_xlfn.XLOOKUP(Tabla15[[#This Row],[COD]],TNOMINA[CODIGO],TNOMINA[cargo]))</f>
        <v>ANALISTA DE COMPRAS Y CONTRATA</v>
      </c>
      <c r="J1180" s="21" t="str">
        <f>_xlfn.XLOOKUP(Tabla15[[#This Row],[cedula]],MINC_022025[NUMERO_DOCUMENTO],MINC_022025[LUGAR_FUNCIONES])</f>
        <v>DIVISION DE LICITACIONES-MC</v>
      </c>
      <c r="K11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0" s="21" t="str">
        <f>_xlfn.XLOOKUP(Tabla15[[#This Row],[CARGO]],TSIMPLIFICADO[CARGO],TSIMPLIFICADO[CATEGORIA DEL SERVIDOR],Tabla15[[#This Row],[TIPO]])</f>
        <v>TEMPORALES</v>
      </c>
      <c r="M1180" s="21" t="str">
        <f>IF(Tabla15[[#This Row],[CTA]]="2.1.1.3.01","TRAMITE DE PENSION",IF(Tabla15[[#This Row],[CAT1]]&lt;&gt;"",Tabla15[[#This Row],[CAT1]],Tabla15[[#This Row],[CAT2]]))</f>
        <v>TEMPORALES</v>
      </c>
      <c r="N1180" s="86">
        <f>_xlfn.XLOOKUP(Tabla15[[#This Row],[cedula]],TFECHA[cedula],TFECHA[desde],"")</f>
        <v>45597</v>
      </c>
      <c r="O1180" s="86" t="str">
        <f>_xlfn.XLOOKUP(Tabla15[[#This Row],[cedula]],TFECHA[cedula],TFECHA[hasta],"")</f>
        <v>N/A</v>
      </c>
      <c r="P1180" s="34">
        <f>_xlfn.XLOOKUP(Tabla15[[#This Row],[COD]],TNOMINA[CODIGO],TNOMINA[sbruto])</f>
        <v>70000</v>
      </c>
      <c r="Q1180" s="34">
        <f>_xlfn.XLOOKUP(Tabla15[[#This Row],[COD]],TNOMINA[CODIGO],TNOMINA[ISR])</f>
        <v>5025.38</v>
      </c>
      <c r="R1180" s="34">
        <f>_xlfn.XLOOKUP(Tabla15[[#This Row],[COD]],TNOMINA[CODIGO],TNOMINA[SFS])</f>
        <v>2128</v>
      </c>
      <c r="S1180" s="34">
        <f>_xlfn.XLOOKUP(Tabla15[[#This Row],[COD]],TNOMINA[CODIGO],TNOMINA[AFP])</f>
        <v>2009</v>
      </c>
      <c r="T1180" s="34">
        <f>_xlfn.XLOOKUP(Tabla15[[#This Row],[COD]],TNOMINA[CODIGO],TNOMINA[Otros Descuentos])</f>
        <v>6906.4599999999991</v>
      </c>
      <c r="U1180" s="34">
        <f>_xlfn.XLOOKUP(Tabla15[[#This Row],[COD]],TNOMINA[CODIGO],TNOMINA[sneto])</f>
        <v>53931.16</v>
      </c>
      <c r="V1180" s="21" t="str" cm="1">
        <f t="array" ref="V1180">_xlfn.XLOOKUP(Tabla15[[#This Row],[cedula]],MINC_022025[NUMERO_DOCUMENTO],LEFT(MINC_022025[GENERO],1))</f>
        <v>F</v>
      </c>
      <c r="W1180" s="56" t="str">
        <f>_xlfn.XLOOKUP(Tabla15[[#This Row],[DIRECCIÓN O DEPARTAMENTO]],MINC_022025[LUGAR_FUNCIONES],MINC_022025[LUGAR_FUNCIONES_CODIGO])</f>
        <v>01.83.00.00.11.03.01</v>
      </c>
      <c r="X1180" s="21">
        <f>LEN(Tabla15[[#This Row],[CODIGO LUGAR]])</f>
        <v>20</v>
      </c>
      <c r="Y1180" s="21" cm="1">
        <f t="array" ref="Y1180">_xlfn.IFS(Tabla15[[#This Row],[LARGO]]=5,1,Tabla15[[#This Row],[LARGO]]=8,2,Tabla15[[#This Row],[LARGO]]=11,3,Tabla15[[#This Row],[LARGO]]=14,4,Tabla15[[#This Row],[LARGO]]=17,5,Tabla15[[#This Row],[LARGO]]=20,6)</f>
        <v>6</v>
      </c>
    </row>
    <row r="1181" spans="1:25">
      <c r="A1181" s="42" t="str">
        <f>Tabla15[[#This Row],[cedula]]&amp;Tabla15[[#This Row],[CTA]]&amp;Tabla15[[#This Row],[prog]]</f>
        <v>225003229732.1.1.2.0801</v>
      </c>
      <c r="B1181" s="21" t="s">
        <v>1786</v>
      </c>
      <c r="C1181" s="59" t="s">
        <v>1807</v>
      </c>
      <c r="D1181" s="59" t="s">
        <v>5730</v>
      </c>
      <c r="E1181" s="59" t="s">
        <v>5731</v>
      </c>
      <c r="F1181" s="59" t="s">
        <v>1911</v>
      </c>
      <c r="G1181" s="59" t="s">
        <v>1701</v>
      </c>
      <c r="H1181" s="21" t="str">
        <f>_xlfn.XLOOKUP(Tabla15[[#This Row],[cedula]],MINC_022025[CATEGORIA_PROPIA],MINC_022025[FECHA_INGRESO_PRIMER_CARGO],_xlfn.XLOOKUP(Tabla15[[#This Row],[COD]],TNOMINA[CODIGO],TNOMINA[nombre]))</f>
        <v>JULISSA VARGAS MORENO</v>
      </c>
      <c r="I1181" s="21" t="str">
        <f>_xlfn.XLOOKUP(Tabla15[[#This Row],[cedula]],MINC_022025[CATEGORIA_PROPIA],MINC_022025[CARGO],_xlfn.XLOOKUP(Tabla15[[#This Row],[COD]],TNOMINA[CODIGO],TNOMINA[cargo]))</f>
        <v>ENCARGADA DIVISION</v>
      </c>
      <c r="J1181" s="21" t="str">
        <f>_xlfn.XLOOKUP(Tabla15[[#This Row],[cedula]],MINC_022025[NUMERO_DOCUMENTO],MINC_022025[LUGAR_FUNCIONES])</f>
        <v>DIVISION DE COMPRAS MENORES-MC</v>
      </c>
      <c r="K11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1" s="21" t="str">
        <f>_xlfn.XLOOKUP(Tabla15[[#This Row],[CARGO]],TSIMPLIFICADO[CARGO],TSIMPLIFICADO[CATEGORIA DEL SERVIDOR],Tabla15[[#This Row],[TIPO]])</f>
        <v>TEMPORALES</v>
      </c>
      <c r="M1181" s="21" t="str">
        <f>IF(Tabla15[[#This Row],[CTA]]="2.1.1.3.01","TRAMITE DE PENSION",IF(Tabla15[[#This Row],[CAT1]]&lt;&gt;"",Tabla15[[#This Row],[CAT1]],Tabla15[[#This Row],[CAT2]]))</f>
        <v>TEMPORALES</v>
      </c>
      <c r="N1181" s="86">
        <f>_xlfn.XLOOKUP(Tabla15[[#This Row],[cedula]],TFECHA[cedula],TFECHA[desde],"")</f>
        <v>45352</v>
      </c>
      <c r="O1181" s="86" t="str">
        <f>_xlfn.XLOOKUP(Tabla15[[#This Row],[cedula]],TFECHA[cedula],TFECHA[hasta],"")</f>
        <v>N/A</v>
      </c>
      <c r="P1181" s="34">
        <f>_xlfn.XLOOKUP(Tabla15[[#This Row],[COD]],TNOMINA[CODIGO],TNOMINA[sbruto])</f>
        <v>110000</v>
      </c>
      <c r="Q1181" s="34">
        <f>_xlfn.XLOOKUP(Tabla15[[#This Row],[COD]],TNOMINA[CODIGO],TNOMINA[ISR])</f>
        <v>14457.62</v>
      </c>
      <c r="R1181" s="34">
        <f>_xlfn.XLOOKUP(Tabla15[[#This Row],[COD]],TNOMINA[CODIGO],TNOMINA[SFS])</f>
        <v>3344</v>
      </c>
      <c r="S1181" s="34">
        <f>_xlfn.XLOOKUP(Tabla15[[#This Row],[COD]],TNOMINA[CODIGO],TNOMINA[AFP])</f>
        <v>3157</v>
      </c>
      <c r="T1181" s="34">
        <f>_xlfn.XLOOKUP(Tabla15[[#This Row],[COD]],TNOMINA[CODIGO],TNOMINA[Otros Descuentos])</f>
        <v>21599.059999999998</v>
      </c>
      <c r="U1181" s="34">
        <f>_xlfn.XLOOKUP(Tabla15[[#This Row],[COD]],TNOMINA[CODIGO],TNOMINA[sneto])</f>
        <v>67442.320000000007</v>
      </c>
      <c r="V1181" s="21" t="str" cm="1">
        <f t="array" ref="V1181">_xlfn.XLOOKUP(Tabla15[[#This Row],[cedula]],MINC_022025[NUMERO_DOCUMENTO],LEFT(MINC_022025[GENERO],1))</f>
        <v>F</v>
      </c>
      <c r="W1181" s="56" t="str">
        <f>_xlfn.XLOOKUP(Tabla15[[#This Row],[DIRECCIÓN O DEPARTAMENTO]],MINC_022025[LUGAR_FUNCIONES],MINC_022025[LUGAR_FUNCIONES_CODIGO])</f>
        <v>01.83.00.00.11.03.02</v>
      </c>
      <c r="X1181" s="21">
        <f>LEN(Tabla15[[#This Row],[CODIGO LUGAR]])</f>
        <v>20</v>
      </c>
      <c r="Y1181" s="21" cm="1">
        <f t="array" ref="Y1181">_xlfn.IFS(Tabla15[[#This Row],[LARGO]]=5,1,Tabla15[[#This Row],[LARGO]]=8,2,Tabla15[[#This Row],[LARGO]]=11,3,Tabla15[[#This Row],[LARGO]]=14,4,Tabla15[[#This Row],[LARGO]]=17,5,Tabla15[[#This Row],[LARGO]]=20,6)</f>
        <v>6</v>
      </c>
    </row>
    <row r="1182" spans="1:25">
      <c r="A1182" s="42" t="str">
        <f>Tabla15[[#This Row],[cedula]]&amp;Tabla15[[#This Row],[CTA]]&amp;Tabla15[[#This Row],[prog]]</f>
        <v>001155688592.1.1.2.0801</v>
      </c>
      <c r="B1182" s="21" t="s">
        <v>1786</v>
      </c>
      <c r="C1182" s="59" t="s">
        <v>1807</v>
      </c>
      <c r="D1182" s="59" t="s">
        <v>5730</v>
      </c>
      <c r="E1182" s="59" t="s">
        <v>5731</v>
      </c>
      <c r="F1182" s="59" t="s">
        <v>1911</v>
      </c>
      <c r="G1182" s="59" t="s">
        <v>2588</v>
      </c>
      <c r="H1182" s="21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182" s="21" t="str">
        <f>_xlfn.XLOOKUP(Tabla15[[#This Row],[cedula]],MINC_022025[CATEGORIA_PROPIA],MINC_022025[CARGO],_xlfn.XLOOKUP(Tabla15[[#This Row],[COD]],TNOMINA[CODIGO],TNOMINA[cargo]))</f>
        <v>ANALISTA DE COMPRAS Y CONTRATA</v>
      </c>
      <c r="J1182" s="21" t="str">
        <f>_xlfn.XLOOKUP(Tabla15[[#This Row],[cedula]],MINC_022025[NUMERO_DOCUMENTO],MINC_022025[LUGAR_FUNCIONES])</f>
        <v>DIVISION DE COMPRAS MENORES-MC</v>
      </c>
      <c r="K11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2" s="21" t="str">
        <f>_xlfn.XLOOKUP(Tabla15[[#This Row],[CARGO]],TSIMPLIFICADO[CARGO],TSIMPLIFICADO[CATEGORIA DEL SERVIDOR],Tabla15[[#This Row],[TIPO]])</f>
        <v>TEMPORALES</v>
      </c>
      <c r="M1182" s="21" t="str">
        <f>IF(Tabla15[[#This Row],[CTA]]="2.1.1.3.01","TRAMITE DE PENSION",IF(Tabla15[[#This Row],[CAT1]]&lt;&gt;"",Tabla15[[#This Row],[CAT1]],Tabla15[[#This Row],[CAT2]]))</f>
        <v>TEMPORALES</v>
      </c>
      <c r="N1182" s="86">
        <f>_xlfn.XLOOKUP(Tabla15[[#This Row],[cedula]],TFECHA[cedula],TFECHA[desde],"")</f>
        <v>45413</v>
      </c>
      <c r="O1182" s="86" t="str">
        <f>_xlfn.XLOOKUP(Tabla15[[#This Row],[cedula]],TFECHA[cedula],TFECHA[hasta],"")</f>
        <v>N/A</v>
      </c>
      <c r="P1182" s="34">
        <f>_xlfn.XLOOKUP(Tabla15[[#This Row],[COD]],TNOMINA[CODIGO],TNOMINA[sbruto])</f>
        <v>70000</v>
      </c>
      <c r="Q1182" s="34">
        <f>_xlfn.XLOOKUP(Tabla15[[#This Row],[COD]],TNOMINA[CODIGO],TNOMINA[ISR])</f>
        <v>5368.48</v>
      </c>
      <c r="R1182" s="34">
        <f>_xlfn.XLOOKUP(Tabla15[[#This Row],[COD]],TNOMINA[CODIGO],TNOMINA[SFS])</f>
        <v>2128</v>
      </c>
      <c r="S1182" s="34">
        <f>_xlfn.XLOOKUP(Tabla15[[#This Row],[COD]],TNOMINA[CODIGO],TNOMINA[AFP])</f>
        <v>2009</v>
      </c>
      <c r="T1182" s="34">
        <f>_xlfn.XLOOKUP(Tabla15[[#This Row],[COD]],TNOMINA[CODIGO],TNOMINA[Otros Descuentos])</f>
        <v>2191.0000000000073</v>
      </c>
      <c r="U1182" s="34">
        <f>_xlfn.XLOOKUP(Tabla15[[#This Row],[COD]],TNOMINA[CODIGO],TNOMINA[sneto])</f>
        <v>58303.519999999997</v>
      </c>
      <c r="V1182" s="21" t="str" cm="1">
        <f t="array" ref="V1182">_xlfn.XLOOKUP(Tabla15[[#This Row],[cedula]],MINC_022025[NUMERO_DOCUMENTO],LEFT(MINC_022025[GENERO],1))</f>
        <v>F</v>
      </c>
      <c r="W1182" s="56" t="str">
        <f>_xlfn.XLOOKUP(Tabla15[[#This Row],[DIRECCIÓN O DEPARTAMENTO]],MINC_022025[LUGAR_FUNCIONES],MINC_022025[LUGAR_FUNCIONES_CODIGO])</f>
        <v>01.83.00.00.11.03.02</v>
      </c>
      <c r="X1182" s="21">
        <f>LEN(Tabla15[[#This Row],[CODIGO LUGAR]])</f>
        <v>20</v>
      </c>
      <c r="Y1182" s="21" cm="1">
        <f t="array" ref="Y1182">_xlfn.IFS(Tabla15[[#This Row],[LARGO]]=5,1,Tabla15[[#This Row],[LARGO]]=8,2,Tabla15[[#This Row],[LARGO]]=11,3,Tabla15[[#This Row],[LARGO]]=14,4,Tabla15[[#This Row],[LARGO]]=17,5,Tabla15[[#This Row],[LARGO]]=20,6)</f>
        <v>6</v>
      </c>
    </row>
    <row r="1183" spans="1:25">
      <c r="A1183" s="42" t="str">
        <f>Tabla15[[#This Row],[cedula]]&amp;Tabla15[[#This Row],[CTA]]&amp;Tabla15[[#This Row],[prog]]</f>
        <v>001150333752.1.1.2.0801</v>
      </c>
      <c r="B1183" s="21" t="s">
        <v>1786</v>
      </c>
      <c r="C1183" s="59" t="s">
        <v>1807</v>
      </c>
      <c r="D1183" s="59" t="s">
        <v>5730</v>
      </c>
      <c r="E1183" s="59" t="s">
        <v>5731</v>
      </c>
      <c r="F1183" s="59" t="s">
        <v>1911</v>
      </c>
      <c r="G1183" s="59" t="s">
        <v>1915</v>
      </c>
      <c r="H1183" s="21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183" s="21" t="str">
        <f>_xlfn.XLOOKUP(Tabla15[[#This Row],[cedula]],MINC_022025[CATEGORIA_PROPIA],MINC_022025[CARGO],_xlfn.XLOOKUP(Tabla15[[#This Row],[COD]],TNOMINA[CODIGO],TNOMINA[cargo]))</f>
        <v>ANALISTA DE COMPRAS Y CONTRATA</v>
      </c>
      <c r="J1183" s="21" t="str">
        <f>_xlfn.XLOOKUP(Tabla15[[#This Row],[cedula]],MINC_022025[NUMERO_DOCUMENTO],MINC_022025[LUGAR_FUNCIONES])</f>
        <v>DIVISION DE COMPRAS MENORES-MC</v>
      </c>
      <c r="K11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3" s="21" t="str">
        <f>_xlfn.XLOOKUP(Tabla15[[#This Row],[CARGO]],TSIMPLIFICADO[CARGO],TSIMPLIFICADO[CATEGORIA DEL SERVIDOR],Tabla15[[#This Row],[TIPO]])</f>
        <v>TEMPORALES</v>
      </c>
      <c r="M1183" s="21" t="str">
        <f>IF(Tabla15[[#This Row],[CTA]]="2.1.1.3.01","TRAMITE DE PENSION",IF(Tabla15[[#This Row],[CAT1]]&lt;&gt;"",Tabla15[[#This Row],[CAT1]],Tabla15[[#This Row],[CAT2]]))</f>
        <v>TEMPORALES</v>
      </c>
      <c r="N1183" s="86">
        <f>_xlfn.XLOOKUP(Tabla15[[#This Row],[cedula]],TFECHA[cedula],TFECHA[desde],"")</f>
        <v>45597</v>
      </c>
      <c r="O1183" s="86" t="str">
        <f>_xlfn.XLOOKUP(Tabla15[[#This Row],[cedula]],TFECHA[cedula],TFECHA[hasta],"")</f>
        <v>N/A</v>
      </c>
      <c r="P1183" s="34">
        <f>_xlfn.XLOOKUP(Tabla15[[#This Row],[COD]],TNOMINA[CODIGO],TNOMINA[sbruto])</f>
        <v>70000</v>
      </c>
      <c r="Q1183" s="34">
        <f>_xlfn.XLOOKUP(Tabla15[[#This Row],[COD]],TNOMINA[CODIGO],TNOMINA[ISR])</f>
        <v>5368.48</v>
      </c>
      <c r="R1183" s="34">
        <f>_xlfn.XLOOKUP(Tabla15[[#This Row],[COD]],TNOMINA[CODIGO],TNOMINA[SFS])</f>
        <v>2128</v>
      </c>
      <c r="S1183" s="34">
        <f>_xlfn.XLOOKUP(Tabla15[[#This Row],[COD]],TNOMINA[CODIGO],TNOMINA[AFP])</f>
        <v>2009</v>
      </c>
      <c r="T1183" s="34">
        <f>_xlfn.XLOOKUP(Tabla15[[#This Row],[COD]],TNOMINA[CODIGO],TNOMINA[Otros Descuentos])</f>
        <v>11889.000000000007</v>
      </c>
      <c r="U1183" s="34">
        <f>_xlfn.XLOOKUP(Tabla15[[#This Row],[COD]],TNOMINA[CODIGO],TNOMINA[sneto])</f>
        <v>48605.52</v>
      </c>
      <c r="V1183" s="21" t="str" cm="1">
        <f t="array" ref="V1183">_xlfn.XLOOKUP(Tabla15[[#This Row],[cedula]],MINC_022025[NUMERO_DOCUMENTO],LEFT(MINC_022025[GENERO],1))</f>
        <v>F</v>
      </c>
      <c r="W1183" s="56" t="str">
        <f>_xlfn.XLOOKUP(Tabla15[[#This Row],[DIRECCIÓN O DEPARTAMENTO]],MINC_022025[LUGAR_FUNCIONES],MINC_022025[LUGAR_FUNCIONES_CODIGO])</f>
        <v>01.83.00.00.11.03.02</v>
      </c>
      <c r="X1183" s="21">
        <f>LEN(Tabla15[[#This Row],[CODIGO LUGAR]])</f>
        <v>20</v>
      </c>
      <c r="Y1183" s="21" cm="1">
        <f t="array" ref="Y1183">_xlfn.IFS(Tabla15[[#This Row],[LARGO]]=5,1,Tabla15[[#This Row],[LARGO]]=8,2,Tabla15[[#This Row],[LARGO]]=11,3,Tabla15[[#This Row],[LARGO]]=14,4,Tabla15[[#This Row],[LARGO]]=17,5,Tabla15[[#This Row],[LARGO]]=20,6)</f>
        <v>6</v>
      </c>
    </row>
    <row r="1184" spans="1:25">
      <c r="A1184" s="42" t="str">
        <f>Tabla15[[#This Row],[cedula]]&amp;Tabla15[[#This Row],[CTA]]&amp;Tabla15[[#This Row],[prog]]</f>
        <v>054009470232.1.1.2.0801</v>
      </c>
      <c r="B1184" s="21" t="s">
        <v>1786</v>
      </c>
      <c r="C1184" s="59" t="s">
        <v>1807</v>
      </c>
      <c r="D1184" s="59" t="s">
        <v>5730</v>
      </c>
      <c r="E1184" s="59" t="s">
        <v>5731</v>
      </c>
      <c r="F1184" s="59" t="s">
        <v>1911</v>
      </c>
      <c r="G1184" s="59" t="s">
        <v>2709</v>
      </c>
      <c r="H1184" s="21" t="str">
        <f>_xlfn.XLOOKUP(Tabla15[[#This Row],[cedula]],MINC_022025[CATEGORIA_PROPIA],MINC_022025[FECHA_INGRESO_PRIMER_CARGO],_xlfn.XLOOKUP(Tabla15[[#This Row],[COD]],TNOMINA[CODIGO],TNOMINA[nombre]))</f>
        <v>FENELON MICHEL SANTANA</v>
      </c>
      <c r="I1184" s="21" t="str">
        <f>_xlfn.XLOOKUP(Tabla15[[#This Row],[cedula]],MINC_022025[CATEGORIA_PROPIA],MINC_022025[CARGO],_xlfn.XLOOKUP(Tabla15[[#This Row],[COD]],TNOMINA[CODIGO],TNOMINA[cargo]))</f>
        <v>ENCARGADO DIVISION</v>
      </c>
      <c r="J1184" s="21" t="str">
        <f>_xlfn.XLOOKUP(Tabla15[[#This Row],[cedula]],MINC_022025[NUMERO_DOCUMENTO],MINC_022025[LUGAR_FUNCIONES])</f>
        <v>DIVISION DE MULTIMEDIA-MC</v>
      </c>
      <c r="K11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4" s="21" t="str">
        <f>_xlfn.XLOOKUP(Tabla15[[#This Row],[CARGO]],TSIMPLIFICADO[CARGO],TSIMPLIFICADO[CATEGORIA DEL SERVIDOR],Tabla15[[#This Row],[TIPO]])</f>
        <v>TEMPORALES</v>
      </c>
      <c r="M1184" s="21" t="str">
        <f>IF(Tabla15[[#This Row],[CTA]]="2.1.1.3.01","TRAMITE DE PENSION",IF(Tabla15[[#This Row],[CAT1]]&lt;&gt;"",Tabla15[[#This Row],[CAT1]],Tabla15[[#This Row],[CAT2]]))</f>
        <v>TEMPORALES</v>
      </c>
      <c r="N1184" s="86">
        <f>_xlfn.XLOOKUP(Tabla15[[#This Row],[cedula]],TFECHA[cedula],TFECHA[desde],"")</f>
        <v>45323</v>
      </c>
      <c r="O1184" s="86" t="str">
        <f>_xlfn.XLOOKUP(Tabla15[[#This Row],[cedula]],TFECHA[cedula],TFECHA[hasta],"")</f>
        <v>N/A</v>
      </c>
      <c r="P1184" s="34">
        <f>_xlfn.XLOOKUP(Tabla15[[#This Row],[COD]],TNOMINA[CODIGO],TNOMINA[sbruto])</f>
        <v>110000</v>
      </c>
      <c r="Q1184" s="34">
        <f>_xlfn.XLOOKUP(Tabla15[[#This Row],[COD]],TNOMINA[CODIGO],TNOMINA[ISR])</f>
        <v>14457.62</v>
      </c>
      <c r="R1184" s="34">
        <f>_xlfn.XLOOKUP(Tabla15[[#This Row],[COD]],TNOMINA[CODIGO],TNOMINA[SFS])</f>
        <v>3344</v>
      </c>
      <c r="S1184" s="34">
        <f>_xlfn.XLOOKUP(Tabla15[[#This Row],[COD]],TNOMINA[CODIGO],TNOMINA[AFP])</f>
        <v>3157</v>
      </c>
      <c r="T1184" s="34">
        <f>_xlfn.XLOOKUP(Tabla15[[#This Row],[COD]],TNOMINA[CODIGO],TNOMINA[Otros Descuentos])</f>
        <v>25</v>
      </c>
      <c r="U1184" s="34">
        <f>_xlfn.XLOOKUP(Tabla15[[#This Row],[COD]],TNOMINA[CODIGO],TNOMINA[sneto])</f>
        <v>89016.38</v>
      </c>
      <c r="V1184" s="21" t="str" cm="1">
        <f t="array" ref="V1184">_xlfn.XLOOKUP(Tabla15[[#This Row],[cedula]],MINC_022025[NUMERO_DOCUMENTO],LEFT(MINC_022025[GENERO],1))</f>
        <v>M</v>
      </c>
      <c r="W1184" s="56" t="str">
        <f>_xlfn.XLOOKUP(Tabla15[[#This Row],[DIRECCIÓN O DEPARTAMENTO]],MINC_022025[LUGAR_FUNCIONES],MINC_022025[LUGAR_FUNCIONES_CODIGO])</f>
        <v>01.83.00.09.00.00.03</v>
      </c>
      <c r="X1184" s="21">
        <f>LEN(Tabla15[[#This Row],[CODIGO LUGAR]])</f>
        <v>20</v>
      </c>
      <c r="Y1184" s="21" cm="1">
        <f t="array" ref="Y1184">_xlfn.IFS(Tabla15[[#This Row],[LARGO]]=5,1,Tabla15[[#This Row],[LARGO]]=8,2,Tabla15[[#This Row],[LARGO]]=11,3,Tabla15[[#This Row],[LARGO]]=14,4,Tabla15[[#This Row],[LARGO]]=17,5,Tabla15[[#This Row],[LARGO]]=20,6)</f>
        <v>6</v>
      </c>
    </row>
    <row r="1185" spans="1:25">
      <c r="A1185" s="42" t="str">
        <f>Tabla15[[#This Row],[cedula]]&amp;Tabla15[[#This Row],[CTA]]&amp;Tabla15[[#This Row],[prog]]</f>
        <v>047010815172.1.1.2.0801</v>
      </c>
      <c r="B1185" s="21" t="s">
        <v>1786</v>
      </c>
      <c r="C1185" s="59" t="s">
        <v>1807</v>
      </c>
      <c r="D1185" s="59" t="s">
        <v>5730</v>
      </c>
      <c r="E1185" s="59" t="s">
        <v>5808</v>
      </c>
      <c r="F1185" s="59" t="s">
        <v>1911</v>
      </c>
      <c r="G1185" s="59" t="s">
        <v>1680</v>
      </c>
      <c r="H1185" s="21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185" s="21" t="str">
        <f>_xlfn.XLOOKUP(Tabla15[[#This Row],[cedula]],MINC_022025[CATEGORIA_PROPIA],MINC_022025[CARGO],_xlfn.XLOOKUP(Tabla15[[#This Row],[COD]],TNOMINA[CODIGO],TNOMINA[cargo]))</f>
        <v>ENCARGADA DIVISION</v>
      </c>
      <c r="J1185" s="21" t="str">
        <f>_xlfn.XLOOKUP(Tabla15[[#This Row],[cedula]],MINC_022025[NUMERO_DOCUMENTO],MINC_022025[LUGAR_FUNCIONES])</f>
        <v>DIVISION DE IGUALDAD DE GENERO-MC</v>
      </c>
      <c r="K11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5" s="21" t="str">
        <f>_xlfn.XLOOKUP(Tabla15[[#This Row],[CARGO]],TSIMPLIFICADO[CARGO],TSIMPLIFICADO[CATEGORIA DEL SERVIDOR],Tabla15[[#This Row],[TIPO]])</f>
        <v>TEMPORALES</v>
      </c>
      <c r="M1185" s="21" t="str">
        <f>IF(Tabla15[[#This Row],[CTA]]="2.1.1.3.01","TRAMITE DE PENSION",IF(Tabla15[[#This Row],[CAT1]]&lt;&gt;"",Tabla15[[#This Row],[CAT1]],Tabla15[[#This Row],[CAT2]]))</f>
        <v>TEMPORALES</v>
      </c>
      <c r="N1185" s="86">
        <f>_xlfn.XLOOKUP(Tabla15[[#This Row],[cedula]],TFECHA[cedula],TFECHA[desde],"")</f>
        <v>45323</v>
      </c>
      <c r="O1185" s="86" t="str">
        <f>_xlfn.XLOOKUP(Tabla15[[#This Row],[cedula]],TFECHA[cedula],TFECHA[hasta],"")</f>
        <v>N/A</v>
      </c>
      <c r="P1185" s="34">
        <f>_xlfn.XLOOKUP(Tabla15[[#This Row],[COD]],TNOMINA[CODIGO],TNOMINA[sbruto])</f>
        <v>110000</v>
      </c>
      <c r="Q1185" s="34">
        <f>_xlfn.XLOOKUP(Tabla15[[#This Row],[COD]],TNOMINA[CODIGO],TNOMINA[ISR])</f>
        <v>14028.75</v>
      </c>
      <c r="R1185" s="34">
        <f>_xlfn.XLOOKUP(Tabla15[[#This Row],[COD]],TNOMINA[CODIGO],TNOMINA[SFS])</f>
        <v>3344</v>
      </c>
      <c r="S1185" s="34">
        <f>_xlfn.XLOOKUP(Tabla15[[#This Row],[COD]],TNOMINA[CODIGO],TNOMINA[AFP])</f>
        <v>3157</v>
      </c>
      <c r="T1185" s="34">
        <f>_xlfn.XLOOKUP(Tabla15[[#This Row],[COD]],TNOMINA[CODIGO],TNOMINA[Otros Descuentos])</f>
        <v>1740.4600000000064</v>
      </c>
      <c r="U1185" s="34">
        <f>_xlfn.XLOOKUP(Tabla15[[#This Row],[COD]],TNOMINA[CODIGO],TNOMINA[sneto])</f>
        <v>87729.79</v>
      </c>
      <c r="V1185" s="21" t="str" cm="1">
        <f t="array" ref="V1185">_xlfn.XLOOKUP(Tabla15[[#This Row],[cedula]],MINC_022025[NUMERO_DOCUMENTO],LEFT(MINC_022025[GENERO],1))</f>
        <v>F</v>
      </c>
      <c r="W1185" s="56" t="str">
        <f>_xlfn.XLOOKUP(Tabla15[[#This Row],[DIRECCIÓN O DEPARTAMENTO]],MINC_022025[LUGAR_FUNCIONES],MINC_022025[LUGAR_FUNCIONES_CODIGO])</f>
        <v>01.83.00.10.00.00.01</v>
      </c>
      <c r="X1185" s="21">
        <f>LEN(Tabla15[[#This Row],[CODIGO LUGAR]])</f>
        <v>20</v>
      </c>
      <c r="Y1185" s="21" cm="1">
        <f t="array" ref="Y1185">_xlfn.IFS(Tabla15[[#This Row],[LARGO]]=5,1,Tabla15[[#This Row],[LARGO]]=8,2,Tabla15[[#This Row],[LARGO]]=11,3,Tabla15[[#This Row],[LARGO]]=14,4,Tabla15[[#This Row],[LARGO]]=17,5,Tabla15[[#This Row],[LARGO]]=20,6)</f>
        <v>6</v>
      </c>
    </row>
    <row r="1186" spans="1:25">
      <c r="A1186" s="42" t="str">
        <f>Tabla15[[#This Row],[cedula]]&amp;Tabla15[[#This Row],[CTA]]&amp;Tabla15[[#This Row],[prog]]</f>
        <v>402309082832.1.1.2.0801</v>
      </c>
      <c r="B1186" s="21" t="s">
        <v>1786</v>
      </c>
      <c r="C1186" s="59" t="s">
        <v>1807</v>
      </c>
      <c r="D1186" s="59" t="s">
        <v>5730</v>
      </c>
      <c r="E1186" s="59" t="s">
        <v>5731</v>
      </c>
      <c r="F1186" s="59" t="s">
        <v>1911</v>
      </c>
      <c r="G1186" s="59" t="s">
        <v>2175</v>
      </c>
      <c r="H1186" s="21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186" s="21" t="str">
        <f>_xlfn.XLOOKUP(Tabla15[[#This Row],[cedula]],MINC_022025[CATEGORIA_PROPIA],MINC_022025[CARGO],_xlfn.XLOOKUP(Tabla15[[#This Row],[COD]],TNOMINA[CODIGO],TNOMINA[cargo]))</f>
        <v>ENCARGADO DE DIVISION</v>
      </c>
      <c r="J1186" s="21" t="str">
        <f>_xlfn.XLOOKUP(Tabla15[[#This Row],[cedula]],MINC_022025[NUMERO_DOCUMENTO],MINC_022025[LUGAR_FUNCIONES])</f>
        <v>DIVISION DE HABILITACION Y SEGUIMIENTO DE LAS ASOCIACIONES SIN FINES DE LUCRO-MC</v>
      </c>
      <c r="K11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6" s="21" t="str">
        <f>_xlfn.XLOOKUP(Tabla15[[#This Row],[CARGO]],TSIMPLIFICADO[CARGO],TSIMPLIFICADO[CATEGORIA DEL SERVIDOR],Tabla15[[#This Row],[TIPO]])</f>
        <v>TEMPORALES</v>
      </c>
      <c r="M1186" s="21" t="str">
        <f>IF(Tabla15[[#This Row],[CTA]]="2.1.1.3.01","TRAMITE DE PENSION",IF(Tabla15[[#This Row],[CAT1]]&lt;&gt;"",Tabla15[[#This Row],[CAT1]],Tabla15[[#This Row],[CAT2]]))</f>
        <v>TEMPORALES</v>
      </c>
      <c r="N1186" s="86">
        <f>_xlfn.XLOOKUP(Tabla15[[#This Row],[cedula]],TFECHA[cedula],TFECHA[desde],"")</f>
        <v>45352</v>
      </c>
      <c r="O1186" s="86" t="str">
        <f>_xlfn.XLOOKUP(Tabla15[[#This Row],[cedula]],TFECHA[cedula],TFECHA[hasta],"")</f>
        <v>N/A</v>
      </c>
      <c r="P1186" s="34">
        <f>_xlfn.XLOOKUP(Tabla15[[#This Row],[COD]],TNOMINA[CODIGO],TNOMINA[sbruto])</f>
        <v>110000</v>
      </c>
      <c r="Q1186" s="34">
        <f>_xlfn.XLOOKUP(Tabla15[[#This Row],[COD]],TNOMINA[CODIGO],TNOMINA[ISR])</f>
        <v>14457.62</v>
      </c>
      <c r="R1186" s="34">
        <f>_xlfn.XLOOKUP(Tabla15[[#This Row],[COD]],TNOMINA[CODIGO],TNOMINA[SFS])</f>
        <v>3344</v>
      </c>
      <c r="S1186" s="34">
        <f>_xlfn.XLOOKUP(Tabla15[[#This Row],[COD]],TNOMINA[CODIGO],TNOMINA[AFP])</f>
        <v>3157</v>
      </c>
      <c r="T1186" s="34">
        <f>_xlfn.XLOOKUP(Tabla15[[#This Row],[COD]],TNOMINA[CODIGO],TNOMINA[Otros Descuentos])</f>
        <v>764.38999999999942</v>
      </c>
      <c r="U1186" s="34">
        <f>_xlfn.XLOOKUP(Tabla15[[#This Row],[COD]],TNOMINA[CODIGO],TNOMINA[sneto])</f>
        <v>88276.99</v>
      </c>
      <c r="V1186" s="21" t="str" cm="1">
        <f t="array" ref="V1186">_xlfn.XLOOKUP(Tabla15[[#This Row],[cedula]],MINC_022025[NUMERO_DOCUMENTO],LEFT(MINC_022025[GENERO],1))</f>
        <v>F</v>
      </c>
      <c r="W1186" s="56" t="str">
        <f>_xlfn.XLOOKUP(Tabla15[[#This Row],[DIRECCIÓN O DEPARTAMENTO]],MINC_022025[LUGAR_FUNCIONES],MINC_022025[LUGAR_FUNCIONES_CODIGO])</f>
        <v>01.83.00.10.00.00.03</v>
      </c>
      <c r="X1186" s="21">
        <f>LEN(Tabla15[[#This Row],[CODIGO LUGAR]])</f>
        <v>20</v>
      </c>
      <c r="Y1186" s="21" cm="1">
        <f t="array" ref="Y1186">_xlfn.IFS(Tabla15[[#This Row],[LARGO]]=5,1,Tabla15[[#This Row],[LARGO]]=8,2,Tabla15[[#This Row],[LARGO]]=11,3,Tabla15[[#This Row],[LARGO]]=14,4,Tabla15[[#This Row],[LARGO]]=17,5,Tabla15[[#This Row],[LARGO]]=20,6)</f>
        <v>6</v>
      </c>
    </row>
    <row r="1187" spans="1:25">
      <c r="A1187" s="89" t="str">
        <f>Tabla15[[#This Row],[cedula]]&amp;Tabla15[[#This Row],[CTA]]&amp;Tabla15[[#This Row],[prog]]</f>
        <v>013004965752.1.1.2.0801</v>
      </c>
      <c r="B1187" s="21" t="s">
        <v>1786</v>
      </c>
      <c r="C1187" s="35" t="s">
        <v>1807</v>
      </c>
      <c r="D1187" s="90" t="s">
        <v>5730</v>
      </c>
      <c r="E1187" s="90" t="s">
        <v>5731</v>
      </c>
      <c r="F1187" s="62" t="s">
        <v>1911</v>
      </c>
      <c r="G1187" s="35" t="s">
        <v>1713</v>
      </c>
      <c r="H1187" s="91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187" s="91" t="str">
        <f>_xlfn.XLOOKUP(Tabla15[[#This Row],[cedula]],MINC_022025[CATEGORIA_PROPIA],MINC_022025[CARGO],_xlfn.XLOOKUP(Tabla15[[#This Row],[COD]],TNOMINA[CODIGO],TNOMINA[cargo]))</f>
        <v>ANALISTA DE RECURSOS HUMANOS</v>
      </c>
      <c r="J1187" s="21" t="str">
        <f>_xlfn.XLOOKUP(Tabla15[[#This Row],[cedula]],MINC_022025[NUMERO_DOCUMENTO],MINC_022025[LUGAR_FUNCIONES])</f>
        <v>DIVISION DE GESTION Y SUPERVISION DE RECURSOS HUMANOS EN LAS DEPEDENCIAS-MC</v>
      </c>
      <c r="K1187" s="9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7" s="91" t="str">
        <f>_xlfn.XLOOKUP(Tabla15[[#This Row],[CARGO]],TSIMPLIFICADO[CARGO],TSIMPLIFICADO[CATEGORIA DEL SERVIDOR],Tabla15[[#This Row],[TIPO]])</f>
        <v>TEMPORALES</v>
      </c>
      <c r="M1187" s="91" t="str">
        <f>IF(Tabla15[[#This Row],[CTA]]="2.1.1.3.01","TRAMITE DE PENSION",IF(Tabla15[[#This Row],[CAT1]]&lt;&gt;"",Tabla15[[#This Row],[CAT1]],Tabla15[[#This Row],[CAT2]]))</f>
        <v>TEMPORALES</v>
      </c>
      <c r="N1187" s="86">
        <f>_xlfn.XLOOKUP(Tabla15[[#This Row],[cedula]],TFECHA[cedula],TFECHA[desde],"")</f>
        <v>45689</v>
      </c>
      <c r="O1187" s="86" t="str">
        <f>_xlfn.XLOOKUP(Tabla15[[#This Row],[cedula]],TFECHA[cedula],TFECHA[hasta],"")</f>
        <v>N/A</v>
      </c>
      <c r="P1187" s="57">
        <f>_xlfn.XLOOKUP(Tabla15[[#This Row],[COD]],TNOMINA[CODIGO],TNOMINA[sbruto])</f>
        <v>70000</v>
      </c>
      <c r="Q1187" s="92">
        <f>_xlfn.XLOOKUP(Tabla15[[#This Row],[COD]],TNOMINA[CODIGO],TNOMINA[ISR])</f>
        <v>5368.48</v>
      </c>
      <c r="R1187" s="92">
        <f>_xlfn.XLOOKUP(Tabla15[[#This Row],[COD]],TNOMINA[CODIGO],TNOMINA[SFS])</f>
        <v>2128</v>
      </c>
      <c r="S1187" s="92">
        <f>_xlfn.XLOOKUP(Tabla15[[#This Row],[COD]],TNOMINA[CODIGO],TNOMINA[AFP])</f>
        <v>2009</v>
      </c>
      <c r="T1187" s="92">
        <f>_xlfn.XLOOKUP(Tabla15[[#This Row],[COD]],TNOMINA[CODIGO],TNOMINA[Otros Descuentos])</f>
        <v>25318.920000000006</v>
      </c>
      <c r="U1187" s="92">
        <f>_xlfn.XLOOKUP(Tabla15[[#This Row],[COD]],TNOMINA[CODIGO],TNOMINA[sneto])</f>
        <v>35175.599999999999</v>
      </c>
      <c r="V1187" s="91" t="str" cm="1">
        <f t="array" ref="V1187">_xlfn.XLOOKUP(Tabla15[[#This Row],[cedula]],MINC_022025[NUMERO_DOCUMENTO],LEFT(MINC_022025[GENERO],1))</f>
        <v>F</v>
      </c>
      <c r="W1187" s="93" t="str">
        <f>_xlfn.XLOOKUP(Tabla15[[#This Row],[DIRECCIÓN O DEPARTAMENTO]],MINC_022025[LUGAR_FUNCIONES],MINC_022025[LUGAR_FUNCIONES_CODIGO])</f>
        <v>01.83.00.14.00.00.01</v>
      </c>
      <c r="X1187" s="91">
        <f>LEN(Tabla15[[#This Row],[CODIGO LUGAR]])</f>
        <v>20</v>
      </c>
      <c r="Y1187" s="91" cm="1">
        <f t="array" ref="Y1187">_xlfn.IFS(Tabla15[[#This Row],[LARGO]]=5,1,Tabla15[[#This Row],[LARGO]]=8,2,Tabla15[[#This Row],[LARGO]]=11,3,Tabla15[[#This Row],[LARGO]]=14,4,Tabla15[[#This Row],[LARGO]]=17,5,Tabla15[[#This Row],[LARGO]]=20,6)</f>
        <v>6</v>
      </c>
    </row>
    <row r="1188" spans="1:25">
      <c r="A1188" s="42" t="str">
        <f>Tabla15[[#This Row],[cedula]]&amp;Tabla15[[#This Row],[CTA]]&amp;Tabla15[[#This Row],[prog]]</f>
        <v>050002273622.1.1.2.0801</v>
      </c>
      <c r="B1188" s="21" t="s">
        <v>1786</v>
      </c>
      <c r="C1188" s="59" t="s">
        <v>1807</v>
      </c>
      <c r="D1188" s="59" t="s">
        <v>5730</v>
      </c>
      <c r="E1188" s="59" t="s">
        <v>5731</v>
      </c>
      <c r="F1188" s="59" t="s">
        <v>1911</v>
      </c>
      <c r="G1188" s="59" t="s">
        <v>2216</v>
      </c>
      <c r="H1188" s="21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188" s="21" t="str">
        <f>_xlfn.XLOOKUP(Tabla15[[#This Row],[cedula]],MINC_022025[CATEGORIA_PROPIA],MINC_022025[CARGO],_xlfn.XLOOKUP(Tabla15[[#This Row],[COD]],TNOMINA[CODIGO],TNOMINA[cargo]))</f>
        <v>ENCARGADO PROVINCIAL</v>
      </c>
      <c r="J1188" s="21" t="str">
        <f>_xlfn.XLOOKUP(Tabla15[[#This Row],[cedula]],MINC_022025[NUMERO_DOCUMENTO],MINC_022025[LUGAR_FUNCIONES])</f>
        <v>OFICINA PROVINCIAL DE LA CULTURA</v>
      </c>
      <c r="K11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8" s="21" t="str">
        <f>_xlfn.XLOOKUP(Tabla15[[#This Row],[CARGO]],TSIMPLIFICADO[CARGO],TSIMPLIFICADO[CATEGORIA DEL SERVIDOR],Tabla15[[#This Row],[TIPO]])</f>
        <v>TEMPORALES</v>
      </c>
      <c r="M1188" s="21" t="str">
        <f>IF(Tabla15[[#This Row],[CTA]]="2.1.1.3.01","TRAMITE DE PENSION",IF(Tabla15[[#This Row],[CAT1]]&lt;&gt;"",Tabla15[[#This Row],[CAT1]],Tabla15[[#This Row],[CAT2]]))</f>
        <v>TEMPORALES</v>
      </c>
      <c r="N1188" s="86">
        <f>_xlfn.XLOOKUP(Tabla15[[#This Row],[cedula]],TFECHA[cedula],TFECHA[desde],"")</f>
        <v>45323</v>
      </c>
      <c r="O1188" s="86" t="str">
        <f>_xlfn.XLOOKUP(Tabla15[[#This Row],[cedula]],TFECHA[cedula],TFECHA[hasta],"")</f>
        <v>N/A</v>
      </c>
      <c r="P1188" s="34">
        <f>_xlfn.XLOOKUP(Tabla15[[#This Row],[COD]],TNOMINA[CODIGO],TNOMINA[sbruto])</f>
        <v>95000</v>
      </c>
      <c r="Q1188" s="34">
        <f>_xlfn.XLOOKUP(Tabla15[[#This Row],[COD]],TNOMINA[CODIGO],TNOMINA[ISR])</f>
        <v>10929.24</v>
      </c>
      <c r="R1188" s="34">
        <f>_xlfn.XLOOKUP(Tabla15[[#This Row],[COD]],TNOMINA[CODIGO],TNOMINA[SFS])</f>
        <v>2888</v>
      </c>
      <c r="S1188" s="34">
        <f>_xlfn.XLOOKUP(Tabla15[[#This Row],[COD]],TNOMINA[CODIGO],TNOMINA[AFP])</f>
        <v>2726.5</v>
      </c>
      <c r="T1188" s="34">
        <f>_xlfn.XLOOKUP(Tabla15[[#This Row],[COD]],TNOMINA[CODIGO],TNOMINA[Otros Descuentos])</f>
        <v>25</v>
      </c>
      <c r="U1188" s="34">
        <f>_xlfn.XLOOKUP(Tabla15[[#This Row],[COD]],TNOMINA[CODIGO],TNOMINA[sneto])</f>
        <v>78431.259999999995</v>
      </c>
      <c r="V1188" s="21" t="str" cm="1">
        <f t="array" ref="V1188">_xlfn.XLOOKUP(Tabla15[[#This Row],[cedula]],MINC_022025[NUMERO_DOCUMENTO],LEFT(MINC_022025[GENERO],1))</f>
        <v>M</v>
      </c>
      <c r="W1188" s="56" t="str">
        <f>_xlfn.XLOOKUP(Tabla15[[#This Row],[DIRECCIÓN O DEPARTAMENTO]],MINC_022025[LUGAR_FUNCIONES],MINC_022025[LUGAR_FUNCIONES_CODIGO])</f>
        <v>01.83.06.00.02.00.01</v>
      </c>
      <c r="X1188" s="21">
        <f>LEN(Tabla15[[#This Row],[CODIGO LUGAR]])</f>
        <v>20</v>
      </c>
      <c r="Y1188" s="21" cm="1">
        <f t="array" ref="Y1188">_xlfn.IFS(Tabla15[[#This Row],[LARGO]]=5,1,Tabla15[[#This Row],[LARGO]]=8,2,Tabla15[[#This Row],[LARGO]]=11,3,Tabla15[[#This Row],[LARGO]]=14,4,Tabla15[[#This Row],[LARGO]]=17,5,Tabla15[[#This Row],[LARGO]]=20,6)</f>
        <v>6</v>
      </c>
    </row>
    <row r="1189" spans="1:25">
      <c r="A1189" s="42" t="str">
        <f>Tabla15[[#This Row],[cedula]]&amp;Tabla15[[#This Row],[CTA]]&amp;Tabla15[[#This Row],[prog]]</f>
        <v>012008789552.1.1.2.0801</v>
      </c>
      <c r="B1189" s="21" t="s">
        <v>1786</v>
      </c>
      <c r="C1189" s="59" t="s">
        <v>1807</v>
      </c>
      <c r="D1189" s="59" t="s">
        <v>5730</v>
      </c>
      <c r="E1189" s="59" t="s">
        <v>5731</v>
      </c>
      <c r="F1189" s="59" t="s">
        <v>1911</v>
      </c>
      <c r="G1189" s="59" t="s">
        <v>1997</v>
      </c>
      <c r="H1189" s="21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189" s="21" t="str">
        <f>_xlfn.XLOOKUP(Tabla15[[#This Row],[cedula]],MINC_022025[CATEGORIA_PROPIA],MINC_022025[CARGO],_xlfn.XLOOKUP(Tabla15[[#This Row],[COD]],TNOMINA[CODIGO],TNOMINA[cargo]))</f>
        <v>ENCARGADO PROVINCIAL</v>
      </c>
      <c r="J1189" s="21" t="str">
        <f>_xlfn.XLOOKUP(Tabla15[[#This Row],[cedula]],MINC_022025[NUMERO_DOCUMENTO],MINC_022025[LUGAR_FUNCIONES])</f>
        <v>OFICINA PROVINCIAL DE LA CULTURA</v>
      </c>
      <c r="K11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89" s="21" t="str">
        <f>_xlfn.XLOOKUP(Tabla15[[#This Row],[CARGO]],TSIMPLIFICADO[CARGO],TSIMPLIFICADO[CATEGORIA DEL SERVIDOR],Tabla15[[#This Row],[TIPO]])</f>
        <v>TEMPORALES</v>
      </c>
      <c r="M1189" s="21" t="str">
        <f>IF(Tabla15[[#This Row],[CTA]]="2.1.1.3.01","TRAMITE DE PENSION",IF(Tabla15[[#This Row],[CAT1]]&lt;&gt;"",Tabla15[[#This Row],[CAT1]],Tabla15[[#This Row],[CAT2]]))</f>
        <v>TEMPORALES</v>
      </c>
      <c r="N1189" s="86">
        <f>_xlfn.XLOOKUP(Tabla15[[#This Row],[cedula]],TFECHA[cedula],TFECHA[desde],"")</f>
        <v>45261</v>
      </c>
      <c r="O1189" s="86" t="str">
        <f>_xlfn.XLOOKUP(Tabla15[[#This Row],[cedula]],TFECHA[cedula],TFECHA[hasta],"")</f>
        <v>N/A</v>
      </c>
      <c r="P1189" s="34">
        <f>_xlfn.XLOOKUP(Tabla15[[#This Row],[COD]],TNOMINA[CODIGO],TNOMINA[sbruto])</f>
        <v>70000</v>
      </c>
      <c r="Q1189" s="34">
        <f>_xlfn.XLOOKUP(Tabla15[[#This Row],[COD]],TNOMINA[CODIGO],TNOMINA[ISR])</f>
        <v>5368.48</v>
      </c>
      <c r="R1189" s="34">
        <f>_xlfn.XLOOKUP(Tabla15[[#This Row],[COD]],TNOMINA[CODIGO],TNOMINA[SFS])</f>
        <v>2128</v>
      </c>
      <c r="S1189" s="34">
        <f>_xlfn.XLOOKUP(Tabla15[[#This Row],[COD]],TNOMINA[CODIGO],TNOMINA[AFP])</f>
        <v>2009</v>
      </c>
      <c r="T1189" s="34">
        <f>_xlfn.XLOOKUP(Tabla15[[#This Row],[COD]],TNOMINA[CODIGO],TNOMINA[Otros Descuentos])</f>
        <v>25.000000000007276</v>
      </c>
      <c r="U1189" s="34">
        <f>_xlfn.XLOOKUP(Tabla15[[#This Row],[COD]],TNOMINA[CODIGO],TNOMINA[sneto])</f>
        <v>60469.52</v>
      </c>
      <c r="V1189" s="21" t="str" cm="1">
        <f t="array" ref="V1189">_xlfn.XLOOKUP(Tabla15[[#This Row],[cedula]],MINC_022025[NUMERO_DOCUMENTO],LEFT(MINC_022025[GENERO],1))</f>
        <v>M</v>
      </c>
      <c r="W1189" s="56" t="str">
        <f>_xlfn.XLOOKUP(Tabla15[[#This Row],[DIRECCIÓN O DEPARTAMENTO]],MINC_022025[LUGAR_FUNCIONES],MINC_022025[LUGAR_FUNCIONES_CODIGO])</f>
        <v>01.83.06.00.02.00.01</v>
      </c>
      <c r="X1189" s="21">
        <f>LEN(Tabla15[[#This Row],[CODIGO LUGAR]])</f>
        <v>20</v>
      </c>
      <c r="Y1189" s="21" cm="1">
        <f t="array" ref="Y1189">_xlfn.IFS(Tabla15[[#This Row],[LARGO]]=5,1,Tabla15[[#This Row],[LARGO]]=8,2,Tabla15[[#This Row],[LARGO]]=11,3,Tabla15[[#This Row],[LARGO]]=14,4,Tabla15[[#This Row],[LARGO]]=17,5,Tabla15[[#This Row],[LARGO]]=20,6)</f>
        <v>6</v>
      </c>
    </row>
    <row r="1190" spans="1:25">
      <c r="A1190" s="42" t="str">
        <f>Tabla15[[#This Row],[cedula]]&amp;Tabla15[[#This Row],[CTA]]&amp;Tabla15[[#This Row],[prog]]</f>
        <v>077000606892.1.1.2.0801</v>
      </c>
      <c r="B1190" s="21" t="s">
        <v>1786</v>
      </c>
      <c r="C1190" s="59" t="s">
        <v>1807</v>
      </c>
      <c r="D1190" s="59" t="s">
        <v>5730</v>
      </c>
      <c r="E1190" s="59" t="s">
        <v>5731</v>
      </c>
      <c r="F1190" s="59" t="s">
        <v>1911</v>
      </c>
      <c r="G1190" s="59" t="s">
        <v>2007</v>
      </c>
      <c r="H1190" s="21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190" s="21" t="str">
        <f>_xlfn.XLOOKUP(Tabla15[[#This Row],[cedula]],MINC_022025[CATEGORIA_PROPIA],MINC_022025[CARGO],_xlfn.XLOOKUP(Tabla15[[#This Row],[COD]],TNOMINA[CODIGO],TNOMINA[cargo]))</f>
        <v>ENCARGADO PROVINCIAL</v>
      </c>
      <c r="J1190" s="21" t="str">
        <f>_xlfn.XLOOKUP(Tabla15[[#This Row],[cedula]],MINC_022025[NUMERO_DOCUMENTO],MINC_022025[LUGAR_FUNCIONES])</f>
        <v>OFICINA PROVINCIAL DE LA CULTURA</v>
      </c>
      <c r="K11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0" s="21" t="str">
        <f>_xlfn.XLOOKUP(Tabla15[[#This Row],[CARGO]],TSIMPLIFICADO[CARGO],TSIMPLIFICADO[CATEGORIA DEL SERVIDOR],Tabla15[[#This Row],[TIPO]])</f>
        <v>TEMPORALES</v>
      </c>
      <c r="M1190" s="21" t="str">
        <f>IF(Tabla15[[#This Row],[CTA]]="2.1.1.3.01","TRAMITE DE PENSION",IF(Tabla15[[#This Row],[CAT1]]&lt;&gt;"",Tabla15[[#This Row],[CAT1]],Tabla15[[#This Row],[CAT2]]))</f>
        <v>TEMPORALES</v>
      </c>
      <c r="N1190" s="86">
        <f>_xlfn.XLOOKUP(Tabla15[[#This Row],[cedula]],TFECHA[cedula],TFECHA[desde],"")</f>
        <v>45474</v>
      </c>
      <c r="O1190" s="86" t="str">
        <f>_xlfn.XLOOKUP(Tabla15[[#This Row],[cedula]],TFECHA[cedula],TFECHA[hasta],"")</f>
        <v>N/A</v>
      </c>
      <c r="P1190" s="34">
        <f>_xlfn.XLOOKUP(Tabla15[[#This Row],[COD]],TNOMINA[CODIGO],TNOMINA[sbruto])</f>
        <v>70000</v>
      </c>
      <c r="Q1190" s="34">
        <f>_xlfn.XLOOKUP(Tabla15[[#This Row],[COD]],TNOMINA[CODIGO],TNOMINA[ISR])</f>
        <v>5368.48</v>
      </c>
      <c r="R1190" s="34">
        <f>_xlfn.XLOOKUP(Tabla15[[#This Row],[COD]],TNOMINA[CODIGO],TNOMINA[SFS])</f>
        <v>2128</v>
      </c>
      <c r="S1190" s="34">
        <f>_xlfn.XLOOKUP(Tabla15[[#This Row],[COD]],TNOMINA[CODIGO],TNOMINA[AFP])</f>
        <v>2009</v>
      </c>
      <c r="T1190" s="34">
        <f>_xlfn.XLOOKUP(Tabla15[[#This Row],[COD]],TNOMINA[CODIGO],TNOMINA[Otros Descuentos])</f>
        <v>25.000000000007276</v>
      </c>
      <c r="U1190" s="34">
        <f>_xlfn.XLOOKUP(Tabla15[[#This Row],[COD]],TNOMINA[CODIGO],TNOMINA[sneto])</f>
        <v>60469.52</v>
      </c>
      <c r="V1190" s="21" t="str" cm="1">
        <f t="array" ref="V1190">_xlfn.XLOOKUP(Tabla15[[#This Row],[cedula]],MINC_022025[NUMERO_DOCUMENTO],LEFT(MINC_022025[GENERO],1))</f>
        <v>F</v>
      </c>
      <c r="W1190" s="56" t="str">
        <f>_xlfn.XLOOKUP(Tabla15[[#This Row],[DIRECCIÓN O DEPARTAMENTO]],MINC_022025[LUGAR_FUNCIONES],MINC_022025[LUGAR_FUNCIONES_CODIGO])</f>
        <v>01.83.06.00.02.00.01</v>
      </c>
      <c r="X1190" s="21">
        <f>LEN(Tabla15[[#This Row],[CODIGO LUGAR]])</f>
        <v>20</v>
      </c>
      <c r="Y1190" s="21" cm="1">
        <f t="array" ref="Y1190">_xlfn.IFS(Tabla15[[#This Row],[LARGO]]=5,1,Tabla15[[#This Row],[LARGO]]=8,2,Tabla15[[#This Row],[LARGO]]=11,3,Tabla15[[#This Row],[LARGO]]=14,4,Tabla15[[#This Row],[LARGO]]=17,5,Tabla15[[#This Row],[LARGO]]=20,6)</f>
        <v>6</v>
      </c>
    </row>
    <row r="1191" spans="1:25">
      <c r="A1191" s="42" t="str">
        <f>Tabla15[[#This Row],[cedula]]&amp;Tabla15[[#This Row],[CTA]]&amp;Tabla15[[#This Row],[prog]]</f>
        <v>069000045392.1.1.2.0801</v>
      </c>
      <c r="B1191" s="21" t="s">
        <v>1786</v>
      </c>
      <c r="C1191" s="59" t="s">
        <v>1807</v>
      </c>
      <c r="D1191" s="59" t="s">
        <v>5730</v>
      </c>
      <c r="E1191" s="59" t="s">
        <v>5731</v>
      </c>
      <c r="F1191" s="59" t="s">
        <v>1911</v>
      </c>
      <c r="G1191" s="59" t="s">
        <v>1704</v>
      </c>
      <c r="H1191" s="21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191" s="21" t="str">
        <f>_xlfn.XLOOKUP(Tabla15[[#This Row],[cedula]],MINC_022025[CATEGORIA_PROPIA],MINC_022025[CARGO],_xlfn.XLOOKUP(Tabla15[[#This Row],[COD]],TNOMINA[CODIGO],TNOMINA[cargo]))</f>
        <v>GESTOR CULTURAL</v>
      </c>
      <c r="J1191" s="21" t="str">
        <f>_xlfn.XLOOKUP(Tabla15[[#This Row],[cedula]],MINC_022025[NUMERO_DOCUMENTO],MINC_022025[LUGAR_FUNCIONES])</f>
        <v>OFICINA PROVINCIAL DE LA CULTURA</v>
      </c>
      <c r="K11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1" s="21" t="str">
        <f>_xlfn.XLOOKUP(Tabla15[[#This Row],[CARGO]],TSIMPLIFICADO[CARGO],TSIMPLIFICADO[CATEGORIA DEL SERVIDOR],Tabla15[[#This Row],[TIPO]])</f>
        <v>TEMPORALES</v>
      </c>
      <c r="M1191" s="21" t="str">
        <f>IF(Tabla15[[#This Row],[CTA]]="2.1.1.3.01","TRAMITE DE PENSION",IF(Tabla15[[#This Row],[CAT1]]&lt;&gt;"",Tabla15[[#This Row],[CAT1]],Tabla15[[#This Row],[CAT2]]))</f>
        <v>TEMPORALES</v>
      </c>
      <c r="N1191" s="86">
        <f>_xlfn.XLOOKUP(Tabla15[[#This Row],[cedula]],TFECHA[cedula],TFECHA[desde],"")</f>
        <v>45200</v>
      </c>
      <c r="O1191" s="86" t="str">
        <f>_xlfn.XLOOKUP(Tabla15[[#This Row],[cedula]],TFECHA[cedula],TFECHA[hasta],"")</f>
        <v>N/A</v>
      </c>
      <c r="P1191" s="34">
        <f>_xlfn.XLOOKUP(Tabla15[[#This Row],[COD]],TNOMINA[CODIGO],TNOMINA[sbruto])</f>
        <v>50000</v>
      </c>
      <c r="Q1191" s="34">
        <f>_xlfn.XLOOKUP(Tabla15[[#This Row],[COD]],TNOMINA[CODIGO],TNOMINA[ISR])</f>
        <v>1854</v>
      </c>
      <c r="R1191" s="34">
        <f>_xlfn.XLOOKUP(Tabla15[[#This Row],[COD]],TNOMINA[CODIGO],TNOMINA[SFS])</f>
        <v>1520</v>
      </c>
      <c r="S1191" s="34">
        <f>_xlfn.XLOOKUP(Tabla15[[#This Row],[COD]],TNOMINA[CODIGO],TNOMINA[AFP])</f>
        <v>1435</v>
      </c>
      <c r="T1191" s="34">
        <f>_xlfn.XLOOKUP(Tabla15[[#This Row],[COD]],TNOMINA[CODIGO],TNOMINA[Otros Descuentos])</f>
        <v>25</v>
      </c>
      <c r="U1191" s="34">
        <f>_xlfn.XLOOKUP(Tabla15[[#This Row],[COD]],TNOMINA[CODIGO],TNOMINA[sneto])</f>
        <v>45166</v>
      </c>
      <c r="V1191" s="21" t="str" cm="1">
        <f t="array" ref="V1191">_xlfn.XLOOKUP(Tabla15[[#This Row],[cedula]],MINC_022025[NUMERO_DOCUMENTO],LEFT(MINC_022025[GENERO],1))</f>
        <v>F</v>
      </c>
      <c r="W1191" s="56" t="str">
        <f>_xlfn.XLOOKUP(Tabla15[[#This Row],[DIRECCIÓN O DEPARTAMENTO]],MINC_022025[LUGAR_FUNCIONES],MINC_022025[LUGAR_FUNCIONES_CODIGO])</f>
        <v>01.83.06.00.02.00.01</v>
      </c>
      <c r="X1191" s="21">
        <f>LEN(Tabla15[[#This Row],[CODIGO LUGAR]])</f>
        <v>20</v>
      </c>
      <c r="Y1191" s="21" cm="1">
        <f t="array" ref="Y1191">_xlfn.IFS(Tabla15[[#This Row],[LARGO]]=5,1,Tabla15[[#This Row],[LARGO]]=8,2,Tabla15[[#This Row],[LARGO]]=11,3,Tabla15[[#This Row],[LARGO]]=14,4,Tabla15[[#This Row],[LARGO]]=17,5,Tabla15[[#This Row],[LARGO]]=20,6)</f>
        <v>6</v>
      </c>
    </row>
    <row r="1192" spans="1:25">
      <c r="A1192" s="42" t="str">
        <f>Tabla15[[#This Row],[cedula]]&amp;Tabla15[[#This Row],[CTA]]&amp;Tabla15[[#This Row],[prog]]</f>
        <v>065000126192.1.1.2.0801</v>
      </c>
      <c r="B1192" s="21" t="s">
        <v>1786</v>
      </c>
      <c r="C1192" s="59" t="s">
        <v>1807</v>
      </c>
      <c r="D1192" s="59" t="s">
        <v>5730</v>
      </c>
      <c r="E1192" s="59" t="s">
        <v>5731</v>
      </c>
      <c r="F1192" s="59" t="s">
        <v>1911</v>
      </c>
      <c r="G1192" s="59" t="s">
        <v>2144</v>
      </c>
      <c r="H1192" s="21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192" s="21" t="str">
        <f>_xlfn.XLOOKUP(Tabla15[[#This Row],[cedula]],MINC_022025[CATEGORIA_PROPIA],MINC_022025[CARGO],_xlfn.XLOOKUP(Tabla15[[#This Row],[COD]],TNOMINA[CODIGO],TNOMINA[cargo]))</f>
        <v>GESTOR CULTURAL</v>
      </c>
      <c r="J1192" s="21" t="str">
        <f>_xlfn.XLOOKUP(Tabla15[[#This Row],[cedula]],MINC_022025[NUMERO_DOCUMENTO],MINC_022025[LUGAR_FUNCIONES])</f>
        <v>OFICINA PROVINCIAL DE LA CULTURA</v>
      </c>
      <c r="K11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2" s="21" t="str">
        <f>_xlfn.XLOOKUP(Tabla15[[#This Row],[CARGO]],TSIMPLIFICADO[CARGO],TSIMPLIFICADO[CATEGORIA DEL SERVIDOR],Tabla15[[#This Row],[TIPO]])</f>
        <v>TEMPORALES</v>
      </c>
      <c r="M1192" s="21" t="str">
        <f>IF(Tabla15[[#This Row],[CTA]]="2.1.1.3.01","TRAMITE DE PENSION",IF(Tabla15[[#This Row],[CAT1]]&lt;&gt;"",Tabla15[[#This Row],[CAT1]],Tabla15[[#This Row],[CAT2]]))</f>
        <v>TEMPORALES</v>
      </c>
      <c r="N1192" s="86">
        <f>_xlfn.XLOOKUP(Tabla15[[#This Row],[cedula]],TFECHA[cedula],TFECHA[desde],"")</f>
        <v>45261</v>
      </c>
      <c r="O1192" s="86" t="str">
        <f>_xlfn.XLOOKUP(Tabla15[[#This Row],[cedula]],TFECHA[cedula],TFECHA[hasta],"")</f>
        <v>N/A</v>
      </c>
      <c r="P1192" s="34">
        <f>_xlfn.XLOOKUP(Tabla15[[#This Row],[COD]],TNOMINA[CODIGO],TNOMINA[sbruto])</f>
        <v>50000</v>
      </c>
      <c r="Q1192" s="34">
        <f>_xlfn.XLOOKUP(Tabla15[[#This Row],[COD]],TNOMINA[CODIGO],TNOMINA[ISR])</f>
        <v>1854</v>
      </c>
      <c r="R1192" s="34">
        <f>_xlfn.XLOOKUP(Tabla15[[#This Row],[COD]],TNOMINA[CODIGO],TNOMINA[SFS])</f>
        <v>1520</v>
      </c>
      <c r="S1192" s="34">
        <f>_xlfn.XLOOKUP(Tabla15[[#This Row],[COD]],TNOMINA[CODIGO],TNOMINA[AFP])</f>
        <v>1435</v>
      </c>
      <c r="T1192" s="34">
        <f>_xlfn.XLOOKUP(Tabla15[[#This Row],[COD]],TNOMINA[CODIGO],TNOMINA[Otros Descuentos])</f>
        <v>25</v>
      </c>
      <c r="U1192" s="34">
        <f>_xlfn.XLOOKUP(Tabla15[[#This Row],[COD]],TNOMINA[CODIGO],TNOMINA[sneto])</f>
        <v>45166</v>
      </c>
      <c r="V1192" s="21" t="str" cm="1">
        <f t="array" ref="V1192">_xlfn.XLOOKUP(Tabla15[[#This Row],[cedula]],MINC_022025[NUMERO_DOCUMENTO],LEFT(MINC_022025[GENERO],1))</f>
        <v>M</v>
      </c>
      <c r="W1192" s="56" t="str">
        <f>_xlfn.XLOOKUP(Tabla15[[#This Row],[DIRECCIÓN O DEPARTAMENTO]],MINC_022025[LUGAR_FUNCIONES],MINC_022025[LUGAR_FUNCIONES_CODIGO])</f>
        <v>01.83.06.00.02.00.01</v>
      </c>
      <c r="X1192" s="21">
        <f>LEN(Tabla15[[#This Row],[CODIGO LUGAR]])</f>
        <v>20</v>
      </c>
      <c r="Y1192" s="21" cm="1">
        <f t="array" ref="Y1192">_xlfn.IFS(Tabla15[[#This Row],[LARGO]]=5,1,Tabla15[[#This Row],[LARGO]]=8,2,Tabla15[[#This Row],[LARGO]]=11,3,Tabla15[[#This Row],[LARGO]]=14,4,Tabla15[[#This Row],[LARGO]]=17,5,Tabla15[[#This Row],[LARGO]]=20,6)</f>
        <v>6</v>
      </c>
    </row>
    <row r="1193" spans="1:25">
      <c r="A1193" s="42" t="str">
        <f>Tabla15[[#This Row],[cedula]]&amp;Tabla15[[#This Row],[CTA]]&amp;Tabla15[[#This Row],[prog]]</f>
        <v>001182164562.1.1.2.0801</v>
      </c>
      <c r="B1193" s="21" t="s">
        <v>1786</v>
      </c>
      <c r="C1193" s="59" t="s">
        <v>1807</v>
      </c>
      <c r="D1193" s="59" t="s">
        <v>5730</v>
      </c>
      <c r="E1193" s="59" t="s">
        <v>5731</v>
      </c>
      <c r="F1193" s="59" t="s">
        <v>1911</v>
      </c>
      <c r="G1193" s="59" t="s">
        <v>1660</v>
      </c>
      <c r="H1193" s="21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193" s="21" t="str">
        <f>_xlfn.XLOOKUP(Tabla15[[#This Row],[cedula]],MINC_022025[CATEGORIA_PROPIA],MINC_022025[CARGO],_xlfn.XLOOKUP(Tabla15[[#This Row],[COD]],TNOMINA[CODIGO],TNOMINA[cargo]))</f>
        <v>ENCARGADO PROVINCIAL</v>
      </c>
      <c r="J1193" s="21" t="str">
        <f>_xlfn.XLOOKUP(Tabla15[[#This Row],[cedula]],MINC_022025[NUMERO_DOCUMENTO],MINC_022025[LUGAR_FUNCIONES])</f>
        <v>OFICINA PROVINCIAL DE LA CULTURA</v>
      </c>
      <c r="K11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3" s="21" t="str">
        <f>_xlfn.XLOOKUP(Tabla15[[#This Row],[CARGO]],TSIMPLIFICADO[CARGO],TSIMPLIFICADO[CATEGORIA DEL SERVIDOR],Tabla15[[#This Row],[TIPO]])</f>
        <v>TEMPORALES</v>
      </c>
      <c r="M1193" s="21" t="str">
        <f>IF(Tabla15[[#This Row],[CTA]]="2.1.1.3.01","TRAMITE DE PENSION",IF(Tabla15[[#This Row],[CAT1]]&lt;&gt;"",Tabla15[[#This Row],[CAT1]],Tabla15[[#This Row],[CAT2]]))</f>
        <v>TEMPORALES</v>
      </c>
      <c r="N1193" s="86">
        <f>_xlfn.XLOOKUP(Tabla15[[#This Row],[cedula]],TFECHA[cedula],TFECHA[desde],"")</f>
        <v>45231</v>
      </c>
      <c r="O1193" s="86" t="str">
        <f>_xlfn.XLOOKUP(Tabla15[[#This Row],[cedula]],TFECHA[cedula],TFECHA[hasta],"")</f>
        <v>N/A</v>
      </c>
      <c r="P1193" s="34">
        <f>_xlfn.XLOOKUP(Tabla15[[#This Row],[COD]],TNOMINA[CODIGO],TNOMINA[sbruto])</f>
        <v>40000</v>
      </c>
      <c r="Q1193" s="34">
        <f>_xlfn.XLOOKUP(Tabla15[[#This Row],[COD]],TNOMINA[CODIGO],TNOMINA[ISR])</f>
        <v>442.65</v>
      </c>
      <c r="R1193" s="34">
        <f>_xlfn.XLOOKUP(Tabla15[[#This Row],[COD]],TNOMINA[CODIGO],TNOMINA[SFS])</f>
        <v>1216</v>
      </c>
      <c r="S1193" s="34">
        <f>_xlfn.XLOOKUP(Tabla15[[#This Row],[COD]],TNOMINA[CODIGO],TNOMINA[AFP])</f>
        <v>1148</v>
      </c>
      <c r="T1193" s="34">
        <f>_xlfn.XLOOKUP(Tabla15[[#This Row],[COD]],TNOMINA[CODIGO],TNOMINA[Otros Descuentos])</f>
        <v>25</v>
      </c>
      <c r="U1193" s="34">
        <f>_xlfn.XLOOKUP(Tabla15[[#This Row],[COD]],TNOMINA[CODIGO],TNOMINA[sneto])</f>
        <v>37168.35</v>
      </c>
      <c r="V1193" s="21" t="str" cm="1">
        <f t="array" ref="V1193">_xlfn.XLOOKUP(Tabla15[[#This Row],[cedula]],MINC_022025[NUMERO_DOCUMENTO],LEFT(MINC_022025[GENERO],1))</f>
        <v>M</v>
      </c>
      <c r="W1193" s="56" t="str">
        <f>_xlfn.XLOOKUP(Tabla15[[#This Row],[DIRECCIÓN O DEPARTAMENTO]],MINC_022025[LUGAR_FUNCIONES],MINC_022025[LUGAR_FUNCIONES_CODIGO])</f>
        <v>01.83.06.00.02.00.01</v>
      </c>
      <c r="X1193" s="21">
        <f>LEN(Tabla15[[#This Row],[CODIGO LUGAR]])</f>
        <v>20</v>
      </c>
      <c r="Y1193" s="21" cm="1">
        <f t="array" ref="Y1193">_xlfn.IFS(Tabla15[[#This Row],[LARGO]]=5,1,Tabla15[[#This Row],[LARGO]]=8,2,Tabla15[[#This Row],[LARGO]]=11,3,Tabla15[[#This Row],[LARGO]]=14,4,Tabla15[[#This Row],[LARGO]]=17,5,Tabla15[[#This Row],[LARGO]]=20,6)</f>
        <v>6</v>
      </c>
    </row>
    <row r="1194" spans="1:25">
      <c r="A1194" s="42" t="str">
        <f>Tabla15[[#This Row],[cedula]]&amp;Tabla15[[#This Row],[CTA]]&amp;Tabla15[[#This Row],[prog]]</f>
        <v>049003409792.1.1.2.0801</v>
      </c>
      <c r="B1194" s="21" t="s">
        <v>1786</v>
      </c>
      <c r="C1194" s="59" t="s">
        <v>1807</v>
      </c>
      <c r="D1194" s="59" t="s">
        <v>5730</v>
      </c>
      <c r="E1194" s="59" t="s">
        <v>5731</v>
      </c>
      <c r="F1194" s="59" t="s">
        <v>1911</v>
      </c>
      <c r="G1194" s="59" t="s">
        <v>1664</v>
      </c>
      <c r="H1194" s="21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194" s="21" t="str">
        <f>_xlfn.XLOOKUP(Tabla15[[#This Row],[cedula]],MINC_022025[CATEGORIA_PROPIA],MINC_022025[CARGO],_xlfn.XLOOKUP(Tabla15[[#This Row],[COD]],TNOMINA[CODIGO],TNOMINA[cargo]))</f>
        <v>ENCARGADO PROVINCIAL</v>
      </c>
      <c r="J1194" s="21" t="str">
        <f>_xlfn.XLOOKUP(Tabla15[[#This Row],[cedula]],MINC_022025[NUMERO_DOCUMENTO],MINC_022025[LUGAR_FUNCIONES])</f>
        <v>OFICINA PROVINCIAL DE LA CULTURA</v>
      </c>
      <c r="K11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4" s="21" t="str">
        <f>_xlfn.XLOOKUP(Tabla15[[#This Row],[CARGO]],TSIMPLIFICADO[CARGO],TSIMPLIFICADO[CATEGORIA DEL SERVIDOR],Tabla15[[#This Row],[TIPO]])</f>
        <v>TEMPORALES</v>
      </c>
      <c r="M1194" s="21" t="str">
        <f>IF(Tabla15[[#This Row],[CTA]]="2.1.1.3.01","TRAMITE DE PENSION",IF(Tabla15[[#This Row],[CAT1]]&lt;&gt;"",Tabla15[[#This Row],[CAT1]],Tabla15[[#This Row],[CAT2]]))</f>
        <v>TEMPORALES</v>
      </c>
      <c r="N1194" s="86">
        <f>_xlfn.XLOOKUP(Tabla15[[#This Row],[cedula]],TFECHA[cedula],TFECHA[desde],"")</f>
        <v>45231</v>
      </c>
      <c r="O1194" s="86" t="str">
        <f>_xlfn.XLOOKUP(Tabla15[[#This Row],[cedula]],TFECHA[cedula],TFECHA[hasta],"")</f>
        <v>N/A</v>
      </c>
      <c r="P1194" s="34">
        <f>_xlfn.XLOOKUP(Tabla15[[#This Row],[COD]],TNOMINA[CODIGO],TNOMINA[sbruto])</f>
        <v>40000</v>
      </c>
      <c r="Q1194" s="34">
        <f>_xlfn.XLOOKUP(Tabla15[[#This Row],[COD]],TNOMINA[CODIGO],TNOMINA[ISR])</f>
        <v>442.65</v>
      </c>
      <c r="R1194" s="34">
        <f>_xlfn.XLOOKUP(Tabla15[[#This Row],[COD]],TNOMINA[CODIGO],TNOMINA[SFS])</f>
        <v>1216</v>
      </c>
      <c r="S1194" s="34">
        <f>_xlfn.XLOOKUP(Tabla15[[#This Row],[COD]],TNOMINA[CODIGO],TNOMINA[AFP])</f>
        <v>1148</v>
      </c>
      <c r="T1194" s="34">
        <f>_xlfn.XLOOKUP(Tabla15[[#This Row],[COD]],TNOMINA[CODIGO],TNOMINA[Otros Descuentos])</f>
        <v>25</v>
      </c>
      <c r="U1194" s="34">
        <f>_xlfn.XLOOKUP(Tabla15[[#This Row],[COD]],TNOMINA[CODIGO],TNOMINA[sneto])</f>
        <v>37168.35</v>
      </c>
      <c r="V1194" s="21" t="str" cm="1">
        <f t="array" ref="V1194">_xlfn.XLOOKUP(Tabla15[[#This Row],[cedula]],MINC_022025[NUMERO_DOCUMENTO],LEFT(MINC_022025[GENERO],1))</f>
        <v>M</v>
      </c>
      <c r="W1194" s="56" t="str">
        <f>_xlfn.XLOOKUP(Tabla15[[#This Row],[DIRECCIÓN O DEPARTAMENTO]],MINC_022025[LUGAR_FUNCIONES],MINC_022025[LUGAR_FUNCIONES_CODIGO])</f>
        <v>01.83.06.00.02.00.01</v>
      </c>
      <c r="X1194" s="21">
        <f>LEN(Tabla15[[#This Row],[CODIGO LUGAR]])</f>
        <v>20</v>
      </c>
      <c r="Y1194" s="21" cm="1">
        <f t="array" ref="Y1194">_xlfn.IFS(Tabla15[[#This Row],[LARGO]]=5,1,Tabla15[[#This Row],[LARGO]]=8,2,Tabla15[[#This Row],[LARGO]]=11,3,Tabla15[[#This Row],[LARGO]]=14,4,Tabla15[[#This Row],[LARGO]]=17,5,Tabla15[[#This Row],[LARGO]]=20,6)</f>
        <v>6</v>
      </c>
    </row>
    <row r="1195" spans="1:25">
      <c r="A1195" s="42" t="str">
        <f>Tabla15[[#This Row],[cedula]]&amp;Tabla15[[#This Row],[CTA]]&amp;Tabla15[[#This Row],[prog]]</f>
        <v>045001570392.1.1.2.0801</v>
      </c>
      <c r="B1195" s="21" t="s">
        <v>1786</v>
      </c>
      <c r="C1195" s="59" t="s">
        <v>1807</v>
      </c>
      <c r="D1195" s="59" t="s">
        <v>5730</v>
      </c>
      <c r="E1195" s="59" t="s">
        <v>5731</v>
      </c>
      <c r="F1195" s="59" t="s">
        <v>1911</v>
      </c>
      <c r="G1195" s="59" t="s">
        <v>1670</v>
      </c>
      <c r="H1195" s="21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195" s="21" t="str">
        <f>_xlfn.XLOOKUP(Tabla15[[#This Row],[cedula]],MINC_022025[CATEGORIA_PROPIA],MINC_022025[CARGO],_xlfn.XLOOKUP(Tabla15[[#This Row],[COD]],TNOMINA[CODIGO],TNOMINA[cargo]))</f>
        <v>ENCARGADO PROVINCIAL</v>
      </c>
      <c r="J1195" s="21" t="str">
        <f>_xlfn.XLOOKUP(Tabla15[[#This Row],[cedula]],MINC_022025[NUMERO_DOCUMENTO],MINC_022025[LUGAR_FUNCIONES])</f>
        <v>OFICINA PROVINCIAL DE LA CULTURA</v>
      </c>
      <c r="K11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5" s="21" t="str">
        <f>_xlfn.XLOOKUP(Tabla15[[#This Row],[CARGO]],TSIMPLIFICADO[CARGO],TSIMPLIFICADO[CATEGORIA DEL SERVIDOR],Tabla15[[#This Row],[TIPO]])</f>
        <v>TEMPORALES</v>
      </c>
      <c r="M1195" s="21" t="str">
        <f>IF(Tabla15[[#This Row],[CTA]]="2.1.1.3.01","TRAMITE DE PENSION",IF(Tabla15[[#This Row],[CAT1]]&lt;&gt;"",Tabla15[[#This Row],[CAT1]],Tabla15[[#This Row],[CAT2]]))</f>
        <v>TEMPORALES</v>
      </c>
      <c r="N1195" s="86">
        <f>_xlfn.XLOOKUP(Tabla15[[#This Row],[cedula]],TFECHA[cedula],TFECHA[desde],"")</f>
        <v>45231</v>
      </c>
      <c r="O1195" s="86" t="str">
        <f>_xlfn.XLOOKUP(Tabla15[[#This Row],[cedula]],TFECHA[cedula],TFECHA[hasta],"")</f>
        <v>N/A</v>
      </c>
      <c r="P1195" s="34">
        <f>_xlfn.XLOOKUP(Tabla15[[#This Row],[COD]],TNOMINA[CODIGO],TNOMINA[sbruto])</f>
        <v>40000</v>
      </c>
      <c r="Q1195" s="34">
        <f>_xlfn.XLOOKUP(Tabla15[[#This Row],[COD]],TNOMINA[CODIGO],TNOMINA[ISR])</f>
        <v>442.65</v>
      </c>
      <c r="R1195" s="34">
        <f>_xlfn.XLOOKUP(Tabla15[[#This Row],[COD]],TNOMINA[CODIGO],TNOMINA[SFS])</f>
        <v>1216</v>
      </c>
      <c r="S1195" s="34">
        <f>_xlfn.XLOOKUP(Tabla15[[#This Row],[COD]],TNOMINA[CODIGO],TNOMINA[AFP])</f>
        <v>1148</v>
      </c>
      <c r="T1195" s="34">
        <f>_xlfn.XLOOKUP(Tabla15[[#This Row],[COD]],TNOMINA[CODIGO],TNOMINA[Otros Descuentos])</f>
        <v>25</v>
      </c>
      <c r="U1195" s="34">
        <f>_xlfn.XLOOKUP(Tabla15[[#This Row],[COD]],TNOMINA[CODIGO],TNOMINA[sneto])</f>
        <v>37168.35</v>
      </c>
      <c r="V1195" s="21" t="str" cm="1">
        <f t="array" ref="V1195">_xlfn.XLOOKUP(Tabla15[[#This Row],[cedula]],MINC_022025[NUMERO_DOCUMENTO],LEFT(MINC_022025[GENERO],1))</f>
        <v>M</v>
      </c>
      <c r="W1195" s="56" t="str">
        <f>_xlfn.XLOOKUP(Tabla15[[#This Row],[DIRECCIÓN O DEPARTAMENTO]],MINC_022025[LUGAR_FUNCIONES],MINC_022025[LUGAR_FUNCIONES_CODIGO])</f>
        <v>01.83.06.00.02.00.01</v>
      </c>
      <c r="X1195" s="21">
        <f>LEN(Tabla15[[#This Row],[CODIGO LUGAR]])</f>
        <v>20</v>
      </c>
      <c r="Y1195" s="21" cm="1">
        <f t="array" ref="Y1195">_xlfn.IFS(Tabla15[[#This Row],[LARGO]]=5,1,Tabla15[[#This Row],[LARGO]]=8,2,Tabla15[[#This Row],[LARGO]]=11,3,Tabla15[[#This Row],[LARGO]]=14,4,Tabla15[[#This Row],[LARGO]]=17,5,Tabla15[[#This Row],[LARGO]]=20,6)</f>
        <v>6</v>
      </c>
    </row>
    <row r="1196" spans="1:25">
      <c r="A1196" s="42" t="str">
        <f>Tabla15[[#This Row],[cedula]]&amp;Tabla15[[#This Row],[CTA]]&amp;Tabla15[[#This Row],[prog]]</f>
        <v>054012934432.1.1.2.0801</v>
      </c>
      <c r="B1196" s="21" t="s">
        <v>1786</v>
      </c>
      <c r="C1196" s="59" t="s">
        <v>1807</v>
      </c>
      <c r="D1196" s="59" t="s">
        <v>5730</v>
      </c>
      <c r="E1196" s="59" t="s">
        <v>5731</v>
      </c>
      <c r="F1196" s="59" t="s">
        <v>1911</v>
      </c>
      <c r="G1196" s="59" t="s">
        <v>2648</v>
      </c>
      <c r="H1196" s="21" t="str">
        <f>_xlfn.XLOOKUP(Tabla15[[#This Row],[cedula]],MINC_022025[CATEGORIA_PROPIA],MINC_022025[FECHA_INGRESO_PRIMER_CARGO],_xlfn.XLOOKUP(Tabla15[[#This Row],[COD]],TNOMINA[CODIGO],TNOMINA[nombre]))</f>
        <v>JENSY JOSE FERREIRAS RODRIGUEZ</v>
      </c>
      <c r="I1196" s="21" t="str">
        <f>_xlfn.XLOOKUP(Tabla15[[#This Row],[cedula]],MINC_022025[CATEGORIA_PROPIA],MINC_022025[CARGO],_xlfn.XLOOKUP(Tabla15[[#This Row],[COD]],TNOMINA[CODIGO],TNOMINA[cargo]))</f>
        <v>TECNICO DE REGISTRO DE OBRAS</v>
      </c>
      <c r="J1196" s="21" t="str">
        <f>_xlfn.XLOOKUP(Tabla15[[#This Row],[cedula]],MINC_022025[NUMERO_DOCUMENTO],MINC_022025[LUGAR_FUNCIONES])</f>
        <v>OFICINA PROVINCIAL DE LA CULTURA</v>
      </c>
      <c r="K11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6" s="21" t="str">
        <f>_xlfn.XLOOKUP(Tabla15[[#This Row],[CARGO]],TSIMPLIFICADO[CARGO],TSIMPLIFICADO[CATEGORIA DEL SERVIDOR],Tabla15[[#This Row],[TIPO]])</f>
        <v>TEMPORALES</v>
      </c>
      <c r="M1196" s="21" t="str">
        <f>IF(Tabla15[[#This Row],[CTA]]="2.1.1.3.01","TRAMITE DE PENSION",IF(Tabla15[[#This Row],[CAT1]]&lt;&gt;"",Tabla15[[#This Row],[CAT1]],Tabla15[[#This Row],[CAT2]]))</f>
        <v>TEMPORALES</v>
      </c>
      <c r="N1196" s="86">
        <f>_xlfn.XLOOKUP(Tabla15[[#This Row],[cedula]],TFECHA[cedula],TFECHA[desde],"")</f>
        <v>45261</v>
      </c>
      <c r="O1196" s="86" t="str">
        <f>_xlfn.XLOOKUP(Tabla15[[#This Row],[cedula]],TFECHA[cedula],TFECHA[hasta],"")</f>
        <v>N/A</v>
      </c>
      <c r="P1196" s="34">
        <f>_xlfn.XLOOKUP(Tabla15[[#This Row],[COD]],TNOMINA[CODIGO],TNOMINA[sbruto])</f>
        <v>40000</v>
      </c>
      <c r="Q1196" s="34">
        <f>_xlfn.XLOOKUP(Tabla15[[#This Row],[COD]],TNOMINA[CODIGO],TNOMINA[ISR])</f>
        <v>185.33</v>
      </c>
      <c r="R1196" s="34">
        <f>_xlfn.XLOOKUP(Tabla15[[#This Row],[COD]],TNOMINA[CODIGO],TNOMINA[SFS])</f>
        <v>1216</v>
      </c>
      <c r="S1196" s="34">
        <f>_xlfn.XLOOKUP(Tabla15[[#This Row],[COD]],TNOMINA[CODIGO],TNOMINA[AFP])</f>
        <v>1148</v>
      </c>
      <c r="T1196" s="34">
        <f>_xlfn.XLOOKUP(Tabla15[[#This Row],[COD]],TNOMINA[CODIGO],TNOMINA[Otros Descuentos])</f>
        <v>1740.4599999999991</v>
      </c>
      <c r="U1196" s="34">
        <f>_xlfn.XLOOKUP(Tabla15[[#This Row],[COD]],TNOMINA[CODIGO],TNOMINA[sneto])</f>
        <v>35710.21</v>
      </c>
      <c r="V1196" s="21" t="str" cm="1">
        <f t="array" ref="V1196">_xlfn.XLOOKUP(Tabla15[[#This Row],[cedula]],MINC_022025[NUMERO_DOCUMENTO],LEFT(MINC_022025[GENERO],1))</f>
        <v>M</v>
      </c>
      <c r="W1196" s="56" t="str">
        <f>_xlfn.XLOOKUP(Tabla15[[#This Row],[DIRECCIÓN O DEPARTAMENTO]],MINC_022025[LUGAR_FUNCIONES],MINC_022025[LUGAR_FUNCIONES_CODIGO])</f>
        <v>01.83.06.00.02.00.01</v>
      </c>
      <c r="X1196" s="21">
        <f>LEN(Tabla15[[#This Row],[CODIGO LUGAR]])</f>
        <v>20</v>
      </c>
      <c r="Y1196" s="21" cm="1">
        <f t="array" ref="Y1196">_xlfn.IFS(Tabla15[[#This Row],[LARGO]]=5,1,Tabla15[[#This Row],[LARGO]]=8,2,Tabla15[[#This Row],[LARGO]]=11,3,Tabla15[[#This Row],[LARGO]]=14,4,Tabla15[[#This Row],[LARGO]]=17,5,Tabla15[[#This Row],[LARGO]]=20,6)</f>
        <v>6</v>
      </c>
    </row>
    <row r="1197" spans="1:25">
      <c r="A1197" s="42" t="str">
        <f>Tabla15[[#This Row],[cedula]]&amp;Tabla15[[#This Row],[CTA]]&amp;Tabla15[[#This Row],[prog]]</f>
        <v>048000561542.1.1.2.0801</v>
      </c>
      <c r="B1197" s="21" t="s">
        <v>1786</v>
      </c>
      <c r="C1197" s="59" t="s">
        <v>1807</v>
      </c>
      <c r="D1197" s="59" t="s">
        <v>5730</v>
      </c>
      <c r="E1197" s="59" t="s">
        <v>5731</v>
      </c>
      <c r="F1197" s="59" t="s">
        <v>1911</v>
      </c>
      <c r="G1197" s="59" t="s">
        <v>1695</v>
      </c>
      <c r="H1197" s="21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197" s="21" t="str">
        <f>_xlfn.XLOOKUP(Tabla15[[#This Row],[cedula]],MINC_022025[CATEGORIA_PROPIA],MINC_022025[CARGO],_xlfn.XLOOKUP(Tabla15[[#This Row],[COD]],TNOMINA[CODIGO],TNOMINA[cargo]))</f>
        <v>ENCARGADO PROVINCIAL</v>
      </c>
      <c r="J1197" s="21" t="str">
        <f>_xlfn.XLOOKUP(Tabla15[[#This Row],[cedula]],MINC_022025[NUMERO_DOCUMENTO],MINC_022025[LUGAR_FUNCIONES])</f>
        <v>OFICINA PROVINCIAL DE LA CULTURA</v>
      </c>
      <c r="K11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7" s="21" t="str">
        <f>_xlfn.XLOOKUP(Tabla15[[#This Row],[CARGO]],TSIMPLIFICADO[CARGO],TSIMPLIFICADO[CATEGORIA DEL SERVIDOR],Tabla15[[#This Row],[TIPO]])</f>
        <v>TEMPORALES</v>
      </c>
      <c r="M1197" s="21" t="str">
        <f>IF(Tabla15[[#This Row],[CTA]]="2.1.1.3.01","TRAMITE DE PENSION",IF(Tabla15[[#This Row],[CAT1]]&lt;&gt;"",Tabla15[[#This Row],[CAT1]],Tabla15[[#This Row],[CAT2]]))</f>
        <v>TEMPORALES</v>
      </c>
      <c r="N1197" s="86">
        <f>_xlfn.XLOOKUP(Tabla15[[#This Row],[cedula]],TFECHA[cedula],TFECHA[desde],"")</f>
        <v>45597</v>
      </c>
      <c r="O1197" s="86" t="str">
        <f>_xlfn.XLOOKUP(Tabla15[[#This Row],[cedula]],TFECHA[cedula],TFECHA[hasta],"")</f>
        <v>N/A</v>
      </c>
      <c r="P1197" s="34">
        <f>_xlfn.XLOOKUP(Tabla15[[#This Row],[COD]],TNOMINA[CODIGO],TNOMINA[sbruto])</f>
        <v>40000</v>
      </c>
      <c r="Q1197" s="34">
        <f>_xlfn.XLOOKUP(Tabla15[[#This Row],[COD]],TNOMINA[CODIGO],TNOMINA[ISR])</f>
        <v>442.65</v>
      </c>
      <c r="R1197" s="34">
        <f>_xlfn.XLOOKUP(Tabla15[[#This Row],[COD]],TNOMINA[CODIGO],TNOMINA[SFS])</f>
        <v>1216</v>
      </c>
      <c r="S1197" s="34">
        <f>_xlfn.XLOOKUP(Tabla15[[#This Row],[COD]],TNOMINA[CODIGO],TNOMINA[AFP])</f>
        <v>1148</v>
      </c>
      <c r="T1197" s="34">
        <f>_xlfn.XLOOKUP(Tabla15[[#This Row],[COD]],TNOMINA[CODIGO],TNOMINA[Otros Descuentos])</f>
        <v>25</v>
      </c>
      <c r="U1197" s="34">
        <f>_xlfn.XLOOKUP(Tabla15[[#This Row],[COD]],TNOMINA[CODIGO],TNOMINA[sneto])</f>
        <v>37168.35</v>
      </c>
      <c r="V1197" s="21" t="str" cm="1">
        <f t="array" ref="V1197">_xlfn.XLOOKUP(Tabla15[[#This Row],[cedula]],MINC_022025[NUMERO_DOCUMENTO],LEFT(MINC_022025[GENERO],1))</f>
        <v>M</v>
      </c>
      <c r="W1197" s="56" t="str">
        <f>_xlfn.XLOOKUP(Tabla15[[#This Row],[DIRECCIÓN O DEPARTAMENTO]],MINC_022025[LUGAR_FUNCIONES],MINC_022025[LUGAR_FUNCIONES_CODIGO])</f>
        <v>01.83.06.00.02.00.01</v>
      </c>
      <c r="X1197" s="21">
        <f>LEN(Tabla15[[#This Row],[CODIGO LUGAR]])</f>
        <v>20</v>
      </c>
      <c r="Y1197" s="21" cm="1">
        <f t="array" ref="Y1197">_xlfn.IFS(Tabla15[[#This Row],[LARGO]]=5,1,Tabla15[[#This Row],[LARGO]]=8,2,Tabla15[[#This Row],[LARGO]]=11,3,Tabla15[[#This Row],[LARGO]]=14,4,Tabla15[[#This Row],[LARGO]]=17,5,Tabla15[[#This Row],[LARGO]]=20,6)</f>
        <v>6</v>
      </c>
    </row>
    <row r="1198" spans="1:25">
      <c r="A1198" s="42" t="str">
        <f>Tabla15[[#This Row],[cedula]]&amp;Tabla15[[#This Row],[CTA]]&amp;Tabla15[[#This Row],[prog]]</f>
        <v>047000085782.1.1.2.0801</v>
      </c>
      <c r="B1198" s="21" t="s">
        <v>1786</v>
      </c>
      <c r="C1198" s="59" t="s">
        <v>1807</v>
      </c>
      <c r="D1198" s="59" t="s">
        <v>5730</v>
      </c>
      <c r="E1198" s="59" t="s">
        <v>5731</v>
      </c>
      <c r="F1198" s="59" t="s">
        <v>1911</v>
      </c>
      <c r="G1198" s="59" t="s">
        <v>1706</v>
      </c>
      <c r="H1198" s="21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198" s="21" t="str">
        <f>_xlfn.XLOOKUP(Tabla15[[#This Row],[cedula]],MINC_022025[CATEGORIA_PROPIA],MINC_022025[CARGO],_xlfn.XLOOKUP(Tabla15[[#This Row],[COD]],TNOMINA[CODIGO],TNOMINA[cargo]))</f>
        <v>ENCARGADO PROVINCIAL</v>
      </c>
      <c r="J1198" s="21" t="str">
        <f>_xlfn.XLOOKUP(Tabla15[[#This Row],[cedula]],MINC_022025[NUMERO_DOCUMENTO],MINC_022025[LUGAR_FUNCIONES])</f>
        <v>OFICINA PROVINCIAL DE LA CULTURA</v>
      </c>
      <c r="K11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8" s="21" t="str">
        <f>_xlfn.XLOOKUP(Tabla15[[#This Row],[CARGO]],TSIMPLIFICADO[CARGO],TSIMPLIFICADO[CATEGORIA DEL SERVIDOR],Tabla15[[#This Row],[TIPO]])</f>
        <v>TEMPORALES</v>
      </c>
      <c r="M1198" s="21" t="str">
        <f>IF(Tabla15[[#This Row],[CTA]]="2.1.1.3.01","TRAMITE DE PENSION",IF(Tabla15[[#This Row],[CAT1]]&lt;&gt;"",Tabla15[[#This Row],[CAT1]],Tabla15[[#This Row],[CAT2]]))</f>
        <v>TEMPORALES</v>
      </c>
      <c r="N1198" s="86">
        <f>_xlfn.XLOOKUP(Tabla15[[#This Row],[cedula]],TFECHA[cedula],TFECHA[desde],"")</f>
        <v>45231</v>
      </c>
      <c r="O1198" s="86" t="str">
        <f>_xlfn.XLOOKUP(Tabla15[[#This Row],[cedula]],TFECHA[cedula],TFECHA[hasta],"")</f>
        <v>N/A</v>
      </c>
      <c r="P1198" s="34">
        <f>_xlfn.XLOOKUP(Tabla15[[#This Row],[COD]],TNOMINA[CODIGO],TNOMINA[sbruto])</f>
        <v>40000</v>
      </c>
      <c r="Q1198" s="34">
        <f>_xlfn.XLOOKUP(Tabla15[[#This Row],[COD]],TNOMINA[CODIGO],TNOMINA[ISR])</f>
        <v>442.65</v>
      </c>
      <c r="R1198" s="34">
        <f>_xlfn.XLOOKUP(Tabla15[[#This Row],[COD]],TNOMINA[CODIGO],TNOMINA[SFS])</f>
        <v>1216</v>
      </c>
      <c r="S1198" s="34">
        <f>_xlfn.XLOOKUP(Tabla15[[#This Row],[COD]],TNOMINA[CODIGO],TNOMINA[AFP])</f>
        <v>1148</v>
      </c>
      <c r="T1198" s="34">
        <f>_xlfn.XLOOKUP(Tabla15[[#This Row],[COD]],TNOMINA[CODIGO],TNOMINA[Otros Descuentos])</f>
        <v>25</v>
      </c>
      <c r="U1198" s="34">
        <f>_xlfn.XLOOKUP(Tabla15[[#This Row],[COD]],TNOMINA[CODIGO],TNOMINA[sneto])</f>
        <v>37168.35</v>
      </c>
      <c r="V1198" s="21" t="str" cm="1">
        <f t="array" ref="V1198">_xlfn.XLOOKUP(Tabla15[[#This Row],[cedula]],MINC_022025[NUMERO_DOCUMENTO],LEFT(MINC_022025[GENERO],1))</f>
        <v>M</v>
      </c>
      <c r="W1198" s="56" t="str">
        <f>_xlfn.XLOOKUP(Tabla15[[#This Row],[DIRECCIÓN O DEPARTAMENTO]],MINC_022025[LUGAR_FUNCIONES],MINC_022025[LUGAR_FUNCIONES_CODIGO])</f>
        <v>01.83.06.00.02.00.01</v>
      </c>
      <c r="X1198" s="21">
        <f>LEN(Tabla15[[#This Row],[CODIGO LUGAR]])</f>
        <v>20</v>
      </c>
      <c r="Y1198" s="21" cm="1">
        <f t="array" ref="Y1198">_xlfn.IFS(Tabla15[[#This Row],[LARGO]]=5,1,Tabla15[[#This Row],[LARGO]]=8,2,Tabla15[[#This Row],[LARGO]]=11,3,Tabla15[[#This Row],[LARGO]]=14,4,Tabla15[[#This Row],[LARGO]]=17,5,Tabla15[[#This Row],[LARGO]]=20,6)</f>
        <v>6</v>
      </c>
    </row>
    <row r="1199" spans="1:25">
      <c r="A1199" s="42" t="str">
        <f>Tabla15[[#This Row],[cedula]]&amp;Tabla15[[#This Row],[CTA]]&amp;Tabla15[[#This Row],[prog]]</f>
        <v>001163340042.1.1.2.0801</v>
      </c>
      <c r="B1199" s="21" t="s">
        <v>1786</v>
      </c>
      <c r="C1199" s="35" t="s">
        <v>1807</v>
      </c>
      <c r="D1199" s="35" t="s">
        <v>5730</v>
      </c>
      <c r="E1199" s="60" t="s">
        <v>5731</v>
      </c>
      <c r="F1199" s="35" t="s">
        <v>1911</v>
      </c>
      <c r="G1199" s="35" t="s">
        <v>1727</v>
      </c>
      <c r="H1199" s="21" t="str">
        <f>_xlfn.XLOOKUP(Tabla15[[#This Row],[cedula]],MINC_022025[CATEGORIA_PROPIA],MINC_022025[FECHA_INGRESO_PRIMER_CARGO],_xlfn.XLOOKUP(Tabla15[[#This Row],[COD]],TNOMINA[CODIGO],TNOMINA[nombre]))</f>
        <v>SANTIAGO PAULINO PEREZ</v>
      </c>
      <c r="I1199" s="21" t="str">
        <f>_xlfn.XLOOKUP(Tabla15[[#This Row],[cedula]],MINC_022025[CATEGORIA_PROPIA],MINC_022025[CARGO],_xlfn.XLOOKUP(Tabla15[[#This Row],[COD]],TNOMINA[CODIGO],TNOMINA[cargo]))</f>
        <v>ENCARGADO PROVINCIAL</v>
      </c>
      <c r="J1199" s="21" t="str">
        <f>_xlfn.XLOOKUP(Tabla15[[#This Row],[cedula]],MINC_022025[NUMERO_DOCUMENTO],MINC_022025[LUGAR_FUNCIONES])</f>
        <v>OFICINA PROVINCIAL DE LA CULTURA</v>
      </c>
      <c r="K11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199" s="21" t="str">
        <f>_xlfn.XLOOKUP(Tabla15[[#This Row],[CARGO]],TSIMPLIFICADO[CARGO],TSIMPLIFICADO[CATEGORIA DEL SERVIDOR],Tabla15[[#This Row],[TIPO]])</f>
        <v>TEMPORALES</v>
      </c>
      <c r="M1199" s="21" t="str">
        <f>IF(Tabla15[[#This Row],[CTA]]="2.1.1.3.01","TRAMITE DE PENSION",IF(Tabla15[[#This Row],[CAT1]]&lt;&gt;"",Tabla15[[#This Row],[CAT1]],Tabla15[[#This Row],[CAT2]]))</f>
        <v>TEMPORALES</v>
      </c>
      <c r="N1199" s="86">
        <f>_xlfn.XLOOKUP(Tabla15[[#This Row],[cedula]],TFECHA[cedula],TFECHA[desde],"")</f>
        <v>45231</v>
      </c>
      <c r="O1199" s="86" t="str">
        <f>_xlfn.XLOOKUP(Tabla15[[#This Row],[cedula]],TFECHA[cedula],TFECHA[hasta],"")</f>
        <v>N/A</v>
      </c>
      <c r="P1199" s="34">
        <f>_xlfn.XLOOKUP(Tabla15[[#This Row],[COD]],TNOMINA[CODIGO],TNOMINA[sbruto])</f>
        <v>40000</v>
      </c>
      <c r="Q1199" s="34">
        <f>_xlfn.XLOOKUP(Tabla15[[#This Row],[COD]],TNOMINA[CODIGO],TNOMINA[ISR])</f>
        <v>442.65</v>
      </c>
      <c r="R1199" s="34">
        <f>_xlfn.XLOOKUP(Tabla15[[#This Row],[COD]],TNOMINA[CODIGO],TNOMINA[SFS])</f>
        <v>1216</v>
      </c>
      <c r="S1199" s="34">
        <f>_xlfn.XLOOKUP(Tabla15[[#This Row],[COD]],TNOMINA[CODIGO],TNOMINA[AFP])</f>
        <v>1148</v>
      </c>
      <c r="T1199" s="34">
        <f>_xlfn.XLOOKUP(Tabla15[[#This Row],[COD]],TNOMINA[CODIGO],TNOMINA[Otros Descuentos])</f>
        <v>25</v>
      </c>
      <c r="U1199" s="34">
        <f>_xlfn.XLOOKUP(Tabla15[[#This Row],[COD]],TNOMINA[CODIGO],TNOMINA[sneto])</f>
        <v>37168.35</v>
      </c>
      <c r="V1199" s="21" t="str" cm="1">
        <f t="array" ref="V1199">_xlfn.XLOOKUP(Tabla15[[#This Row],[cedula]],MINC_022025[NUMERO_DOCUMENTO],LEFT(MINC_022025[GENERO],1))</f>
        <v>M</v>
      </c>
      <c r="W1199" s="56" t="str">
        <f>_xlfn.XLOOKUP(Tabla15[[#This Row],[DIRECCIÓN O DEPARTAMENTO]],MINC_022025[LUGAR_FUNCIONES],MINC_022025[LUGAR_FUNCIONES_CODIGO])</f>
        <v>01.83.06.00.02.00.01</v>
      </c>
      <c r="X1199" s="21">
        <f>LEN(Tabla15[[#This Row],[CODIGO LUGAR]])</f>
        <v>20</v>
      </c>
      <c r="Y1199" s="21" cm="1">
        <f t="array" ref="Y1199">_xlfn.IFS(Tabla15[[#This Row],[LARGO]]=5,1,Tabla15[[#This Row],[LARGO]]=8,2,Tabla15[[#This Row],[LARGO]]=11,3,Tabla15[[#This Row],[LARGO]]=14,4,Tabla15[[#This Row],[LARGO]]=17,5,Tabla15[[#This Row],[LARGO]]=20,6)</f>
        <v>6</v>
      </c>
    </row>
    <row r="1200" spans="1:25">
      <c r="A1200" s="42" t="str">
        <f>Tabla15[[#This Row],[cedula]]&amp;Tabla15[[#This Row],[CTA]]&amp;Tabla15[[#This Row],[prog]]</f>
        <v>044000138862.1.1.2.0801</v>
      </c>
      <c r="B1200" s="21" t="s">
        <v>1786</v>
      </c>
      <c r="C1200" s="59" t="s">
        <v>1807</v>
      </c>
      <c r="D1200" s="59" t="s">
        <v>5730</v>
      </c>
      <c r="E1200" s="59" t="s">
        <v>5731</v>
      </c>
      <c r="F1200" s="59" t="s">
        <v>1911</v>
      </c>
      <c r="G1200" s="59" t="s">
        <v>2130</v>
      </c>
      <c r="H1200" s="21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200" s="21" t="str">
        <f>_xlfn.XLOOKUP(Tabla15[[#This Row],[cedula]],MINC_022025[CATEGORIA_PROPIA],MINC_022025[CARGO],_xlfn.XLOOKUP(Tabla15[[#This Row],[COD]],TNOMINA[CODIGO],TNOMINA[cargo]))</f>
        <v>ENCARGADO PROVINCIAL</v>
      </c>
      <c r="J1200" s="21" t="str">
        <f>_xlfn.XLOOKUP(Tabla15[[#This Row],[cedula]],MINC_022025[NUMERO_DOCUMENTO],MINC_022025[LUGAR_FUNCIONES])</f>
        <v>OFICINA PROVINCIAL DE LA CULTURA</v>
      </c>
      <c r="K12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0" s="21" t="str">
        <f>_xlfn.XLOOKUP(Tabla15[[#This Row],[CARGO]],TSIMPLIFICADO[CARGO],TSIMPLIFICADO[CATEGORIA DEL SERVIDOR],Tabla15[[#This Row],[TIPO]])</f>
        <v>TEMPORALES</v>
      </c>
      <c r="M1200" s="21" t="str">
        <f>IF(Tabla15[[#This Row],[CTA]]="2.1.1.3.01","TRAMITE DE PENSION",IF(Tabla15[[#This Row],[CAT1]]&lt;&gt;"",Tabla15[[#This Row],[CAT1]],Tabla15[[#This Row],[CAT2]]))</f>
        <v>TEMPORALES</v>
      </c>
      <c r="N1200" s="86">
        <f>_xlfn.XLOOKUP(Tabla15[[#This Row],[cedula]],TFECHA[cedula],TFECHA[desde],"")</f>
        <v>45261</v>
      </c>
      <c r="O1200" s="86" t="str">
        <f>_xlfn.XLOOKUP(Tabla15[[#This Row],[cedula]],TFECHA[cedula],TFECHA[hasta],"")</f>
        <v>N/A</v>
      </c>
      <c r="P1200" s="34">
        <f>_xlfn.XLOOKUP(Tabla15[[#This Row],[COD]],TNOMINA[CODIGO],TNOMINA[sbruto])</f>
        <v>40000</v>
      </c>
      <c r="Q1200" s="34">
        <f>_xlfn.XLOOKUP(Tabla15[[#This Row],[COD]],TNOMINA[CODIGO],TNOMINA[ISR])</f>
        <v>442.65</v>
      </c>
      <c r="R1200" s="34">
        <f>_xlfn.XLOOKUP(Tabla15[[#This Row],[COD]],TNOMINA[CODIGO],TNOMINA[SFS])</f>
        <v>1216</v>
      </c>
      <c r="S1200" s="34">
        <f>_xlfn.XLOOKUP(Tabla15[[#This Row],[COD]],TNOMINA[CODIGO],TNOMINA[AFP])</f>
        <v>1148</v>
      </c>
      <c r="T1200" s="34">
        <f>_xlfn.XLOOKUP(Tabla15[[#This Row],[COD]],TNOMINA[CODIGO],TNOMINA[Otros Descuentos])</f>
        <v>25</v>
      </c>
      <c r="U1200" s="34">
        <f>_xlfn.XLOOKUP(Tabla15[[#This Row],[COD]],TNOMINA[CODIGO],TNOMINA[sneto])</f>
        <v>37168.35</v>
      </c>
      <c r="V1200" s="21" t="str" cm="1">
        <f t="array" ref="V1200">_xlfn.XLOOKUP(Tabla15[[#This Row],[cedula]],MINC_022025[NUMERO_DOCUMENTO],LEFT(MINC_022025[GENERO],1))</f>
        <v>F</v>
      </c>
      <c r="W1200" s="56" t="str">
        <f>_xlfn.XLOOKUP(Tabla15[[#This Row],[DIRECCIÓN O DEPARTAMENTO]],MINC_022025[LUGAR_FUNCIONES],MINC_022025[LUGAR_FUNCIONES_CODIGO])</f>
        <v>01.83.06.00.02.00.01</v>
      </c>
      <c r="X1200" s="21">
        <f>LEN(Tabla15[[#This Row],[CODIGO LUGAR]])</f>
        <v>20</v>
      </c>
      <c r="Y1200" s="21" cm="1">
        <f t="array" ref="Y1200">_xlfn.IFS(Tabla15[[#This Row],[LARGO]]=5,1,Tabla15[[#This Row],[LARGO]]=8,2,Tabla15[[#This Row],[LARGO]]=11,3,Tabla15[[#This Row],[LARGO]]=14,4,Tabla15[[#This Row],[LARGO]]=17,5,Tabla15[[#This Row],[LARGO]]=20,6)</f>
        <v>6</v>
      </c>
    </row>
    <row r="1201" spans="1:25">
      <c r="A1201" s="42" t="str">
        <f>Tabla15[[#This Row],[cedula]]&amp;Tabla15[[#This Row],[CTA]]&amp;Tabla15[[#This Row],[prog]]</f>
        <v>028001064822.1.1.2.0801</v>
      </c>
      <c r="B1201" s="21" t="s">
        <v>1786</v>
      </c>
      <c r="C1201" s="59" t="s">
        <v>1807</v>
      </c>
      <c r="D1201" s="59" t="s">
        <v>5730</v>
      </c>
      <c r="E1201" s="59" t="s">
        <v>5731</v>
      </c>
      <c r="F1201" s="59" t="s">
        <v>1911</v>
      </c>
      <c r="G1201" s="59" t="s">
        <v>2100</v>
      </c>
      <c r="H1201" s="21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201" s="21" t="str">
        <f>_xlfn.XLOOKUP(Tabla15[[#This Row],[cedula]],MINC_022025[CATEGORIA_PROPIA],MINC_022025[CARGO],_xlfn.XLOOKUP(Tabla15[[#This Row],[COD]],TNOMINA[CODIGO],TNOMINA[cargo]))</f>
        <v>ENCARGADO PROVINCIAL</v>
      </c>
      <c r="J1201" s="21" t="str">
        <f>_xlfn.XLOOKUP(Tabla15[[#This Row],[cedula]],MINC_022025[NUMERO_DOCUMENTO],MINC_022025[LUGAR_FUNCIONES])</f>
        <v>OFICINA PROVINCIAL DE LA CULTURA</v>
      </c>
      <c r="K12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1" s="21" t="str">
        <f>_xlfn.XLOOKUP(Tabla15[[#This Row],[CARGO]],TSIMPLIFICADO[CARGO],TSIMPLIFICADO[CATEGORIA DEL SERVIDOR],Tabla15[[#This Row],[TIPO]])</f>
        <v>TEMPORALES</v>
      </c>
      <c r="M1201" s="21" t="str">
        <f>IF(Tabla15[[#This Row],[CTA]]="2.1.1.3.01","TRAMITE DE PENSION",IF(Tabla15[[#This Row],[CAT1]]&lt;&gt;"",Tabla15[[#This Row],[CAT1]],Tabla15[[#This Row],[CAT2]]))</f>
        <v>TEMPORALES</v>
      </c>
      <c r="N1201" s="86">
        <f>_xlfn.XLOOKUP(Tabla15[[#This Row],[cedula]],TFECHA[cedula],TFECHA[desde],"")</f>
        <v>45261</v>
      </c>
      <c r="O1201" s="86" t="str">
        <f>_xlfn.XLOOKUP(Tabla15[[#This Row],[cedula]],TFECHA[cedula],TFECHA[hasta],"")</f>
        <v>N/A</v>
      </c>
      <c r="P1201" s="34">
        <f>_xlfn.XLOOKUP(Tabla15[[#This Row],[COD]],TNOMINA[CODIGO],TNOMINA[sbruto])</f>
        <v>31500</v>
      </c>
      <c r="Q1201" s="34">
        <f>_xlfn.XLOOKUP(Tabla15[[#This Row],[COD]],TNOMINA[CODIGO],TNOMINA[ISR])</f>
        <v>0</v>
      </c>
      <c r="R1201" s="34">
        <f>_xlfn.XLOOKUP(Tabla15[[#This Row],[COD]],TNOMINA[CODIGO],TNOMINA[SFS])</f>
        <v>957.6</v>
      </c>
      <c r="S1201" s="34">
        <f>_xlfn.XLOOKUP(Tabla15[[#This Row],[COD]],TNOMINA[CODIGO],TNOMINA[AFP])</f>
        <v>904.05</v>
      </c>
      <c r="T1201" s="34">
        <f>_xlfn.XLOOKUP(Tabla15[[#This Row],[COD]],TNOMINA[CODIGO],TNOMINA[Otros Descuentos])</f>
        <v>0</v>
      </c>
      <c r="U1201" s="34">
        <f>_xlfn.XLOOKUP(Tabla15[[#This Row],[COD]],TNOMINA[CODIGO],TNOMINA[sneto])</f>
        <v>29613.35</v>
      </c>
      <c r="V1201" s="21" t="str" cm="1">
        <f t="array" ref="V1201">_xlfn.XLOOKUP(Tabla15[[#This Row],[cedula]],MINC_022025[NUMERO_DOCUMENTO],LEFT(MINC_022025[GENERO],1))</f>
        <v>M</v>
      </c>
      <c r="W1201" s="56" t="str">
        <f>_xlfn.XLOOKUP(Tabla15[[#This Row],[DIRECCIÓN O DEPARTAMENTO]],MINC_022025[LUGAR_FUNCIONES],MINC_022025[LUGAR_FUNCIONES_CODIGO])</f>
        <v>01.83.06.00.02.00.01</v>
      </c>
      <c r="X1201" s="21">
        <f>LEN(Tabla15[[#This Row],[CODIGO LUGAR]])</f>
        <v>20</v>
      </c>
      <c r="Y1201" s="21" cm="1">
        <f t="array" ref="Y1201">_xlfn.IFS(Tabla15[[#This Row],[LARGO]]=5,1,Tabla15[[#This Row],[LARGO]]=8,2,Tabla15[[#This Row],[LARGO]]=11,3,Tabla15[[#This Row],[LARGO]]=14,4,Tabla15[[#This Row],[LARGO]]=17,5,Tabla15[[#This Row],[LARGO]]=20,6)</f>
        <v>6</v>
      </c>
    </row>
    <row r="1202" spans="1:25">
      <c r="A1202" s="42" t="str">
        <f>Tabla15[[#This Row],[cedula]]&amp;Tabla15[[#This Row],[CTA]]&amp;Tabla15[[#This Row],[prog]]</f>
        <v>071000446972.1.1.2.0801</v>
      </c>
      <c r="B1202" s="21" t="s">
        <v>1786</v>
      </c>
      <c r="C1202" s="59" t="s">
        <v>1807</v>
      </c>
      <c r="D1202" s="59" t="s">
        <v>5730</v>
      </c>
      <c r="E1202" s="59" t="s">
        <v>5731</v>
      </c>
      <c r="F1202" s="59" t="s">
        <v>1911</v>
      </c>
      <c r="G1202" s="59" t="s">
        <v>1673</v>
      </c>
      <c r="H1202" s="21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202" s="21" t="str">
        <f>_xlfn.XLOOKUP(Tabla15[[#This Row],[cedula]],MINC_022025[CATEGORIA_PROPIA],MINC_022025[CARGO],_xlfn.XLOOKUP(Tabla15[[#This Row],[COD]],TNOMINA[CODIGO],TNOMINA[cargo]))</f>
        <v>ENCARGADO MUNICIPAL</v>
      </c>
      <c r="J1202" s="21" t="str">
        <f>_xlfn.XLOOKUP(Tabla15[[#This Row],[cedula]],MINC_022025[NUMERO_DOCUMENTO],MINC_022025[LUGAR_FUNCIONES])</f>
        <v>OFICINA MUNICIPAL DE LA CULTURA</v>
      </c>
      <c r="K12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2" s="21" t="str">
        <f>_xlfn.XLOOKUP(Tabla15[[#This Row],[CARGO]],TSIMPLIFICADO[CARGO],TSIMPLIFICADO[CATEGORIA DEL SERVIDOR],Tabla15[[#This Row],[TIPO]])</f>
        <v>TEMPORALES</v>
      </c>
      <c r="M1202" s="21" t="str">
        <f>IF(Tabla15[[#This Row],[CTA]]="2.1.1.3.01","TRAMITE DE PENSION",IF(Tabla15[[#This Row],[CAT1]]&lt;&gt;"",Tabla15[[#This Row],[CAT1]],Tabla15[[#This Row],[CAT2]]))</f>
        <v>TEMPORALES</v>
      </c>
      <c r="N1202" s="86">
        <f>_xlfn.XLOOKUP(Tabla15[[#This Row],[cedula]],TFECHA[cedula],TFECHA[desde],"")</f>
        <v>45231</v>
      </c>
      <c r="O1202" s="86" t="str">
        <f>_xlfn.XLOOKUP(Tabla15[[#This Row],[cedula]],TFECHA[cedula],TFECHA[hasta],"")</f>
        <v>N/A</v>
      </c>
      <c r="P1202" s="34">
        <f>_xlfn.XLOOKUP(Tabla15[[#This Row],[COD]],TNOMINA[CODIGO],TNOMINA[sbruto])</f>
        <v>40000</v>
      </c>
      <c r="Q1202" s="34">
        <f>_xlfn.XLOOKUP(Tabla15[[#This Row],[COD]],TNOMINA[CODIGO],TNOMINA[ISR])</f>
        <v>442.65</v>
      </c>
      <c r="R1202" s="34">
        <f>_xlfn.XLOOKUP(Tabla15[[#This Row],[COD]],TNOMINA[CODIGO],TNOMINA[SFS])</f>
        <v>1216</v>
      </c>
      <c r="S1202" s="34">
        <f>_xlfn.XLOOKUP(Tabla15[[#This Row],[COD]],TNOMINA[CODIGO],TNOMINA[AFP])</f>
        <v>1148</v>
      </c>
      <c r="T1202" s="34">
        <f>_xlfn.XLOOKUP(Tabla15[[#This Row],[COD]],TNOMINA[CODIGO],TNOMINA[Otros Descuentos])</f>
        <v>25</v>
      </c>
      <c r="U1202" s="34">
        <f>_xlfn.XLOOKUP(Tabla15[[#This Row],[COD]],TNOMINA[CODIGO],TNOMINA[sneto])</f>
        <v>37168.35</v>
      </c>
      <c r="V1202" s="21" t="str" cm="1">
        <f t="array" ref="V1202">_xlfn.XLOOKUP(Tabla15[[#This Row],[cedula]],MINC_022025[NUMERO_DOCUMENTO],LEFT(MINC_022025[GENERO],1))</f>
        <v>F</v>
      </c>
      <c r="W1202" s="56" t="str">
        <f>_xlfn.XLOOKUP(Tabla15[[#This Row],[DIRECCIÓN O DEPARTAMENTO]],MINC_022025[LUGAR_FUNCIONES],MINC_022025[LUGAR_FUNCIONES_CODIGO])</f>
        <v>01.83.06.00.02.00.02</v>
      </c>
      <c r="X1202" s="21">
        <f>LEN(Tabla15[[#This Row],[CODIGO LUGAR]])</f>
        <v>20</v>
      </c>
      <c r="Y1202" s="21" cm="1">
        <f t="array" ref="Y1202">_xlfn.IFS(Tabla15[[#This Row],[LARGO]]=5,1,Tabla15[[#This Row],[LARGO]]=8,2,Tabla15[[#This Row],[LARGO]]=11,3,Tabla15[[#This Row],[LARGO]]=14,4,Tabla15[[#This Row],[LARGO]]=17,5,Tabla15[[#This Row],[LARGO]]=20,6)</f>
        <v>6</v>
      </c>
    </row>
    <row r="1203" spans="1:25">
      <c r="A1203" s="42" t="str">
        <f>Tabla15[[#This Row],[cedula]]&amp;Tabla15[[#This Row],[CTA]]&amp;Tabla15[[#This Row],[prog]]</f>
        <v>402201188282.1.1.2.0901</v>
      </c>
      <c r="B1203" s="21" t="s">
        <v>2292</v>
      </c>
      <c r="C1203" s="59" t="s">
        <v>1807</v>
      </c>
      <c r="D1203" s="59" t="s">
        <v>5730</v>
      </c>
      <c r="E1203" s="59" t="s">
        <v>5731</v>
      </c>
      <c r="F1203" s="59" t="s">
        <v>2293</v>
      </c>
      <c r="G1203" s="59" t="s">
        <v>2974</v>
      </c>
      <c r="H1203" s="21" t="str">
        <f>_xlfn.XLOOKUP(Tabla15[[#This Row],[cedula]],MINC_022025[CATEGORIA_PROPIA],MINC_022025[FECHA_INGRESO_PRIMER_CARGO],_xlfn.XLOOKUP(Tabla15[[#This Row],[COD]],TNOMINA[CODIGO],TNOMINA[nombre]))</f>
        <v>DEISON MANUEL MARMOLEJOS ARIAS</v>
      </c>
      <c r="I1203" s="21" t="str">
        <f>_xlfn.XLOOKUP(Tabla15[[#This Row],[cedula]],MINC_022025[CATEGORIA_PROPIA],MINC_022025[CARGO],_xlfn.XLOOKUP(Tabla15[[#This Row],[COD]],TNOMINA[CODIGO],TNOMINA[cargo]))</f>
        <v>PROF. DE GUITARRA</v>
      </c>
      <c r="J1203" s="21" t="str">
        <f>_xlfn.XLOOKUP(Tabla15[[#This Row],[cedula]],MINC_022025[NUMERO_DOCUMENTO],MINC_022025[LUGAR_FUNCIONES])</f>
        <v>MINISTERIO DE CULTURA</v>
      </c>
      <c r="K12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3" s="21" t="str">
        <f>_xlfn.XLOOKUP(Tabla15[[#This Row],[CARGO]],TSIMPLIFICADO[CARGO],TSIMPLIFICADO[CATEGORIA DEL SERVIDOR],Tabla15[[#This Row],[TIPO]])</f>
        <v>CARACTER EVENTUAL</v>
      </c>
      <c r="M1203" s="21" t="str">
        <f>IF(Tabla15[[#This Row],[CTA]]="2.1.1.3.01","TRAMITE DE PENSION",IF(Tabla15[[#This Row],[CAT1]]&lt;&gt;"",Tabla15[[#This Row],[CAT1]],Tabla15[[#This Row],[CAT2]]))</f>
        <v>CARACTER EVENTUAL</v>
      </c>
      <c r="N1203" s="86">
        <f>_xlfn.XLOOKUP(Tabla15[[#This Row],[cedula]],TFECHA[cedula],TFECHA[desde],"")</f>
        <v>45658</v>
      </c>
      <c r="O1203" s="86">
        <f>_xlfn.XLOOKUP(Tabla15[[#This Row],[cedula]],TFECHA[cedula],TFECHA[hasta],"")</f>
        <v>45808</v>
      </c>
      <c r="P1203" s="34">
        <f>_xlfn.XLOOKUP(Tabla15[[#This Row],[COD]],TNOMINA[CODIGO],TNOMINA[sbruto])</f>
        <v>15000</v>
      </c>
      <c r="Q1203" s="34">
        <f>_xlfn.XLOOKUP(Tabla15[[#This Row],[COD]],TNOMINA[CODIGO],TNOMINA[ISR])</f>
        <v>0</v>
      </c>
      <c r="R1203" s="34">
        <f>_xlfn.XLOOKUP(Tabla15[[#This Row],[COD]],TNOMINA[CODIGO],TNOMINA[SFS])</f>
        <v>456</v>
      </c>
      <c r="S1203" s="34">
        <f>_xlfn.XLOOKUP(Tabla15[[#This Row],[COD]],TNOMINA[CODIGO],TNOMINA[AFP])</f>
        <v>430.5</v>
      </c>
      <c r="T1203" s="34">
        <f>_xlfn.XLOOKUP(Tabla15[[#This Row],[COD]],TNOMINA[CODIGO],TNOMINA[Otros Descuentos])</f>
        <v>0</v>
      </c>
      <c r="U1203" s="34">
        <f>_xlfn.XLOOKUP(Tabla15[[#This Row],[COD]],TNOMINA[CODIGO],TNOMINA[sneto])</f>
        <v>14088.5</v>
      </c>
      <c r="V1203" s="21" t="str" cm="1">
        <f t="array" ref="V1203">_xlfn.XLOOKUP(Tabla15[[#This Row],[cedula]],MINC_022025[NUMERO_DOCUMENTO],LEFT(MINC_022025[GENERO],1))</f>
        <v>M</v>
      </c>
      <c r="W1203" s="56" t="str">
        <f>_xlfn.XLOOKUP(Tabla15[[#This Row],[DIRECCIÓN O DEPARTAMENTO]],MINC_022025[LUGAR_FUNCIONES],MINC_022025[LUGAR_FUNCIONES_CODIGO])</f>
        <v>01.83</v>
      </c>
      <c r="X1203" s="21">
        <f>LEN(Tabla15[[#This Row],[CODIGO LUGAR]])</f>
        <v>5</v>
      </c>
      <c r="Y1203" s="21" cm="1">
        <f t="array" ref="Y1203">_xlfn.IFS(Tabla15[[#This Row],[LARGO]]=5,1,Tabla15[[#This Row],[LARGO]]=8,2,Tabla15[[#This Row],[LARGO]]=11,3,Tabla15[[#This Row],[LARGO]]=14,4,Tabla15[[#This Row],[LARGO]]=17,5,Tabla15[[#This Row],[LARGO]]=20,6)</f>
        <v>1</v>
      </c>
    </row>
    <row r="1204" spans="1:25">
      <c r="A1204" s="42" t="str">
        <f>Tabla15[[#This Row],[cedula]]&amp;Tabla15[[#This Row],[CTA]]&amp;Tabla15[[#This Row],[prog]]</f>
        <v>402101878092.1.1.2.0901</v>
      </c>
      <c r="B1204" s="21" t="s">
        <v>2292</v>
      </c>
      <c r="C1204" s="35" t="s">
        <v>1807</v>
      </c>
      <c r="D1204" s="35" t="s">
        <v>5730</v>
      </c>
      <c r="E1204" s="60" t="s">
        <v>5731</v>
      </c>
      <c r="F1204" s="35" t="s">
        <v>2293</v>
      </c>
      <c r="G1204" s="35" t="s">
        <v>4745</v>
      </c>
      <c r="H1204" s="21" t="str">
        <f>_xlfn.XLOOKUP(Tabla15[[#This Row],[cedula]],MINC_022025[CATEGORIA_PROPIA],MINC_022025[FECHA_INGRESO_PRIMER_CARGO],_xlfn.XLOOKUP(Tabla15[[#This Row],[COD]],TNOMINA[CODIGO],TNOMINA[nombre]))</f>
        <v>GILARY MARIEL MATOS MATOS</v>
      </c>
      <c r="I1204" s="21" t="str">
        <f>_xlfn.XLOOKUP(Tabla15[[#This Row],[cedula]],MINC_022025[CATEGORIA_PROPIA],MINC_022025[CARGO],_xlfn.XLOOKUP(Tabla15[[#This Row],[COD]],TNOMINA[CODIGO],TNOMINA[cargo]))</f>
        <v>PROFESOR(A) DE PINTURA</v>
      </c>
      <c r="J1204" s="21" t="str">
        <f>_xlfn.XLOOKUP(Tabla15[[#This Row],[cedula]],MINC_022025[NUMERO_DOCUMENTO],MINC_022025[LUGAR_FUNCIONES])</f>
        <v>MINISTERIO DE CULTURA</v>
      </c>
      <c r="K12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4" s="21" t="str">
        <f>_xlfn.XLOOKUP(Tabla15[[#This Row],[CARGO]],TSIMPLIFICADO[CARGO],TSIMPLIFICADO[CATEGORIA DEL SERVIDOR],Tabla15[[#This Row],[TIPO]])</f>
        <v>CARACTER EVENTUAL</v>
      </c>
      <c r="M1204" s="21" t="str">
        <f>IF(Tabla15[[#This Row],[CTA]]="2.1.1.3.01","TRAMITE DE PENSION",IF(Tabla15[[#This Row],[CAT1]]&lt;&gt;"",Tabla15[[#This Row],[CAT1]],Tabla15[[#This Row],[CAT2]]))</f>
        <v>CARACTER EVENTUAL</v>
      </c>
      <c r="N1204" s="86">
        <f>_xlfn.XLOOKUP(Tabla15[[#This Row],[cedula]],TFECHA[cedula],TFECHA[desde],"")</f>
        <v>45566</v>
      </c>
      <c r="O1204" s="86">
        <f>_xlfn.XLOOKUP(Tabla15[[#This Row],[cedula]],TFECHA[cedula],TFECHA[hasta],"")</f>
        <v>45747</v>
      </c>
      <c r="P1204" s="34">
        <f>_xlfn.XLOOKUP(Tabla15[[#This Row],[COD]],TNOMINA[CODIGO],TNOMINA[sbruto])</f>
        <v>15000</v>
      </c>
      <c r="Q1204" s="34">
        <f>_xlfn.XLOOKUP(Tabla15[[#This Row],[COD]],TNOMINA[CODIGO],TNOMINA[ISR])</f>
        <v>0</v>
      </c>
      <c r="R1204" s="34">
        <f>_xlfn.XLOOKUP(Tabla15[[#This Row],[COD]],TNOMINA[CODIGO],TNOMINA[SFS])</f>
        <v>456</v>
      </c>
      <c r="S1204" s="34">
        <f>_xlfn.XLOOKUP(Tabla15[[#This Row],[COD]],TNOMINA[CODIGO],TNOMINA[AFP])</f>
        <v>430.5</v>
      </c>
      <c r="T1204" s="34">
        <f>_xlfn.XLOOKUP(Tabla15[[#This Row],[COD]],TNOMINA[CODIGO],TNOMINA[Otros Descuentos])</f>
        <v>0</v>
      </c>
      <c r="U1204" s="34">
        <f>_xlfn.XLOOKUP(Tabla15[[#This Row],[COD]],TNOMINA[CODIGO],TNOMINA[sneto])</f>
        <v>14088.5</v>
      </c>
      <c r="V1204" s="21" t="str" cm="1">
        <f t="array" ref="V1204">_xlfn.XLOOKUP(Tabla15[[#This Row],[cedula]],MINC_022025[NUMERO_DOCUMENTO],LEFT(MINC_022025[GENERO],1))</f>
        <v>F</v>
      </c>
      <c r="W1204" s="56" t="str">
        <f>_xlfn.XLOOKUP(Tabla15[[#This Row],[DIRECCIÓN O DEPARTAMENTO]],MINC_022025[LUGAR_FUNCIONES],MINC_022025[LUGAR_FUNCIONES_CODIGO])</f>
        <v>01.83</v>
      </c>
      <c r="X1204" s="21">
        <f>LEN(Tabla15[[#This Row],[CODIGO LUGAR]])</f>
        <v>5</v>
      </c>
      <c r="Y1204" s="21" cm="1">
        <f t="array" ref="Y1204">_xlfn.IFS(Tabla15[[#This Row],[LARGO]]=5,1,Tabla15[[#This Row],[LARGO]]=8,2,Tabla15[[#This Row],[LARGO]]=11,3,Tabla15[[#This Row],[LARGO]]=14,4,Tabla15[[#This Row],[LARGO]]=17,5,Tabla15[[#This Row],[LARGO]]=20,6)</f>
        <v>1</v>
      </c>
    </row>
    <row r="1205" spans="1:25">
      <c r="A1205" s="42" t="str">
        <f>Tabla15[[#This Row],[cedula]]&amp;Tabla15[[#This Row],[CTA]]&amp;Tabla15[[#This Row],[prog]]</f>
        <v>001016731192.1.1.2.0901</v>
      </c>
      <c r="B1205" s="21" t="s">
        <v>2292</v>
      </c>
      <c r="C1205" s="59" t="s">
        <v>1807</v>
      </c>
      <c r="D1205" s="59" t="s">
        <v>5730</v>
      </c>
      <c r="E1205" s="59" t="s">
        <v>5731</v>
      </c>
      <c r="F1205" s="59" t="s">
        <v>2293</v>
      </c>
      <c r="G1205" s="59" t="s">
        <v>3016</v>
      </c>
      <c r="H1205" s="21" t="str">
        <f>_xlfn.XLOOKUP(Tabla15[[#This Row],[cedula]],MINC_022025[CATEGORIA_PROPIA],MINC_022025[FECHA_INGRESO_PRIMER_CARGO],_xlfn.XLOOKUP(Tabla15[[#This Row],[COD]],TNOMINA[CODIGO],TNOMINA[nombre]))</f>
        <v>JORGE ERNESTO RAMOS CALDERON</v>
      </c>
      <c r="I1205" s="21" t="str">
        <f>_xlfn.XLOOKUP(Tabla15[[#This Row],[cedula]],MINC_022025[CATEGORIA_PROPIA],MINC_022025[CARGO],_xlfn.XLOOKUP(Tabla15[[#This Row],[COD]],TNOMINA[CODIGO],TNOMINA[cargo]))</f>
        <v>RELACIONADOR PUBLICO</v>
      </c>
      <c r="J1205" s="21" t="str">
        <f>_xlfn.XLOOKUP(Tabla15[[#This Row],[cedula]],MINC_022025[NUMERO_DOCUMENTO],MINC_022025[LUGAR_FUNCIONES])</f>
        <v>DIRECCION DE COMUNICACIONES</v>
      </c>
      <c r="K12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5" s="21" t="str">
        <f>_xlfn.XLOOKUP(Tabla15[[#This Row],[CARGO]],TSIMPLIFICADO[CARGO],TSIMPLIFICADO[CATEGORIA DEL SERVIDOR],Tabla15[[#This Row],[TIPO]])</f>
        <v>CARACTER EVENTUAL</v>
      </c>
      <c r="M1205" s="21" t="str">
        <f>IF(Tabla15[[#This Row],[CTA]]="2.1.1.3.01","TRAMITE DE PENSION",IF(Tabla15[[#This Row],[CAT1]]&lt;&gt;"",Tabla15[[#This Row],[CAT1]],Tabla15[[#This Row],[CAT2]]))</f>
        <v>CARACTER EVENTUAL</v>
      </c>
      <c r="N1205" s="86">
        <f>_xlfn.XLOOKUP(Tabla15[[#This Row],[cedula]],TFECHA[cedula],TFECHA[desde],"")</f>
        <v>45536</v>
      </c>
      <c r="O1205" s="86">
        <f>_xlfn.XLOOKUP(Tabla15[[#This Row],[cedula]],TFECHA[cedula],TFECHA[hasta],"")</f>
        <v>45716</v>
      </c>
      <c r="P1205" s="34">
        <f>_xlfn.XLOOKUP(Tabla15[[#This Row],[COD]],TNOMINA[CODIGO],TNOMINA[sbruto])</f>
        <v>70000</v>
      </c>
      <c r="Q1205" s="34">
        <f>_xlfn.XLOOKUP(Tabla15[[#This Row],[COD]],TNOMINA[CODIGO],TNOMINA[ISR])</f>
        <v>5368.48</v>
      </c>
      <c r="R1205" s="34">
        <f>_xlfn.XLOOKUP(Tabla15[[#This Row],[COD]],TNOMINA[CODIGO],TNOMINA[SFS])</f>
        <v>2128</v>
      </c>
      <c r="S1205" s="34">
        <f>_xlfn.XLOOKUP(Tabla15[[#This Row],[COD]],TNOMINA[CODIGO],TNOMINA[AFP])</f>
        <v>2009</v>
      </c>
      <c r="T1205" s="34">
        <f>_xlfn.XLOOKUP(Tabla15[[#This Row],[COD]],TNOMINA[CODIGO],TNOMINA[Otros Descuentos])</f>
        <v>25.000000000007276</v>
      </c>
      <c r="U1205" s="34">
        <f>_xlfn.XLOOKUP(Tabla15[[#This Row],[COD]],TNOMINA[CODIGO],TNOMINA[sneto])</f>
        <v>60469.52</v>
      </c>
      <c r="V1205" s="21" t="str" cm="1">
        <f t="array" ref="V1205">_xlfn.XLOOKUP(Tabla15[[#This Row],[cedula]],MINC_022025[NUMERO_DOCUMENTO],LEFT(MINC_022025[GENERO],1))</f>
        <v>M</v>
      </c>
      <c r="W1205" s="56" t="str">
        <f>_xlfn.XLOOKUP(Tabla15[[#This Row],[DIRECCIÓN O DEPARTAMENTO]],MINC_022025[LUGAR_FUNCIONES],MINC_022025[LUGAR_FUNCIONES_CODIGO])</f>
        <v>01.83.00.09</v>
      </c>
      <c r="X1205" s="21">
        <f>LEN(Tabla15[[#This Row],[CODIGO LUGAR]])</f>
        <v>11</v>
      </c>
      <c r="Y1205" s="21" cm="1">
        <f t="array" ref="Y1205">_xlfn.IFS(Tabla15[[#This Row],[LARGO]]=5,1,Tabla15[[#This Row],[LARGO]]=8,2,Tabla15[[#This Row],[LARGO]]=11,3,Tabla15[[#This Row],[LARGO]]=14,4,Tabla15[[#This Row],[LARGO]]=17,5,Tabla15[[#This Row],[LARGO]]=20,6)</f>
        <v>3</v>
      </c>
    </row>
    <row r="1206" spans="1:25">
      <c r="A1206" s="42" t="str">
        <f>Tabla15[[#This Row],[cedula]]&amp;Tabla15[[#This Row],[CTA]]&amp;Tabla15[[#This Row],[prog]]</f>
        <v>001122010742.1.1.2.0901</v>
      </c>
      <c r="B1206" s="21" t="s">
        <v>2292</v>
      </c>
      <c r="C1206" s="59" t="s">
        <v>1807</v>
      </c>
      <c r="D1206" s="59" t="s">
        <v>5730</v>
      </c>
      <c r="E1206" s="59" t="s">
        <v>5731</v>
      </c>
      <c r="F1206" s="59" t="s">
        <v>2293</v>
      </c>
      <c r="G1206" s="59" t="s">
        <v>5034</v>
      </c>
      <c r="H1206" s="21" t="str">
        <f>_xlfn.XLOOKUP(Tabla15[[#This Row],[cedula]],MINC_022025[CATEGORIA_PROPIA],MINC_022025[FECHA_INGRESO_PRIMER_CARGO],_xlfn.XLOOKUP(Tabla15[[#This Row],[COD]],TNOMINA[CODIGO],TNOMINA[nombre]))</f>
        <v>PAULINE MARTHA KULSTAD GONZALEZ</v>
      </c>
      <c r="I1206" s="21" t="str">
        <f>_xlfn.XLOOKUP(Tabla15[[#This Row],[cedula]],MINC_022025[CATEGORIA_PROPIA],MINC_022025[CARGO],_xlfn.XLOOKUP(Tabla15[[#This Row],[COD]],TNOMINA[CODIGO],TNOMINA[cargo]))</f>
        <v>ARQUEOLOGO INVESTIGADOR</v>
      </c>
      <c r="J1206" s="21" t="str">
        <f>_xlfn.XLOOKUP(Tabla15[[#This Row],[cedula]],MINC_022025[NUMERO_DOCUMENTO],MINC_022025[LUGAR_FUNCIONES])</f>
        <v>OFICINA NACIONAL DE PATRIMONIO CULTURAL SUBACUATICO</v>
      </c>
      <c r="K12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6" s="21" t="str">
        <f>_xlfn.XLOOKUP(Tabla15[[#This Row],[CARGO]],TSIMPLIFICADO[CARGO],TSIMPLIFICADO[CATEGORIA DEL SERVIDOR],Tabla15[[#This Row],[TIPO]])</f>
        <v>CARACTER EVENTUAL</v>
      </c>
      <c r="M1206" s="21" t="str">
        <f>IF(Tabla15[[#This Row],[CTA]]="2.1.1.3.01","TRAMITE DE PENSION",IF(Tabla15[[#This Row],[CAT1]]&lt;&gt;"",Tabla15[[#This Row],[CAT1]],Tabla15[[#This Row],[CAT2]]))</f>
        <v>CARACTER EVENTUAL</v>
      </c>
      <c r="N1206" s="86">
        <v>45597</v>
      </c>
      <c r="O1206" s="86">
        <v>45777</v>
      </c>
      <c r="P1206" s="34">
        <f>_xlfn.XLOOKUP(Tabla15[[#This Row],[COD]],TNOMINA[CODIGO],TNOMINA[sbruto])</f>
        <v>150000</v>
      </c>
      <c r="Q1206" s="34">
        <f>_xlfn.XLOOKUP(Tabla15[[#This Row],[COD]],TNOMINA[CODIGO],TNOMINA[ISR])</f>
        <v>23866.62</v>
      </c>
      <c r="R1206" s="34">
        <f>_xlfn.XLOOKUP(Tabla15[[#This Row],[COD]],TNOMINA[CODIGO],TNOMINA[SFS])</f>
        <v>4560</v>
      </c>
      <c r="S1206" s="34">
        <f>_xlfn.XLOOKUP(Tabla15[[#This Row],[COD]],TNOMINA[CODIGO],TNOMINA[AFP])</f>
        <v>4305</v>
      </c>
      <c r="T1206" s="34">
        <f>_xlfn.XLOOKUP(Tabla15[[#This Row],[COD]],TNOMINA[CODIGO],TNOMINA[Otros Descuentos])</f>
        <v>25</v>
      </c>
      <c r="U1206" s="34">
        <f>_xlfn.XLOOKUP(Tabla15[[#This Row],[COD]],TNOMINA[CODIGO],TNOMINA[sneto])</f>
        <v>117243.38</v>
      </c>
      <c r="V1206" s="21" t="str" cm="1">
        <f t="array" ref="V1206">_xlfn.XLOOKUP(Tabla15[[#This Row],[cedula]],MINC_022025[NUMERO_DOCUMENTO],LEFT(MINC_022025[GENERO],1))</f>
        <v>F</v>
      </c>
      <c r="W1206" s="56" t="str">
        <f>_xlfn.XLOOKUP(Tabla15[[#This Row],[DIRECCIÓN O DEPARTAMENTO]],MINC_022025[LUGAR_FUNCIONES],MINC_022025[LUGAR_FUNCIONES_CODIGO])</f>
        <v>01.83.03.05</v>
      </c>
      <c r="X1206" s="21">
        <f>LEN(Tabla15[[#This Row],[CODIGO LUGAR]])</f>
        <v>11</v>
      </c>
      <c r="Y1206" s="21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>
      <c r="A1207" s="42" t="str">
        <f>Tabla15[[#This Row],[cedula]]&amp;Tabla15[[#This Row],[CTA]]&amp;Tabla15[[#This Row],[prog]]</f>
        <v>402410597532.1.1.2.0901</v>
      </c>
      <c r="B1207" s="21" t="s">
        <v>2292</v>
      </c>
      <c r="C1207" s="59" t="s">
        <v>1807</v>
      </c>
      <c r="D1207" s="59" t="s">
        <v>5730</v>
      </c>
      <c r="E1207" s="59" t="s">
        <v>5731</v>
      </c>
      <c r="F1207" s="59" t="s">
        <v>2293</v>
      </c>
      <c r="G1207" s="59" t="s">
        <v>5809</v>
      </c>
      <c r="H1207" s="21" t="str">
        <f>_xlfn.XLOOKUP(Tabla15[[#This Row],[cedula]],MINC_022025[CATEGORIA_PROPIA],MINC_022025[FECHA_INGRESO_PRIMER_CARGO],_xlfn.XLOOKUP(Tabla15[[#This Row],[COD]],TNOMINA[CODIGO],TNOMINA[nombre]))</f>
        <v>MANUEL OMAR MEDINA PEREZ</v>
      </c>
      <c r="I1207" s="21" t="str">
        <f>_xlfn.XLOOKUP(Tabla15[[#This Row],[cedula]],MINC_022025[CATEGORIA_PROPIA],MINC_022025[CARGO],_xlfn.XLOOKUP(Tabla15[[#This Row],[COD]],TNOMINA[CODIGO],TNOMINA[cargo]))</f>
        <v>DESARROLLADOR</v>
      </c>
      <c r="J1207" s="21" t="str">
        <f>_xlfn.XLOOKUP(Tabla15[[#This Row],[cedula]],MINC_022025[NUMERO_DOCUMENTO],MINC_022025[LUGAR_FUNCIONES])</f>
        <v>DIRECCION DE TECNOLOGIA DE LA INFORMACION Y COMUNICACION-MC</v>
      </c>
      <c r="K12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7" s="21" t="str">
        <f>_xlfn.XLOOKUP(Tabla15[[#This Row],[CARGO]],TSIMPLIFICADO[CARGO],TSIMPLIFICADO[CATEGORIA DEL SERVIDOR],Tabla15[[#This Row],[TIPO]])</f>
        <v>CARACTER EVENTUAL</v>
      </c>
      <c r="M1207" s="21" t="str">
        <f>IF(Tabla15[[#This Row],[CTA]]="2.1.1.3.01","TRAMITE DE PENSION",IF(Tabla15[[#This Row],[CAT1]]&lt;&gt;"",Tabla15[[#This Row],[CAT1]],Tabla15[[#This Row],[CAT2]]))</f>
        <v>CARACTER EVENTUAL</v>
      </c>
      <c r="N1207" s="86">
        <f>_xlfn.XLOOKUP(Tabla15[[#This Row],[cedula]],TFECHA[cedula],TFECHA[desde],"")</f>
        <v>45658</v>
      </c>
      <c r="O1207" s="86">
        <f>_xlfn.XLOOKUP(Tabla15[[#This Row],[cedula]],TFECHA[cedula],TFECHA[hasta],"")</f>
        <v>45747</v>
      </c>
      <c r="P1207" s="34">
        <f>_xlfn.XLOOKUP(Tabla15[[#This Row],[COD]],TNOMINA[CODIGO],TNOMINA[sbruto])</f>
        <v>80000</v>
      </c>
      <c r="Q1207" s="34">
        <f>_xlfn.XLOOKUP(Tabla15[[#This Row],[COD]],TNOMINA[CODIGO],TNOMINA[ISR])</f>
        <v>7400.87</v>
      </c>
      <c r="R1207" s="34">
        <f>_xlfn.XLOOKUP(Tabla15[[#This Row],[COD]],TNOMINA[CODIGO],TNOMINA[SFS])</f>
        <v>2432</v>
      </c>
      <c r="S1207" s="34">
        <f>_xlfn.XLOOKUP(Tabla15[[#This Row],[COD]],TNOMINA[CODIGO],TNOMINA[AFP])</f>
        <v>2296</v>
      </c>
      <c r="T1207" s="34">
        <f>_xlfn.XLOOKUP(Tabla15[[#This Row],[COD]],TNOMINA[CODIGO],TNOMINA[Otros Descuentos])</f>
        <v>25</v>
      </c>
      <c r="U1207" s="34">
        <f>_xlfn.XLOOKUP(Tabla15[[#This Row],[COD]],TNOMINA[CODIGO],TNOMINA[sneto])</f>
        <v>67846.13</v>
      </c>
      <c r="V1207" s="21" t="str" cm="1">
        <f t="array" ref="V1207">_xlfn.XLOOKUP(Tabla15[[#This Row],[cedula]],MINC_022025[NUMERO_DOCUMENTO],LEFT(MINC_022025[GENERO],1))</f>
        <v>M</v>
      </c>
      <c r="W1207" s="56" t="str">
        <f>_xlfn.XLOOKUP(Tabla15[[#This Row],[DIRECCIÓN O DEPARTAMENTO]],MINC_022025[LUGAR_FUNCIONES],MINC_022025[LUGAR_FUNCIONES_CODIGO])</f>
        <v>01.83.00.00.27</v>
      </c>
      <c r="X1207" s="21">
        <f>LEN(Tabla15[[#This Row],[CODIGO LUGAR]])</f>
        <v>14</v>
      </c>
      <c r="Y1207" s="21" cm="1">
        <f t="array" ref="Y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5">
      <c r="A1208" s="42" t="str">
        <f>Tabla15[[#This Row],[cedula]]&amp;Tabla15[[#This Row],[CTA]]&amp;Tabla15[[#This Row],[prog]]</f>
        <v>402148433652.1.1.2.0901</v>
      </c>
      <c r="B1208" s="21" t="s">
        <v>2292</v>
      </c>
      <c r="C1208" s="59" t="s">
        <v>1807</v>
      </c>
      <c r="D1208" s="59" t="s">
        <v>5730</v>
      </c>
      <c r="E1208" s="59" t="s">
        <v>5731</v>
      </c>
      <c r="F1208" s="59" t="s">
        <v>2293</v>
      </c>
      <c r="G1208" s="59" t="s">
        <v>4968</v>
      </c>
      <c r="H1208" s="21" t="str">
        <f>_xlfn.XLOOKUP(Tabla15[[#This Row],[cedula]],MINC_022025[CATEGORIA_PROPIA],MINC_022025[FECHA_INGRESO_PRIMER_CARGO],_xlfn.XLOOKUP(Tabla15[[#This Row],[COD]],TNOMINA[CODIGO],TNOMINA[nombre]))</f>
        <v>WALDIS ARIEL HENRIQUEZ ARIAS</v>
      </c>
      <c r="I1208" s="21" t="str">
        <f>_xlfn.XLOOKUP(Tabla15[[#This Row],[cedula]],MINC_022025[CATEGORIA_PROPIA],MINC_022025[CARGO],_xlfn.XLOOKUP(Tabla15[[#This Row],[COD]],TNOMINA[CODIGO],TNOMINA[cargo]))</f>
        <v>DESARROLLADOR</v>
      </c>
      <c r="J1208" s="21" t="str">
        <f>_xlfn.XLOOKUP(Tabla15[[#This Row],[cedula]],MINC_022025[NUMERO_DOCUMENTO],MINC_022025[LUGAR_FUNCIONES])</f>
        <v>DIRECCION DE TECNOLOGIA DE LA INFORMACION Y COMUNICACION-MC</v>
      </c>
      <c r="K12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8" s="21" t="str">
        <f>_xlfn.XLOOKUP(Tabla15[[#This Row],[CARGO]],TSIMPLIFICADO[CARGO],TSIMPLIFICADO[CATEGORIA DEL SERVIDOR],Tabla15[[#This Row],[TIPO]])</f>
        <v>CARACTER EVENTUAL</v>
      </c>
      <c r="M1208" s="21" t="str">
        <f>IF(Tabla15[[#This Row],[CTA]]="2.1.1.3.01","TRAMITE DE PENSION",IF(Tabla15[[#This Row],[CAT1]]&lt;&gt;"",Tabla15[[#This Row],[CAT1]],Tabla15[[#This Row],[CAT2]]))</f>
        <v>CARACTER EVENTUAL</v>
      </c>
      <c r="N1208" s="86">
        <f>_xlfn.XLOOKUP(Tabla15[[#This Row],[cedula]],TFECHA[cedula],TFECHA[desde],"")</f>
        <v>45658</v>
      </c>
      <c r="O1208" s="86">
        <f>_xlfn.XLOOKUP(Tabla15[[#This Row],[cedula]],TFECHA[cedula],TFECHA[hasta],"")</f>
        <v>45747</v>
      </c>
      <c r="P1208" s="34">
        <f>_xlfn.XLOOKUP(Tabla15[[#This Row],[COD]],TNOMINA[CODIGO],TNOMINA[sbruto])</f>
        <v>80000</v>
      </c>
      <c r="Q1208" s="34">
        <f>_xlfn.XLOOKUP(Tabla15[[#This Row],[COD]],TNOMINA[CODIGO],TNOMINA[ISR])</f>
        <v>7400.87</v>
      </c>
      <c r="R1208" s="34">
        <f>_xlfn.XLOOKUP(Tabla15[[#This Row],[COD]],TNOMINA[CODIGO],TNOMINA[SFS])</f>
        <v>2432</v>
      </c>
      <c r="S1208" s="34">
        <f>_xlfn.XLOOKUP(Tabla15[[#This Row],[COD]],TNOMINA[CODIGO],TNOMINA[AFP])</f>
        <v>2296</v>
      </c>
      <c r="T1208" s="34">
        <f>_xlfn.XLOOKUP(Tabla15[[#This Row],[COD]],TNOMINA[CODIGO],TNOMINA[Otros Descuentos])</f>
        <v>25</v>
      </c>
      <c r="U1208" s="34">
        <f>_xlfn.XLOOKUP(Tabla15[[#This Row],[COD]],TNOMINA[CODIGO],TNOMINA[sneto])</f>
        <v>67846.13</v>
      </c>
      <c r="V1208" s="21" t="str" cm="1">
        <f t="array" ref="V1208">_xlfn.XLOOKUP(Tabla15[[#This Row],[cedula]],MINC_022025[NUMERO_DOCUMENTO],LEFT(MINC_022025[GENERO],1))</f>
        <v>M</v>
      </c>
      <c r="W1208" s="56" t="str">
        <f>_xlfn.XLOOKUP(Tabla15[[#This Row],[DIRECCIÓN O DEPARTAMENTO]],MINC_022025[LUGAR_FUNCIONES],MINC_022025[LUGAR_FUNCIONES_CODIGO])</f>
        <v>01.83.00.00.27</v>
      </c>
      <c r="X1208" s="21">
        <f>LEN(Tabla15[[#This Row],[CODIGO LUGAR]])</f>
        <v>14</v>
      </c>
      <c r="Y1208" s="21" cm="1">
        <f t="array" ref="Y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5">
      <c r="A1209" s="42" t="str">
        <f>Tabla15[[#This Row],[cedula]]&amp;Tabla15[[#This Row],[CTA]]&amp;Tabla15[[#This Row],[prog]]</f>
        <v>402091769872.1.1.2.1101</v>
      </c>
      <c r="B1209" s="21" t="s">
        <v>2209</v>
      </c>
      <c r="C1209" s="59" t="s">
        <v>1807</v>
      </c>
      <c r="D1209" s="59" t="s">
        <v>5730</v>
      </c>
      <c r="E1209" s="59" t="s">
        <v>5731</v>
      </c>
      <c r="F1209" s="59" t="s">
        <v>2210</v>
      </c>
      <c r="G1209" s="59" t="s">
        <v>1897</v>
      </c>
      <c r="H1209" s="2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1209" s="21" t="str">
        <f>_xlfn.XLOOKUP(Tabla15[[#This Row],[cedula]],MINC_022025[CATEGORIA_PROPIA],MINC_022025[CARGO],_xlfn.XLOOKUP(Tabla15[[#This Row],[COD]],TNOMINA[CODIGO],TNOMINA[cargo]))</f>
        <v>AUXILIAR ADMINISTRATIVO (A)</v>
      </c>
      <c r="J1209" s="21" t="str">
        <f>_xlfn.XLOOKUP(Tabla15[[#This Row],[cedula]],MINC_022025[NUMERO_DOCUMENTO],MINC_022025[LUGAR_FUNCIONES])</f>
        <v>MINISTERIO DE CULTURA</v>
      </c>
      <c r="K12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09" s="21" t="str">
        <f>_xlfn.XLOOKUP(Tabla15[[#This Row],[CARGO]],TSIMPLIFICADO[CARGO],TSIMPLIFICADO[CATEGORIA DEL SERVIDOR],Tabla15[[#This Row],[TIPO]])</f>
        <v>ESTATUTO SIMPLIFICADO</v>
      </c>
      <c r="M1209" s="21" t="str">
        <f>IF(Tabla15[[#This Row],[CTA]]="2.1.1.3.01","TRAMITE DE PENSION",IF(Tabla15[[#This Row],[CAT1]]&lt;&gt;"",Tabla15[[#This Row],[CAT1]],Tabla15[[#This Row],[CAT2]]))</f>
        <v>ESTATUTO SIMPLIFICADO</v>
      </c>
      <c r="N1209" s="86">
        <f>_xlfn.XLOOKUP(Tabla15[[#This Row],[cedula]],TFECHA[cedula],TFECHA[desde],"")</f>
        <v>45597</v>
      </c>
      <c r="O1209" s="86" t="str">
        <f>_xlfn.XLOOKUP(Tabla15[[#This Row],[cedula]],TFECHA[cedula],TFECHA[hasta],"")</f>
        <v>N/A</v>
      </c>
      <c r="P1209" s="34">
        <f>_xlfn.XLOOKUP(Tabla15[[#This Row],[COD]],TNOMINA[CODIGO],TNOMINA[sbruto])</f>
        <v>13000</v>
      </c>
      <c r="Q1209" s="34">
        <f>_xlfn.XLOOKUP(Tabla15[[#This Row],[COD]],TNOMINA[CODIGO],TNOMINA[ISR])</f>
        <v>1571.73</v>
      </c>
      <c r="R1209" s="34">
        <f>_xlfn.XLOOKUP(Tabla15[[#This Row],[COD]],TNOMINA[CODIGO],TNOMINA[SFS])</f>
        <v>373.1</v>
      </c>
      <c r="S1209" s="34">
        <f>_xlfn.XLOOKUP(Tabla15[[#This Row],[COD]],TNOMINA[CODIGO],TNOMINA[AFP])</f>
        <v>395.2</v>
      </c>
      <c r="T1209" s="34">
        <f>_xlfn.XLOOKUP(Tabla15[[#This Row],[COD]],TNOMINA[CODIGO],TNOMINA[Otros Descuentos])</f>
        <v>0</v>
      </c>
      <c r="U1209" s="34">
        <f>_xlfn.XLOOKUP(Tabla15[[#This Row],[COD]],TNOMINA[CODIGO],TNOMINA[sneto])</f>
        <v>10659.97</v>
      </c>
      <c r="V1209" s="21" t="str" cm="1">
        <f t="array" ref="V1209">_xlfn.XLOOKUP(Tabla15[[#This Row],[cedula]],MINC_022025[NUMERO_DOCUMENTO],LEFT(MINC_022025[GENERO],1))</f>
        <v>M</v>
      </c>
      <c r="W1209" s="56" t="str">
        <f>_xlfn.XLOOKUP(Tabla15[[#This Row],[DIRECCIÓN O DEPARTAMENTO]],MINC_022025[LUGAR_FUNCIONES],MINC_022025[LUGAR_FUNCIONES_CODIGO])</f>
        <v>01.83</v>
      </c>
      <c r="X1209" s="21">
        <f>LEN(Tabla15[[#This Row],[CODIGO LUGAR]])</f>
        <v>5</v>
      </c>
      <c r="Y1209" s="21" cm="1">
        <f t="array" ref="Y1209">_xlfn.IFS(Tabla15[[#This Row],[LARGO]]=5,1,Tabla15[[#This Row],[LARGO]]=8,2,Tabla15[[#This Row],[LARGO]]=11,3,Tabla15[[#This Row],[LARGO]]=14,4,Tabla15[[#This Row],[LARGO]]=17,5,Tabla15[[#This Row],[LARGO]]=20,6)</f>
        <v>1</v>
      </c>
    </row>
    <row r="1210" spans="1:25">
      <c r="A1210" s="42" t="str">
        <f>Tabla15[[#This Row],[cedula]]&amp;Tabla15[[#This Row],[CTA]]&amp;Tabla15[[#This Row],[prog]]</f>
        <v>001141568392.1.1.2.1101</v>
      </c>
      <c r="B1210" s="21" t="s">
        <v>2209</v>
      </c>
      <c r="C1210" s="35" t="s">
        <v>1807</v>
      </c>
      <c r="D1210" s="35" t="s">
        <v>5730</v>
      </c>
      <c r="E1210" s="60" t="s">
        <v>5731</v>
      </c>
      <c r="F1210" s="35" t="s">
        <v>2210</v>
      </c>
      <c r="G1210" s="35" t="s">
        <v>2315</v>
      </c>
      <c r="H1210" s="2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210" s="21" t="str">
        <f>_xlfn.XLOOKUP(Tabla15[[#This Row],[cedula]],MINC_022025[CATEGORIA_PROPIA],MINC_022025[CARGO],_xlfn.XLOOKUP(Tabla15[[#This Row],[COD]],TNOMINA[CODIGO],TNOMINA[cargo]))</f>
        <v>AUXILIAR ADMINISTRATIVO (A)</v>
      </c>
      <c r="J1210" s="21" t="str">
        <f>_xlfn.XLOOKUP(Tabla15[[#This Row],[cedula]],MINC_022025[NUMERO_DOCUMENTO],MINC_022025[LUGAR_FUNCIONES])</f>
        <v>VICEMINISTERIO DE CREATIVIDAD Y FORMACION ARTISTICA</v>
      </c>
      <c r="K12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0" s="21" t="str">
        <f>_xlfn.XLOOKUP(Tabla15[[#This Row],[CARGO]],TSIMPLIFICADO[CARGO],TSIMPLIFICADO[CATEGORIA DEL SERVIDOR],Tabla15[[#This Row],[TIPO]])</f>
        <v>ESTATUTO SIMPLIFICADO</v>
      </c>
      <c r="M1210" s="21" t="str">
        <f>IF(Tabla15[[#This Row],[CTA]]="2.1.1.3.01","TRAMITE DE PENSION",IF(Tabla15[[#This Row],[CAT1]]&lt;&gt;"",Tabla15[[#This Row],[CAT1]],Tabla15[[#This Row],[CAT2]]))</f>
        <v>ESTATUTO SIMPLIFICADO</v>
      </c>
      <c r="N1210" s="86">
        <f>_xlfn.XLOOKUP(Tabla15[[#This Row],[cedula]],TFECHA[cedula],TFECHA[desde],"")</f>
        <v>45505</v>
      </c>
      <c r="O1210" s="86" t="str">
        <f>_xlfn.XLOOKUP(Tabla15[[#This Row],[cedula]],TFECHA[cedula],TFECHA[hasta],"")</f>
        <v>N/A</v>
      </c>
      <c r="P1210" s="34">
        <f>_xlfn.XLOOKUP(Tabla15[[#This Row],[COD]],TNOMINA[CODIGO],TNOMINA[sbruto])</f>
        <v>35000</v>
      </c>
      <c r="Q1210" s="34">
        <f>_xlfn.XLOOKUP(Tabla15[[#This Row],[COD]],TNOMINA[CODIGO],TNOMINA[ISR])</f>
        <v>5368.45</v>
      </c>
      <c r="R1210" s="34">
        <f>_xlfn.XLOOKUP(Tabla15[[#This Row],[COD]],TNOMINA[CODIGO],TNOMINA[SFS])</f>
        <v>1004.5</v>
      </c>
      <c r="S1210" s="34">
        <f>_xlfn.XLOOKUP(Tabla15[[#This Row],[COD]],TNOMINA[CODIGO],TNOMINA[AFP])</f>
        <v>1064</v>
      </c>
      <c r="T1210" s="34">
        <f>_xlfn.XLOOKUP(Tabla15[[#This Row],[COD]],TNOMINA[CODIGO],TNOMINA[Otros Descuentos])</f>
        <v>0</v>
      </c>
      <c r="U1210" s="34">
        <f>_xlfn.XLOOKUP(Tabla15[[#This Row],[COD]],TNOMINA[CODIGO],TNOMINA[sneto])</f>
        <v>27563.05</v>
      </c>
      <c r="V1210" s="21" t="str" cm="1">
        <f t="array" ref="V1210">_xlfn.XLOOKUP(Tabla15[[#This Row],[cedula]],MINC_022025[NUMERO_DOCUMENTO],LEFT(MINC_022025[GENERO],1))</f>
        <v>F</v>
      </c>
      <c r="W1210" s="56" t="str">
        <f>_xlfn.XLOOKUP(Tabla15[[#This Row],[DIRECCIÓN O DEPARTAMENTO]],MINC_022025[LUGAR_FUNCIONES],MINC_022025[LUGAR_FUNCIONES_CODIGO])</f>
        <v>01.83.02</v>
      </c>
      <c r="X1210" s="21">
        <f>LEN(Tabla15[[#This Row],[CODIGO LUGAR]])</f>
        <v>8</v>
      </c>
      <c r="Y1210" s="21" cm="1">
        <f t="array" ref="Y1210">_xlfn.IFS(Tabla15[[#This Row],[LARGO]]=5,1,Tabla15[[#This Row],[LARGO]]=8,2,Tabla15[[#This Row],[LARGO]]=11,3,Tabla15[[#This Row],[LARGO]]=14,4,Tabla15[[#This Row],[LARGO]]=17,5,Tabla15[[#This Row],[LARGO]]=20,6)</f>
        <v>2</v>
      </c>
    </row>
    <row r="1211" spans="1:25">
      <c r="A1211" s="42" t="str">
        <f>Tabla15[[#This Row],[cedula]]&amp;Tabla15[[#This Row],[CTA]]&amp;Tabla15[[#This Row],[prog]]</f>
        <v>001168710472.1.1.2.1101</v>
      </c>
      <c r="B1211" s="21" t="s">
        <v>2209</v>
      </c>
      <c r="C1211" s="59" t="s">
        <v>1807</v>
      </c>
      <c r="D1211" s="59" t="s">
        <v>5730</v>
      </c>
      <c r="E1211" s="59" t="s">
        <v>5731</v>
      </c>
      <c r="F1211" s="59" t="s">
        <v>2210</v>
      </c>
      <c r="G1211" s="59" t="s">
        <v>1310</v>
      </c>
      <c r="H1211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1211" s="21" t="str">
        <f>_xlfn.XLOOKUP(Tabla15[[#This Row],[cedula]],MINC_022025[CATEGORIA_PROPIA],MINC_022025[CARGO],_xlfn.XLOOKUP(Tabla15[[#This Row],[COD]],TNOMINA[CODIGO],TNOMINA[cargo]))</f>
        <v>AUXILIAR</v>
      </c>
      <c r="J1211" s="21" t="str">
        <f>_xlfn.XLOOKUP(Tabla15[[#This Row],[cedula]],MINC_022025[NUMERO_DOCUMENTO],MINC_022025[LUGAR_FUNCIONES])</f>
        <v>VICEMINISTERIO DE CREATIVIDAD Y FORMACION ARTISTICA</v>
      </c>
      <c r="K12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1" s="21" t="str">
        <f>_xlfn.XLOOKUP(Tabla15[[#This Row],[CARGO]],TSIMPLIFICADO[CARGO],TSIMPLIFICADO[CATEGORIA DEL SERVIDOR],Tabla15[[#This Row],[TIPO]])</f>
        <v>ESTATUTO SIMPLIFICADO</v>
      </c>
      <c r="M1211" s="21" t="str">
        <f>IF(Tabla15[[#This Row],[CTA]]="2.1.1.3.01","TRAMITE DE PENSION",IF(Tabla15[[#This Row],[CAT1]]&lt;&gt;"",Tabla15[[#This Row],[CAT1]],Tabla15[[#This Row],[CAT2]]))</f>
        <v>ESTATUTO SIMPLIFICADO</v>
      </c>
      <c r="N1211" s="86">
        <f>_xlfn.XLOOKUP(Tabla15[[#This Row],[cedula]],TFECHA[cedula],TFECHA[desde],"")</f>
        <v>45597</v>
      </c>
      <c r="O1211" s="86" t="str">
        <f>_xlfn.XLOOKUP(Tabla15[[#This Row],[cedula]],TFECHA[cedula],TFECHA[hasta],"")</f>
        <v>N/A</v>
      </c>
      <c r="P1211" s="34">
        <f>_xlfn.XLOOKUP(Tabla15[[#This Row],[COD]],TNOMINA[CODIGO],TNOMINA[sbruto])</f>
        <v>35000</v>
      </c>
      <c r="Q1211" s="34">
        <f>_xlfn.XLOOKUP(Tabla15[[#This Row],[COD]],TNOMINA[CODIGO],TNOMINA[ISR])</f>
        <v>5368.45</v>
      </c>
      <c r="R1211" s="34">
        <f>_xlfn.XLOOKUP(Tabla15[[#This Row],[COD]],TNOMINA[CODIGO],TNOMINA[SFS])</f>
        <v>1004.5</v>
      </c>
      <c r="S1211" s="34">
        <f>_xlfn.XLOOKUP(Tabla15[[#This Row],[COD]],TNOMINA[CODIGO],TNOMINA[AFP])</f>
        <v>1064</v>
      </c>
      <c r="T1211" s="34">
        <f>_xlfn.XLOOKUP(Tabla15[[#This Row],[COD]],TNOMINA[CODIGO],TNOMINA[Otros Descuentos])</f>
        <v>0</v>
      </c>
      <c r="U1211" s="34">
        <f>_xlfn.XLOOKUP(Tabla15[[#This Row],[COD]],TNOMINA[CODIGO],TNOMINA[sneto])</f>
        <v>27563.05</v>
      </c>
      <c r="V1211" s="21" t="str" cm="1">
        <f t="array" ref="V1211">_xlfn.XLOOKUP(Tabla15[[#This Row],[cedula]],MINC_022025[NUMERO_DOCUMENTO],LEFT(MINC_022025[GENERO],1))</f>
        <v>F</v>
      </c>
      <c r="W1211" s="56" t="str">
        <f>_xlfn.XLOOKUP(Tabla15[[#This Row],[DIRECCIÓN O DEPARTAMENTO]],MINC_022025[LUGAR_FUNCIONES],MINC_022025[LUGAR_FUNCIONES_CODIGO])</f>
        <v>01.83.02</v>
      </c>
      <c r="X1211" s="21">
        <f>LEN(Tabla15[[#This Row],[CODIGO LUGAR]])</f>
        <v>8</v>
      </c>
      <c r="Y1211" s="21" cm="1">
        <f t="array" ref="Y1211">_xlfn.IFS(Tabla15[[#This Row],[LARGO]]=5,1,Tabla15[[#This Row],[LARGO]]=8,2,Tabla15[[#This Row],[LARGO]]=11,3,Tabla15[[#This Row],[LARGO]]=14,4,Tabla15[[#This Row],[LARGO]]=17,5,Tabla15[[#This Row],[LARGO]]=20,6)</f>
        <v>2</v>
      </c>
    </row>
    <row r="1212" spans="1:25">
      <c r="A1212" s="42" t="str">
        <f>Tabla15[[#This Row],[cedula]]&amp;Tabla15[[#This Row],[CTA]]&amp;Tabla15[[#This Row],[prog]]</f>
        <v>225006843312.1.1.2.1101</v>
      </c>
      <c r="B1212" s="21" t="s">
        <v>2209</v>
      </c>
      <c r="C1212" s="59" t="s">
        <v>1807</v>
      </c>
      <c r="D1212" s="59" t="s">
        <v>5730</v>
      </c>
      <c r="E1212" s="59" t="s">
        <v>5731</v>
      </c>
      <c r="F1212" s="59" t="s">
        <v>2210</v>
      </c>
      <c r="G1212" s="59" t="s">
        <v>1407</v>
      </c>
      <c r="H1212" s="2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212" s="21" t="str">
        <f>_xlfn.XLOOKUP(Tabla15[[#This Row],[cedula]],MINC_022025[CATEGORIA_PROPIA],MINC_022025[CARGO],_xlfn.XLOOKUP(Tabla15[[#This Row],[COD]],TNOMINA[CODIGO],TNOMINA[cargo]))</f>
        <v>SECRETARIA</v>
      </c>
      <c r="J1212" s="21" t="str">
        <f>_xlfn.XLOOKUP(Tabla15[[#This Row],[cedula]],MINC_022025[NUMERO_DOCUMENTO],MINC_022025[LUGAR_FUNCIONES])</f>
        <v>VICEMINISTERIO DE CREATIVIDAD Y FORMACION ARTISTICA</v>
      </c>
      <c r="K12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2" s="21" t="str">
        <f>_xlfn.XLOOKUP(Tabla15[[#This Row],[CARGO]],TSIMPLIFICADO[CARGO],TSIMPLIFICADO[CATEGORIA DEL SERVIDOR],Tabla15[[#This Row],[TIPO]])</f>
        <v>ESTATUTO SIMPLIFICADO</v>
      </c>
      <c r="M1212" s="21" t="str">
        <f>IF(Tabla15[[#This Row],[CTA]]="2.1.1.3.01","TRAMITE DE PENSION",IF(Tabla15[[#This Row],[CAT1]]&lt;&gt;"",Tabla15[[#This Row],[CAT1]],Tabla15[[#This Row],[CAT2]]))</f>
        <v>ESTATUTO SIMPLIFICADO</v>
      </c>
      <c r="N1212" s="86">
        <f>_xlfn.XLOOKUP(Tabla15[[#This Row],[cedula]],TFECHA[cedula],TFECHA[desde],"")</f>
        <v>45505</v>
      </c>
      <c r="O1212" s="86" t="str">
        <f>_xlfn.XLOOKUP(Tabla15[[#This Row],[cedula]],TFECHA[cedula],TFECHA[hasta],"")</f>
        <v>N/A</v>
      </c>
      <c r="P1212" s="34">
        <f>_xlfn.XLOOKUP(Tabla15[[#This Row],[COD]],TNOMINA[CODIGO],TNOMINA[sbruto])</f>
        <v>35000</v>
      </c>
      <c r="Q1212" s="34">
        <f>_xlfn.XLOOKUP(Tabla15[[#This Row],[COD]],TNOMINA[CODIGO],TNOMINA[ISR])</f>
        <v>5368.45</v>
      </c>
      <c r="R1212" s="34">
        <f>_xlfn.XLOOKUP(Tabla15[[#This Row],[COD]],TNOMINA[CODIGO],TNOMINA[SFS])</f>
        <v>1004.5</v>
      </c>
      <c r="S1212" s="34">
        <f>_xlfn.XLOOKUP(Tabla15[[#This Row],[COD]],TNOMINA[CODIGO],TNOMINA[AFP])</f>
        <v>1064</v>
      </c>
      <c r="T1212" s="34">
        <f>_xlfn.XLOOKUP(Tabla15[[#This Row],[COD]],TNOMINA[CODIGO],TNOMINA[Otros Descuentos])</f>
        <v>0</v>
      </c>
      <c r="U1212" s="34">
        <f>_xlfn.XLOOKUP(Tabla15[[#This Row],[COD]],TNOMINA[CODIGO],TNOMINA[sneto])</f>
        <v>27563.05</v>
      </c>
      <c r="V1212" s="21" t="str" cm="1">
        <f t="array" ref="V1212">_xlfn.XLOOKUP(Tabla15[[#This Row],[cedula]],MINC_022025[NUMERO_DOCUMENTO],LEFT(MINC_022025[GENERO],1))</f>
        <v>F</v>
      </c>
      <c r="W1212" s="56" t="str">
        <f>_xlfn.XLOOKUP(Tabla15[[#This Row],[DIRECCIÓN O DEPARTAMENTO]],MINC_022025[LUGAR_FUNCIONES],MINC_022025[LUGAR_FUNCIONES_CODIGO])</f>
        <v>01.83.02</v>
      </c>
      <c r="X1212" s="21">
        <f>LEN(Tabla15[[#This Row],[CODIGO LUGAR]])</f>
        <v>8</v>
      </c>
      <c r="Y1212" s="21" cm="1">
        <f t="array" ref="Y1212">_xlfn.IFS(Tabla15[[#This Row],[LARGO]]=5,1,Tabla15[[#This Row],[LARGO]]=8,2,Tabla15[[#This Row],[LARGO]]=11,3,Tabla15[[#This Row],[LARGO]]=14,4,Tabla15[[#This Row],[LARGO]]=17,5,Tabla15[[#This Row],[LARGO]]=20,6)</f>
        <v>2</v>
      </c>
    </row>
    <row r="1213" spans="1:25">
      <c r="A1213" s="42" t="str">
        <f>Tabla15[[#This Row],[cedula]]&amp;Tabla15[[#This Row],[CTA]]&amp;Tabla15[[#This Row],[prog]]</f>
        <v>001193175272.1.1.2.1101</v>
      </c>
      <c r="B1213" s="21" t="s">
        <v>2209</v>
      </c>
      <c r="C1213" s="59" t="s">
        <v>1807</v>
      </c>
      <c r="D1213" s="59" t="s">
        <v>5730</v>
      </c>
      <c r="E1213" s="59" t="s">
        <v>5731</v>
      </c>
      <c r="F1213" s="59" t="s">
        <v>2210</v>
      </c>
      <c r="G1213" s="59" t="s">
        <v>1537</v>
      </c>
      <c r="H1213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1213" s="21" t="str">
        <f>_xlfn.XLOOKUP(Tabla15[[#This Row],[cedula]],MINC_022025[CATEGORIA_PROPIA],MINC_022025[CARGO],_xlfn.XLOOKUP(Tabla15[[#This Row],[COD]],TNOMINA[CODIGO],TNOMINA[cargo]))</f>
        <v>DISEÑADOR GRAFICO</v>
      </c>
      <c r="J1213" s="21" t="str">
        <f>_xlfn.XLOOKUP(Tabla15[[#This Row],[cedula]],MINC_022025[NUMERO_DOCUMENTO],MINC_022025[LUGAR_FUNCIONES])</f>
        <v>VICEMINISTERIO DE IDENTIDAD CULTURAL Y CIUDADANA</v>
      </c>
      <c r="K12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3" s="21" t="str">
        <f>_xlfn.XLOOKUP(Tabla15[[#This Row],[CARGO]],TSIMPLIFICADO[CARGO],TSIMPLIFICADO[CATEGORIA DEL SERVIDOR],Tabla15[[#This Row],[TIPO]])</f>
        <v>ESTATUTO SIMPLIFICADO</v>
      </c>
      <c r="M1213" s="21" t="str">
        <f>IF(Tabla15[[#This Row],[CTA]]="2.1.1.3.01","TRAMITE DE PENSION",IF(Tabla15[[#This Row],[CAT1]]&lt;&gt;"",Tabla15[[#This Row],[CAT1]],Tabla15[[#This Row],[CAT2]]))</f>
        <v>ESTATUTO SIMPLIFICADO</v>
      </c>
      <c r="N1213" s="86">
        <f>_xlfn.XLOOKUP(Tabla15[[#This Row],[cedula]],TFECHA[cedula],TFECHA[desde],"")</f>
        <v>45200</v>
      </c>
      <c r="O1213" s="86" t="str">
        <f>_xlfn.XLOOKUP(Tabla15[[#This Row],[cedula]],TFECHA[cedula],TFECHA[hasta],"")</f>
        <v>N/A</v>
      </c>
      <c r="P1213" s="34">
        <f>_xlfn.XLOOKUP(Tabla15[[#This Row],[COD]],TNOMINA[CODIGO],TNOMINA[sbruto])</f>
        <v>29000</v>
      </c>
      <c r="Q1213" s="34">
        <f>_xlfn.XLOOKUP(Tabla15[[#This Row],[COD]],TNOMINA[CODIGO],TNOMINA[ISR])</f>
        <v>4427.55</v>
      </c>
      <c r="R1213" s="34">
        <f>_xlfn.XLOOKUP(Tabla15[[#This Row],[COD]],TNOMINA[CODIGO],TNOMINA[SFS])</f>
        <v>832.3</v>
      </c>
      <c r="S1213" s="34">
        <f>_xlfn.XLOOKUP(Tabla15[[#This Row],[COD]],TNOMINA[CODIGO],TNOMINA[AFP])</f>
        <v>881.6</v>
      </c>
      <c r="T1213" s="34">
        <f>_xlfn.XLOOKUP(Tabla15[[#This Row],[COD]],TNOMINA[CODIGO],TNOMINA[Otros Descuentos])</f>
        <v>3.637978807091713E-12</v>
      </c>
      <c r="U1213" s="34">
        <f>_xlfn.XLOOKUP(Tabla15[[#This Row],[COD]],TNOMINA[CODIGO],TNOMINA[sneto])</f>
        <v>22858.55</v>
      </c>
      <c r="V1213" s="21" t="str" cm="1">
        <f t="array" ref="V1213">_xlfn.XLOOKUP(Tabla15[[#This Row],[cedula]],MINC_022025[NUMERO_DOCUMENTO],LEFT(MINC_022025[GENERO],1))</f>
        <v>F</v>
      </c>
      <c r="W1213" s="56" t="str">
        <f>_xlfn.XLOOKUP(Tabla15[[#This Row],[DIRECCIÓN O DEPARTAMENTO]],MINC_022025[LUGAR_FUNCIONES],MINC_022025[LUGAR_FUNCIONES_CODIGO])</f>
        <v>01.83.04</v>
      </c>
      <c r="X1213" s="21">
        <f>LEN(Tabla15[[#This Row],[CODIGO LUGAR]])</f>
        <v>8</v>
      </c>
      <c r="Y1213" s="21" cm="1">
        <f t="array" ref="Y1213">_xlfn.IFS(Tabla15[[#This Row],[LARGO]]=5,1,Tabla15[[#This Row],[LARGO]]=8,2,Tabla15[[#This Row],[LARGO]]=11,3,Tabla15[[#This Row],[LARGO]]=14,4,Tabla15[[#This Row],[LARGO]]=17,5,Tabla15[[#This Row],[LARGO]]=20,6)</f>
        <v>2</v>
      </c>
    </row>
    <row r="1214" spans="1:25">
      <c r="A1214" s="42" t="str">
        <f>Tabla15[[#This Row],[cedula]]&amp;Tabla15[[#This Row],[CTA]]&amp;Tabla15[[#This Row],[prog]]</f>
        <v>402218945592.1.1.2.1101</v>
      </c>
      <c r="B1214" s="21" t="s">
        <v>2209</v>
      </c>
      <c r="C1214" s="59" t="s">
        <v>1807</v>
      </c>
      <c r="D1214" s="59" t="s">
        <v>5730</v>
      </c>
      <c r="E1214" s="59" t="s">
        <v>5731</v>
      </c>
      <c r="F1214" s="59" t="s">
        <v>2210</v>
      </c>
      <c r="G1214" s="59" t="s">
        <v>2267</v>
      </c>
      <c r="H1214" s="2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1214" s="21" t="str">
        <f>_xlfn.XLOOKUP(Tabla15[[#This Row],[cedula]],MINC_022025[CATEGORIA_PROPIA],MINC_022025[CARGO],_xlfn.XLOOKUP(Tabla15[[#This Row],[COD]],TNOMINA[CODIGO],TNOMINA[cargo]))</f>
        <v>SECRETARIA</v>
      </c>
      <c r="J1214" s="21" t="str">
        <f>_xlfn.XLOOKUP(Tabla15[[#This Row],[cedula]],MINC_022025[NUMERO_DOCUMENTO],MINC_022025[LUGAR_FUNCIONES])</f>
        <v>VICEMINISTERIO PARA LA DESCENTRALIZACION Y COORDINACION TERRITORIAL</v>
      </c>
      <c r="K12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4" s="21" t="str">
        <f>_xlfn.XLOOKUP(Tabla15[[#This Row],[CARGO]],TSIMPLIFICADO[CARGO],TSIMPLIFICADO[CATEGORIA DEL SERVIDOR],Tabla15[[#This Row],[TIPO]])</f>
        <v>ESTATUTO SIMPLIFICADO</v>
      </c>
      <c r="M1214" s="21" t="str">
        <f>IF(Tabla15[[#This Row],[CTA]]="2.1.1.3.01","TRAMITE DE PENSION",IF(Tabla15[[#This Row],[CAT1]]&lt;&gt;"",Tabla15[[#This Row],[CAT1]],Tabla15[[#This Row],[CAT2]]))</f>
        <v>ESTATUTO SIMPLIFICADO</v>
      </c>
      <c r="N1214" s="86">
        <f>_xlfn.XLOOKUP(Tabla15[[#This Row],[cedula]],TFECHA[cedula],TFECHA[desde],"")</f>
        <v>45597</v>
      </c>
      <c r="O1214" s="86" t="str">
        <f>_xlfn.XLOOKUP(Tabla15[[#This Row],[cedula]],TFECHA[cedula],TFECHA[hasta],"")</f>
        <v>N/A</v>
      </c>
      <c r="P1214" s="34">
        <f>_xlfn.XLOOKUP(Tabla15[[#This Row],[COD]],TNOMINA[CODIGO],TNOMINA[sbruto])</f>
        <v>35000</v>
      </c>
      <c r="Q1214" s="34">
        <f>_xlfn.XLOOKUP(Tabla15[[#This Row],[COD]],TNOMINA[CODIGO],TNOMINA[ISR])</f>
        <v>5368.45</v>
      </c>
      <c r="R1214" s="34">
        <f>_xlfn.XLOOKUP(Tabla15[[#This Row],[COD]],TNOMINA[CODIGO],TNOMINA[SFS])</f>
        <v>1004.5</v>
      </c>
      <c r="S1214" s="34">
        <f>_xlfn.XLOOKUP(Tabla15[[#This Row],[COD]],TNOMINA[CODIGO],TNOMINA[AFP])</f>
        <v>1064</v>
      </c>
      <c r="T1214" s="34">
        <f>_xlfn.XLOOKUP(Tabla15[[#This Row],[COD]],TNOMINA[CODIGO],TNOMINA[Otros Descuentos])</f>
        <v>0</v>
      </c>
      <c r="U1214" s="34">
        <f>_xlfn.XLOOKUP(Tabla15[[#This Row],[COD]],TNOMINA[CODIGO],TNOMINA[sneto])</f>
        <v>27563.05</v>
      </c>
      <c r="V1214" s="21" t="str" cm="1">
        <f t="array" ref="V1214">_xlfn.XLOOKUP(Tabla15[[#This Row],[cedula]],MINC_022025[NUMERO_DOCUMENTO],LEFT(MINC_022025[GENERO],1))</f>
        <v>F</v>
      </c>
      <c r="W1214" s="56" t="str">
        <f>_xlfn.XLOOKUP(Tabla15[[#This Row],[DIRECCIÓN O DEPARTAMENTO]],MINC_022025[LUGAR_FUNCIONES],MINC_022025[LUGAR_FUNCIONES_CODIGO])</f>
        <v>01.83.06</v>
      </c>
      <c r="X1214" s="21">
        <f>LEN(Tabla15[[#This Row],[CODIGO LUGAR]])</f>
        <v>8</v>
      </c>
      <c r="Y1214" s="21" cm="1">
        <f t="array" ref="Y1214">_xlfn.IFS(Tabla15[[#This Row],[LARGO]]=5,1,Tabla15[[#This Row],[LARGO]]=8,2,Tabla15[[#This Row],[LARGO]]=11,3,Tabla15[[#This Row],[LARGO]]=14,4,Tabla15[[#This Row],[LARGO]]=17,5,Tabla15[[#This Row],[LARGO]]=20,6)</f>
        <v>2</v>
      </c>
    </row>
    <row r="1215" spans="1:25">
      <c r="A1215" s="42" t="str">
        <f>Tabla15[[#This Row],[cedula]]&amp;Tabla15[[#This Row],[CTA]]&amp;Tabla15[[#This Row],[prog]]</f>
        <v>001128746722.1.1.2.1101</v>
      </c>
      <c r="B1215" s="21" t="s">
        <v>2209</v>
      </c>
      <c r="C1215" s="59" t="s">
        <v>1807</v>
      </c>
      <c r="D1215" s="59" t="s">
        <v>5730</v>
      </c>
      <c r="E1215" s="59" t="s">
        <v>5731</v>
      </c>
      <c r="F1215" s="59" t="s">
        <v>2210</v>
      </c>
      <c r="G1215" s="59" t="s">
        <v>1413</v>
      </c>
      <c r="H1215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1215" s="21" t="str">
        <f>_xlfn.XLOOKUP(Tabla15[[#This Row],[cedula]],MINC_022025[CATEGORIA_PROPIA],MINC_022025[CARGO],_xlfn.XLOOKUP(Tabla15[[#This Row],[COD]],TNOMINA[CODIGO],TNOMINA[cargo]))</f>
        <v>SOPORTE</v>
      </c>
      <c r="J1215" s="21" t="str">
        <f>_xlfn.XLOOKUP(Tabla15[[#This Row],[cedula]],MINC_022025[NUMERO_DOCUMENTO],MINC_022025[LUGAR_FUNCIONES])</f>
        <v>DIRECCION JURIDICA</v>
      </c>
      <c r="K12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5" s="21" t="str">
        <f>_xlfn.XLOOKUP(Tabla15[[#This Row],[CARGO]],TSIMPLIFICADO[CARGO],TSIMPLIFICADO[CATEGORIA DEL SERVIDOR],Tabla15[[#This Row],[TIPO]])</f>
        <v>INTERINATO</v>
      </c>
      <c r="M1215" s="21" t="str">
        <f>IF(Tabla15[[#This Row],[CTA]]="2.1.1.3.01","TRAMITE DE PENSION",IF(Tabla15[[#This Row],[CAT1]]&lt;&gt;"",Tabla15[[#This Row],[CAT1]],Tabla15[[#This Row],[CAT2]]))</f>
        <v>INTERINATO</v>
      </c>
      <c r="N1215" s="86">
        <f>_xlfn.XLOOKUP(Tabla15[[#This Row],[cedula]],TFECHA[cedula],TFECHA[desde],"")</f>
        <v>45597</v>
      </c>
      <c r="O1215" s="86" t="str">
        <f>_xlfn.XLOOKUP(Tabla15[[#This Row],[cedula]],TFECHA[cedula],TFECHA[hasta],"")</f>
        <v>N/A</v>
      </c>
      <c r="P1215" s="34">
        <f>_xlfn.XLOOKUP(Tabla15[[#This Row],[COD]],TNOMINA[CODIGO],TNOMINA[sbruto])</f>
        <v>30000</v>
      </c>
      <c r="Q1215" s="34">
        <f>_xlfn.XLOOKUP(Tabla15[[#This Row],[COD]],TNOMINA[CODIGO],TNOMINA[ISR])</f>
        <v>4925.8</v>
      </c>
      <c r="R1215" s="34">
        <f>_xlfn.XLOOKUP(Tabla15[[#This Row],[COD]],TNOMINA[CODIGO],TNOMINA[SFS])</f>
        <v>861</v>
      </c>
      <c r="S1215" s="34">
        <f>_xlfn.XLOOKUP(Tabla15[[#This Row],[COD]],TNOMINA[CODIGO],TNOMINA[AFP])</f>
        <v>912</v>
      </c>
      <c r="T1215" s="34">
        <f>_xlfn.XLOOKUP(Tabla15[[#This Row],[COD]],TNOMINA[CODIGO],TNOMINA[Otros Descuentos])</f>
        <v>0</v>
      </c>
      <c r="U1215" s="34">
        <f>_xlfn.XLOOKUP(Tabla15[[#This Row],[COD]],TNOMINA[CODIGO],TNOMINA[sneto])</f>
        <v>23301.200000000001</v>
      </c>
      <c r="V1215" s="21" t="str" cm="1">
        <f t="array" ref="V1215">_xlfn.XLOOKUP(Tabla15[[#This Row],[cedula]],MINC_022025[NUMERO_DOCUMENTO],LEFT(MINC_022025[GENERO],1))</f>
        <v>M</v>
      </c>
      <c r="W1215" s="56" t="str">
        <f>_xlfn.XLOOKUP(Tabla15[[#This Row],[DIRECCIÓN O DEPARTAMENTO]],MINC_022025[LUGAR_FUNCIONES],MINC_022025[LUGAR_FUNCIONES_CODIGO])</f>
        <v>01.83.00.08</v>
      </c>
      <c r="X1215" s="21">
        <f>LEN(Tabla15[[#This Row],[CODIGO LUGAR]])</f>
        <v>11</v>
      </c>
      <c r="Y1215" s="21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>
      <c r="A1216" s="42" t="str">
        <f>Tabla15[[#This Row],[cedula]]&amp;Tabla15[[#This Row],[CTA]]&amp;Tabla15[[#This Row],[prog]]</f>
        <v>001177879522.1.1.2.1101</v>
      </c>
      <c r="B1216" s="21" t="s">
        <v>2209</v>
      </c>
      <c r="C1216" s="59" t="s">
        <v>1807</v>
      </c>
      <c r="D1216" s="59" t="s">
        <v>5730</v>
      </c>
      <c r="E1216" s="59" t="s">
        <v>5731</v>
      </c>
      <c r="F1216" s="59" t="s">
        <v>2210</v>
      </c>
      <c r="G1216" s="59" t="s">
        <v>2164</v>
      </c>
      <c r="H1216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1216" s="21" t="str">
        <f>_xlfn.XLOOKUP(Tabla15[[#This Row],[cedula]],MINC_022025[CATEGORIA_PROPIA],MINC_022025[CARGO],_xlfn.XLOOKUP(Tabla15[[#This Row],[COD]],TNOMINA[CODIGO],TNOMINA[cargo]))</f>
        <v>GESTOR DE REDES SOCIALES</v>
      </c>
      <c r="J1216" s="21" t="str">
        <f>_xlfn.XLOOKUP(Tabla15[[#This Row],[cedula]],MINC_022025[NUMERO_DOCUMENTO],MINC_022025[LUGAR_FUNCIONES])</f>
        <v>DIRECCION DE COMUNICACIONES</v>
      </c>
      <c r="K12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6" s="21" t="str">
        <f>_xlfn.XLOOKUP(Tabla15[[#This Row],[CARGO]],TSIMPLIFICADO[CARGO],TSIMPLIFICADO[CATEGORIA DEL SERVIDOR],Tabla15[[#This Row],[TIPO]])</f>
        <v>INTERINATO</v>
      </c>
      <c r="M1216" s="21" t="str">
        <f>IF(Tabla15[[#This Row],[CTA]]="2.1.1.3.01","TRAMITE DE PENSION",IF(Tabla15[[#This Row],[CAT1]]&lt;&gt;"",Tabla15[[#This Row],[CAT1]],Tabla15[[#This Row],[CAT2]]))</f>
        <v>INTERINATO</v>
      </c>
      <c r="N1216" s="86">
        <f>_xlfn.XLOOKUP(Tabla15[[#This Row],[cedula]],TFECHA[cedula],TFECHA[desde],"")</f>
        <v>45536</v>
      </c>
      <c r="O1216" s="86" t="str">
        <f>_xlfn.XLOOKUP(Tabla15[[#This Row],[cedula]],TFECHA[cedula],TFECHA[hasta],"")</f>
        <v>N/A</v>
      </c>
      <c r="P1216" s="34">
        <f>_xlfn.XLOOKUP(Tabla15[[#This Row],[COD]],TNOMINA[CODIGO],TNOMINA[sbruto])</f>
        <v>25000</v>
      </c>
      <c r="Q1216" s="34">
        <f>_xlfn.XLOOKUP(Tabla15[[#This Row],[COD]],TNOMINA[CODIGO],TNOMINA[ISR])</f>
        <v>4220.13</v>
      </c>
      <c r="R1216" s="34">
        <f>_xlfn.XLOOKUP(Tabla15[[#This Row],[COD]],TNOMINA[CODIGO],TNOMINA[SFS])</f>
        <v>717.5</v>
      </c>
      <c r="S1216" s="34">
        <f>_xlfn.XLOOKUP(Tabla15[[#This Row],[COD]],TNOMINA[CODIGO],TNOMINA[AFP])</f>
        <v>760</v>
      </c>
      <c r="T1216" s="34">
        <f>_xlfn.XLOOKUP(Tabla15[[#This Row],[COD]],TNOMINA[CODIGO],TNOMINA[Otros Descuentos])</f>
        <v>0</v>
      </c>
      <c r="U1216" s="34">
        <f>_xlfn.XLOOKUP(Tabla15[[#This Row],[COD]],TNOMINA[CODIGO],TNOMINA[sneto])</f>
        <v>19302.37</v>
      </c>
      <c r="V1216" s="21" t="str" cm="1">
        <f t="array" ref="V1216">_xlfn.XLOOKUP(Tabla15[[#This Row],[cedula]],MINC_022025[NUMERO_DOCUMENTO],LEFT(MINC_022025[GENERO],1))</f>
        <v>F</v>
      </c>
      <c r="W1216" s="56" t="str">
        <f>_xlfn.XLOOKUP(Tabla15[[#This Row],[DIRECCIÓN O DEPARTAMENTO]],MINC_022025[LUGAR_FUNCIONES],MINC_022025[LUGAR_FUNCIONES_CODIGO])</f>
        <v>01.83.00.09</v>
      </c>
      <c r="X1216" s="21">
        <f>LEN(Tabla15[[#This Row],[CODIGO LUGAR]])</f>
        <v>11</v>
      </c>
      <c r="Y1216" s="21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>
      <c r="A1217" s="42" t="str">
        <f>Tabla15[[#This Row],[cedula]]&amp;Tabla15[[#This Row],[CTA]]&amp;Tabla15[[#This Row],[prog]]</f>
        <v>047018875412.1.1.2.1101</v>
      </c>
      <c r="B1217" s="21" t="s">
        <v>2209</v>
      </c>
      <c r="C1217" s="59" t="s">
        <v>1807</v>
      </c>
      <c r="D1217" s="59" t="s">
        <v>5730</v>
      </c>
      <c r="E1217" s="59" t="s">
        <v>5731</v>
      </c>
      <c r="F1217" s="59" t="s">
        <v>2210</v>
      </c>
      <c r="G1217" s="59" t="s">
        <v>1305</v>
      </c>
      <c r="H1217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1217" s="21" t="str">
        <f>_xlfn.XLOOKUP(Tabla15[[#This Row],[cedula]],MINC_022025[CATEGORIA_PROPIA],MINC_022025[CARGO],_xlfn.XLOOKUP(Tabla15[[#This Row],[COD]],TNOMINA[CODIGO],TNOMINA[cargo]))</f>
        <v>EDITOR (A)</v>
      </c>
      <c r="J1217" s="21" t="str">
        <f>_xlfn.XLOOKUP(Tabla15[[#This Row],[cedula]],MINC_022025[NUMERO_DOCUMENTO],MINC_022025[LUGAR_FUNCIONES])</f>
        <v>DIRECCION DE COMUNICACIONES</v>
      </c>
      <c r="K12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7" s="21" t="str">
        <f>_xlfn.XLOOKUP(Tabla15[[#This Row],[CARGO]],TSIMPLIFICADO[CARGO],TSIMPLIFICADO[CATEGORIA DEL SERVIDOR],Tabla15[[#This Row],[TIPO]])</f>
        <v>INTERINATO</v>
      </c>
      <c r="M1217" s="21" t="str">
        <f>IF(Tabla15[[#This Row],[CTA]]="2.1.1.3.01","TRAMITE DE PENSION",IF(Tabla15[[#This Row],[CAT1]]&lt;&gt;"",Tabla15[[#This Row],[CAT1]],Tabla15[[#This Row],[CAT2]]))</f>
        <v>INTERINATO</v>
      </c>
      <c r="N1217" s="86">
        <f>_xlfn.XLOOKUP(Tabla15[[#This Row],[cedula]],TFECHA[cedula],TFECHA[desde],"")</f>
        <v>45566</v>
      </c>
      <c r="O1217" s="86" t="str">
        <f>_xlfn.XLOOKUP(Tabla15[[#This Row],[cedula]],TFECHA[cedula],TFECHA[hasta],"")</f>
        <v>N/A</v>
      </c>
      <c r="P1217" s="34">
        <f>_xlfn.XLOOKUP(Tabla15[[#This Row],[COD]],TNOMINA[CODIGO],TNOMINA[sbruto])</f>
        <v>15000</v>
      </c>
      <c r="Q1217" s="34">
        <f>_xlfn.XLOOKUP(Tabla15[[#This Row],[COD]],TNOMINA[CODIGO],TNOMINA[ISR])</f>
        <v>2338.33</v>
      </c>
      <c r="R1217" s="34">
        <f>_xlfn.XLOOKUP(Tabla15[[#This Row],[COD]],TNOMINA[CODIGO],TNOMINA[SFS])</f>
        <v>430.5</v>
      </c>
      <c r="S1217" s="34">
        <f>_xlfn.XLOOKUP(Tabla15[[#This Row],[COD]],TNOMINA[CODIGO],TNOMINA[AFP])</f>
        <v>456</v>
      </c>
      <c r="T1217" s="34">
        <f>_xlfn.XLOOKUP(Tabla15[[#This Row],[COD]],TNOMINA[CODIGO],TNOMINA[Otros Descuentos])</f>
        <v>0</v>
      </c>
      <c r="U1217" s="34">
        <f>_xlfn.XLOOKUP(Tabla15[[#This Row],[COD]],TNOMINA[CODIGO],TNOMINA[sneto])</f>
        <v>11775.17</v>
      </c>
      <c r="V1217" s="21" t="str" cm="1">
        <f t="array" ref="V1217">_xlfn.XLOOKUP(Tabla15[[#This Row],[cedula]],MINC_022025[NUMERO_DOCUMENTO],LEFT(MINC_022025[GENERO],1))</f>
        <v>M</v>
      </c>
      <c r="W1217" s="56" t="str">
        <f>_xlfn.XLOOKUP(Tabla15[[#This Row],[DIRECCIÓN O DEPARTAMENTO]],MINC_022025[LUGAR_FUNCIONES],MINC_022025[LUGAR_FUNCIONES_CODIGO])</f>
        <v>01.83.00.09</v>
      </c>
      <c r="X1217" s="21">
        <f>LEN(Tabla15[[#This Row],[CODIGO LUGAR]])</f>
        <v>11</v>
      </c>
      <c r="Y1217" s="21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>
      <c r="A1218" s="42" t="str">
        <f>Tabla15[[#This Row],[cedula]]&amp;Tabla15[[#This Row],[CTA]]&amp;Tabla15[[#This Row],[prog]]</f>
        <v>402201665382.1.1.2.1101</v>
      </c>
      <c r="B1218" s="21" t="s">
        <v>2209</v>
      </c>
      <c r="C1218" s="59" t="s">
        <v>1807</v>
      </c>
      <c r="D1218" s="59" t="s">
        <v>5730</v>
      </c>
      <c r="E1218" s="59" t="s">
        <v>5731</v>
      </c>
      <c r="F1218" s="59" t="s">
        <v>2210</v>
      </c>
      <c r="G1218" s="59" t="s">
        <v>1319</v>
      </c>
      <c r="H1218" s="21" t="str">
        <f>_xlfn.XLOOKUP(Tabla15[[#This Row],[cedula]],MINC_022025[CATEGORIA_PROPIA],MINC_022025[FECHA_INGRESO_PRIMER_CARGO],_xlfn.XLOOKUP(Tabla15[[#This Row],[COD]],TNOMINA[CODIGO],TNOMINA[nombre]))</f>
        <v>IGHOR ESPINAL SANTOS</v>
      </c>
      <c r="I1218" s="21" t="str">
        <f>_xlfn.XLOOKUP(Tabla15[[#This Row],[cedula]],MINC_022025[CATEGORIA_PROPIA],MINC_022025[CARGO],_xlfn.XLOOKUP(Tabla15[[#This Row],[COD]],TNOMINA[CODIGO],TNOMINA[cargo]))</f>
        <v>DISEÑADOR GRAFICO</v>
      </c>
      <c r="J1218" s="21" t="str">
        <f>_xlfn.XLOOKUP(Tabla15[[#This Row],[cedula]],MINC_022025[NUMERO_DOCUMENTO],MINC_022025[LUGAR_FUNCIONES])</f>
        <v>DIRECCION DE COMUNICACIONES</v>
      </c>
      <c r="K12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8" s="21" t="str">
        <f>_xlfn.XLOOKUP(Tabla15[[#This Row],[CARGO]],TSIMPLIFICADO[CARGO],TSIMPLIFICADO[CATEGORIA DEL SERVIDOR],Tabla15[[#This Row],[TIPO]])</f>
        <v>ESTATUTO SIMPLIFICADO</v>
      </c>
      <c r="M1218" s="21" t="str">
        <f>IF(Tabla15[[#This Row],[CTA]]="2.1.1.3.01","TRAMITE DE PENSION",IF(Tabla15[[#This Row],[CAT1]]&lt;&gt;"",Tabla15[[#This Row],[CAT1]],Tabla15[[#This Row],[CAT2]]))</f>
        <v>ESTATUTO SIMPLIFICADO</v>
      </c>
      <c r="N1218" s="86">
        <f>_xlfn.XLOOKUP(Tabla15[[#This Row],[cedula]],TFECHA[cedula],TFECHA[desde],"")</f>
        <v>45627</v>
      </c>
      <c r="O1218" s="86" t="str">
        <f>_xlfn.XLOOKUP(Tabla15[[#This Row],[cedula]],TFECHA[cedula],TFECHA[hasta],"")</f>
        <v>N/A</v>
      </c>
      <c r="P1218" s="34">
        <f>_xlfn.XLOOKUP(Tabla15[[#This Row],[COD]],TNOMINA[CODIGO],TNOMINA[sbruto])</f>
        <v>15000</v>
      </c>
      <c r="Q1218" s="34">
        <f>_xlfn.XLOOKUP(Tabla15[[#This Row],[COD]],TNOMINA[CODIGO],TNOMINA[ISR])</f>
        <v>2338.33</v>
      </c>
      <c r="R1218" s="34">
        <f>_xlfn.XLOOKUP(Tabla15[[#This Row],[COD]],TNOMINA[CODIGO],TNOMINA[SFS])</f>
        <v>430.5</v>
      </c>
      <c r="S1218" s="34">
        <f>_xlfn.XLOOKUP(Tabla15[[#This Row],[COD]],TNOMINA[CODIGO],TNOMINA[AFP])</f>
        <v>456</v>
      </c>
      <c r="T1218" s="34">
        <f>_xlfn.XLOOKUP(Tabla15[[#This Row],[COD]],TNOMINA[CODIGO],TNOMINA[Otros Descuentos])</f>
        <v>0</v>
      </c>
      <c r="U1218" s="34">
        <f>_xlfn.XLOOKUP(Tabla15[[#This Row],[COD]],TNOMINA[CODIGO],TNOMINA[sneto])</f>
        <v>11775.17</v>
      </c>
      <c r="V1218" s="21" t="str" cm="1">
        <f t="array" ref="V1218">_xlfn.XLOOKUP(Tabla15[[#This Row],[cedula]],MINC_022025[NUMERO_DOCUMENTO],LEFT(MINC_022025[GENERO],1))</f>
        <v>M</v>
      </c>
      <c r="W1218" s="56" t="str">
        <f>_xlfn.XLOOKUP(Tabla15[[#This Row],[DIRECCIÓN O DEPARTAMENTO]],MINC_022025[LUGAR_FUNCIONES],MINC_022025[LUGAR_FUNCIONES_CODIGO])</f>
        <v>01.83.00.09</v>
      </c>
      <c r="X1218" s="21">
        <f>LEN(Tabla15[[#This Row],[CODIGO LUGAR]])</f>
        <v>11</v>
      </c>
      <c r="Y1218" s="21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>
      <c r="A1219" s="42" t="str">
        <f>Tabla15[[#This Row],[cedula]]&amp;Tabla15[[#This Row],[CTA]]&amp;Tabla15[[#This Row],[prog]]</f>
        <v>402241575582.1.1.2.1101</v>
      </c>
      <c r="B1219" s="21" t="s">
        <v>2209</v>
      </c>
      <c r="C1219" s="59" t="s">
        <v>1807</v>
      </c>
      <c r="D1219" s="59" t="s">
        <v>5730</v>
      </c>
      <c r="E1219" s="59" t="s">
        <v>5731</v>
      </c>
      <c r="F1219" s="59" t="s">
        <v>2210</v>
      </c>
      <c r="G1219" s="59" t="s">
        <v>1659</v>
      </c>
      <c r="H1219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1219" s="21" t="str">
        <f>_xlfn.XLOOKUP(Tabla15[[#This Row],[cedula]],MINC_022025[CATEGORIA_PROPIA],MINC_022025[CARGO],_xlfn.XLOOKUP(Tabla15[[#This Row],[COD]],TNOMINA[CODIGO],TNOMINA[cargo]))</f>
        <v>GESTOR DE REDES SOCIALES</v>
      </c>
      <c r="J1219" s="21" t="str">
        <f>_xlfn.XLOOKUP(Tabla15[[#This Row],[cedula]],MINC_022025[NUMERO_DOCUMENTO],MINC_022025[LUGAR_FUNCIONES])</f>
        <v>DIRECCION DE COMUNICACIONES</v>
      </c>
      <c r="K12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19" s="21" t="str">
        <f>_xlfn.XLOOKUP(Tabla15[[#This Row],[CARGO]],TSIMPLIFICADO[CARGO],TSIMPLIFICADO[CATEGORIA DEL SERVIDOR],Tabla15[[#This Row],[TIPO]])</f>
        <v>INTERINATO</v>
      </c>
      <c r="M1219" s="21" t="str">
        <f>IF(Tabla15[[#This Row],[CTA]]="2.1.1.3.01","TRAMITE DE PENSION",IF(Tabla15[[#This Row],[CAT1]]&lt;&gt;"",Tabla15[[#This Row],[CAT1]],Tabla15[[#This Row],[CAT2]]))</f>
        <v>INTERINATO</v>
      </c>
      <c r="N1219" s="86">
        <f>_xlfn.XLOOKUP(Tabla15[[#This Row],[cedula]],TFECHA[cedula],TFECHA[desde],"")</f>
        <v>45627</v>
      </c>
      <c r="O1219" s="86" t="str">
        <f>_xlfn.XLOOKUP(Tabla15[[#This Row],[cedula]],TFECHA[cedula],TFECHA[hasta],"")</f>
        <v>N/A</v>
      </c>
      <c r="P1219" s="34">
        <f>_xlfn.XLOOKUP(Tabla15[[#This Row],[COD]],TNOMINA[CODIGO],TNOMINA[sbruto])</f>
        <v>10000</v>
      </c>
      <c r="Q1219" s="34">
        <f>_xlfn.XLOOKUP(Tabla15[[#This Row],[COD]],TNOMINA[CODIGO],TNOMINA[ISR])</f>
        <v>1632.65</v>
      </c>
      <c r="R1219" s="34">
        <f>_xlfn.XLOOKUP(Tabla15[[#This Row],[COD]],TNOMINA[CODIGO],TNOMINA[SFS])</f>
        <v>287</v>
      </c>
      <c r="S1219" s="34">
        <f>_xlfn.XLOOKUP(Tabla15[[#This Row],[COD]],TNOMINA[CODIGO],TNOMINA[AFP])</f>
        <v>304</v>
      </c>
      <c r="T1219" s="34">
        <f>_xlfn.XLOOKUP(Tabla15[[#This Row],[COD]],TNOMINA[CODIGO],TNOMINA[Otros Descuentos])</f>
        <v>0</v>
      </c>
      <c r="U1219" s="34">
        <f>_xlfn.XLOOKUP(Tabla15[[#This Row],[COD]],TNOMINA[CODIGO],TNOMINA[sneto])</f>
        <v>7776.35</v>
      </c>
      <c r="V1219" s="21" t="str" cm="1">
        <f t="array" ref="V1219">_xlfn.XLOOKUP(Tabla15[[#This Row],[cedula]],MINC_022025[NUMERO_DOCUMENTO],LEFT(MINC_022025[GENERO],1))</f>
        <v>F</v>
      </c>
      <c r="W1219" s="56" t="str">
        <f>_xlfn.XLOOKUP(Tabla15[[#This Row],[DIRECCIÓN O DEPARTAMENTO]],MINC_022025[LUGAR_FUNCIONES],MINC_022025[LUGAR_FUNCIONES_CODIGO])</f>
        <v>01.83.00.09</v>
      </c>
      <c r="X1219" s="21">
        <f>LEN(Tabla15[[#This Row],[CODIGO LUGAR]])</f>
        <v>11</v>
      </c>
      <c r="Y1219" s="21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>
      <c r="A1220" s="42" t="str">
        <f>Tabla15[[#This Row],[cedula]]&amp;Tabla15[[#This Row],[CTA]]&amp;Tabla15[[#This Row],[prog]]</f>
        <v>018004812342.1.1.2.1101</v>
      </c>
      <c r="B1220" s="21" t="s">
        <v>2209</v>
      </c>
      <c r="C1220" s="59" t="s">
        <v>1807</v>
      </c>
      <c r="D1220" s="59" t="s">
        <v>5730</v>
      </c>
      <c r="E1220" s="59" t="s">
        <v>5731</v>
      </c>
      <c r="F1220" s="59" t="s">
        <v>2210</v>
      </c>
      <c r="G1220" s="59" t="s">
        <v>2531</v>
      </c>
      <c r="H1220" s="21" t="str">
        <f>_xlfn.XLOOKUP(Tabla15[[#This Row],[cedula]],MINC_022025[CATEGORIA_PROPIA],MINC_022025[FECHA_INGRESO_PRIMER_CARGO],_xlfn.XLOOKUP(Tabla15[[#This Row],[COD]],TNOMINA[CODIGO],TNOMINA[nombre]))</f>
        <v>VICTORIA LOPEZ PEREZ</v>
      </c>
      <c r="I1220" s="21" t="str">
        <f>_xlfn.XLOOKUP(Tabla15[[#This Row],[cedula]],MINC_022025[CATEGORIA_PROPIA],MINC_022025[CARGO],_xlfn.XLOOKUP(Tabla15[[#This Row],[COD]],TNOMINA[CODIGO],TNOMINA[cargo]))</f>
        <v>AUXILIAR ADMINISTRATIVO (A)</v>
      </c>
      <c r="J1220" s="21" t="str">
        <f>_xlfn.XLOOKUP(Tabla15[[#This Row],[cedula]],MINC_022025[NUMERO_DOCUMENTO],MINC_022025[LUGAR_FUNCIONES])</f>
        <v>DIRECCION FINANCIERA</v>
      </c>
      <c r="K12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0" s="21" t="str">
        <f>_xlfn.XLOOKUP(Tabla15[[#This Row],[CARGO]],TSIMPLIFICADO[CARGO],TSIMPLIFICADO[CATEGORIA DEL SERVIDOR],Tabla15[[#This Row],[TIPO]])</f>
        <v>ESTATUTO SIMPLIFICADO</v>
      </c>
      <c r="M1220" s="21" t="str">
        <f>IF(Tabla15[[#This Row],[CTA]]="2.1.1.3.01","TRAMITE DE PENSION",IF(Tabla15[[#This Row],[CAT1]]&lt;&gt;"",Tabla15[[#This Row],[CAT1]],Tabla15[[#This Row],[CAT2]]))</f>
        <v>ESTATUTO SIMPLIFICADO</v>
      </c>
      <c r="N1220" s="86">
        <f>_xlfn.XLOOKUP(Tabla15[[#This Row],[cedula]],TFECHA[cedula],TFECHA[desde],"")</f>
        <v>45597</v>
      </c>
      <c r="O1220" s="86" t="str">
        <f>_xlfn.XLOOKUP(Tabla15[[#This Row],[cedula]],TFECHA[cedula],TFECHA[hasta],"")</f>
        <v>N/A</v>
      </c>
      <c r="P1220" s="34">
        <f>_xlfn.XLOOKUP(Tabla15[[#This Row],[COD]],TNOMINA[CODIGO],TNOMINA[sbruto])</f>
        <v>35000</v>
      </c>
      <c r="Q1220" s="34">
        <f>_xlfn.XLOOKUP(Tabla15[[#This Row],[COD]],TNOMINA[CODIGO],TNOMINA[ISR])</f>
        <v>5368.45</v>
      </c>
      <c r="R1220" s="34">
        <f>_xlfn.XLOOKUP(Tabla15[[#This Row],[COD]],TNOMINA[CODIGO],TNOMINA[SFS])</f>
        <v>1004.5</v>
      </c>
      <c r="S1220" s="34">
        <f>_xlfn.XLOOKUP(Tabla15[[#This Row],[COD]],TNOMINA[CODIGO],TNOMINA[AFP])</f>
        <v>1064</v>
      </c>
      <c r="T1220" s="34">
        <f>_xlfn.XLOOKUP(Tabla15[[#This Row],[COD]],TNOMINA[CODIGO],TNOMINA[Otros Descuentos])</f>
        <v>0</v>
      </c>
      <c r="U1220" s="34">
        <f>_xlfn.XLOOKUP(Tabla15[[#This Row],[COD]],TNOMINA[CODIGO],TNOMINA[sneto])</f>
        <v>27563.05</v>
      </c>
      <c r="V1220" s="21" t="str" cm="1">
        <f t="array" ref="V1220">_xlfn.XLOOKUP(Tabla15[[#This Row],[cedula]],MINC_022025[NUMERO_DOCUMENTO],LEFT(MINC_022025[GENERO],1))</f>
        <v>F</v>
      </c>
      <c r="W1220" s="56" t="str">
        <f>_xlfn.XLOOKUP(Tabla15[[#This Row],[DIRECCIÓN O DEPARTAMENTO]],MINC_022025[LUGAR_FUNCIONES],MINC_022025[LUGAR_FUNCIONES_CODIGO])</f>
        <v>01.83.00.00.12</v>
      </c>
      <c r="X1220" s="21">
        <f>LEN(Tabla15[[#This Row],[CODIGO LUGAR]])</f>
        <v>14</v>
      </c>
      <c r="Y1220" s="21" cm="1">
        <f t="array" ref="Y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5">
      <c r="A1221" s="42" t="str">
        <f>Tabla15[[#This Row],[cedula]]&amp;Tabla15[[#This Row],[CTA]]&amp;Tabla15[[#This Row],[prog]]</f>
        <v>001126077422.1.1.2.1101</v>
      </c>
      <c r="B1221" s="21" t="s">
        <v>2209</v>
      </c>
      <c r="C1221" s="59" t="s">
        <v>1807</v>
      </c>
      <c r="D1221" s="59" t="s">
        <v>5730</v>
      </c>
      <c r="E1221" s="59" t="s">
        <v>5731</v>
      </c>
      <c r="F1221" s="59" t="s">
        <v>2210</v>
      </c>
      <c r="G1221" s="59" t="s">
        <v>1501</v>
      </c>
      <c r="H1221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1221" s="21" t="str">
        <f>_xlfn.XLOOKUP(Tabla15[[#This Row],[cedula]],MINC_022025[CATEGORIA_PROPIA],MINC_022025[CARGO],_xlfn.XLOOKUP(Tabla15[[#This Row],[COD]],TNOMINA[CODIGO],TNOMINA[cargo]))</f>
        <v>AUX. DE BIBLIOTECA</v>
      </c>
      <c r="J1221" s="21" t="str">
        <f>_xlfn.XLOOKUP(Tabla15[[#This Row],[cedula]],MINC_022025[NUMERO_DOCUMENTO],MINC_022025[LUGAR_FUNCIONES])</f>
        <v>DIRECCION DE FORMACION Y CAPACITACION EN GESTION CULTURAL</v>
      </c>
      <c r="K12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1" s="21" t="str">
        <f>_xlfn.XLOOKUP(Tabla15[[#This Row],[CARGO]],TSIMPLIFICADO[CARGO],TSIMPLIFICADO[CATEGORIA DEL SERVIDOR],Tabla15[[#This Row],[TIPO]])</f>
        <v>ESTATUTO SIMPLIFICADO</v>
      </c>
      <c r="M1221" s="21" t="str">
        <f>IF(Tabla15[[#This Row],[CTA]]="2.1.1.3.01","TRAMITE DE PENSION",IF(Tabla15[[#This Row],[CAT1]]&lt;&gt;"",Tabla15[[#This Row],[CAT1]],Tabla15[[#This Row],[CAT2]]))</f>
        <v>ESTATUTO SIMPLIFICADO</v>
      </c>
      <c r="N1221" s="86">
        <f>_xlfn.XLOOKUP(Tabla15[[#This Row],[cedula]],TFECHA[cedula],TFECHA[desde],"")</f>
        <v>45566</v>
      </c>
      <c r="O1221" s="86" t="str">
        <f>_xlfn.XLOOKUP(Tabla15[[#This Row],[cedula]],TFECHA[cedula],TFECHA[hasta],"")</f>
        <v>N/A</v>
      </c>
      <c r="P1221" s="34">
        <f>_xlfn.XLOOKUP(Tabla15[[#This Row],[COD]],TNOMINA[CODIGO],TNOMINA[sbruto])</f>
        <v>35000</v>
      </c>
      <c r="Q1221" s="34">
        <f>_xlfn.XLOOKUP(Tabla15[[#This Row],[COD]],TNOMINA[CODIGO],TNOMINA[ISR])</f>
        <v>5368.45</v>
      </c>
      <c r="R1221" s="34">
        <f>_xlfn.XLOOKUP(Tabla15[[#This Row],[COD]],TNOMINA[CODIGO],TNOMINA[SFS])</f>
        <v>1004.5</v>
      </c>
      <c r="S1221" s="34">
        <f>_xlfn.XLOOKUP(Tabla15[[#This Row],[COD]],TNOMINA[CODIGO],TNOMINA[AFP])</f>
        <v>1064</v>
      </c>
      <c r="T1221" s="34">
        <f>_xlfn.XLOOKUP(Tabla15[[#This Row],[COD]],TNOMINA[CODIGO],TNOMINA[Otros Descuentos])</f>
        <v>0</v>
      </c>
      <c r="U1221" s="34">
        <f>_xlfn.XLOOKUP(Tabla15[[#This Row],[COD]],TNOMINA[CODIGO],TNOMINA[sneto])</f>
        <v>27563.05</v>
      </c>
      <c r="V1221" s="21" t="str" cm="1">
        <f t="array" ref="V1221">_xlfn.XLOOKUP(Tabla15[[#This Row],[cedula]],MINC_022025[NUMERO_DOCUMENTO],LEFT(MINC_022025[GENERO],1))</f>
        <v>F</v>
      </c>
      <c r="W1221" s="56" t="str">
        <f>_xlfn.XLOOKUP(Tabla15[[#This Row],[DIRECCIÓN O DEPARTAMENTO]],MINC_022025[LUGAR_FUNCIONES],MINC_022025[LUGAR_FUNCIONES_CODIGO])</f>
        <v>01.83.01.00.02</v>
      </c>
      <c r="X1221" s="21">
        <f>LEN(Tabla15[[#This Row],[CODIGO LUGAR]])</f>
        <v>14</v>
      </c>
      <c r="Y1221" s="21" cm="1">
        <f t="array" ref="Y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5">
      <c r="A1222" s="42" t="str">
        <f>Tabla15[[#This Row],[cedula]]&amp;Tabla15[[#This Row],[CTA]]&amp;Tabla15[[#This Row],[prog]]</f>
        <v>402264333202.1.1.2.1101</v>
      </c>
      <c r="B1222" s="21" t="s">
        <v>2209</v>
      </c>
      <c r="C1222" s="59" t="s">
        <v>1807</v>
      </c>
      <c r="D1222" s="59" t="s">
        <v>5730</v>
      </c>
      <c r="E1222" s="59" t="s">
        <v>5731</v>
      </c>
      <c r="F1222" s="59" t="s">
        <v>2210</v>
      </c>
      <c r="G1222" s="59" t="s">
        <v>2373</v>
      </c>
      <c r="H1222" s="21" t="str">
        <f>_xlfn.XLOOKUP(Tabla15[[#This Row],[cedula]],MINC_022025[CATEGORIA_PROPIA],MINC_022025[FECHA_INGRESO_PRIMER_CARGO],_xlfn.XLOOKUP(Tabla15[[#This Row],[COD]],TNOMINA[CODIGO],TNOMINA[nombre]))</f>
        <v>JOHANNA WALQUIRIS MENDOZA</v>
      </c>
      <c r="I1222" s="21" t="str">
        <f>_xlfn.XLOOKUP(Tabla15[[#This Row],[cedula]],MINC_022025[CATEGORIA_PROPIA],MINC_022025[CARGO],_xlfn.XLOOKUP(Tabla15[[#This Row],[COD]],TNOMINA[CODIGO],TNOMINA[cargo]))</f>
        <v>AUXILIAR ADMINISTRATIVO (A)</v>
      </c>
      <c r="J1222" s="21" t="str">
        <f>_xlfn.XLOOKUP(Tabla15[[#This Row],[cedula]],MINC_022025[NUMERO_DOCUMENTO],MINC_022025[LUGAR_FUNCIONES])</f>
        <v>CENTRO NACIONAL DE ARTESANIA</v>
      </c>
      <c r="K12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2" s="21" t="str">
        <f>_xlfn.XLOOKUP(Tabla15[[#This Row],[CARGO]],TSIMPLIFICADO[CARGO],TSIMPLIFICADO[CATEGORIA DEL SERVIDOR],Tabla15[[#This Row],[TIPO]])</f>
        <v>ESTATUTO SIMPLIFICADO</v>
      </c>
      <c r="M1222" s="21" t="str">
        <f>IF(Tabla15[[#This Row],[CTA]]="2.1.1.3.01","TRAMITE DE PENSION",IF(Tabla15[[#This Row],[CAT1]]&lt;&gt;"",Tabla15[[#This Row],[CAT1]],Tabla15[[#This Row],[CAT2]]))</f>
        <v>ESTATUTO SIMPLIFICADO</v>
      </c>
      <c r="N1222" s="86">
        <f>_xlfn.XLOOKUP(Tabla15[[#This Row],[cedula]],TFECHA[cedula],TFECHA[desde],"")</f>
        <v>45474</v>
      </c>
      <c r="O1222" s="86" t="str">
        <f>_xlfn.XLOOKUP(Tabla15[[#This Row],[cedula]],TFECHA[cedula],TFECHA[hasta],"")</f>
        <v>N/A</v>
      </c>
      <c r="P1222" s="34">
        <f>_xlfn.XLOOKUP(Tabla15[[#This Row],[COD]],TNOMINA[CODIGO],TNOMINA[sbruto])</f>
        <v>35000</v>
      </c>
      <c r="Q1222" s="34">
        <f>_xlfn.XLOOKUP(Tabla15[[#This Row],[COD]],TNOMINA[CODIGO],TNOMINA[ISR])</f>
        <v>3800.96</v>
      </c>
      <c r="R1222" s="34">
        <f>_xlfn.XLOOKUP(Tabla15[[#This Row],[COD]],TNOMINA[CODIGO],TNOMINA[SFS])</f>
        <v>1004.5</v>
      </c>
      <c r="S1222" s="34">
        <f>_xlfn.XLOOKUP(Tabla15[[#This Row],[COD]],TNOMINA[CODIGO],TNOMINA[AFP])</f>
        <v>1064</v>
      </c>
      <c r="T1222" s="34">
        <f>_xlfn.XLOOKUP(Tabla15[[#This Row],[COD]],TNOMINA[CODIGO],TNOMINA[Otros Descuentos])</f>
        <v>0</v>
      </c>
      <c r="U1222" s="34">
        <f>_xlfn.XLOOKUP(Tabla15[[#This Row],[COD]],TNOMINA[CODIGO],TNOMINA[sneto])</f>
        <v>29130.54</v>
      </c>
      <c r="V1222" s="21" t="str" cm="1">
        <f t="array" ref="V1222">_xlfn.XLOOKUP(Tabla15[[#This Row],[cedula]],MINC_022025[NUMERO_DOCUMENTO],LEFT(MINC_022025[GENERO],1))</f>
        <v>F</v>
      </c>
      <c r="W1222" s="56" t="str">
        <f>_xlfn.XLOOKUP(Tabla15[[#This Row],[DIRECCIÓN O DEPARTAMENTO]],MINC_022025[LUGAR_FUNCIONES],MINC_022025[LUGAR_FUNCIONES_CODIGO])</f>
        <v>01.83.05.00.03</v>
      </c>
      <c r="X1222" s="21">
        <f>LEN(Tabla15[[#This Row],[CODIGO LUGAR]])</f>
        <v>14</v>
      </c>
      <c r="Y1222" s="21" cm="1">
        <f t="array" ref="Y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5">
      <c r="A1223" s="42" t="str">
        <f>Tabla15[[#This Row],[cedula]]&amp;Tabla15[[#This Row],[CTA]]&amp;Tabla15[[#This Row],[prog]]</f>
        <v>031045265162.1.1.2.1101</v>
      </c>
      <c r="B1223" s="21" t="s">
        <v>2209</v>
      </c>
      <c r="C1223" s="59" t="s">
        <v>1807</v>
      </c>
      <c r="D1223" s="59" t="s">
        <v>5730</v>
      </c>
      <c r="E1223" s="59" t="s">
        <v>5731</v>
      </c>
      <c r="F1223" s="59" t="s">
        <v>2210</v>
      </c>
      <c r="G1223" s="59" t="s">
        <v>2515</v>
      </c>
      <c r="H1223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1223" s="21" t="str">
        <f>_xlfn.XLOOKUP(Tabla15[[#This Row],[cedula]],MINC_022025[CATEGORIA_PROPIA],MINC_022025[CARGO],_xlfn.XLOOKUP(Tabla15[[#This Row],[COD]],TNOMINA[CODIGO],TNOMINA[cargo]))</f>
        <v>GESTOR (A) DE PROTOCOLO</v>
      </c>
      <c r="J1223" s="21" t="str">
        <f>_xlfn.XLOOKUP(Tabla15[[#This Row],[cedula]],MINC_022025[NUMERO_DOCUMENTO],MINC_022025[LUGAR_FUNCIONES])</f>
        <v>DEPARTAMENTO DE PROTOCOLO Y EVENTOS</v>
      </c>
      <c r="K12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3" s="21" t="str">
        <f>_xlfn.XLOOKUP(Tabla15[[#This Row],[CARGO]],TSIMPLIFICADO[CARGO],TSIMPLIFICADO[CATEGORIA DEL SERVIDOR],Tabla15[[#This Row],[TIPO]])</f>
        <v>INTERINATO</v>
      </c>
      <c r="M1223" s="21" t="str">
        <f>IF(Tabla15[[#This Row],[CTA]]="2.1.1.3.01","TRAMITE DE PENSION",IF(Tabla15[[#This Row],[CAT1]]&lt;&gt;"",Tabla15[[#This Row],[CAT1]],Tabla15[[#This Row],[CAT2]]))</f>
        <v>INTERINATO</v>
      </c>
      <c r="N1223" s="86">
        <f>_xlfn.XLOOKUP(Tabla15[[#This Row],[cedula]],TFECHA[cedula],TFECHA[desde],"")</f>
        <v>45200</v>
      </c>
      <c r="O1223" s="86" t="str">
        <f>_xlfn.XLOOKUP(Tabla15[[#This Row],[cedula]],TFECHA[cedula],TFECHA[hasta],"")</f>
        <v>N/A</v>
      </c>
      <c r="P1223" s="34">
        <f>_xlfn.XLOOKUP(Tabla15[[#This Row],[COD]],TNOMINA[CODIGO],TNOMINA[sbruto])</f>
        <v>42000</v>
      </c>
      <c r="Q1223" s="34">
        <f>_xlfn.XLOOKUP(Tabla15[[#This Row],[COD]],TNOMINA[CODIGO],TNOMINA[ISR])</f>
        <v>8181.46</v>
      </c>
      <c r="R1223" s="34">
        <f>_xlfn.XLOOKUP(Tabla15[[#This Row],[COD]],TNOMINA[CODIGO],TNOMINA[SFS])</f>
        <v>1205.4000000000001</v>
      </c>
      <c r="S1223" s="34">
        <f>_xlfn.XLOOKUP(Tabla15[[#This Row],[COD]],TNOMINA[CODIGO],TNOMINA[AFP])</f>
        <v>1276.8</v>
      </c>
      <c r="T1223" s="34">
        <f>_xlfn.XLOOKUP(Tabla15[[#This Row],[COD]],TNOMINA[CODIGO],TNOMINA[Otros Descuentos])</f>
        <v>0</v>
      </c>
      <c r="U1223" s="34">
        <f>_xlfn.XLOOKUP(Tabla15[[#This Row],[COD]],TNOMINA[CODIGO],TNOMINA[sneto])</f>
        <v>31336.34</v>
      </c>
      <c r="V1223" s="21" t="str" cm="1">
        <f t="array" ref="V1223">_xlfn.XLOOKUP(Tabla15[[#This Row],[cedula]],MINC_022025[NUMERO_DOCUMENTO],LEFT(MINC_022025[GENERO],1))</f>
        <v>F</v>
      </c>
      <c r="W1223" s="56" t="str">
        <f>_xlfn.XLOOKUP(Tabla15[[#This Row],[DIRECCIÓN O DEPARTAMENTO]],MINC_022025[LUGAR_FUNCIONES],MINC_022025[LUGAR_FUNCIONES_CODIGO])</f>
        <v>01.83.00.00.00.22</v>
      </c>
      <c r="X1223" s="21">
        <f>LEN(Tabla15[[#This Row],[CODIGO LUGAR]])</f>
        <v>17</v>
      </c>
      <c r="Y1223" s="21" cm="1">
        <f t="array" ref="Y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5">
      <c r="A1224" s="42" t="str">
        <f>Tabla15[[#This Row],[cedula]]&amp;Tabla15[[#This Row],[CTA]]&amp;Tabla15[[#This Row],[prog]]</f>
        <v>223018016542.1.1.2.1101</v>
      </c>
      <c r="B1224" s="21" t="s">
        <v>2209</v>
      </c>
      <c r="C1224" s="59" t="s">
        <v>1807</v>
      </c>
      <c r="D1224" s="59" t="s">
        <v>5730</v>
      </c>
      <c r="E1224" s="59" t="s">
        <v>5731</v>
      </c>
      <c r="F1224" s="59" t="s">
        <v>2210</v>
      </c>
      <c r="G1224" s="59" t="s">
        <v>1930</v>
      </c>
      <c r="H1224" s="21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1224" s="21" t="str">
        <f>_xlfn.XLOOKUP(Tabla15[[#This Row],[cedula]],MINC_022025[CATEGORIA_PROPIA],MINC_022025[CARGO],_xlfn.XLOOKUP(Tabla15[[#This Row],[COD]],TNOMINA[CODIGO],TNOMINA[cargo]))</f>
        <v>SECRETARIA</v>
      </c>
      <c r="J1224" s="21" t="str">
        <f>_xlfn.XLOOKUP(Tabla15[[#This Row],[cedula]],MINC_022025[NUMERO_DOCUMENTO],MINC_022025[LUGAR_FUNCIONES])</f>
        <v>DEPARTAMENTO DE ACTIVO FIJO</v>
      </c>
      <c r="K12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4" s="21" t="str">
        <f>_xlfn.XLOOKUP(Tabla15[[#This Row],[CARGO]],TSIMPLIFICADO[CARGO],TSIMPLIFICADO[CATEGORIA DEL SERVIDOR],Tabla15[[#This Row],[TIPO]])</f>
        <v>ESTATUTO SIMPLIFICADO</v>
      </c>
      <c r="M1224" s="21" t="str">
        <f>IF(Tabla15[[#This Row],[CTA]]="2.1.1.3.01","TRAMITE DE PENSION",IF(Tabla15[[#This Row],[CAT1]]&lt;&gt;"",Tabla15[[#This Row],[CAT1]],Tabla15[[#This Row],[CAT2]]))</f>
        <v>ESTATUTO SIMPLIFICADO</v>
      </c>
      <c r="N1224" s="86">
        <f>_xlfn.XLOOKUP(Tabla15[[#This Row],[cedula]],TFECHA[cedula],TFECHA[desde],"")</f>
        <v>45597</v>
      </c>
      <c r="O1224" s="86" t="str">
        <f>_xlfn.XLOOKUP(Tabla15[[#This Row],[cedula]],TFECHA[cedula],TFECHA[hasta],"")</f>
        <v>N/A</v>
      </c>
      <c r="P1224" s="34">
        <f>_xlfn.XLOOKUP(Tabla15[[#This Row],[COD]],TNOMINA[CODIGO],TNOMINA[sbruto])</f>
        <v>13000</v>
      </c>
      <c r="Q1224" s="34">
        <f>_xlfn.XLOOKUP(Tabla15[[#This Row],[COD]],TNOMINA[CODIGO],TNOMINA[ISR])</f>
        <v>1571.73</v>
      </c>
      <c r="R1224" s="34">
        <f>_xlfn.XLOOKUP(Tabla15[[#This Row],[COD]],TNOMINA[CODIGO],TNOMINA[SFS])</f>
        <v>373.1</v>
      </c>
      <c r="S1224" s="34">
        <f>_xlfn.XLOOKUP(Tabla15[[#This Row],[COD]],TNOMINA[CODIGO],TNOMINA[AFP])</f>
        <v>395.2</v>
      </c>
      <c r="T1224" s="34">
        <f>_xlfn.XLOOKUP(Tabla15[[#This Row],[COD]],TNOMINA[CODIGO],TNOMINA[Otros Descuentos])</f>
        <v>0</v>
      </c>
      <c r="U1224" s="34">
        <f>_xlfn.XLOOKUP(Tabla15[[#This Row],[COD]],TNOMINA[CODIGO],TNOMINA[sneto])</f>
        <v>10659.97</v>
      </c>
      <c r="V1224" s="21" t="str" cm="1">
        <f t="array" ref="V1224">_xlfn.XLOOKUP(Tabla15[[#This Row],[cedula]],MINC_022025[NUMERO_DOCUMENTO],LEFT(MINC_022025[GENERO],1))</f>
        <v>F</v>
      </c>
      <c r="W1224" s="56" t="str">
        <f>_xlfn.XLOOKUP(Tabla15[[#This Row],[DIRECCIÓN O DEPARTAMENTO]],MINC_022025[LUGAR_FUNCIONES],MINC_022025[LUGAR_FUNCIONES_CODIGO])</f>
        <v>01.83.00.00.12.03</v>
      </c>
      <c r="X1224" s="21">
        <f>LEN(Tabla15[[#This Row],[CODIGO LUGAR]])</f>
        <v>17</v>
      </c>
      <c r="Y1224" s="21" cm="1">
        <f t="array" ref="Y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5">
      <c r="A1225" s="42" t="str">
        <f>Tabla15[[#This Row],[cedula]]&amp;Tabla15[[#This Row],[CTA]]&amp;Tabla15[[#This Row],[prog]]</f>
        <v>001185286862.1.1.2.1101</v>
      </c>
      <c r="B1225" s="21" t="s">
        <v>2209</v>
      </c>
      <c r="C1225" s="59" t="s">
        <v>1807</v>
      </c>
      <c r="D1225" s="59" t="s">
        <v>5730</v>
      </c>
      <c r="E1225" s="59" t="s">
        <v>5731</v>
      </c>
      <c r="F1225" s="59" t="s">
        <v>2210</v>
      </c>
      <c r="G1225" s="59" t="s">
        <v>1321</v>
      </c>
      <c r="H1225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1225" s="21" t="str">
        <f>_xlfn.XLOOKUP(Tabla15[[#This Row],[cedula]],MINC_022025[CATEGORIA_PROPIA],MINC_022025[CARGO],_xlfn.XLOOKUP(Tabla15[[#This Row],[COD]],TNOMINA[CODIGO],TNOMINA[cargo]))</f>
        <v>SOPORTE TECNICO</v>
      </c>
      <c r="J1225" s="21" t="str">
        <f>_xlfn.XLOOKUP(Tabla15[[#This Row],[cedula]],MINC_022025[NUMERO_DOCUMENTO],MINC_022025[LUGAR_FUNCIONES])</f>
        <v>DEPARTAMENTO DE ADMINISTRACION DE SERVICIOS TIC-MC</v>
      </c>
      <c r="K12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5" s="21" t="str">
        <f>_xlfn.XLOOKUP(Tabla15[[#This Row],[CARGO]],TSIMPLIFICADO[CARGO],TSIMPLIFICADO[CATEGORIA DEL SERVIDOR],Tabla15[[#This Row],[TIPO]])</f>
        <v>INTERINATO</v>
      </c>
      <c r="M1225" s="21" t="str">
        <f>IF(Tabla15[[#This Row],[CTA]]="2.1.1.3.01","TRAMITE DE PENSION",IF(Tabla15[[#This Row],[CAT1]]&lt;&gt;"",Tabla15[[#This Row],[CAT1]],Tabla15[[#This Row],[CAT2]]))</f>
        <v>INTERINATO</v>
      </c>
      <c r="N1225" s="86">
        <f>_xlfn.XLOOKUP(Tabla15[[#This Row],[cedula]],TFECHA[cedula],TFECHA[desde],"")</f>
        <v>45352</v>
      </c>
      <c r="O1225" s="86" t="str">
        <f>_xlfn.XLOOKUP(Tabla15[[#This Row],[cedula]],TFECHA[cedula],TFECHA[hasta],"")</f>
        <v>N/A</v>
      </c>
      <c r="P1225" s="34">
        <f>_xlfn.XLOOKUP(Tabla15[[#This Row],[COD]],TNOMINA[CODIGO],TNOMINA[sbruto])</f>
        <v>50000</v>
      </c>
      <c r="Q1225" s="34">
        <f>_xlfn.XLOOKUP(Tabla15[[#This Row],[COD]],TNOMINA[CODIGO],TNOMINA[ISR])</f>
        <v>9780.99</v>
      </c>
      <c r="R1225" s="34">
        <f>_xlfn.XLOOKUP(Tabla15[[#This Row],[COD]],TNOMINA[CODIGO],TNOMINA[SFS])</f>
        <v>1435</v>
      </c>
      <c r="S1225" s="34">
        <f>_xlfn.XLOOKUP(Tabla15[[#This Row],[COD]],TNOMINA[CODIGO],TNOMINA[AFP])</f>
        <v>1520</v>
      </c>
      <c r="T1225" s="34">
        <f>_xlfn.XLOOKUP(Tabla15[[#This Row],[COD]],TNOMINA[CODIGO],TNOMINA[Otros Descuentos])</f>
        <v>0</v>
      </c>
      <c r="U1225" s="34">
        <f>_xlfn.XLOOKUP(Tabla15[[#This Row],[COD]],TNOMINA[CODIGO],TNOMINA[sneto])</f>
        <v>37264.01</v>
      </c>
      <c r="V1225" s="21" t="str" cm="1">
        <f t="array" ref="V1225">_xlfn.XLOOKUP(Tabla15[[#This Row],[cedula]],MINC_022025[NUMERO_DOCUMENTO],LEFT(MINC_022025[GENERO],1))</f>
        <v>M</v>
      </c>
      <c r="W1225" s="56" t="str">
        <f>_xlfn.XLOOKUP(Tabla15[[#This Row],[DIRECCIÓN O DEPARTAMENTO]],MINC_022025[LUGAR_FUNCIONES],MINC_022025[LUGAR_FUNCIONES_CODIGO])</f>
        <v>01.83.00.00.27.01</v>
      </c>
      <c r="X1225" s="21">
        <f>LEN(Tabla15[[#This Row],[CODIGO LUGAR]])</f>
        <v>17</v>
      </c>
      <c r="Y1225" s="21" cm="1">
        <f t="array" ref="Y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5">
      <c r="A1226" s="42" t="str">
        <f>Tabla15[[#This Row],[cedula]]&amp;Tabla15[[#This Row],[CTA]]&amp;Tabla15[[#This Row],[prog]]</f>
        <v>001183959462.1.1.2.1101</v>
      </c>
      <c r="B1226" s="21" t="s">
        <v>2209</v>
      </c>
      <c r="C1226" s="59" t="s">
        <v>1807</v>
      </c>
      <c r="D1226" s="59" t="s">
        <v>5730</v>
      </c>
      <c r="E1226" s="59" t="s">
        <v>5731</v>
      </c>
      <c r="F1226" s="59" t="s">
        <v>2210</v>
      </c>
      <c r="G1226" s="59" t="s">
        <v>1437</v>
      </c>
      <c r="H1226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1226" s="21" t="str">
        <f>_xlfn.XLOOKUP(Tabla15[[#This Row],[cedula]],MINC_022025[CATEGORIA_PROPIA],MINC_022025[CARGO],_xlfn.XLOOKUP(Tabla15[[#This Row],[COD]],TNOMINA[CODIGO],TNOMINA[cargo]))</f>
        <v>SOPORTE TECNICO</v>
      </c>
      <c r="J1226" s="21" t="str">
        <f>_xlfn.XLOOKUP(Tabla15[[#This Row],[cedula]],MINC_022025[NUMERO_DOCUMENTO],MINC_022025[LUGAR_FUNCIONES])</f>
        <v>DEPARTAMENTO DE OPERACIONES TIC-MC</v>
      </c>
      <c r="K12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6" s="21" t="str">
        <f>_xlfn.XLOOKUP(Tabla15[[#This Row],[CARGO]],TSIMPLIFICADO[CARGO],TSIMPLIFICADO[CATEGORIA DEL SERVIDOR],Tabla15[[#This Row],[TIPO]])</f>
        <v>INTERINATO</v>
      </c>
      <c r="M1226" s="21" t="str">
        <f>IF(Tabla15[[#This Row],[CTA]]="2.1.1.3.01","TRAMITE DE PENSION",IF(Tabla15[[#This Row],[CAT1]]&lt;&gt;"",Tabla15[[#This Row],[CAT1]],Tabla15[[#This Row],[CAT2]]))</f>
        <v>INTERINATO</v>
      </c>
      <c r="N1226" s="86">
        <f>_xlfn.XLOOKUP(Tabla15[[#This Row],[cedula]],TFECHA[cedula],TFECHA[desde],"")</f>
        <v>45597</v>
      </c>
      <c r="O1226" s="86" t="str">
        <f>_xlfn.XLOOKUP(Tabla15[[#This Row],[cedula]],TFECHA[cedula],TFECHA[hasta],"")</f>
        <v>N/A</v>
      </c>
      <c r="P1226" s="34">
        <f>_xlfn.XLOOKUP(Tabla15[[#This Row],[COD]],TNOMINA[CODIGO],TNOMINA[sbruto])</f>
        <v>35000</v>
      </c>
      <c r="Q1226" s="34">
        <f>_xlfn.XLOOKUP(Tabla15[[#This Row],[COD]],TNOMINA[CODIGO],TNOMINA[ISR])</f>
        <v>7356.89</v>
      </c>
      <c r="R1226" s="34">
        <f>_xlfn.XLOOKUP(Tabla15[[#This Row],[COD]],TNOMINA[CODIGO],TNOMINA[SFS])</f>
        <v>1004.5</v>
      </c>
      <c r="S1226" s="34">
        <f>_xlfn.XLOOKUP(Tabla15[[#This Row],[COD]],TNOMINA[CODIGO],TNOMINA[AFP])</f>
        <v>1064</v>
      </c>
      <c r="T1226" s="34">
        <f>_xlfn.XLOOKUP(Tabla15[[#This Row],[COD]],TNOMINA[CODIGO],TNOMINA[Otros Descuentos])</f>
        <v>0</v>
      </c>
      <c r="U1226" s="34">
        <f>_xlfn.XLOOKUP(Tabla15[[#This Row],[COD]],TNOMINA[CODIGO],TNOMINA[sneto])</f>
        <v>25574.61</v>
      </c>
      <c r="V1226" s="21" t="str" cm="1">
        <f t="array" ref="V1226">_xlfn.XLOOKUP(Tabla15[[#This Row],[cedula]],MINC_022025[NUMERO_DOCUMENTO],LEFT(MINC_022025[GENERO],1))</f>
        <v>M</v>
      </c>
      <c r="W1226" s="56" t="str">
        <f>_xlfn.XLOOKUP(Tabla15[[#This Row],[DIRECCIÓN O DEPARTAMENTO]],MINC_022025[LUGAR_FUNCIONES],MINC_022025[LUGAR_FUNCIONES_CODIGO])</f>
        <v>01.83.00.00.27.02</v>
      </c>
      <c r="X1226" s="21">
        <f>LEN(Tabla15[[#This Row],[CODIGO LUGAR]])</f>
        <v>17</v>
      </c>
      <c r="Y1226" s="21" cm="1">
        <f t="array" ref="Y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5">
      <c r="A1227" s="42" t="str">
        <f>Tabla15[[#This Row],[cedula]]&amp;Tabla15[[#This Row],[CTA]]&amp;Tabla15[[#This Row],[prog]]</f>
        <v>402122377502.1.1.2.1101</v>
      </c>
      <c r="B1227" s="21" t="s">
        <v>2209</v>
      </c>
      <c r="C1227" s="59" t="s">
        <v>1807</v>
      </c>
      <c r="D1227" s="59" t="s">
        <v>5730</v>
      </c>
      <c r="E1227" s="59" t="s">
        <v>5731</v>
      </c>
      <c r="F1227" s="59" t="s">
        <v>2210</v>
      </c>
      <c r="G1227" s="59" t="s">
        <v>1287</v>
      </c>
      <c r="H1227" s="21" t="str">
        <f>_xlfn.XLOOKUP(Tabla15[[#This Row],[cedula]],MINC_022025[CATEGORIA_PROPIA],MINC_022025[FECHA_INGRESO_PRIMER_CARGO],_xlfn.XLOOKUP(Tabla15[[#This Row],[COD]],TNOMINA[CODIGO],TNOMINA[nombre]))</f>
        <v>ELETICIA MARIA REYNOSO GUILLEN</v>
      </c>
      <c r="I1227" s="21" t="str">
        <f>_xlfn.XLOOKUP(Tabla15[[#This Row],[cedula]],MINC_022025[CATEGORIA_PROPIA],MINC_022025[CARGO],_xlfn.XLOOKUP(Tabla15[[#This Row],[COD]],TNOMINA[CODIGO],TNOMINA[cargo]))</f>
        <v>ANALISTA DE PLANIFICACION</v>
      </c>
      <c r="J1227" s="21" t="str">
        <f>_xlfn.XLOOKUP(Tabla15[[#This Row],[cedula]],MINC_022025[NUMERO_DOCUMENTO],MINC_022025[LUGAR_FUNCIONES])</f>
        <v>DEPARTAMENTO DE FORMULACION , MONITOREO Y EVALUACION DE PPP</v>
      </c>
      <c r="K12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7" s="21" t="str">
        <f>_xlfn.XLOOKUP(Tabla15[[#This Row],[CARGO]],TSIMPLIFICADO[CARGO],TSIMPLIFICADO[CATEGORIA DEL SERVIDOR],Tabla15[[#This Row],[TIPO]])</f>
        <v>INTERINATO</v>
      </c>
      <c r="M1227" s="21" t="str">
        <f>IF(Tabla15[[#This Row],[CTA]]="2.1.1.3.01","TRAMITE DE PENSION",IF(Tabla15[[#This Row],[CAT1]]&lt;&gt;"",Tabla15[[#This Row],[CAT1]],Tabla15[[#This Row],[CAT2]]))</f>
        <v>INTERINATO</v>
      </c>
      <c r="N1227" s="86">
        <f>_xlfn.XLOOKUP(Tabla15[[#This Row],[cedula]],TFECHA[cedula],TFECHA[desde],"")</f>
        <v>45597</v>
      </c>
      <c r="O1227" s="86" t="str">
        <f>_xlfn.XLOOKUP(Tabla15[[#This Row],[cedula]],TFECHA[cedula],TFECHA[hasta],"")</f>
        <v>N/A</v>
      </c>
      <c r="P1227" s="34">
        <f>_xlfn.XLOOKUP(Tabla15[[#This Row],[COD]],TNOMINA[CODIGO],TNOMINA[sbruto])</f>
        <v>35000</v>
      </c>
      <c r="Q1227" s="34">
        <f>_xlfn.XLOOKUP(Tabla15[[#This Row],[COD]],TNOMINA[CODIGO],TNOMINA[ISR])</f>
        <v>5368.45</v>
      </c>
      <c r="R1227" s="34">
        <f>_xlfn.XLOOKUP(Tabla15[[#This Row],[COD]],TNOMINA[CODIGO],TNOMINA[SFS])</f>
        <v>1004.5</v>
      </c>
      <c r="S1227" s="34">
        <f>_xlfn.XLOOKUP(Tabla15[[#This Row],[COD]],TNOMINA[CODIGO],TNOMINA[AFP])</f>
        <v>1064</v>
      </c>
      <c r="T1227" s="34">
        <f>_xlfn.XLOOKUP(Tabla15[[#This Row],[COD]],TNOMINA[CODIGO],TNOMINA[Otros Descuentos])</f>
        <v>0</v>
      </c>
      <c r="U1227" s="34">
        <f>_xlfn.XLOOKUP(Tabla15[[#This Row],[COD]],TNOMINA[CODIGO],TNOMINA[sneto])</f>
        <v>27563.05</v>
      </c>
      <c r="V1227" s="21" t="str" cm="1">
        <f t="array" ref="V1227">_xlfn.XLOOKUP(Tabla15[[#This Row],[cedula]],MINC_022025[NUMERO_DOCUMENTO],LEFT(MINC_022025[GENERO],1))</f>
        <v>F</v>
      </c>
      <c r="W1227" s="56" t="str">
        <f>_xlfn.XLOOKUP(Tabla15[[#This Row],[DIRECCIÓN O DEPARTAMENTO]],MINC_022025[LUGAR_FUNCIONES],MINC_022025[LUGAR_FUNCIONES_CODIGO])</f>
        <v>01.83.00.10.00.01</v>
      </c>
      <c r="X1227" s="21">
        <f>LEN(Tabla15[[#This Row],[CODIGO LUGAR]])</f>
        <v>17</v>
      </c>
      <c r="Y1227" s="21" cm="1">
        <f t="array" ref="Y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5">
      <c r="A1228" s="42" t="str">
        <f>Tabla15[[#This Row],[cedula]]&amp;Tabla15[[#This Row],[CTA]]&amp;Tabla15[[#This Row],[prog]]</f>
        <v>224005987632.1.1.2.1101</v>
      </c>
      <c r="B1228" s="21" t="s">
        <v>2209</v>
      </c>
      <c r="C1228" s="35" t="s">
        <v>1807</v>
      </c>
      <c r="D1228" s="35" t="s">
        <v>5730</v>
      </c>
      <c r="E1228" s="60" t="s">
        <v>5731</v>
      </c>
      <c r="F1228" s="62" t="s">
        <v>2210</v>
      </c>
      <c r="G1228" s="35" t="s">
        <v>1863</v>
      </c>
      <c r="H1228" s="21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228" s="21" t="str">
        <f>_xlfn.XLOOKUP(Tabla15[[#This Row],[cedula]],MINC_022025[CATEGORIA_PROPIA],MINC_022025[CARGO],_xlfn.XLOOKUP(Tabla15[[#This Row],[COD]],TNOMINA[CODIGO],TNOMINA[cargo]))</f>
        <v>RECEPCIONISTA</v>
      </c>
      <c r="J1228" s="21" t="str">
        <f>_xlfn.XLOOKUP(Tabla15[[#This Row],[cedula]],MINC_022025[NUMERO_DOCUMENTO],MINC_022025[LUGAR_FUNCIONES])</f>
        <v>DEPARTAMENTO DE ORGANIZACION DEL TRABAJO Y COMPENSACIONES</v>
      </c>
      <c r="K12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8" s="21" t="str">
        <f>_xlfn.XLOOKUP(Tabla15[[#This Row],[CARGO]],TSIMPLIFICADO[CARGO],TSIMPLIFICADO[CATEGORIA DEL SERVIDOR],Tabla15[[#This Row],[TIPO]])</f>
        <v>ESTATUTO SIMPLIFICADO</v>
      </c>
      <c r="M1228" s="21" t="str">
        <f>IF(Tabla15[[#This Row],[CTA]]="2.1.1.3.01","TRAMITE DE PENSION",IF(Tabla15[[#This Row],[CAT1]]&lt;&gt;"",Tabla15[[#This Row],[CAT1]],Tabla15[[#This Row],[CAT2]]))</f>
        <v>ESTATUTO SIMPLIFICADO</v>
      </c>
      <c r="N1228" s="86">
        <f>_xlfn.XLOOKUP(Tabla15[[#This Row],[cedula]],TFECHA[cedula],TFECHA[desde],"")</f>
        <v>45505</v>
      </c>
      <c r="O1228" s="86" t="str">
        <f>_xlfn.XLOOKUP(Tabla15[[#This Row],[cedula]],TFECHA[cedula],TFECHA[hasta],"")</f>
        <v>N/A</v>
      </c>
      <c r="P1228" s="34">
        <f>_xlfn.XLOOKUP(Tabla15[[#This Row],[COD]],TNOMINA[CODIGO],TNOMINA[sbruto])</f>
        <v>35000</v>
      </c>
      <c r="Q1228" s="34">
        <f>_xlfn.XLOOKUP(Tabla15[[#This Row],[COD]],TNOMINA[CODIGO],TNOMINA[ISR])</f>
        <v>5368.45</v>
      </c>
      <c r="R1228" s="34">
        <f>_xlfn.XLOOKUP(Tabla15[[#This Row],[COD]],TNOMINA[CODIGO],TNOMINA[SFS])</f>
        <v>1004.5</v>
      </c>
      <c r="S1228" s="34">
        <f>_xlfn.XLOOKUP(Tabla15[[#This Row],[COD]],TNOMINA[CODIGO],TNOMINA[AFP])</f>
        <v>1064</v>
      </c>
      <c r="T1228" s="34">
        <f>_xlfn.XLOOKUP(Tabla15[[#This Row],[COD]],TNOMINA[CODIGO],TNOMINA[Otros Descuentos])</f>
        <v>0</v>
      </c>
      <c r="U1228" s="34">
        <f>_xlfn.XLOOKUP(Tabla15[[#This Row],[COD]],TNOMINA[CODIGO],TNOMINA[sneto])</f>
        <v>27563.05</v>
      </c>
      <c r="V1228" s="21" t="str" cm="1">
        <f t="array" ref="V1228">_xlfn.XLOOKUP(Tabla15[[#This Row],[cedula]],MINC_022025[NUMERO_DOCUMENTO],LEFT(MINC_022025[GENERO],1))</f>
        <v>F</v>
      </c>
      <c r="W1228" s="56" t="str">
        <f>_xlfn.XLOOKUP(Tabla15[[#This Row],[DIRECCIÓN O DEPARTAMENTO]],MINC_022025[LUGAR_FUNCIONES],MINC_022025[LUGAR_FUNCIONES_CODIGO])</f>
        <v>01.83.00.14.00.02</v>
      </c>
      <c r="X1228" s="21">
        <f>LEN(Tabla15[[#This Row],[CODIGO LUGAR]])</f>
        <v>17</v>
      </c>
      <c r="Y1228" s="21" cm="1">
        <f t="array" ref="Y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5">
      <c r="A1229" s="42" t="str">
        <f>Tabla15[[#This Row],[cedula]]&amp;Tabla15[[#This Row],[CTA]]&amp;Tabla15[[#This Row],[prog]]</f>
        <v>223012163092.1.1.2.1101</v>
      </c>
      <c r="B1229" s="21" t="s">
        <v>2209</v>
      </c>
      <c r="C1229" s="59" t="s">
        <v>1807</v>
      </c>
      <c r="D1229" s="59" t="s">
        <v>5730</v>
      </c>
      <c r="E1229" s="59" t="s">
        <v>5731</v>
      </c>
      <c r="F1229" s="59" t="s">
        <v>2210</v>
      </c>
      <c r="G1229" s="59" t="s">
        <v>2593</v>
      </c>
      <c r="H1229" s="21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229" s="21" t="str">
        <f>_xlfn.XLOOKUP(Tabla15[[#This Row],[cedula]],MINC_022025[CATEGORIA_PROPIA],MINC_022025[CARGO],_xlfn.XLOOKUP(Tabla15[[#This Row],[COD]],TNOMINA[CODIGO],TNOMINA[cargo]))</f>
        <v>AUXILIAR ADMINISTRATIVO (A)</v>
      </c>
      <c r="J1229" s="21" t="str">
        <f>_xlfn.XLOOKUP(Tabla15[[#This Row],[cedula]],MINC_022025[NUMERO_DOCUMENTO],MINC_022025[LUGAR_FUNCIONES])</f>
        <v>DEPARTAMENTO DE RECLUTAMIENTO SELCCION Y CAPACITACION</v>
      </c>
      <c r="K12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29" s="21" t="str">
        <f>_xlfn.XLOOKUP(Tabla15[[#This Row],[CARGO]],TSIMPLIFICADO[CARGO],TSIMPLIFICADO[CATEGORIA DEL SERVIDOR],Tabla15[[#This Row],[TIPO]])</f>
        <v>ESTATUTO SIMPLIFICADO</v>
      </c>
      <c r="M1229" s="21" t="str">
        <f>IF(Tabla15[[#This Row],[CTA]]="2.1.1.3.01","TRAMITE DE PENSION",IF(Tabla15[[#This Row],[CAT1]]&lt;&gt;"",Tabla15[[#This Row],[CAT1]],Tabla15[[#This Row],[CAT2]]))</f>
        <v>ESTATUTO SIMPLIFICADO</v>
      </c>
      <c r="N1229" s="86">
        <f>_xlfn.XLOOKUP(Tabla15[[#This Row],[cedula]],TFECHA[cedula],TFECHA[desde],"")</f>
        <v>45566</v>
      </c>
      <c r="O1229" s="86" t="str">
        <f>_xlfn.XLOOKUP(Tabla15[[#This Row],[cedula]],TFECHA[cedula],TFECHA[hasta],"")</f>
        <v>N/A</v>
      </c>
      <c r="P1229" s="34">
        <f>_xlfn.XLOOKUP(Tabla15[[#This Row],[COD]],TNOMINA[CODIGO],TNOMINA[sbruto])</f>
        <v>35000</v>
      </c>
      <c r="Q1229" s="34">
        <f>_xlfn.XLOOKUP(Tabla15[[#This Row],[COD]],TNOMINA[CODIGO],TNOMINA[ISR])</f>
        <v>4682.2700000000004</v>
      </c>
      <c r="R1229" s="34">
        <f>_xlfn.XLOOKUP(Tabla15[[#This Row],[COD]],TNOMINA[CODIGO],TNOMINA[SFS])</f>
        <v>1004.5</v>
      </c>
      <c r="S1229" s="34">
        <f>_xlfn.XLOOKUP(Tabla15[[#This Row],[COD]],TNOMINA[CODIGO],TNOMINA[AFP])</f>
        <v>1064</v>
      </c>
      <c r="T1229" s="34">
        <f>_xlfn.XLOOKUP(Tabla15[[#This Row],[COD]],TNOMINA[CODIGO],TNOMINA[Otros Descuentos])</f>
        <v>0</v>
      </c>
      <c r="U1229" s="34">
        <f>_xlfn.XLOOKUP(Tabla15[[#This Row],[COD]],TNOMINA[CODIGO],TNOMINA[sneto])</f>
        <v>28249.23</v>
      </c>
      <c r="V1229" s="21" t="str" cm="1">
        <f t="array" ref="V1229">_xlfn.XLOOKUP(Tabla15[[#This Row],[cedula]],MINC_022025[NUMERO_DOCUMENTO],LEFT(MINC_022025[GENERO],1))</f>
        <v>F</v>
      </c>
      <c r="W1229" s="56" t="str">
        <f>_xlfn.XLOOKUP(Tabla15[[#This Row],[DIRECCIÓN O DEPARTAMENTO]],MINC_022025[LUGAR_FUNCIONES],MINC_022025[LUGAR_FUNCIONES_CODIGO])</f>
        <v>01.83.00.14.00.03</v>
      </c>
      <c r="X1229" s="21">
        <f>LEN(Tabla15[[#This Row],[CODIGO LUGAR]])</f>
        <v>17</v>
      </c>
      <c r="Y1229" s="21" cm="1">
        <f t="array" ref="Y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5">
      <c r="A1230" s="42" t="str">
        <f>Tabla15[[#This Row],[cedula]]&amp;Tabla15[[#This Row],[CTA]]&amp;Tabla15[[#This Row],[prog]]</f>
        <v>223015969322.1.1.2.1101</v>
      </c>
      <c r="B1230" s="21" t="s">
        <v>2209</v>
      </c>
      <c r="C1230" s="59" t="s">
        <v>1807</v>
      </c>
      <c r="D1230" s="59" t="s">
        <v>5730</v>
      </c>
      <c r="E1230" s="59" t="s">
        <v>5731</v>
      </c>
      <c r="F1230" s="59" t="s">
        <v>2210</v>
      </c>
      <c r="G1230" s="59" t="s">
        <v>1392</v>
      </c>
      <c r="H1230" s="2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1230" s="21" t="str">
        <f>_xlfn.XLOOKUP(Tabla15[[#This Row],[cedula]],MINC_022025[CATEGORIA_PROPIA],MINC_022025[CARGO],_xlfn.XLOOKUP(Tabla15[[#This Row],[COD]],TNOMINA[CODIGO],TNOMINA[cargo]))</f>
        <v>AUXILIAR ADMINISTRATIVO (A)</v>
      </c>
      <c r="J1230" s="21" t="str">
        <f>_xlfn.XLOOKUP(Tabla15[[#This Row],[cedula]],MINC_022025[NUMERO_DOCUMENTO],MINC_022025[LUGAR_FUNCIONES])</f>
        <v>DEPARTAMENTO DE RECLUTAMIENTO SELCCION Y CAPACITACION</v>
      </c>
      <c r="K12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0" s="21" t="str">
        <f>_xlfn.XLOOKUP(Tabla15[[#This Row],[CARGO]],TSIMPLIFICADO[CARGO],TSIMPLIFICADO[CATEGORIA DEL SERVIDOR],Tabla15[[#This Row],[TIPO]])</f>
        <v>ESTATUTO SIMPLIFICADO</v>
      </c>
      <c r="M1230" s="21" t="str">
        <f>IF(Tabla15[[#This Row],[CTA]]="2.1.1.3.01","TRAMITE DE PENSION",IF(Tabla15[[#This Row],[CAT1]]&lt;&gt;"",Tabla15[[#This Row],[CAT1]],Tabla15[[#This Row],[CAT2]]))</f>
        <v>ESTATUTO SIMPLIFICADO</v>
      </c>
      <c r="N1230" s="86">
        <f>_xlfn.XLOOKUP(Tabla15[[#This Row],[cedula]],TFECHA[cedula],TFECHA[desde],"")</f>
        <v>45292</v>
      </c>
      <c r="O1230" s="86" t="str">
        <f>_xlfn.XLOOKUP(Tabla15[[#This Row],[cedula]],TFECHA[cedula],TFECHA[hasta],"")</f>
        <v>N/A</v>
      </c>
      <c r="P1230" s="34">
        <f>_xlfn.XLOOKUP(Tabla15[[#This Row],[COD]],TNOMINA[CODIGO],TNOMINA[sbruto])</f>
        <v>13000</v>
      </c>
      <c r="Q1230" s="34">
        <f>_xlfn.XLOOKUP(Tabla15[[#This Row],[COD]],TNOMINA[CODIGO],TNOMINA[ISR])</f>
        <v>1571.73</v>
      </c>
      <c r="R1230" s="34">
        <f>_xlfn.XLOOKUP(Tabla15[[#This Row],[COD]],TNOMINA[CODIGO],TNOMINA[SFS])</f>
        <v>373.1</v>
      </c>
      <c r="S1230" s="34">
        <f>_xlfn.XLOOKUP(Tabla15[[#This Row],[COD]],TNOMINA[CODIGO],TNOMINA[AFP])</f>
        <v>395.2</v>
      </c>
      <c r="T1230" s="34">
        <f>_xlfn.XLOOKUP(Tabla15[[#This Row],[COD]],TNOMINA[CODIGO],TNOMINA[Otros Descuentos])</f>
        <v>0</v>
      </c>
      <c r="U1230" s="34">
        <f>_xlfn.XLOOKUP(Tabla15[[#This Row],[COD]],TNOMINA[CODIGO],TNOMINA[sneto])</f>
        <v>10659.97</v>
      </c>
      <c r="V1230" s="21" t="str" cm="1">
        <f t="array" ref="V1230">_xlfn.XLOOKUP(Tabla15[[#This Row],[cedula]],MINC_022025[NUMERO_DOCUMENTO],LEFT(MINC_022025[GENERO],1))</f>
        <v>M</v>
      </c>
      <c r="W1230" s="56" t="str">
        <f>_xlfn.XLOOKUP(Tabla15[[#This Row],[DIRECCIÓN O DEPARTAMENTO]],MINC_022025[LUGAR_FUNCIONES],MINC_022025[LUGAR_FUNCIONES_CODIGO])</f>
        <v>01.83.00.14.00.03</v>
      </c>
      <c r="X1230" s="21">
        <f>LEN(Tabla15[[#This Row],[CODIGO LUGAR]])</f>
        <v>17</v>
      </c>
      <c r="Y1230" s="21" cm="1">
        <f t="array" ref="Y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5">
      <c r="A1231" s="42" t="str">
        <f>Tabla15[[#This Row],[cedula]]&amp;Tabla15[[#This Row],[CTA]]&amp;Tabla15[[#This Row],[prog]]</f>
        <v>402255881162.1.1.2.1101</v>
      </c>
      <c r="B1231" s="21" t="s">
        <v>2209</v>
      </c>
      <c r="C1231" s="59" t="s">
        <v>1807</v>
      </c>
      <c r="D1231" s="59" t="s">
        <v>5730</v>
      </c>
      <c r="E1231" s="59" t="s">
        <v>5731</v>
      </c>
      <c r="F1231" s="59" t="s">
        <v>2210</v>
      </c>
      <c r="G1231" s="59" t="s">
        <v>2379</v>
      </c>
      <c r="H1231" s="21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231" s="21" t="str">
        <f>_xlfn.XLOOKUP(Tabla15[[#This Row],[cedula]],MINC_022025[CATEGORIA_PROPIA],MINC_022025[CARGO],_xlfn.XLOOKUP(Tabla15[[#This Row],[COD]],TNOMINA[CODIGO],TNOMINA[cargo]))</f>
        <v>AUXILIAR ADMINISTRATIVO (A)</v>
      </c>
      <c r="J1231" s="21" t="str">
        <f>_xlfn.XLOOKUP(Tabla15[[#This Row],[cedula]],MINC_022025[NUMERO_DOCUMENTO],MINC_022025[LUGAR_FUNCIONES])</f>
        <v>DEPARTAMENTO DE RELACIONES LABORALES Y SOCIALES</v>
      </c>
      <c r="K12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1" s="21" t="str">
        <f>_xlfn.XLOOKUP(Tabla15[[#This Row],[CARGO]],TSIMPLIFICADO[CARGO],TSIMPLIFICADO[CATEGORIA DEL SERVIDOR],Tabla15[[#This Row],[TIPO]])</f>
        <v>ESTATUTO SIMPLIFICADO</v>
      </c>
      <c r="M1231" s="21" t="str">
        <f>IF(Tabla15[[#This Row],[CTA]]="2.1.1.3.01","TRAMITE DE PENSION",IF(Tabla15[[#This Row],[CAT1]]&lt;&gt;"",Tabla15[[#This Row],[CAT1]],Tabla15[[#This Row],[CAT2]]))</f>
        <v>ESTATUTO SIMPLIFICADO</v>
      </c>
      <c r="N1231" s="86">
        <f>_xlfn.XLOOKUP(Tabla15[[#This Row],[cedula]],TFECHA[cedula],TFECHA[desde],"")</f>
        <v>45505</v>
      </c>
      <c r="O1231" s="86" t="str">
        <f>_xlfn.XLOOKUP(Tabla15[[#This Row],[cedula]],TFECHA[cedula],TFECHA[hasta],"")</f>
        <v>N/A</v>
      </c>
      <c r="P1231" s="34">
        <f>_xlfn.XLOOKUP(Tabla15[[#This Row],[COD]],TNOMINA[CODIGO],TNOMINA[sbruto])</f>
        <v>35000</v>
      </c>
      <c r="Q1231" s="34">
        <f>_xlfn.XLOOKUP(Tabla15[[#This Row],[COD]],TNOMINA[CODIGO],TNOMINA[ISR])</f>
        <v>5368.45</v>
      </c>
      <c r="R1231" s="34">
        <f>_xlfn.XLOOKUP(Tabla15[[#This Row],[COD]],TNOMINA[CODIGO],TNOMINA[SFS])</f>
        <v>1004.5</v>
      </c>
      <c r="S1231" s="34">
        <f>_xlfn.XLOOKUP(Tabla15[[#This Row],[COD]],TNOMINA[CODIGO],TNOMINA[AFP])</f>
        <v>1064</v>
      </c>
      <c r="T1231" s="34">
        <f>_xlfn.XLOOKUP(Tabla15[[#This Row],[COD]],TNOMINA[CODIGO],TNOMINA[Otros Descuentos])</f>
        <v>0</v>
      </c>
      <c r="U1231" s="34">
        <f>_xlfn.XLOOKUP(Tabla15[[#This Row],[COD]],TNOMINA[CODIGO],TNOMINA[sneto])</f>
        <v>27563.05</v>
      </c>
      <c r="V1231" s="21" t="str" cm="1">
        <f t="array" ref="V1231">_xlfn.XLOOKUP(Tabla15[[#This Row],[cedula]],MINC_022025[NUMERO_DOCUMENTO],LEFT(MINC_022025[GENERO],1))</f>
        <v>F</v>
      </c>
      <c r="W1231" s="56" t="str">
        <f>_xlfn.XLOOKUP(Tabla15[[#This Row],[DIRECCIÓN O DEPARTAMENTO]],MINC_022025[LUGAR_FUNCIONES],MINC_022025[LUGAR_FUNCIONES_CODIGO])</f>
        <v>01.83.00.14.00.04</v>
      </c>
      <c r="X1231" s="21">
        <f>LEN(Tabla15[[#This Row],[CODIGO LUGAR]])</f>
        <v>17</v>
      </c>
      <c r="Y1231" s="21" cm="1">
        <f t="array" ref="Y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5">
      <c r="A1232" s="42" t="str">
        <f>Tabla15[[#This Row],[cedula]]&amp;Tabla15[[#This Row],[CTA]]&amp;Tabla15[[#This Row],[prog]]</f>
        <v>001149615352.1.1.2.1101</v>
      </c>
      <c r="B1232" s="21" t="s">
        <v>2209</v>
      </c>
      <c r="C1232" s="59" t="s">
        <v>1807</v>
      </c>
      <c r="D1232" s="59" t="s">
        <v>5730</v>
      </c>
      <c r="E1232" s="59" t="s">
        <v>5731</v>
      </c>
      <c r="F1232" s="59" t="s">
        <v>2210</v>
      </c>
      <c r="G1232" s="59" t="s">
        <v>2363</v>
      </c>
      <c r="H1232" s="21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232" s="21" t="str">
        <f>_xlfn.XLOOKUP(Tabla15[[#This Row],[cedula]],MINC_022025[CATEGORIA_PROPIA],MINC_022025[CARGO],_xlfn.XLOOKUP(Tabla15[[#This Row],[COD]],TNOMINA[CODIGO],TNOMINA[cargo]))</f>
        <v>AUXILIAR ADMINISTRATIVO (A)</v>
      </c>
      <c r="J1232" s="21" t="str">
        <f>_xlfn.XLOOKUP(Tabla15[[#This Row],[cedula]],MINC_022025[NUMERO_DOCUMENTO],MINC_022025[LUGAR_FUNCIONES])</f>
        <v>DEPARTAMENTO DE EVALUACION DEL DESEMPEÑO Y CAPACITACION-MC</v>
      </c>
      <c r="K12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2" s="21" t="str">
        <f>_xlfn.XLOOKUP(Tabla15[[#This Row],[CARGO]],TSIMPLIFICADO[CARGO],TSIMPLIFICADO[CATEGORIA DEL SERVIDOR],Tabla15[[#This Row],[TIPO]])</f>
        <v>ESTATUTO SIMPLIFICADO</v>
      </c>
      <c r="M1232" s="21" t="str">
        <f>IF(Tabla15[[#This Row],[CTA]]="2.1.1.3.01","TRAMITE DE PENSION",IF(Tabla15[[#This Row],[CAT1]]&lt;&gt;"",Tabla15[[#This Row],[CAT1]],Tabla15[[#This Row],[CAT2]]))</f>
        <v>ESTATUTO SIMPLIFICADO</v>
      </c>
      <c r="N1232" s="86">
        <f>_xlfn.XLOOKUP(Tabla15[[#This Row],[cedula]],TFECHA[cedula],TFECHA[desde],"")</f>
        <v>45597</v>
      </c>
      <c r="O1232" s="86" t="str">
        <f>_xlfn.XLOOKUP(Tabla15[[#This Row],[cedula]],TFECHA[cedula],TFECHA[hasta],"")</f>
        <v>N/A</v>
      </c>
      <c r="P1232" s="34">
        <f>_xlfn.XLOOKUP(Tabla15[[#This Row],[COD]],TNOMINA[CODIGO],TNOMINA[sbruto])</f>
        <v>35000</v>
      </c>
      <c r="Q1232" s="34">
        <f>_xlfn.XLOOKUP(Tabla15[[#This Row],[COD]],TNOMINA[CODIGO],TNOMINA[ISR])</f>
        <v>0</v>
      </c>
      <c r="R1232" s="34">
        <f>_xlfn.XLOOKUP(Tabla15[[#This Row],[COD]],TNOMINA[CODIGO],TNOMINA[SFS])</f>
        <v>1004.5</v>
      </c>
      <c r="S1232" s="34">
        <f>_xlfn.XLOOKUP(Tabla15[[#This Row],[COD]],TNOMINA[CODIGO],TNOMINA[AFP])</f>
        <v>1064</v>
      </c>
      <c r="T1232" s="34">
        <f>_xlfn.XLOOKUP(Tabla15[[#This Row],[COD]],TNOMINA[CODIGO],TNOMINA[Otros Descuentos])</f>
        <v>0</v>
      </c>
      <c r="U1232" s="34">
        <f>_xlfn.XLOOKUP(Tabla15[[#This Row],[COD]],TNOMINA[CODIGO],TNOMINA[sneto])</f>
        <v>32931.5</v>
      </c>
      <c r="V1232" s="21" t="str" cm="1">
        <f t="array" ref="V1232">_xlfn.XLOOKUP(Tabla15[[#This Row],[cedula]],MINC_022025[NUMERO_DOCUMENTO],LEFT(MINC_022025[GENERO],1))</f>
        <v>F</v>
      </c>
      <c r="W1232" s="56" t="str">
        <f>_xlfn.XLOOKUP(Tabla15[[#This Row],[DIRECCIÓN O DEPARTAMENTO]],MINC_022025[LUGAR_FUNCIONES],MINC_022025[LUGAR_FUNCIONES_CODIGO])</f>
        <v>01.83.00.14.00.05</v>
      </c>
      <c r="X1232" s="21">
        <f>LEN(Tabla15[[#This Row],[CODIGO LUGAR]])</f>
        <v>17</v>
      </c>
      <c r="Y1232" s="21" cm="1">
        <f t="array" ref="Y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5">
      <c r="A1233" s="42" t="str">
        <f>Tabla15[[#This Row],[cedula]]&amp;Tabla15[[#This Row],[CTA]]&amp;Tabla15[[#This Row],[prog]]</f>
        <v>001135334002.1.1.2.1101</v>
      </c>
      <c r="B1233" s="21" t="s">
        <v>2209</v>
      </c>
      <c r="C1233" s="59" t="s">
        <v>1807</v>
      </c>
      <c r="D1233" s="59" t="s">
        <v>5730</v>
      </c>
      <c r="E1233" s="59" t="s">
        <v>5731</v>
      </c>
      <c r="F1233" s="59" t="s">
        <v>2210</v>
      </c>
      <c r="G1233" s="59" t="s">
        <v>1420</v>
      </c>
      <c r="H1233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1233" s="21" t="str">
        <f>_xlfn.XLOOKUP(Tabla15[[#This Row],[cedula]],MINC_022025[CATEGORIA_PROPIA],MINC_022025[CARGO],_xlfn.XLOOKUP(Tabla15[[#This Row],[COD]],TNOMINA[CODIGO],TNOMINA[cargo]))</f>
        <v>SECRETARIA</v>
      </c>
      <c r="J1233" s="21" t="str">
        <f>_xlfn.XLOOKUP(Tabla15[[#This Row],[cedula]],MINC_022025[NUMERO_DOCUMENTO],MINC_022025[LUGAR_FUNCIONES])</f>
        <v>DEPARTAMENTO DE ANIMACION SOCIOCULTURAL</v>
      </c>
      <c r="K12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3" s="21" t="str">
        <f>_xlfn.XLOOKUP(Tabla15[[#This Row],[CARGO]],TSIMPLIFICADO[CARGO],TSIMPLIFICADO[CATEGORIA DEL SERVIDOR],Tabla15[[#This Row],[TIPO]])</f>
        <v>ESTATUTO SIMPLIFICADO</v>
      </c>
      <c r="M1233" s="21" t="str">
        <f>IF(Tabla15[[#This Row],[CTA]]="2.1.1.3.01","TRAMITE DE PENSION",IF(Tabla15[[#This Row],[CAT1]]&lt;&gt;"",Tabla15[[#This Row],[CAT1]],Tabla15[[#This Row],[CAT2]]))</f>
        <v>ESTATUTO SIMPLIFICADO</v>
      </c>
      <c r="N1233" s="86">
        <f>_xlfn.XLOOKUP(Tabla15[[#This Row],[cedula]],TFECHA[cedula],TFECHA[desde],"")</f>
        <v>45474</v>
      </c>
      <c r="O1233" s="86" t="str">
        <f>_xlfn.XLOOKUP(Tabla15[[#This Row],[cedula]],TFECHA[cedula],TFECHA[hasta],"")</f>
        <v>N/A</v>
      </c>
      <c r="P1233" s="34">
        <f>_xlfn.XLOOKUP(Tabla15[[#This Row],[COD]],TNOMINA[CODIGO],TNOMINA[sbruto])</f>
        <v>13000</v>
      </c>
      <c r="Q1233" s="34">
        <f>_xlfn.XLOOKUP(Tabla15[[#This Row],[COD]],TNOMINA[CODIGO],TNOMINA[ISR])</f>
        <v>1314.41</v>
      </c>
      <c r="R1233" s="34">
        <f>_xlfn.XLOOKUP(Tabla15[[#This Row],[COD]],TNOMINA[CODIGO],TNOMINA[SFS])</f>
        <v>373.1</v>
      </c>
      <c r="S1233" s="34">
        <f>_xlfn.XLOOKUP(Tabla15[[#This Row],[COD]],TNOMINA[CODIGO],TNOMINA[AFP])</f>
        <v>395.2</v>
      </c>
      <c r="T1233" s="34">
        <f>_xlfn.XLOOKUP(Tabla15[[#This Row],[COD]],TNOMINA[CODIGO],TNOMINA[Otros Descuentos])</f>
        <v>-1.8189894035458565E-12</v>
      </c>
      <c r="U1233" s="34">
        <f>_xlfn.XLOOKUP(Tabla15[[#This Row],[COD]],TNOMINA[CODIGO],TNOMINA[sneto])</f>
        <v>10917.29</v>
      </c>
      <c r="V1233" s="21" t="str" cm="1">
        <f t="array" ref="V1233">_xlfn.XLOOKUP(Tabla15[[#This Row],[cedula]],MINC_022025[NUMERO_DOCUMENTO],LEFT(MINC_022025[GENERO],1))</f>
        <v>F</v>
      </c>
      <c r="W1233" s="56" t="str">
        <f>_xlfn.XLOOKUP(Tabla15[[#This Row],[DIRECCIÓN O DEPARTAMENTO]],MINC_022025[LUGAR_FUNCIONES],MINC_022025[LUGAR_FUNCIONES_CODIGO])</f>
        <v>01.83.04.00.02.03</v>
      </c>
      <c r="X1233" s="21">
        <f>LEN(Tabla15[[#This Row],[CODIGO LUGAR]])</f>
        <v>17</v>
      </c>
      <c r="Y1233" s="21" cm="1">
        <f t="array" ref="Y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5">
      <c r="A1234" s="42" t="str">
        <f>Tabla15[[#This Row],[cedula]]&amp;Tabla15[[#This Row],[CTA]]&amp;Tabla15[[#This Row],[prog]]</f>
        <v>001181451012.1.1.2.1101</v>
      </c>
      <c r="B1234" s="21" t="s">
        <v>2209</v>
      </c>
      <c r="C1234" s="59" t="s">
        <v>1807</v>
      </c>
      <c r="D1234" s="59" t="s">
        <v>5730</v>
      </c>
      <c r="E1234" s="59" t="s">
        <v>5731</v>
      </c>
      <c r="F1234" s="59" t="s">
        <v>2210</v>
      </c>
      <c r="G1234" s="59" t="s">
        <v>1436</v>
      </c>
      <c r="H1234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1234" s="21" t="str">
        <f>_xlfn.XLOOKUP(Tabla15[[#This Row],[cedula]],MINC_022025[CATEGORIA_PROPIA],MINC_022025[CARGO],_xlfn.XLOOKUP(Tabla15[[#This Row],[COD]],TNOMINA[CODIGO],TNOMINA[cargo]))</f>
        <v>ENC. EDICION Y CAMARAS</v>
      </c>
      <c r="J1234" s="21" t="str">
        <f>_xlfn.XLOOKUP(Tabla15[[#This Row],[cedula]],MINC_022025[NUMERO_DOCUMENTO],MINC_022025[LUGAR_FUNCIONES])</f>
        <v>DEPARTAMENTO DE ANIMACION SOCIOCULTURAL</v>
      </c>
      <c r="K12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4" s="21" t="str">
        <f>_xlfn.XLOOKUP(Tabla15[[#This Row],[CARGO]],TSIMPLIFICADO[CARGO],TSIMPLIFICADO[CATEGORIA DEL SERVIDOR],Tabla15[[#This Row],[TIPO]])</f>
        <v>ESTATUTO SIMPLIFICADO</v>
      </c>
      <c r="M1234" s="21" t="str">
        <f>IF(Tabla15[[#This Row],[CTA]]="2.1.1.3.01","TRAMITE DE PENSION",IF(Tabla15[[#This Row],[CAT1]]&lt;&gt;"",Tabla15[[#This Row],[CAT1]],Tabla15[[#This Row],[CAT2]]))</f>
        <v>ESTATUTO SIMPLIFICADO</v>
      </c>
      <c r="N1234" s="86">
        <f>_xlfn.XLOOKUP(Tabla15[[#This Row],[cedula]],TFECHA[cedula],TFECHA[desde],"")</f>
        <v>45627</v>
      </c>
      <c r="O1234" s="86" t="str">
        <f>_xlfn.XLOOKUP(Tabla15[[#This Row],[cedula]],TFECHA[cedula],TFECHA[hasta],"")</f>
        <v>N/A</v>
      </c>
      <c r="P1234" s="34">
        <f>_xlfn.XLOOKUP(Tabla15[[#This Row],[COD]],TNOMINA[CODIGO],TNOMINA[sbruto])</f>
        <v>13000</v>
      </c>
      <c r="Q1234" s="34">
        <f>_xlfn.XLOOKUP(Tabla15[[#This Row],[COD]],TNOMINA[CODIGO],TNOMINA[ISR])</f>
        <v>1571.73</v>
      </c>
      <c r="R1234" s="34">
        <f>_xlfn.XLOOKUP(Tabla15[[#This Row],[COD]],TNOMINA[CODIGO],TNOMINA[SFS])</f>
        <v>373.1</v>
      </c>
      <c r="S1234" s="34">
        <f>_xlfn.XLOOKUP(Tabla15[[#This Row],[COD]],TNOMINA[CODIGO],TNOMINA[AFP])</f>
        <v>395.2</v>
      </c>
      <c r="T1234" s="34">
        <f>_xlfn.XLOOKUP(Tabla15[[#This Row],[COD]],TNOMINA[CODIGO],TNOMINA[Otros Descuentos])</f>
        <v>0</v>
      </c>
      <c r="U1234" s="34">
        <f>_xlfn.XLOOKUP(Tabla15[[#This Row],[COD]],TNOMINA[CODIGO],TNOMINA[sneto])</f>
        <v>10659.97</v>
      </c>
      <c r="V1234" s="21" t="str" cm="1">
        <f t="array" ref="V1234">_xlfn.XLOOKUP(Tabla15[[#This Row],[cedula]],MINC_022025[NUMERO_DOCUMENTO],LEFT(MINC_022025[GENERO],1))</f>
        <v>M</v>
      </c>
      <c r="W1234" s="56" t="str">
        <f>_xlfn.XLOOKUP(Tabla15[[#This Row],[DIRECCIÓN O DEPARTAMENTO]],MINC_022025[LUGAR_FUNCIONES],MINC_022025[LUGAR_FUNCIONES_CODIGO])</f>
        <v>01.83.04.00.02.03</v>
      </c>
      <c r="X1234" s="21">
        <f>LEN(Tabla15[[#This Row],[CODIGO LUGAR]])</f>
        <v>17</v>
      </c>
      <c r="Y1234" s="21" cm="1">
        <f t="array" ref="Y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5">
      <c r="A1235" s="42" t="str">
        <f>Tabla15[[#This Row],[cedula]]&amp;Tabla15[[#This Row],[CTA]]&amp;Tabla15[[#This Row],[prog]]</f>
        <v>402232507682.1.1.2.1101</v>
      </c>
      <c r="B1235" s="21" t="s">
        <v>2209</v>
      </c>
      <c r="C1235" s="59" t="s">
        <v>1807</v>
      </c>
      <c r="D1235" s="59" t="s">
        <v>5730</v>
      </c>
      <c r="E1235" s="59" t="s">
        <v>5731</v>
      </c>
      <c r="F1235" s="59" t="s">
        <v>2210</v>
      </c>
      <c r="G1235" s="59" t="s">
        <v>1351</v>
      </c>
      <c r="H1235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1235" s="21" t="str">
        <f>_xlfn.XLOOKUP(Tabla15[[#This Row],[cedula]],MINC_022025[CATEGORIA_PROPIA],MINC_022025[CARGO],_xlfn.XLOOKUP(Tabla15[[#This Row],[COD]],TNOMINA[CODIGO],TNOMINA[cargo]))</f>
        <v>SECRETARIA</v>
      </c>
      <c r="J1235" s="21" t="str">
        <f>_xlfn.XLOOKUP(Tabla15[[#This Row],[cedula]],MINC_022025[NUMERO_DOCUMENTO],MINC_022025[LUGAR_FUNCIONES])</f>
        <v>DIVISION DE HABILITACION Y SEGUIMIENTO DE LAS ASOCIACIONES SIN FINES DE LUCRO-MC</v>
      </c>
      <c r="K12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5" s="21" t="str">
        <f>_xlfn.XLOOKUP(Tabla15[[#This Row],[CARGO]],TSIMPLIFICADO[CARGO],TSIMPLIFICADO[CATEGORIA DEL SERVIDOR],Tabla15[[#This Row],[TIPO]])</f>
        <v>ESTATUTO SIMPLIFICADO</v>
      </c>
      <c r="M1235" s="21" t="str">
        <f>IF(Tabla15[[#This Row],[CTA]]="2.1.1.3.01","TRAMITE DE PENSION",IF(Tabla15[[#This Row],[CAT1]]&lt;&gt;"",Tabla15[[#This Row],[CAT1]],Tabla15[[#This Row],[CAT2]]))</f>
        <v>ESTATUTO SIMPLIFICADO</v>
      </c>
      <c r="N1235" s="86">
        <f>_xlfn.XLOOKUP(Tabla15[[#This Row],[cedula]],TFECHA[cedula],TFECHA[desde],"")</f>
        <v>45597</v>
      </c>
      <c r="O1235" s="86" t="str">
        <f>_xlfn.XLOOKUP(Tabla15[[#This Row],[cedula]],TFECHA[cedula],TFECHA[hasta],"")</f>
        <v>N/A</v>
      </c>
      <c r="P1235" s="34">
        <f>_xlfn.XLOOKUP(Tabla15[[#This Row],[COD]],TNOMINA[CODIGO],TNOMINA[sbruto])</f>
        <v>13000</v>
      </c>
      <c r="Q1235" s="34">
        <f>_xlfn.XLOOKUP(Tabla15[[#This Row],[COD]],TNOMINA[CODIGO],TNOMINA[ISR])</f>
        <v>0</v>
      </c>
      <c r="R1235" s="34">
        <f>_xlfn.XLOOKUP(Tabla15[[#This Row],[COD]],TNOMINA[CODIGO],TNOMINA[SFS])</f>
        <v>373.1</v>
      </c>
      <c r="S1235" s="34">
        <f>_xlfn.XLOOKUP(Tabla15[[#This Row],[COD]],TNOMINA[CODIGO],TNOMINA[AFP])</f>
        <v>395.2</v>
      </c>
      <c r="T1235" s="34">
        <f>_xlfn.XLOOKUP(Tabla15[[#This Row],[COD]],TNOMINA[CODIGO],TNOMINA[Otros Descuentos])</f>
        <v>0</v>
      </c>
      <c r="U1235" s="34">
        <f>_xlfn.XLOOKUP(Tabla15[[#This Row],[COD]],TNOMINA[CODIGO],TNOMINA[sneto])</f>
        <v>12231.7</v>
      </c>
      <c r="V1235" s="21" t="str" cm="1">
        <f t="array" ref="V1235">_xlfn.XLOOKUP(Tabla15[[#This Row],[cedula]],MINC_022025[NUMERO_DOCUMENTO],LEFT(MINC_022025[GENERO],1))</f>
        <v>F</v>
      </c>
      <c r="W1235" s="56" t="str">
        <f>_xlfn.XLOOKUP(Tabla15[[#This Row],[DIRECCIÓN O DEPARTAMENTO]],MINC_022025[LUGAR_FUNCIONES],MINC_022025[LUGAR_FUNCIONES_CODIGO])</f>
        <v>01.83.00.10.00.00.03</v>
      </c>
      <c r="X1235" s="21">
        <f>LEN(Tabla15[[#This Row],[CODIGO LUGAR]])</f>
        <v>20</v>
      </c>
      <c r="Y1235" s="21" cm="1">
        <f t="array" ref="Y1235">_xlfn.IFS(Tabla15[[#This Row],[LARGO]]=5,1,Tabla15[[#This Row],[LARGO]]=8,2,Tabla15[[#This Row],[LARGO]]=11,3,Tabla15[[#This Row],[LARGO]]=14,4,Tabla15[[#This Row],[LARGO]]=17,5,Tabla15[[#This Row],[LARGO]]=20,6)</f>
        <v>6</v>
      </c>
    </row>
    <row r="1236" spans="1:25">
      <c r="A1236" s="42" t="str">
        <f>Tabla15[[#This Row],[cedula]]&amp;Tabla15[[#This Row],[CTA]]&amp;Tabla15[[#This Row],[prog]]</f>
        <v>013000649692.1.1.3.0101</v>
      </c>
      <c r="B1236" s="21" t="s">
        <v>1789</v>
      </c>
      <c r="C1236" s="59" t="s">
        <v>1807</v>
      </c>
      <c r="D1236" s="59" t="s">
        <v>5730</v>
      </c>
      <c r="E1236" s="59" t="s">
        <v>5731</v>
      </c>
      <c r="F1236" s="59" t="s">
        <v>1784</v>
      </c>
      <c r="G1236" s="59" t="s">
        <v>1742</v>
      </c>
      <c r="H1236" s="21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236" s="21" t="str">
        <f>_xlfn.XLOOKUP(Tabla15[[#This Row],[cedula]],MINC_022025[CATEGORIA_PROPIA],MINC_022025[CARGO],_xlfn.XLOOKUP(Tabla15[[#This Row],[COD]],TNOMINA[CODIGO],TNOMINA[cargo]))</f>
        <v>SERENO</v>
      </c>
      <c r="J1236" s="21" t="str">
        <f>_xlfn.XLOOKUP(Tabla15[[#This Row],[cedula]],MINC_022025[NUMERO_DOCUMENTO],MINC_022025[LUGAR_FUNCIONES])</f>
        <v>MINISTERIO DE CULTURA</v>
      </c>
      <c r="K12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6" s="21" t="str">
        <f>_xlfn.XLOOKUP(Tabla15[[#This Row],[CARGO]],TSIMPLIFICADO[CARGO],TSIMPLIFICADO[CATEGORIA DEL SERVIDOR],Tabla15[[#This Row],[TIPO]])</f>
        <v>ESTATUTO SIMPLIFICADO</v>
      </c>
      <c r="M1236" s="21" t="str">
        <f>IF(Tabla15[[#This Row],[CTA]]="2.1.1.3.01","TRAMITE DE PENSION",IF(Tabla15[[#This Row],[CAT1]]&lt;&gt;"",Tabla15[[#This Row],[CAT1]],Tabla15[[#This Row],[CAT2]]))</f>
        <v>TRAMITE DE PENSION</v>
      </c>
      <c r="N1236" s="86" t="str">
        <f>_xlfn.XLOOKUP(Tabla15[[#This Row],[cedula]],TFECHA[cedula],TFECHA[desde],"")</f>
        <v/>
      </c>
      <c r="O1236" s="86" t="str">
        <f>_xlfn.XLOOKUP(Tabla15[[#This Row],[cedula]],TFECHA[cedula],TFECHA[hasta],"")</f>
        <v/>
      </c>
      <c r="P1236" s="34">
        <f>_xlfn.XLOOKUP(Tabla15[[#This Row],[COD]],TNOMINA[CODIGO],TNOMINA[sbruto])</f>
        <v>10000</v>
      </c>
      <c r="Q1236" s="34">
        <f>_xlfn.XLOOKUP(Tabla15[[#This Row],[COD]],TNOMINA[CODIGO],TNOMINA[ISR])</f>
        <v>0</v>
      </c>
      <c r="R1236" s="34">
        <f>_xlfn.XLOOKUP(Tabla15[[#This Row],[COD]],TNOMINA[CODIGO],TNOMINA[SFS])</f>
        <v>304</v>
      </c>
      <c r="S1236" s="34">
        <f>_xlfn.XLOOKUP(Tabla15[[#This Row],[COD]],TNOMINA[CODIGO],TNOMINA[AFP])</f>
        <v>287</v>
      </c>
      <c r="T1236" s="34">
        <f>_xlfn.XLOOKUP(Tabla15[[#This Row],[COD]],TNOMINA[CODIGO],TNOMINA[Otros Descuentos])</f>
        <v>0</v>
      </c>
      <c r="U1236" s="34">
        <f>_xlfn.XLOOKUP(Tabla15[[#This Row],[COD]],TNOMINA[CODIGO],TNOMINA[sneto])</f>
        <v>9034</v>
      </c>
      <c r="V1236" s="21" t="str" cm="1">
        <f t="array" ref="V1236">_xlfn.XLOOKUP(Tabla15[[#This Row],[cedula]],MINC_022025[NUMERO_DOCUMENTO],LEFT(MINC_022025[GENERO],1))</f>
        <v>M</v>
      </c>
      <c r="W1236" s="56" t="str">
        <f>_xlfn.XLOOKUP(Tabla15[[#This Row],[DIRECCIÓN O DEPARTAMENTO]],MINC_022025[LUGAR_FUNCIONES],MINC_022025[LUGAR_FUNCIONES_CODIGO])</f>
        <v>01.83</v>
      </c>
      <c r="X1236" s="21">
        <f>LEN(Tabla15[[#This Row],[CODIGO LUGAR]])</f>
        <v>5</v>
      </c>
      <c r="Y1236" s="21" cm="1">
        <f t="array" ref="Y1236">_xlfn.IFS(Tabla15[[#This Row],[LARGO]]=5,1,Tabla15[[#This Row],[LARGO]]=8,2,Tabla15[[#This Row],[LARGO]]=11,3,Tabla15[[#This Row],[LARGO]]=14,4,Tabla15[[#This Row],[LARGO]]=17,5,Tabla15[[#This Row],[LARGO]]=20,6)</f>
        <v>1</v>
      </c>
    </row>
    <row r="1237" spans="1:25">
      <c r="A1237" s="42" t="str">
        <f>Tabla15[[#This Row],[cedula]]&amp;Tabla15[[#This Row],[CTA]]&amp;Tabla15[[#This Row],[prog]]</f>
        <v>001056445042.1.1.3.0101</v>
      </c>
      <c r="B1237" s="21" t="s">
        <v>1789</v>
      </c>
      <c r="C1237" s="59" t="s">
        <v>1807</v>
      </c>
      <c r="D1237" s="59" t="s">
        <v>5730</v>
      </c>
      <c r="E1237" s="59" t="s">
        <v>5731</v>
      </c>
      <c r="F1237" s="59" t="s">
        <v>1784</v>
      </c>
      <c r="G1237" s="59" t="s">
        <v>982</v>
      </c>
      <c r="H1237" s="21" t="str">
        <f>_xlfn.XLOOKUP(Tabla15[[#This Row],[cedula]],MINC_022025[CATEGORIA_PROPIA],MINC_022025[FECHA_INGRESO_PRIMER_CARGO],_xlfn.XLOOKUP(Tabla15[[#This Row],[COD]],TNOMINA[CODIGO],TNOMINA[nombre]))</f>
        <v>HECTOR GONZALEZ</v>
      </c>
      <c r="I1237" s="21" t="str">
        <f>_xlfn.XLOOKUP(Tabla15[[#This Row],[cedula]],MINC_022025[CATEGORIA_PROPIA],MINC_022025[CARGO],_xlfn.XLOOKUP(Tabla15[[#This Row],[COD]],TNOMINA[CODIGO],TNOMINA[cargo]))</f>
        <v>SERENO</v>
      </c>
      <c r="J1237" s="21" t="str">
        <f>_xlfn.XLOOKUP(Tabla15[[#This Row],[cedula]],MINC_022025[NUMERO_DOCUMENTO],MINC_022025[LUGAR_FUNCIONES])</f>
        <v>MINISTERIO DE CULTURA</v>
      </c>
      <c r="K12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37" s="21" t="str">
        <f>_xlfn.XLOOKUP(Tabla15[[#This Row],[CARGO]],TSIMPLIFICADO[CARGO],TSIMPLIFICADO[CATEGORIA DEL SERVIDOR],Tabla15[[#This Row],[TIPO]])</f>
        <v>ESTATUTO SIMPLIFICADO</v>
      </c>
      <c r="M1237" s="21" t="str">
        <f>IF(Tabla15[[#This Row],[CTA]]="2.1.1.3.01","TRAMITE DE PENSION",IF(Tabla15[[#This Row],[CAT1]]&lt;&gt;"",Tabla15[[#This Row],[CAT1]],Tabla15[[#This Row],[CAT2]]))</f>
        <v>TRAMITE DE PENSION</v>
      </c>
      <c r="N1237" s="86" t="str">
        <f>_xlfn.XLOOKUP(Tabla15[[#This Row],[cedula]],TFECHA[cedula],TFECHA[desde],"")</f>
        <v/>
      </c>
      <c r="O1237" s="86" t="str">
        <f>_xlfn.XLOOKUP(Tabla15[[#This Row],[cedula]],TFECHA[cedula],TFECHA[hasta],"")</f>
        <v/>
      </c>
      <c r="P1237" s="34">
        <f>_xlfn.XLOOKUP(Tabla15[[#This Row],[COD]],TNOMINA[CODIGO],TNOMINA[sbruto])</f>
        <v>10000</v>
      </c>
      <c r="Q1237" s="34">
        <f>_xlfn.XLOOKUP(Tabla15[[#This Row],[COD]],TNOMINA[CODIGO],TNOMINA[ISR])</f>
        <v>0</v>
      </c>
      <c r="R1237" s="34">
        <f>_xlfn.XLOOKUP(Tabla15[[#This Row],[COD]],TNOMINA[CODIGO],TNOMINA[SFS])</f>
        <v>304</v>
      </c>
      <c r="S1237" s="34">
        <f>_xlfn.XLOOKUP(Tabla15[[#This Row],[COD]],TNOMINA[CODIGO],TNOMINA[AFP])</f>
        <v>287</v>
      </c>
      <c r="T1237" s="34">
        <f>_xlfn.XLOOKUP(Tabla15[[#This Row],[COD]],TNOMINA[CODIGO],TNOMINA[Otros Descuentos])</f>
        <v>0</v>
      </c>
      <c r="U1237" s="34">
        <f>_xlfn.XLOOKUP(Tabla15[[#This Row],[COD]],TNOMINA[CODIGO],TNOMINA[sneto])</f>
        <v>9384</v>
      </c>
      <c r="V1237" s="21" t="str" cm="1">
        <f t="array" ref="V1237">_xlfn.XLOOKUP(Tabla15[[#This Row],[cedula]],MINC_022025[NUMERO_DOCUMENTO],LEFT(MINC_022025[GENERO],1))</f>
        <v>M</v>
      </c>
      <c r="W1237" s="56" t="str">
        <f>_xlfn.XLOOKUP(Tabla15[[#This Row],[DIRECCIÓN O DEPARTAMENTO]],MINC_022025[LUGAR_FUNCIONES],MINC_022025[LUGAR_FUNCIONES_CODIGO])</f>
        <v>01.83</v>
      </c>
      <c r="X1237" s="21">
        <f>LEN(Tabla15[[#This Row],[CODIGO LUGAR]])</f>
        <v>5</v>
      </c>
      <c r="Y1237" s="21" cm="1">
        <f t="array" ref="Y1237">_xlfn.IFS(Tabla15[[#This Row],[LARGO]]=5,1,Tabla15[[#This Row],[LARGO]]=8,2,Tabla15[[#This Row],[LARGO]]=11,3,Tabla15[[#This Row],[LARGO]]=14,4,Tabla15[[#This Row],[LARGO]]=17,5,Tabla15[[#This Row],[LARGO]]=20,6)</f>
        <v>1</v>
      </c>
    </row>
    <row r="1238" spans="1:25">
      <c r="A1238" s="42" t="str">
        <f>Tabla15[[#This Row],[cedula]]&amp;Tabla15[[#This Row],[CTA]]&amp;Tabla15[[#This Row],[prog]]</f>
        <v>082000989302.1.1.3.0101</v>
      </c>
      <c r="B1238" s="21" t="s">
        <v>1789</v>
      </c>
      <c r="C1238" s="59" t="s">
        <v>1807</v>
      </c>
      <c r="D1238" s="59" t="s">
        <v>5730</v>
      </c>
      <c r="E1238" s="59" t="s">
        <v>5731</v>
      </c>
      <c r="F1238" s="59" t="s">
        <v>1784</v>
      </c>
      <c r="G1238" s="59" t="s">
        <v>983</v>
      </c>
      <c r="H1238" s="21" t="str">
        <f>_xlfn.XLOOKUP(Tabla15[[#This Row],[cedula]],MINC_022025[CATEGORIA_PROPIA],MINC_022025[FECHA_INGRESO_PRIMER_CARGO],_xlfn.XLOOKUP(Tabla15[[#This Row],[COD]],TNOMINA[CODIGO],TNOMINA[nombre]))</f>
        <v>ISIDRA VALLEJO</v>
      </c>
      <c r="I1238" s="21" t="str">
        <f>_xlfn.XLOOKUP(Tabla15[[#This Row],[cedula]],MINC_022025[CATEGORIA_PROPIA],MINC_022025[CARGO],_xlfn.XLOOKUP(Tabla15[[#This Row],[COD]],TNOMINA[CODIGO],TNOMINA[cargo]))</f>
        <v>CONSERJE</v>
      </c>
      <c r="J1238" s="21" t="str">
        <f>_xlfn.XLOOKUP(Tabla15[[#This Row],[cedula]],MINC_022025[NUMERO_DOCUMENTO],MINC_022025[LUGAR_FUNCIONES])</f>
        <v>MINISTERIO DE CULTURA</v>
      </c>
      <c r="K12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38" s="21" t="str">
        <f>_xlfn.XLOOKUP(Tabla15[[#This Row],[CARGO]],TSIMPLIFICADO[CARGO],TSIMPLIFICADO[CATEGORIA DEL SERVIDOR],Tabla15[[#This Row],[TIPO]])</f>
        <v>ESTATUTO SIMPLIFICADO</v>
      </c>
      <c r="M1238" s="21" t="str">
        <f>IF(Tabla15[[#This Row],[CTA]]="2.1.1.3.01","TRAMITE DE PENSION",IF(Tabla15[[#This Row],[CAT1]]&lt;&gt;"",Tabla15[[#This Row],[CAT1]],Tabla15[[#This Row],[CAT2]]))</f>
        <v>TRAMITE DE PENSION</v>
      </c>
      <c r="N1238" s="86" t="str">
        <f>_xlfn.XLOOKUP(Tabla15[[#This Row],[cedula]],TFECHA[cedula],TFECHA[desde],"")</f>
        <v/>
      </c>
      <c r="O1238" s="86" t="str">
        <f>_xlfn.XLOOKUP(Tabla15[[#This Row],[cedula]],TFECHA[cedula],TFECHA[hasta],"")</f>
        <v/>
      </c>
      <c r="P1238" s="34">
        <f>_xlfn.XLOOKUP(Tabla15[[#This Row],[COD]],TNOMINA[CODIGO],TNOMINA[sbruto])</f>
        <v>10000</v>
      </c>
      <c r="Q1238" s="34">
        <f>_xlfn.XLOOKUP(Tabla15[[#This Row],[COD]],TNOMINA[CODIGO],TNOMINA[ISR])</f>
        <v>0</v>
      </c>
      <c r="R1238" s="34">
        <f>_xlfn.XLOOKUP(Tabla15[[#This Row],[COD]],TNOMINA[CODIGO],TNOMINA[SFS])</f>
        <v>304</v>
      </c>
      <c r="S1238" s="34">
        <f>_xlfn.XLOOKUP(Tabla15[[#This Row],[COD]],TNOMINA[CODIGO],TNOMINA[AFP])</f>
        <v>287</v>
      </c>
      <c r="T1238" s="34">
        <f>_xlfn.XLOOKUP(Tabla15[[#This Row],[COD]],TNOMINA[CODIGO],TNOMINA[Otros Descuentos])</f>
        <v>0</v>
      </c>
      <c r="U1238" s="34">
        <f>_xlfn.XLOOKUP(Tabla15[[#This Row],[COD]],TNOMINA[CODIGO],TNOMINA[sneto])</f>
        <v>9034</v>
      </c>
      <c r="V1238" s="21" t="str" cm="1">
        <f t="array" ref="V1238">_xlfn.XLOOKUP(Tabla15[[#This Row],[cedula]],MINC_022025[NUMERO_DOCUMENTO],LEFT(MINC_022025[GENERO],1))</f>
        <v>F</v>
      </c>
      <c r="W1238" s="56" t="str">
        <f>_xlfn.XLOOKUP(Tabla15[[#This Row],[DIRECCIÓN O DEPARTAMENTO]],MINC_022025[LUGAR_FUNCIONES],MINC_022025[LUGAR_FUNCIONES_CODIGO])</f>
        <v>01.83</v>
      </c>
      <c r="X1238" s="21">
        <f>LEN(Tabla15[[#This Row],[CODIGO LUGAR]])</f>
        <v>5</v>
      </c>
      <c r="Y1238" s="21" cm="1">
        <f t="array" ref="Y1238">_xlfn.IFS(Tabla15[[#This Row],[LARGO]]=5,1,Tabla15[[#This Row],[LARGO]]=8,2,Tabla15[[#This Row],[LARGO]]=11,3,Tabla15[[#This Row],[LARGO]]=14,4,Tabla15[[#This Row],[LARGO]]=17,5,Tabla15[[#This Row],[LARGO]]=20,6)</f>
        <v>1</v>
      </c>
    </row>
    <row r="1239" spans="1:25">
      <c r="A1239" s="42" t="str">
        <f>Tabla15[[#This Row],[cedula]]&amp;Tabla15[[#This Row],[CTA]]&amp;Tabla15[[#This Row],[prog]]</f>
        <v>001107437212.1.1.3.0101</v>
      </c>
      <c r="B1239" s="21" t="s">
        <v>1789</v>
      </c>
      <c r="C1239" s="59" t="s">
        <v>1807</v>
      </c>
      <c r="D1239" s="59" t="s">
        <v>5730</v>
      </c>
      <c r="E1239" s="59" t="s">
        <v>5731</v>
      </c>
      <c r="F1239" s="59" t="s">
        <v>1784</v>
      </c>
      <c r="G1239" s="59" t="s">
        <v>1744</v>
      </c>
      <c r="H1239" s="21" t="str">
        <f>_xlfn.XLOOKUP(Tabla15[[#This Row],[cedula]],MINC_022025[CATEGORIA_PROPIA],MINC_022025[FECHA_INGRESO_PRIMER_CARGO],_xlfn.XLOOKUP(Tabla15[[#This Row],[COD]],TNOMINA[CODIGO],TNOMINA[nombre]))</f>
        <v>JOSEFA SOTO DE GUZMAN</v>
      </c>
      <c r="I1239" s="21" t="str">
        <f>_xlfn.XLOOKUP(Tabla15[[#This Row],[cedula]],MINC_022025[CATEGORIA_PROPIA],MINC_022025[CARGO],_xlfn.XLOOKUP(Tabla15[[#This Row],[COD]],TNOMINA[CODIGO],TNOMINA[cargo]))</f>
        <v>SEC. AUX. I</v>
      </c>
      <c r="J1239" s="21" t="str">
        <f>_xlfn.XLOOKUP(Tabla15[[#This Row],[cedula]],MINC_022025[NUMERO_DOCUMENTO],MINC_022025[LUGAR_FUNCIONES])</f>
        <v>MINISTERIO DE CULTURA</v>
      </c>
      <c r="K12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39" s="21" t="str">
        <f>_xlfn.XLOOKUP(Tabla15[[#This Row],[CARGO]],TSIMPLIFICADO[CARGO],TSIMPLIFICADO[CATEGORIA DEL SERVIDOR],Tabla15[[#This Row],[TIPO]])</f>
        <v>ESTATUTO SIMPLIFICADO</v>
      </c>
      <c r="M1239" s="21" t="str">
        <f>IF(Tabla15[[#This Row],[CTA]]="2.1.1.3.01","TRAMITE DE PENSION",IF(Tabla15[[#This Row],[CAT1]]&lt;&gt;"",Tabla15[[#This Row],[CAT1]],Tabla15[[#This Row],[CAT2]]))</f>
        <v>TRAMITE DE PENSION</v>
      </c>
      <c r="N1239" s="86" t="str">
        <f>_xlfn.XLOOKUP(Tabla15[[#This Row],[cedula]],TFECHA[cedula],TFECHA[desde],"")</f>
        <v/>
      </c>
      <c r="O1239" s="86" t="str">
        <f>_xlfn.XLOOKUP(Tabla15[[#This Row],[cedula]],TFECHA[cedula],TFECHA[hasta],"")</f>
        <v/>
      </c>
      <c r="P1239" s="34">
        <f>_xlfn.XLOOKUP(Tabla15[[#This Row],[COD]],TNOMINA[CODIGO],TNOMINA[sbruto])</f>
        <v>10000</v>
      </c>
      <c r="Q1239" s="34">
        <f>_xlfn.XLOOKUP(Tabla15[[#This Row],[COD]],TNOMINA[CODIGO],TNOMINA[ISR])</f>
        <v>0</v>
      </c>
      <c r="R1239" s="34">
        <f>_xlfn.XLOOKUP(Tabla15[[#This Row],[COD]],TNOMINA[CODIGO],TNOMINA[SFS])</f>
        <v>304</v>
      </c>
      <c r="S1239" s="34">
        <f>_xlfn.XLOOKUP(Tabla15[[#This Row],[COD]],TNOMINA[CODIGO],TNOMINA[AFP])</f>
        <v>287</v>
      </c>
      <c r="T1239" s="34">
        <f>_xlfn.XLOOKUP(Tabla15[[#This Row],[COD]],TNOMINA[CODIGO],TNOMINA[Otros Descuentos])</f>
        <v>0</v>
      </c>
      <c r="U1239" s="34">
        <f>_xlfn.XLOOKUP(Tabla15[[#This Row],[COD]],TNOMINA[CODIGO],TNOMINA[sneto])</f>
        <v>9034</v>
      </c>
      <c r="V1239" s="21" t="str" cm="1">
        <f t="array" ref="V1239">_xlfn.XLOOKUP(Tabla15[[#This Row],[cedula]],MINC_022025[NUMERO_DOCUMENTO],LEFT(MINC_022025[GENERO],1))</f>
        <v>F</v>
      </c>
      <c r="W1239" s="56" t="str">
        <f>_xlfn.XLOOKUP(Tabla15[[#This Row],[DIRECCIÓN O DEPARTAMENTO]],MINC_022025[LUGAR_FUNCIONES],MINC_022025[LUGAR_FUNCIONES_CODIGO])</f>
        <v>01.83</v>
      </c>
      <c r="X1239" s="21">
        <f>LEN(Tabla15[[#This Row],[CODIGO LUGAR]])</f>
        <v>5</v>
      </c>
      <c r="Y1239" s="21" cm="1">
        <f t="array" ref="Y1239">_xlfn.IFS(Tabla15[[#This Row],[LARGO]]=5,1,Tabla15[[#This Row],[LARGO]]=8,2,Tabla15[[#This Row],[LARGO]]=11,3,Tabla15[[#This Row],[LARGO]]=14,4,Tabla15[[#This Row],[LARGO]]=17,5,Tabla15[[#This Row],[LARGO]]=20,6)</f>
        <v>1</v>
      </c>
    </row>
    <row r="1240" spans="1:25">
      <c r="A1240" s="42" t="str">
        <f>Tabla15[[#This Row],[cedula]]&amp;Tabla15[[#This Row],[CTA]]&amp;Tabla15[[#This Row],[prog]]</f>
        <v>001047295042.1.1.3.0101</v>
      </c>
      <c r="B1240" s="21" t="s">
        <v>1789</v>
      </c>
      <c r="C1240" s="59" t="s">
        <v>1807</v>
      </c>
      <c r="D1240" s="59" t="s">
        <v>5730</v>
      </c>
      <c r="E1240" s="59" t="s">
        <v>5731</v>
      </c>
      <c r="F1240" s="59" t="s">
        <v>1784</v>
      </c>
      <c r="G1240" s="59" t="s">
        <v>855</v>
      </c>
      <c r="H1240" s="21" t="str">
        <f>_xlfn.XLOOKUP(Tabla15[[#This Row],[cedula]],MINC_022025[CATEGORIA_PROPIA],MINC_022025[FECHA_INGRESO_PRIMER_CARGO],_xlfn.XLOOKUP(Tabla15[[#This Row],[COD]],TNOMINA[CODIGO],TNOMINA[nombre]))</f>
        <v>LUISA SANTANA</v>
      </c>
      <c r="I1240" s="21" t="str">
        <f>_xlfn.XLOOKUP(Tabla15[[#This Row],[cedula]],MINC_022025[CATEGORIA_PROPIA],MINC_022025[CARGO],_xlfn.XLOOKUP(Tabla15[[#This Row],[COD]],TNOMINA[CODIGO],TNOMINA[cargo]))</f>
        <v>COORD. DE RECURSOS HUMANOS</v>
      </c>
      <c r="J1240" s="21" t="str">
        <f>_xlfn.XLOOKUP(Tabla15[[#This Row],[cedula]],MINC_022025[NUMERO_DOCUMENTO],MINC_022025[LUGAR_FUNCIONES])</f>
        <v>VICEMINISTERIO DE PATRIMONIO CULTURAL</v>
      </c>
      <c r="K12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40" s="21" t="str">
        <f>_xlfn.XLOOKUP(Tabla15[[#This Row],[CARGO]],TSIMPLIFICADO[CARGO],TSIMPLIFICADO[CATEGORIA DEL SERVIDOR],Tabla15[[#This Row],[TIPO]])</f>
        <v>TRAMITE DE PENSION</v>
      </c>
      <c r="M1240" s="21" t="str">
        <f>IF(Tabla15[[#This Row],[CTA]]="2.1.1.3.01","TRAMITE DE PENSION",IF(Tabla15[[#This Row],[CAT1]]&lt;&gt;"",Tabla15[[#This Row],[CAT1]],Tabla15[[#This Row],[CAT2]]))</f>
        <v>TRAMITE DE PENSION</v>
      </c>
      <c r="N1240" s="86" t="str">
        <f>_xlfn.XLOOKUP(Tabla15[[#This Row],[cedula]],TFECHA[cedula],TFECHA[desde],"")</f>
        <v/>
      </c>
      <c r="O1240" s="86" t="str">
        <f>_xlfn.XLOOKUP(Tabla15[[#This Row],[cedula]],TFECHA[cedula],TFECHA[hasta],"")</f>
        <v/>
      </c>
      <c r="P1240" s="34">
        <f>_xlfn.XLOOKUP(Tabla15[[#This Row],[COD]],TNOMINA[CODIGO],TNOMINA[sbruto])</f>
        <v>50000</v>
      </c>
      <c r="Q1240" s="34">
        <f>_xlfn.XLOOKUP(Tabla15[[#This Row],[COD]],TNOMINA[CODIGO],TNOMINA[ISR])</f>
        <v>1854</v>
      </c>
      <c r="R1240" s="34">
        <f>_xlfn.XLOOKUP(Tabla15[[#This Row],[COD]],TNOMINA[CODIGO],TNOMINA[SFS])</f>
        <v>1520</v>
      </c>
      <c r="S1240" s="34">
        <f>_xlfn.XLOOKUP(Tabla15[[#This Row],[COD]],TNOMINA[CODIGO],TNOMINA[AFP])</f>
        <v>1435</v>
      </c>
      <c r="T1240" s="34">
        <f>_xlfn.XLOOKUP(Tabla15[[#This Row],[COD]],TNOMINA[CODIGO],TNOMINA[Otros Descuentos])</f>
        <v>6691</v>
      </c>
      <c r="U1240" s="34">
        <f>_xlfn.XLOOKUP(Tabla15[[#This Row],[COD]],TNOMINA[CODIGO],TNOMINA[sneto])</f>
        <v>38500</v>
      </c>
      <c r="V1240" s="21" t="str" cm="1">
        <f t="array" ref="V1240">_xlfn.XLOOKUP(Tabla15[[#This Row],[cedula]],MINC_022025[NUMERO_DOCUMENTO],LEFT(MINC_022025[GENERO],1))</f>
        <v>F</v>
      </c>
      <c r="W1240" s="56" t="str">
        <f>_xlfn.XLOOKUP(Tabla15[[#This Row],[DIRECCIÓN O DEPARTAMENTO]],MINC_022025[LUGAR_FUNCIONES],MINC_022025[LUGAR_FUNCIONES_CODIGO])</f>
        <v>01.83.03</v>
      </c>
      <c r="X1240" s="21">
        <f>LEN(Tabla15[[#This Row],[CODIGO LUGAR]])</f>
        <v>8</v>
      </c>
      <c r="Y1240" s="21" cm="1">
        <f t="array" ref="Y1240">_xlfn.IFS(Tabla15[[#This Row],[LARGO]]=5,1,Tabla15[[#This Row],[LARGO]]=8,2,Tabla15[[#This Row],[LARGO]]=11,3,Tabla15[[#This Row],[LARGO]]=14,4,Tabla15[[#This Row],[LARGO]]=17,5,Tabla15[[#This Row],[LARGO]]=20,6)</f>
        <v>2</v>
      </c>
    </row>
    <row r="1241" spans="1:25">
      <c r="A1241" s="42" t="str">
        <f>Tabla15[[#This Row],[cedula]]&amp;Tabla15[[#This Row],[CTA]]&amp;Tabla15[[#This Row],[prog]]</f>
        <v>001038541052.1.1.3.0101</v>
      </c>
      <c r="B1241" s="21" t="s">
        <v>1789</v>
      </c>
      <c r="C1241" s="59" t="s">
        <v>1807</v>
      </c>
      <c r="D1241" s="59" t="s">
        <v>5730</v>
      </c>
      <c r="E1241" s="59" t="s">
        <v>5731</v>
      </c>
      <c r="F1241" s="59" t="s">
        <v>1784</v>
      </c>
      <c r="G1241" s="59" t="s">
        <v>856</v>
      </c>
      <c r="H1241" s="21" t="str">
        <f>_xlfn.XLOOKUP(Tabla15[[#This Row],[cedula]],MINC_022025[CATEGORIA_PROPIA],MINC_022025[FECHA_INGRESO_PRIMER_CARGO],_xlfn.XLOOKUP(Tabla15[[#This Row],[COD]],TNOMINA[CODIGO],TNOMINA[nombre]))</f>
        <v>MAIRA MEJIA MELO</v>
      </c>
      <c r="I1241" s="21" t="str">
        <f>_xlfn.XLOOKUP(Tabla15[[#This Row],[cedula]],MINC_022025[CATEGORIA_PROPIA],MINC_022025[CARGO],_xlfn.XLOOKUP(Tabla15[[#This Row],[COD]],TNOMINA[CODIGO],TNOMINA[cargo]))</f>
        <v>ENC. FILMOTECA</v>
      </c>
      <c r="J1241" s="21" t="str">
        <f>_xlfn.XLOOKUP(Tabla15[[#This Row],[cedula]],MINC_022025[NUMERO_DOCUMENTO],MINC_022025[LUGAR_FUNCIONES])</f>
        <v>VICEMINISTERIO DE PATRIMONIO CULTURAL</v>
      </c>
      <c r="K12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41" s="21" t="str">
        <f>_xlfn.XLOOKUP(Tabla15[[#This Row],[CARGO]],TSIMPLIFICADO[CARGO],TSIMPLIFICADO[CATEGORIA DEL SERVIDOR],Tabla15[[#This Row],[TIPO]])</f>
        <v>TRAMITE DE PENSION</v>
      </c>
      <c r="M1241" s="21" t="str">
        <f>IF(Tabla15[[#This Row],[CTA]]="2.1.1.3.01","TRAMITE DE PENSION",IF(Tabla15[[#This Row],[CAT1]]&lt;&gt;"",Tabla15[[#This Row],[CAT1]],Tabla15[[#This Row],[CAT2]]))</f>
        <v>TRAMITE DE PENSION</v>
      </c>
      <c r="N1241" s="86" t="str">
        <f>_xlfn.XLOOKUP(Tabla15[[#This Row],[cedula]],TFECHA[cedula],TFECHA[desde],"")</f>
        <v/>
      </c>
      <c r="O1241" s="86" t="str">
        <f>_xlfn.XLOOKUP(Tabla15[[#This Row],[cedula]],TFECHA[cedula],TFECHA[hasta],"")</f>
        <v/>
      </c>
      <c r="P1241" s="34">
        <f>_xlfn.XLOOKUP(Tabla15[[#This Row],[COD]],TNOMINA[CODIGO],TNOMINA[sbruto])</f>
        <v>45000</v>
      </c>
      <c r="Q1241" s="34">
        <f>_xlfn.XLOOKUP(Tabla15[[#This Row],[COD]],TNOMINA[CODIGO],TNOMINA[ISR])</f>
        <v>1148.33</v>
      </c>
      <c r="R1241" s="34">
        <f>_xlfn.XLOOKUP(Tabla15[[#This Row],[COD]],TNOMINA[CODIGO],TNOMINA[SFS])</f>
        <v>1368</v>
      </c>
      <c r="S1241" s="34">
        <f>_xlfn.XLOOKUP(Tabla15[[#This Row],[COD]],TNOMINA[CODIGO],TNOMINA[AFP])</f>
        <v>1291.5</v>
      </c>
      <c r="T1241" s="34">
        <f>_xlfn.XLOOKUP(Tabla15[[#This Row],[COD]],TNOMINA[CODIGO],TNOMINA[Otros Descuentos])</f>
        <v>75</v>
      </c>
      <c r="U1241" s="34">
        <f>_xlfn.XLOOKUP(Tabla15[[#This Row],[COD]],TNOMINA[CODIGO],TNOMINA[sneto])</f>
        <v>41117.17</v>
      </c>
      <c r="V1241" s="21" t="str" cm="1">
        <f t="array" ref="V1241">_xlfn.XLOOKUP(Tabla15[[#This Row],[cedula]],MINC_022025[NUMERO_DOCUMENTO],LEFT(MINC_022025[GENERO],1))</f>
        <v>F</v>
      </c>
      <c r="W1241" s="56" t="str">
        <f>_xlfn.XLOOKUP(Tabla15[[#This Row],[DIRECCIÓN O DEPARTAMENTO]],MINC_022025[LUGAR_FUNCIONES],MINC_022025[LUGAR_FUNCIONES_CODIGO])</f>
        <v>01.83.03</v>
      </c>
      <c r="X1241" s="21">
        <f>LEN(Tabla15[[#This Row],[CODIGO LUGAR]])</f>
        <v>8</v>
      </c>
      <c r="Y1241" s="21" cm="1">
        <f t="array" ref="Y1241">_xlfn.IFS(Tabla15[[#This Row],[LARGO]]=5,1,Tabla15[[#This Row],[LARGO]]=8,2,Tabla15[[#This Row],[LARGO]]=11,3,Tabla15[[#This Row],[LARGO]]=14,4,Tabla15[[#This Row],[LARGO]]=17,5,Tabla15[[#This Row],[LARGO]]=20,6)</f>
        <v>2</v>
      </c>
    </row>
    <row r="1242" spans="1:25">
      <c r="A1242" s="42" t="str">
        <f>Tabla15[[#This Row],[cedula]]&amp;Tabla15[[#This Row],[CTA]]&amp;Tabla15[[#This Row],[prog]]</f>
        <v>003003272772.1.1.3.0101</v>
      </c>
      <c r="B1242" s="21" t="s">
        <v>1789</v>
      </c>
      <c r="C1242" s="59" t="s">
        <v>1807</v>
      </c>
      <c r="D1242" s="59" t="s">
        <v>5730</v>
      </c>
      <c r="E1242" s="59" t="s">
        <v>5731</v>
      </c>
      <c r="F1242" s="59" t="s">
        <v>1784</v>
      </c>
      <c r="G1242" s="59" t="s">
        <v>871</v>
      </c>
      <c r="H1242" s="21" t="str">
        <f>_xlfn.XLOOKUP(Tabla15[[#This Row],[cedula]],MINC_022025[CATEGORIA_PROPIA],MINC_022025[FECHA_INGRESO_PRIMER_CARGO],_xlfn.XLOOKUP(Tabla15[[#This Row],[COD]],TNOMINA[CODIGO],TNOMINA[nombre]))</f>
        <v>ORISTELIA ARIAS MOSCAT</v>
      </c>
      <c r="I1242" s="21" t="str">
        <f>_xlfn.XLOOKUP(Tabla15[[#This Row],[cedula]],MINC_022025[CATEGORIA_PROPIA],MINC_022025[CARGO],_xlfn.XLOOKUP(Tabla15[[#This Row],[COD]],TNOMINA[CODIGO],TNOMINA[cargo]))</f>
        <v>ENC. CONTROL DE CALIDAD</v>
      </c>
      <c r="J1242" s="21" t="str">
        <f>_xlfn.XLOOKUP(Tabla15[[#This Row],[cedula]],MINC_022025[NUMERO_DOCUMENTO],MINC_022025[LUGAR_FUNCIONES])</f>
        <v>VICEMINISTERIO DE PATRIMONIO CULTURAL</v>
      </c>
      <c r="K12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42" s="21" t="str">
        <f>_xlfn.XLOOKUP(Tabla15[[#This Row],[CARGO]],TSIMPLIFICADO[CARGO],TSIMPLIFICADO[CATEGORIA DEL SERVIDOR],Tabla15[[#This Row],[TIPO]])</f>
        <v>TRAMITE DE PENSION</v>
      </c>
      <c r="M1242" s="21" t="str">
        <f>IF(Tabla15[[#This Row],[CTA]]="2.1.1.3.01","TRAMITE DE PENSION",IF(Tabla15[[#This Row],[CAT1]]&lt;&gt;"",Tabla15[[#This Row],[CAT1]],Tabla15[[#This Row],[CAT2]]))</f>
        <v>TRAMITE DE PENSION</v>
      </c>
      <c r="N1242" s="86" t="str">
        <f>_xlfn.XLOOKUP(Tabla15[[#This Row],[cedula]],TFECHA[cedula],TFECHA[desde],"")</f>
        <v/>
      </c>
      <c r="O1242" s="86" t="str">
        <f>_xlfn.XLOOKUP(Tabla15[[#This Row],[cedula]],TFECHA[cedula],TFECHA[hasta],"")</f>
        <v/>
      </c>
      <c r="P1242" s="34">
        <f>_xlfn.XLOOKUP(Tabla15[[#This Row],[COD]],TNOMINA[CODIGO],TNOMINA[sbruto])</f>
        <v>45000</v>
      </c>
      <c r="Q1242" s="34">
        <f>_xlfn.XLOOKUP(Tabla15[[#This Row],[COD]],TNOMINA[CODIGO],TNOMINA[ISR])</f>
        <v>1148.33</v>
      </c>
      <c r="R1242" s="34">
        <f>_xlfn.XLOOKUP(Tabla15[[#This Row],[COD]],TNOMINA[CODIGO],TNOMINA[SFS])</f>
        <v>1368</v>
      </c>
      <c r="S1242" s="34">
        <f>_xlfn.XLOOKUP(Tabla15[[#This Row],[COD]],TNOMINA[CODIGO],TNOMINA[AFP])</f>
        <v>1291.5</v>
      </c>
      <c r="T1242" s="34">
        <f>_xlfn.XLOOKUP(Tabla15[[#This Row],[COD]],TNOMINA[CODIGO],TNOMINA[Otros Descuentos])</f>
        <v>9191</v>
      </c>
      <c r="U1242" s="34">
        <f>_xlfn.XLOOKUP(Tabla15[[#This Row],[COD]],TNOMINA[CODIGO],TNOMINA[sneto])</f>
        <v>32001.17</v>
      </c>
      <c r="V1242" s="21" t="str" cm="1">
        <f t="array" ref="V1242">_xlfn.XLOOKUP(Tabla15[[#This Row],[cedula]],MINC_022025[NUMERO_DOCUMENTO],LEFT(MINC_022025[GENERO],1))</f>
        <v>F</v>
      </c>
      <c r="W1242" s="56" t="str">
        <f>_xlfn.XLOOKUP(Tabla15[[#This Row],[DIRECCIÓN O DEPARTAMENTO]],MINC_022025[LUGAR_FUNCIONES],MINC_022025[LUGAR_FUNCIONES_CODIGO])</f>
        <v>01.83.03</v>
      </c>
      <c r="X1242" s="21">
        <f>LEN(Tabla15[[#This Row],[CODIGO LUGAR]])</f>
        <v>8</v>
      </c>
      <c r="Y1242" s="21" cm="1">
        <f t="array" ref="Y1242">_xlfn.IFS(Tabla15[[#This Row],[LARGO]]=5,1,Tabla15[[#This Row],[LARGO]]=8,2,Tabla15[[#This Row],[LARGO]]=11,3,Tabla15[[#This Row],[LARGO]]=14,4,Tabla15[[#This Row],[LARGO]]=17,5,Tabla15[[#This Row],[LARGO]]=20,6)</f>
        <v>2</v>
      </c>
    </row>
    <row r="1243" spans="1:25">
      <c r="A1243" s="42" t="str">
        <f>Tabla15[[#This Row],[cedula]]&amp;Tabla15[[#This Row],[CTA]]&amp;Tabla15[[#This Row],[prog]]</f>
        <v>001011789292.1.1.3.0101</v>
      </c>
      <c r="B1243" s="21" t="s">
        <v>1789</v>
      </c>
      <c r="C1243" s="59" t="s">
        <v>1807</v>
      </c>
      <c r="D1243" s="59" t="s">
        <v>5730</v>
      </c>
      <c r="E1243" s="59" t="s">
        <v>5731</v>
      </c>
      <c r="F1243" s="59" t="s">
        <v>1784</v>
      </c>
      <c r="G1243" s="59" t="s">
        <v>1286</v>
      </c>
      <c r="H1243" s="21" t="str">
        <f>_xlfn.XLOOKUP(Tabla15[[#This Row],[cedula]],MINC_022025[CATEGORIA_PROPIA],MINC_022025[FECHA_INGRESO_PRIMER_CARGO],_xlfn.XLOOKUP(Tabla15[[#This Row],[COD]],TNOMINA[CODIGO],TNOMINA[nombre]))</f>
        <v>DULCE MARIA MIRANDA HERRERA DE CRUZ</v>
      </c>
      <c r="I1243" s="21" t="str">
        <f>_xlfn.XLOOKUP(Tabla15[[#This Row],[cedula]],MINC_022025[CATEGORIA_PROPIA],MINC_022025[CARGO],_xlfn.XLOOKUP(Tabla15[[#This Row],[COD]],TNOMINA[CODIGO],TNOMINA[cargo]))</f>
        <v>ASISTENTE</v>
      </c>
      <c r="J1243" s="21" t="str">
        <f>_xlfn.XLOOKUP(Tabla15[[#This Row],[cedula]],MINC_022025[NUMERO_DOCUMENTO],MINC_022025[LUGAR_FUNCIONES])</f>
        <v>VICEMINISTERIO DE INDUSTRIAS CULTURALES</v>
      </c>
      <c r="K12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EMPLEADO DE CONFIANZA</v>
      </c>
      <c r="L1243" s="21" t="str">
        <f>_xlfn.XLOOKUP(Tabla15[[#This Row],[CARGO]],TSIMPLIFICADO[CARGO],TSIMPLIFICADO[CATEGORIA DEL SERVIDOR],Tabla15[[#This Row],[TIPO]])</f>
        <v>TRAMITE DE PENSION</v>
      </c>
      <c r="M1243" s="21" t="str">
        <f>IF(Tabla15[[#This Row],[CTA]]="2.1.1.3.01","TRAMITE DE PENSION",IF(Tabla15[[#This Row],[CAT1]]&lt;&gt;"",Tabla15[[#This Row],[CAT1]],Tabla15[[#This Row],[CAT2]]))</f>
        <v>TRAMITE DE PENSION</v>
      </c>
      <c r="N1243" s="86" t="str">
        <f>_xlfn.XLOOKUP(Tabla15[[#This Row],[cedula]],TFECHA[cedula],TFECHA[desde],"")</f>
        <v/>
      </c>
      <c r="O1243" s="86" t="str">
        <f>_xlfn.XLOOKUP(Tabla15[[#This Row],[cedula]],TFECHA[cedula],TFECHA[hasta],"")</f>
        <v/>
      </c>
      <c r="P1243" s="34">
        <f>_xlfn.XLOOKUP(Tabla15[[#This Row],[COD]],TNOMINA[CODIGO],TNOMINA[sbruto])</f>
        <v>50000</v>
      </c>
      <c r="Q1243" s="34">
        <f>_xlfn.XLOOKUP(Tabla15[[#This Row],[COD]],TNOMINA[CODIGO],TNOMINA[ISR])</f>
        <v>1339.36</v>
      </c>
      <c r="R1243" s="34">
        <f>_xlfn.XLOOKUP(Tabla15[[#This Row],[COD]],TNOMINA[CODIGO],TNOMINA[SFS])</f>
        <v>1520</v>
      </c>
      <c r="S1243" s="34">
        <f>_xlfn.XLOOKUP(Tabla15[[#This Row],[COD]],TNOMINA[CODIGO],TNOMINA[AFP])</f>
        <v>1435</v>
      </c>
      <c r="T1243" s="34">
        <f>_xlfn.XLOOKUP(Tabla15[[#This Row],[COD]],TNOMINA[CODIGO],TNOMINA[Otros Descuentos])</f>
        <v>4055.9199999999983</v>
      </c>
      <c r="U1243" s="34">
        <f>_xlfn.XLOOKUP(Tabla15[[#This Row],[COD]],TNOMINA[CODIGO],TNOMINA[sneto])</f>
        <v>41649.72</v>
      </c>
      <c r="V1243" s="21" t="str" cm="1">
        <f t="array" ref="V1243">_xlfn.XLOOKUP(Tabla15[[#This Row],[cedula]],MINC_022025[NUMERO_DOCUMENTO],LEFT(MINC_022025[GENERO],1))</f>
        <v>F</v>
      </c>
      <c r="W1243" s="56" t="str">
        <f>_xlfn.XLOOKUP(Tabla15[[#This Row],[DIRECCIÓN O DEPARTAMENTO]],MINC_022025[LUGAR_FUNCIONES],MINC_022025[LUGAR_FUNCIONES_CODIGO])</f>
        <v>01.83.05</v>
      </c>
      <c r="X1243" s="21">
        <f>LEN(Tabla15[[#This Row],[CODIGO LUGAR]])</f>
        <v>8</v>
      </c>
      <c r="Y1243" s="21" cm="1">
        <f t="array" ref="Y1243">_xlfn.IFS(Tabla15[[#This Row],[LARGO]]=5,1,Tabla15[[#This Row],[LARGO]]=8,2,Tabla15[[#This Row],[LARGO]]=11,3,Tabla15[[#This Row],[LARGO]]=14,4,Tabla15[[#This Row],[LARGO]]=17,5,Tabla15[[#This Row],[LARGO]]=20,6)</f>
        <v>2</v>
      </c>
    </row>
    <row r="1244" spans="1:25">
      <c r="A1244" s="42" t="str">
        <f>Tabla15[[#This Row],[cedula]]&amp;Tabla15[[#This Row],[CTA]]&amp;Tabla15[[#This Row],[prog]]</f>
        <v>001035498122.1.1.3.0101</v>
      </c>
      <c r="B1244" s="21" t="s">
        <v>1789</v>
      </c>
      <c r="C1244" s="59" t="s">
        <v>1807</v>
      </c>
      <c r="D1244" s="59" t="s">
        <v>5730</v>
      </c>
      <c r="E1244" s="59" t="s">
        <v>5731</v>
      </c>
      <c r="F1244" s="59" t="s">
        <v>1784</v>
      </c>
      <c r="G1244" s="59" t="s">
        <v>1743</v>
      </c>
      <c r="H1244" s="21" t="str">
        <f>_xlfn.XLOOKUP(Tabla15[[#This Row],[cedula]],MINC_022025[CATEGORIA_PROPIA],MINC_022025[FECHA_INGRESO_PRIMER_CARGO],_xlfn.XLOOKUP(Tabla15[[#This Row],[COD]],TNOMINA[CODIGO],TNOMINA[nombre]))</f>
        <v>BERNARDINA SANTANA</v>
      </c>
      <c r="I1244" s="21" t="str">
        <f>_xlfn.XLOOKUP(Tabla15[[#This Row],[cedula]],MINC_022025[CATEGORIA_PROPIA],MINC_022025[CARGO],_xlfn.XLOOKUP(Tabla15[[#This Row],[COD]],TNOMINA[CODIGO],TNOMINA[cargo]))</f>
        <v>SECRETARIA AUXILIAR</v>
      </c>
      <c r="J1244" s="21" t="str">
        <f>_xlfn.XLOOKUP(Tabla15[[#This Row],[cedula]],MINC_022025[NUMERO_DOCUMENTO],MINC_022025[LUGAR_FUNCIONES])</f>
        <v>DIRECCION DE PARTICIPACION POPULAR</v>
      </c>
      <c r="K12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44" s="21" t="str">
        <f>_xlfn.XLOOKUP(Tabla15[[#This Row],[CARGO]],TSIMPLIFICADO[CARGO],TSIMPLIFICADO[CATEGORIA DEL SERVIDOR],Tabla15[[#This Row],[TIPO]])</f>
        <v>ESTATUTO SIMPLIFICADO</v>
      </c>
      <c r="M1244" s="21" t="str">
        <f>IF(Tabla15[[#This Row],[CTA]]="2.1.1.3.01","TRAMITE DE PENSION",IF(Tabla15[[#This Row],[CAT1]]&lt;&gt;"",Tabla15[[#This Row],[CAT1]],Tabla15[[#This Row],[CAT2]]))</f>
        <v>TRAMITE DE PENSION</v>
      </c>
      <c r="N1244" s="86" t="str">
        <f>_xlfn.XLOOKUP(Tabla15[[#This Row],[cedula]],TFECHA[cedula],TFECHA[desde],"")</f>
        <v/>
      </c>
      <c r="O1244" s="86" t="str">
        <f>_xlfn.XLOOKUP(Tabla15[[#This Row],[cedula]],TFECHA[cedula],TFECHA[hasta],"")</f>
        <v/>
      </c>
      <c r="P1244" s="34">
        <f>_xlfn.XLOOKUP(Tabla15[[#This Row],[COD]],TNOMINA[CODIGO],TNOMINA[sbruto])</f>
        <v>10000</v>
      </c>
      <c r="Q1244" s="34">
        <f>_xlfn.XLOOKUP(Tabla15[[#This Row],[COD]],TNOMINA[CODIGO],TNOMINA[ISR])</f>
        <v>0</v>
      </c>
      <c r="R1244" s="34">
        <f>_xlfn.XLOOKUP(Tabla15[[#This Row],[COD]],TNOMINA[CODIGO],TNOMINA[SFS])</f>
        <v>304</v>
      </c>
      <c r="S1244" s="34">
        <f>_xlfn.XLOOKUP(Tabla15[[#This Row],[COD]],TNOMINA[CODIGO],TNOMINA[AFP])</f>
        <v>287</v>
      </c>
      <c r="T1244" s="34">
        <f>_xlfn.XLOOKUP(Tabla15[[#This Row],[COD]],TNOMINA[CODIGO],TNOMINA[Otros Descuentos])</f>
        <v>0</v>
      </c>
      <c r="U1244" s="34">
        <f>_xlfn.XLOOKUP(Tabla15[[#This Row],[COD]],TNOMINA[CODIGO],TNOMINA[sneto])</f>
        <v>9334</v>
      </c>
      <c r="V1244" s="21" t="str" cm="1">
        <f t="array" ref="V1244">_xlfn.XLOOKUP(Tabla15[[#This Row],[cedula]],MINC_022025[NUMERO_DOCUMENTO],LEFT(MINC_022025[GENERO],1))</f>
        <v>F</v>
      </c>
      <c r="W1244" s="56" t="str">
        <f>_xlfn.XLOOKUP(Tabla15[[#This Row],[DIRECCIÓN O DEPARTAMENTO]],MINC_022025[LUGAR_FUNCIONES],MINC_022025[LUGAR_FUNCIONES_CODIGO])</f>
        <v>01.83.04.00.02</v>
      </c>
      <c r="X1244" s="21">
        <f>LEN(Tabla15[[#This Row],[CODIGO LUGAR]])</f>
        <v>14</v>
      </c>
      <c r="Y1244" s="21" cm="1">
        <f t="array" ref="Y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5">
      <c r="A1245" s="42" t="str">
        <f>Tabla15[[#This Row],[cedula]]&amp;Tabla15[[#This Row],[CTA]]&amp;Tabla15[[#This Row],[prog]]</f>
        <v>001134797032.1.1.3.0101</v>
      </c>
      <c r="B1245" s="21" t="s">
        <v>1789</v>
      </c>
      <c r="C1245" s="59" t="s">
        <v>1807</v>
      </c>
      <c r="D1245" s="59" t="s">
        <v>5730</v>
      </c>
      <c r="E1245" s="59" t="s">
        <v>5731</v>
      </c>
      <c r="F1245" s="59" t="s">
        <v>1784</v>
      </c>
      <c r="G1245" s="59" t="s">
        <v>1633</v>
      </c>
      <c r="H1245" s="21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245" s="21" t="str">
        <f>_xlfn.XLOOKUP(Tabla15[[#This Row],[cedula]],MINC_022025[CATEGORIA_PROPIA],MINC_022025[CARGO],_xlfn.XLOOKUP(Tabla15[[#This Row],[COD]],TNOMINA[CODIGO],TNOMINA[cargo]))</f>
        <v>INSPECTOR DE CINE</v>
      </c>
      <c r="J1245" s="21" t="str">
        <f>_xlfn.XLOOKUP(Tabla15[[#This Row],[cedula]],MINC_022025[NUMERO_DOCUMENTO],MINC_022025[LUGAR_FUNCIONES])</f>
        <v>COMISION NACIONAL DE ESPECTACULOS PUBLICOS Y RADIOFONIA</v>
      </c>
      <c r="K12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45" s="21" t="str">
        <f>_xlfn.XLOOKUP(Tabla15[[#This Row],[CARGO]],TSIMPLIFICADO[CARGO],TSIMPLIFICADO[CATEGORIA DEL SERVIDOR],Tabla15[[#This Row],[TIPO]])</f>
        <v>ESTATUTO SIMPLIFICADO</v>
      </c>
      <c r="M1245" s="21" t="str">
        <f>IF(Tabla15[[#This Row],[CTA]]="2.1.1.3.01","TRAMITE DE PENSION",IF(Tabla15[[#This Row],[CAT1]]&lt;&gt;"",Tabla15[[#This Row],[CAT1]],Tabla15[[#This Row],[CAT2]]))</f>
        <v>TRAMITE DE PENSION</v>
      </c>
      <c r="N1245" s="86" t="str">
        <f>_xlfn.XLOOKUP(Tabla15[[#This Row],[cedula]],TFECHA[cedula],TFECHA[desde],"")</f>
        <v/>
      </c>
      <c r="O1245" s="86" t="str">
        <f>_xlfn.XLOOKUP(Tabla15[[#This Row],[cedula]],TFECHA[cedula],TFECHA[hasta],"")</f>
        <v/>
      </c>
      <c r="P1245" s="34">
        <f>_xlfn.XLOOKUP(Tabla15[[#This Row],[COD]],TNOMINA[CODIGO],TNOMINA[sbruto])</f>
        <v>35000</v>
      </c>
      <c r="Q1245" s="34">
        <f>_xlfn.XLOOKUP(Tabla15[[#This Row],[COD]],TNOMINA[CODIGO],TNOMINA[ISR])</f>
        <v>0</v>
      </c>
      <c r="R1245" s="34">
        <f>_xlfn.XLOOKUP(Tabla15[[#This Row],[COD]],TNOMINA[CODIGO],TNOMINA[SFS])</f>
        <v>1064</v>
      </c>
      <c r="S1245" s="34">
        <f>_xlfn.XLOOKUP(Tabla15[[#This Row],[COD]],TNOMINA[CODIGO],TNOMINA[AFP])</f>
        <v>1004.5</v>
      </c>
      <c r="T1245" s="34">
        <f>_xlfn.XLOOKUP(Tabla15[[#This Row],[COD]],TNOMINA[CODIGO],TNOMINA[Otros Descuentos])</f>
        <v>0</v>
      </c>
      <c r="U1245" s="34">
        <f>_xlfn.XLOOKUP(Tabla15[[#This Row],[COD]],TNOMINA[CODIGO],TNOMINA[sneto])</f>
        <v>32556.5</v>
      </c>
      <c r="V1245" s="21" t="str" cm="1">
        <f t="array" ref="V1245">_xlfn.XLOOKUP(Tabla15[[#This Row],[cedula]],MINC_022025[NUMERO_DOCUMENTO],LEFT(MINC_022025[GENERO],1))</f>
        <v>M</v>
      </c>
      <c r="W1245" s="56" t="str">
        <f>_xlfn.XLOOKUP(Tabla15[[#This Row],[DIRECCIÓN O DEPARTAMENTO]],MINC_022025[LUGAR_FUNCIONES],MINC_022025[LUGAR_FUNCIONES_CODIGO])</f>
        <v>01.83.00.00.00.18</v>
      </c>
      <c r="X1245" s="21">
        <f>LEN(Tabla15[[#This Row],[CODIGO LUGAR]])</f>
        <v>17</v>
      </c>
      <c r="Y1245" s="21" cm="1">
        <f t="array" ref="Y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5">
      <c r="A1246" s="42" t="str">
        <f>Tabla15[[#This Row],[cedula]]&amp;Tabla15[[#This Row],[CTA]]&amp;Tabla15[[#This Row],[prog]]</f>
        <v>001001228112.1.1.3.0101</v>
      </c>
      <c r="B1246" s="21" t="s">
        <v>1789</v>
      </c>
      <c r="C1246" s="59" t="s">
        <v>1807</v>
      </c>
      <c r="D1246" s="59" t="s">
        <v>5730</v>
      </c>
      <c r="E1246" s="59" t="s">
        <v>5731</v>
      </c>
      <c r="F1246" s="59" t="s">
        <v>1784</v>
      </c>
      <c r="G1246" s="59" t="s">
        <v>1746</v>
      </c>
      <c r="H1246" s="21" t="str">
        <f>_xlfn.XLOOKUP(Tabla15[[#This Row],[cedula]],MINC_022025[CATEGORIA_PROPIA],MINC_022025[FECHA_INGRESO_PRIMER_CARGO],_xlfn.XLOOKUP(Tabla15[[#This Row],[COD]],TNOMINA[CODIGO],TNOMINA[nombre]))</f>
        <v>RAFAEL BIENVENIDO PEREZ ESPINAL</v>
      </c>
      <c r="I1246" s="21" t="str">
        <f>_xlfn.XLOOKUP(Tabla15[[#This Row],[cedula]],MINC_022025[CATEGORIA_PROPIA],MINC_022025[CARGO],_xlfn.XLOOKUP(Tabla15[[#This Row],[COD]],TNOMINA[CODIGO],TNOMINA[cargo]))</f>
        <v>ENC. DEPTO. DE ACTIVO FIJO</v>
      </c>
      <c r="J1246" s="21" t="str">
        <f>_xlfn.XLOOKUP(Tabla15[[#This Row],[cedula]],MINC_022025[NUMERO_DOCUMENTO],MINC_022025[LUGAR_FUNCIONES])</f>
        <v>DEPARTAMENTO DE ACTIVO FIJO</v>
      </c>
      <c r="K12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46" s="21" t="str">
        <f>_xlfn.XLOOKUP(Tabla15[[#This Row],[CARGO]],TSIMPLIFICADO[CARGO],TSIMPLIFICADO[CATEGORIA DEL SERVIDOR],Tabla15[[#This Row],[TIPO]])</f>
        <v>TRAMITE DE PENSION</v>
      </c>
      <c r="M1246" s="21" t="str">
        <f>IF(Tabla15[[#This Row],[CTA]]="2.1.1.3.01","TRAMITE DE PENSION",IF(Tabla15[[#This Row],[CAT1]]&lt;&gt;"",Tabla15[[#This Row],[CAT1]],Tabla15[[#This Row],[CAT2]]))</f>
        <v>TRAMITE DE PENSION</v>
      </c>
      <c r="N1246" s="86" t="str">
        <f>_xlfn.XLOOKUP(Tabla15[[#This Row],[cedula]],TFECHA[cedula],TFECHA[desde],"")</f>
        <v/>
      </c>
      <c r="O1246" s="86" t="str">
        <f>_xlfn.XLOOKUP(Tabla15[[#This Row],[cedula]],TFECHA[cedula],TFECHA[hasta],"")</f>
        <v/>
      </c>
      <c r="P1246" s="34">
        <f>_xlfn.XLOOKUP(Tabla15[[#This Row],[COD]],TNOMINA[CODIGO],TNOMINA[sbruto])</f>
        <v>21735</v>
      </c>
      <c r="Q1246" s="34">
        <f>_xlfn.XLOOKUP(Tabla15[[#This Row],[COD]],TNOMINA[CODIGO],TNOMINA[ISR])</f>
        <v>0</v>
      </c>
      <c r="R1246" s="34">
        <f>_xlfn.XLOOKUP(Tabla15[[#This Row],[COD]],TNOMINA[CODIGO],TNOMINA[SFS])</f>
        <v>660.74</v>
      </c>
      <c r="S1246" s="34">
        <f>_xlfn.XLOOKUP(Tabla15[[#This Row],[COD]],TNOMINA[CODIGO],TNOMINA[AFP])</f>
        <v>623.79</v>
      </c>
      <c r="T1246" s="34">
        <f>_xlfn.XLOOKUP(Tabla15[[#This Row],[COD]],TNOMINA[CODIGO],TNOMINA[Otros Descuentos])</f>
        <v>0</v>
      </c>
      <c r="U1246" s="34">
        <f>_xlfn.XLOOKUP(Tabla15[[#This Row],[COD]],TNOMINA[CODIGO],TNOMINA[sneto])</f>
        <v>19975.47</v>
      </c>
      <c r="V1246" s="21" t="str" cm="1">
        <f t="array" ref="V1246">_xlfn.XLOOKUP(Tabla15[[#This Row],[cedula]],MINC_022025[NUMERO_DOCUMENTO],LEFT(MINC_022025[GENERO],1))</f>
        <v>M</v>
      </c>
      <c r="W1246" s="56" t="str">
        <f>_xlfn.XLOOKUP(Tabla15[[#This Row],[DIRECCIÓN O DEPARTAMENTO]],MINC_022025[LUGAR_FUNCIONES],MINC_022025[LUGAR_FUNCIONES_CODIGO])</f>
        <v>01.83.00.00.12.03</v>
      </c>
      <c r="X1246" s="21">
        <f>LEN(Tabla15[[#This Row],[CODIGO LUGAR]])</f>
        <v>17</v>
      </c>
      <c r="Y1246" s="21" cm="1">
        <f t="array" ref="Y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5">
      <c r="A1247" s="42" t="str">
        <f>Tabla15[[#This Row],[cedula]]&amp;Tabla15[[#This Row],[CTA]]&amp;Tabla15[[#This Row],[prog]]</f>
        <v>001003445712.1.1.3.0101</v>
      </c>
      <c r="B1247" s="21" t="s">
        <v>1789</v>
      </c>
      <c r="C1247" s="59" t="s">
        <v>1807</v>
      </c>
      <c r="D1247" s="59" t="s">
        <v>5730</v>
      </c>
      <c r="E1247" s="59" t="s">
        <v>5731</v>
      </c>
      <c r="F1247" s="59" t="s">
        <v>1784</v>
      </c>
      <c r="G1247" s="59" t="s">
        <v>1747</v>
      </c>
      <c r="H1247" s="21" t="str">
        <f>_xlfn.XLOOKUP(Tabla15[[#This Row],[cedula]],MINC_022025[CATEGORIA_PROPIA],MINC_022025[FECHA_INGRESO_PRIMER_CARGO],_xlfn.XLOOKUP(Tabla15[[#This Row],[COD]],TNOMINA[CODIGO],TNOMINA[nombre]))</f>
        <v>RAFAEL ERNESTO JOVINE CEBALLOS</v>
      </c>
      <c r="I1247" s="21" t="str">
        <f>_xlfn.XLOOKUP(Tabla15[[#This Row],[cedula]],MINC_022025[CATEGORIA_PROPIA],MINC_022025[CARGO],_xlfn.XLOOKUP(Tabla15[[#This Row],[COD]],TNOMINA[CODIGO],TNOMINA[cargo]))</f>
        <v>AUXILIAR OFICINA</v>
      </c>
      <c r="J1247" s="21" t="str">
        <f>_xlfn.XLOOKUP(Tabla15[[#This Row],[cedula]],MINC_022025[NUMERO_DOCUMENTO],MINC_022025[LUGAR_FUNCIONES])</f>
        <v>DEPARTAMENTO DE ACTIVO FIJO</v>
      </c>
      <c r="K12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47" s="21" t="str">
        <f>_xlfn.XLOOKUP(Tabla15[[#This Row],[CARGO]],TSIMPLIFICADO[CARGO],TSIMPLIFICADO[CATEGORIA DEL SERVIDOR],Tabla15[[#This Row],[TIPO]])</f>
        <v>ESTATUTO SIMPLIFICADO</v>
      </c>
      <c r="M1247" s="21" t="str">
        <f>IF(Tabla15[[#This Row],[CTA]]="2.1.1.3.01","TRAMITE DE PENSION",IF(Tabla15[[#This Row],[CAT1]]&lt;&gt;"",Tabla15[[#This Row],[CAT1]],Tabla15[[#This Row],[CAT2]]))</f>
        <v>TRAMITE DE PENSION</v>
      </c>
      <c r="N1247" s="86" t="str">
        <f>_xlfn.XLOOKUP(Tabla15[[#This Row],[cedula]],TFECHA[cedula],TFECHA[desde],"")</f>
        <v/>
      </c>
      <c r="O1247" s="86" t="str">
        <f>_xlfn.XLOOKUP(Tabla15[[#This Row],[cedula]],TFECHA[cedula],TFECHA[hasta],"")</f>
        <v/>
      </c>
      <c r="P1247" s="34">
        <f>_xlfn.XLOOKUP(Tabla15[[#This Row],[COD]],TNOMINA[CODIGO],TNOMINA[sbruto])</f>
        <v>19000.55</v>
      </c>
      <c r="Q1247" s="34">
        <f>_xlfn.XLOOKUP(Tabla15[[#This Row],[COD]],TNOMINA[CODIGO],TNOMINA[ISR])</f>
        <v>0</v>
      </c>
      <c r="R1247" s="34">
        <f>_xlfn.XLOOKUP(Tabla15[[#This Row],[COD]],TNOMINA[CODIGO],TNOMINA[SFS])</f>
        <v>577.62</v>
      </c>
      <c r="S1247" s="34">
        <f>_xlfn.XLOOKUP(Tabla15[[#This Row],[COD]],TNOMINA[CODIGO],TNOMINA[AFP])</f>
        <v>545.32000000000005</v>
      </c>
      <c r="T1247" s="34">
        <f>_xlfn.XLOOKUP(Tabla15[[#This Row],[COD]],TNOMINA[CODIGO],TNOMINA[Otros Descuentos])</f>
        <v>0</v>
      </c>
      <c r="U1247" s="34">
        <f>_xlfn.XLOOKUP(Tabla15[[#This Row],[COD]],TNOMINA[CODIGO],TNOMINA[sneto])</f>
        <v>17802.61</v>
      </c>
      <c r="V1247" s="21" t="str" cm="1">
        <f t="array" ref="V1247">_xlfn.XLOOKUP(Tabla15[[#This Row],[cedula]],MINC_022025[NUMERO_DOCUMENTO],LEFT(MINC_022025[GENERO],1))</f>
        <v>M</v>
      </c>
      <c r="W1247" s="56" t="str">
        <f>_xlfn.XLOOKUP(Tabla15[[#This Row],[DIRECCIÓN O DEPARTAMENTO]],MINC_022025[LUGAR_FUNCIONES],MINC_022025[LUGAR_FUNCIONES_CODIGO])</f>
        <v>01.83.00.00.12.03</v>
      </c>
      <c r="X1247" s="21">
        <f>LEN(Tabla15[[#This Row],[CODIGO LUGAR]])</f>
        <v>17</v>
      </c>
      <c r="Y1247" s="21" cm="1">
        <f t="array" ref="Y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5">
      <c r="A1248" s="42" t="str">
        <f>Tabla15[[#This Row],[cedula]]&amp;Tabla15[[#This Row],[CTA]]&amp;Tabla15[[#This Row],[prog]]</f>
        <v>001017201832.1.1.3.0101</v>
      </c>
      <c r="B1248" s="21" t="s">
        <v>1789</v>
      </c>
      <c r="C1248" s="59" t="s">
        <v>1807</v>
      </c>
      <c r="D1248" s="59" t="s">
        <v>5730</v>
      </c>
      <c r="E1248" s="59" t="s">
        <v>5731</v>
      </c>
      <c r="F1248" s="59" t="s">
        <v>1784</v>
      </c>
      <c r="G1248" s="59" t="s">
        <v>850</v>
      </c>
      <c r="H1248" s="21" t="str">
        <f>_xlfn.XLOOKUP(Tabla15[[#This Row],[cedula]],MINC_022025[CATEGORIA_PROPIA],MINC_022025[FECHA_INGRESO_PRIMER_CARGO],_xlfn.XLOOKUP(Tabla15[[#This Row],[COD]],TNOMINA[CODIGO],TNOMINA[nombre]))</f>
        <v>LEON FLORIMON ROSARIO</v>
      </c>
      <c r="I1248" s="21" t="str">
        <f>_xlfn.XLOOKUP(Tabla15[[#This Row],[cedula]],MINC_022025[CATEGORIA_PROPIA],MINC_022025[CARGO],_xlfn.XLOOKUP(Tabla15[[#This Row],[COD]],TNOMINA[CODIGO],TNOMINA[cargo]))</f>
        <v>CHOFER II</v>
      </c>
      <c r="J1248" s="21" t="str">
        <f>_xlfn.XLOOKUP(Tabla15[[#This Row],[cedula]],MINC_022025[NUMERO_DOCUMENTO],MINC_022025[LUGAR_FUNCIONES])</f>
        <v>DIVISION DE TRANSPORTE</v>
      </c>
      <c r="K12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48" s="21" t="str">
        <f>_xlfn.XLOOKUP(Tabla15[[#This Row],[CARGO]],TSIMPLIFICADO[CARGO],TSIMPLIFICADO[CATEGORIA DEL SERVIDOR],Tabla15[[#This Row],[TIPO]])</f>
        <v>ESTATUTO SIMPLIFICADO</v>
      </c>
      <c r="M1248" s="21" t="str">
        <f>IF(Tabla15[[#This Row],[CTA]]="2.1.1.3.01","TRAMITE DE PENSION",IF(Tabla15[[#This Row],[CAT1]]&lt;&gt;"",Tabla15[[#This Row],[CAT1]],Tabla15[[#This Row],[CAT2]]))</f>
        <v>TRAMITE DE PENSION</v>
      </c>
      <c r="N1248" s="86" t="str">
        <f>_xlfn.XLOOKUP(Tabla15[[#This Row],[cedula]],TFECHA[cedula],TFECHA[desde],"")</f>
        <v/>
      </c>
      <c r="O1248" s="86" t="str">
        <f>_xlfn.XLOOKUP(Tabla15[[#This Row],[cedula]],TFECHA[cedula],TFECHA[hasta],"")</f>
        <v/>
      </c>
      <c r="P1248" s="34">
        <f>_xlfn.XLOOKUP(Tabla15[[#This Row],[COD]],TNOMINA[CODIGO],TNOMINA[sbruto])</f>
        <v>50000</v>
      </c>
      <c r="Q1248" s="34">
        <f>_xlfn.XLOOKUP(Tabla15[[#This Row],[COD]],TNOMINA[CODIGO],TNOMINA[ISR])</f>
        <v>1854</v>
      </c>
      <c r="R1248" s="34">
        <f>_xlfn.XLOOKUP(Tabla15[[#This Row],[COD]],TNOMINA[CODIGO],TNOMINA[SFS])</f>
        <v>1520</v>
      </c>
      <c r="S1248" s="34">
        <f>_xlfn.XLOOKUP(Tabla15[[#This Row],[COD]],TNOMINA[CODIGO],TNOMINA[AFP])</f>
        <v>1435</v>
      </c>
      <c r="T1248" s="34">
        <f>_xlfn.XLOOKUP(Tabla15[[#This Row],[COD]],TNOMINA[CODIGO],TNOMINA[Otros Descuentos])</f>
        <v>5205</v>
      </c>
      <c r="U1248" s="34">
        <f>_xlfn.XLOOKUP(Tabla15[[#This Row],[COD]],TNOMINA[CODIGO],TNOMINA[sneto])</f>
        <v>39986</v>
      </c>
      <c r="V1248" s="21" t="str" cm="1">
        <f t="array" ref="V1248">_xlfn.XLOOKUP(Tabla15[[#This Row],[cedula]],MINC_022025[NUMERO_DOCUMENTO],LEFT(MINC_022025[GENERO],1))</f>
        <v>M</v>
      </c>
      <c r="W1248" s="56" t="str">
        <f>_xlfn.XLOOKUP(Tabla15[[#This Row],[DIRECCIÓN O DEPARTAMENTO]],MINC_022025[LUGAR_FUNCIONES],MINC_022025[LUGAR_FUNCIONES_CODIGO])</f>
        <v>01.83.00.00.11.02.01</v>
      </c>
      <c r="X1248" s="21">
        <f>LEN(Tabla15[[#This Row],[CODIGO LUGAR]])</f>
        <v>20</v>
      </c>
      <c r="Y1248" s="21" cm="1">
        <f t="array" ref="Y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5">
      <c r="A1249" s="42" t="str">
        <f>Tabla15[[#This Row],[cedula]]&amp;Tabla15[[#This Row],[CTA]]&amp;Tabla15[[#This Row],[prog]]</f>
        <v>001082414152.1.2.2.0401</v>
      </c>
      <c r="B1249" s="21" t="s">
        <v>2294</v>
      </c>
      <c r="C1249" s="59" t="s">
        <v>1807</v>
      </c>
      <c r="D1249" s="59" t="s">
        <v>5730</v>
      </c>
      <c r="E1249" s="59" t="s">
        <v>5731</v>
      </c>
      <c r="F1249" s="59" t="s">
        <v>2295</v>
      </c>
      <c r="G1249" s="59" t="s">
        <v>1315</v>
      </c>
      <c r="H1249" s="21" t="str">
        <f>_xlfn.XLOOKUP(Tabla15[[#This Row],[cedula]],MINC_022025[CATEGORIA_PROPIA],MINC_022025[FECHA_INGRESO_PRIMER_CARGO],_xlfn.XLOOKUP(Tabla15[[#This Row],[COD]],TNOMINA[CODIGO],TNOMINA[nombre]))</f>
        <v>GUILLERMO ALEXANDRO BELEN NINA</v>
      </c>
      <c r="I1249" s="21" t="str">
        <f>_xlfn.XLOOKUP(Tabla15[[#This Row],[cedula]],MINC_022025[CATEGORIA_PROPIA],MINC_022025[CARGO],_xlfn.XLOOKUP(Tabla15[[#This Row],[COD]],TNOMINA[CODIGO],TNOMINA[cargo]))</f>
        <v>MENSAJERO(A)</v>
      </c>
      <c r="J1249" s="21" t="str">
        <f>_xlfn.XLOOKUP(Tabla15[[#This Row],[cedula]],MINC_022025[NUMERO_DOCUMENTO],MINC_022025[LUGAR_FUNCIONES])</f>
        <v>VICEMINISTERIO DE CREATIVIDAD Y FORMACION ARTISTICA</v>
      </c>
      <c r="K12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49" s="21" t="str">
        <f>_xlfn.XLOOKUP(Tabla15[[#This Row],[CARGO]],TSIMPLIFICADO[CARGO],TSIMPLIFICADO[CATEGORIA DEL SERVIDOR],Tabla15[[#This Row],[TIPO]])</f>
        <v>PRIMA DE TRANSPORTE</v>
      </c>
      <c r="M1249" s="21" t="str">
        <f>IF(Tabla15[[#This Row],[CTA]]="2.1.1.3.01","TRAMITE DE PENSION",IF(Tabla15[[#This Row],[CAT1]]&lt;&gt;"",Tabla15[[#This Row],[CAT1]],Tabla15[[#This Row],[CAT2]]))</f>
        <v>PRIMA DE TRANSPORTE</v>
      </c>
      <c r="N1249" s="86" t="str">
        <f>_xlfn.XLOOKUP(Tabla15[[#This Row],[cedula]],TFECHA[cedula],TFECHA[desde],"")</f>
        <v/>
      </c>
      <c r="O1249" s="86" t="str">
        <f>_xlfn.XLOOKUP(Tabla15[[#This Row],[cedula]],TFECHA[cedula],TFECHA[hasta],"")</f>
        <v/>
      </c>
      <c r="P1249" s="34">
        <f>_xlfn.XLOOKUP(Tabla15[[#This Row],[COD]],TNOMINA[CODIGO],TNOMINA[sbruto])</f>
        <v>2500</v>
      </c>
      <c r="Q1249" s="34">
        <f>_xlfn.XLOOKUP(Tabla15[[#This Row],[COD]],TNOMINA[CODIGO],TNOMINA[ISR])</f>
        <v>0</v>
      </c>
      <c r="R1249" s="34">
        <f>_xlfn.XLOOKUP(Tabla15[[#This Row],[COD]],TNOMINA[CODIGO],TNOMINA[SFS])</f>
        <v>0</v>
      </c>
      <c r="S1249" s="34">
        <f>_xlfn.XLOOKUP(Tabla15[[#This Row],[COD]],TNOMINA[CODIGO],TNOMINA[AFP])</f>
        <v>0</v>
      </c>
      <c r="T1249" s="34">
        <f>_xlfn.XLOOKUP(Tabla15[[#This Row],[COD]],TNOMINA[CODIGO],TNOMINA[Otros Descuentos])</f>
        <v>0</v>
      </c>
      <c r="U1249" s="34">
        <f>_xlfn.XLOOKUP(Tabla15[[#This Row],[COD]],TNOMINA[CODIGO],TNOMINA[sneto])</f>
        <v>2500</v>
      </c>
      <c r="V1249" s="21" t="str" cm="1">
        <f t="array" ref="V1249">_xlfn.XLOOKUP(Tabla15[[#This Row],[cedula]],MINC_022025[NUMERO_DOCUMENTO],LEFT(MINC_022025[GENERO],1))</f>
        <v>M</v>
      </c>
      <c r="W1249" s="56" t="str">
        <f>_xlfn.XLOOKUP(Tabla15[[#This Row],[DIRECCIÓN O DEPARTAMENTO]],MINC_022025[LUGAR_FUNCIONES],MINC_022025[LUGAR_FUNCIONES_CODIGO])</f>
        <v>01.83.02</v>
      </c>
      <c r="X1249" s="21">
        <f>LEN(Tabla15[[#This Row],[CODIGO LUGAR]])</f>
        <v>8</v>
      </c>
      <c r="Y1249" s="21" cm="1">
        <f t="array" ref="Y1249">_xlfn.IFS(Tabla15[[#This Row],[LARGO]]=5,1,Tabla15[[#This Row],[LARGO]]=8,2,Tabla15[[#This Row],[LARGO]]=11,3,Tabla15[[#This Row],[LARGO]]=14,4,Tabla15[[#This Row],[LARGO]]=17,5,Tabla15[[#This Row],[LARGO]]=20,6)</f>
        <v>2</v>
      </c>
    </row>
    <row r="1250" spans="1:25">
      <c r="A1250" s="42" t="str">
        <f>Tabla15[[#This Row],[cedula]]&amp;Tabla15[[#This Row],[CTA]]&amp;Tabla15[[#This Row],[prog]]</f>
        <v>001118887232.1.2.2.0401</v>
      </c>
      <c r="B1250" s="21" t="s">
        <v>2294</v>
      </c>
      <c r="C1250" s="59" t="s">
        <v>1807</v>
      </c>
      <c r="D1250" s="59" t="s">
        <v>5730</v>
      </c>
      <c r="E1250" s="59" t="s">
        <v>5731</v>
      </c>
      <c r="F1250" s="59" t="s">
        <v>2295</v>
      </c>
      <c r="G1250" s="59" t="s">
        <v>838</v>
      </c>
      <c r="H1250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1250" s="21" t="str">
        <f>_xlfn.XLOOKUP(Tabla15[[#This Row],[cedula]],MINC_022025[CATEGORIA_PROPIA],MINC_022025[CARGO],_xlfn.XLOOKUP(Tabla15[[#This Row],[COD]],TNOMINA[CODIGO],TNOMINA[cargo]))</f>
        <v>MENSAJERO(A)</v>
      </c>
      <c r="J1250" s="21" t="str">
        <f>_xlfn.XLOOKUP(Tabla15[[#This Row],[cedula]],MINC_022025[NUMERO_DOCUMENTO],MINC_022025[LUGAR_FUNCIONES])</f>
        <v>VICEMINISTERIO DE IDENTIDAD CULTURAL Y CIUDADANA</v>
      </c>
      <c r="K12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50" s="21" t="str">
        <f>_xlfn.XLOOKUP(Tabla15[[#This Row],[CARGO]],TSIMPLIFICADO[CARGO],TSIMPLIFICADO[CATEGORIA DEL SERVIDOR],Tabla15[[#This Row],[TIPO]])</f>
        <v>PRIMA DE TRANSPORTE</v>
      </c>
      <c r="M1250" s="21" t="str">
        <f>IF(Tabla15[[#This Row],[CTA]]="2.1.1.3.01","TRAMITE DE PENSION",IF(Tabla15[[#This Row],[CAT1]]&lt;&gt;"",Tabla15[[#This Row],[CAT1]],Tabla15[[#This Row],[CAT2]]))</f>
        <v>CARRERA ADMINISTRATIVA</v>
      </c>
      <c r="N1250" s="86" t="str">
        <f>_xlfn.XLOOKUP(Tabla15[[#This Row],[cedula]],TFECHA[cedula],TFECHA[desde],"")</f>
        <v/>
      </c>
      <c r="O1250" s="86" t="str">
        <f>_xlfn.XLOOKUP(Tabla15[[#This Row],[cedula]],TFECHA[cedula],TFECHA[hasta],"")</f>
        <v/>
      </c>
      <c r="P1250" s="34">
        <f>_xlfn.XLOOKUP(Tabla15[[#This Row],[COD]],TNOMINA[CODIGO],TNOMINA[sbruto])</f>
        <v>2500</v>
      </c>
      <c r="Q1250" s="34">
        <f>_xlfn.XLOOKUP(Tabla15[[#This Row],[COD]],TNOMINA[CODIGO],TNOMINA[ISR])</f>
        <v>0</v>
      </c>
      <c r="R1250" s="34">
        <f>_xlfn.XLOOKUP(Tabla15[[#This Row],[COD]],TNOMINA[CODIGO],TNOMINA[SFS])</f>
        <v>0</v>
      </c>
      <c r="S1250" s="34">
        <f>_xlfn.XLOOKUP(Tabla15[[#This Row],[COD]],TNOMINA[CODIGO],TNOMINA[AFP])</f>
        <v>0</v>
      </c>
      <c r="T1250" s="34">
        <f>_xlfn.XLOOKUP(Tabla15[[#This Row],[COD]],TNOMINA[CODIGO],TNOMINA[Otros Descuentos])</f>
        <v>0</v>
      </c>
      <c r="U1250" s="34">
        <f>_xlfn.XLOOKUP(Tabla15[[#This Row],[COD]],TNOMINA[CODIGO],TNOMINA[sneto])</f>
        <v>2500</v>
      </c>
      <c r="V1250" s="21" t="str" cm="1">
        <f t="array" ref="V1250">_xlfn.XLOOKUP(Tabla15[[#This Row],[cedula]],MINC_022025[NUMERO_DOCUMENTO],LEFT(MINC_022025[GENERO],1))</f>
        <v>M</v>
      </c>
      <c r="W1250" s="56" t="str">
        <f>_xlfn.XLOOKUP(Tabla15[[#This Row],[DIRECCIÓN O DEPARTAMENTO]],MINC_022025[LUGAR_FUNCIONES],MINC_022025[LUGAR_FUNCIONES_CODIGO])</f>
        <v>01.83.04</v>
      </c>
      <c r="X1250" s="21">
        <f>LEN(Tabla15[[#This Row],[CODIGO LUGAR]])</f>
        <v>8</v>
      </c>
      <c r="Y1250" s="21" cm="1">
        <f t="array" ref="Y1250">_xlfn.IFS(Tabla15[[#This Row],[LARGO]]=5,1,Tabla15[[#This Row],[LARGO]]=8,2,Tabla15[[#This Row],[LARGO]]=11,3,Tabla15[[#This Row],[LARGO]]=14,4,Tabla15[[#This Row],[LARGO]]=17,5,Tabla15[[#This Row],[LARGO]]=20,6)</f>
        <v>2</v>
      </c>
    </row>
    <row r="1251" spans="1:25">
      <c r="A1251" s="42" t="str">
        <f>Tabla15[[#This Row],[cedula]]&amp;Tabla15[[#This Row],[CTA]]&amp;Tabla15[[#This Row],[prog]]</f>
        <v>225000100732.1.2.2.0401</v>
      </c>
      <c r="B1251" s="21" t="s">
        <v>2294</v>
      </c>
      <c r="C1251" s="59" t="s">
        <v>1807</v>
      </c>
      <c r="D1251" s="59" t="s">
        <v>5730</v>
      </c>
      <c r="E1251" s="59" t="s">
        <v>5731</v>
      </c>
      <c r="F1251" s="59" t="s">
        <v>2295</v>
      </c>
      <c r="G1251" s="59" t="s">
        <v>1619</v>
      </c>
      <c r="H1251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1251" s="21" t="str">
        <f>_xlfn.XLOOKUP(Tabla15[[#This Row],[cedula]],MINC_022025[CATEGORIA_PROPIA],MINC_022025[CARGO],_xlfn.XLOOKUP(Tabla15[[#This Row],[COD]],TNOMINA[CODIGO],TNOMINA[cargo]))</f>
        <v>MENSAJERO(A)</v>
      </c>
      <c r="J1251" s="21" t="str">
        <f>_xlfn.XLOOKUP(Tabla15[[#This Row],[cedula]],MINC_022025[NUMERO_DOCUMENTO],MINC_022025[LUGAR_FUNCIONES])</f>
        <v>DIRECCION DE FERIA DEL LIBRO</v>
      </c>
      <c r="K12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1" s="21" t="str">
        <f>_xlfn.XLOOKUP(Tabla15[[#This Row],[CARGO]],TSIMPLIFICADO[CARGO],TSIMPLIFICADO[CATEGORIA DEL SERVIDOR],Tabla15[[#This Row],[TIPO]])</f>
        <v>PRIMA DE TRANSPORTE</v>
      </c>
      <c r="M1251" s="21" t="str">
        <f>IF(Tabla15[[#This Row],[CTA]]="2.1.1.3.01","TRAMITE DE PENSION",IF(Tabla15[[#This Row],[CAT1]]&lt;&gt;"",Tabla15[[#This Row],[CAT1]],Tabla15[[#This Row],[CAT2]]))</f>
        <v>PRIMA DE TRANSPORTE</v>
      </c>
      <c r="N1251" s="86" t="str">
        <f>_xlfn.XLOOKUP(Tabla15[[#This Row],[cedula]],TFECHA[cedula],TFECHA[desde],"")</f>
        <v/>
      </c>
      <c r="O1251" s="86" t="str">
        <f>_xlfn.XLOOKUP(Tabla15[[#This Row],[cedula]],TFECHA[cedula],TFECHA[hasta],"")</f>
        <v/>
      </c>
      <c r="P1251" s="34">
        <f>_xlfn.XLOOKUP(Tabla15[[#This Row],[COD]],TNOMINA[CODIGO],TNOMINA[sbruto])</f>
        <v>2500</v>
      </c>
      <c r="Q1251" s="34">
        <f>_xlfn.XLOOKUP(Tabla15[[#This Row],[COD]],TNOMINA[CODIGO],TNOMINA[ISR])</f>
        <v>111.97</v>
      </c>
      <c r="R1251" s="34">
        <f>_xlfn.XLOOKUP(Tabla15[[#This Row],[COD]],TNOMINA[CODIGO],TNOMINA[SFS])</f>
        <v>0</v>
      </c>
      <c r="S1251" s="34">
        <f>_xlfn.XLOOKUP(Tabla15[[#This Row],[COD]],TNOMINA[CODIGO],TNOMINA[AFP])</f>
        <v>0</v>
      </c>
      <c r="T1251" s="34">
        <f>_xlfn.XLOOKUP(Tabla15[[#This Row],[COD]],TNOMINA[CODIGO],TNOMINA[Otros Descuentos])</f>
        <v>0</v>
      </c>
      <c r="U1251" s="34">
        <f>_xlfn.XLOOKUP(Tabla15[[#This Row],[COD]],TNOMINA[CODIGO],TNOMINA[sneto])</f>
        <v>2388.0300000000002</v>
      </c>
      <c r="V1251" s="21" t="str" cm="1">
        <f t="array" ref="V1251">_xlfn.XLOOKUP(Tabla15[[#This Row],[cedula]],MINC_022025[NUMERO_DOCUMENTO],LEFT(MINC_022025[GENERO],1))</f>
        <v>M</v>
      </c>
      <c r="W1251" s="56" t="str">
        <f>_xlfn.XLOOKUP(Tabla15[[#This Row],[DIRECCIÓN O DEPARTAMENTO]],MINC_022025[LUGAR_FUNCIONES],MINC_022025[LUGAR_FUNCIONES_CODIGO])</f>
        <v>01.83.04.01.01</v>
      </c>
      <c r="X1251" s="21">
        <f>LEN(Tabla15[[#This Row],[CODIGO LUGAR]])</f>
        <v>14</v>
      </c>
      <c r="Y1251" s="21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42" t="str">
        <f>Tabla15[[#This Row],[cedula]]&amp;Tabla15[[#This Row],[CTA]]&amp;Tabla15[[#This Row],[prog]]</f>
        <v>001048820302.1.2.2.0401</v>
      </c>
      <c r="B1252" s="21" t="s">
        <v>2294</v>
      </c>
      <c r="C1252" s="59" t="s">
        <v>1807</v>
      </c>
      <c r="D1252" s="59" t="s">
        <v>5730</v>
      </c>
      <c r="E1252" s="59" t="s">
        <v>5731</v>
      </c>
      <c r="F1252" s="59" t="s">
        <v>2295</v>
      </c>
      <c r="G1252" s="59" t="s">
        <v>1578</v>
      </c>
      <c r="H1252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1252" s="21" t="str">
        <f>_xlfn.XLOOKUP(Tabla15[[#This Row],[cedula]],MINC_022025[CATEGORIA_PROPIA],MINC_022025[CARGO],_xlfn.XLOOKUP(Tabla15[[#This Row],[COD]],TNOMINA[CODIGO],TNOMINA[cargo]))</f>
        <v>MENSAJERO(A)</v>
      </c>
      <c r="J1252" s="21" t="str">
        <f>_xlfn.XLOOKUP(Tabla15[[#This Row],[cedula]],MINC_022025[NUMERO_DOCUMENTO],MINC_022025[LUGAR_FUNCIONES])</f>
        <v>COMISION NACIONAL DE ESPECTACULOS PUBLICOS Y RADIOFONIA</v>
      </c>
      <c r="K12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2" s="21" t="str">
        <f>_xlfn.XLOOKUP(Tabla15[[#This Row],[CARGO]],TSIMPLIFICADO[CARGO],TSIMPLIFICADO[CATEGORIA DEL SERVIDOR],Tabla15[[#This Row],[TIPO]])</f>
        <v>PRIMA DE TRANSPORTE</v>
      </c>
      <c r="M1252" s="21" t="str">
        <f>IF(Tabla15[[#This Row],[CTA]]="2.1.1.3.01","TRAMITE DE PENSION",IF(Tabla15[[#This Row],[CAT1]]&lt;&gt;"",Tabla15[[#This Row],[CAT1]],Tabla15[[#This Row],[CAT2]]))</f>
        <v>PRIMA DE TRANSPORTE</v>
      </c>
      <c r="N1252" s="86" t="str">
        <f>_xlfn.XLOOKUP(Tabla15[[#This Row],[cedula]],TFECHA[cedula],TFECHA[desde],"")</f>
        <v/>
      </c>
      <c r="O1252" s="86" t="str">
        <f>_xlfn.XLOOKUP(Tabla15[[#This Row],[cedula]],TFECHA[cedula],TFECHA[hasta],"")</f>
        <v/>
      </c>
      <c r="P1252" s="34">
        <f>_xlfn.XLOOKUP(Tabla15[[#This Row],[COD]],TNOMINA[CODIGO],TNOMINA[sbruto])</f>
        <v>2500</v>
      </c>
      <c r="Q1252" s="34">
        <f>_xlfn.XLOOKUP(Tabla15[[#This Row],[COD]],TNOMINA[CODIGO],TNOMINA[ISR])</f>
        <v>0</v>
      </c>
      <c r="R1252" s="34">
        <f>_xlfn.XLOOKUP(Tabla15[[#This Row],[COD]],TNOMINA[CODIGO],TNOMINA[SFS])</f>
        <v>0</v>
      </c>
      <c r="S1252" s="34">
        <f>_xlfn.XLOOKUP(Tabla15[[#This Row],[COD]],TNOMINA[CODIGO],TNOMINA[AFP])</f>
        <v>0</v>
      </c>
      <c r="T1252" s="34">
        <f>_xlfn.XLOOKUP(Tabla15[[#This Row],[COD]],TNOMINA[CODIGO],TNOMINA[Otros Descuentos])</f>
        <v>0</v>
      </c>
      <c r="U1252" s="34">
        <f>_xlfn.XLOOKUP(Tabla15[[#This Row],[COD]],TNOMINA[CODIGO],TNOMINA[sneto])</f>
        <v>2500</v>
      </c>
      <c r="V1252" s="21" t="str" cm="1">
        <f t="array" ref="V1252">_xlfn.XLOOKUP(Tabla15[[#This Row],[cedula]],MINC_022025[NUMERO_DOCUMENTO],LEFT(MINC_022025[GENERO],1))</f>
        <v>M</v>
      </c>
      <c r="W1252" s="56" t="str">
        <f>_xlfn.XLOOKUP(Tabla15[[#This Row],[DIRECCIÓN O DEPARTAMENTO]],MINC_022025[LUGAR_FUNCIONES],MINC_022025[LUGAR_FUNCIONES_CODIGO])</f>
        <v>01.83.00.00.00.18</v>
      </c>
      <c r="X1252" s="21">
        <f>LEN(Tabla15[[#This Row],[CODIGO LUGAR]])</f>
        <v>17</v>
      </c>
      <c r="Y1252" s="21" cm="1">
        <f t="array" ref="Y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5">
      <c r="A1253" s="42" t="str">
        <f>Tabla15[[#This Row],[cedula]]&amp;Tabla15[[#This Row],[CTA]]&amp;Tabla15[[#This Row],[prog]]</f>
        <v>001007247152.1.2.2.0401</v>
      </c>
      <c r="B1253" s="21" t="s">
        <v>2294</v>
      </c>
      <c r="C1253" s="59" t="s">
        <v>1807</v>
      </c>
      <c r="D1253" s="59" t="s">
        <v>5730</v>
      </c>
      <c r="E1253" s="59" t="s">
        <v>5731</v>
      </c>
      <c r="F1253" s="59" t="s">
        <v>2295</v>
      </c>
      <c r="G1253" s="59" t="s">
        <v>1261</v>
      </c>
      <c r="H1253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1253" s="21" t="str">
        <f>_xlfn.XLOOKUP(Tabla15[[#This Row],[cedula]],MINC_022025[CATEGORIA_PROPIA],MINC_022025[CARGO],_xlfn.XLOOKUP(Tabla15[[#This Row],[COD]],TNOMINA[CODIGO],TNOMINA[cargo]))</f>
        <v>MENSAJERO(A)</v>
      </c>
      <c r="J1253" s="21" t="str">
        <f>_xlfn.XLOOKUP(Tabla15[[#This Row],[cedula]],MINC_022025[NUMERO_DOCUMENTO],MINC_022025[LUGAR_FUNCIONES])</f>
        <v>DEPARTAMENTO DE CORRESPONDENCIA Y ARCHIVO</v>
      </c>
      <c r="K12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3" s="21" t="str">
        <f>_xlfn.XLOOKUP(Tabla15[[#This Row],[CARGO]],TSIMPLIFICADO[CARGO],TSIMPLIFICADO[CATEGORIA DEL SERVIDOR],Tabla15[[#This Row],[TIPO]])</f>
        <v>PRIMA DE TRANSPORTE</v>
      </c>
      <c r="M1253" s="21" t="str">
        <f>IF(Tabla15[[#This Row],[CTA]]="2.1.1.3.01","TRAMITE DE PENSION",IF(Tabla15[[#This Row],[CAT1]]&lt;&gt;"",Tabla15[[#This Row],[CAT1]],Tabla15[[#This Row],[CAT2]]))</f>
        <v>PRIMA DE TRANSPORTE</v>
      </c>
      <c r="N1253" s="86" t="str">
        <f>_xlfn.XLOOKUP(Tabla15[[#This Row],[cedula]],TFECHA[cedula],TFECHA[desde],"")</f>
        <v/>
      </c>
      <c r="O1253" s="86" t="str">
        <f>_xlfn.XLOOKUP(Tabla15[[#This Row],[cedula]],TFECHA[cedula],TFECHA[hasta],"")</f>
        <v/>
      </c>
      <c r="P1253" s="34">
        <f>_xlfn.XLOOKUP(Tabla15[[#This Row],[COD]],TNOMINA[CODIGO],TNOMINA[sbruto])</f>
        <v>2500</v>
      </c>
      <c r="Q1253" s="34">
        <f>_xlfn.XLOOKUP(Tabla15[[#This Row],[COD]],TNOMINA[CODIGO],TNOMINA[ISR])</f>
        <v>0</v>
      </c>
      <c r="R1253" s="34">
        <f>_xlfn.XLOOKUP(Tabla15[[#This Row],[COD]],TNOMINA[CODIGO],TNOMINA[SFS])</f>
        <v>0</v>
      </c>
      <c r="S1253" s="34">
        <f>_xlfn.XLOOKUP(Tabla15[[#This Row],[COD]],TNOMINA[CODIGO],TNOMINA[AFP])</f>
        <v>0</v>
      </c>
      <c r="T1253" s="34">
        <f>_xlfn.XLOOKUP(Tabla15[[#This Row],[COD]],TNOMINA[CODIGO],TNOMINA[Otros Descuentos])</f>
        <v>0</v>
      </c>
      <c r="U1253" s="34">
        <f>_xlfn.XLOOKUP(Tabla15[[#This Row],[COD]],TNOMINA[CODIGO],TNOMINA[sneto])</f>
        <v>2500</v>
      </c>
      <c r="V1253" s="21" t="str" cm="1">
        <f t="array" ref="V1253">_xlfn.XLOOKUP(Tabla15[[#This Row],[cedula]],MINC_022025[NUMERO_DOCUMENTO],LEFT(MINC_022025[GENERO],1))</f>
        <v>M</v>
      </c>
      <c r="W1253" s="56" t="str">
        <f>_xlfn.XLOOKUP(Tabla15[[#This Row],[DIRECCIÓN O DEPARTAMENTO]],MINC_022025[LUGAR_FUNCIONES],MINC_022025[LUGAR_FUNCIONES_CODIGO])</f>
        <v>01.83.00.00.11.01</v>
      </c>
      <c r="X1253" s="21">
        <f>LEN(Tabla15[[#This Row],[CODIGO LUGAR]])</f>
        <v>17</v>
      </c>
      <c r="Y1253" s="21" cm="1">
        <f t="array" ref="Y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5">
      <c r="A1254" s="42" t="str">
        <f>Tabla15[[#This Row],[cedula]]&amp;Tabla15[[#This Row],[CTA]]&amp;Tabla15[[#This Row],[prog]]</f>
        <v>001167761542.1.2.2.0401</v>
      </c>
      <c r="B1254" s="21" t="s">
        <v>2294</v>
      </c>
      <c r="C1254" s="59" t="s">
        <v>1807</v>
      </c>
      <c r="D1254" s="59" t="s">
        <v>5730</v>
      </c>
      <c r="E1254" s="59" t="s">
        <v>5731</v>
      </c>
      <c r="F1254" s="59" t="s">
        <v>2295</v>
      </c>
      <c r="G1254" s="59" t="s">
        <v>1293</v>
      </c>
      <c r="H1254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1254" s="21" t="str">
        <f>_xlfn.XLOOKUP(Tabla15[[#This Row],[cedula]],MINC_022025[CATEGORIA_PROPIA],MINC_022025[CARGO],_xlfn.XLOOKUP(Tabla15[[#This Row],[COD]],TNOMINA[CODIGO],TNOMINA[cargo]))</f>
        <v>MENSAJERO EXTERNO</v>
      </c>
      <c r="J1254" s="21" t="str">
        <f>_xlfn.XLOOKUP(Tabla15[[#This Row],[cedula]],MINC_022025[NUMERO_DOCUMENTO],MINC_022025[LUGAR_FUNCIONES])</f>
        <v>DEPARTAMENTO DE CORRESPONDENCIA Y ARCHIVO</v>
      </c>
      <c r="K12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4" s="21" t="str">
        <f>_xlfn.XLOOKUP(Tabla15[[#This Row],[CARGO]],TSIMPLIFICADO[CARGO],TSIMPLIFICADO[CATEGORIA DEL SERVIDOR],Tabla15[[#This Row],[TIPO]])</f>
        <v>ESTATUTO SIMPLIFICADO</v>
      </c>
      <c r="M1254" s="21" t="str">
        <f>IF(Tabla15[[#This Row],[CTA]]="2.1.1.3.01","TRAMITE DE PENSION",IF(Tabla15[[#This Row],[CAT1]]&lt;&gt;"",Tabla15[[#This Row],[CAT1]],Tabla15[[#This Row],[CAT2]]))</f>
        <v>ESTATUTO SIMPLIFICADO</v>
      </c>
      <c r="N1254" s="86" t="str">
        <f>_xlfn.XLOOKUP(Tabla15[[#This Row],[cedula]],TFECHA[cedula],TFECHA[desde],"")</f>
        <v/>
      </c>
      <c r="O1254" s="86" t="str">
        <f>_xlfn.XLOOKUP(Tabla15[[#This Row],[cedula]],TFECHA[cedula],TFECHA[hasta],"")</f>
        <v/>
      </c>
      <c r="P1254" s="34">
        <f>_xlfn.XLOOKUP(Tabla15[[#This Row],[COD]],TNOMINA[CODIGO],TNOMINA[sbruto])</f>
        <v>2500</v>
      </c>
      <c r="Q1254" s="34">
        <f>_xlfn.XLOOKUP(Tabla15[[#This Row],[COD]],TNOMINA[CODIGO],TNOMINA[ISR])</f>
        <v>0</v>
      </c>
      <c r="R1254" s="34">
        <f>_xlfn.XLOOKUP(Tabla15[[#This Row],[COD]],TNOMINA[CODIGO],TNOMINA[SFS])</f>
        <v>0</v>
      </c>
      <c r="S1254" s="34">
        <f>_xlfn.XLOOKUP(Tabla15[[#This Row],[COD]],TNOMINA[CODIGO],TNOMINA[AFP])</f>
        <v>0</v>
      </c>
      <c r="T1254" s="34">
        <f>_xlfn.XLOOKUP(Tabla15[[#This Row],[COD]],TNOMINA[CODIGO],TNOMINA[Otros Descuentos])</f>
        <v>0</v>
      </c>
      <c r="U1254" s="34">
        <f>_xlfn.XLOOKUP(Tabla15[[#This Row],[COD]],TNOMINA[CODIGO],TNOMINA[sneto])</f>
        <v>2500</v>
      </c>
      <c r="V1254" s="21" t="str" cm="1">
        <f t="array" ref="V1254">_xlfn.XLOOKUP(Tabla15[[#This Row],[cedula]],MINC_022025[NUMERO_DOCUMENTO],LEFT(MINC_022025[GENERO],1))</f>
        <v>M</v>
      </c>
      <c r="W1254" s="56" t="str">
        <f>_xlfn.XLOOKUP(Tabla15[[#This Row],[DIRECCIÓN O DEPARTAMENTO]],MINC_022025[LUGAR_FUNCIONES],MINC_022025[LUGAR_FUNCIONES_CODIGO])</f>
        <v>01.83.00.00.11.01</v>
      </c>
      <c r="X1254" s="21">
        <f>LEN(Tabla15[[#This Row],[CODIGO LUGAR]])</f>
        <v>17</v>
      </c>
      <c r="Y1254" s="21" cm="1">
        <f t="array" ref="Y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5">
      <c r="A1255" s="42" t="str">
        <f>Tabla15[[#This Row],[cedula]]&amp;Tabla15[[#This Row],[CTA]]&amp;Tabla15[[#This Row],[prog]]</f>
        <v>001128260372.1.2.2.0401</v>
      </c>
      <c r="B1255" s="21" t="s">
        <v>2294</v>
      </c>
      <c r="C1255" s="59" t="s">
        <v>1807</v>
      </c>
      <c r="D1255" s="59" t="s">
        <v>5730</v>
      </c>
      <c r="E1255" s="59" t="s">
        <v>5731</v>
      </c>
      <c r="F1255" s="59" t="s">
        <v>2295</v>
      </c>
      <c r="G1255" s="59" t="s">
        <v>1332</v>
      </c>
      <c r="H1255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1255" s="21" t="str">
        <f>_xlfn.XLOOKUP(Tabla15[[#This Row],[cedula]],MINC_022025[CATEGORIA_PROPIA],MINC_022025[CARGO],_xlfn.XLOOKUP(Tabla15[[#This Row],[COD]],TNOMINA[CODIGO],TNOMINA[cargo]))</f>
        <v>MENSAJERO(A)</v>
      </c>
      <c r="J1255" s="21" t="str">
        <f>_xlfn.XLOOKUP(Tabla15[[#This Row],[cedula]],MINC_022025[NUMERO_DOCUMENTO],MINC_022025[LUGAR_FUNCIONES])</f>
        <v>DEPARTAMENTO DE CORRESPONDENCIA Y ARCHIVO</v>
      </c>
      <c r="K12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5" s="21" t="str">
        <f>_xlfn.XLOOKUP(Tabla15[[#This Row],[CARGO]],TSIMPLIFICADO[CARGO],TSIMPLIFICADO[CATEGORIA DEL SERVIDOR],Tabla15[[#This Row],[TIPO]])</f>
        <v>PRIMA DE TRANSPORTE</v>
      </c>
      <c r="M1255" s="21" t="str">
        <f>IF(Tabla15[[#This Row],[CTA]]="2.1.1.3.01","TRAMITE DE PENSION",IF(Tabla15[[#This Row],[CAT1]]&lt;&gt;"",Tabla15[[#This Row],[CAT1]],Tabla15[[#This Row],[CAT2]]))</f>
        <v>PRIMA DE TRANSPORTE</v>
      </c>
      <c r="N1255" s="86" t="str">
        <f>_xlfn.XLOOKUP(Tabla15[[#This Row],[cedula]],TFECHA[cedula],TFECHA[desde],"")</f>
        <v/>
      </c>
      <c r="O1255" s="86" t="str">
        <f>_xlfn.XLOOKUP(Tabla15[[#This Row],[cedula]],TFECHA[cedula],TFECHA[hasta],"")</f>
        <v/>
      </c>
      <c r="P1255" s="34">
        <f>_xlfn.XLOOKUP(Tabla15[[#This Row],[COD]],TNOMINA[CODIGO],TNOMINA[sbruto])</f>
        <v>2500</v>
      </c>
      <c r="Q1255" s="34">
        <f>_xlfn.XLOOKUP(Tabla15[[#This Row],[COD]],TNOMINA[CODIGO],TNOMINA[ISR])</f>
        <v>0</v>
      </c>
      <c r="R1255" s="34">
        <f>_xlfn.XLOOKUP(Tabla15[[#This Row],[COD]],TNOMINA[CODIGO],TNOMINA[SFS])</f>
        <v>0</v>
      </c>
      <c r="S1255" s="34">
        <f>_xlfn.XLOOKUP(Tabla15[[#This Row],[COD]],TNOMINA[CODIGO],TNOMINA[AFP])</f>
        <v>0</v>
      </c>
      <c r="T1255" s="34">
        <f>_xlfn.XLOOKUP(Tabla15[[#This Row],[COD]],TNOMINA[CODIGO],TNOMINA[Otros Descuentos])</f>
        <v>0</v>
      </c>
      <c r="U1255" s="34">
        <f>_xlfn.XLOOKUP(Tabla15[[#This Row],[COD]],TNOMINA[CODIGO],TNOMINA[sneto])</f>
        <v>2500</v>
      </c>
      <c r="V1255" s="21" t="str" cm="1">
        <f t="array" ref="V1255">_xlfn.XLOOKUP(Tabla15[[#This Row],[cedula]],MINC_022025[NUMERO_DOCUMENTO],LEFT(MINC_022025[GENERO],1))</f>
        <v>M</v>
      </c>
      <c r="W1255" s="56" t="str">
        <f>_xlfn.XLOOKUP(Tabla15[[#This Row],[DIRECCIÓN O DEPARTAMENTO]],MINC_022025[LUGAR_FUNCIONES],MINC_022025[LUGAR_FUNCIONES_CODIGO])</f>
        <v>01.83.00.00.11.01</v>
      </c>
      <c r="X1255" s="21">
        <f>LEN(Tabla15[[#This Row],[CODIGO LUGAR]])</f>
        <v>17</v>
      </c>
      <c r="Y1255" s="21" cm="1">
        <f t="array" ref="Y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5">
      <c r="A1256" s="42" t="str">
        <f>Tabla15[[#This Row],[cedula]]&amp;Tabla15[[#This Row],[CTA]]&amp;Tabla15[[#This Row],[prog]]</f>
        <v>001132001822.1.2.2.0401</v>
      </c>
      <c r="B1256" s="21" t="s">
        <v>2294</v>
      </c>
      <c r="C1256" s="59" t="s">
        <v>1807</v>
      </c>
      <c r="D1256" s="59" t="s">
        <v>5730</v>
      </c>
      <c r="E1256" s="59" t="s">
        <v>5731</v>
      </c>
      <c r="F1256" s="59" t="s">
        <v>2295</v>
      </c>
      <c r="G1256" s="59" t="s">
        <v>880</v>
      </c>
      <c r="H1256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1256" s="21" t="str">
        <f>_xlfn.XLOOKUP(Tabla15[[#This Row],[cedula]],MINC_022025[CATEGORIA_PROPIA],MINC_022025[CARGO],_xlfn.XLOOKUP(Tabla15[[#This Row],[COD]],TNOMINA[CODIGO],TNOMINA[cargo]))</f>
        <v>MENSAJERO EXTERNO</v>
      </c>
      <c r="J1256" s="21" t="str">
        <f>_xlfn.XLOOKUP(Tabla15[[#This Row],[cedula]],MINC_022025[NUMERO_DOCUMENTO],MINC_022025[LUGAR_FUNCIONES])</f>
        <v>DEPARTAMENTO DE CORRESPONDENCIA Y ARCHIVO</v>
      </c>
      <c r="K12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>CARRERA ADMINISTRATIVA</v>
      </c>
      <c r="L1256" s="21" t="str">
        <f>_xlfn.XLOOKUP(Tabla15[[#This Row],[CARGO]],TSIMPLIFICADO[CARGO],TSIMPLIFICADO[CATEGORIA DEL SERVIDOR],Tabla15[[#This Row],[TIPO]])</f>
        <v>ESTATUTO SIMPLIFICADO</v>
      </c>
      <c r="M1256" s="21" t="str">
        <f>IF(Tabla15[[#This Row],[CTA]]="2.1.1.3.01","TRAMITE DE PENSION",IF(Tabla15[[#This Row],[CAT1]]&lt;&gt;"",Tabla15[[#This Row],[CAT1]],Tabla15[[#This Row],[CAT2]]))</f>
        <v>CARRERA ADMINISTRATIVA</v>
      </c>
      <c r="N1256" s="86" t="str">
        <f>_xlfn.XLOOKUP(Tabla15[[#This Row],[cedula]],TFECHA[cedula],TFECHA[desde],"")</f>
        <v/>
      </c>
      <c r="O1256" s="86" t="str">
        <f>_xlfn.XLOOKUP(Tabla15[[#This Row],[cedula]],TFECHA[cedula],TFECHA[hasta],"")</f>
        <v/>
      </c>
      <c r="P1256" s="34">
        <f>_xlfn.XLOOKUP(Tabla15[[#This Row],[COD]],TNOMINA[CODIGO],TNOMINA[sbruto])</f>
        <v>2500</v>
      </c>
      <c r="Q1256" s="34">
        <f>_xlfn.XLOOKUP(Tabla15[[#This Row],[COD]],TNOMINA[CODIGO],TNOMINA[ISR])</f>
        <v>0</v>
      </c>
      <c r="R1256" s="34">
        <f>_xlfn.XLOOKUP(Tabla15[[#This Row],[COD]],TNOMINA[CODIGO],TNOMINA[SFS])</f>
        <v>0</v>
      </c>
      <c r="S1256" s="34">
        <f>_xlfn.XLOOKUP(Tabla15[[#This Row],[COD]],TNOMINA[CODIGO],TNOMINA[AFP])</f>
        <v>0</v>
      </c>
      <c r="T1256" s="34">
        <f>_xlfn.XLOOKUP(Tabla15[[#This Row],[COD]],TNOMINA[CODIGO],TNOMINA[Otros Descuentos])</f>
        <v>0</v>
      </c>
      <c r="U1256" s="34">
        <f>_xlfn.XLOOKUP(Tabla15[[#This Row],[COD]],TNOMINA[CODIGO],TNOMINA[sneto])</f>
        <v>2500</v>
      </c>
      <c r="V1256" s="21" t="str" cm="1">
        <f t="array" ref="V1256">_xlfn.XLOOKUP(Tabla15[[#This Row],[cedula]],MINC_022025[NUMERO_DOCUMENTO],LEFT(MINC_022025[GENERO],1))</f>
        <v>M</v>
      </c>
      <c r="W1256" s="56" t="str">
        <f>_xlfn.XLOOKUP(Tabla15[[#This Row],[DIRECCIÓN O DEPARTAMENTO]],MINC_022025[LUGAR_FUNCIONES],MINC_022025[LUGAR_FUNCIONES_CODIGO])</f>
        <v>01.83.00.00.11.01</v>
      </c>
      <c r="X1256" s="21">
        <f>LEN(Tabla15[[#This Row],[CODIGO LUGAR]])</f>
        <v>17</v>
      </c>
      <c r="Y1256" s="21" cm="1">
        <f t="array" ref="Y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5">
      <c r="A1257" s="42" t="str">
        <f>Tabla15[[#This Row],[cedula]]&amp;Tabla15[[#This Row],[CTA]]&amp;Tabla15[[#This Row],[prog]]</f>
        <v>001163793222.1.2.2.0401</v>
      </c>
      <c r="B1257" s="21" t="s">
        <v>2294</v>
      </c>
      <c r="C1257" s="59" t="s">
        <v>1807</v>
      </c>
      <c r="D1257" s="59" t="s">
        <v>5730</v>
      </c>
      <c r="E1257" s="59" t="s">
        <v>5731</v>
      </c>
      <c r="F1257" s="59" t="s">
        <v>2295</v>
      </c>
      <c r="G1257" s="59" t="s">
        <v>1432</v>
      </c>
      <c r="H1257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1257" s="21" t="str">
        <f>_xlfn.XLOOKUP(Tabla15[[#This Row],[cedula]],MINC_022025[CATEGORIA_PROPIA],MINC_022025[CARGO],_xlfn.XLOOKUP(Tabla15[[#This Row],[COD]],TNOMINA[CODIGO],TNOMINA[cargo]))</f>
        <v>MENSAJERO EXTERNO</v>
      </c>
      <c r="J1257" s="21" t="str">
        <f>_xlfn.XLOOKUP(Tabla15[[#This Row],[cedula]],MINC_022025[NUMERO_DOCUMENTO],MINC_022025[LUGAR_FUNCIONES])</f>
        <v>DEPARTAMENTO DE CORRESPONDENCIA Y ARCHIVO</v>
      </c>
      <c r="K12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7" s="21" t="str">
        <f>_xlfn.XLOOKUP(Tabla15[[#This Row],[CARGO]],TSIMPLIFICADO[CARGO],TSIMPLIFICADO[CATEGORIA DEL SERVIDOR],Tabla15[[#This Row],[TIPO]])</f>
        <v>ESTATUTO SIMPLIFICADO</v>
      </c>
      <c r="M1257" s="21" t="str">
        <f>IF(Tabla15[[#This Row],[CTA]]="2.1.1.3.01","TRAMITE DE PENSION",IF(Tabla15[[#This Row],[CAT1]]&lt;&gt;"",Tabla15[[#This Row],[CAT1]],Tabla15[[#This Row],[CAT2]]))</f>
        <v>ESTATUTO SIMPLIFICADO</v>
      </c>
      <c r="N1257" s="86" t="str">
        <f>_xlfn.XLOOKUP(Tabla15[[#This Row],[cedula]],TFECHA[cedula],TFECHA[desde],"")</f>
        <v/>
      </c>
      <c r="O1257" s="86" t="str">
        <f>_xlfn.XLOOKUP(Tabla15[[#This Row],[cedula]],TFECHA[cedula],TFECHA[hasta],"")</f>
        <v/>
      </c>
      <c r="P1257" s="34">
        <f>_xlfn.XLOOKUP(Tabla15[[#This Row],[COD]],TNOMINA[CODIGO],TNOMINA[sbruto])</f>
        <v>2500</v>
      </c>
      <c r="Q1257" s="34">
        <f>_xlfn.XLOOKUP(Tabla15[[#This Row],[COD]],TNOMINA[CODIGO],TNOMINA[ISR])</f>
        <v>0</v>
      </c>
      <c r="R1257" s="34">
        <f>_xlfn.XLOOKUP(Tabla15[[#This Row],[COD]],TNOMINA[CODIGO],TNOMINA[SFS])</f>
        <v>0</v>
      </c>
      <c r="S1257" s="34">
        <f>_xlfn.XLOOKUP(Tabla15[[#This Row],[COD]],TNOMINA[CODIGO],TNOMINA[AFP])</f>
        <v>0</v>
      </c>
      <c r="T1257" s="34">
        <f>_xlfn.XLOOKUP(Tabla15[[#This Row],[COD]],TNOMINA[CODIGO],TNOMINA[Otros Descuentos])</f>
        <v>0</v>
      </c>
      <c r="U1257" s="34">
        <f>_xlfn.XLOOKUP(Tabla15[[#This Row],[COD]],TNOMINA[CODIGO],TNOMINA[sneto])</f>
        <v>2500</v>
      </c>
      <c r="V1257" s="21" t="str" cm="1">
        <f t="array" ref="V1257">_xlfn.XLOOKUP(Tabla15[[#This Row],[cedula]],MINC_022025[NUMERO_DOCUMENTO],LEFT(MINC_022025[GENERO],1))</f>
        <v>M</v>
      </c>
      <c r="W1257" s="56" t="str">
        <f>_xlfn.XLOOKUP(Tabla15[[#This Row],[DIRECCIÓN O DEPARTAMENTO]],MINC_022025[LUGAR_FUNCIONES],MINC_022025[LUGAR_FUNCIONES_CODIGO])</f>
        <v>01.83.00.00.11.01</v>
      </c>
      <c r="X1257" s="21">
        <f>LEN(Tabla15[[#This Row],[CODIGO LUGAR]])</f>
        <v>17</v>
      </c>
      <c r="Y1257" s="21" cm="1">
        <f t="array" ref="Y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5">
      <c r="A1258" s="42" t="str">
        <f>Tabla15[[#This Row],[cedula]]&amp;Tabla15[[#This Row],[CTA]]&amp;Tabla15[[#This Row],[prog]]</f>
        <v>001108708132.1.2.2.0401</v>
      </c>
      <c r="B1258" s="21" t="s">
        <v>2294</v>
      </c>
      <c r="C1258" s="59" t="s">
        <v>1807</v>
      </c>
      <c r="D1258" s="59" t="s">
        <v>5730</v>
      </c>
      <c r="E1258" s="59" t="s">
        <v>5731</v>
      </c>
      <c r="F1258" s="59" t="s">
        <v>2295</v>
      </c>
      <c r="G1258" s="59" t="s">
        <v>1422</v>
      </c>
      <c r="H1258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1258" s="21" t="str">
        <f>_xlfn.XLOOKUP(Tabla15[[#This Row],[cedula]],MINC_022025[CATEGORIA_PROPIA],MINC_022025[CARGO],_xlfn.XLOOKUP(Tabla15[[#This Row],[COD]],TNOMINA[CODIGO],TNOMINA[cargo]))</f>
        <v>MENSAJERO(A)</v>
      </c>
      <c r="J1258" s="21" t="str">
        <f>_xlfn.XLOOKUP(Tabla15[[#This Row],[cedula]],MINC_022025[NUMERO_DOCUMENTO],MINC_022025[LUGAR_FUNCIONES])</f>
        <v>DIVISION DE GESTION Y SUPERVISION DE RECURSOS HUMANOS EN LAS DEPEDENCIAS-MC</v>
      </c>
      <c r="K12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8" s="21" t="str">
        <f>_xlfn.XLOOKUP(Tabla15[[#This Row],[CARGO]],TSIMPLIFICADO[CARGO],TSIMPLIFICADO[CATEGORIA DEL SERVIDOR],Tabla15[[#This Row],[TIPO]])</f>
        <v>PRIMA DE TRANSPORTE</v>
      </c>
      <c r="M1258" s="21" t="str">
        <f>IF(Tabla15[[#This Row],[CTA]]="2.1.1.3.01","TRAMITE DE PENSION",IF(Tabla15[[#This Row],[CAT1]]&lt;&gt;"",Tabla15[[#This Row],[CAT1]],Tabla15[[#This Row],[CAT2]]))</f>
        <v>PRIMA DE TRANSPORTE</v>
      </c>
      <c r="N1258" s="86" t="str">
        <f>_xlfn.XLOOKUP(Tabla15[[#This Row],[cedula]],TFECHA[cedula],TFECHA[desde],"")</f>
        <v/>
      </c>
      <c r="O1258" s="86" t="str">
        <f>_xlfn.XLOOKUP(Tabla15[[#This Row],[cedula]],TFECHA[cedula],TFECHA[hasta],"")</f>
        <v/>
      </c>
      <c r="P1258" s="34">
        <f>_xlfn.XLOOKUP(Tabla15[[#This Row],[COD]],TNOMINA[CODIGO],TNOMINA[sbruto])</f>
        <v>2500</v>
      </c>
      <c r="Q1258" s="34">
        <f>_xlfn.XLOOKUP(Tabla15[[#This Row],[COD]],TNOMINA[CODIGO],TNOMINA[ISR])</f>
        <v>111.97</v>
      </c>
      <c r="R1258" s="34">
        <f>_xlfn.XLOOKUP(Tabla15[[#This Row],[COD]],TNOMINA[CODIGO],TNOMINA[SFS])</f>
        <v>0</v>
      </c>
      <c r="S1258" s="34">
        <f>_xlfn.XLOOKUP(Tabla15[[#This Row],[COD]],TNOMINA[CODIGO],TNOMINA[AFP])</f>
        <v>0</v>
      </c>
      <c r="T1258" s="34">
        <f>_xlfn.XLOOKUP(Tabla15[[#This Row],[COD]],TNOMINA[CODIGO],TNOMINA[Otros Descuentos])</f>
        <v>0</v>
      </c>
      <c r="U1258" s="34">
        <f>_xlfn.XLOOKUP(Tabla15[[#This Row],[COD]],TNOMINA[CODIGO],TNOMINA[sneto])</f>
        <v>2388.0300000000002</v>
      </c>
      <c r="V1258" s="21" t="str" cm="1">
        <f t="array" ref="V1258">_xlfn.XLOOKUP(Tabla15[[#This Row],[cedula]],MINC_022025[NUMERO_DOCUMENTO],LEFT(MINC_022025[GENERO],1))</f>
        <v>M</v>
      </c>
      <c r="W1258" s="56" t="str">
        <f>_xlfn.XLOOKUP(Tabla15[[#This Row],[DIRECCIÓN O DEPARTAMENTO]],MINC_022025[LUGAR_FUNCIONES],MINC_022025[LUGAR_FUNCIONES_CODIGO])</f>
        <v>01.83.00.14.00.00.01</v>
      </c>
      <c r="X1258" s="21">
        <f>LEN(Tabla15[[#This Row],[CODIGO LUGAR]])</f>
        <v>20</v>
      </c>
      <c r="Y1258" s="21" cm="1">
        <f t="array" ref="Y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5">
      <c r="A1259" s="42" t="str">
        <f>Tabla15[[#This Row],[cedula]]&amp;Tabla15[[#This Row],[CTA]]&amp;Tabla15[[#This Row],[prog]]</f>
        <v>001146802002.1.2.2.0501</v>
      </c>
      <c r="B1259" s="21" t="s">
        <v>1788</v>
      </c>
      <c r="C1259" s="59" t="s">
        <v>1807</v>
      </c>
      <c r="D1259" s="59" t="s">
        <v>5730</v>
      </c>
      <c r="E1259" s="59" t="s">
        <v>5731</v>
      </c>
      <c r="F1259" s="59" t="s">
        <v>211</v>
      </c>
      <c r="G1259" s="59" t="s">
        <v>6068</v>
      </c>
      <c r="H1259" s="21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1259" s="21" t="str">
        <f>_xlfn.XLOOKUP(Tabla15[[#This Row],[cedula]],MINC_022025[CATEGORIA_PROPIA],MINC_022025[CARGO],_xlfn.XLOOKUP(Tabla15[[#This Row],[COD]],TNOMINA[CODIGO],TNOMINA[cargo]))</f>
        <v>DIRECTOR (A)</v>
      </c>
      <c r="J1259" s="21" t="str">
        <f>_xlfn.XLOOKUP(Tabla15[[#This Row],[cedula]],MINC_022025[NUMERO_DOCUMENTO],MINC_022025[LUGAR_FUNCIONES])</f>
        <v>MINISTERIO DE CULTURA</v>
      </c>
      <c r="K12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59" s="21" t="str">
        <f>_xlfn.XLOOKUP(Tabla15[[#This Row],[CARGO]],TSIMPLIFICADO[CARGO],TSIMPLIFICADO[CATEGORIA DEL SERVIDOR],Tabla15[[#This Row],[TIPO]])</f>
        <v>SEGURIDAD</v>
      </c>
      <c r="M1259" s="21" t="str">
        <f>IF(Tabla15[[#This Row],[CTA]]="2.1.1.3.01","TRAMITE DE PENSION",IF(Tabla15[[#This Row],[CAT1]]&lt;&gt;"",Tabla15[[#This Row],[CAT1]],Tabla15[[#This Row],[CAT2]]))</f>
        <v>SEGURIDAD</v>
      </c>
      <c r="N1259" s="86" t="str">
        <f>_xlfn.XLOOKUP(Tabla15[[#This Row],[cedula]],TFECHA[cedula],TFECHA[desde],"")</f>
        <v/>
      </c>
      <c r="O1259" s="86" t="str">
        <f>_xlfn.XLOOKUP(Tabla15[[#This Row],[cedula]],TFECHA[cedula],TFECHA[hasta],"")</f>
        <v/>
      </c>
      <c r="P1259" s="34">
        <f>_xlfn.XLOOKUP(Tabla15[[#This Row],[COD]],TNOMINA[CODIGO],TNOMINA[sbruto])</f>
        <v>170000</v>
      </c>
      <c r="Q1259" s="34">
        <f>_xlfn.XLOOKUP(Tabla15[[#This Row],[COD]],TNOMINA[CODIGO],TNOMINA[ISR])</f>
        <v>31082.87</v>
      </c>
      <c r="R1259" s="34">
        <f>_xlfn.XLOOKUP(Tabla15[[#This Row],[COD]],TNOMINA[CODIGO],TNOMINA[SFS])</f>
        <v>0</v>
      </c>
      <c r="S1259" s="34">
        <f>_xlfn.XLOOKUP(Tabla15[[#This Row],[COD]],TNOMINA[CODIGO],TNOMINA[AFP])</f>
        <v>0</v>
      </c>
      <c r="T1259" s="34">
        <f>_xlfn.XLOOKUP(Tabla15[[#This Row],[COD]],TNOMINA[CODIGO],TNOMINA[Otros Descuentos])</f>
        <v>0</v>
      </c>
      <c r="U1259" s="34">
        <f>_xlfn.XLOOKUP(Tabla15[[#This Row],[COD]],TNOMINA[CODIGO],TNOMINA[sneto])</f>
        <v>138917.13</v>
      </c>
      <c r="V1259" s="21" t="str" cm="1">
        <f t="array" ref="V1259">_xlfn.XLOOKUP(Tabla15[[#This Row],[cedula]],MINC_022025[NUMERO_DOCUMENTO],LEFT(MINC_022025[GENERO],1))</f>
        <v>M</v>
      </c>
      <c r="W1259" s="56" t="str">
        <f>_xlfn.XLOOKUP(Tabla15[[#This Row],[DIRECCIÓN O DEPARTAMENTO]],MINC_022025[LUGAR_FUNCIONES],MINC_022025[LUGAR_FUNCIONES_CODIGO])</f>
        <v>01.83</v>
      </c>
      <c r="X1259" s="21">
        <f>LEN(Tabla15[[#This Row],[CODIGO LUGAR]])</f>
        <v>5</v>
      </c>
      <c r="Y1259" s="21" cm="1">
        <f t="array" ref="Y1259">_xlfn.IFS(Tabla15[[#This Row],[LARGO]]=5,1,Tabla15[[#This Row],[LARGO]]=8,2,Tabla15[[#This Row],[LARGO]]=11,3,Tabla15[[#This Row],[LARGO]]=14,4,Tabla15[[#This Row],[LARGO]]=17,5,Tabla15[[#This Row],[LARGO]]=20,6)</f>
        <v>1</v>
      </c>
    </row>
    <row r="1260" spans="1:25">
      <c r="A1260" s="42" t="str">
        <f>Tabla15[[#This Row],[cedula]]&amp;Tabla15[[#This Row],[CTA]]&amp;Tabla15[[#This Row],[prog]]</f>
        <v>001114667772.1.2.2.0501</v>
      </c>
      <c r="B1260" s="21" t="s">
        <v>1788</v>
      </c>
      <c r="C1260" s="59" t="s">
        <v>1807</v>
      </c>
      <c r="D1260" s="59" t="s">
        <v>5730</v>
      </c>
      <c r="E1260" s="59" t="s">
        <v>5731</v>
      </c>
      <c r="F1260" s="59" t="s">
        <v>211</v>
      </c>
      <c r="G1260" s="59" t="s">
        <v>1759</v>
      </c>
      <c r="H1260" s="21" t="str">
        <f>_xlfn.XLOOKUP(Tabla15[[#This Row],[cedula]],MINC_022025[CATEGORIA_PROPIA],MINC_022025[FECHA_INGRESO_PRIMER_CARGO],_xlfn.XLOOKUP(Tabla15[[#This Row],[COD]],TNOMINA[CODIGO],TNOMINA[nombre]))</f>
        <v>JOSE ANDRES JIMENEZ DOMINGUEZ</v>
      </c>
      <c r="I1260" s="21" t="str">
        <f>_xlfn.XLOOKUP(Tabla15[[#This Row],[cedula]],MINC_022025[CATEGORIA_PROPIA],MINC_022025[CARGO],_xlfn.XLOOKUP(Tabla15[[#This Row],[COD]],TNOMINA[CODIGO],TNOMINA[cargo]))</f>
        <v>DIRECTOR INTERINO</v>
      </c>
      <c r="J1260" s="21" t="str">
        <f>_xlfn.XLOOKUP(Tabla15[[#This Row],[cedula]],MINC_022025[NUMERO_DOCUMENTO],MINC_022025[LUGAR_FUNCIONES])</f>
        <v>MINISTERIO DE CULTURA</v>
      </c>
      <c r="K12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0" s="21" t="str">
        <f>_xlfn.XLOOKUP(Tabla15[[#This Row],[CARGO]],TSIMPLIFICADO[CARGO],TSIMPLIFICADO[CATEGORIA DEL SERVIDOR],Tabla15[[#This Row],[TIPO]])</f>
        <v>SEGURIDAD</v>
      </c>
      <c r="M1260" s="21" t="str">
        <f>IF(Tabla15[[#This Row],[CTA]]="2.1.1.3.01","TRAMITE DE PENSION",IF(Tabla15[[#This Row],[CAT1]]&lt;&gt;"",Tabla15[[#This Row],[CAT1]],Tabla15[[#This Row],[CAT2]]))</f>
        <v>SEGURIDAD</v>
      </c>
      <c r="N1260" s="86" t="str">
        <f>_xlfn.XLOOKUP(Tabla15[[#This Row],[cedula]],TFECHA[cedula],TFECHA[desde],"")</f>
        <v/>
      </c>
      <c r="O1260" s="86" t="str">
        <f>_xlfn.XLOOKUP(Tabla15[[#This Row],[cedula]],TFECHA[cedula],TFECHA[hasta],"")</f>
        <v/>
      </c>
      <c r="P1260" s="34">
        <f>_xlfn.XLOOKUP(Tabla15[[#This Row],[COD]],TNOMINA[CODIGO],TNOMINA[sbruto])</f>
        <v>135000</v>
      </c>
      <c r="Q1260" s="34">
        <f>_xlfn.XLOOKUP(Tabla15[[#This Row],[COD]],TNOMINA[CODIGO],TNOMINA[ISR])</f>
        <v>22332.87</v>
      </c>
      <c r="R1260" s="34">
        <f>_xlfn.XLOOKUP(Tabla15[[#This Row],[COD]],TNOMINA[CODIGO],TNOMINA[SFS])</f>
        <v>0</v>
      </c>
      <c r="S1260" s="34">
        <f>_xlfn.XLOOKUP(Tabla15[[#This Row],[COD]],TNOMINA[CODIGO],TNOMINA[AFP])</f>
        <v>0</v>
      </c>
      <c r="T1260" s="34">
        <f>_xlfn.XLOOKUP(Tabla15[[#This Row],[COD]],TNOMINA[CODIGO],TNOMINA[Otros Descuentos])</f>
        <v>0</v>
      </c>
      <c r="U1260" s="34">
        <f>_xlfn.XLOOKUP(Tabla15[[#This Row],[COD]],TNOMINA[CODIGO],TNOMINA[sneto])</f>
        <v>112667.13</v>
      </c>
      <c r="V1260" s="21" t="str" cm="1">
        <f t="array" ref="V1260">_xlfn.XLOOKUP(Tabla15[[#This Row],[cedula]],MINC_022025[NUMERO_DOCUMENTO],LEFT(MINC_022025[GENERO],1))</f>
        <v>M</v>
      </c>
      <c r="W1260" s="56" t="str">
        <f>_xlfn.XLOOKUP(Tabla15[[#This Row],[DIRECCIÓN O DEPARTAMENTO]],MINC_022025[LUGAR_FUNCIONES],MINC_022025[LUGAR_FUNCIONES_CODIGO])</f>
        <v>01.83</v>
      </c>
      <c r="X1260" s="21">
        <f>LEN(Tabla15[[#This Row],[CODIGO LUGAR]])</f>
        <v>5</v>
      </c>
      <c r="Y1260" s="21" cm="1">
        <f t="array" ref="Y1260">_xlfn.IFS(Tabla15[[#This Row],[LARGO]]=5,1,Tabla15[[#This Row],[LARGO]]=8,2,Tabla15[[#This Row],[LARGO]]=11,3,Tabla15[[#This Row],[LARGO]]=14,4,Tabla15[[#This Row],[LARGO]]=17,5,Tabla15[[#This Row],[LARGO]]=20,6)</f>
        <v>1</v>
      </c>
    </row>
    <row r="1261" spans="1:25">
      <c r="A1261" s="42" t="str">
        <f>Tabla15[[#This Row],[cedula]]&amp;Tabla15[[#This Row],[CTA]]&amp;Tabla15[[#This Row],[prog]]</f>
        <v>223003054672.1.2.2.0501</v>
      </c>
      <c r="B1261" s="21" t="s">
        <v>1788</v>
      </c>
      <c r="C1261" s="59" t="s">
        <v>1807</v>
      </c>
      <c r="D1261" s="59" t="s">
        <v>5730</v>
      </c>
      <c r="E1261" s="59" t="s">
        <v>5731</v>
      </c>
      <c r="F1261" s="59" t="s">
        <v>211</v>
      </c>
      <c r="G1261" s="59" t="s">
        <v>6180</v>
      </c>
      <c r="H1261" s="21" t="str">
        <f>_xlfn.XLOOKUP(Tabla15[[#This Row],[cedula]],MINC_022025[CATEGORIA_PROPIA],MINC_022025[FECHA_INGRESO_PRIMER_CARGO],_xlfn.XLOOKUP(Tabla15[[#This Row],[COD]],TNOMINA[CODIGO],TNOMINA[nombre]))</f>
        <v>LEONARDO CASTILLO MEJIA</v>
      </c>
      <c r="I1261" s="21" t="str">
        <f>_xlfn.XLOOKUP(Tabla15[[#This Row],[cedula]],MINC_022025[CATEGORIA_PROPIA],MINC_022025[CARGO],_xlfn.XLOOKUP(Tabla15[[#This Row],[COD]],TNOMINA[CODIGO],TNOMINA[cargo]))</f>
        <v>SEGURIDAD MILITAR</v>
      </c>
      <c r="J1261" s="21" t="str">
        <f>_xlfn.XLOOKUP(Tabla15[[#This Row],[cedula]],MINC_022025[NUMERO_DOCUMENTO],MINC_022025[LUGAR_FUNCIONES])</f>
        <v>MINISTERIO DE CULTURA</v>
      </c>
      <c r="K12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1" s="21" t="str">
        <f>_xlfn.XLOOKUP(Tabla15[[#This Row],[CARGO]],TSIMPLIFICADO[CARGO],TSIMPLIFICADO[CATEGORIA DEL SERVIDOR],Tabla15[[#This Row],[TIPO]])</f>
        <v>SEGURIDAD</v>
      </c>
      <c r="M1261" s="21" t="str">
        <f>IF(Tabla15[[#This Row],[CTA]]="2.1.1.3.01","TRAMITE DE PENSION",IF(Tabla15[[#This Row],[CAT1]]&lt;&gt;"",Tabla15[[#This Row],[CAT1]],Tabla15[[#This Row],[CAT2]]))</f>
        <v>SEGURIDAD</v>
      </c>
      <c r="N1261" s="86" t="str">
        <f>_xlfn.XLOOKUP(Tabla15[[#This Row],[cedula]],TFECHA[cedula],TFECHA[desde],"")</f>
        <v/>
      </c>
      <c r="O1261" s="86" t="str">
        <f>_xlfn.XLOOKUP(Tabla15[[#This Row],[cedula]],TFECHA[cedula],TFECHA[hasta],"")</f>
        <v/>
      </c>
      <c r="P1261" s="34">
        <f>_xlfn.XLOOKUP(Tabla15[[#This Row],[COD]],TNOMINA[CODIGO],TNOMINA[sbruto])</f>
        <v>135000</v>
      </c>
      <c r="Q1261" s="34">
        <f>_xlfn.XLOOKUP(Tabla15[[#This Row],[COD]],TNOMINA[CODIGO],TNOMINA[ISR])</f>
        <v>22332.87</v>
      </c>
      <c r="R1261" s="34">
        <f>_xlfn.XLOOKUP(Tabla15[[#This Row],[COD]],TNOMINA[CODIGO],TNOMINA[SFS])</f>
        <v>0</v>
      </c>
      <c r="S1261" s="34">
        <f>_xlfn.XLOOKUP(Tabla15[[#This Row],[COD]],TNOMINA[CODIGO],TNOMINA[AFP])</f>
        <v>0</v>
      </c>
      <c r="T1261" s="34">
        <f>_xlfn.XLOOKUP(Tabla15[[#This Row],[COD]],TNOMINA[CODIGO],TNOMINA[Otros Descuentos])</f>
        <v>0</v>
      </c>
      <c r="U1261" s="34">
        <f>_xlfn.XLOOKUP(Tabla15[[#This Row],[COD]],TNOMINA[CODIGO],TNOMINA[sneto])</f>
        <v>112667.13</v>
      </c>
      <c r="V1261" s="21" t="str" cm="1">
        <f t="array" ref="V1261">_xlfn.XLOOKUP(Tabla15[[#This Row],[cedula]],MINC_022025[NUMERO_DOCUMENTO],LEFT(MINC_022025[GENERO],1))</f>
        <v>M</v>
      </c>
      <c r="W1261" s="56" t="str">
        <f>_xlfn.XLOOKUP(Tabla15[[#This Row],[DIRECCIÓN O DEPARTAMENTO]],MINC_022025[LUGAR_FUNCIONES],MINC_022025[LUGAR_FUNCIONES_CODIGO])</f>
        <v>01.83</v>
      </c>
      <c r="X1261" s="21">
        <f>LEN(Tabla15[[#This Row],[CODIGO LUGAR]])</f>
        <v>5</v>
      </c>
      <c r="Y1261" s="21" cm="1">
        <f t="array" ref="Y1261">_xlfn.IFS(Tabla15[[#This Row],[LARGO]]=5,1,Tabla15[[#This Row],[LARGO]]=8,2,Tabla15[[#This Row],[LARGO]]=11,3,Tabla15[[#This Row],[LARGO]]=14,4,Tabla15[[#This Row],[LARGO]]=17,5,Tabla15[[#This Row],[LARGO]]=20,6)</f>
        <v>1</v>
      </c>
    </row>
    <row r="1262" spans="1:25">
      <c r="A1262" s="42" t="str">
        <f>Tabla15[[#This Row],[cedula]]&amp;Tabla15[[#This Row],[CTA]]&amp;Tabla15[[#This Row],[prog]]</f>
        <v>034004616732.1.2.2.0501</v>
      </c>
      <c r="B1262" s="21" t="s">
        <v>1788</v>
      </c>
      <c r="C1262" s="59" t="s">
        <v>1807</v>
      </c>
      <c r="D1262" s="59" t="s">
        <v>5730</v>
      </c>
      <c r="E1262" s="59" t="s">
        <v>5731</v>
      </c>
      <c r="F1262" s="59" t="s">
        <v>211</v>
      </c>
      <c r="G1262" s="59" t="s">
        <v>2506</v>
      </c>
      <c r="H1262" s="21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1262" s="21" t="str">
        <f>_xlfn.XLOOKUP(Tabla15[[#This Row],[cedula]],MINC_022025[CATEGORIA_PROPIA],MINC_022025[CARGO],_xlfn.XLOOKUP(Tabla15[[#This Row],[COD]],TNOMINA[CODIGO],TNOMINA[cargo]))</f>
        <v>SEGURIDAD MILITAR</v>
      </c>
      <c r="J1262" s="21" t="str">
        <f>_xlfn.XLOOKUP(Tabla15[[#This Row],[cedula]],MINC_022025[NUMERO_DOCUMENTO],MINC_022025[LUGAR_FUNCIONES])</f>
        <v>MINISTERIO DE CULTURA</v>
      </c>
      <c r="K12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2" s="21" t="str">
        <f>_xlfn.XLOOKUP(Tabla15[[#This Row],[CARGO]],TSIMPLIFICADO[CARGO],TSIMPLIFICADO[CATEGORIA DEL SERVIDOR],Tabla15[[#This Row],[TIPO]])</f>
        <v>SEGURIDAD</v>
      </c>
      <c r="M1262" s="21" t="str">
        <f>IF(Tabla15[[#This Row],[CTA]]="2.1.1.3.01","TRAMITE DE PENSION",IF(Tabla15[[#This Row],[CAT1]]&lt;&gt;"",Tabla15[[#This Row],[CAT1]],Tabla15[[#This Row],[CAT2]]))</f>
        <v>SEGURIDAD</v>
      </c>
      <c r="N1262" s="86" t="str">
        <f>_xlfn.XLOOKUP(Tabla15[[#This Row],[cedula]],TFECHA[cedula],TFECHA[desde],"")</f>
        <v/>
      </c>
      <c r="O1262" s="86" t="str">
        <f>_xlfn.XLOOKUP(Tabla15[[#This Row],[cedula]],TFECHA[cedula],TFECHA[hasta],"")</f>
        <v/>
      </c>
      <c r="P1262" s="34">
        <f>_xlfn.XLOOKUP(Tabla15[[#This Row],[COD]],TNOMINA[CODIGO],TNOMINA[sbruto])</f>
        <v>58000</v>
      </c>
      <c r="Q1262" s="34">
        <f>_xlfn.XLOOKUP(Tabla15[[#This Row],[COD]],TNOMINA[CODIGO],TNOMINA[ISR])</f>
        <v>3795.88</v>
      </c>
      <c r="R1262" s="34">
        <f>_xlfn.XLOOKUP(Tabla15[[#This Row],[COD]],TNOMINA[CODIGO],TNOMINA[SFS])</f>
        <v>0</v>
      </c>
      <c r="S1262" s="34">
        <f>_xlfn.XLOOKUP(Tabla15[[#This Row],[COD]],TNOMINA[CODIGO],TNOMINA[AFP])</f>
        <v>0</v>
      </c>
      <c r="T1262" s="34">
        <f>_xlfn.XLOOKUP(Tabla15[[#This Row],[COD]],TNOMINA[CODIGO],TNOMINA[Otros Descuentos])</f>
        <v>0</v>
      </c>
      <c r="U1262" s="34">
        <f>_xlfn.XLOOKUP(Tabla15[[#This Row],[COD]],TNOMINA[CODIGO],TNOMINA[sneto])</f>
        <v>54204.12</v>
      </c>
      <c r="V1262" s="21" t="str" cm="1">
        <f t="array" ref="V1262">_xlfn.XLOOKUP(Tabla15[[#This Row],[cedula]],MINC_022025[NUMERO_DOCUMENTO],LEFT(MINC_022025[GENERO],1))</f>
        <v>M</v>
      </c>
      <c r="W1262" s="56" t="str">
        <f>_xlfn.XLOOKUP(Tabla15[[#This Row],[DIRECCIÓN O DEPARTAMENTO]],MINC_022025[LUGAR_FUNCIONES],MINC_022025[LUGAR_FUNCIONES_CODIGO])</f>
        <v>01.83</v>
      </c>
      <c r="X1262" s="21">
        <f>LEN(Tabla15[[#This Row],[CODIGO LUGAR]])</f>
        <v>5</v>
      </c>
      <c r="Y1262" s="21" cm="1">
        <f t="array" ref="Y1262">_xlfn.IFS(Tabla15[[#This Row],[LARGO]]=5,1,Tabla15[[#This Row],[LARGO]]=8,2,Tabla15[[#This Row],[LARGO]]=11,3,Tabla15[[#This Row],[LARGO]]=14,4,Tabla15[[#This Row],[LARGO]]=17,5,Tabla15[[#This Row],[LARGO]]=20,6)</f>
        <v>1</v>
      </c>
    </row>
    <row r="1263" spans="1:25">
      <c r="A1263" s="42" t="str">
        <f>Tabla15[[#This Row],[cedula]]&amp;Tabla15[[#This Row],[CTA]]&amp;Tabla15[[#This Row],[prog]]</f>
        <v>001188962652.1.2.2.0501</v>
      </c>
      <c r="B1263" s="21" t="s">
        <v>1788</v>
      </c>
      <c r="C1263" s="59" t="s">
        <v>1807</v>
      </c>
      <c r="D1263" s="59" t="s">
        <v>5730</v>
      </c>
      <c r="E1263" s="59" t="s">
        <v>5731</v>
      </c>
      <c r="F1263" s="59" t="s">
        <v>211</v>
      </c>
      <c r="G1263" s="59" t="s">
        <v>1754</v>
      </c>
      <c r="H1263" s="21" t="str">
        <f>_xlfn.XLOOKUP(Tabla15[[#This Row],[cedula]],MINC_022025[CATEGORIA_PROPIA],MINC_022025[FECHA_INGRESO_PRIMER_CARGO],_xlfn.XLOOKUP(Tabla15[[#This Row],[COD]],TNOMINA[CODIGO],TNOMINA[nombre]))</f>
        <v>EDDWARD JAVIER GIL MONEGRO</v>
      </c>
      <c r="I1263" s="21" t="str">
        <f>_xlfn.XLOOKUP(Tabla15[[#This Row],[cedula]],MINC_022025[CATEGORIA_PROPIA],MINC_022025[CARGO],_xlfn.XLOOKUP(Tabla15[[#This Row],[COD]],TNOMINA[CODIGO],TNOMINA[cargo]))</f>
        <v>SEGURIDAD MILITAR</v>
      </c>
      <c r="J1263" s="21" t="str">
        <f>_xlfn.XLOOKUP(Tabla15[[#This Row],[cedula]],MINC_022025[NUMERO_DOCUMENTO],MINC_022025[LUGAR_FUNCIONES])</f>
        <v>MINISTERIO DE CULTURA</v>
      </c>
      <c r="K12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3" s="21" t="str">
        <f>_xlfn.XLOOKUP(Tabla15[[#This Row],[CARGO]],TSIMPLIFICADO[CARGO],TSIMPLIFICADO[CATEGORIA DEL SERVIDOR],Tabla15[[#This Row],[TIPO]])</f>
        <v>SEGURIDAD</v>
      </c>
      <c r="M1263" s="21" t="str">
        <f>IF(Tabla15[[#This Row],[CTA]]="2.1.1.3.01","TRAMITE DE PENSION",IF(Tabla15[[#This Row],[CAT1]]&lt;&gt;"",Tabla15[[#This Row],[CAT1]],Tabla15[[#This Row],[CAT2]]))</f>
        <v>SEGURIDAD</v>
      </c>
      <c r="N1263" s="86" t="str">
        <f>_xlfn.XLOOKUP(Tabla15[[#This Row],[cedula]],TFECHA[cedula],TFECHA[desde],"")</f>
        <v/>
      </c>
      <c r="O1263" s="86" t="str">
        <f>_xlfn.XLOOKUP(Tabla15[[#This Row],[cedula]],TFECHA[cedula],TFECHA[hasta],"")</f>
        <v/>
      </c>
      <c r="P1263" s="34">
        <f>_xlfn.XLOOKUP(Tabla15[[#This Row],[COD]],TNOMINA[CODIGO],TNOMINA[sbruto])</f>
        <v>45000</v>
      </c>
      <c r="Q1263" s="34">
        <f>_xlfn.XLOOKUP(Tabla15[[#This Row],[COD]],TNOMINA[CODIGO],TNOMINA[ISR])</f>
        <v>1547.25</v>
      </c>
      <c r="R1263" s="34">
        <f>_xlfn.XLOOKUP(Tabla15[[#This Row],[COD]],TNOMINA[CODIGO],TNOMINA[SFS])</f>
        <v>0</v>
      </c>
      <c r="S1263" s="34">
        <f>_xlfn.XLOOKUP(Tabla15[[#This Row],[COD]],TNOMINA[CODIGO],TNOMINA[AFP])</f>
        <v>0</v>
      </c>
      <c r="T1263" s="34">
        <f>_xlfn.XLOOKUP(Tabla15[[#This Row],[COD]],TNOMINA[CODIGO],TNOMINA[Otros Descuentos])</f>
        <v>0</v>
      </c>
      <c r="U1263" s="34">
        <f>_xlfn.XLOOKUP(Tabla15[[#This Row],[COD]],TNOMINA[CODIGO],TNOMINA[sneto])</f>
        <v>43452.75</v>
      </c>
      <c r="V1263" s="21" t="str" cm="1">
        <f t="array" ref="V1263">_xlfn.XLOOKUP(Tabla15[[#This Row],[cedula]],MINC_022025[NUMERO_DOCUMENTO],LEFT(MINC_022025[GENERO],1))</f>
        <v>M</v>
      </c>
      <c r="W1263" s="56" t="str">
        <f>_xlfn.XLOOKUP(Tabla15[[#This Row],[DIRECCIÓN O DEPARTAMENTO]],MINC_022025[LUGAR_FUNCIONES],MINC_022025[LUGAR_FUNCIONES_CODIGO])</f>
        <v>01.83</v>
      </c>
      <c r="X1263" s="21">
        <f>LEN(Tabla15[[#This Row],[CODIGO LUGAR]])</f>
        <v>5</v>
      </c>
      <c r="Y1263" s="21" cm="1">
        <f t="array" ref="Y1263">_xlfn.IFS(Tabla15[[#This Row],[LARGO]]=5,1,Tabla15[[#This Row],[LARGO]]=8,2,Tabla15[[#This Row],[LARGO]]=11,3,Tabla15[[#This Row],[LARGO]]=14,4,Tabla15[[#This Row],[LARGO]]=17,5,Tabla15[[#This Row],[LARGO]]=20,6)</f>
        <v>1</v>
      </c>
    </row>
    <row r="1264" spans="1:25">
      <c r="A1264" s="42" t="str">
        <f>Tabla15[[#This Row],[cedula]]&amp;Tabla15[[#This Row],[CTA]]&amp;Tabla15[[#This Row],[prog]]</f>
        <v>223013665752.1.2.2.0501</v>
      </c>
      <c r="B1264" s="21" t="s">
        <v>1788</v>
      </c>
      <c r="C1264" s="59" t="s">
        <v>1807</v>
      </c>
      <c r="D1264" s="59" t="s">
        <v>5730</v>
      </c>
      <c r="E1264" s="59" t="s">
        <v>5731</v>
      </c>
      <c r="F1264" s="59" t="s">
        <v>211</v>
      </c>
      <c r="G1264" s="59" t="s">
        <v>6197</v>
      </c>
      <c r="H1264" s="21" t="str">
        <f>_xlfn.XLOOKUP(Tabla15[[#This Row],[cedula]],MINC_022025[CATEGORIA_PROPIA],MINC_022025[FECHA_INGRESO_PRIMER_CARGO],_xlfn.XLOOKUP(Tabla15[[#This Row],[COD]],TNOMINA[CODIGO],TNOMINA[nombre]))</f>
        <v>FREYLIN XAVIER ARIAS PEÑA</v>
      </c>
      <c r="I1264" s="21" t="str">
        <f>_xlfn.XLOOKUP(Tabla15[[#This Row],[cedula]],MINC_022025[CATEGORIA_PROPIA],MINC_022025[CARGO],_xlfn.XLOOKUP(Tabla15[[#This Row],[COD]],TNOMINA[CODIGO],TNOMINA[cargo]))</f>
        <v>SEGURIDAD MILITAR</v>
      </c>
      <c r="J1264" s="21" t="str">
        <f>_xlfn.XLOOKUP(Tabla15[[#This Row],[cedula]],MINC_022025[NUMERO_DOCUMENTO],MINC_022025[LUGAR_FUNCIONES])</f>
        <v>MINISTERIO DE CULTURA</v>
      </c>
      <c r="K12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4" s="21" t="str">
        <f>_xlfn.XLOOKUP(Tabla15[[#This Row],[CARGO]],TSIMPLIFICADO[CARGO],TSIMPLIFICADO[CATEGORIA DEL SERVIDOR],Tabla15[[#This Row],[TIPO]])</f>
        <v>SEGURIDAD</v>
      </c>
      <c r="M1264" s="21" t="str">
        <f>IF(Tabla15[[#This Row],[CTA]]="2.1.1.3.01","TRAMITE DE PENSION",IF(Tabla15[[#This Row],[CAT1]]&lt;&gt;"",Tabla15[[#This Row],[CAT1]],Tabla15[[#This Row],[CAT2]]))</f>
        <v>SEGURIDAD</v>
      </c>
      <c r="N1264" s="86" t="str">
        <f>_xlfn.XLOOKUP(Tabla15[[#This Row],[cedula]],TFECHA[cedula],TFECHA[desde],"")</f>
        <v/>
      </c>
      <c r="O1264" s="86" t="str">
        <f>_xlfn.XLOOKUP(Tabla15[[#This Row],[cedula]],TFECHA[cedula],TFECHA[hasta],"")</f>
        <v/>
      </c>
      <c r="P1264" s="34">
        <f>_xlfn.XLOOKUP(Tabla15[[#This Row],[COD]],TNOMINA[CODIGO],TNOMINA[sbruto])</f>
        <v>45000</v>
      </c>
      <c r="Q1264" s="34">
        <f>_xlfn.XLOOKUP(Tabla15[[#This Row],[COD]],TNOMINA[CODIGO],TNOMINA[ISR])</f>
        <v>1547.25</v>
      </c>
      <c r="R1264" s="34">
        <f>_xlfn.XLOOKUP(Tabla15[[#This Row],[COD]],TNOMINA[CODIGO],TNOMINA[SFS])</f>
        <v>0</v>
      </c>
      <c r="S1264" s="34">
        <f>_xlfn.XLOOKUP(Tabla15[[#This Row],[COD]],TNOMINA[CODIGO],TNOMINA[AFP])</f>
        <v>0</v>
      </c>
      <c r="T1264" s="34">
        <f>_xlfn.XLOOKUP(Tabla15[[#This Row],[COD]],TNOMINA[CODIGO],TNOMINA[Otros Descuentos])</f>
        <v>0</v>
      </c>
      <c r="U1264" s="34">
        <f>_xlfn.XLOOKUP(Tabla15[[#This Row],[COD]],TNOMINA[CODIGO],TNOMINA[sneto])</f>
        <v>43452.75</v>
      </c>
      <c r="V1264" s="21" t="str" cm="1">
        <f t="array" ref="V1264">_xlfn.XLOOKUP(Tabla15[[#This Row],[cedula]],MINC_022025[NUMERO_DOCUMENTO],LEFT(MINC_022025[GENERO],1))</f>
        <v>M</v>
      </c>
      <c r="W1264" s="56" t="str">
        <f>_xlfn.XLOOKUP(Tabla15[[#This Row],[DIRECCIÓN O DEPARTAMENTO]],MINC_022025[LUGAR_FUNCIONES],MINC_022025[LUGAR_FUNCIONES_CODIGO])</f>
        <v>01.83</v>
      </c>
      <c r="X1264" s="21">
        <f>LEN(Tabla15[[#This Row],[CODIGO LUGAR]])</f>
        <v>5</v>
      </c>
      <c r="Y1264" s="21" cm="1">
        <f t="array" ref="Y1264">_xlfn.IFS(Tabla15[[#This Row],[LARGO]]=5,1,Tabla15[[#This Row],[LARGO]]=8,2,Tabla15[[#This Row],[LARGO]]=11,3,Tabla15[[#This Row],[LARGO]]=14,4,Tabla15[[#This Row],[LARGO]]=17,5,Tabla15[[#This Row],[LARGO]]=20,6)</f>
        <v>1</v>
      </c>
    </row>
    <row r="1265" spans="1:25">
      <c r="A1265" s="42" t="str">
        <f>Tabla15[[#This Row],[cedula]]&amp;Tabla15[[#This Row],[CTA]]&amp;Tabla15[[#This Row],[prog]]</f>
        <v>402263681872.1.2.2.0501</v>
      </c>
      <c r="B1265" s="21" t="s">
        <v>1788</v>
      </c>
      <c r="C1265" s="59" t="s">
        <v>1807</v>
      </c>
      <c r="D1265" s="59" t="s">
        <v>5730</v>
      </c>
      <c r="E1265" s="59" t="s">
        <v>5731</v>
      </c>
      <c r="F1265" s="59" t="s">
        <v>211</v>
      </c>
      <c r="G1265" s="59" t="s">
        <v>1765</v>
      </c>
      <c r="H1265" s="21" t="str">
        <f>_xlfn.XLOOKUP(Tabla15[[#This Row],[cedula]],MINC_022025[CATEGORIA_PROPIA],MINC_022025[FECHA_INGRESO_PRIMER_CARGO],_xlfn.XLOOKUP(Tabla15[[#This Row],[COD]],TNOMINA[CODIGO],TNOMINA[nombre]))</f>
        <v>KEVIN EMIL CARVAJAL PEREZ</v>
      </c>
      <c r="I1265" s="21" t="str">
        <f>_xlfn.XLOOKUP(Tabla15[[#This Row],[cedula]],MINC_022025[CATEGORIA_PROPIA],MINC_022025[CARGO],_xlfn.XLOOKUP(Tabla15[[#This Row],[COD]],TNOMINA[CODIGO],TNOMINA[cargo]))</f>
        <v>SEGURIDAD MILITAR</v>
      </c>
      <c r="J1265" s="21" t="str">
        <f>_xlfn.XLOOKUP(Tabla15[[#This Row],[cedula]],MINC_022025[NUMERO_DOCUMENTO],MINC_022025[LUGAR_FUNCIONES])</f>
        <v>MINISTERIO DE CULTURA</v>
      </c>
      <c r="K12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5" s="21" t="str">
        <f>_xlfn.XLOOKUP(Tabla15[[#This Row],[CARGO]],TSIMPLIFICADO[CARGO],TSIMPLIFICADO[CATEGORIA DEL SERVIDOR],Tabla15[[#This Row],[TIPO]])</f>
        <v>SEGURIDAD</v>
      </c>
      <c r="M1265" s="21" t="str">
        <f>IF(Tabla15[[#This Row],[CTA]]="2.1.1.3.01","TRAMITE DE PENSION",IF(Tabla15[[#This Row],[CAT1]]&lt;&gt;"",Tabla15[[#This Row],[CAT1]],Tabla15[[#This Row],[CAT2]]))</f>
        <v>SEGURIDAD</v>
      </c>
      <c r="N1265" s="86" t="str">
        <f>_xlfn.XLOOKUP(Tabla15[[#This Row],[cedula]],TFECHA[cedula],TFECHA[desde],"")</f>
        <v/>
      </c>
      <c r="O1265" s="86" t="str">
        <f>_xlfn.XLOOKUP(Tabla15[[#This Row],[cedula]],TFECHA[cedula],TFECHA[hasta],"")</f>
        <v/>
      </c>
      <c r="P1265" s="34">
        <f>_xlfn.XLOOKUP(Tabla15[[#This Row],[COD]],TNOMINA[CODIGO],TNOMINA[sbruto])</f>
        <v>45000</v>
      </c>
      <c r="Q1265" s="34">
        <f>_xlfn.XLOOKUP(Tabla15[[#This Row],[COD]],TNOMINA[CODIGO],TNOMINA[ISR])</f>
        <v>1547.25</v>
      </c>
      <c r="R1265" s="34">
        <f>_xlfn.XLOOKUP(Tabla15[[#This Row],[COD]],TNOMINA[CODIGO],TNOMINA[SFS])</f>
        <v>0</v>
      </c>
      <c r="S1265" s="34">
        <f>_xlfn.XLOOKUP(Tabla15[[#This Row],[COD]],TNOMINA[CODIGO],TNOMINA[AFP])</f>
        <v>0</v>
      </c>
      <c r="T1265" s="34">
        <f>_xlfn.XLOOKUP(Tabla15[[#This Row],[COD]],TNOMINA[CODIGO],TNOMINA[Otros Descuentos])</f>
        <v>0</v>
      </c>
      <c r="U1265" s="34">
        <f>_xlfn.XLOOKUP(Tabla15[[#This Row],[COD]],TNOMINA[CODIGO],TNOMINA[sneto])</f>
        <v>43452.75</v>
      </c>
      <c r="V1265" s="21" t="str" cm="1">
        <f t="array" ref="V1265">_xlfn.XLOOKUP(Tabla15[[#This Row],[cedula]],MINC_022025[NUMERO_DOCUMENTO],LEFT(MINC_022025[GENERO],1))</f>
        <v>M</v>
      </c>
      <c r="W1265" s="56" t="str">
        <f>_xlfn.XLOOKUP(Tabla15[[#This Row],[DIRECCIÓN O DEPARTAMENTO]],MINC_022025[LUGAR_FUNCIONES],MINC_022025[LUGAR_FUNCIONES_CODIGO])</f>
        <v>01.83</v>
      </c>
      <c r="X1265" s="21">
        <f>LEN(Tabla15[[#This Row],[CODIGO LUGAR]])</f>
        <v>5</v>
      </c>
      <c r="Y1265" s="21" cm="1">
        <f t="array" ref="Y1265">_xlfn.IFS(Tabla15[[#This Row],[LARGO]]=5,1,Tabla15[[#This Row],[LARGO]]=8,2,Tabla15[[#This Row],[LARGO]]=11,3,Tabla15[[#This Row],[LARGO]]=14,4,Tabla15[[#This Row],[LARGO]]=17,5,Tabla15[[#This Row],[LARGO]]=20,6)</f>
        <v>1</v>
      </c>
    </row>
    <row r="1266" spans="1:25">
      <c r="A1266" s="42" t="str">
        <f>Tabla15[[#This Row],[cedula]]&amp;Tabla15[[#This Row],[CTA]]&amp;Tabla15[[#This Row],[prog]]</f>
        <v>223013209862.1.2.2.0501</v>
      </c>
      <c r="B1266" s="21" t="s">
        <v>1788</v>
      </c>
      <c r="C1266" s="35" t="s">
        <v>1807</v>
      </c>
      <c r="D1266" s="35" t="s">
        <v>5730</v>
      </c>
      <c r="E1266" s="60" t="s">
        <v>5731</v>
      </c>
      <c r="F1266" s="35" t="s">
        <v>211</v>
      </c>
      <c r="G1266" s="35" t="s">
        <v>2313</v>
      </c>
      <c r="H1266" s="21" t="str">
        <f>_xlfn.XLOOKUP(Tabla15[[#This Row],[cedula]],MINC_022025[CATEGORIA_PROPIA],MINC_022025[FECHA_INGRESO_PRIMER_CARGO],_xlfn.XLOOKUP(Tabla15[[#This Row],[COD]],TNOMINA[CODIGO],TNOMINA[nombre]))</f>
        <v>VERONICA PEREZ FERNANDEZ</v>
      </c>
      <c r="I1266" s="21" t="str">
        <f>_xlfn.XLOOKUP(Tabla15[[#This Row],[cedula]],MINC_022025[CATEGORIA_PROPIA],MINC_022025[CARGO],_xlfn.XLOOKUP(Tabla15[[#This Row],[COD]],TNOMINA[CODIGO],TNOMINA[cargo]))</f>
        <v>SEGURIDAD MILITAR</v>
      </c>
      <c r="J1266" s="21" t="str">
        <f>_xlfn.XLOOKUP(Tabla15[[#This Row],[cedula]],MINC_022025[NUMERO_DOCUMENTO],MINC_022025[LUGAR_FUNCIONES])</f>
        <v>MINISTERIO DE CULTURA</v>
      </c>
      <c r="K12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6" s="21" t="str">
        <f>_xlfn.XLOOKUP(Tabla15[[#This Row],[CARGO]],TSIMPLIFICADO[CARGO],TSIMPLIFICADO[CATEGORIA DEL SERVIDOR],Tabla15[[#This Row],[TIPO]])</f>
        <v>SEGURIDAD</v>
      </c>
      <c r="M1266" s="21" t="str">
        <f>IF(Tabla15[[#This Row],[CTA]]="2.1.1.3.01","TRAMITE DE PENSION",IF(Tabla15[[#This Row],[CAT1]]&lt;&gt;"",Tabla15[[#This Row],[CAT1]],Tabla15[[#This Row],[CAT2]]))</f>
        <v>SEGURIDAD</v>
      </c>
      <c r="N1266" s="86" t="str">
        <f>_xlfn.XLOOKUP(Tabla15[[#This Row],[cedula]],TFECHA[cedula],TFECHA[desde],"")</f>
        <v/>
      </c>
      <c r="O1266" s="86" t="str">
        <f>_xlfn.XLOOKUP(Tabla15[[#This Row],[cedula]],TFECHA[cedula],TFECHA[hasta],"")</f>
        <v/>
      </c>
      <c r="P1266" s="34">
        <f>_xlfn.XLOOKUP(Tabla15[[#This Row],[COD]],TNOMINA[CODIGO],TNOMINA[sbruto])</f>
        <v>36500</v>
      </c>
      <c r="Q1266" s="34">
        <f>_xlfn.XLOOKUP(Tabla15[[#This Row],[COD]],TNOMINA[CODIGO],TNOMINA[ISR])</f>
        <v>272.25</v>
      </c>
      <c r="R1266" s="34">
        <f>_xlfn.XLOOKUP(Tabla15[[#This Row],[COD]],TNOMINA[CODIGO],TNOMINA[SFS])</f>
        <v>0</v>
      </c>
      <c r="S1266" s="34">
        <f>_xlfn.XLOOKUP(Tabla15[[#This Row],[COD]],TNOMINA[CODIGO],TNOMINA[AFP])</f>
        <v>0</v>
      </c>
      <c r="T1266" s="34">
        <f>_xlfn.XLOOKUP(Tabla15[[#This Row],[COD]],TNOMINA[CODIGO],TNOMINA[Otros Descuentos])</f>
        <v>0</v>
      </c>
      <c r="U1266" s="34">
        <f>_xlfn.XLOOKUP(Tabla15[[#This Row],[COD]],TNOMINA[CODIGO],TNOMINA[sneto])</f>
        <v>36227.75</v>
      </c>
      <c r="V1266" s="21" t="str" cm="1">
        <f t="array" ref="V1266">_xlfn.XLOOKUP(Tabla15[[#This Row],[cedula]],MINC_022025[NUMERO_DOCUMENTO],LEFT(MINC_022025[GENERO],1))</f>
        <v>F</v>
      </c>
      <c r="W1266" s="56" t="str">
        <f>_xlfn.XLOOKUP(Tabla15[[#This Row],[DIRECCIÓN O DEPARTAMENTO]],MINC_022025[LUGAR_FUNCIONES],MINC_022025[LUGAR_FUNCIONES_CODIGO])</f>
        <v>01.83</v>
      </c>
      <c r="X1266" s="21">
        <f>LEN(Tabla15[[#This Row],[CODIGO LUGAR]])</f>
        <v>5</v>
      </c>
      <c r="Y1266" s="21" cm="1">
        <f t="array" ref="Y1266">_xlfn.IFS(Tabla15[[#This Row],[LARGO]]=5,1,Tabla15[[#This Row],[LARGO]]=8,2,Tabla15[[#This Row],[LARGO]]=11,3,Tabla15[[#This Row],[LARGO]]=14,4,Tabla15[[#This Row],[LARGO]]=17,5,Tabla15[[#This Row],[LARGO]]=20,6)</f>
        <v>1</v>
      </c>
    </row>
    <row r="1267" spans="1:25">
      <c r="A1267" s="42" t="str">
        <f>Tabla15[[#This Row],[cedula]]&amp;Tabla15[[#This Row],[CTA]]&amp;Tabla15[[#This Row],[prog]]</f>
        <v>402223571432.1.2.2.0501</v>
      </c>
      <c r="B1267" s="21" t="s">
        <v>1788</v>
      </c>
      <c r="C1267" s="59" t="s">
        <v>1807</v>
      </c>
      <c r="D1267" s="59" t="s">
        <v>5730</v>
      </c>
      <c r="E1267" s="59" t="s">
        <v>5731</v>
      </c>
      <c r="F1267" s="59" t="s">
        <v>211</v>
      </c>
      <c r="G1267" s="59" t="s">
        <v>6249</v>
      </c>
      <c r="H1267" s="21" t="str">
        <f>_xlfn.XLOOKUP(Tabla15[[#This Row],[cedula]],MINC_022025[CATEGORIA_PROPIA],MINC_022025[FECHA_INGRESO_PRIMER_CARGO],_xlfn.XLOOKUP(Tabla15[[#This Row],[COD]],TNOMINA[CODIGO],TNOMINA[nombre]))</f>
        <v>RADHIMIL ALEXANDER BAUTISTA ROQUE</v>
      </c>
      <c r="I1267" s="21" t="str">
        <f>_xlfn.XLOOKUP(Tabla15[[#This Row],[cedula]],MINC_022025[CATEGORIA_PROPIA],MINC_022025[CARGO],_xlfn.XLOOKUP(Tabla15[[#This Row],[COD]],TNOMINA[CODIGO],TNOMINA[cargo]))</f>
        <v>SEGURIDAD MILITAR</v>
      </c>
      <c r="J1267" s="21" t="str">
        <f>_xlfn.XLOOKUP(Tabla15[[#This Row],[cedula]],MINC_022025[NUMERO_DOCUMENTO],MINC_022025[LUGAR_FUNCIONES])</f>
        <v>MINISTERIO DE CULTURA</v>
      </c>
      <c r="K12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7" s="21" t="str">
        <f>_xlfn.XLOOKUP(Tabla15[[#This Row],[CARGO]],TSIMPLIFICADO[CARGO],TSIMPLIFICADO[CATEGORIA DEL SERVIDOR],Tabla15[[#This Row],[TIPO]])</f>
        <v>SEGURIDAD</v>
      </c>
      <c r="M1267" s="21" t="str">
        <f>IF(Tabla15[[#This Row],[CTA]]="2.1.1.3.01","TRAMITE DE PENSION",IF(Tabla15[[#This Row],[CAT1]]&lt;&gt;"",Tabla15[[#This Row],[CAT1]],Tabla15[[#This Row],[CAT2]]))</f>
        <v>SEGURIDAD</v>
      </c>
      <c r="N1267" s="86" t="str">
        <f>_xlfn.XLOOKUP(Tabla15[[#This Row],[cedula]],TFECHA[cedula],TFECHA[desde],"")</f>
        <v/>
      </c>
      <c r="O1267" s="86" t="str">
        <f>_xlfn.XLOOKUP(Tabla15[[#This Row],[cedula]],TFECHA[cedula],TFECHA[hasta],"")</f>
        <v/>
      </c>
      <c r="P1267" s="34">
        <f>_xlfn.XLOOKUP(Tabla15[[#This Row],[COD]],TNOMINA[CODIGO],TNOMINA[sbruto])</f>
        <v>36000</v>
      </c>
      <c r="Q1267" s="34">
        <f>_xlfn.XLOOKUP(Tabla15[[#This Row],[COD]],TNOMINA[CODIGO],TNOMINA[ISR])</f>
        <v>197.25</v>
      </c>
      <c r="R1267" s="34">
        <f>_xlfn.XLOOKUP(Tabla15[[#This Row],[COD]],TNOMINA[CODIGO],TNOMINA[SFS])</f>
        <v>0</v>
      </c>
      <c r="S1267" s="34">
        <f>_xlfn.XLOOKUP(Tabla15[[#This Row],[COD]],TNOMINA[CODIGO],TNOMINA[AFP])</f>
        <v>0</v>
      </c>
      <c r="T1267" s="34">
        <f>_xlfn.XLOOKUP(Tabla15[[#This Row],[COD]],TNOMINA[CODIGO],TNOMINA[Otros Descuentos])</f>
        <v>0</v>
      </c>
      <c r="U1267" s="34">
        <f>_xlfn.XLOOKUP(Tabla15[[#This Row],[COD]],TNOMINA[CODIGO],TNOMINA[sneto])</f>
        <v>35802.75</v>
      </c>
      <c r="V1267" s="21" t="str" cm="1">
        <f t="array" ref="V1267">_xlfn.XLOOKUP(Tabla15[[#This Row],[cedula]],MINC_022025[NUMERO_DOCUMENTO],LEFT(MINC_022025[GENERO],1))</f>
        <v>M</v>
      </c>
      <c r="W1267" s="56" t="str">
        <f>_xlfn.XLOOKUP(Tabla15[[#This Row],[DIRECCIÓN O DEPARTAMENTO]],MINC_022025[LUGAR_FUNCIONES],MINC_022025[LUGAR_FUNCIONES_CODIGO])</f>
        <v>01.83</v>
      </c>
      <c r="X1267" s="21">
        <f>LEN(Tabla15[[#This Row],[CODIGO LUGAR]])</f>
        <v>5</v>
      </c>
      <c r="Y1267" s="21" cm="1">
        <f t="array" ref="Y1267">_xlfn.IFS(Tabla15[[#This Row],[LARGO]]=5,1,Tabla15[[#This Row],[LARGO]]=8,2,Tabla15[[#This Row],[LARGO]]=11,3,Tabla15[[#This Row],[LARGO]]=14,4,Tabla15[[#This Row],[LARGO]]=17,5,Tabla15[[#This Row],[LARGO]]=20,6)</f>
        <v>1</v>
      </c>
    </row>
    <row r="1268" spans="1:25">
      <c r="A1268" s="42" t="str">
        <f>Tabla15[[#This Row],[cedula]]&amp;Tabla15[[#This Row],[CTA]]&amp;Tabla15[[#This Row],[prog]]</f>
        <v>402254318382.1.2.2.0501</v>
      </c>
      <c r="B1268" s="21" t="s">
        <v>1788</v>
      </c>
      <c r="C1268" s="59" t="s">
        <v>1807</v>
      </c>
      <c r="D1268" s="59" t="s">
        <v>5730</v>
      </c>
      <c r="E1268" s="59" t="s">
        <v>5731</v>
      </c>
      <c r="F1268" s="59" t="s">
        <v>211</v>
      </c>
      <c r="G1268" s="59" t="s">
        <v>6072</v>
      </c>
      <c r="H1268" s="21" t="str">
        <f>_xlfn.XLOOKUP(Tabla15[[#This Row],[cedula]],MINC_022025[CATEGORIA_PROPIA],MINC_022025[FECHA_INGRESO_PRIMER_CARGO],_xlfn.XLOOKUP(Tabla15[[#This Row],[COD]],TNOMINA[CODIGO],TNOMINA[nombre]))</f>
        <v>JOEL ANTIGUA MENA</v>
      </c>
      <c r="I1268" s="21" t="str">
        <f>_xlfn.XLOOKUP(Tabla15[[#This Row],[cedula]],MINC_022025[CATEGORIA_PROPIA],MINC_022025[CARGO],_xlfn.XLOOKUP(Tabla15[[#This Row],[COD]],TNOMINA[CODIGO],TNOMINA[cargo]))</f>
        <v>SEGURIDAD MILITAR</v>
      </c>
      <c r="J1268" s="21" t="str">
        <f>_xlfn.XLOOKUP(Tabla15[[#This Row],[cedula]],MINC_022025[NUMERO_DOCUMENTO],MINC_022025[LUGAR_FUNCIONES])</f>
        <v>MINISTERIO DE CULTURA</v>
      </c>
      <c r="K12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8" s="21" t="str">
        <f>_xlfn.XLOOKUP(Tabla15[[#This Row],[CARGO]],TSIMPLIFICADO[CARGO],TSIMPLIFICADO[CATEGORIA DEL SERVIDOR],Tabla15[[#This Row],[TIPO]])</f>
        <v>SEGURIDAD</v>
      </c>
      <c r="M1268" s="21" t="str">
        <f>IF(Tabla15[[#This Row],[CTA]]="2.1.1.3.01","TRAMITE DE PENSION",IF(Tabla15[[#This Row],[CAT1]]&lt;&gt;"",Tabla15[[#This Row],[CAT1]],Tabla15[[#This Row],[CAT2]]))</f>
        <v>SEGURIDAD</v>
      </c>
      <c r="N1268" s="86" t="str">
        <f>_xlfn.XLOOKUP(Tabla15[[#This Row],[cedula]],TFECHA[cedula],TFECHA[desde],"")</f>
        <v/>
      </c>
      <c r="O1268" s="86" t="str">
        <f>_xlfn.XLOOKUP(Tabla15[[#This Row],[cedula]],TFECHA[cedula],TFECHA[hasta],"")</f>
        <v/>
      </c>
      <c r="P1268" s="34">
        <f>_xlfn.XLOOKUP(Tabla15[[#This Row],[COD]],TNOMINA[CODIGO],TNOMINA[sbruto])</f>
        <v>35000</v>
      </c>
      <c r="Q1268" s="34">
        <f>_xlfn.XLOOKUP(Tabla15[[#This Row],[COD]],TNOMINA[CODIGO],TNOMINA[ISR])</f>
        <v>47.25</v>
      </c>
      <c r="R1268" s="34">
        <f>_xlfn.XLOOKUP(Tabla15[[#This Row],[COD]],TNOMINA[CODIGO],TNOMINA[SFS])</f>
        <v>0</v>
      </c>
      <c r="S1268" s="34">
        <f>_xlfn.XLOOKUP(Tabla15[[#This Row],[COD]],TNOMINA[CODIGO],TNOMINA[AFP])</f>
        <v>0</v>
      </c>
      <c r="T1268" s="34">
        <f>_xlfn.XLOOKUP(Tabla15[[#This Row],[COD]],TNOMINA[CODIGO],TNOMINA[Otros Descuentos])</f>
        <v>0</v>
      </c>
      <c r="U1268" s="34">
        <f>_xlfn.XLOOKUP(Tabla15[[#This Row],[COD]],TNOMINA[CODIGO],TNOMINA[sneto])</f>
        <v>34952.75</v>
      </c>
      <c r="V1268" s="21" t="str" cm="1">
        <f t="array" ref="V1268">_xlfn.XLOOKUP(Tabla15[[#This Row],[cedula]],MINC_022025[NUMERO_DOCUMENTO],LEFT(MINC_022025[GENERO],1))</f>
        <v>M</v>
      </c>
      <c r="W1268" s="56" t="str">
        <f>_xlfn.XLOOKUP(Tabla15[[#This Row],[DIRECCIÓN O DEPARTAMENTO]],MINC_022025[LUGAR_FUNCIONES],MINC_022025[LUGAR_FUNCIONES_CODIGO])</f>
        <v>01.83</v>
      </c>
      <c r="X1268" s="21">
        <f>LEN(Tabla15[[#This Row],[CODIGO LUGAR]])</f>
        <v>5</v>
      </c>
      <c r="Y1268" s="21" cm="1">
        <f t="array" ref="Y1268">_xlfn.IFS(Tabla15[[#This Row],[LARGO]]=5,1,Tabla15[[#This Row],[LARGO]]=8,2,Tabla15[[#This Row],[LARGO]]=11,3,Tabla15[[#This Row],[LARGO]]=14,4,Tabla15[[#This Row],[LARGO]]=17,5,Tabla15[[#This Row],[LARGO]]=20,6)</f>
        <v>1</v>
      </c>
    </row>
    <row r="1269" spans="1:25">
      <c r="A1269" s="42" t="str">
        <f>Tabla15[[#This Row],[cedula]]&amp;Tabla15[[#This Row],[CTA]]&amp;Tabla15[[#This Row],[prog]]</f>
        <v>097002211052.1.2.2.0501</v>
      </c>
      <c r="B1269" s="21" t="s">
        <v>1788</v>
      </c>
      <c r="C1269" s="59" t="s">
        <v>1807</v>
      </c>
      <c r="D1269" s="59" t="s">
        <v>5730</v>
      </c>
      <c r="E1269" s="59" t="s">
        <v>5731</v>
      </c>
      <c r="F1269" s="59" t="s">
        <v>211</v>
      </c>
      <c r="G1269" s="59" t="s">
        <v>6095</v>
      </c>
      <c r="H1269" s="21" t="str">
        <f>_xlfn.XLOOKUP(Tabla15[[#This Row],[cedula]],MINC_022025[CATEGORIA_PROPIA],MINC_022025[FECHA_INGRESO_PRIMER_CARGO],_xlfn.XLOOKUP(Tabla15[[#This Row],[COD]],TNOMINA[CODIGO],TNOMINA[nombre]))</f>
        <v>NAYELY DE LEON MARTINEZ</v>
      </c>
      <c r="I1269" s="21" t="str">
        <f>_xlfn.XLOOKUP(Tabla15[[#This Row],[cedula]],MINC_022025[CATEGORIA_PROPIA],MINC_022025[CARGO],_xlfn.XLOOKUP(Tabla15[[#This Row],[COD]],TNOMINA[CODIGO],TNOMINA[cargo]))</f>
        <v>SEGURIDAD MILITAR</v>
      </c>
      <c r="J1269" s="21" t="str">
        <f>_xlfn.XLOOKUP(Tabla15[[#This Row],[cedula]],MINC_022025[NUMERO_DOCUMENTO],MINC_022025[LUGAR_FUNCIONES])</f>
        <v>MINISTERIO DE CULTURA</v>
      </c>
      <c r="K12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69" s="21" t="str">
        <f>_xlfn.XLOOKUP(Tabla15[[#This Row],[CARGO]],TSIMPLIFICADO[CARGO],TSIMPLIFICADO[CATEGORIA DEL SERVIDOR],Tabla15[[#This Row],[TIPO]])</f>
        <v>SEGURIDAD</v>
      </c>
      <c r="M1269" s="21" t="str">
        <f>IF(Tabla15[[#This Row],[CTA]]="2.1.1.3.01","TRAMITE DE PENSION",IF(Tabla15[[#This Row],[CAT1]]&lt;&gt;"",Tabla15[[#This Row],[CAT1]],Tabla15[[#This Row],[CAT2]]))</f>
        <v>SEGURIDAD</v>
      </c>
      <c r="N1269" s="86" t="str">
        <f>_xlfn.XLOOKUP(Tabla15[[#This Row],[cedula]],TFECHA[cedula],TFECHA[desde],"")</f>
        <v/>
      </c>
      <c r="O1269" s="86" t="str">
        <f>_xlfn.XLOOKUP(Tabla15[[#This Row],[cedula]],TFECHA[cedula],TFECHA[hasta],"")</f>
        <v/>
      </c>
      <c r="P1269" s="34">
        <f>_xlfn.XLOOKUP(Tabla15[[#This Row],[COD]],TNOMINA[CODIGO],TNOMINA[sbruto])</f>
        <v>35000</v>
      </c>
      <c r="Q1269" s="34">
        <f>_xlfn.XLOOKUP(Tabla15[[#This Row],[COD]],TNOMINA[CODIGO],TNOMINA[ISR])</f>
        <v>47.25</v>
      </c>
      <c r="R1269" s="34">
        <f>_xlfn.XLOOKUP(Tabla15[[#This Row],[COD]],TNOMINA[CODIGO],TNOMINA[SFS])</f>
        <v>0</v>
      </c>
      <c r="S1269" s="34">
        <f>_xlfn.XLOOKUP(Tabla15[[#This Row],[COD]],TNOMINA[CODIGO],TNOMINA[AFP])</f>
        <v>0</v>
      </c>
      <c r="T1269" s="34">
        <f>_xlfn.XLOOKUP(Tabla15[[#This Row],[COD]],TNOMINA[CODIGO],TNOMINA[Otros Descuentos])</f>
        <v>0</v>
      </c>
      <c r="U1269" s="34">
        <f>_xlfn.XLOOKUP(Tabla15[[#This Row],[COD]],TNOMINA[CODIGO],TNOMINA[sneto])</f>
        <v>34952.75</v>
      </c>
      <c r="V1269" s="21" t="str" cm="1">
        <f t="array" ref="V1269">_xlfn.XLOOKUP(Tabla15[[#This Row],[cedula]],MINC_022025[NUMERO_DOCUMENTO],LEFT(MINC_022025[GENERO],1))</f>
        <v>F</v>
      </c>
      <c r="W1269" s="56" t="str">
        <f>_xlfn.XLOOKUP(Tabla15[[#This Row],[DIRECCIÓN O DEPARTAMENTO]],MINC_022025[LUGAR_FUNCIONES],MINC_022025[LUGAR_FUNCIONES_CODIGO])</f>
        <v>01.83</v>
      </c>
      <c r="X1269" s="21">
        <f>LEN(Tabla15[[#This Row],[CODIGO LUGAR]])</f>
        <v>5</v>
      </c>
      <c r="Y1269" s="21" cm="1">
        <f t="array" ref="Y1269">_xlfn.IFS(Tabla15[[#This Row],[LARGO]]=5,1,Tabla15[[#This Row],[LARGO]]=8,2,Tabla15[[#This Row],[LARGO]]=11,3,Tabla15[[#This Row],[LARGO]]=14,4,Tabla15[[#This Row],[LARGO]]=17,5,Tabla15[[#This Row],[LARGO]]=20,6)</f>
        <v>1</v>
      </c>
    </row>
    <row r="1270" spans="1:25">
      <c r="A1270" s="42" t="str">
        <f>Tabla15[[#This Row],[cedula]]&amp;Tabla15[[#This Row],[CTA]]&amp;Tabla15[[#This Row],[prog]]</f>
        <v>001120263722.1.2.2.0501</v>
      </c>
      <c r="B1270" s="21" t="s">
        <v>1788</v>
      </c>
      <c r="C1270" s="59" t="s">
        <v>1807</v>
      </c>
      <c r="D1270" s="59" t="s">
        <v>5730</v>
      </c>
      <c r="E1270" s="59" t="s">
        <v>5731</v>
      </c>
      <c r="F1270" s="59" t="s">
        <v>211</v>
      </c>
      <c r="G1270" s="59" t="s">
        <v>1771</v>
      </c>
      <c r="H1270" s="21" t="str">
        <f>_xlfn.XLOOKUP(Tabla15[[#This Row],[cedula]],MINC_022025[CATEGORIA_PROPIA],MINC_022025[FECHA_INGRESO_PRIMER_CARGO],_xlfn.XLOOKUP(Tabla15[[#This Row],[COD]],TNOMINA[CODIGO],TNOMINA[nombre]))</f>
        <v>RAFAEL CUEVAS NIN</v>
      </c>
      <c r="I1270" s="21" t="str">
        <f>_xlfn.XLOOKUP(Tabla15[[#This Row],[cedula]],MINC_022025[CATEGORIA_PROPIA],MINC_022025[CARGO],_xlfn.XLOOKUP(Tabla15[[#This Row],[COD]],TNOMINA[CODIGO],TNOMINA[cargo]))</f>
        <v>SEGURIDAD MILITAR</v>
      </c>
      <c r="J1270" s="21" t="str">
        <f>_xlfn.XLOOKUP(Tabla15[[#This Row],[cedula]],MINC_022025[NUMERO_DOCUMENTO],MINC_022025[LUGAR_FUNCIONES])</f>
        <v>MINISTERIO DE CULTURA</v>
      </c>
      <c r="K12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0" s="21" t="str">
        <f>_xlfn.XLOOKUP(Tabla15[[#This Row],[CARGO]],TSIMPLIFICADO[CARGO],TSIMPLIFICADO[CATEGORIA DEL SERVIDOR],Tabla15[[#This Row],[TIPO]])</f>
        <v>SEGURIDAD</v>
      </c>
      <c r="M1270" s="21" t="str">
        <f>IF(Tabla15[[#This Row],[CTA]]="2.1.1.3.01","TRAMITE DE PENSION",IF(Tabla15[[#This Row],[CAT1]]&lt;&gt;"",Tabla15[[#This Row],[CAT1]],Tabla15[[#This Row],[CAT2]]))</f>
        <v>SEGURIDAD</v>
      </c>
      <c r="N1270" s="86" t="str">
        <f>_xlfn.XLOOKUP(Tabla15[[#This Row],[cedula]],TFECHA[cedula],TFECHA[desde],"")</f>
        <v/>
      </c>
      <c r="O1270" s="86" t="str">
        <f>_xlfn.XLOOKUP(Tabla15[[#This Row],[cedula]],TFECHA[cedula],TFECHA[hasta],"")</f>
        <v/>
      </c>
      <c r="P1270" s="34">
        <f>_xlfn.XLOOKUP(Tabla15[[#This Row],[COD]],TNOMINA[CODIGO],TNOMINA[sbruto])</f>
        <v>32000</v>
      </c>
      <c r="Q1270" s="34">
        <f>_xlfn.XLOOKUP(Tabla15[[#This Row],[COD]],TNOMINA[CODIGO],TNOMINA[ISR])</f>
        <v>0</v>
      </c>
      <c r="R1270" s="34">
        <f>_xlfn.XLOOKUP(Tabla15[[#This Row],[COD]],TNOMINA[CODIGO],TNOMINA[SFS])</f>
        <v>0</v>
      </c>
      <c r="S1270" s="34">
        <f>_xlfn.XLOOKUP(Tabla15[[#This Row],[COD]],TNOMINA[CODIGO],TNOMINA[AFP])</f>
        <v>0</v>
      </c>
      <c r="T1270" s="34">
        <f>_xlfn.XLOOKUP(Tabla15[[#This Row],[COD]],TNOMINA[CODIGO],TNOMINA[Otros Descuentos])</f>
        <v>0</v>
      </c>
      <c r="U1270" s="34">
        <f>_xlfn.XLOOKUP(Tabla15[[#This Row],[COD]],TNOMINA[CODIGO],TNOMINA[sneto])</f>
        <v>32000</v>
      </c>
      <c r="V1270" s="21" t="str" cm="1">
        <f t="array" ref="V1270">_xlfn.XLOOKUP(Tabla15[[#This Row],[cedula]],MINC_022025[NUMERO_DOCUMENTO],LEFT(MINC_022025[GENERO],1))</f>
        <v>M</v>
      </c>
      <c r="W1270" s="56" t="str">
        <f>_xlfn.XLOOKUP(Tabla15[[#This Row],[DIRECCIÓN O DEPARTAMENTO]],MINC_022025[LUGAR_FUNCIONES],MINC_022025[LUGAR_FUNCIONES_CODIGO])</f>
        <v>01.83</v>
      </c>
      <c r="X1270" s="21">
        <f>LEN(Tabla15[[#This Row],[CODIGO LUGAR]])</f>
        <v>5</v>
      </c>
      <c r="Y1270" s="21" cm="1">
        <f t="array" ref="Y1270">_xlfn.IFS(Tabla15[[#This Row],[LARGO]]=5,1,Tabla15[[#This Row],[LARGO]]=8,2,Tabla15[[#This Row],[LARGO]]=11,3,Tabla15[[#This Row],[LARGO]]=14,4,Tabla15[[#This Row],[LARGO]]=17,5,Tabla15[[#This Row],[LARGO]]=20,6)</f>
        <v>1</v>
      </c>
    </row>
    <row r="1271" spans="1:25">
      <c r="A1271" s="42" t="str">
        <f>Tabla15[[#This Row],[cedula]]&amp;Tabla15[[#This Row],[CTA]]&amp;Tabla15[[#This Row],[prog]]</f>
        <v>402209160562.1.2.2.0501</v>
      </c>
      <c r="B1271" s="21" t="s">
        <v>1788</v>
      </c>
      <c r="C1271" s="59" t="s">
        <v>1807</v>
      </c>
      <c r="D1271" s="59" t="s">
        <v>5730</v>
      </c>
      <c r="E1271" s="59" t="s">
        <v>5731</v>
      </c>
      <c r="F1271" s="59" t="s">
        <v>211</v>
      </c>
      <c r="G1271" s="59" t="s">
        <v>1750</v>
      </c>
      <c r="H1271" s="21" t="str">
        <f>_xlfn.XLOOKUP(Tabla15[[#This Row],[cedula]],MINC_022025[CATEGORIA_PROPIA],MINC_022025[FECHA_INGRESO_PRIMER_CARGO],_xlfn.XLOOKUP(Tabla15[[#This Row],[COD]],TNOMINA[CODIGO],TNOMINA[nombre]))</f>
        <v>ARQUIMEDES OZUNA BELLO</v>
      </c>
      <c r="I1271" s="21" t="str">
        <f>_xlfn.XLOOKUP(Tabla15[[#This Row],[cedula]],MINC_022025[CATEGORIA_PROPIA],MINC_022025[CARGO],_xlfn.XLOOKUP(Tabla15[[#This Row],[COD]],TNOMINA[CODIGO],TNOMINA[cargo]))</f>
        <v>SEGURIDAD MILITAR</v>
      </c>
      <c r="J1271" s="21" t="str">
        <f>_xlfn.XLOOKUP(Tabla15[[#This Row],[cedula]],MINC_022025[NUMERO_DOCUMENTO],MINC_022025[LUGAR_FUNCIONES])</f>
        <v>MINISTERIO DE CULTURA</v>
      </c>
      <c r="K12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1" s="21" t="str">
        <f>_xlfn.XLOOKUP(Tabla15[[#This Row],[CARGO]],TSIMPLIFICADO[CARGO],TSIMPLIFICADO[CATEGORIA DEL SERVIDOR],Tabla15[[#This Row],[TIPO]])</f>
        <v>SEGURIDAD</v>
      </c>
      <c r="M1271" s="21" t="str">
        <f>IF(Tabla15[[#This Row],[CTA]]="2.1.1.3.01","TRAMITE DE PENSION",IF(Tabla15[[#This Row],[CAT1]]&lt;&gt;"",Tabla15[[#This Row],[CAT1]],Tabla15[[#This Row],[CAT2]]))</f>
        <v>SEGURIDAD</v>
      </c>
      <c r="N1271" s="86" t="str">
        <f>_xlfn.XLOOKUP(Tabla15[[#This Row],[cedula]],TFECHA[cedula],TFECHA[desde],"")</f>
        <v/>
      </c>
      <c r="O1271" s="86" t="str">
        <f>_xlfn.XLOOKUP(Tabla15[[#This Row],[cedula]],TFECHA[cedula],TFECHA[hasta],"")</f>
        <v/>
      </c>
      <c r="P1271" s="34">
        <f>_xlfn.XLOOKUP(Tabla15[[#This Row],[COD]],TNOMINA[CODIGO],TNOMINA[sbruto])</f>
        <v>30000</v>
      </c>
      <c r="Q1271" s="34">
        <f>_xlfn.XLOOKUP(Tabla15[[#This Row],[COD]],TNOMINA[CODIGO],TNOMINA[ISR])</f>
        <v>0</v>
      </c>
      <c r="R1271" s="34">
        <f>_xlfn.XLOOKUP(Tabla15[[#This Row],[COD]],TNOMINA[CODIGO],TNOMINA[SFS])</f>
        <v>0</v>
      </c>
      <c r="S1271" s="34">
        <f>_xlfn.XLOOKUP(Tabla15[[#This Row],[COD]],TNOMINA[CODIGO],TNOMINA[AFP])</f>
        <v>0</v>
      </c>
      <c r="T1271" s="34">
        <f>_xlfn.XLOOKUP(Tabla15[[#This Row],[COD]],TNOMINA[CODIGO],TNOMINA[Otros Descuentos])</f>
        <v>0</v>
      </c>
      <c r="U1271" s="34">
        <f>_xlfn.XLOOKUP(Tabla15[[#This Row],[COD]],TNOMINA[CODIGO],TNOMINA[sneto])</f>
        <v>30000</v>
      </c>
      <c r="V1271" s="21" t="str" cm="1">
        <f t="array" ref="V1271">_xlfn.XLOOKUP(Tabla15[[#This Row],[cedula]],MINC_022025[NUMERO_DOCUMENTO],LEFT(MINC_022025[GENERO],1))</f>
        <v>M</v>
      </c>
      <c r="W1271" s="56" t="str">
        <f>_xlfn.XLOOKUP(Tabla15[[#This Row],[DIRECCIÓN O DEPARTAMENTO]],MINC_022025[LUGAR_FUNCIONES],MINC_022025[LUGAR_FUNCIONES_CODIGO])</f>
        <v>01.83</v>
      </c>
      <c r="X1271" s="21">
        <f>LEN(Tabla15[[#This Row],[CODIGO LUGAR]])</f>
        <v>5</v>
      </c>
      <c r="Y1271" s="21" cm="1">
        <f t="array" ref="Y1271">_xlfn.IFS(Tabla15[[#This Row],[LARGO]]=5,1,Tabla15[[#This Row],[LARGO]]=8,2,Tabla15[[#This Row],[LARGO]]=11,3,Tabla15[[#This Row],[LARGO]]=14,4,Tabla15[[#This Row],[LARGO]]=17,5,Tabla15[[#This Row],[LARGO]]=20,6)</f>
        <v>1</v>
      </c>
    </row>
    <row r="1272" spans="1:25">
      <c r="A1272" s="42" t="str">
        <f>Tabla15[[#This Row],[cedula]]&amp;Tabla15[[#This Row],[CTA]]&amp;Tabla15[[#This Row],[prog]]</f>
        <v>001179078812.1.2.2.0501</v>
      </c>
      <c r="B1272" s="21" t="s">
        <v>1788</v>
      </c>
      <c r="C1272" s="59" t="s">
        <v>1807</v>
      </c>
      <c r="D1272" s="59" t="s">
        <v>5730</v>
      </c>
      <c r="E1272" s="59" t="s">
        <v>5731</v>
      </c>
      <c r="F1272" s="59" t="s">
        <v>211</v>
      </c>
      <c r="G1272" s="59" t="s">
        <v>1795</v>
      </c>
      <c r="H1272" s="21" t="str">
        <f>_xlfn.XLOOKUP(Tabla15[[#This Row],[cedula]],MINC_022025[CATEGORIA_PROPIA],MINC_022025[FECHA_INGRESO_PRIMER_CARGO],_xlfn.XLOOKUP(Tabla15[[#This Row],[COD]],TNOMINA[CODIGO],TNOMINA[nombre]))</f>
        <v>FRANCISCO ANTONIO LOPEZ FRIAS</v>
      </c>
      <c r="I1272" s="21" t="str">
        <f>_xlfn.XLOOKUP(Tabla15[[#This Row],[cedula]],MINC_022025[CATEGORIA_PROPIA],MINC_022025[CARGO],_xlfn.XLOOKUP(Tabla15[[#This Row],[COD]],TNOMINA[CODIGO],TNOMINA[cargo]))</f>
        <v>SEGURIDAD MILITAR</v>
      </c>
      <c r="J1272" s="21" t="str">
        <f>_xlfn.XLOOKUP(Tabla15[[#This Row],[cedula]],MINC_022025[NUMERO_DOCUMENTO],MINC_022025[LUGAR_FUNCIONES])</f>
        <v>MINISTERIO DE CULTURA</v>
      </c>
      <c r="K12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2" s="21" t="str">
        <f>_xlfn.XLOOKUP(Tabla15[[#This Row],[CARGO]],TSIMPLIFICADO[CARGO],TSIMPLIFICADO[CATEGORIA DEL SERVIDOR],Tabla15[[#This Row],[TIPO]])</f>
        <v>SEGURIDAD</v>
      </c>
      <c r="M1272" s="21" t="str">
        <f>IF(Tabla15[[#This Row],[CTA]]="2.1.1.3.01","TRAMITE DE PENSION",IF(Tabla15[[#This Row],[CAT1]]&lt;&gt;"",Tabla15[[#This Row],[CAT1]],Tabla15[[#This Row],[CAT2]]))</f>
        <v>SEGURIDAD</v>
      </c>
      <c r="N1272" s="86" t="str">
        <f>_xlfn.XLOOKUP(Tabla15[[#This Row],[cedula]],TFECHA[cedula],TFECHA[desde],"")</f>
        <v/>
      </c>
      <c r="O1272" s="86" t="str">
        <f>_xlfn.XLOOKUP(Tabla15[[#This Row],[cedula]],TFECHA[cedula],TFECHA[hasta],"")</f>
        <v/>
      </c>
      <c r="P1272" s="34">
        <f>_xlfn.XLOOKUP(Tabla15[[#This Row],[COD]],TNOMINA[CODIGO],TNOMINA[sbruto])</f>
        <v>30000</v>
      </c>
      <c r="Q1272" s="34">
        <f>_xlfn.XLOOKUP(Tabla15[[#This Row],[COD]],TNOMINA[CODIGO],TNOMINA[ISR])</f>
        <v>0</v>
      </c>
      <c r="R1272" s="34">
        <f>_xlfn.XLOOKUP(Tabla15[[#This Row],[COD]],TNOMINA[CODIGO],TNOMINA[SFS])</f>
        <v>0</v>
      </c>
      <c r="S1272" s="34">
        <f>_xlfn.XLOOKUP(Tabla15[[#This Row],[COD]],TNOMINA[CODIGO],TNOMINA[AFP])</f>
        <v>0</v>
      </c>
      <c r="T1272" s="34">
        <f>_xlfn.XLOOKUP(Tabla15[[#This Row],[COD]],TNOMINA[CODIGO],TNOMINA[Otros Descuentos])</f>
        <v>0</v>
      </c>
      <c r="U1272" s="34">
        <f>_xlfn.XLOOKUP(Tabla15[[#This Row],[COD]],TNOMINA[CODIGO],TNOMINA[sneto])</f>
        <v>30000</v>
      </c>
      <c r="V1272" s="21" t="str" cm="1">
        <f t="array" ref="V1272">_xlfn.XLOOKUP(Tabla15[[#This Row],[cedula]],MINC_022025[NUMERO_DOCUMENTO],LEFT(MINC_022025[GENERO],1))</f>
        <v>M</v>
      </c>
      <c r="W1272" s="56" t="str">
        <f>_xlfn.XLOOKUP(Tabla15[[#This Row],[DIRECCIÓN O DEPARTAMENTO]],MINC_022025[LUGAR_FUNCIONES],MINC_022025[LUGAR_FUNCIONES_CODIGO])</f>
        <v>01.83</v>
      </c>
      <c r="X1272" s="21">
        <f>LEN(Tabla15[[#This Row],[CODIGO LUGAR]])</f>
        <v>5</v>
      </c>
      <c r="Y1272" s="21" cm="1">
        <f t="array" ref="Y1272">_xlfn.IFS(Tabla15[[#This Row],[LARGO]]=5,1,Tabla15[[#This Row],[LARGO]]=8,2,Tabla15[[#This Row],[LARGO]]=11,3,Tabla15[[#This Row],[LARGO]]=14,4,Tabla15[[#This Row],[LARGO]]=17,5,Tabla15[[#This Row],[LARGO]]=20,6)</f>
        <v>1</v>
      </c>
    </row>
    <row r="1273" spans="1:25">
      <c r="A1273" s="42" t="str">
        <f>Tabla15[[#This Row],[cedula]]&amp;Tabla15[[#This Row],[CTA]]&amp;Tabla15[[#This Row],[prog]]</f>
        <v>068000451602.1.2.2.0501</v>
      </c>
      <c r="B1273" s="21" t="s">
        <v>1788</v>
      </c>
      <c r="C1273" s="59" t="s">
        <v>1807</v>
      </c>
      <c r="D1273" s="59" t="s">
        <v>5730</v>
      </c>
      <c r="E1273" s="59" t="s">
        <v>5731</v>
      </c>
      <c r="F1273" s="59" t="s">
        <v>211</v>
      </c>
      <c r="G1273" s="59" t="s">
        <v>1796</v>
      </c>
      <c r="H1273" s="21" t="str">
        <f>_xlfn.XLOOKUP(Tabla15[[#This Row],[cedula]],MINC_022025[CATEGORIA_PROPIA],MINC_022025[FECHA_INGRESO_PRIMER_CARGO],_xlfn.XLOOKUP(Tabla15[[#This Row],[COD]],TNOMINA[CODIGO],TNOMINA[nombre]))</f>
        <v>FRANCISCO ROSARIO VILLAR</v>
      </c>
      <c r="I1273" s="21" t="str">
        <f>_xlfn.XLOOKUP(Tabla15[[#This Row],[cedula]],MINC_022025[CATEGORIA_PROPIA],MINC_022025[CARGO],_xlfn.XLOOKUP(Tabla15[[#This Row],[COD]],TNOMINA[CODIGO],TNOMINA[cargo]))</f>
        <v>SEGURIDAD MILITAR</v>
      </c>
      <c r="J1273" s="21" t="str">
        <f>_xlfn.XLOOKUP(Tabla15[[#This Row],[cedula]],MINC_022025[NUMERO_DOCUMENTO],MINC_022025[LUGAR_FUNCIONES])</f>
        <v>MINISTERIO DE CULTURA</v>
      </c>
      <c r="K12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3" s="21" t="str">
        <f>_xlfn.XLOOKUP(Tabla15[[#This Row],[CARGO]],TSIMPLIFICADO[CARGO],TSIMPLIFICADO[CATEGORIA DEL SERVIDOR],Tabla15[[#This Row],[TIPO]])</f>
        <v>SEGURIDAD</v>
      </c>
      <c r="M1273" s="21" t="str">
        <f>IF(Tabla15[[#This Row],[CTA]]="2.1.1.3.01","TRAMITE DE PENSION",IF(Tabla15[[#This Row],[CAT1]]&lt;&gt;"",Tabla15[[#This Row],[CAT1]],Tabla15[[#This Row],[CAT2]]))</f>
        <v>SEGURIDAD</v>
      </c>
      <c r="N1273" s="86" t="str">
        <f>_xlfn.XLOOKUP(Tabla15[[#This Row],[cedula]],TFECHA[cedula],TFECHA[desde],"")</f>
        <v/>
      </c>
      <c r="O1273" s="86" t="str">
        <f>_xlfn.XLOOKUP(Tabla15[[#This Row],[cedula]],TFECHA[cedula],TFECHA[hasta],"")</f>
        <v/>
      </c>
      <c r="P1273" s="34">
        <f>_xlfn.XLOOKUP(Tabla15[[#This Row],[COD]],TNOMINA[CODIGO],TNOMINA[sbruto])</f>
        <v>30000</v>
      </c>
      <c r="Q1273" s="34">
        <f>_xlfn.XLOOKUP(Tabla15[[#This Row],[COD]],TNOMINA[CODIGO],TNOMINA[ISR])</f>
        <v>0</v>
      </c>
      <c r="R1273" s="34">
        <f>_xlfn.XLOOKUP(Tabla15[[#This Row],[COD]],TNOMINA[CODIGO],TNOMINA[SFS])</f>
        <v>0</v>
      </c>
      <c r="S1273" s="34">
        <f>_xlfn.XLOOKUP(Tabla15[[#This Row],[COD]],TNOMINA[CODIGO],TNOMINA[AFP])</f>
        <v>0</v>
      </c>
      <c r="T1273" s="34">
        <f>_xlfn.XLOOKUP(Tabla15[[#This Row],[COD]],TNOMINA[CODIGO],TNOMINA[Otros Descuentos])</f>
        <v>0</v>
      </c>
      <c r="U1273" s="34">
        <f>_xlfn.XLOOKUP(Tabla15[[#This Row],[COD]],TNOMINA[CODIGO],TNOMINA[sneto])</f>
        <v>30000</v>
      </c>
      <c r="V1273" s="21" t="str" cm="1">
        <f t="array" ref="V1273">_xlfn.XLOOKUP(Tabla15[[#This Row],[cedula]],MINC_022025[NUMERO_DOCUMENTO],LEFT(MINC_022025[GENERO],1))</f>
        <v>M</v>
      </c>
      <c r="W1273" s="56" t="str">
        <f>_xlfn.XLOOKUP(Tabla15[[#This Row],[DIRECCIÓN O DEPARTAMENTO]],MINC_022025[LUGAR_FUNCIONES],MINC_022025[LUGAR_FUNCIONES_CODIGO])</f>
        <v>01.83</v>
      </c>
      <c r="X1273" s="21">
        <f>LEN(Tabla15[[#This Row],[CODIGO LUGAR]])</f>
        <v>5</v>
      </c>
      <c r="Y1273" s="21" cm="1">
        <f t="array" ref="Y1273">_xlfn.IFS(Tabla15[[#This Row],[LARGO]]=5,1,Tabla15[[#This Row],[LARGO]]=8,2,Tabla15[[#This Row],[LARGO]]=11,3,Tabla15[[#This Row],[LARGO]]=14,4,Tabla15[[#This Row],[LARGO]]=17,5,Tabla15[[#This Row],[LARGO]]=20,6)</f>
        <v>1</v>
      </c>
    </row>
    <row r="1274" spans="1:25">
      <c r="A1274" s="42" t="str">
        <f>Tabla15[[#This Row],[cedula]]&amp;Tabla15[[#This Row],[CTA]]&amp;Tabla15[[#This Row],[prog]]</f>
        <v>223004977852.1.2.2.0501</v>
      </c>
      <c r="B1274" s="21" t="s">
        <v>1788</v>
      </c>
      <c r="C1274" s="59" t="s">
        <v>1807</v>
      </c>
      <c r="D1274" s="59" t="s">
        <v>5730</v>
      </c>
      <c r="E1274" s="59" t="s">
        <v>5731</v>
      </c>
      <c r="F1274" s="59" t="s">
        <v>211</v>
      </c>
      <c r="G1274" s="59" t="s">
        <v>6217</v>
      </c>
      <c r="H1274" s="21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1274" s="21" t="str">
        <f>_xlfn.XLOOKUP(Tabla15[[#This Row],[cedula]],MINC_022025[CATEGORIA_PROPIA],MINC_022025[CARGO],_xlfn.XLOOKUP(Tabla15[[#This Row],[COD]],TNOMINA[CODIGO],TNOMINA[cargo]))</f>
        <v>SEGURIDAD MILITAR</v>
      </c>
      <c r="J1274" s="21" t="str">
        <f>_xlfn.XLOOKUP(Tabla15[[#This Row],[cedula]],MINC_022025[NUMERO_DOCUMENTO],MINC_022025[LUGAR_FUNCIONES])</f>
        <v>MINISTERIO DE CULTURA</v>
      </c>
      <c r="K12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4" s="21" t="str">
        <f>_xlfn.XLOOKUP(Tabla15[[#This Row],[CARGO]],TSIMPLIFICADO[CARGO],TSIMPLIFICADO[CATEGORIA DEL SERVIDOR],Tabla15[[#This Row],[TIPO]])</f>
        <v>SEGURIDAD</v>
      </c>
      <c r="M1274" s="21" t="str">
        <f>IF(Tabla15[[#This Row],[CTA]]="2.1.1.3.01","TRAMITE DE PENSION",IF(Tabla15[[#This Row],[CAT1]]&lt;&gt;"",Tabla15[[#This Row],[CAT1]],Tabla15[[#This Row],[CAT2]]))</f>
        <v>SEGURIDAD</v>
      </c>
      <c r="N1274" s="86" t="str">
        <f>_xlfn.XLOOKUP(Tabla15[[#This Row],[cedula]],TFECHA[cedula],TFECHA[desde],"")</f>
        <v/>
      </c>
      <c r="O1274" s="86" t="str">
        <f>_xlfn.XLOOKUP(Tabla15[[#This Row],[cedula]],TFECHA[cedula],TFECHA[hasta],"")</f>
        <v/>
      </c>
      <c r="P1274" s="34">
        <f>_xlfn.XLOOKUP(Tabla15[[#This Row],[COD]],TNOMINA[CODIGO],TNOMINA[sbruto])</f>
        <v>30000</v>
      </c>
      <c r="Q1274" s="34">
        <f>_xlfn.XLOOKUP(Tabla15[[#This Row],[COD]],TNOMINA[CODIGO],TNOMINA[ISR])</f>
        <v>0</v>
      </c>
      <c r="R1274" s="34">
        <f>_xlfn.XLOOKUP(Tabla15[[#This Row],[COD]],TNOMINA[CODIGO],TNOMINA[SFS])</f>
        <v>0</v>
      </c>
      <c r="S1274" s="34">
        <f>_xlfn.XLOOKUP(Tabla15[[#This Row],[COD]],TNOMINA[CODIGO],TNOMINA[AFP])</f>
        <v>0</v>
      </c>
      <c r="T1274" s="34">
        <f>_xlfn.XLOOKUP(Tabla15[[#This Row],[COD]],TNOMINA[CODIGO],TNOMINA[Otros Descuentos])</f>
        <v>0</v>
      </c>
      <c r="U1274" s="34">
        <f>_xlfn.XLOOKUP(Tabla15[[#This Row],[COD]],TNOMINA[CODIGO],TNOMINA[sneto])</f>
        <v>30000</v>
      </c>
      <c r="V1274" s="21" t="str" cm="1">
        <f t="array" ref="V1274">_xlfn.XLOOKUP(Tabla15[[#This Row],[cedula]],MINC_022025[NUMERO_DOCUMENTO],LEFT(MINC_022025[GENERO],1))</f>
        <v>M</v>
      </c>
      <c r="W1274" s="56" t="str">
        <f>_xlfn.XLOOKUP(Tabla15[[#This Row],[DIRECCIÓN O DEPARTAMENTO]],MINC_022025[LUGAR_FUNCIONES],MINC_022025[LUGAR_FUNCIONES_CODIGO])</f>
        <v>01.83</v>
      </c>
      <c r="X1274" s="21">
        <f>LEN(Tabla15[[#This Row],[CODIGO LUGAR]])</f>
        <v>5</v>
      </c>
      <c r="Y1274" s="21" cm="1">
        <f t="array" ref="Y1274">_xlfn.IFS(Tabla15[[#This Row],[LARGO]]=5,1,Tabla15[[#This Row],[LARGO]]=8,2,Tabla15[[#This Row],[LARGO]]=11,3,Tabla15[[#This Row],[LARGO]]=14,4,Tabla15[[#This Row],[LARGO]]=17,5,Tabla15[[#This Row],[LARGO]]=20,6)</f>
        <v>1</v>
      </c>
    </row>
    <row r="1275" spans="1:25">
      <c r="A1275" s="42" t="str">
        <f>Tabla15[[#This Row],[cedula]]&amp;Tabla15[[#This Row],[CTA]]&amp;Tabla15[[#This Row],[prog]]</f>
        <v>402214043912.1.2.2.0501</v>
      </c>
      <c r="B1275" s="21" t="s">
        <v>1788</v>
      </c>
      <c r="C1275" s="59" t="s">
        <v>1807</v>
      </c>
      <c r="D1275" s="59" t="s">
        <v>5730</v>
      </c>
      <c r="E1275" s="59" t="s">
        <v>5731</v>
      </c>
      <c r="F1275" s="59" t="s">
        <v>211</v>
      </c>
      <c r="G1275" s="59" t="s">
        <v>1757</v>
      </c>
      <c r="H1275" s="21" t="str">
        <f>_xlfn.XLOOKUP(Tabla15[[#This Row],[cedula]],MINC_022025[CATEGORIA_PROPIA],MINC_022025[FECHA_INGRESO_PRIMER_CARGO],_xlfn.XLOOKUP(Tabla15[[#This Row],[COD]],TNOMINA[CODIGO],TNOMINA[nombre]))</f>
        <v>JANLE CATANO BERROA</v>
      </c>
      <c r="I1275" s="21" t="str">
        <f>_xlfn.XLOOKUP(Tabla15[[#This Row],[cedula]],MINC_022025[CATEGORIA_PROPIA],MINC_022025[CARGO],_xlfn.XLOOKUP(Tabla15[[#This Row],[COD]],TNOMINA[CODIGO],TNOMINA[cargo]))</f>
        <v>SEGURIDAD MILITAR</v>
      </c>
      <c r="J1275" s="21" t="str">
        <f>_xlfn.XLOOKUP(Tabla15[[#This Row],[cedula]],MINC_022025[NUMERO_DOCUMENTO],MINC_022025[LUGAR_FUNCIONES])</f>
        <v>MINISTERIO DE CULTURA</v>
      </c>
      <c r="K12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5" s="21" t="str">
        <f>_xlfn.XLOOKUP(Tabla15[[#This Row],[CARGO]],TSIMPLIFICADO[CARGO],TSIMPLIFICADO[CATEGORIA DEL SERVIDOR],Tabla15[[#This Row],[TIPO]])</f>
        <v>SEGURIDAD</v>
      </c>
      <c r="M1275" s="21" t="str">
        <f>IF(Tabla15[[#This Row],[CTA]]="2.1.1.3.01","TRAMITE DE PENSION",IF(Tabla15[[#This Row],[CAT1]]&lt;&gt;"",Tabla15[[#This Row],[CAT1]],Tabla15[[#This Row],[CAT2]]))</f>
        <v>SEGURIDAD</v>
      </c>
      <c r="N1275" s="86" t="str">
        <f>_xlfn.XLOOKUP(Tabla15[[#This Row],[cedula]],TFECHA[cedula],TFECHA[desde],"")</f>
        <v/>
      </c>
      <c r="O1275" s="86" t="str">
        <f>_xlfn.XLOOKUP(Tabla15[[#This Row],[cedula]],TFECHA[cedula],TFECHA[hasta],"")</f>
        <v/>
      </c>
      <c r="P1275" s="34">
        <f>_xlfn.XLOOKUP(Tabla15[[#This Row],[COD]],TNOMINA[CODIGO],TNOMINA[sbruto])</f>
        <v>30000</v>
      </c>
      <c r="Q1275" s="34">
        <f>_xlfn.XLOOKUP(Tabla15[[#This Row],[COD]],TNOMINA[CODIGO],TNOMINA[ISR])</f>
        <v>0</v>
      </c>
      <c r="R1275" s="34">
        <f>_xlfn.XLOOKUP(Tabla15[[#This Row],[COD]],TNOMINA[CODIGO],TNOMINA[SFS])</f>
        <v>0</v>
      </c>
      <c r="S1275" s="34">
        <f>_xlfn.XLOOKUP(Tabla15[[#This Row],[COD]],TNOMINA[CODIGO],TNOMINA[AFP])</f>
        <v>0</v>
      </c>
      <c r="T1275" s="34">
        <f>_xlfn.XLOOKUP(Tabla15[[#This Row],[COD]],TNOMINA[CODIGO],TNOMINA[Otros Descuentos])</f>
        <v>0</v>
      </c>
      <c r="U1275" s="34">
        <f>_xlfn.XLOOKUP(Tabla15[[#This Row],[COD]],TNOMINA[CODIGO],TNOMINA[sneto])</f>
        <v>30000</v>
      </c>
      <c r="V1275" s="21" t="str" cm="1">
        <f t="array" ref="V1275">_xlfn.XLOOKUP(Tabla15[[#This Row],[cedula]],MINC_022025[NUMERO_DOCUMENTO],LEFT(MINC_022025[GENERO],1))</f>
        <v>M</v>
      </c>
      <c r="W1275" s="56" t="str">
        <f>_xlfn.XLOOKUP(Tabla15[[#This Row],[DIRECCIÓN O DEPARTAMENTO]],MINC_022025[LUGAR_FUNCIONES],MINC_022025[LUGAR_FUNCIONES_CODIGO])</f>
        <v>01.83</v>
      </c>
      <c r="X1275" s="21">
        <f>LEN(Tabla15[[#This Row],[CODIGO LUGAR]])</f>
        <v>5</v>
      </c>
      <c r="Y1275" s="21" cm="1">
        <f t="array" ref="Y1275">_xlfn.IFS(Tabla15[[#This Row],[LARGO]]=5,1,Tabla15[[#This Row],[LARGO]]=8,2,Tabla15[[#This Row],[LARGO]]=11,3,Tabla15[[#This Row],[LARGO]]=14,4,Tabla15[[#This Row],[LARGO]]=17,5,Tabla15[[#This Row],[LARGO]]=20,6)</f>
        <v>1</v>
      </c>
    </row>
    <row r="1276" spans="1:25">
      <c r="A1276" s="42" t="str">
        <f>Tabla15[[#This Row],[cedula]]&amp;Tabla15[[#This Row],[CTA]]&amp;Tabla15[[#This Row],[prog]]</f>
        <v>002015069382.1.2.2.0501</v>
      </c>
      <c r="B1276" s="21" t="s">
        <v>1788</v>
      </c>
      <c r="C1276" s="59" t="s">
        <v>1807</v>
      </c>
      <c r="D1276" s="59" t="s">
        <v>5730</v>
      </c>
      <c r="E1276" s="59" t="s">
        <v>5731</v>
      </c>
      <c r="F1276" s="59" t="s">
        <v>211</v>
      </c>
      <c r="G1276" s="59" t="s">
        <v>2654</v>
      </c>
      <c r="H1276" s="21" t="str">
        <f>_xlfn.XLOOKUP(Tabla15[[#This Row],[cedula]],MINC_022025[CATEGORIA_PROPIA],MINC_022025[FECHA_INGRESO_PRIMER_CARGO],_xlfn.XLOOKUP(Tabla15[[#This Row],[COD]],TNOMINA[CODIGO],TNOMINA[nombre]))</f>
        <v>WILLIAN CABRERA GUZMAN</v>
      </c>
      <c r="I1276" s="21" t="str">
        <f>_xlfn.XLOOKUP(Tabla15[[#This Row],[cedula]],MINC_022025[CATEGORIA_PROPIA],MINC_022025[CARGO],_xlfn.XLOOKUP(Tabla15[[#This Row],[COD]],TNOMINA[CODIGO],TNOMINA[cargo]))</f>
        <v>SEGURIDAD MILITAR</v>
      </c>
      <c r="J1276" s="21" t="str">
        <f>_xlfn.XLOOKUP(Tabla15[[#This Row],[cedula]],MINC_022025[NUMERO_DOCUMENTO],MINC_022025[LUGAR_FUNCIONES])</f>
        <v>MINISTERIO DE CULTURA</v>
      </c>
      <c r="K12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6" s="21" t="str">
        <f>_xlfn.XLOOKUP(Tabla15[[#This Row],[CARGO]],TSIMPLIFICADO[CARGO],TSIMPLIFICADO[CATEGORIA DEL SERVIDOR],Tabla15[[#This Row],[TIPO]])</f>
        <v>SEGURIDAD</v>
      </c>
      <c r="M1276" s="21" t="str">
        <f>IF(Tabla15[[#This Row],[CTA]]="2.1.1.3.01","TRAMITE DE PENSION",IF(Tabla15[[#This Row],[CAT1]]&lt;&gt;"",Tabla15[[#This Row],[CAT1]],Tabla15[[#This Row],[CAT2]]))</f>
        <v>SEGURIDAD</v>
      </c>
      <c r="N1276" s="86" t="str">
        <f>_xlfn.XLOOKUP(Tabla15[[#This Row],[cedula]],TFECHA[cedula],TFECHA[desde],"")</f>
        <v/>
      </c>
      <c r="O1276" s="86" t="str">
        <f>_xlfn.XLOOKUP(Tabla15[[#This Row],[cedula]],TFECHA[cedula],TFECHA[hasta],"")</f>
        <v/>
      </c>
      <c r="P1276" s="34">
        <f>_xlfn.XLOOKUP(Tabla15[[#This Row],[COD]],TNOMINA[CODIGO],TNOMINA[sbruto])</f>
        <v>30000</v>
      </c>
      <c r="Q1276" s="34">
        <f>_xlfn.XLOOKUP(Tabla15[[#This Row],[COD]],TNOMINA[CODIGO],TNOMINA[ISR])</f>
        <v>0</v>
      </c>
      <c r="R1276" s="34">
        <f>_xlfn.XLOOKUP(Tabla15[[#This Row],[COD]],TNOMINA[CODIGO],TNOMINA[SFS])</f>
        <v>0</v>
      </c>
      <c r="S1276" s="34">
        <f>_xlfn.XLOOKUP(Tabla15[[#This Row],[COD]],TNOMINA[CODIGO],TNOMINA[AFP])</f>
        <v>0</v>
      </c>
      <c r="T1276" s="34">
        <f>_xlfn.XLOOKUP(Tabla15[[#This Row],[COD]],TNOMINA[CODIGO],TNOMINA[Otros Descuentos])</f>
        <v>0</v>
      </c>
      <c r="U1276" s="34">
        <f>_xlfn.XLOOKUP(Tabla15[[#This Row],[COD]],TNOMINA[CODIGO],TNOMINA[sneto])</f>
        <v>30000</v>
      </c>
      <c r="V1276" s="21" t="str" cm="1">
        <f t="array" ref="V1276">_xlfn.XLOOKUP(Tabla15[[#This Row],[cedula]],MINC_022025[NUMERO_DOCUMENTO],LEFT(MINC_022025[GENERO],1))</f>
        <v>M</v>
      </c>
      <c r="W1276" s="56" t="str">
        <f>_xlfn.XLOOKUP(Tabla15[[#This Row],[DIRECCIÓN O DEPARTAMENTO]],MINC_022025[LUGAR_FUNCIONES],MINC_022025[LUGAR_FUNCIONES_CODIGO])</f>
        <v>01.83</v>
      </c>
      <c r="X1276" s="21">
        <f>LEN(Tabla15[[#This Row],[CODIGO LUGAR]])</f>
        <v>5</v>
      </c>
      <c r="Y1276" s="21" cm="1">
        <f t="array" ref="Y1276">_xlfn.IFS(Tabla15[[#This Row],[LARGO]]=5,1,Tabla15[[#This Row],[LARGO]]=8,2,Tabla15[[#This Row],[LARGO]]=11,3,Tabla15[[#This Row],[LARGO]]=14,4,Tabla15[[#This Row],[LARGO]]=17,5,Tabla15[[#This Row],[LARGO]]=20,6)</f>
        <v>1</v>
      </c>
    </row>
    <row r="1277" spans="1:25">
      <c r="A1277" s="42" t="str">
        <f>Tabla15[[#This Row],[cedula]]&amp;Tabla15[[#This Row],[CTA]]&amp;Tabla15[[#This Row],[prog]]</f>
        <v>402204734052.1.2.2.0501</v>
      </c>
      <c r="B1277" s="21" t="s">
        <v>1788</v>
      </c>
      <c r="C1277" s="59" t="s">
        <v>1807</v>
      </c>
      <c r="D1277" s="59" t="s">
        <v>5730</v>
      </c>
      <c r="E1277" s="59" t="s">
        <v>5731</v>
      </c>
      <c r="F1277" s="59" t="s">
        <v>211</v>
      </c>
      <c r="G1277" s="59" t="s">
        <v>5862</v>
      </c>
      <c r="H1277" s="21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1277" s="21" t="str">
        <f>_xlfn.XLOOKUP(Tabla15[[#This Row],[cedula]],MINC_022025[CATEGORIA_PROPIA],MINC_022025[CARGO],_xlfn.XLOOKUP(Tabla15[[#This Row],[COD]],TNOMINA[CODIGO],TNOMINA[cargo]))</f>
        <v>SEGURIDAD MILITAR</v>
      </c>
      <c r="J1277" s="21" t="str">
        <f>_xlfn.XLOOKUP(Tabla15[[#This Row],[cedula]],MINC_022025[NUMERO_DOCUMENTO],MINC_022025[LUGAR_FUNCIONES])</f>
        <v>MINISTERIO DE CULTURA</v>
      </c>
      <c r="K12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7" s="21" t="str">
        <f>_xlfn.XLOOKUP(Tabla15[[#This Row],[CARGO]],TSIMPLIFICADO[CARGO],TSIMPLIFICADO[CATEGORIA DEL SERVIDOR],Tabla15[[#This Row],[TIPO]])</f>
        <v>SEGURIDAD</v>
      </c>
      <c r="M1277" s="21" t="str">
        <f>IF(Tabla15[[#This Row],[CTA]]="2.1.1.3.01","TRAMITE DE PENSION",IF(Tabla15[[#This Row],[CAT1]]&lt;&gt;"",Tabla15[[#This Row],[CAT1]],Tabla15[[#This Row],[CAT2]]))</f>
        <v>SEGURIDAD</v>
      </c>
      <c r="N1277" s="86" t="str">
        <f>_xlfn.XLOOKUP(Tabla15[[#This Row],[cedula]],TFECHA[cedula],TFECHA[desde],"")</f>
        <v/>
      </c>
      <c r="O1277" s="86" t="str">
        <f>_xlfn.XLOOKUP(Tabla15[[#This Row],[cedula]],TFECHA[cedula],TFECHA[hasta],"")</f>
        <v/>
      </c>
      <c r="P1277" s="34">
        <f>_xlfn.XLOOKUP(Tabla15[[#This Row],[COD]],TNOMINA[CODIGO],TNOMINA[sbruto])</f>
        <v>25000</v>
      </c>
      <c r="Q1277" s="34">
        <f>_xlfn.XLOOKUP(Tabla15[[#This Row],[COD]],TNOMINA[CODIGO],TNOMINA[ISR])</f>
        <v>0</v>
      </c>
      <c r="R1277" s="34">
        <f>_xlfn.XLOOKUP(Tabla15[[#This Row],[COD]],TNOMINA[CODIGO],TNOMINA[SFS])</f>
        <v>0</v>
      </c>
      <c r="S1277" s="34">
        <f>_xlfn.XLOOKUP(Tabla15[[#This Row],[COD]],TNOMINA[CODIGO],TNOMINA[AFP])</f>
        <v>0</v>
      </c>
      <c r="T1277" s="34">
        <f>_xlfn.XLOOKUP(Tabla15[[#This Row],[COD]],TNOMINA[CODIGO],TNOMINA[Otros Descuentos])</f>
        <v>0</v>
      </c>
      <c r="U1277" s="34">
        <f>_xlfn.XLOOKUP(Tabla15[[#This Row],[COD]],TNOMINA[CODIGO],TNOMINA[sneto])</f>
        <v>25000</v>
      </c>
      <c r="V1277" s="21" t="str" cm="1">
        <f t="array" ref="V1277">_xlfn.XLOOKUP(Tabla15[[#This Row],[cedula]],MINC_022025[NUMERO_DOCUMENTO],LEFT(MINC_022025[GENERO],1))</f>
        <v>M</v>
      </c>
      <c r="W1277" s="56" t="str">
        <f>_xlfn.XLOOKUP(Tabla15[[#This Row],[DIRECCIÓN O DEPARTAMENTO]],MINC_022025[LUGAR_FUNCIONES],MINC_022025[LUGAR_FUNCIONES_CODIGO])</f>
        <v>01.83</v>
      </c>
      <c r="X1277" s="21">
        <f>LEN(Tabla15[[#This Row],[CODIGO LUGAR]])</f>
        <v>5</v>
      </c>
      <c r="Y1277" s="21" cm="1">
        <f t="array" ref="Y1277">_xlfn.IFS(Tabla15[[#This Row],[LARGO]]=5,1,Tabla15[[#This Row],[LARGO]]=8,2,Tabla15[[#This Row],[LARGO]]=11,3,Tabla15[[#This Row],[LARGO]]=14,4,Tabla15[[#This Row],[LARGO]]=17,5,Tabla15[[#This Row],[LARGO]]=20,6)</f>
        <v>1</v>
      </c>
    </row>
    <row r="1278" spans="1:25">
      <c r="A1278" s="42" t="str">
        <f>Tabla15[[#This Row],[cedula]]&amp;Tabla15[[#This Row],[CTA]]&amp;Tabla15[[#This Row],[prog]]</f>
        <v>225000536362.1.2.2.0501</v>
      </c>
      <c r="B1278" s="21" t="s">
        <v>1788</v>
      </c>
      <c r="C1278" s="59" t="s">
        <v>1807</v>
      </c>
      <c r="D1278" s="59" t="s">
        <v>5730</v>
      </c>
      <c r="E1278" s="59" t="s">
        <v>5731</v>
      </c>
      <c r="F1278" s="59" t="s">
        <v>211</v>
      </c>
      <c r="G1278" s="59" t="s">
        <v>1776</v>
      </c>
      <c r="H1278" s="21" t="str">
        <f>_xlfn.XLOOKUP(Tabla15[[#This Row],[cedula]],MINC_022025[CATEGORIA_PROPIA],MINC_022025[FECHA_INGRESO_PRIMER_CARGO],_xlfn.XLOOKUP(Tabla15[[#This Row],[COD]],TNOMINA[CODIGO],TNOMINA[nombre]))</f>
        <v>WILKIN MONTERO MONTERO</v>
      </c>
      <c r="I1278" s="21" t="str">
        <f>_xlfn.XLOOKUP(Tabla15[[#This Row],[cedula]],MINC_022025[CATEGORIA_PROPIA],MINC_022025[CARGO],_xlfn.XLOOKUP(Tabla15[[#This Row],[COD]],TNOMINA[CODIGO],TNOMINA[cargo]))</f>
        <v>SEGURIDAD MILITAR</v>
      </c>
      <c r="J1278" s="21" t="str">
        <f>_xlfn.XLOOKUP(Tabla15[[#This Row],[cedula]],MINC_022025[NUMERO_DOCUMENTO],MINC_022025[LUGAR_FUNCIONES])</f>
        <v>MINISTERIO DE CULTURA</v>
      </c>
      <c r="K12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8" s="21" t="str">
        <f>_xlfn.XLOOKUP(Tabla15[[#This Row],[CARGO]],TSIMPLIFICADO[CARGO],TSIMPLIFICADO[CATEGORIA DEL SERVIDOR],Tabla15[[#This Row],[TIPO]])</f>
        <v>SEGURIDAD</v>
      </c>
      <c r="M1278" s="21" t="str">
        <f>IF(Tabla15[[#This Row],[CTA]]="2.1.1.3.01","TRAMITE DE PENSION",IF(Tabla15[[#This Row],[CAT1]]&lt;&gt;"",Tabla15[[#This Row],[CAT1]],Tabla15[[#This Row],[CAT2]]))</f>
        <v>SEGURIDAD</v>
      </c>
      <c r="N1278" s="86" t="str">
        <f>_xlfn.XLOOKUP(Tabla15[[#This Row],[cedula]],TFECHA[cedula],TFECHA[desde],"")</f>
        <v/>
      </c>
      <c r="O1278" s="86" t="str">
        <f>_xlfn.XLOOKUP(Tabla15[[#This Row],[cedula]],TFECHA[cedula],TFECHA[hasta],"")</f>
        <v/>
      </c>
      <c r="P1278" s="34">
        <f>_xlfn.XLOOKUP(Tabla15[[#This Row],[COD]],TNOMINA[CODIGO],TNOMINA[sbruto])</f>
        <v>25000</v>
      </c>
      <c r="Q1278" s="34">
        <f>_xlfn.XLOOKUP(Tabla15[[#This Row],[COD]],TNOMINA[CODIGO],TNOMINA[ISR])</f>
        <v>0</v>
      </c>
      <c r="R1278" s="34">
        <f>_xlfn.XLOOKUP(Tabla15[[#This Row],[COD]],TNOMINA[CODIGO],TNOMINA[SFS])</f>
        <v>0</v>
      </c>
      <c r="S1278" s="34">
        <f>_xlfn.XLOOKUP(Tabla15[[#This Row],[COD]],TNOMINA[CODIGO],TNOMINA[AFP])</f>
        <v>0</v>
      </c>
      <c r="T1278" s="34">
        <f>_xlfn.XLOOKUP(Tabla15[[#This Row],[COD]],TNOMINA[CODIGO],TNOMINA[Otros Descuentos])</f>
        <v>0</v>
      </c>
      <c r="U1278" s="34">
        <f>_xlfn.XLOOKUP(Tabla15[[#This Row],[COD]],TNOMINA[CODIGO],TNOMINA[sneto])</f>
        <v>25000</v>
      </c>
      <c r="V1278" s="21" t="str" cm="1">
        <f t="array" ref="V1278">_xlfn.XLOOKUP(Tabla15[[#This Row],[cedula]],MINC_022025[NUMERO_DOCUMENTO],LEFT(MINC_022025[GENERO],1))</f>
        <v>M</v>
      </c>
      <c r="W1278" s="56" t="str">
        <f>_xlfn.XLOOKUP(Tabla15[[#This Row],[DIRECCIÓN O DEPARTAMENTO]],MINC_022025[LUGAR_FUNCIONES],MINC_022025[LUGAR_FUNCIONES_CODIGO])</f>
        <v>01.83</v>
      </c>
      <c r="X1278" s="21">
        <f>LEN(Tabla15[[#This Row],[CODIGO LUGAR]])</f>
        <v>5</v>
      </c>
      <c r="Y1278" s="21" cm="1">
        <f t="array" ref="Y1278">_xlfn.IFS(Tabla15[[#This Row],[LARGO]]=5,1,Tabla15[[#This Row],[LARGO]]=8,2,Tabla15[[#This Row],[LARGO]]=11,3,Tabla15[[#This Row],[LARGO]]=14,4,Tabla15[[#This Row],[LARGO]]=17,5,Tabla15[[#This Row],[LARGO]]=20,6)</f>
        <v>1</v>
      </c>
    </row>
    <row r="1279" spans="1:25">
      <c r="A1279" s="42" t="str">
        <f>Tabla15[[#This Row],[cedula]]&amp;Tabla15[[#This Row],[CTA]]&amp;Tabla15[[#This Row],[prog]]</f>
        <v>065003382462.1.2.2.0501</v>
      </c>
      <c r="B1279" s="21" t="s">
        <v>1788</v>
      </c>
      <c r="C1279" s="59" t="s">
        <v>1807</v>
      </c>
      <c r="D1279" s="59" t="s">
        <v>5730</v>
      </c>
      <c r="E1279" s="59" t="s">
        <v>5731</v>
      </c>
      <c r="F1279" s="59" t="s">
        <v>211</v>
      </c>
      <c r="G1279" s="59" t="s">
        <v>2253</v>
      </c>
      <c r="H1279" s="21" t="str">
        <f>_xlfn.XLOOKUP(Tabla15[[#This Row],[cedula]],MINC_022025[CATEGORIA_PROPIA],MINC_022025[FECHA_INGRESO_PRIMER_CARGO],_xlfn.XLOOKUP(Tabla15[[#This Row],[COD]],TNOMINA[CODIGO],TNOMINA[nombre]))</f>
        <v>CARLOS MIGUEL ACOSTA LINO</v>
      </c>
      <c r="I1279" s="21" t="str">
        <f>_xlfn.XLOOKUP(Tabla15[[#This Row],[cedula]],MINC_022025[CATEGORIA_PROPIA],MINC_022025[CARGO],_xlfn.XLOOKUP(Tabla15[[#This Row],[COD]],TNOMINA[CODIGO],TNOMINA[cargo]))</f>
        <v>SEGURIDAD MILITAR</v>
      </c>
      <c r="J1279" s="21" t="str">
        <f>_xlfn.XLOOKUP(Tabla15[[#This Row],[cedula]],MINC_022025[NUMERO_DOCUMENTO],MINC_022025[LUGAR_FUNCIONES])</f>
        <v>MINISTERIO DE CULTURA</v>
      </c>
      <c r="K12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79" s="21" t="str">
        <f>_xlfn.XLOOKUP(Tabla15[[#This Row],[CARGO]],TSIMPLIFICADO[CARGO],TSIMPLIFICADO[CATEGORIA DEL SERVIDOR],Tabla15[[#This Row],[TIPO]])</f>
        <v>SEGURIDAD</v>
      </c>
      <c r="M1279" s="21" t="str">
        <f>IF(Tabla15[[#This Row],[CTA]]="2.1.1.3.01","TRAMITE DE PENSION",IF(Tabla15[[#This Row],[CAT1]]&lt;&gt;"",Tabla15[[#This Row],[CAT1]],Tabla15[[#This Row],[CAT2]]))</f>
        <v>SEGURIDAD</v>
      </c>
      <c r="N1279" s="86" t="str">
        <f>_xlfn.XLOOKUP(Tabla15[[#This Row],[cedula]],TFECHA[cedula],TFECHA[desde],"")</f>
        <v/>
      </c>
      <c r="O1279" s="86" t="str">
        <f>_xlfn.XLOOKUP(Tabla15[[#This Row],[cedula]],TFECHA[cedula],TFECHA[hasta],"")</f>
        <v/>
      </c>
      <c r="P1279" s="34">
        <f>_xlfn.XLOOKUP(Tabla15[[#This Row],[COD]],TNOMINA[CODIGO],TNOMINA[sbruto])</f>
        <v>20000</v>
      </c>
      <c r="Q1279" s="34">
        <f>_xlfn.XLOOKUP(Tabla15[[#This Row],[COD]],TNOMINA[CODIGO],TNOMINA[ISR])</f>
        <v>0</v>
      </c>
      <c r="R1279" s="34">
        <f>_xlfn.XLOOKUP(Tabla15[[#This Row],[COD]],TNOMINA[CODIGO],TNOMINA[SFS])</f>
        <v>0</v>
      </c>
      <c r="S1279" s="34">
        <f>_xlfn.XLOOKUP(Tabla15[[#This Row],[COD]],TNOMINA[CODIGO],TNOMINA[AFP])</f>
        <v>0</v>
      </c>
      <c r="T1279" s="34">
        <f>_xlfn.XLOOKUP(Tabla15[[#This Row],[COD]],TNOMINA[CODIGO],TNOMINA[Otros Descuentos])</f>
        <v>0</v>
      </c>
      <c r="U1279" s="34">
        <f>_xlfn.XLOOKUP(Tabla15[[#This Row],[COD]],TNOMINA[CODIGO],TNOMINA[sneto])</f>
        <v>20000</v>
      </c>
      <c r="V1279" s="21" t="str" cm="1">
        <f t="array" ref="V1279">_xlfn.XLOOKUP(Tabla15[[#This Row],[cedula]],MINC_022025[NUMERO_DOCUMENTO],LEFT(MINC_022025[GENERO],1))</f>
        <v>M</v>
      </c>
      <c r="W1279" s="56" t="str">
        <f>_xlfn.XLOOKUP(Tabla15[[#This Row],[DIRECCIÓN O DEPARTAMENTO]],MINC_022025[LUGAR_FUNCIONES],MINC_022025[LUGAR_FUNCIONES_CODIGO])</f>
        <v>01.83</v>
      </c>
      <c r="X1279" s="21">
        <f>LEN(Tabla15[[#This Row],[CODIGO LUGAR]])</f>
        <v>5</v>
      </c>
      <c r="Y1279" s="21" cm="1">
        <f t="array" ref="Y1279">_xlfn.IFS(Tabla15[[#This Row],[LARGO]]=5,1,Tabla15[[#This Row],[LARGO]]=8,2,Tabla15[[#This Row],[LARGO]]=11,3,Tabla15[[#This Row],[LARGO]]=14,4,Tabla15[[#This Row],[LARGO]]=17,5,Tabla15[[#This Row],[LARGO]]=20,6)</f>
        <v>1</v>
      </c>
    </row>
    <row r="1280" spans="1:25">
      <c r="A1280" s="42" t="str">
        <f>Tabla15[[#This Row],[cedula]]&amp;Tabla15[[#This Row],[CTA]]&amp;Tabla15[[#This Row],[prog]]</f>
        <v>001118290162.1.2.2.0501</v>
      </c>
      <c r="B1280" s="21" t="s">
        <v>1788</v>
      </c>
      <c r="C1280" s="59" t="s">
        <v>1807</v>
      </c>
      <c r="D1280" s="59" t="s">
        <v>5730</v>
      </c>
      <c r="E1280" s="59" t="s">
        <v>5731</v>
      </c>
      <c r="F1280" s="59" t="s">
        <v>211</v>
      </c>
      <c r="G1280" s="59" t="s">
        <v>2739</v>
      </c>
      <c r="H1280" s="21" t="str">
        <f>_xlfn.XLOOKUP(Tabla15[[#This Row],[cedula]],MINC_022025[CATEGORIA_PROPIA],MINC_022025[FECHA_INGRESO_PRIMER_CARGO],_xlfn.XLOOKUP(Tabla15[[#This Row],[COD]],TNOMINA[CODIGO],TNOMINA[nombre]))</f>
        <v>JOHNATTAN NICOLAS ARIAS PARRA</v>
      </c>
      <c r="I1280" s="21" t="str">
        <f>_xlfn.XLOOKUP(Tabla15[[#This Row],[cedula]],MINC_022025[CATEGORIA_PROPIA],MINC_022025[CARGO],_xlfn.XLOOKUP(Tabla15[[#This Row],[COD]],TNOMINA[CODIGO],TNOMINA[cargo]))</f>
        <v>SEGURIDAD MILITAR</v>
      </c>
      <c r="J1280" s="21" t="str">
        <f>_xlfn.XLOOKUP(Tabla15[[#This Row],[cedula]],MINC_022025[NUMERO_DOCUMENTO],MINC_022025[LUGAR_FUNCIONES])</f>
        <v>MINISTERIO DE CULTURA</v>
      </c>
      <c r="K12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0" s="21" t="str">
        <f>_xlfn.XLOOKUP(Tabla15[[#This Row],[CARGO]],TSIMPLIFICADO[CARGO],TSIMPLIFICADO[CATEGORIA DEL SERVIDOR],Tabla15[[#This Row],[TIPO]])</f>
        <v>SEGURIDAD</v>
      </c>
      <c r="M1280" s="21" t="str">
        <f>IF(Tabla15[[#This Row],[CTA]]="2.1.1.3.01","TRAMITE DE PENSION",IF(Tabla15[[#This Row],[CAT1]]&lt;&gt;"",Tabla15[[#This Row],[CAT1]],Tabla15[[#This Row],[CAT2]]))</f>
        <v>SEGURIDAD</v>
      </c>
      <c r="N1280" s="86" t="str">
        <f>_xlfn.XLOOKUP(Tabla15[[#This Row],[cedula]],TFECHA[cedula],TFECHA[desde],"")</f>
        <v/>
      </c>
      <c r="O1280" s="86" t="str">
        <f>_xlfn.XLOOKUP(Tabla15[[#This Row],[cedula]],TFECHA[cedula],TFECHA[hasta],"")</f>
        <v/>
      </c>
      <c r="P1280" s="34">
        <f>_xlfn.XLOOKUP(Tabla15[[#This Row],[COD]],TNOMINA[CODIGO],TNOMINA[sbruto])</f>
        <v>20000</v>
      </c>
      <c r="Q1280" s="34">
        <f>_xlfn.XLOOKUP(Tabla15[[#This Row],[COD]],TNOMINA[CODIGO],TNOMINA[ISR])</f>
        <v>0</v>
      </c>
      <c r="R1280" s="34">
        <f>_xlfn.XLOOKUP(Tabla15[[#This Row],[COD]],TNOMINA[CODIGO],TNOMINA[SFS])</f>
        <v>0</v>
      </c>
      <c r="S1280" s="34">
        <f>_xlfn.XLOOKUP(Tabla15[[#This Row],[COD]],TNOMINA[CODIGO],TNOMINA[AFP])</f>
        <v>0</v>
      </c>
      <c r="T1280" s="34">
        <f>_xlfn.XLOOKUP(Tabla15[[#This Row],[COD]],TNOMINA[CODIGO],TNOMINA[Otros Descuentos])</f>
        <v>0</v>
      </c>
      <c r="U1280" s="34">
        <f>_xlfn.XLOOKUP(Tabla15[[#This Row],[COD]],TNOMINA[CODIGO],TNOMINA[sneto])</f>
        <v>20000</v>
      </c>
      <c r="V1280" s="21" t="str" cm="1">
        <f t="array" ref="V1280">_xlfn.XLOOKUP(Tabla15[[#This Row],[cedula]],MINC_022025[NUMERO_DOCUMENTO],LEFT(MINC_022025[GENERO],1))</f>
        <v>M</v>
      </c>
      <c r="W1280" s="56" t="str">
        <f>_xlfn.XLOOKUP(Tabla15[[#This Row],[DIRECCIÓN O DEPARTAMENTO]],MINC_022025[LUGAR_FUNCIONES],MINC_022025[LUGAR_FUNCIONES_CODIGO])</f>
        <v>01.83</v>
      </c>
      <c r="X1280" s="21">
        <f>LEN(Tabla15[[#This Row],[CODIGO LUGAR]])</f>
        <v>5</v>
      </c>
      <c r="Y1280" s="21" cm="1">
        <f t="array" ref="Y1280">_xlfn.IFS(Tabla15[[#This Row],[LARGO]]=5,1,Tabla15[[#This Row],[LARGO]]=8,2,Tabla15[[#This Row],[LARGO]]=11,3,Tabla15[[#This Row],[LARGO]]=14,4,Tabla15[[#This Row],[LARGO]]=17,5,Tabla15[[#This Row],[LARGO]]=20,6)</f>
        <v>1</v>
      </c>
    </row>
    <row r="1281" spans="1:25">
      <c r="A1281" s="42" t="str">
        <f>Tabla15[[#This Row],[cedula]]&amp;Tabla15[[#This Row],[CTA]]&amp;Tabla15[[#This Row],[prog]]</f>
        <v>049007170852.1.2.2.0501</v>
      </c>
      <c r="B1281" s="21" t="s">
        <v>1788</v>
      </c>
      <c r="C1281" s="59" t="s">
        <v>1807</v>
      </c>
      <c r="D1281" s="59" t="s">
        <v>5730</v>
      </c>
      <c r="E1281" s="59" t="s">
        <v>5731</v>
      </c>
      <c r="F1281" s="59" t="s">
        <v>211</v>
      </c>
      <c r="G1281" s="59" t="s">
        <v>2297</v>
      </c>
      <c r="H1281" s="21" t="str">
        <f>_xlfn.XLOOKUP(Tabla15[[#This Row],[cedula]],MINC_022025[CATEGORIA_PROPIA],MINC_022025[FECHA_INGRESO_PRIMER_CARGO],_xlfn.XLOOKUP(Tabla15[[#This Row],[COD]],TNOMINA[CODIGO],TNOMINA[nombre]))</f>
        <v>ALFREDO MENA VASQUEZ</v>
      </c>
      <c r="I1281" s="21" t="str">
        <f>_xlfn.XLOOKUP(Tabla15[[#This Row],[cedula]],MINC_022025[CATEGORIA_PROPIA],MINC_022025[CARGO],_xlfn.XLOOKUP(Tabla15[[#This Row],[COD]],TNOMINA[CODIGO],TNOMINA[cargo]))</f>
        <v>SEGURIDAD MILITAR</v>
      </c>
      <c r="J1281" s="21" t="str">
        <f>_xlfn.XLOOKUP(Tabla15[[#This Row],[cedula]],MINC_022025[NUMERO_DOCUMENTO],MINC_022025[LUGAR_FUNCIONES])</f>
        <v>MINISTERIO DE CULTURA</v>
      </c>
      <c r="K12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1" s="21" t="str">
        <f>_xlfn.XLOOKUP(Tabla15[[#This Row],[CARGO]],TSIMPLIFICADO[CARGO],TSIMPLIFICADO[CATEGORIA DEL SERVIDOR],Tabla15[[#This Row],[TIPO]])</f>
        <v>SEGURIDAD</v>
      </c>
      <c r="M1281" s="21" t="str">
        <f>IF(Tabla15[[#This Row],[CTA]]="2.1.1.3.01","TRAMITE DE PENSION",IF(Tabla15[[#This Row],[CAT1]]&lt;&gt;"",Tabla15[[#This Row],[CAT1]],Tabla15[[#This Row],[CAT2]]))</f>
        <v>SEGURIDAD</v>
      </c>
      <c r="N1281" s="86" t="str">
        <f>_xlfn.XLOOKUP(Tabla15[[#This Row],[cedula]],TFECHA[cedula],TFECHA[desde],"")</f>
        <v/>
      </c>
      <c r="O1281" s="86" t="str">
        <f>_xlfn.XLOOKUP(Tabla15[[#This Row],[cedula]],TFECHA[cedula],TFECHA[hasta],"")</f>
        <v/>
      </c>
      <c r="P1281" s="34">
        <f>_xlfn.XLOOKUP(Tabla15[[#This Row],[COD]],TNOMINA[CODIGO],TNOMINA[sbruto])</f>
        <v>15000</v>
      </c>
      <c r="Q1281" s="34">
        <f>_xlfn.XLOOKUP(Tabla15[[#This Row],[COD]],TNOMINA[CODIGO],TNOMINA[ISR])</f>
        <v>0</v>
      </c>
      <c r="R1281" s="34">
        <f>_xlfn.XLOOKUP(Tabla15[[#This Row],[COD]],TNOMINA[CODIGO],TNOMINA[SFS])</f>
        <v>0</v>
      </c>
      <c r="S1281" s="34">
        <f>_xlfn.XLOOKUP(Tabla15[[#This Row],[COD]],TNOMINA[CODIGO],TNOMINA[AFP])</f>
        <v>0</v>
      </c>
      <c r="T1281" s="34">
        <f>_xlfn.XLOOKUP(Tabla15[[#This Row],[COD]],TNOMINA[CODIGO],TNOMINA[Otros Descuentos])</f>
        <v>0</v>
      </c>
      <c r="U1281" s="34">
        <f>_xlfn.XLOOKUP(Tabla15[[#This Row],[COD]],TNOMINA[CODIGO],TNOMINA[sneto])</f>
        <v>15000</v>
      </c>
      <c r="V1281" s="21" t="str" cm="1">
        <f t="array" ref="V1281">_xlfn.XLOOKUP(Tabla15[[#This Row],[cedula]],MINC_022025[NUMERO_DOCUMENTO],LEFT(MINC_022025[GENERO],1))</f>
        <v>M</v>
      </c>
      <c r="W1281" s="56" t="str">
        <f>_xlfn.XLOOKUP(Tabla15[[#This Row],[DIRECCIÓN O DEPARTAMENTO]],MINC_022025[LUGAR_FUNCIONES],MINC_022025[LUGAR_FUNCIONES_CODIGO])</f>
        <v>01.83</v>
      </c>
      <c r="X1281" s="21">
        <f>LEN(Tabla15[[#This Row],[CODIGO LUGAR]])</f>
        <v>5</v>
      </c>
      <c r="Y1281" s="21" cm="1">
        <f t="array" ref="Y1281">_xlfn.IFS(Tabla15[[#This Row],[LARGO]]=5,1,Tabla15[[#This Row],[LARGO]]=8,2,Tabla15[[#This Row],[LARGO]]=11,3,Tabla15[[#This Row],[LARGO]]=14,4,Tabla15[[#This Row],[LARGO]]=17,5,Tabla15[[#This Row],[LARGO]]=20,6)</f>
        <v>1</v>
      </c>
    </row>
    <row r="1282" spans="1:25">
      <c r="A1282" s="42" t="str">
        <f>Tabla15[[#This Row],[cedula]]&amp;Tabla15[[#This Row],[CTA]]&amp;Tabla15[[#This Row],[prog]]</f>
        <v>001114726502.1.2.2.0501</v>
      </c>
      <c r="B1282" s="21" t="s">
        <v>1788</v>
      </c>
      <c r="C1282" s="59" t="s">
        <v>1807</v>
      </c>
      <c r="D1282" s="59" t="s">
        <v>5730</v>
      </c>
      <c r="E1282" s="59" t="s">
        <v>5731</v>
      </c>
      <c r="F1282" s="59" t="s">
        <v>211</v>
      </c>
      <c r="G1282" s="59" t="s">
        <v>1864</v>
      </c>
      <c r="H1282" s="21" t="str">
        <f>_xlfn.XLOOKUP(Tabla15[[#This Row],[cedula]],MINC_022025[CATEGORIA_PROPIA],MINC_022025[FECHA_INGRESO_PRIMER_CARGO],_xlfn.XLOOKUP(Tabla15[[#This Row],[COD]],TNOMINA[CODIGO],TNOMINA[nombre]))</f>
        <v>BERKIN RODRIGUEZ MATEO</v>
      </c>
      <c r="I1282" s="21" t="str">
        <f>_xlfn.XLOOKUP(Tabla15[[#This Row],[cedula]],MINC_022025[CATEGORIA_PROPIA],MINC_022025[CARGO],_xlfn.XLOOKUP(Tabla15[[#This Row],[COD]],TNOMINA[CODIGO],TNOMINA[cargo]))</f>
        <v>SEGURIDAD MILITAR</v>
      </c>
      <c r="J1282" s="21" t="str">
        <f>_xlfn.XLOOKUP(Tabla15[[#This Row],[cedula]],MINC_022025[NUMERO_DOCUMENTO],MINC_022025[LUGAR_FUNCIONES])</f>
        <v>MINISTERIO DE CULTURA</v>
      </c>
      <c r="K12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2" s="21" t="str">
        <f>_xlfn.XLOOKUP(Tabla15[[#This Row],[CARGO]],TSIMPLIFICADO[CARGO],TSIMPLIFICADO[CATEGORIA DEL SERVIDOR],Tabla15[[#This Row],[TIPO]])</f>
        <v>SEGURIDAD</v>
      </c>
      <c r="M1282" s="21" t="str">
        <f>IF(Tabla15[[#This Row],[CTA]]="2.1.1.3.01","TRAMITE DE PENSION",IF(Tabla15[[#This Row],[CAT1]]&lt;&gt;"",Tabla15[[#This Row],[CAT1]],Tabla15[[#This Row],[CAT2]]))</f>
        <v>SEGURIDAD</v>
      </c>
      <c r="N1282" s="86" t="str">
        <f>_xlfn.XLOOKUP(Tabla15[[#This Row],[cedula]],TFECHA[cedula],TFECHA[desde],"")</f>
        <v/>
      </c>
      <c r="O1282" s="86" t="str">
        <f>_xlfn.XLOOKUP(Tabla15[[#This Row],[cedula]],TFECHA[cedula],TFECHA[hasta],"")</f>
        <v/>
      </c>
      <c r="P1282" s="34">
        <f>_xlfn.XLOOKUP(Tabla15[[#This Row],[COD]],TNOMINA[CODIGO],TNOMINA[sbruto])</f>
        <v>15000</v>
      </c>
      <c r="Q1282" s="34">
        <f>_xlfn.XLOOKUP(Tabla15[[#This Row],[COD]],TNOMINA[CODIGO],TNOMINA[ISR])</f>
        <v>0</v>
      </c>
      <c r="R1282" s="34">
        <f>_xlfn.XLOOKUP(Tabla15[[#This Row],[COD]],TNOMINA[CODIGO],TNOMINA[SFS])</f>
        <v>0</v>
      </c>
      <c r="S1282" s="34">
        <f>_xlfn.XLOOKUP(Tabla15[[#This Row],[COD]],TNOMINA[CODIGO],TNOMINA[AFP])</f>
        <v>0</v>
      </c>
      <c r="T1282" s="34">
        <f>_xlfn.XLOOKUP(Tabla15[[#This Row],[COD]],TNOMINA[CODIGO],TNOMINA[Otros Descuentos])</f>
        <v>0</v>
      </c>
      <c r="U1282" s="34">
        <f>_xlfn.XLOOKUP(Tabla15[[#This Row],[COD]],TNOMINA[CODIGO],TNOMINA[sneto])</f>
        <v>15000</v>
      </c>
      <c r="V1282" s="21" t="str" cm="1">
        <f t="array" ref="V1282">_xlfn.XLOOKUP(Tabla15[[#This Row],[cedula]],MINC_022025[NUMERO_DOCUMENTO],LEFT(MINC_022025[GENERO],1))</f>
        <v>M</v>
      </c>
      <c r="W1282" s="56" t="str">
        <f>_xlfn.XLOOKUP(Tabla15[[#This Row],[DIRECCIÓN O DEPARTAMENTO]],MINC_022025[LUGAR_FUNCIONES],MINC_022025[LUGAR_FUNCIONES_CODIGO])</f>
        <v>01.83</v>
      </c>
      <c r="X1282" s="21">
        <f>LEN(Tabla15[[#This Row],[CODIGO LUGAR]])</f>
        <v>5</v>
      </c>
      <c r="Y1282" s="21" cm="1">
        <f t="array" ref="Y1282">_xlfn.IFS(Tabla15[[#This Row],[LARGO]]=5,1,Tabla15[[#This Row],[LARGO]]=8,2,Tabla15[[#This Row],[LARGO]]=11,3,Tabla15[[#This Row],[LARGO]]=14,4,Tabla15[[#This Row],[LARGO]]=17,5,Tabla15[[#This Row],[LARGO]]=20,6)</f>
        <v>1</v>
      </c>
    </row>
    <row r="1283" spans="1:25">
      <c r="A1283" s="42" t="str">
        <f>Tabla15[[#This Row],[cedula]]&amp;Tabla15[[#This Row],[CTA]]&amp;Tabla15[[#This Row],[prog]]</f>
        <v>001159014152.1.2.2.0501</v>
      </c>
      <c r="B1283" s="21" t="s">
        <v>1788</v>
      </c>
      <c r="C1283" s="35" t="s">
        <v>1807</v>
      </c>
      <c r="D1283" s="35" t="s">
        <v>5730</v>
      </c>
      <c r="E1283" s="60" t="s">
        <v>5731</v>
      </c>
      <c r="F1283" s="35" t="s">
        <v>211</v>
      </c>
      <c r="G1283" s="35" t="s">
        <v>6205</v>
      </c>
      <c r="H1283" s="21" t="str">
        <f>_xlfn.XLOOKUP(Tabla15[[#This Row],[cedula]],MINC_022025[CATEGORIA_PROPIA],MINC_022025[FECHA_INGRESO_PRIMER_CARGO],_xlfn.XLOOKUP(Tabla15[[#This Row],[COD]],TNOMINA[CODIGO],TNOMINA[nombre]))</f>
        <v>CRISTIAN MIGUEL VARGAS SEVERINO</v>
      </c>
      <c r="I1283" s="21" t="str">
        <f>_xlfn.XLOOKUP(Tabla15[[#This Row],[cedula]],MINC_022025[CATEGORIA_PROPIA],MINC_022025[CARGO],_xlfn.XLOOKUP(Tabla15[[#This Row],[COD]],TNOMINA[CODIGO],TNOMINA[cargo]))</f>
        <v>SEGURIDAD MILITAR</v>
      </c>
      <c r="J1283" s="21" t="str">
        <f>_xlfn.XLOOKUP(Tabla15[[#This Row],[cedula]],MINC_022025[NUMERO_DOCUMENTO],MINC_022025[LUGAR_FUNCIONES])</f>
        <v>MINISTERIO DE CULTURA</v>
      </c>
      <c r="K12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3" s="21" t="str">
        <f>_xlfn.XLOOKUP(Tabla15[[#This Row],[CARGO]],TSIMPLIFICADO[CARGO],TSIMPLIFICADO[CATEGORIA DEL SERVIDOR],Tabla15[[#This Row],[TIPO]])</f>
        <v>SEGURIDAD</v>
      </c>
      <c r="M1283" s="21" t="str">
        <f>IF(Tabla15[[#This Row],[CTA]]="2.1.1.3.01","TRAMITE DE PENSION",IF(Tabla15[[#This Row],[CAT1]]&lt;&gt;"",Tabla15[[#This Row],[CAT1]],Tabla15[[#This Row],[CAT2]]))</f>
        <v>SEGURIDAD</v>
      </c>
      <c r="N1283" s="86" t="str">
        <f>_xlfn.XLOOKUP(Tabla15[[#This Row],[cedula]],TFECHA[cedula],TFECHA[desde],"")</f>
        <v/>
      </c>
      <c r="O1283" s="86" t="str">
        <f>_xlfn.XLOOKUP(Tabla15[[#This Row],[cedula]],TFECHA[cedula],TFECHA[hasta],"")</f>
        <v/>
      </c>
      <c r="P1283" s="34">
        <f>_xlfn.XLOOKUP(Tabla15[[#This Row],[COD]],TNOMINA[CODIGO],TNOMINA[sbruto])</f>
        <v>15000</v>
      </c>
      <c r="Q1283" s="34">
        <f>_xlfn.XLOOKUP(Tabla15[[#This Row],[COD]],TNOMINA[CODIGO],TNOMINA[ISR])</f>
        <v>0</v>
      </c>
      <c r="R1283" s="34">
        <f>_xlfn.XLOOKUP(Tabla15[[#This Row],[COD]],TNOMINA[CODIGO],TNOMINA[SFS])</f>
        <v>0</v>
      </c>
      <c r="S1283" s="34">
        <f>_xlfn.XLOOKUP(Tabla15[[#This Row],[COD]],TNOMINA[CODIGO],TNOMINA[AFP])</f>
        <v>0</v>
      </c>
      <c r="T1283" s="34">
        <f>_xlfn.XLOOKUP(Tabla15[[#This Row],[COD]],TNOMINA[CODIGO],TNOMINA[Otros Descuentos])</f>
        <v>0</v>
      </c>
      <c r="U1283" s="34">
        <f>_xlfn.XLOOKUP(Tabla15[[#This Row],[COD]],TNOMINA[CODIGO],TNOMINA[sneto])</f>
        <v>15000</v>
      </c>
      <c r="V1283" s="21" t="str" cm="1">
        <f t="array" ref="V1283">_xlfn.XLOOKUP(Tabla15[[#This Row],[cedula]],MINC_022025[NUMERO_DOCUMENTO],LEFT(MINC_022025[GENERO],1))</f>
        <v>M</v>
      </c>
      <c r="W1283" s="56" t="str">
        <f>_xlfn.XLOOKUP(Tabla15[[#This Row],[DIRECCIÓN O DEPARTAMENTO]],MINC_022025[LUGAR_FUNCIONES],MINC_022025[LUGAR_FUNCIONES_CODIGO])</f>
        <v>01.83</v>
      </c>
      <c r="X1283" s="21">
        <f>LEN(Tabla15[[#This Row],[CODIGO LUGAR]])</f>
        <v>5</v>
      </c>
      <c r="Y1283" s="21" cm="1">
        <f t="array" ref="Y1283">_xlfn.IFS(Tabla15[[#This Row],[LARGO]]=5,1,Tabla15[[#This Row],[LARGO]]=8,2,Tabla15[[#This Row],[LARGO]]=11,3,Tabla15[[#This Row],[LARGO]]=14,4,Tabla15[[#This Row],[LARGO]]=17,5,Tabla15[[#This Row],[LARGO]]=20,6)</f>
        <v>1</v>
      </c>
    </row>
    <row r="1284" spans="1:25">
      <c r="A1284" s="42" t="str">
        <f>Tabla15[[#This Row],[cedula]]&amp;Tabla15[[#This Row],[CTA]]&amp;Tabla15[[#This Row],[prog]]</f>
        <v>052000867822.1.2.2.0501</v>
      </c>
      <c r="B1284" s="21" t="s">
        <v>1788</v>
      </c>
      <c r="C1284" s="59" t="s">
        <v>1807</v>
      </c>
      <c r="D1284" s="59" t="s">
        <v>5730</v>
      </c>
      <c r="E1284" s="59" t="s">
        <v>5731</v>
      </c>
      <c r="F1284" s="59" t="s">
        <v>211</v>
      </c>
      <c r="G1284" s="59" t="s">
        <v>1755</v>
      </c>
      <c r="H1284" s="21" t="str">
        <f>_xlfn.XLOOKUP(Tabla15[[#This Row],[cedula]],MINC_022025[CATEGORIA_PROPIA],MINC_022025[FECHA_INGRESO_PRIMER_CARGO],_xlfn.XLOOKUP(Tabla15[[#This Row],[COD]],TNOMINA[CODIGO],TNOMINA[nombre]))</f>
        <v>EDIS ANDRES DE LA CRUZ SEVERINO</v>
      </c>
      <c r="I1284" s="21" t="str">
        <f>_xlfn.XLOOKUP(Tabla15[[#This Row],[cedula]],MINC_022025[CATEGORIA_PROPIA],MINC_022025[CARGO],_xlfn.XLOOKUP(Tabla15[[#This Row],[COD]],TNOMINA[CODIGO],TNOMINA[cargo]))</f>
        <v>SEGURIDAD MILITAR</v>
      </c>
      <c r="J1284" s="21" t="str">
        <f>_xlfn.XLOOKUP(Tabla15[[#This Row],[cedula]],MINC_022025[NUMERO_DOCUMENTO],MINC_022025[LUGAR_FUNCIONES])</f>
        <v>MINISTERIO DE CULTURA</v>
      </c>
      <c r="K12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4" s="21" t="str">
        <f>_xlfn.XLOOKUP(Tabla15[[#This Row],[CARGO]],TSIMPLIFICADO[CARGO],TSIMPLIFICADO[CATEGORIA DEL SERVIDOR],Tabla15[[#This Row],[TIPO]])</f>
        <v>SEGURIDAD</v>
      </c>
      <c r="M1284" s="21" t="str">
        <f>IF(Tabla15[[#This Row],[CTA]]="2.1.1.3.01","TRAMITE DE PENSION",IF(Tabla15[[#This Row],[CAT1]]&lt;&gt;"",Tabla15[[#This Row],[CAT1]],Tabla15[[#This Row],[CAT2]]))</f>
        <v>SEGURIDAD</v>
      </c>
      <c r="N1284" s="86" t="str">
        <f>_xlfn.XLOOKUP(Tabla15[[#This Row],[cedula]],TFECHA[cedula],TFECHA[desde],"")</f>
        <v/>
      </c>
      <c r="O1284" s="86" t="str">
        <f>_xlfn.XLOOKUP(Tabla15[[#This Row],[cedula]],TFECHA[cedula],TFECHA[hasta],"")</f>
        <v/>
      </c>
      <c r="P1284" s="34">
        <f>_xlfn.XLOOKUP(Tabla15[[#This Row],[COD]],TNOMINA[CODIGO],TNOMINA[sbruto])</f>
        <v>15000</v>
      </c>
      <c r="Q1284" s="34">
        <f>_xlfn.XLOOKUP(Tabla15[[#This Row],[COD]],TNOMINA[CODIGO],TNOMINA[ISR])</f>
        <v>0</v>
      </c>
      <c r="R1284" s="34">
        <f>_xlfn.XLOOKUP(Tabla15[[#This Row],[COD]],TNOMINA[CODIGO],TNOMINA[SFS])</f>
        <v>0</v>
      </c>
      <c r="S1284" s="34">
        <f>_xlfn.XLOOKUP(Tabla15[[#This Row],[COD]],TNOMINA[CODIGO],TNOMINA[AFP])</f>
        <v>0</v>
      </c>
      <c r="T1284" s="34">
        <f>_xlfn.XLOOKUP(Tabla15[[#This Row],[COD]],TNOMINA[CODIGO],TNOMINA[Otros Descuentos])</f>
        <v>0</v>
      </c>
      <c r="U1284" s="34">
        <f>_xlfn.XLOOKUP(Tabla15[[#This Row],[COD]],TNOMINA[CODIGO],TNOMINA[sneto])</f>
        <v>15000</v>
      </c>
      <c r="V1284" s="21" t="str" cm="1">
        <f t="array" ref="V1284">_xlfn.XLOOKUP(Tabla15[[#This Row],[cedula]],MINC_022025[NUMERO_DOCUMENTO],LEFT(MINC_022025[GENERO],1))</f>
        <v>M</v>
      </c>
      <c r="W1284" s="56" t="str">
        <f>_xlfn.XLOOKUP(Tabla15[[#This Row],[DIRECCIÓN O DEPARTAMENTO]],MINC_022025[LUGAR_FUNCIONES],MINC_022025[LUGAR_FUNCIONES_CODIGO])</f>
        <v>01.83</v>
      </c>
      <c r="X1284" s="21">
        <f>LEN(Tabla15[[#This Row],[CODIGO LUGAR]])</f>
        <v>5</v>
      </c>
      <c r="Y1284" s="21" cm="1">
        <f t="array" ref="Y1284">_xlfn.IFS(Tabla15[[#This Row],[LARGO]]=5,1,Tabla15[[#This Row],[LARGO]]=8,2,Tabla15[[#This Row],[LARGO]]=11,3,Tabla15[[#This Row],[LARGO]]=14,4,Tabla15[[#This Row],[LARGO]]=17,5,Tabla15[[#This Row],[LARGO]]=20,6)</f>
        <v>1</v>
      </c>
    </row>
    <row r="1285" spans="1:25">
      <c r="A1285" s="42" t="str">
        <f>Tabla15[[#This Row],[cedula]]&amp;Tabla15[[#This Row],[CTA]]&amp;Tabla15[[#This Row],[prog]]</f>
        <v>001187372612.1.2.2.0501</v>
      </c>
      <c r="B1285" s="21" t="s">
        <v>1788</v>
      </c>
      <c r="C1285" s="59" t="s">
        <v>1807</v>
      </c>
      <c r="D1285" s="59" t="s">
        <v>5730</v>
      </c>
      <c r="E1285" s="59" t="s">
        <v>5731</v>
      </c>
      <c r="F1285" s="59" t="s">
        <v>211</v>
      </c>
      <c r="G1285" s="59" t="s">
        <v>6229</v>
      </c>
      <c r="H1285" s="21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1285" s="21" t="str">
        <f>_xlfn.XLOOKUP(Tabla15[[#This Row],[cedula]],MINC_022025[CATEGORIA_PROPIA],MINC_022025[CARGO],_xlfn.XLOOKUP(Tabla15[[#This Row],[COD]],TNOMINA[CODIGO],TNOMINA[cargo]))</f>
        <v>SEGURIDAD MILITAR</v>
      </c>
      <c r="J1285" s="21" t="str">
        <f>_xlfn.XLOOKUP(Tabla15[[#This Row],[cedula]],MINC_022025[NUMERO_DOCUMENTO],MINC_022025[LUGAR_FUNCIONES])</f>
        <v>MINISTERIO DE CULTURA</v>
      </c>
      <c r="K12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5" s="21" t="str">
        <f>_xlfn.XLOOKUP(Tabla15[[#This Row],[CARGO]],TSIMPLIFICADO[CARGO],TSIMPLIFICADO[CATEGORIA DEL SERVIDOR],Tabla15[[#This Row],[TIPO]])</f>
        <v>SEGURIDAD</v>
      </c>
      <c r="M1285" s="21" t="str">
        <f>IF(Tabla15[[#This Row],[CTA]]="2.1.1.3.01","TRAMITE DE PENSION",IF(Tabla15[[#This Row],[CAT1]]&lt;&gt;"",Tabla15[[#This Row],[CAT1]],Tabla15[[#This Row],[CAT2]]))</f>
        <v>SEGURIDAD</v>
      </c>
      <c r="N1285" s="86" t="str">
        <f>_xlfn.XLOOKUP(Tabla15[[#This Row],[cedula]],TFECHA[cedula],TFECHA[desde],"")</f>
        <v/>
      </c>
      <c r="O1285" s="86" t="str">
        <f>_xlfn.XLOOKUP(Tabla15[[#This Row],[cedula]],TFECHA[cedula],TFECHA[hasta],"")</f>
        <v/>
      </c>
      <c r="P1285" s="34">
        <f>_xlfn.XLOOKUP(Tabla15[[#This Row],[COD]],TNOMINA[CODIGO],TNOMINA[sbruto])</f>
        <v>15000</v>
      </c>
      <c r="Q1285" s="34">
        <f>_xlfn.XLOOKUP(Tabla15[[#This Row],[COD]],TNOMINA[CODIGO],TNOMINA[ISR])</f>
        <v>0</v>
      </c>
      <c r="R1285" s="34">
        <f>_xlfn.XLOOKUP(Tabla15[[#This Row],[COD]],TNOMINA[CODIGO],TNOMINA[SFS])</f>
        <v>0</v>
      </c>
      <c r="S1285" s="34">
        <f>_xlfn.XLOOKUP(Tabla15[[#This Row],[COD]],TNOMINA[CODIGO],TNOMINA[AFP])</f>
        <v>0</v>
      </c>
      <c r="T1285" s="34">
        <f>_xlfn.XLOOKUP(Tabla15[[#This Row],[COD]],TNOMINA[CODIGO],TNOMINA[Otros Descuentos])</f>
        <v>0</v>
      </c>
      <c r="U1285" s="34">
        <f>_xlfn.XLOOKUP(Tabla15[[#This Row],[COD]],TNOMINA[CODIGO],TNOMINA[sneto])</f>
        <v>15000</v>
      </c>
      <c r="V1285" s="21" t="str" cm="1">
        <f t="array" ref="V1285">_xlfn.XLOOKUP(Tabla15[[#This Row],[cedula]],MINC_022025[NUMERO_DOCUMENTO],LEFT(MINC_022025[GENERO],1))</f>
        <v>M</v>
      </c>
      <c r="W1285" s="56" t="str">
        <f>_xlfn.XLOOKUP(Tabla15[[#This Row],[DIRECCIÓN O DEPARTAMENTO]],MINC_022025[LUGAR_FUNCIONES],MINC_022025[LUGAR_FUNCIONES_CODIGO])</f>
        <v>01.83</v>
      </c>
      <c r="X1285" s="21">
        <f>LEN(Tabla15[[#This Row],[CODIGO LUGAR]])</f>
        <v>5</v>
      </c>
      <c r="Y1285" s="21" cm="1">
        <f t="array" ref="Y1285">_xlfn.IFS(Tabla15[[#This Row],[LARGO]]=5,1,Tabla15[[#This Row],[LARGO]]=8,2,Tabla15[[#This Row],[LARGO]]=11,3,Tabla15[[#This Row],[LARGO]]=14,4,Tabla15[[#This Row],[LARGO]]=17,5,Tabla15[[#This Row],[LARGO]]=20,6)</f>
        <v>1</v>
      </c>
    </row>
    <row r="1286" spans="1:25">
      <c r="A1286" s="42" t="str">
        <f>Tabla15[[#This Row],[cedula]]&amp;Tabla15[[#This Row],[CTA]]&amp;Tabla15[[#This Row],[prog]]</f>
        <v>020001527812.1.2.2.0501</v>
      </c>
      <c r="B1286" s="21" t="s">
        <v>1788</v>
      </c>
      <c r="C1286" s="59" t="s">
        <v>1807</v>
      </c>
      <c r="D1286" s="59" t="s">
        <v>5730</v>
      </c>
      <c r="E1286" s="59" t="s">
        <v>5731</v>
      </c>
      <c r="F1286" s="59" t="s">
        <v>211</v>
      </c>
      <c r="G1286" s="59" t="s">
        <v>6233</v>
      </c>
      <c r="H1286" s="21" t="str">
        <f>_xlfn.XLOOKUP(Tabla15[[#This Row],[cedula]],MINC_022025[CATEGORIA_PROPIA],MINC_022025[FECHA_INGRESO_PRIMER_CARGO],_xlfn.XLOOKUP(Tabla15[[#This Row],[COD]],TNOMINA[CODIGO],TNOMINA[nombre]))</f>
        <v>JULIO ANGEL BELLO MERCEDES</v>
      </c>
      <c r="I1286" s="21" t="str">
        <f>_xlfn.XLOOKUP(Tabla15[[#This Row],[cedula]],MINC_022025[CATEGORIA_PROPIA],MINC_022025[CARGO],_xlfn.XLOOKUP(Tabla15[[#This Row],[COD]],TNOMINA[CODIGO],TNOMINA[cargo]))</f>
        <v>SEGURIDAD MILITAR</v>
      </c>
      <c r="J1286" s="21" t="str">
        <f>_xlfn.XLOOKUP(Tabla15[[#This Row],[cedula]],MINC_022025[NUMERO_DOCUMENTO],MINC_022025[LUGAR_FUNCIONES])</f>
        <v>MINISTERIO DE CULTURA</v>
      </c>
      <c r="K12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6" s="21" t="str">
        <f>_xlfn.XLOOKUP(Tabla15[[#This Row],[CARGO]],TSIMPLIFICADO[CARGO],TSIMPLIFICADO[CATEGORIA DEL SERVIDOR],Tabla15[[#This Row],[TIPO]])</f>
        <v>SEGURIDAD</v>
      </c>
      <c r="M1286" s="21" t="str">
        <f>IF(Tabla15[[#This Row],[CTA]]="2.1.1.3.01","TRAMITE DE PENSION",IF(Tabla15[[#This Row],[CAT1]]&lt;&gt;"",Tabla15[[#This Row],[CAT1]],Tabla15[[#This Row],[CAT2]]))</f>
        <v>SEGURIDAD</v>
      </c>
      <c r="N1286" s="86" t="str">
        <f>_xlfn.XLOOKUP(Tabla15[[#This Row],[cedula]],TFECHA[cedula],TFECHA[desde],"")</f>
        <v/>
      </c>
      <c r="O1286" s="86" t="str">
        <f>_xlfn.XLOOKUP(Tabla15[[#This Row],[cedula]],TFECHA[cedula],TFECHA[hasta],"")</f>
        <v/>
      </c>
      <c r="P1286" s="34">
        <f>_xlfn.XLOOKUP(Tabla15[[#This Row],[COD]],TNOMINA[CODIGO],TNOMINA[sbruto])</f>
        <v>15000</v>
      </c>
      <c r="Q1286" s="34">
        <f>_xlfn.XLOOKUP(Tabla15[[#This Row],[COD]],TNOMINA[CODIGO],TNOMINA[ISR])</f>
        <v>0</v>
      </c>
      <c r="R1286" s="34">
        <f>_xlfn.XLOOKUP(Tabla15[[#This Row],[COD]],TNOMINA[CODIGO],TNOMINA[SFS])</f>
        <v>0</v>
      </c>
      <c r="S1286" s="34">
        <f>_xlfn.XLOOKUP(Tabla15[[#This Row],[COD]],TNOMINA[CODIGO],TNOMINA[AFP])</f>
        <v>0</v>
      </c>
      <c r="T1286" s="34">
        <f>_xlfn.XLOOKUP(Tabla15[[#This Row],[COD]],TNOMINA[CODIGO],TNOMINA[Otros Descuentos])</f>
        <v>0</v>
      </c>
      <c r="U1286" s="34">
        <f>_xlfn.XLOOKUP(Tabla15[[#This Row],[COD]],TNOMINA[CODIGO],TNOMINA[sneto])</f>
        <v>15000</v>
      </c>
      <c r="V1286" s="21" t="str" cm="1">
        <f t="array" ref="V1286">_xlfn.XLOOKUP(Tabla15[[#This Row],[cedula]],MINC_022025[NUMERO_DOCUMENTO],LEFT(MINC_022025[GENERO],1))</f>
        <v>M</v>
      </c>
      <c r="W1286" s="56" t="str">
        <f>_xlfn.XLOOKUP(Tabla15[[#This Row],[DIRECCIÓN O DEPARTAMENTO]],MINC_022025[LUGAR_FUNCIONES],MINC_022025[LUGAR_FUNCIONES_CODIGO])</f>
        <v>01.83</v>
      </c>
      <c r="X1286" s="21">
        <f>LEN(Tabla15[[#This Row],[CODIGO LUGAR]])</f>
        <v>5</v>
      </c>
      <c r="Y1286" s="21" cm="1">
        <f t="array" ref="Y1286">_xlfn.IFS(Tabla15[[#This Row],[LARGO]]=5,1,Tabla15[[#This Row],[LARGO]]=8,2,Tabla15[[#This Row],[LARGO]]=11,3,Tabla15[[#This Row],[LARGO]]=14,4,Tabla15[[#This Row],[LARGO]]=17,5,Tabla15[[#This Row],[LARGO]]=20,6)</f>
        <v>1</v>
      </c>
    </row>
    <row r="1287" spans="1:25">
      <c r="A1287" s="42" t="str">
        <f>Tabla15[[#This Row],[cedula]]&amp;Tabla15[[#This Row],[CTA]]&amp;Tabla15[[#This Row],[prog]]</f>
        <v>001122289782.1.2.2.0501</v>
      </c>
      <c r="B1287" s="21" t="s">
        <v>1788</v>
      </c>
      <c r="C1287" s="59" t="s">
        <v>1807</v>
      </c>
      <c r="D1287" s="59" t="s">
        <v>5730</v>
      </c>
      <c r="E1287" s="59" t="s">
        <v>5731</v>
      </c>
      <c r="F1287" s="59" t="s">
        <v>211</v>
      </c>
      <c r="G1287" s="59" t="s">
        <v>2844</v>
      </c>
      <c r="H1287" s="21" t="str">
        <f>_xlfn.XLOOKUP(Tabla15[[#This Row],[cedula]],MINC_022025[CATEGORIA_PROPIA],MINC_022025[FECHA_INGRESO_PRIMER_CARGO],_xlfn.XLOOKUP(Tabla15[[#This Row],[COD]],TNOMINA[CODIGO],TNOMINA[nombre]))</f>
        <v>JULIO ANTONIO VALERA</v>
      </c>
      <c r="I1287" s="21" t="str">
        <f>_xlfn.XLOOKUP(Tabla15[[#This Row],[cedula]],MINC_022025[CATEGORIA_PROPIA],MINC_022025[CARGO],_xlfn.XLOOKUP(Tabla15[[#This Row],[COD]],TNOMINA[CODIGO],TNOMINA[cargo]))</f>
        <v>SEGURIDAD MILITAR</v>
      </c>
      <c r="J1287" s="21" t="str">
        <f>_xlfn.XLOOKUP(Tabla15[[#This Row],[cedula]],MINC_022025[NUMERO_DOCUMENTO],MINC_022025[LUGAR_FUNCIONES])</f>
        <v>MINISTERIO DE CULTURA</v>
      </c>
      <c r="K12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7" s="21" t="str">
        <f>_xlfn.XLOOKUP(Tabla15[[#This Row],[CARGO]],TSIMPLIFICADO[CARGO],TSIMPLIFICADO[CATEGORIA DEL SERVIDOR],Tabla15[[#This Row],[TIPO]])</f>
        <v>SEGURIDAD</v>
      </c>
      <c r="M1287" s="21" t="str">
        <f>IF(Tabla15[[#This Row],[CTA]]="2.1.1.3.01","TRAMITE DE PENSION",IF(Tabla15[[#This Row],[CAT1]]&lt;&gt;"",Tabla15[[#This Row],[CAT1]],Tabla15[[#This Row],[CAT2]]))</f>
        <v>SEGURIDAD</v>
      </c>
      <c r="N1287" s="86" t="str">
        <f>_xlfn.XLOOKUP(Tabla15[[#This Row],[cedula]],TFECHA[cedula],TFECHA[desde],"")</f>
        <v/>
      </c>
      <c r="O1287" s="86" t="str">
        <f>_xlfn.XLOOKUP(Tabla15[[#This Row],[cedula]],TFECHA[cedula],TFECHA[hasta],"")</f>
        <v/>
      </c>
      <c r="P1287" s="34">
        <f>_xlfn.XLOOKUP(Tabla15[[#This Row],[COD]],TNOMINA[CODIGO],TNOMINA[sbruto])</f>
        <v>15000</v>
      </c>
      <c r="Q1287" s="34">
        <f>_xlfn.XLOOKUP(Tabla15[[#This Row],[COD]],TNOMINA[CODIGO],TNOMINA[ISR])</f>
        <v>0</v>
      </c>
      <c r="R1287" s="34">
        <f>_xlfn.XLOOKUP(Tabla15[[#This Row],[COD]],TNOMINA[CODIGO],TNOMINA[SFS])</f>
        <v>0</v>
      </c>
      <c r="S1287" s="34">
        <f>_xlfn.XLOOKUP(Tabla15[[#This Row],[COD]],TNOMINA[CODIGO],TNOMINA[AFP])</f>
        <v>0</v>
      </c>
      <c r="T1287" s="34">
        <f>_xlfn.XLOOKUP(Tabla15[[#This Row],[COD]],TNOMINA[CODIGO],TNOMINA[Otros Descuentos])</f>
        <v>0</v>
      </c>
      <c r="U1287" s="34">
        <f>_xlfn.XLOOKUP(Tabla15[[#This Row],[COD]],TNOMINA[CODIGO],TNOMINA[sneto])</f>
        <v>15000</v>
      </c>
      <c r="V1287" s="21" t="str" cm="1">
        <f t="array" ref="V1287">_xlfn.XLOOKUP(Tabla15[[#This Row],[cedula]],MINC_022025[NUMERO_DOCUMENTO],LEFT(MINC_022025[GENERO],1))</f>
        <v>M</v>
      </c>
      <c r="W1287" s="56" t="str">
        <f>_xlfn.XLOOKUP(Tabla15[[#This Row],[DIRECCIÓN O DEPARTAMENTO]],MINC_022025[LUGAR_FUNCIONES],MINC_022025[LUGAR_FUNCIONES_CODIGO])</f>
        <v>01.83</v>
      </c>
      <c r="X1287" s="21">
        <f>LEN(Tabla15[[#This Row],[CODIGO LUGAR]])</f>
        <v>5</v>
      </c>
      <c r="Y1287" s="21" cm="1">
        <f t="array" ref="Y1287">_xlfn.IFS(Tabla15[[#This Row],[LARGO]]=5,1,Tabla15[[#This Row],[LARGO]]=8,2,Tabla15[[#This Row],[LARGO]]=11,3,Tabla15[[#This Row],[LARGO]]=14,4,Tabla15[[#This Row],[LARGO]]=17,5,Tabla15[[#This Row],[LARGO]]=20,6)</f>
        <v>1</v>
      </c>
    </row>
    <row r="1288" spans="1:25">
      <c r="A1288" s="42" t="str">
        <f>Tabla15[[#This Row],[cedula]]&amp;Tabla15[[#This Row],[CTA]]&amp;Tabla15[[#This Row],[prog]]</f>
        <v>402269835142.1.2.2.0501</v>
      </c>
      <c r="B1288" s="21" t="s">
        <v>1788</v>
      </c>
      <c r="C1288" s="59" t="s">
        <v>1807</v>
      </c>
      <c r="D1288" s="59" t="s">
        <v>5730</v>
      </c>
      <c r="E1288" s="59" t="s">
        <v>5731</v>
      </c>
      <c r="F1288" s="59" t="s">
        <v>211</v>
      </c>
      <c r="G1288" s="59" t="s">
        <v>2307</v>
      </c>
      <c r="H1288" s="21" t="str">
        <f>_xlfn.XLOOKUP(Tabla15[[#This Row],[cedula]],MINC_022025[CATEGORIA_PROPIA],MINC_022025[FECHA_INGRESO_PRIMER_CARGO],_xlfn.XLOOKUP(Tabla15[[#This Row],[COD]],TNOMINA[CODIGO],TNOMINA[nombre]))</f>
        <v>JULIO GARCIA CONTRERAS</v>
      </c>
      <c r="I1288" s="21" t="str">
        <f>_xlfn.XLOOKUP(Tabla15[[#This Row],[cedula]],MINC_022025[CATEGORIA_PROPIA],MINC_022025[CARGO],_xlfn.XLOOKUP(Tabla15[[#This Row],[COD]],TNOMINA[CODIGO],TNOMINA[cargo]))</f>
        <v>SEGURIDAD MILITAR</v>
      </c>
      <c r="J1288" s="21" t="str">
        <f>_xlfn.XLOOKUP(Tabla15[[#This Row],[cedula]],MINC_022025[NUMERO_DOCUMENTO],MINC_022025[LUGAR_FUNCIONES])</f>
        <v>MINISTERIO DE CULTURA</v>
      </c>
      <c r="K12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8" s="21" t="str">
        <f>_xlfn.XLOOKUP(Tabla15[[#This Row],[CARGO]],TSIMPLIFICADO[CARGO],TSIMPLIFICADO[CATEGORIA DEL SERVIDOR],Tabla15[[#This Row],[TIPO]])</f>
        <v>SEGURIDAD</v>
      </c>
      <c r="M1288" s="21" t="str">
        <f>IF(Tabla15[[#This Row],[CTA]]="2.1.1.3.01","TRAMITE DE PENSION",IF(Tabla15[[#This Row],[CAT1]]&lt;&gt;"",Tabla15[[#This Row],[CAT1]],Tabla15[[#This Row],[CAT2]]))</f>
        <v>SEGURIDAD</v>
      </c>
      <c r="N1288" s="86" t="str">
        <f>_xlfn.XLOOKUP(Tabla15[[#This Row],[cedula]],TFECHA[cedula],TFECHA[desde],"")</f>
        <v/>
      </c>
      <c r="O1288" s="86" t="str">
        <f>_xlfn.XLOOKUP(Tabla15[[#This Row],[cedula]],TFECHA[cedula],TFECHA[hasta],"")</f>
        <v/>
      </c>
      <c r="P1288" s="34">
        <f>_xlfn.XLOOKUP(Tabla15[[#This Row],[COD]],TNOMINA[CODIGO],TNOMINA[sbruto])</f>
        <v>15000</v>
      </c>
      <c r="Q1288" s="34">
        <f>_xlfn.XLOOKUP(Tabla15[[#This Row],[COD]],TNOMINA[CODIGO],TNOMINA[ISR])</f>
        <v>0</v>
      </c>
      <c r="R1288" s="34">
        <f>_xlfn.XLOOKUP(Tabla15[[#This Row],[COD]],TNOMINA[CODIGO],TNOMINA[SFS])</f>
        <v>0</v>
      </c>
      <c r="S1288" s="34">
        <f>_xlfn.XLOOKUP(Tabla15[[#This Row],[COD]],TNOMINA[CODIGO],TNOMINA[AFP])</f>
        <v>0</v>
      </c>
      <c r="T1288" s="34">
        <f>_xlfn.XLOOKUP(Tabla15[[#This Row],[COD]],TNOMINA[CODIGO],TNOMINA[Otros Descuentos])</f>
        <v>0</v>
      </c>
      <c r="U1288" s="34">
        <f>_xlfn.XLOOKUP(Tabla15[[#This Row],[COD]],TNOMINA[CODIGO],TNOMINA[sneto])</f>
        <v>15000</v>
      </c>
      <c r="V1288" s="21" t="str" cm="1">
        <f t="array" ref="V1288">_xlfn.XLOOKUP(Tabla15[[#This Row],[cedula]],MINC_022025[NUMERO_DOCUMENTO],LEFT(MINC_022025[GENERO],1))</f>
        <v>M</v>
      </c>
      <c r="W1288" s="56" t="str">
        <f>_xlfn.XLOOKUP(Tabla15[[#This Row],[DIRECCIÓN O DEPARTAMENTO]],MINC_022025[LUGAR_FUNCIONES],MINC_022025[LUGAR_FUNCIONES_CODIGO])</f>
        <v>01.83</v>
      </c>
      <c r="X1288" s="21">
        <f>LEN(Tabla15[[#This Row],[CODIGO LUGAR]])</f>
        <v>5</v>
      </c>
      <c r="Y1288" s="21" cm="1">
        <f t="array" ref="Y1288">_xlfn.IFS(Tabla15[[#This Row],[LARGO]]=5,1,Tabla15[[#This Row],[LARGO]]=8,2,Tabla15[[#This Row],[LARGO]]=11,3,Tabla15[[#This Row],[LARGO]]=14,4,Tabla15[[#This Row],[LARGO]]=17,5,Tabla15[[#This Row],[LARGO]]=20,6)</f>
        <v>1</v>
      </c>
    </row>
    <row r="1289" spans="1:25">
      <c r="A1289" s="42" t="str">
        <f>Tabla15[[#This Row],[cedula]]&amp;Tabla15[[#This Row],[CTA]]&amp;Tabla15[[#This Row],[prog]]</f>
        <v>402324514312.1.2.2.0501</v>
      </c>
      <c r="B1289" s="21" t="s">
        <v>1788</v>
      </c>
      <c r="C1289" s="59" t="s">
        <v>1807</v>
      </c>
      <c r="D1289" s="59" t="s">
        <v>5730</v>
      </c>
      <c r="E1289" s="59" t="s">
        <v>5731</v>
      </c>
      <c r="F1289" s="59" t="s">
        <v>211</v>
      </c>
      <c r="G1289" s="59" t="s">
        <v>6176</v>
      </c>
      <c r="H1289" s="21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1289" s="21" t="str">
        <f>_xlfn.XLOOKUP(Tabla15[[#This Row],[cedula]],MINC_022025[CATEGORIA_PROPIA],MINC_022025[CARGO],_xlfn.XLOOKUP(Tabla15[[#This Row],[COD]],TNOMINA[CODIGO],TNOMINA[cargo]))</f>
        <v>SEGURIDAD MILITAR</v>
      </c>
      <c r="J1289" s="21" t="str">
        <f>_xlfn.XLOOKUP(Tabla15[[#This Row],[cedula]],MINC_022025[NUMERO_DOCUMENTO],MINC_022025[LUGAR_FUNCIONES])</f>
        <v>MINISTERIO DE CULTURA</v>
      </c>
      <c r="K12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89" s="21" t="str">
        <f>_xlfn.XLOOKUP(Tabla15[[#This Row],[CARGO]],TSIMPLIFICADO[CARGO],TSIMPLIFICADO[CATEGORIA DEL SERVIDOR],Tabla15[[#This Row],[TIPO]])</f>
        <v>SEGURIDAD</v>
      </c>
      <c r="M1289" s="21" t="str">
        <f>IF(Tabla15[[#This Row],[CTA]]="2.1.1.3.01","TRAMITE DE PENSION",IF(Tabla15[[#This Row],[CAT1]]&lt;&gt;"",Tabla15[[#This Row],[CAT1]],Tabla15[[#This Row],[CAT2]]))</f>
        <v>SEGURIDAD</v>
      </c>
      <c r="N1289" s="86" t="str">
        <f>_xlfn.XLOOKUP(Tabla15[[#This Row],[cedula]],TFECHA[cedula],TFECHA[desde],"")</f>
        <v/>
      </c>
      <c r="O1289" s="86" t="str">
        <f>_xlfn.XLOOKUP(Tabla15[[#This Row],[cedula]],TFECHA[cedula],TFECHA[hasta],"")</f>
        <v/>
      </c>
      <c r="P1289" s="34">
        <f>_xlfn.XLOOKUP(Tabla15[[#This Row],[COD]],TNOMINA[CODIGO],TNOMINA[sbruto])</f>
        <v>15000</v>
      </c>
      <c r="Q1289" s="34">
        <f>_xlfn.XLOOKUP(Tabla15[[#This Row],[COD]],TNOMINA[CODIGO],TNOMINA[ISR])</f>
        <v>0</v>
      </c>
      <c r="R1289" s="34">
        <f>_xlfn.XLOOKUP(Tabla15[[#This Row],[COD]],TNOMINA[CODIGO],TNOMINA[SFS])</f>
        <v>0</v>
      </c>
      <c r="S1289" s="34">
        <f>_xlfn.XLOOKUP(Tabla15[[#This Row],[COD]],TNOMINA[CODIGO],TNOMINA[AFP])</f>
        <v>0</v>
      </c>
      <c r="T1289" s="34">
        <f>_xlfn.XLOOKUP(Tabla15[[#This Row],[COD]],TNOMINA[CODIGO],TNOMINA[Otros Descuentos])</f>
        <v>0</v>
      </c>
      <c r="U1289" s="34">
        <f>_xlfn.XLOOKUP(Tabla15[[#This Row],[COD]],TNOMINA[CODIGO],TNOMINA[sneto])</f>
        <v>15000</v>
      </c>
      <c r="V1289" s="21" t="str" cm="1">
        <f t="array" ref="V1289">_xlfn.XLOOKUP(Tabla15[[#This Row],[cedula]],MINC_022025[NUMERO_DOCUMENTO],LEFT(MINC_022025[GENERO],1))</f>
        <v>M</v>
      </c>
      <c r="W1289" s="56" t="str">
        <f>_xlfn.XLOOKUP(Tabla15[[#This Row],[DIRECCIÓN O DEPARTAMENTO]],MINC_022025[LUGAR_FUNCIONES],MINC_022025[LUGAR_FUNCIONES_CODIGO])</f>
        <v>01.83</v>
      </c>
      <c r="X1289" s="21">
        <f>LEN(Tabla15[[#This Row],[CODIGO LUGAR]])</f>
        <v>5</v>
      </c>
      <c r="Y1289" s="21" cm="1">
        <f t="array" ref="Y1289">_xlfn.IFS(Tabla15[[#This Row],[LARGO]]=5,1,Tabla15[[#This Row],[LARGO]]=8,2,Tabla15[[#This Row],[LARGO]]=11,3,Tabla15[[#This Row],[LARGO]]=14,4,Tabla15[[#This Row],[LARGO]]=17,5,Tabla15[[#This Row],[LARGO]]=20,6)</f>
        <v>1</v>
      </c>
    </row>
    <row r="1290" spans="1:25">
      <c r="A1290" s="42" t="str">
        <f>Tabla15[[#This Row],[cedula]]&amp;Tabla15[[#This Row],[CTA]]&amp;Tabla15[[#This Row],[prog]]</f>
        <v>012009455562.1.2.2.0501</v>
      </c>
      <c r="B1290" s="21" t="s">
        <v>1788</v>
      </c>
      <c r="C1290" s="59" t="s">
        <v>1807</v>
      </c>
      <c r="D1290" s="59" t="s">
        <v>5730</v>
      </c>
      <c r="E1290" s="59" t="s">
        <v>5731</v>
      </c>
      <c r="F1290" s="59" t="s">
        <v>211</v>
      </c>
      <c r="G1290" s="59" t="s">
        <v>1865</v>
      </c>
      <c r="H1290" s="21" t="str">
        <f>_xlfn.XLOOKUP(Tabla15[[#This Row],[cedula]],MINC_022025[CATEGORIA_PROPIA],MINC_022025[FECHA_INGRESO_PRIMER_CARGO],_xlfn.XLOOKUP(Tabla15[[#This Row],[COD]],TNOMINA[CODIGO],TNOMINA[nombre]))</f>
        <v>MARTIR ADAMES PERALTA</v>
      </c>
      <c r="I1290" s="21" t="str">
        <f>_xlfn.XLOOKUP(Tabla15[[#This Row],[cedula]],MINC_022025[CATEGORIA_PROPIA],MINC_022025[CARGO],_xlfn.XLOOKUP(Tabla15[[#This Row],[COD]],TNOMINA[CODIGO],TNOMINA[cargo]))</f>
        <v>SEGURIDAD MILITAR</v>
      </c>
      <c r="J1290" s="21" t="str">
        <f>_xlfn.XLOOKUP(Tabla15[[#This Row],[cedula]],MINC_022025[NUMERO_DOCUMENTO],MINC_022025[LUGAR_FUNCIONES])</f>
        <v>MINISTERIO DE CULTURA</v>
      </c>
      <c r="K12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0" s="21" t="str">
        <f>_xlfn.XLOOKUP(Tabla15[[#This Row],[CARGO]],TSIMPLIFICADO[CARGO],TSIMPLIFICADO[CATEGORIA DEL SERVIDOR],Tabla15[[#This Row],[TIPO]])</f>
        <v>SEGURIDAD</v>
      </c>
      <c r="M1290" s="21" t="str">
        <f>IF(Tabla15[[#This Row],[CTA]]="2.1.1.3.01","TRAMITE DE PENSION",IF(Tabla15[[#This Row],[CAT1]]&lt;&gt;"",Tabla15[[#This Row],[CAT1]],Tabla15[[#This Row],[CAT2]]))</f>
        <v>SEGURIDAD</v>
      </c>
      <c r="N1290" s="86" t="str">
        <f>_xlfn.XLOOKUP(Tabla15[[#This Row],[cedula]],TFECHA[cedula],TFECHA[desde],"")</f>
        <v/>
      </c>
      <c r="O1290" s="86" t="str">
        <f>_xlfn.XLOOKUP(Tabla15[[#This Row],[cedula]],TFECHA[cedula],TFECHA[hasta],"")</f>
        <v/>
      </c>
      <c r="P1290" s="34">
        <f>_xlfn.XLOOKUP(Tabla15[[#This Row],[COD]],TNOMINA[CODIGO],TNOMINA[sbruto])</f>
        <v>15000</v>
      </c>
      <c r="Q1290" s="34">
        <f>_xlfn.XLOOKUP(Tabla15[[#This Row],[COD]],TNOMINA[CODIGO],TNOMINA[ISR])</f>
        <v>0</v>
      </c>
      <c r="R1290" s="34">
        <f>_xlfn.XLOOKUP(Tabla15[[#This Row],[COD]],TNOMINA[CODIGO],TNOMINA[SFS])</f>
        <v>0</v>
      </c>
      <c r="S1290" s="34">
        <f>_xlfn.XLOOKUP(Tabla15[[#This Row],[COD]],TNOMINA[CODIGO],TNOMINA[AFP])</f>
        <v>0</v>
      </c>
      <c r="T1290" s="34">
        <f>_xlfn.XLOOKUP(Tabla15[[#This Row],[COD]],TNOMINA[CODIGO],TNOMINA[Otros Descuentos])</f>
        <v>0</v>
      </c>
      <c r="U1290" s="34">
        <f>_xlfn.XLOOKUP(Tabla15[[#This Row],[COD]],TNOMINA[CODIGO],TNOMINA[sneto])</f>
        <v>15000</v>
      </c>
      <c r="V1290" s="21" t="str" cm="1">
        <f t="array" ref="V1290">_xlfn.XLOOKUP(Tabla15[[#This Row],[cedula]],MINC_022025[NUMERO_DOCUMENTO],LEFT(MINC_022025[GENERO],1))</f>
        <v>M</v>
      </c>
      <c r="W1290" s="56" t="str">
        <f>_xlfn.XLOOKUP(Tabla15[[#This Row],[DIRECCIÓN O DEPARTAMENTO]],MINC_022025[LUGAR_FUNCIONES],MINC_022025[LUGAR_FUNCIONES_CODIGO])</f>
        <v>01.83</v>
      </c>
      <c r="X1290" s="21">
        <f>LEN(Tabla15[[#This Row],[CODIGO LUGAR]])</f>
        <v>5</v>
      </c>
      <c r="Y1290" s="21" cm="1">
        <f t="array" ref="Y1290">_xlfn.IFS(Tabla15[[#This Row],[LARGO]]=5,1,Tabla15[[#This Row],[LARGO]]=8,2,Tabla15[[#This Row],[LARGO]]=11,3,Tabla15[[#This Row],[LARGO]]=14,4,Tabla15[[#This Row],[LARGO]]=17,5,Tabla15[[#This Row],[LARGO]]=20,6)</f>
        <v>1</v>
      </c>
    </row>
    <row r="1291" spans="1:25">
      <c r="A1291" s="42" t="str">
        <f>Tabla15[[#This Row],[cedula]]&amp;Tabla15[[#This Row],[CTA]]&amp;Tabla15[[#This Row],[prog]]</f>
        <v>020001169842.1.2.2.0501</v>
      </c>
      <c r="B1291" s="21" t="s">
        <v>1788</v>
      </c>
      <c r="C1291" s="59" t="s">
        <v>1807</v>
      </c>
      <c r="D1291" s="59" t="s">
        <v>5730</v>
      </c>
      <c r="E1291" s="59" t="s">
        <v>5731</v>
      </c>
      <c r="F1291" s="59" t="s">
        <v>211</v>
      </c>
      <c r="G1291" s="59" t="s">
        <v>1769</v>
      </c>
      <c r="H1291" s="21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1291" s="21" t="str">
        <f>_xlfn.XLOOKUP(Tabla15[[#This Row],[cedula]],MINC_022025[CATEGORIA_PROPIA],MINC_022025[CARGO],_xlfn.XLOOKUP(Tabla15[[#This Row],[COD]],TNOMINA[CODIGO],TNOMINA[cargo]))</f>
        <v>SEGURIDAD MILITAR</v>
      </c>
      <c r="J1291" s="21" t="str">
        <f>_xlfn.XLOOKUP(Tabla15[[#This Row],[cedula]],MINC_022025[NUMERO_DOCUMENTO],MINC_022025[LUGAR_FUNCIONES])</f>
        <v>MINISTERIO DE CULTURA</v>
      </c>
      <c r="K12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1" s="21" t="str">
        <f>_xlfn.XLOOKUP(Tabla15[[#This Row],[CARGO]],TSIMPLIFICADO[CARGO],TSIMPLIFICADO[CATEGORIA DEL SERVIDOR],Tabla15[[#This Row],[TIPO]])</f>
        <v>SEGURIDAD</v>
      </c>
      <c r="M1291" s="21" t="str">
        <f>IF(Tabla15[[#This Row],[CTA]]="2.1.1.3.01","TRAMITE DE PENSION",IF(Tabla15[[#This Row],[CAT1]]&lt;&gt;"",Tabla15[[#This Row],[CAT1]],Tabla15[[#This Row],[CAT2]]))</f>
        <v>SEGURIDAD</v>
      </c>
      <c r="N1291" s="86" t="str">
        <f>_xlfn.XLOOKUP(Tabla15[[#This Row],[cedula]],TFECHA[cedula],TFECHA[desde],"")</f>
        <v/>
      </c>
      <c r="O1291" s="86" t="str">
        <f>_xlfn.XLOOKUP(Tabla15[[#This Row],[cedula]],TFECHA[cedula],TFECHA[hasta],"")</f>
        <v/>
      </c>
      <c r="P1291" s="34">
        <f>_xlfn.XLOOKUP(Tabla15[[#This Row],[COD]],TNOMINA[CODIGO],TNOMINA[sbruto])</f>
        <v>15000</v>
      </c>
      <c r="Q1291" s="34">
        <f>_xlfn.XLOOKUP(Tabla15[[#This Row],[COD]],TNOMINA[CODIGO],TNOMINA[ISR])</f>
        <v>0</v>
      </c>
      <c r="R1291" s="34">
        <f>_xlfn.XLOOKUP(Tabla15[[#This Row],[COD]],TNOMINA[CODIGO],TNOMINA[SFS])</f>
        <v>0</v>
      </c>
      <c r="S1291" s="34">
        <f>_xlfn.XLOOKUP(Tabla15[[#This Row],[COD]],TNOMINA[CODIGO],TNOMINA[AFP])</f>
        <v>0</v>
      </c>
      <c r="T1291" s="34">
        <f>_xlfn.XLOOKUP(Tabla15[[#This Row],[COD]],TNOMINA[CODIGO],TNOMINA[Otros Descuentos])</f>
        <v>0</v>
      </c>
      <c r="U1291" s="34">
        <f>_xlfn.XLOOKUP(Tabla15[[#This Row],[COD]],TNOMINA[CODIGO],TNOMINA[sneto])</f>
        <v>15000</v>
      </c>
      <c r="V1291" s="21" t="str" cm="1">
        <f t="array" ref="V1291">_xlfn.XLOOKUP(Tabla15[[#This Row],[cedula]],MINC_022025[NUMERO_DOCUMENTO],LEFT(MINC_022025[GENERO],1))</f>
        <v>M</v>
      </c>
      <c r="W1291" s="56" t="str">
        <f>_xlfn.XLOOKUP(Tabla15[[#This Row],[DIRECCIÓN O DEPARTAMENTO]],MINC_022025[LUGAR_FUNCIONES],MINC_022025[LUGAR_FUNCIONES_CODIGO])</f>
        <v>01.83</v>
      </c>
      <c r="X1291" s="21">
        <f>LEN(Tabla15[[#This Row],[CODIGO LUGAR]])</f>
        <v>5</v>
      </c>
      <c r="Y1291" s="21" cm="1">
        <f t="array" ref="Y1291">_xlfn.IFS(Tabla15[[#This Row],[LARGO]]=5,1,Tabla15[[#This Row],[LARGO]]=8,2,Tabla15[[#This Row],[LARGO]]=11,3,Tabla15[[#This Row],[LARGO]]=14,4,Tabla15[[#This Row],[LARGO]]=17,5,Tabla15[[#This Row],[LARGO]]=20,6)</f>
        <v>1</v>
      </c>
    </row>
    <row r="1292" spans="1:25">
      <c r="A1292" s="42" t="str">
        <f>Tabla15[[#This Row],[cedula]]&amp;Tabla15[[#This Row],[CTA]]&amp;Tabla15[[#This Row],[prog]]</f>
        <v>011002934872.1.2.2.0501</v>
      </c>
      <c r="B1292" s="21" t="s">
        <v>1788</v>
      </c>
      <c r="C1292" s="59" t="s">
        <v>1807</v>
      </c>
      <c r="D1292" s="59" t="s">
        <v>5730</v>
      </c>
      <c r="E1292" s="59" t="s">
        <v>5731</v>
      </c>
      <c r="F1292" s="59" t="s">
        <v>211</v>
      </c>
      <c r="G1292" s="59" t="s">
        <v>3026</v>
      </c>
      <c r="H1292" s="21" t="str">
        <f>_xlfn.XLOOKUP(Tabla15[[#This Row],[cedula]],MINC_022025[CATEGORIA_PROPIA],MINC_022025[FECHA_INGRESO_PRIMER_CARGO],_xlfn.XLOOKUP(Tabla15[[#This Row],[COD]],TNOMINA[CODIGO],TNOMINA[nombre]))</f>
        <v>NATANAEL MONTERO LEBRON</v>
      </c>
      <c r="I1292" s="21" t="str">
        <f>_xlfn.XLOOKUP(Tabla15[[#This Row],[cedula]],MINC_022025[CATEGORIA_PROPIA],MINC_022025[CARGO],_xlfn.XLOOKUP(Tabla15[[#This Row],[COD]],TNOMINA[CODIGO],TNOMINA[cargo]))</f>
        <v>SEGURIDAD MILITAR</v>
      </c>
      <c r="J1292" s="21" t="str">
        <f>_xlfn.XLOOKUP(Tabla15[[#This Row],[cedula]],MINC_022025[NUMERO_DOCUMENTO],MINC_022025[LUGAR_FUNCIONES])</f>
        <v>MINISTERIO DE CULTURA</v>
      </c>
      <c r="K12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2" s="21" t="str">
        <f>_xlfn.XLOOKUP(Tabla15[[#This Row],[CARGO]],TSIMPLIFICADO[CARGO],TSIMPLIFICADO[CATEGORIA DEL SERVIDOR],Tabla15[[#This Row],[TIPO]])</f>
        <v>SEGURIDAD</v>
      </c>
      <c r="M1292" s="21" t="str">
        <f>IF(Tabla15[[#This Row],[CTA]]="2.1.1.3.01","TRAMITE DE PENSION",IF(Tabla15[[#This Row],[CAT1]]&lt;&gt;"",Tabla15[[#This Row],[CAT1]],Tabla15[[#This Row],[CAT2]]))</f>
        <v>SEGURIDAD</v>
      </c>
      <c r="N1292" s="86" t="str">
        <f>_xlfn.XLOOKUP(Tabla15[[#This Row],[cedula]],TFECHA[cedula],TFECHA[desde],"")</f>
        <v/>
      </c>
      <c r="O1292" s="86" t="str">
        <f>_xlfn.XLOOKUP(Tabla15[[#This Row],[cedula]],TFECHA[cedula],TFECHA[hasta],"")</f>
        <v/>
      </c>
      <c r="P1292" s="34">
        <f>_xlfn.XLOOKUP(Tabla15[[#This Row],[COD]],TNOMINA[CODIGO],TNOMINA[sbruto])</f>
        <v>15000</v>
      </c>
      <c r="Q1292" s="34">
        <f>_xlfn.XLOOKUP(Tabla15[[#This Row],[COD]],TNOMINA[CODIGO],TNOMINA[ISR])</f>
        <v>0</v>
      </c>
      <c r="R1292" s="34">
        <f>_xlfn.XLOOKUP(Tabla15[[#This Row],[COD]],TNOMINA[CODIGO],TNOMINA[SFS])</f>
        <v>0</v>
      </c>
      <c r="S1292" s="34">
        <f>_xlfn.XLOOKUP(Tabla15[[#This Row],[COD]],TNOMINA[CODIGO],TNOMINA[AFP])</f>
        <v>0</v>
      </c>
      <c r="T1292" s="34">
        <f>_xlfn.XLOOKUP(Tabla15[[#This Row],[COD]],TNOMINA[CODIGO],TNOMINA[Otros Descuentos])</f>
        <v>0</v>
      </c>
      <c r="U1292" s="34">
        <f>_xlfn.XLOOKUP(Tabla15[[#This Row],[COD]],TNOMINA[CODIGO],TNOMINA[sneto])</f>
        <v>15000</v>
      </c>
      <c r="V1292" s="21" t="str" cm="1">
        <f t="array" ref="V1292">_xlfn.XLOOKUP(Tabla15[[#This Row],[cedula]],MINC_022025[NUMERO_DOCUMENTO],LEFT(MINC_022025[GENERO],1))</f>
        <v>M</v>
      </c>
      <c r="W1292" s="56" t="str">
        <f>_xlfn.XLOOKUP(Tabla15[[#This Row],[DIRECCIÓN O DEPARTAMENTO]],MINC_022025[LUGAR_FUNCIONES],MINC_022025[LUGAR_FUNCIONES_CODIGO])</f>
        <v>01.83</v>
      </c>
      <c r="X1292" s="21">
        <f>LEN(Tabla15[[#This Row],[CODIGO LUGAR]])</f>
        <v>5</v>
      </c>
      <c r="Y1292" s="21" cm="1">
        <f t="array" ref="Y1292">_xlfn.IFS(Tabla15[[#This Row],[LARGO]]=5,1,Tabla15[[#This Row],[LARGO]]=8,2,Tabla15[[#This Row],[LARGO]]=11,3,Tabla15[[#This Row],[LARGO]]=14,4,Tabla15[[#This Row],[LARGO]]=17,5,Tabla15[[#This Row],[LARGO]]=20,6)</f>
        <v>1</v>
      </c>
    </row>
    <row r="1293" spans="1:25">
      <c r="A1293" s="42" t="str">
        <f>Tabla15[[#This Row],[cedula]]&amp;Tabla15[[#This Row],[CTA]]&amp;Tabla15[[#This Row],[prog]]</f>
        <v>002009525052.1.2.2.0501</v>
      </c>
      <c r="B1293" s="21" t="s">
        <v>1788</v>
      </c>
      <c r="C1293" s="59" t="s">
        <v>1807</v>
      </c>
      <c r="D1293" s="59" t="s">
        <v>5730</v>
      </c>
      <c r="E1293" s="59" t="s">
        <v>5731</v>
      </c>
      <c r="F1293" s="59" t="s">
        <v>211</v>
      </c>
      <c r="G1293" s="59" t="s">
        <v>1899</v>
      </c>
      <c r="H1293" s="21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1293" s="21" t="str">
        <f>_xlfn.XLOOKUP(Tabla15[[#This Row],[cedula]],MINC_022025[CATEGORIA_PROPIA],MINC_022025[CARGO],_xlfn.XLOOKUP(Tabla15[[#This Row],[COD]],TNOMINA[CODIGO],TNOMINA[cargo]))</f>
        <v>SEGURIDAD MILITAR</v>
      </c>
      <c r="J1293" s="21" t="str">
        <f>_xlfn.XLOOKUP(Tabla15[[#This Row],[cedula]],MINC_022025[NUMERO_DOCUMENTO],MINC_022025[LUGAR_FUNCIONES])</f>
        <v>MINISTERIO DE CULTURA</v>
      </c>
      <c r="K12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3" s="21" t="str">
        <f>_xlfn.XLOOKUP(Tabla15[[#This Row],[CARGO]],TSIMPLIFICADO[CARGO],TSIMPLIFICADO[CATEGORIA DEL SERVIDOR],Tabla15[[#This Row],[TIPO]])</f>
        <v>SEGURIDAD</v>
      </c>
      <c r="M1293" s="21" t="str">
        <f>IF(Tabla15[[#This Row],[CTA]]="2.1.1.3.01","TRAMITE DE PENSION",IF(Tabla15[[#This Row],[CAT1]]&lt;&gt;"",Tabla15[[#This Row],[CAT1]],Tabla15[[#This Row],[CAT2]]))</f>
        <v>SEGURIDAD</v>
      </c>
      <c r="N1293" s="86" t="str">
        <f>_xlfn.XLOOKUP(Tabla15[[#This Row],[cedula]],TFECHA[cedula],TFECHA[desde],"")</f>
        <v/>
      </c>
      <c r="O1293" s="86" t="str">
        <f>_xlfn.XLOOKUP(Tabla15[[#This Row],[cedula]],TFECHA[cedula],TFECHA[hasta],"")</f>
        <v/>
      </c>
      <c r="P1293" s="34">
        <f>_xlfn.XLOOKUP(Tabla15[[#This Row],[COD]],TNOMINA[CODIGO],TNOMINA[sbruto])</f>
        <v>15000</v>
      </c>
      <c r="Q1293" s="34">
        <f>_xlfn.XLOOKUP(Tabla15[[#This Row],[COD]],TNOMINA[CODIGO],TNOMINA[ISR])</f>
        <v>0</v>
      </c>
      <c r="R1293" s="34">
        <f>_xlfn.XLOOKUP(Tabla15[[#This Row],[COD]],TNOMINA[CODIGO],TNOMINA[SFS])</f>
        <v>0</v>
      </c>
      <c r="S1293" s="34">
        <f>_xlfn.XLOOKUP(Tabla15[[#This Row],[COD]],TNOMINA[CODIGO],TNOMINA[AFP])</f>
        <v>0</v>
      </c>
      <c r="T1293" s="34">
        <f>_xlfn.XLOOKUP(Tabla15[[#This Row],[COD]],TNOMINA[CODIGO],TNOMINA[Otros Descuentos])</f>
        <v>0</v>
      </c>
      <c r="U1293" s="34">
        <f>_xlfn.XLOOKUP(Tabla15[[#This Row],[COD]],TNOMINA[CODIGO],TNOMINA[sneto])</f>
        <v>15000</v>
      </c>
      <c r="V1293" s="21" t="str" cm="1">
        <f t="array" ref="V1293">_xlfn.XLOOKUP(Tabla15[[#This Row],[cedula]],MINC_022025[NUMERO_DOCUMENTO],LEFT(MINC_022025[GENERO],1))</f>
        <v>M</v>
      </c>
      <c r="W1293" s="56" t="str">
        <f>_xlfn.XLOOKUP(Tabla15[[#This Row],[DIRECCIÓN O DEPARTAMENTO]],MINC_022025[LUGAR_FUNCIONES],MINC_022025[LUGAR_FUNCIONES_CODIGO])</f>
        <v>01.83</v>
      </c>
      <c r="X1293" s="21">
        <f>LEN(Tabla15[[#This Row],[CODIGO LUGAR]])</f>
        <v>5</v>
      </c>
      <c r="Y1293" s="21" cm="1">
        <f t="array" ref="Y1293">_xlfn.IFS(Tabla15[[#This Row],[LARGO]]=5,1,Tabla15[[#This Row],[LARGO]]=8,2,Tabla15[[#This Row],[LARGO]]=11,3,Tabla15[[#This Row],[LARGO]]=14,4,Tabla15[[#This Row],[LARGO]]=17,5,Tabla15[[#This Row],[LARGO]]=20,6)</f>
        <v>1</v>
      </c>
    </row>
    <row r="1294" spans="1:25">
      <c r="A1294" s="42" t="str">
        <f>Tabla15[[#This Row],[cedula]]&amp;Tabla15[[#This Row],[CTA]]&amp;Tabla15[[#This Row],[prog]]</f>
        <v>028006269842.1.2.2.0501</v>
      </c>
      <c r="B1294" s="21" t="s">
        <v>1788</v>
      </c>
      <c r="C1294" s="59" t="s">
        <v>1807</v>
      </c>
      <c r="D1294" s="59" t="s">
        <v>5730</v>
      </c>
      <c r="E1294" s="59" t="s">
        <v>5731</v>
      </c>
      <c r="F1294" s="59" t="s">
        <v>211</v>
      </c>
      <c r="G1294" s="59" t="s">
        <v>1773</v>
      </c>
      <c r="H1294" s="21" t="str">
        <f>_xlfn.XLOOKUP(Tabla15[[#This Row],[cedula]],MINC_022025[CATEGORIA_PROPIA],MINC_022025[FECHA_INGRESO_PRIMER_CARGO],_xlfn.XLOOKUP(Tabla15[[#This Row],[COD]],TNOMINA[CODIGO],TNOMINA[nombre]))</f>
        <v>RAMON PERDOMO GONZALEZ</v>
      </c>
      <c r="I1294" s="21" t="str">
        <f>_xlfn.XLOOKUP(Tabla15[[#This Row],[cedula]],MINC_022025[CATEGORIA_PROPIA],MINC_022025[CARGO],_xlfn.XLOOKUP(Tabla15[[#This Row],[COD]],TNOMINA[CODIGO],TNOMINA[cargo]))</f>
        <v>SEGURIDAD MILITAR</v>
      </c>
      <c r="J1294" s="21" t="str">
        <f>_xlfn.XLOOKUP(Tabla15[[#This Row],[cedula]],MINC_022025[NUMERO_DOCUMENTO],MINC_022025[LUGAR_FUNCIONES])</f>
        <v>MINISTERIO DE CULTURA</v>
      </c>
      <c r="K12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4" s="21" t="str">
        <f>_xlfn.XLOOKUP(Tabla15[[#This Row],[CARGO]],TSIMPLIFICADO[CARGO],TSIMPLIFICADO[CATEGORIA DEL SERVIDOR],Tabla15[[#This Row],[TIPO]])</f>
        <v>SEGURIDAD</v>
      </c>
      <c r="M1294" s="21" t="str">
        <f>IF(Tabla15[[#This Row],[CTA]]="2.1.1.3.01","TRAMITE DE PENSION",IF(Tabla15[[#This Row],[CAT1]]&lt;&gt;"",Tabla15[[#This Row],[CAT1]],Tabla15[[#This Row],[CAT2]]))</f>
        <v>SEGURIDAD</v>
      </c>
      <c r="N1294" s="86" t="str">
        <f>_xlfn.XLOOKUP(Tabla15[[#This Row],[cedula]],TFECHA[cedula],TFECHA[desde],"")</f>
        <v/>
      </c>
      <c r="O1294" s="86" t="str">
        <f>_xlfn.XLOOKUP(Tabla15[[#This Row],[cedula]],TFECHA[cedula],TFECHA[hasta],"")</f>
        <v/>
      </c>
      <c r="P1294" s="34">
        <f>_xlfn.XLOOKUP(Tabla15[[#This Row],[COD]],TNOMINA[CODIGO],TNOMINA[sbruto])</f>
        <v>15000</v>
      </c>
      <c r="Q1294" s="34">
        <f>_xlfn.XLOOKUP(Tabla15[[#This Row],[COD]],TNOMINA[CODIGO],TNOMINA[ISR])</f>
        <v>0</v>
      </c>
      <c r="R1294" s="34">
        <f>_xlfn.XLOOKUP(Tabla15[[#This Row],[COD]],TNOMINA[CODIGO],TNOMINA[SFS])</f>
        <v>0</v>
      </c>
      <c r="S1294" s="34">
        <f>_xlfn.XLOOKUP(Tabla15[[#This Row],[COD]],TNOMINA[CODIGO],TNOMINA[AFP])</f>
        <v>0</v>
      </c>
      <c r="T1294" s="34">
        <f>_xlfn.XLOOKUP(Tabla15[[#This Row],[COD]],TNOMINA[CODIGO],TNOMINA[Otros Descuentos])</f>
        <v>0</v>
      </c>
      <c r="U1294" s="34">
        <f>_xlfn.XLOOKUP(Tabla15[[#This Row],[COD]],TNOMINA[CODIGO],TNOMINA[sneto])</f>
        <v>15000</v>
      </c>
      <c r="V1294" s="21" t="str" cm="1">
        <f t="array" ref="V1294">_xlfn.XLOOKUP(Tabla15[[#This Row],[cedula]],MINC_022025[NUMERO_DOCUMENTO],LEFT(MINC_022025[GENERO],1))</f>
        <v>M</v>
      </c>
      <c r="W1294" s="56" t="str">
        <f>_xlfn.XLOOKUP(Tabla15[[#This Row],[DIRECCIÓN O DEPARTAMENTO]],MINC_022025[LUGAR_FUNCIONES],MINC_022025[LUGAR_FUNCIONES_CODIGO])</f>
        <v>01.83</v>
      </c>
      <c r="X1294" s="21">
        <f>LEN(Tabla15[[#This Row],[CODIGO LUGAR]])</f>
        <v>5</v>
      </c>
      <c r="Y1294" s="21" cm="1">
        <f t="array" ref="Y1294">_xlfn.IFS(Tabla15[[#This Row],[LARGO]]=5,1,Tabla15[[#This Row],[LARGO]]=8,2,Tabla15[[#This Row],[LARGO]]=11,3,Tabla15[[#This Row],[LARGO]]=14,4,Tabla15[[#This Row],[LARGO]]=17,5,Tabla15[[#This Row],[LARGO]]=20,6)</f>
        <v>1</v>
      </c>
    </row>
    <row r="1295" spans="1:25">
      <c r="A1295" s="42" t="str">
        <f>Tabla15[[#This Row],[cedula]]&amp;Tabla15[[#This Row],[CTA]]&amp;Tabla15[[#This Row],[prog]]</f>
        <v>402204518562.1.2.2.0501</v>
      </c>
      <c r="B1295" s="21" t="s">
        <v>1788</v>
      </c>
      <c r="C1295" s="35" t="s">
        <v>1807</v>
      </c>
      <c r="D1295" s="35" t="s">
        <v>5730</v>
      </c>
      <c r="E1295" s="60" t="s">
        <v>5731</v>
      </c>
      <c r="F1295" s="35" t="s">
        <v>211</v>
      </c>
      <c r="G1295" s="35" t="s">
        <v>6131</v>
      </c>
      <c r="H1295" s="21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1295" s="21" t="str">
        <f>_xlfn.XLOOKUP(Tabla15[[#This Row],[cedula]],MINC_022025[CATEGORIA_PROPIA],MINC_022025[CARGO],_xlfn.XLOOKUP(Tabla15[[#This Row],[COD]],TNOMINA[CODIGO],TNOMINA[cargo]))</f>
        <v>SEGURIDAD MILITAR</v>
      </c>
      <c r="J1295" s="21" t="str">
        <f>_xlfn.XLOOKUP(Tabla15[[#This Row],[cedula]],MINC_022025[NUMERO_DOCUMENTO],MINC_022025[LUGAR_FUNCIONES])</f>
        <v>MINISTERIO DE CULTURA</v>
      </c>
      <c r="K12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5" s="21" t="str">
        <f>_xlfn.XLOOKUP(Tabla15[[#This Row],[CARGO]],TSIMPLIFICADO[CARGO],TSIMPLIFICADO[CATEGORIA DEL SERVIDOR],Tabla15[[#This Row],[TIPO]])</f>
        <v>SEGURIDAD</v>
      </c>
      <c r="M1295" s="21" t="str">
        <f>IF(Tabla15[[#This Row],[CTA]]="2.1.1.3.01","TRAMITE DE PENSION",IF(Tabla15[[#This Row],[CAT1]]&lt;&gt;"",Tabla15[[#This Row],[CAT1]],Tabla15[[#This Row],[CAT2]]))</f>
        <v>SEGURIDAD</v>
      </c>
      <c r="N1295" s="86" t="str">
        <f>_xlfn.XLOOKUP(Tabla15[[#This Row],[cedula]],TFECHA[cedula],TFECHA[desde],"")</f>
        <v/>
      </c>
      <c r="O1295" s="86" t="str">
        <f>_xlfn.XLOOKUP(Tabla15[[#This Row],[cedula]],TFECHA[cedula],TFECHA[hasta],"")</f>
        <v/>
      </c>
      <c r="P1295" s="34">
        <f>_xlfn.XLOOKUP(Tabla15[[#This Row],[COD]],TNOMINA[CODIGO],TNOMINA[sbruto])</f>
        <v>15000</v>
      </c>
      <c r="Q1295" s="34">
        <f>_xlfn.XLOOKUP(Tabla15[[#This Row],[COD]],TNOMINA[CODIGO],TNOMINA[ISR])</f>
        <v>0</v>
      </c>
      <c r="R1295" s="34">
        <f>_xlfn.XLOOKUP(Tabla15[[#This Row],[COD]],TNOMINA[CODIGO],TNOMINA[SFS])</f>
        <v>0</v>
      </c>
      <c r="S1295" s="34">
        <f>_xlfn.XLOOKUP(Tabla15[[#This Row],[COD]],TNOMINA[CODIGO],TNOMINA[AFP])</f>
        <v>0</v>
      </c>
      <c r="T1295" s="34">
        <f>_xlfn.XLOOKUP(Tabla15[[#This Row],[COD]],TNOMINA[CODIGO],TNOMINA[Otros Descuentos])</f>
        <v>0</v>
      </c>
      <c r="U1295" s="34">
        <f>_xlfn.XLOOKUP(Tabla15[[#This Row],[COD]],TNOMINA[CODIGO],TNOMINA[sneto])</f>
        <v>15000</v>
      </c>
      <c r="V1295" s="21" t="str" cm="1">
        <f t="array" ref="V1295">_xlfn.XLOOKUP(Tabla15[[#This Row],[cedula]],MINC_022025[NUMERO_DOCUMENTO],LEFT(MINC_022025[GENERO],1))</f>
        <v>F</v>
      </c>
      <c r="W1295" s="56" t="str">
        <f>_xlfn.XLOOKUP(Tabla15[[#This Row],[DIRECCIÓN O DEPARTAMENTO]],MINC_022025[LUGAR_FUNCIONES],MINC_022025[LUGAR_FUNCIONES_CODIGO])</f>
        <v>01.83</v>
      </c>
      <c r="X1295" s="21">
        <f>LEN(Tabla15[[#This Row],[CODIGO LUGAR]])</f>
        <v>5</v>
      </c>
      <c r="Y1295" s="21" cm="1">
        <f t="array" ref="Y1295">_xlfn.IFS(Tabla15[[#This Row],[LARGO]]=5,1,Tabla15[[#This Row],[LARGO]]=8,2,Tabla15[[#This Row],[LARGO]]=11,3,Tabla15[[#This Row],[LARGO]]=14,4,Tabla15[[#This Row],[LARGO]]=17,5,Tabla15[[#This Row],[LARGO]]=20,6)</f>
        <v>1</v>
      </c>
    </row>
    <row r="1296" spans="1:25">
      <c r="A1296" s="42" t="str">
        <f>Tabla15[[#This Row],[cedula]]&amp;Tabla15[[#This Row],[CTA]]&amp;Tabla15[[#This Row],[prog]]</f>
        <v>001137354192.1.2.2.0501</v>
      </c>
      <c r="B1296" s="21" t="s">
        <v>1788</v>
      </c>
      <c r="C1296" s="59" t="s">
        <v>1807</v>
      </c>
      <c r="D1296" s="59" t="s">
        <v>5730</v>
      </c>
      <c r="E1296" s="59" t="s">
        <v>5731</v>
      </c>
      <c r="F1296" s="59" t="s">
        <v>211</v>
      </c>
      <c r="G1296" s="59" t="s">
        <v>2525</v>
      </c>
      <c r="H1296" s="21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1296" s="21" t="str">
        <f>_xlfn.XLOOKUP(Tabla15[[#This Row],[cedula]],MINC_022025[CATEGORIA_PROPIA],MINC_022025[CARGO],_xlfn.XLOOKUP(Tabla15[[#This Row],[COD]],TNOMINA[CODIGO],TNOMINA[cargo]))</f>
        <v>SEGURIDAD MILITAR</v>
      </c>
      <c r="J1296" s="21" t="str">
        <f>_xlfn.XLOOKUP(Tabla15[[#This Row],[cedula]],MINC_022025[NUMERO_DOCUMENTO],MINC_022025[LUGAR_FUNCIONES])</f>
        <v>MINISTERIO DE CULTURA</v>
      </c>
      <c r="K12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6" s="21" t="str">
        <f>_xlfn.XLOOKUP(Tabla15[[#This Row],[CARGO]],TSIMPLIFICADO[CARGO],TSIMPLIFICADO[CATEGORIA DEL SERVIDOR],Tabla15[[#This Row],[TIPO]])</f>
        <v>SEGURIDAD</v>
      </c>
      <c r="M1296" s="21" t="str">
        <f>IF(Tabla15[[#This Row],[CTA]]="2.1.1.3.01","TRAMITE DE PENSION",IF(Tabla15[[#This Row],[CAT1]]&lt;&gt;"",Tabla15[[#This Row],[CAT1]],Tabla15[[#This Row],[CAT2]]))</f>
        <v>SEGURIDAD</v>
      </c>
      <c r="N1296" s="86" t="str">
        <f>_xlfn.XLOOKUP(Tabla15[[#This Row],[cedula]],TFECHA[cedula],TFECHA[desde],"")</f>
        <v/>
      </c>
      <c r="O1296" s="86" t="str">
        <f>_xlfn.XLOOKUP(Tabla15[[#This Row],[cedula]],TFECHA[cedula],TFECHA[hasta],"")</f>
        <v/>
      </c>
      <c r="P1296" s="34">
        <f>_xlfn.XLOOKUP(Tabla15[[#This Row],[COD]],TNOMINA[CODIGO],TNOMINA[sbruto])</f>
        <v>15000</v>
      </c>
      <c r="Q1296" s="34">
        <f>_xlfn.XLOOKUP(Tabla15[[#This Row],[COD]],TNOMINA[CODIGO],TNOMINA[ISR])</f>
        <v>0</v>
      </c>
      <c r="R1296" s="34">
        <f>_xlfn.XLOOKUP(Tabla15[[#This Row],[COD]],TNOMINA[CODIGO],TNOMINA[SFS])</f>
        <v>0</v>
      </c>
      <c r="S1296" s="34">
        <f>_xlfn.XLOOKUP(Tabla15[[#This Row],[COD]],TNOMINA[CODIGO],TNOMINA[AFP])</f>
        <v>0</v>
      </c>
      <c r="T1296" s="34">
        <f>_xlfn.XLOOKUP(Tabla15[[#This Row],[COD]],TNOMINA[CODIGO],TNOMINA[Otros Descuentos])</f>
        <v>0</v>
      </c>
      <c r="U1296" s="34">
        <f>_xlfn.XLOOKUP(Tabla15[[#This Row],[COD]],TNOMINA[CODIGO],TNOMINA[sneto])</f>
        <v>15000</v>
      </c>
      <c r="V1296" s="21" t="str" cm="1">
        <f t="array" ref="V1296">_xlfn.XLOOKUP(Tabla15[[#This Row],[cedula]],MINC_022025[NUMERO_DOCUMENTO],LEFT(MINC_022025[GENERO],1))</f>
        <v>M</v>
      </c>
      <c r="W1296" s="56" t="str">
        <f>_xlfn.XLOOKUP(Tabla15[[#This Row],[DIRECCIÓN O DEPARTAMENTO]],MINC_022025[LUGAR_FUNCIONES],MINC_022025[LUGAR_FUNCIONES_CODIGO])</f>
        <v>01.83</v>
      </c>
      <c r="X1296" s="21">
        <f>LEN(Tabla15[[#This Row],[CODIGO LUGAR]])</f>
        <v>5</v>
      </c>
      <c r="Y1296" s="21" cm="1">
        <f t="array" ref="Y1296">_xlfn.IFS(Tabla15[[#This Row],[LARGO]]=5,1,Tabla15[[#This Row],[LARGO]]=8,2,Tabla15[[#This Row],[LARGO]]=11,3,Tabla15[[#This Row],[LARGO]]=14,4,Tabla15[[#This Row],[LARGO]]=17,5,Tabla15[[#This Row],[LARGO]]=20,6)</f>
        <v>1</v>
      </c>
    </row>
    <row r="1297" spans="1:25">
      <c r="A1297" s="42" t="str">
        <f>Tabla15[[#This Row],[cedula]]&amp;Tabla15[[#This Row],[CTA]]&amp;Tabla15[[#This Row],[prog]]</f>
        <v>083000172282.1.2.2.0501</v>
      </c>
      <c r="B1297" s="21" t="s">
        <v>1788</v>
      </c>
      <c r="C1297" s="59" t="s">
        <v>1807</v>
      </c>
      <c r="D1297" s="59" t="s">
        <v>5730</v>
      </c>
      <c r="E1297" s="59" t="s">
        <v>5731</v>
      </c>
      <c r="F1297" s="59" t="s">
        <v>211</v>
      </c>
      <c r="G1297" s="59" t="s">
        <v>1774</v>
      </c>
      <c r="H1297" s="21" t="str">
        <f>_xlfn.XLOOKUP(Tabla15[[#This Row],[cedula]],MINC_022025[CATEGORIA_PROPIA],MINC_022025[FECHA_INGRESO_PRIMER_CARGO],_xlfn.XLOOKUP(Tabla15[[#This Row],[COD]],TNOMINA[CODIGO],TNOMINA[nombre]))</f>
        <v>RODOLFO URIBE GERMAN</v>
      </c>
      <c r="I1297" s="21" t="str">
        <f>_xlfn.XLOOKUP(Tabla15[[#This Row],[cedula]],MINC_022025[CATEGORIA_PROPIA],MINC_022025[CARGO],_xlfn.XLOOKUP(Tabla15[[#This Row],[COD]],TNOMINA[CODIGO],TNOMINA[cargo]))</f>
        <v>SEGURIDAD MILITAR</v>
      </c>
      <c r="J1297" s="21" t="str">
        <f>_xlfn.XLOOKUP(Tabla15[[#This Row],[cedula]],MINC_022025[NUMERO_DOCUMENTO],MINC_022025[LUGAR_FUNCIONES])</f>
        <v>MINISTERIO DE CULTURA</v>
      </c>
      <c r="K12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7" s="21" t="str">
        <f>_xlfn.XLOOKUP(Tabla15[[#This Row],[CARGO]],TSIMPLIFICADO[CARGO],TSIMPLIFICADO[CATEGORIA DEL SERVIDOR],Tabla15[[#This Row],[TIPO]])</f>
        <v>SEGURIDAD</v>
      </c>
      <c r="M1297" s="21" t="str">
        <f>IF(Tabla15[[#This Row],[CTA]]="2.1.1.3.01","TRAMITE DE PENSION",IF(Tabla15[[#This Row],[CAT1]]&lt;&gt;"",Tabla15[[#This Row],[CAT1]],Tabla15[[#This Row],[CAT2]]))</f>
        <v>SEGURIDAD</v>
      </c>
      <c r="N1297" s="86" t="str">
        <f>_xlfn.XLOOKUP(Tabla15[[#This Row],[cedula]],TFECHA[cedula],TFECHA[desde],"")</f>
        <v/>
      </c>
      <c r="O1297" s="86" t="str">
        <f>_xlfn.XLOOKUP(Tabla15[[#This Row],[cedula]],TFECHA[cedula],TFECHA[hasta],"")</f>
        <v/>
      </c>
      <c r="P1297" s="34">
        <f>_xlfn.XLOOKUP(Tabla15[[#This Row],[COD]],TNOMINA[CODIGO],TNOMINA[sbruto])</f>
        <v>15000</v>
      </c>
      <c r="Q1297" s="34">
        <f>_xlfn.XLOOKUP(Tabla15[[#This Row],[COD]],TNOMINA[CODIGO],TNOMINA[ISR])</f>
        <v>0</v>
      </c>
      <c r="R1297" s="34">
        <f>_xlfn.XLOOKUP(Tabla15[[#This Row],[COD]],TNOMINA[CODIGO],TNOMINA[SFS])</f>
        <v>0</v>
      </c>
      <c r="S1297" s="34">
        <f>_xlfn.XLOOKUP(Tabla15[[#This Row],[COD]],TNOMINA[CODIGO],TNOMINA[AFP])</f>
        <v>0</v>
      </c>
      <c r="T1297" s="34">
        <f>_xlfn.XLOOKUP(Tabla15[[#This Row],[COD]],TNOMINA[CODIGO],TNOMINA[Otros Descuentos])</f>
        <v>0</v>
      </c>
      <c r="U1297" s="34">
        <f>_xlfn.XLOOKUP(Tabla15[[#This Row],[COD]],TNOMINA[CODIGO],TNOMINA[sneto])</f>
        <v>15000</v>
      </c>
      <c r="V1297" s="21" t="str" cm="1">
        <f t="array" ref="V1297">_xlfn.XLOOKUP(Tabla15[[#This Row],[cedula]],MINC_022025[NUMERO_DOCUMENTO],LEFT(MINC_022025[GENERO],1))</f>
        <v>M</v>
      </c>
      <c r="W1297" s="56" t="str">
        <f>_xlfn.XLOOKUP(Tabla15[[#This Row],[DIRECCIÓN O DEPARTAMENTO]],MINC_022025[LUGAR_FUNCIONES],MINC_022025[LUGAR_FUNCIONES_CODIGO])</f>
        <v>01.83</v>
      </c>
      <c r="X1297" s="21">
        <f>LEN(Tabla15[[#This Row],[CODIGO LUGAR]])</f>
        <v>5</v>
      </c>
      <c r="Y1297" s="21" cm="1">
        <f t="array" ref="Y1297">_xlfn.IFS(Tabla15[[#This Row],[LARGO]]=5,1,Tabla15[[#This Row],[LARGO]]=8,2,Tabla15[[#This Row],[LARGO]]=11,3,Tabla15[[#This Row],[LARGO]]=14,4,Tabla15[[#This Row],[LARGO]]=17,5,Tabla15[[#This Row],[LARGO]]=20,6)</f>
        <v>1</v>
      </c>
    </row>
    <row r="1298" spans="1:25">
      <c r="A1298" s="42" t="str">
        <f>Tabla15[[#This Row],[cedula]]&amp;Tabla15[[#This Row],[CTA]]&amp;Tabla15[[#This Row],[prog]]</f>
        <v>001142235482.1.2.2.0501</v>
      </c>
      <c r="B1298" s="21" t="s">
        <v>1788</v>
      </c>
      <c r="C1298" s="35" t="s">
        <v>1807</v>
      </c>
      <c r="D1298" s="35" t="s">
        <v>5730</v>
      </c>
      <c r="E1298" s="60" t="s">
        <v>5731</v>
      </c>
      <c r="F1298" s="35" t="s">
        <v>211</v>
      </c>
      <c r="G1298" s="35" t="s">
        <v>6272</v>
      </c>
      <c r="H1298" s="21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1298" s="21" t="str">
        <f>_xlfn.XLOOKUP(Tabla15[[#This Row],[cedula]],MINC_022025[CATEGORIA_PROPIA],MINC_022025[CARGO],_xlfn.XLOOKUP(Tabla15[[#This Row],[COD]],TNOMINA[CODIGO],TNOMINA[cargo]))</f>
        <v>SEGURIDAD MILITAR</v>
      </c>
      <c r="J1298" s="21" t="str">
        <f>_xlfn.XLOOKUP(Tabla15[[#This Row],[cedula]],MINC_022025[NUMERO_DOCUMENTO],MINC_022025[LUGAR_FUNCIONES])</f>
        <v>MINISTERIO DE CULTURA</v>
      </c>
      <c r="K12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8" s="21" t="str">
        <f>_xlfn.XLOOKUP(Tabla15[[#This Row],[CARGO]],TSIMPLIFICADO[CARGO],TSIMPLIFICADO[CATEGORIA DEL SERVIDOR],Tabla15[[#This Row],[TIPO]])</f>
        <v>SEGURIDAD</v>
      </c>
      <c r="M1298" s="21" t="str">
        <f>IF(Tabla15[[#This Row],[CTA]]="2.1.1.3.01","TRAMITE DE PENSION",IF(Tabla15[[#This Row],[CAT1]]&lt;&gt;"",Tabla15[[#This Row],[CAT1]],Tabla15[[#This Row],[CAT2]]))</f>
        <v>SEGURIDAD</v>
      </c>
      <c r="N1298" s="86" t="str">
        <f>_xlfn.XLOOKUP(Tabla15[[#This Row],[cedula]],TFECHA[cedula],TFECHA[desde],"")</f>
        <v/>
      </c>
      <c r="O1298" s="86" t="str">
        <f>_xlfn.XLOOKUP(Tabla15[[#This Row],[cedula]],TFECHA[cedula],TFECHA[hasta],"")</f>
        <v/>
      </c>
      <c r="P1298" s="34">
        <f>_xlfn.XLOOKUP(Tabla15[[#This Row],[COD]],TNOMINA[CODIGO],TNOMINA[sbruto])</f>
        <v>15000</v>
      </c>
      <c r="Q1298" s="34">
        <f>_xlfn.XLOOKUP(Tabla15[[#This Row],[COD]],TNOMINA[CODIGO],TNOMINA[ISR])</f>
        <v>0</v>
      </c>
      <c r="R1298" s="34">
        <f>_xlfn.XLOOKUP(Tabla15[[#This Row],[COD]],TNOMINA[CODIGO],TNOMINA[SFS])</f>
        <v>0</v>
      </c>
      <c r="S1298" s="34">
        <f>_xlfn.XLOOKUP(Tabla15[[#This Row],[COD]],TNOMINA[CODIGO],TNOMINA[AFP])</f>
        <v>0</v>
      </c>
      <c r="T1298" s="34">
        <f>_xlfn.XLOOKUP(Tabla15[[#This Row],[COD]],TNOMINA[CODIGO],TNOMINA[Otros Descuentos])</f>
        <v>0</v>
      </c>
      <c r="U1298" s="34">
        <f>_xlfn.XLOOKUP(Tabla15[[#This Row],[COD]],TNOMINA[CODIGO],TNOMINA[sneto])</f>
        <v>15000</v>
      </c>
      <c r="V1298" s="21" t="str" cm="1">
        <f t="array" ref="V1298">_xlfn.XLOOKUP(Tabla15[[#This Row],[cedula]],MINC_022025[NUMERO_DOCUMENTO],LEFT(MINC_022025[GENERO],1))</f>
        <v>M</v>
      </c>
      <c r="W1298" s="56" t="str">
        <f>_xlfn.XLOOKUP(Tabla15[[#This Row],[DIRECCIÓN O DEPARTAMENTO]],MINC_022025[LUGAR_FUNCIONES],MINC_022025[LUGAR_FUNCIONES_CODIGO])</f>
        <v>01.83</v>
      </c>
      <c r="X1298" s="21">
        <f>LEN(Tabla15[[#This Row],[CODIGO LUGAR]])</f>
        <v>5</v>
      </c>
      <c r="Y1298" s="21" cm="1">
        <f t="array" ref="Y1298">_xlfn.IFS(Tabla15[[#This Row],[LARGO]]=5,1,Tabla15[[#This Row],[LARGO]]=8,2,Tabla15[[#This Row],[LARGO]]=11,3,Tabla15[[#This Row],[LARGO]]=14,4,Tabla15[[#This Row],[LARGO]]=17,5,Tabla15[[#This Row],[LARGO]]=20,6)</f>
        <v>1</v>
      </c>
    </row>
    <row r="1299" spans="1:25">
      <c r="A1299" s="42" t="str">
        <f>Tabla15[[#This Row],[cedula]]&amp;Tabla15[[#This Row],[CTA]]&amp;Tabla15[[#This Row],[prog]]</f>
        <v>402284911282.1.2.2.0501</v>
      </c>
      <c r="B1299" s="21" t="s">
        <v>1788</v>
      </c>
      <c r="C1299" s="59" t="s">
        <v>1807</v>
      </c>
      <c r="D1299" s="59" t="s">
        <v>5730</v>
      </c>
      <c r="E1299" s="59" t="s">
        <v>5731</v>
      </c>
      <c r="F1299" s="59" t="s">
        <v>211</v>
      </c>
      <c r="G1299" s="59" t="s">
        <v>3338</v>
      </c>
      <c r="H1299" s="21" t="str">
        <f>_xlfn.XLOOKUP(Tabla15[[#This Row],[cedula]],MINC_022025[CATEGORIA_PROPIA],MINC_022025[FECHA_INGRESO_PRIMER_CARGO],_xlfn.XLOOKUP(Tabla15[[#This Row],[COD]],TNOMINA[CODIGO],TNOMINA[nombre]))</f>
        <v>SAMUEL LEDESMA SEGURA</v>
      </c>
      <c r="I1299" s="21" t="str">
        <f>_xlfn.XLOOKUP(Tabla15[[#This Row],[cedula]],MINC_022025[CATEGORIA_PROPIA],MINC_022025[CARGO],_xlfn.XLOOKUP(Tabla15[[#This Row],[COD]],TNOMINA[CODIGO],TNOMINA[cargo]))</f>
        <v>SEGURIDAD MILITAR</v>
      </c>
      <c r="J1299" s="21" t="str">
        <f>_xlfn.XLOOKUP(Tabla15[[#This Row],[cedula]],MINC_022025[NUMERO_DOCUMENTO],MINC_022025[LUGAR_FUNCIONES])</f>
        <v>MINISTERIO DE CULTURA</v>
      </c>
      <c r="K12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299" s="21" t="str">
        <f>_xlfn.XLOOKUP(Tabla15[[#This Row],[CARGO]],TSIMPLIFICADO[CARGO],TSIMPLIFICADO[CATEGORIA DEL SERVIDOR],Tabla15[[#This Row],[TIPO]])</f>
        <v>SEGURIDAD</v>
      </c>
      <c r="M1299" s="21" t="str">
        <f>IF(Tabla15[[#This Row],[CTA]]="2.1.1.3.01","TRAMITE DE PENSION",IF(Tabla15[[#This Row],[CAT1]]&lt;&gt;"",Tabla15[[#This Row],[CAT1]],Tabla15[[#This Row],[CAT2]]))</f>
        <v>SEGURIDAD</v>
      </c>
      <c r="N1299" s="86" t="str">
        <f>_xlfn.XLOOKUP(Tabla15[[#This Row],[cedula]],TFECHA[cedula],TFECHA[desde],"")</f>
        <v/>
      </c>
      <c r="O1299" s="86" t="str">
        <f>_xlfn.XLOOKUP(Tabla15[[#This Row],[cedula]],TFECHA[cedula],TFECHA[hasta],"")</f>
        <v/>
      </c>
      <c r="P1299" s="34">
        <f>_xlfn.XLOOKUP(Tabla15[[#This Row],[COD]],TNOMINA[CODIGO],TNOMINA[sbruto])</f>
        <v>15000</v>
      </c>
      <c r="Q1299" s="34">
        <f>_xlfn.XLOOKUP(Tabla15[[#This Row],[COD]],TNOMINA[CODIGO],TNOMINA[ISR])</f>
        <v>0</v>
      </c>
      <c r="R1299" s="34">
        <f>_xlfn.XLOOKUP(Tabla15[[#This Row],[COD]],TNOMINA[CODIGO],TNOMINA[SFS])</f>
        <v>0</v>
      </c>
      <c r="S1299" s="34">
        <f>_xlfn.XLOOKUP(Tabla15[[#This Row],[COD]],TNOMINA[CODIGO],TNOMINA[AFP])</f>
        <v>0</v>
      </c>
      <c r="T1299" s="34">
        <f>_xlfn.XLOOKUP(Tabla15[[#This Row],[COD]],TNOMINA[CODIGO],TNOMINA[Otros Descuentos])</f>
        <v>0</v>
      </c>
      <c r="U1299" s="34">
        <f>_xlfn.XLOOKUP(Tabla15[[#This Row],[COD]],TNOMINA[CODIGO],TNOMINA[sneto])</f>
        <v>15000</v>
      </c>
      <c r="V1299" s="21" t="str" cm="1">
        <f t="array" ref="V1299">_xlfn.XLOOKUP(Tabla15[[#This Row],[cedula]],MINC_022025[NUMERO_DOCUMENTO],LEFT(MINC_022025[GENERO],1))</f>
        <v>M</v>
      </c>
      <c r="W1299" s="56" t="str">
        <f>_xlfn.XLOOKUP(Tabla15[[#This Row],[DIRECCIÓN O DEPARTAMENTO]],MINC_022025[LUGAR_FUNCIONES],MINC_022025[LUGAR_FUNCIONES_CODIGO])</f>
        <v>01.83</v>
      </c>
      <c r="X1299" s="21">
        <f>LEN(Tabla15[[#This Row],[CODIGO LUGAR]])</f>
        <v>5</v>
      </c>
      <c r="Y1299" s="21" cm="1">
        <f t="array" ref="Y1299">_xlfn.IFS(Tabla15[[#This Row],[LARGO]]=5,1,Tabla15[[#This Row],[LARGO]]=8,2,Tabla15[[#This Row],[LARGO]]=11,3,Tabla15[[#This Row],[LARGO]]=14,4,Tabla15[[#This Row],[LARGO]]=17,5,Tabla15[[#This Row],[LARGO]]=20,6)</f>
        <v>1</v>
      </c>
    </row>
    <row r="1300" spans="1:25">
      <c r="A1300" s="42" t="str">
        <f>Tabla15[[#This Row],[cedula]]&amp;Tabla15[[#This Row],[CTA]]&amp;Tabla15[[#This Row],[prog]]</f>
        <v>020001426262.1.2.2.0501</v>
      </c>
      <c r="B1300" s="21" t="s">
        <v>1788</v>
      </c>
      <c r="C1300" s="59" t="s">
        <v>1807</v>
      </c>
      <c r="D1300" s="59" t="s">
        <v>5730</v>
      </c>
      <c r="E1300" s="59" t="s">
        <v>5731</v>
      </c>
      <c r="F1300" s="59" t="s">
        <v>211</v>
      </c>
      <c r="G1300" s="59" t="s">
        <v>5933</v>
      </c>
      <c r="H1300" s="21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1300" s="21" t="str">
        <f>_xlfn.XLOOKUP(Tabla15[[#This Row],[cedula]],MINC_022025[CATEGORIA_PROPIA],MINC_022025[CARGO],_xlfn.XLOOKUP(Tabla15[[#This Row],[COD]],TNOMINA[CODIGO],TNOMINA[cargo]))</f>
        <v>SEGURIDAD MILITAR</v>
      </c>
      <c r="J1300" s="21" t="str">
        <f>_xlfn.XLOOKUP(Tabla15[[#This Row],[cedula]],MINC_022025[NUMERO_DOCUMENTO],MINC_022025[LUGAR_FUNCIONES])</f>
        <v>MINISTERIO DE CULTURA</v>
      </c>
      <c r="K13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0" s="21" t="str">
        <f>_xlfn.XLOOKUP(Tabla15[[#This Row],[CARGO]],TSIMPLIFICADO[CARGO],TSIMPLIFICADO[CATEGORIA DEL SERVIDOR],Tabla15[[#This Row],[TIPO]])</f>
        <v>SEGURIDAD</v>
      </c>
      <c r="M1300" s="21" t="str">
        <f>IF(Tabla15[[#This Row],[CTA]]="2.1.1.3.01","TRAMITE DE PENSION",IF(Tabla15[[#This Row],[CAT1]]&lt;&gt;"",Tabla15[[#This Row],[CAT1]],Tabla15[[#This Row],[CAT2]]))</f>
        <v>SEGURIDAD</v>
      </c>
      <c r="N1300" s="86" t="str">
        <f>_xlfn.XLOOKUP(Tabla15[[#This Row],[cedula]],TFECHA[cedula],TFECHA[desde],"")</f>
        <v/>
      </c>
      <c r="O1300" s="86" t="str">
        <f>_xlfn.XLOOKUP(Tabla15[[#This Row],[cedula]],TFECHA[cedula],TFECHA[hasta],"")</f>
        <v/>
      </c>
      <c r="P1300" s="34">
        <f>_xlfn.XLOOKUP(Tabla15[[#This Row],[COD]],TNOMINA[CODIGO],TNOMINA[sbruto])</f>
        <v>15000</v>
      </c>
      <c r="Q1300" s="34">
        <f>_xlfn.XLOOKUP(Tabla15[[#This Row],[COD]],TNOMINA[CODIGO],TNOMINA[ISR])</f>
        <v>0</v>
      </c>
      <c r="R1300" s="34">
        <f>_xlfn.XLOOKUP(Tabla15[[#This Row],[COD]],TNOMINA[CODIGO],TNOMINA[SFS])</f>
        <v>0</v>
      </c>
      <c r="S1300" s="34">
        <f>_xlfn.XLOOKUP(Tabla15[[#This Row],[COD]],TNOMINA[CODIGO],TNOMINA[AFP])</f>
        <v>0</v>
      </c>
      <c r="T1300" s="34">
        <f>_xlfn.XLOOKUP(Tabla15[[#This Row],[COD]],TNOMINA[CODIGO],TNOMINA[Otros Descuentos])</f>
        <v>0</v>
      </c>
      <c r="U1300" s="34">
        <f>_xlfn.XLOOKUP(Tabla15[[#This Row],[COD]],TNOMINA[CODIGO],TNOMINA[sneto])</f>
        <v>15000</v>
      </c>
      <c r="V1300" s="21" t="str" cm="1">
        <f t="array" ref="V1300">_xlfn.XLOOKUP(Tabla15[[#This Row],[cedula]],MINC_022025[NUMERO_DOCUMENTO],LEFT(MINC_022025[GENERO],1))</f>
        <v>M</v>
      </c>
      <c r="W1300" s="56" t="str">
        <f>_xlfn.XLOOKUP(Tabla15[[#This Row],[DIRECCIÓN O DEPARTAMENTO]],MINC_022025[LUGAR_FUNCIONES],MINC_022025[LUGAR_FUNCIONES_CODIGO])</f>
        <v>01.83</v>
      </c>
      <c r="X1300" s="21">
        <f>LEN(Tabla15[[#This Row],[CODIGO LUGAR]])</f>
        <v>5</v>
      </c>
      <c r="Y1300" s="21" cm="1">
        <f t="array" ref="Y1300">_xlfn.IFS(Tabla15[[#This Row],[LARGO]]=5,1,Tabla15[[#This Row],[LARGO]]=8,2,Tabla15[[#This Row],[LARGO]]=11,3,Tabla15[[#This Row],[LARGO]]=14,4,Tabla15[[#This Row],[LARGO]]=17,5,Tabla15[[#This Row],[LARGO]]=20,6)</f>
        <v>1</v>
      </c>
    </row>
    <row r="1301" spans="1:25">
      <c r="A1301" s="42" t="str">
        <f>Tabla15[[#This Row],[cedula]]&amp;Tabla15[[#This Row],[CTA]]&amp;Tabla15[[#This Row],[prog]]</f>
        <v>402194691902.1.2.2.0501</v>
      </c>
      <c r="B1301" s="21" t="s">
        <v>1788</v>
      </c>
      <c r="C1301" s="59" t="s">
        <v>1807</v>
      </c>
      <c r="D1301" s="59" t="s">
        <v>5730</v>
      </c>
      <c r="E1301" s="59" t="s">
        <v>5731</v>
      </c>
      <c r="F1301" s="59" t="s">
        <v>211</v>
      </c>
      <c r="G1301" s="59" t="s">
        <v>6245</v>
      </c>
      <c r="H1301" s="21" t="str">
        <f>_xlfn.XLOOKUP(Tabla15[[#This Row],[cedula]],MINC_022025[CATEGORIA_PROPIA],MINC_022025[FECHA_INGRESO_PRIMER_CARGO],_xlfn.XLOOKUP(Tabla15[[#This Row],[COD]],TNOMINA[CODIGO],TNOMINA[nombre]))</f>
        <v>YORDANIS REYES ALCANTARA</v>
      </c>
      <c r="I1301" s="21" t="str">
        <f>_xlfn.XLOOKUP(Tabla15[[#This Row],[cedula]],MINC_022025[CATEGORIA_PROPIA],MINC_022025[CARGO],_xlfn.XLOOKUP(Tabla15[[#This Row],[COD]],TNOMINA[CODIGO],TNOMINA[cargo]))</f>
        <v>SEGURIDAD MILITAR</v>
      </c>
      <c r="J1301" s="21" t="str">
        <f>_xlfn.XLOOKUP(Tabla15[[#This Row],[cedula]],MINC_022025[NUMERO_DOCUMENTO],MINC_022025[LUGAR_FUNCIONES])</f>
        <v>MINISTERIO DE CULTURA</v>
      </c>
      <c r="K13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1" s="21" t="str">
        <f>_xlfn.XLOOKUP(Tabla15[[#This Row],[CARGO]],TSIMPLIFICADO[CARGO],TSIMPLIFICADO[CATEGORIA DEL SERVIDOR],Tabla15[[#This Row],[TIPO]])</f>
        <v>SEGURIDAD</v>
      </c>
      <c r="M1301" s="21" t="str">
        <f>IF(Tabla15[[#This Row],[CTA]]="2.1.1.3.01","TRAMITE DE PENSION",IF(Tabla15[[#This Row],[CAT1]]&lt;&gt;"",Tabla15[[#This Row],[CAT1]],Tabla15[[#This Row],[CAT2]]))</f>
        <v>SEGURIDAD</v>
      </c>
      <c r="N1301" s="86" t="str">
        <f>_xlfn.XLOOKUP(Tabla15[[#This Row],[cedula]],TFECHA[cedula],TFECHA[desde],"")</f>
        <v/>
      </c>
      <c r="O1301" s="86" t="str">
        <f>_xlfn.XLOOKUP(Tabla15[[#This Row],[cedula]],TFECHA[cedula],TFECHA[hasta],"")</f>
        <v/>
      </c>
      <c r="P1301" s="34">
        <f>_xlfn.XLOOKUP(Tabla15[[#This Row],[COD]],TNOMINA[CODIGO],TNOMINA[sbruto])</f>
        <v>15000</v>
      </c>
      <c r="Q1301" s="34">
        <f>_xlfn.XLOOKUP(Tabla15[[#This Row],[COD]],TNOMINA[CODIGO],TNOMINA[ISR])</f>
        <v>0</v>
      </c>
      <c r="R1301" s="34">
        <f>_xlfn.XLOOKUP(Tabla15[[#This Row],[COD]],TNOMINA[CODIGO],TNOMINA[SFS])</f>
        <v>0</v>
      </c>
      <c r="S1301" s="34">
        <f>_xlfn.XLOOKUP(Tabla15[[#This Row],[COD]],TNOMINA[CODIGO],TNOMINA[AFP])</f>
        <v>0</v>
      </c>
      <c r="T1301" s="34">
        <f>_xlfn.XLOOKUP(Tabla15[[#This Row],[COD]],TNOMINA[CODIGO],TNOMINA[Otros Descuentos])</f>
        <v>0</v>
      </c>
      <c r="U1301" s="34">
        <f>_xlfn.XLOOKUP(Tabla15[[#This Row],[COD]],TNOMINA[CODIGO],TNOMINA[sneto])</f>
        <v>15000</v>
      </c>
      <c r="V1301" s="21" t="str" cm="1">
        <f t="array" ref="V1301">_xlfn.XLOOKUP(Tabla15[[#This Row],[cedula]],MINC_022025[NUMERO_DOCUMENTO],LEFT(MINC_022025[GENERO],1))</f>
        <v>M</v>
      </c>
      <c r="W1301" s="56" t="str">
        <f>_xlfn.XLOOKUP(Tabla15[[#This Row],[DIRECCIÓN O DEPARTAMENTO]],MINC_022025[LUGAR_FUNCIONES],MINC_022025[LUGAR_FUNCIONES_CODIGO])</f>
        <v>01.83</v>
      </c>
      <c r="X1301" s="21">
        <f>LEN(Tabla15[[#This Row],[CODIGO LUGAR]])</f>
        <v>5</v>
      </c>
      <c r="Y1301" s="21" cm="1">
        <f t="array" ref="Y1301">_xlfn.IFS(Tabla15[[#This Row],[LARGO]]=5,1,Tabla15[[#This Row],[LARGO]]=8,2,Tabla15[[#This Row],[LARGO]]=11,3,Tabla15[[#This Row],[LARGO]]=14,4,Tabla15[[#This Row],[LARGO]]=17,5,Tabla15[[#This Row],[LARGO]]=20,6)</f>
        <v>1</v>
      </c>
    </row>
    <row r="1302" spans="1:25">
      <c r="A1302" s="42" t="str">
        <f>Tabla15[[#This Row],[cedula]]&amp;Tabla15[[#This Row],[CTA]]&amp;Tabla15[[#This Row],[prog]]</f>
        <v>022002698232.1.2.2.0501</v>
      </c>
      <c r="B1302" s="21" t="s">
        <v>1788</v>
      </c>
      <c r="C1302" s="59" t="s">
        <v>1807</v>
      </c>
      <c r="D1302" s="59" t="s">
        <v>5730</v>
      </c>
      <c r="E1302" s="59" t="s">
        <v>5731</v>
      </c>
      <c r="F1302" s="59" t="s">
        <v>211</v>
      </c>
      <c r="G1302" s="59" t="s">
        <v>2741</v>
      </c>
      <c r="H1302" s="21" t="str">
        <f>_xlfn.XLOOKUP(Tabla15[[#This Row],[cedula]],MINC_022025[CATEGORIA_PROPIA],MINC_022025[FECHA_INGRESO_PRIMER_CARGO],_xlfn.XLOOKUP(Tabla15[[#This Row],[COD]],TNOMINA[CODIGO],TNOMINA[nombre]))</f>
        <v>YORQUIS LEONOR FLORIAN CUEVAS</v>
      </c>
      <c r="I1302" s="21" t="str">
        <f>_xlfn.XLOOKUP(Tabla15[[#This Row],[cedula]],MINC_022025[CATEGORIA_PROPIA],MINC_022025[CARGO],_xlfn.XLOOKUP(Tabla15[[#This Row],[COD]],TNOMINA[CODIGO],TNOMINA[cargo]))</f>
        <v>SEGURIDAD MILITAR</v>
      </c>
      <c r="J1302" s="21" t="str">
        <f>_xlfn.XLOOKUP(Tabla15[[#This Row],[cedula]],MINC_022025[NUMERO_DOCUMENTO],MINC_022025[LUGAR_FUNCIONES])</f>
        <v>MINISTERIO DE CULTURA</v>
      </c>
      <c r="K13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2" s="21" t="str">
        <f>_xlfn.XLOOKUP(Tabla15[[#This Row],[CARGO]],TSIMPLIFICADO[CARGO],TSIMPLIFICADO[CATEGORIA DEL SERVIDOR],Tabla15[[#This Row],[TIPO]])</f>
        <v>SEGURIDAD</v>
      </c>
      <c r="M1302" s="21" t="str">
        <f>IF(Tabla15[[#This Row],[CTA]]="2.1.1.3.01","TRAMITE DE PENSION",IF(Tabla15[[#This Row],[CAT1]]&lt;&gt;"",Tabla15[[#This Row],[CAT1]],Tabla15[[#This Row],[CAT2]]))</f>
        <v>SEGURIDAD</v>
      </c>
      <c r="N1302" s="86" t="str">
        <f>_xlfn.XLOOKUP(Tabla15[[#This Row],[cedula]],TFECHA[cedula],TFECHA[desde],"")</f>
        <v/>
      </c>
      <c r="O1302" s="86" t="str">
        <f>_xlfn.XLOOKUP(Tabla15[[#This Row],[cedula]],TFECHA[cedula],TFECHA[hasta],"")</f>
        <v/>
      </c>
      <c r="P1302" s="34">
        <f>_xlfn.XLOOKUP(Tabla15[[#This Row],[COD]],TNOMINA[CODIGO],TNOMINA[sbruto])</f>
        <v>15000</v>
      </c>
      <c r="Q1302" s="34">
        <f>_xlfn.XLOOKUP(Tabla15[[#This Row],[COD]],TNOMINA[CODIGO],TNOMINA[ISR])</f>
        <v>0</v>
      </c>
      <c r="R1302" s="34">
        <f>_xlfn.XLOOKUP(Tabla15[[#This Row],[COD]],TNOMINA[CODIGO],TNOMINA[SFS])</f>
        <v>0</v>
      </c>
      <c r="S1302" s="34">
        <f>_xlfn.XLOOKUP(Tabla15[[#This Row],[COD]],TNOMINA[CODIGO],TNOMINA[AFP])</f>
        <v>0</v>
      </c>
      <c r="T1302" s="34">
        <f>_xlfn.XLOOKUP(Tabla15[[#This Row],[COD]],TNOMINA[CODIGO],TNOMINA[Otros Descuentos])</f>
        <v>0</v>
      </c>
      <c r="U1302" s="34">
        <f>_xlfn.XLOOKUP(Tabla15[[#This Row],[COD]],TNOMINA[CODIGO],TNOMINA[sneto])</f>
        <v>15000</v>
      </c>
      <c r="V1302" s="21" t="str" cm="1">
        <f t="array" ref="V1302">_xlfn.XLOOKUP(Tabla15[[#This Row],[cedula]],MINC_022025[NUMERO_DOCUMENTO],LEFT(MINC_022025[GENERO],1))</f>
        <v>F</v>
      </c>
      <c r="W1302" s="56" t="str">
        <f>_xlfn.XLOOKUP(Tabla15[[#This Row],[DIRECCIÓN O DEPARTAMENTO]],MINC_022025[LUGAR_FUNCIONES],MINC_022025[LUGAR_FUNCIONES_CODIGO])</f>
        <v>01.83</v>
      </c>
      <c r="X1302" s="21">
        <f>LEN(Tabla15[[#This Row],[CODIGO LUGAR]])</f>
        <v>5</v>
      </c>
      <c r="Y1302" s="21" cm="1">
        <f t="array" ref="Y1302">_xlfn.IFS(Tabla15[[#This Row],[LARGO]]=5,1,Tabla15[[#This Row],[LARGO]]=8,2,Tabla15[[#This Row],[LARGO]]=11,3,Tabla15[[#This Row],[LARGO]]=14,4,Tabla15[[#This Row],[LARGO]]=17,5,Tabla15[[#This Row],[LARGO]]=20,6)</f>
        <v>1</v>
      </c>
    </row>
    <row r="1303" spans="1:25">
      <c r="A1303" s="42" t="str">
        <f>Tabla15[[#This Row],[cedula]]&amp;Tabla15[[#This Row],[CTA]]&amp;Tabla15[[#This Row],[prog]]</f>
        <v>017001887072.1.2.2.0501</v>
      </c>
      <c r="B1303" s="21" t="s">
        <v>1788</v>
      </c>
      <c r="C1303" s="59" t="s">
        <v>1807</v>
      </c>
      <c r="D1303" s="59" t="s">
        <v>5730</v>
      </c>
      <c r="E1303" s="59" t="s">
        <v>5731</v>
      </c>
      <c r="F1303" s="59" t="s">
        <v>211</v>
      </c>
      <c r="G1303" s="59" t="s">
        <v>1768</v>
      </c>
      <c r="H1303" s="21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1303" s="21" t="str">
        <f>_xlfn.XLOOKUP(Tabla15[[#This Row],[cedula]],MINC_022025[CATEGORIA_PROPIA],MINC_022025[CARGO],_xlfn.XLOOKUP(Tabla15[[#This Row],[COD]],TNOMINA[CODIGO],TNOMINA[cargo]))</f>
        <v>SEGURIDAD MILITAR</v>
      </c>
      <c r="J1303" s="21" t="str">
        <f>_xlfn.XLOOKUP(Tabla15[[#This Row],[cedula]],MINC_022025[NUMERO_DOCUMENTO],MINC_022025[LUGAR_FUNCIONES])</f>
        <v>MINISTERIO DE CULTURA</v>
      </c>
      <c r="K13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3" s="21" t="str">
        <f>_xlfn.XLOOKUP(Tabla15[[#This Row],[CARGO]],TSIMPLIFICADO[CARGO],TSIMPLIFICADO[CATEGORIA DEL SERVIDOR],Tabla15[[#This Row],[TIPO]])</f>
        <v>SEGURIDAD</v>
      </c>
      <c r="M1303" s="21" t="str">
        <f>IF(Tabla15[[#This Row],[CTA]]="2.1.1.3.01","TRAMITE DE PENSION",IF(Tabla15[[#This Row],[CAT1]]&lt;&gt;"",Tabla15[[#This Row],[CAT1]],Tabla15[[#This Row],[CAT2]]))</f>
        <v>SEGURIDAD</v>
      </c>
      <c r="N1303" s="86" t="str">
        <f>_xlfn.XLOOKUP(Tabla15[[#This Row],[cedula]],TFECHA[cedula],TFECHA[desde],"")</f>
        <v/>
      </c>
      <c r="O1303" s="86" t="str">
        <f>_xlfn.XLOOKUP(Tabla15[[#This Row],[cedula]],TFECHA[cedula],TFECHA[hasta],"")</f>
        <v/>
      </c>
      <c r="P1303" s="34">
        <f>_xlfn.XLOOKUP(Tabla15[[#This Row],[COD]],TNOMINA[CODIGO],TNOMINA[sbruto])</f>
        <v>12000</v>
      </c>
      <c r="Q1303" s="34">
        <f>_xlfn.XLOOKUP(Tabla15[[#This Row],[COD]],TNOMINA[CODIGO],TNOMINA[ISR])</f>
        <v>0</v>
      </c>
      <c r="R1303" s="34">
        <f>_xlfn.XLOOKUP(Tabla15[[#This Row],[COD]],TNOMINA[CODIGO],TNOMINA[SFS])</f>
        <v>0</v>
      </c>
      <c r="S1303" s="34">
        <f>_xlfn.XLOOKUP(Tabla15[[#This Row],[COD]],TNOMINA[CODIGO],TNOMINA[AFP])</f>
        <v>0</v>
      </c>
      <c r="T1303" s="34">
        <f>_xlfn.XLOOKUP(Tabla15[[#This Row],[COD]],TNOMINA[CODIGO],TNOMINA[Otros Descuentos])</f>
        <v>0</v>
      </c>
      <c r="U1303" s="34">
        <f>_xlfn.XLOOKUP(Tabla15[[#This Row],[COD]],TNOMINA[CODIGO],TNOMINA[sneto])</f>
        <v>12000</v>
      </c>
      <c r="V1303" s="21" t="str" cm="1">
        <f t="array" ref="V1303">_xlfn.XLOOKUP(Tabla15[[#This Row],[cedula]],MINC_022025[NUMERO_DOCUMENTO],LEFT(MINC_022025[GENERO],1))</f>
        <v>M</v>
      </c>
      <c r="W1303" s="56" t="str">
        <f>_xlfn.XLOOKUP(Tabla15[[#This Row],[DIRECCIÓN O DEPARTAMENTO]],MINC_022025[LUGAR_FUNCIONES],MINC_022025[LUGAR_FUNCIONES_CODIGO])</f>
        <v>01.83</v>
      </c>
      <c r="X1303" s="21">
        <f>LEN(Tabla15[[#This Row],[CODIGO LUGAR]])</f>
        <v>5</v>
      </c>
      <c r="Y1303" s="21" cm="1">
        <f t="array" ref="Y1303">_xlfn.IFS(Tabla15[[#This Row],[LARGO]]=5,1,Tabla15[[#This Row],[LARGO]]=8,2,Tabla15[[#This Row],[LARGO]]=11,3,Tabla15[[#This Row],[LARGO]]=14,4,Tabla15[[#This Row],[LARGO]]=17,5,Tabla15[[#This Row],[LARGO]]=20,6)</f>
        <v>1</v>
      </c>
    </row>
    <row r="1304" spans="1:25">
      <c r="A1304" s="42" t="str">
        <f>Tabla15[[#This Row],[cedula]]&amp;Tabla15[[#This Row],[CTA]]&amp;Tabla15[[#This Row],[prog]]</f>
        <v>402337237472.1.2.2.0501</v>
      </c>
      <c r="B1304" s="21" t="s">
        <v>1788</v>
      </c>
      <c r="C1304" s="59" t="s">
        <v>1807</v>
      </c>
      <c r="D1304" s="59" t="s">
        <v>5730</v>
      </c>
      <c r="E1304" s="59" t="s">
        <v>5731</v>
      </c>
      <c r="F1304" s="59" t="s">
        <v>211</v>
      </c>
      <c r="G1304" s="59" t="s">
        <v>5967</v>
      </c>
      <c r="H1304" s="21" t="str">
        <f>_xlfn.XLOOKUP(Tabla15[[#This Row],[cedula]],MINC_022025[CATEGORIA_PROPIA],MINC_022025[FECHA_INGRESO_PRIMER_CARGO],_xlfn.XLOOKUP(Tabla15[[#This Row],[COD]],TNOMINA[CODIGO],TNOMINA[nombre]))</f>
        <v>ADONI CLASE MEDINA</v>
      </c>
      <c r="I1304" s="21" t="str">
        <f>_xlfn.XLOOKUP(Tabla15[[#This Row],[cedula]],MINC_022025[CATEGORIA_PROPIA],MINC_022025[CARGO],_xlfn.XLOOKUP(Tabla15[[#This Row],[COD]],TNOMINA[CODIGO],TNOMINA[cargo]))</f>
        <v>SEGURIDAD MILITAR</v>
      </c>
      <c r="J1304" s="21" t="str">
        <f>_xlfn.XLOOKUP(Tabla15[[#This Row],[cedula]],MINC_022025[NUMERO_DOCUMENTO],MINC_022025[LUGAR_FUNCIONES])</f>
        <v>MINISTERIO DE CULTURA</v>
      </c>
      <c r="K13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4" s="21" t="str">
        <f>_xlfn.XLOOKUP(Tabla15[[#This Row],[CARGO]],TSIMPLIFICADO[CARGO],TSIMPLIFICADO[CATEGORIA DEL SERVIDOR],Tabla15[[#This Row],[TIPO]])</f>
        <v>SEGURIDAD</v>
      </c>
      <c r="M1304" s="21" t="str">
        <f>IF(Tabla15[[#This Row],[CTA]]="2.1.1.3.01","TRAMITE DE PENSION",IF(Tabla15[[#This Row],[CAT1]]&lt;&gt;"",Tabla15[[#This Row],[CAT1]],Tabla15[[#This Row],[CAT2]]))</f>
        <v>SEGURIDAD</v>
      </c>
      <c r="N1304" s="86" t="str">
        <f>_xlfn.XLOOKUP(Tabla15[[#This Row],[cedula]],TFECHA[cedula],TFECHA[desde],"")</f>
        <v/>
      </c>
      <c r="O1304" s="86" t="str">
        <f>_xlfn.XLOOKUP(Tabla15[[#This Row],[cedula]],TFECHA[cedula],TFECHA[hasta],"")</f>
        <v/>
      </c>
      <c r="P1304" s="34">
        <f>_xlfn.XLOOKUP(Tabla15[[#This Row],[COD]],TNOMINA[CODIGO],TNOMINA[sbruto])</f>
        <v>10000</v>
      </c>
      <c r="Q1304" s="34">
        <f>_xlfn.XLOOKUP(Tabla15[[#This Row],[COD]],TNOMINA[CODIGO],TNOMINA[ISR])</f>
        <v>0</v>
      </c>
      <c r="R1304" s="34">
        <f>_xlfn.XLOOKUP(Tabla15[[#This Row],[COD]],TNOMINA[CODIGO],TNOMINA[SFS])</f>
        <v>0</v>
      </c>
      <c r="S1304" s="34">
        <f>_xlfn.XLOOKUP(Tabla15[[#This Row],[COD]],TNOMINA[CODIGO],TNOMINA[AFP])</f>
        <v>0</v>
      </c>
      <c r="T1304" s="34">
        <f>_xlfn.XLOOKUP(Tabla15[[#This Row],[COD]],TNOMINA[CODIGO],TNOMINA[Otros Descuentos])</f>
        <v>0</v>
      </c>
      <c r="U1304" s="34">
        <f>_xlfn.XLOOKUP(Tabla15[[#This Row],[COD]],TNOMINA[CODIGO],TNOMINA[sneto])</f>
        <v>10000</v>
      </c>
      <c r="V1304" s="21" t="str" cm="1">
        <f t="array" ref="V1304">_xlfn.XLOOKUP(Tabla15[[#This Row],[cedula]],MINC_022025[NUMERO_DOCUMENTO],LEFT(MINC_022025[GENERO],1))</f>
        <v>F</v>
      </c>
      <c r="W1304" s="56" t="str">
        <f>_xlfn.XLOOKUP(Tabla15[[#This Row],[DIRECCIÓN O DEPARTAMENTO]],MINC_022025[LUGAR_FUNCIONES],MINC_022025[LUGAR_FUNCIONES_CODIGO])</f>
        <v>01.83</v>
      </c>
      <c r="X1304" s="21">
        <f>LEN(Tabla15[[#This Row],[CODIGO LUGAR]])</f>
        <v>5</v>
      </c>
      <c r="Y1304" s="21" cm="1">
        <f t="array" ref="Y1304">_xlfn.IFS(Tabla15[[#This Row],[LARGO]]=5,1,Tabla15[[#This Row],[LARGO]]=8,2,Tabla15[[#This Row],[LARGO]]=11,3,Tabla15[[#This Row],[LARGO]]=14,4,Tabla15[[#This Row],[LARGO]]=17,5,Tabla15[[#This Row],[LARGO]]=20,6)</f>
        <v>1</v>
      </c>
    </row>
    <row r="1305" spans="1:25">
      <c r="A1305" s="42" t="str">
        <f>Tabla15[[#This Row],[cedula]]&amp;Tabla15[[#This Row],[CTA]]&amp;Tabla15[[#This Row],[prog]]</f>
        <v>402232657332.1.2.2.0501</v>
      </c>
      <c r="B1305" s="21" t="s">
        <v>1788</v>
      </c>
      <c r="C1305" s="59" t="s">
        <v>1807</v>
      </c>
      <c r="D1305" s="59" t="s">
        <v>5730</v>
      </c>
      <c r="E1305" s="59" t="s">
        <v>5731</v>
      </c>
      <c r="F1305" s="59" t="s">
        <v>211</v>
      </c>
      <c r="G1305" s="59" t="s">
        <v>2548</v>
      </c>
      <c r="H1305" s="21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1305" s="21" t="str">
        <f>_xlfn.XLOOKUP(Tabla15[[#This Row],[cedula]],MINC_022025[CATEGORIA_PROPIA],MINC_022025[CARGO],_xlfn.XLOOKUP(Tabla15[[#This Row],[COD]],TNOMINA[CODIGO],TNOMINA[cargo]))</f>
        <v>SEGURIDAD MILITAR</v>
      </c>
      <c r="J1305" s="21" t="str">
        <f>_xlfn.XLOOKUP(Tabla15[[#This Row],[cedula]],MINC_022025[NUMERO_DOCUMENTO],MINC_022025[LUGAR_FUNCIONES])</f>
        <v>MINISTERIO DE CULTURA</v>
      </c>
      <c r="K13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5" s="21" t="str">
        <f>_xlfn.XLOOKUP(Tabla15[[#This Row],[CARGO]],TSIMPLIFICADO[CARGO],TSIMPLIFICADO[CATEGORIA DEL SERVIDOR],Tabla15[[#This Row],[TIPO]])</f>
        <v>SEGURIDAD</v>
      </c>
      <c r="M1305" s="21" t="str">
        <f>IF(Tabla15[[#This Row],[CTA]]="2.1.1.3.01","TRAMITE DE PENSION",IF(Tabla15[[#This Row],[CAT1]]&lt;&gt;"",Tabla15[[#This Row],[CAT1]],Tabla15[[#This Row],[CAT2]]))</f>
        <v>SEGURIDAD</v>
      </c>
      <c r="N1305" s="86" t="str">
        <f>_xlfn.XLOOKUP(Tabla15[[#This Row],[cedula]],TFECHA[cedula],TFECHA[desde],"")</f>
        <v/>
      </c>
      <c r="O1305" s="86" t="str">
        <f>_xlfn.XLOOKUP(Tabla15[[#This Row],[cedula]],TFECHA[cedula],TFECHA[hasta],"")</f>
        <v/>
      </c>
      <c r="P1305" s="34">
        <f>_xlfn.XLOOKUP(Tabla15[[#This Row],[COD]],TNOMINA[CODIGO],TNOMINA[sbruto])</f>
        <v>10000</v>
      </c>
      <c r="Q1305" s="34">
        <f>_xlfn.XLOOKUP(Tabla15[[#This Row],[COD]],TNOMINA[CODIGO],TNOMINA[ISR])</f>
        <v>0</v>
      </c>
      <c r="R1305" s="34">
        <f>_xlfn.XLOOKUP(Tabla15[[#This Row],[COD]],TNOMINA[CODIGO],TNOMINA[SFS])</f>
        <v>0</v>
      </c>
      <c r="S1305" s="34">
        <f>_xlfn.XLOOKUP(Tabla15[[#This Row],[COD]],TNOMINA[CODIGO],TNOMINA[AFP])</f>
        <v>0</v>
      </c>
      <c r="T1305" s="34">
        <f>_xlfn.XLOOKUP(Tabla15[[#This Row],[COD]],TNOMINA[CODIGO],TNOMINA[Otros Descuentos])</f>
        <v>0</v>
      </c>
      <c r="U1305" s="34">
        <f>_xlfn.XLOOKUP(Tabla15[[#This Row],[COD]],TNOMINA[CODIGO],TNOMINA[sneto])</f>
        <v>10000</v>
      </c>
      <c r="V1305" s="21" t="str" cm="1">
        <f t="array" ref="V1305">_xlfn.XLOOKUP(Tabla15[[#This Row],[cedula]],MINC_022025[NUMERO_DOCUMENTO],LEFT(MINC_022025[GENERO],1))</f>
        <v>M</v>
      </c>
      <c r="W1305" s="56" t="str">
        <f>_xlfn.XLOOKUP(Tabla15[[#This Row],[DIRECCIÓN O DEPARTAMENTO]],MINC_022025[LUGAR_FUNCIONES],MINC_022025[LUGAR_FUNCIONES_CODIGO])</f>
        <v>01.83</v>
      </c>
      <c r="X1305" s="21">
        <f>LEN(Tabla15[[#This Row],[CODIGO LUGAR]])</f>
        <v>5</v>
      </c>
      <c r="Y1305" s="21" cm="1">
        <f t="array" ref="Y1305">_xlfn.IFS(Tabla15[[#This Row],[LARGO]]=5,1,Tabla15[[#This Row],[LARGO]]=8,2,Tabla15[[#This Row],[LARGO]]=11,3,Tabla15[[#This Row],[LARGO]]=14,4,Tabla15[[#This Row],[LARGO]]=17,5,Tabla15[[#This Row],[LARGO]]=20,6)</f>
        <v>1</v>
      </c>
    </row>
    <row r="1306" spans="1:25">
      <c r="A1306" s="42" t="str">
        <f>Tabla15[[#This Row],[cedula]]&amp;Tabla15[[#This Row],[CTA]]&amp;Tabla15[[#This Row],[prog]]</f>
        <v>002016028102.1.2.2.0501</v>
      </c>
      <c r="B1306" s="21" t="s">
        <v>1788</v>
      </c>
      <c r="C1306" s="35" t="s">
        <v>1807</v>
      </c>
      <c r="D1306" s="35" t="s">
        <v>5730</v>
      </c>
      <c r="E1306" s="60" t="s">
        <v>5731</v>
      </c>
      <c r="F1306" s="62" t="s">
        <v>211</v>
      </c>
      <c r="G1306" s="35" t="s">
        <v>6012</v>
      </c>
      <c r="H1306" s="21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1306" s="21" t="str">
        <f>_xlfn.XLOOKUP(Tabla15[[#This Row],[cedula]],MINC_022025[CATEGORIA_PROPIA],MINC_022025[CARGO],_xlfn.XLOOKUP(Tabla15[[#This Row],[COD]],TNOMINA[CODIGO],TNOMINA[cargo]))</f>
        <v>SEGURIDAD MILITAR</v>
      </c>
      <c r="J1306" s="21" t="str">
        <f>_xlfn.XLOOKUP(Tabla15[[#This Row],[cedula]],MINC_022025[NUMERO_DOCUMENTO],MINC_022025[LUGAR_FUNCIONES])</f>
        <v>MINISTERIO DE CULTURA</v>
      </c>
      <c r="K13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6" s="21" t="str">
        <f>_xlfn.XLOOKUP(Tabla15[[#This Row],[CARGO]],TSIMPLIFICADO[CARGO],TSIMPLIFICADO[CATEGORIA DEL SERVIDOR],Tabla15[[#This Row],[TIPO]])</f>
        <v>SEGURIDAD</v>
      </c>
      <c r="M1306" s="21" t="str">
        <f>IF(Tabla15[[#This Row],[CTA]]="2.1.1.3.01","TRAMITE DE PENSION",IF(Tabla15[[#This Row],[CAT1]]&lt;&gt;"",Tabla15[[#This Row],[CAT1]],Tabla15[[#This Row],[CAT2]]))</f>
        <v>SEGURIDAD</v>
      </c>
      <c r="N1306" s="86" t="str">
        <f>_xlfn.XLOOKUP(Tabla15[[#This Row],[cedula]],TFECHA[cedula],TFECHA[desde],"")</f>
        <v/>
      </c>
      <c r="O1306" s="86" t="str">
        <f>_xlfn.XLOOKUP(Tabla15[[#This Row],[cedula]],TFECHA[cedula],TFECHA[hasta],"")</f>
        <v/>
      </c>
      <c r="P1306" s="34">
        <f>_xlfn.XLOOKUP(Tabla15[[#This Row],[COD]],TNOMINA[CODIGO],TNOMINA[sbruto])</f>
        <v>10000</v>
      </c>
      <c r="Q1306" s="34">
        <f>_xlfn.XLOOKUP(Tabla15[[#This Row],[COD]],TNOMINA[CODIGO],TNOMINA[ISR])</f>
        <v>0</v>
      </c>
      <c r="R1306" s="34">
        <f>_xlfn.XLOOKUP(Tabla15[[#This Row],[COD]],TNOMINA[CODIGO],TNOMINA[SFS])</f>
        <v>0</v>
      </c>
      <c r="S1306" s="34">
        <f>_xlfn.XLOOKUP(Tabla15[[#This Row],[COD]],TNOMINA[CODIGO],TNOMINA[AFP])</f>
        <v>0</v>
      </c>
      <c r="T1306" s="34">
        <f>_xlfn.XLOOKUP(Tabla15[[#This Row],[COD]],TNOMINA[CODIGO],TNOMINA[Otros Descuentos])</f>
        <v>0</v>
      </c>
      <c r="U1306" s="34">
        <f>_xlfn.XLOOKUP(Tabla15[[#This Row],[COD]],TNOMINA[CODIGO],TNOMINA[sneto])</f>
        <v>10000</v>
      </c>
      <c r="V1306" s="21" t="str" cm="1">
        <f t="array" ref="V1306">_xlfn.XLOOKUP(Tabla15[[#This Row],[cedula]],MINC_022025[NUMERO_DOCUMENTO],LEFT(MINC_022025[GENERO],1))</f>
        <v>M</v>
      </c>
      <c r="W1306" s="56" t="str">
        <f>_xlfn.XLOOKUP(Tabla15[[#This Row],[DIRECCIÓN O DEPARTAMENTO]],MINC_022025[LUGAR_FUNCIONES],MINC_022025[LUGAR_FUNCIONES_CODIGO])</f>
        <v>01.83</v>
      </c>
      <c r="X1306" s="21">
        <f>LEN(Tabla15[[#This Row],[CODIGO LUGAR]])</f>
        <v>5</v>
      </c>
      <c r="Y1306" s="21" cm="1">
        <f t="array" ref="Y1306">_xlfn.IFS(Tabla15[[#This Row],[LARGO]]=5,1,Tabla15[[#This Row],[LARGO]]=8,2,Tabla15[[#This Row],[LARGO]]=11,3,Tabla15[[#This Row],[LARGO]]=14,4,Tabla15[[#This Row],[LARGO]]=17,5,Tabla15[[#This Row],[LARGO]]=20,6)</f>
        <v>1</v>
      </c>
    </row>
    <row r="1307" spans="1:25">
      <c r="A1307" s="42" t="str">
        <f>Tabla15[[#This Row],[cedula]]&amp;Tabla15[[#This Row],[CTA]]&amp;Tabla15[[#This Row],[prog]]</f>
        <v>016001710432.1.2.2.0501</v>
      </c>
      <c r="B1307" s="21" t="s">
        <v>1788</v>
      </c>
      <c r="C1307" s="59" t="s">
        <v>1807</v>
      </c>
      <c r="D1307" s="59" t="s">
        <v>5730</v>
      </c>
      <c r="E1307" s="59" t="s">
        <v>5731</v>
      </c>
      <c r="F1307" s="59" t="s">
        <v>211</v>
      </c>
      <c r="G1307" s="59" t="s">
        <v>1748</v>
      </c>
      <c r="H1307" s="21" t="str">
        <f>_xlfn.XLOOKUP(Tabla15[[#This Row],[cedula]],MINC_022025[CATEGORIA_PROPIA],MINC_022025[FECHA_INGRESO_PRIMER_CARGO],_xlfn.XLOOKUP(Tabla15[[#This Row],[COD]],TNOMINA[CODIGO],TNOMINA[nombre]))</f>
        <v>AMBIORI OVALLE ROSARIO</v>
      </c>
      <c r="I1307" s="21" t="str">
        <f>_xlfn.XLOOKUP(Tabla15[[#This Row],[cedula]],MINC_022025[CATEGORIA_PROPIA],MINC_022025[CARGO],_xlfn.XLOOKUP(Tabla15[[#This Row],[COD]],TNOMINA[CODIGO],TNOMINA[cargo]))</f>
        <v>SEGURIDAD MILITAR</v>
      </c>
      <c r="J1307" s="21" t="str">
        <f>_xlfn.XLOOKUP(Tabla15[[#This Row],[cedula]],MINC_022025[NUMERO_DOCUMENTO],MINC_022025[LUGAR_FUNCIONES])</f>
        <v>MINISTERIO DE CULTURA</v>
      </c>
      <c r="K13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7" s="21" t="str">
        <f>_xlfn.XLOOKUP(Tabla15[[#This Row],[CARGO]],TSIMPLIFICADO[CARGO],TSIMPLIFICADO[CATEGORIA DEL SERVIDOR],Tabla15[[#This Row],[TIPO]])</f>
        <v>SEGURIDAD</v>
      </c>
      <c r="M1307" s="21" t="str">
        <f>IF(Tabla15[[#This Row],[CTA]]="2.1.1.3.01","TRAMITE DE PENSION",IF(Tabla15[[#This Row],[CAT1]]&lt;&gt;"",Tabla15[[#This Row],[CAT1]],Tabla15[[#This Row],[CAT2]]))</f>
        <v>SEGURIDAD</v>
      </c>
      <c r="N1307" s="86" t="str">
        <f>_xlfn.XLOOKUP(Tabla15[[#This Row],[cedula]],TFECHA[cedula],TFECHA[desde],"")</f>
        <v/>
      </c>
      <c r="O1307" s="86" t="str">
        <f>_xlfn.XLOOKUP(Tabla15[[#This Row],[cedula]],TFECHA[cedula],TFECHA[hasta],"")</f>
        <v/>
      </c>
      <c r="P1307" s="34">
        <f>_xlfn.XLOOKUP(Tabla15[[#This Row],[COD]],TNOMINA[CODIGO],TNOMINA[sbruto])</f>
        <v>10000</v>
      </c>
      <c r="Q1307" s="34">
        <f>_xlfn.XLOOKUP(Tabla15[[#This Row],[COD]],TNOMINA[CODIGO],TNOMINA[ISR])</f>
        <v>0</v>
      </c>
      <c r="R1307" s="34">
        <f>_xlfn.XLOOKUP(Tabla15[[#This Row],[COD]],TNOMINA[CODIGO],TNOMINA[SFS])</f>
        <v>0</v>
      </c>
      <c r="S1307" s="34">
        <f>_xlfn.XLOOKUP(Tabla15[[#This Row],[COD]],TNOMINA[CODIGO],TNOMINA[AFP])</f>
        <v>0</v>
      </c>
      <c r="T1307" s="34">
        <f>_xlfn.XLOOKUP(Tabla15[[#This Row],[COD]],TNOMINA[CODIGO],TNOMINA[Otros Descuentos])</f>
        <v>0</v>
      </c>
      <c r="U1307" s="34">
        <f>_xlfn.XLOOKUP(Tabla15[[#This Row],[COD]],TNOMINA[CODIGO],TNOMINA[sneto])</f>
        <v>10000</v>
      </c>
      <c r="V1307" s="21" t="str" cm="1">
        <f t="array" ref="V1307">_xlfn.XLOOKUP(Tabla15[[#This Row],[cedula]],MINC_022025[NUMERO_DOCUMENTO],LEFT(MINC_022025[GENERO],1))</f>
        <v>M</v>
      </c>
      <c r="W1307" s="56" t="str">
        <f>_xlfn.XLOOKUP(Tabla15[[#This Row],[DIRECCIÓN O DEPARTAMENTO]],MINC_022025[LUGAR_FUNCIONES],MINC_022025[LUGAR_FUNCIONES_CODIGO])</f>
        <v>01.83</v>
      </c>
      <c r="X1307" s="21">
        <f>LEN(Tabla15[[#This Row],[CODIGO LUGAR]])</f>
        <v>5</v>
      </c>
      <c r="Y1307" s="21" cm="1">
        <f t="array" ref="Y1307">_xlfn.IFS(Tabla15[[#This Row],[LARGO]]=5,1,Tabla15[[#This Row],[LARGO]]=8,2,Tabla15[[#This Row],[LARGO]]=11,3,Tabla15[[#This Row],[LARGO]]=14,4,Tabla15[[#This Row],[LARGO]]=17,5,Tabla15[[#This Row],[LARGO]]=20,6)</f>
        <v>1</v>
      </c>
    </row>
    <row r="1308" spans="1:25">
      <c r="A1308" s="42" t="str">
        <f>Tabla15[[#This Row],[cedula]]&amp;Tabla15[[#This Row],[CTA]]&amp;Tabla15[[#This Row],[prog]]</f>
        <v>402271894832.1.2.2.0501</v>
      </c>
      <c r="B1308" s="21" t="s">
        <v>1788</v>
      </c>
      <c r="C1308" s="59" t="s">
        <v>1807</v>
      </c>
      <c r="D1308" s="59" t="s">
        <v>5730</v>
      </c>
      <c r="E1308" s="59" t="s">
        <v>5731</v>
      </c>
      <c r="F1308" s="59" t="s">
        <v>211</v>
      </c>
      <c r="G1308" s="59" t="s">
        <v>2993</v>
      </c>
      <c r="H1308" s="21" t="str">
        <f>_xlfn.XLOOKUP(Tabla15[[#This Row],[cedula]],MINC_022025[CATEGORIA_PROPIA],MINC_022025[FECHA_INGRESO_PRIMER_CARGO],_xlfn.XLOOKUP(Tabla15[[#This Row],[COD]],TNOMINA[CODIGO],TNOMINA[nombre]))</f>
        <v>AMBIORIX MORA CEDEÑO</v>
      </c>
      <c r="I1308" s="21" t="str">
        <f>_xlfn.XLOOKUP(Tabla15[[#This Row],[cedula]],MINC_022025[CATEGORIA_PROPIA],MINC_022025[CARGO],_xlfn.XLOOKUP(Tabla15[[#This Row],[COD]],TNOMINA[CODIGO],TNOMINA[cargo]))</f>
        <v>SEGURIDAD MILITAR</v>
      </c>
      <c r="J1308" s="21" t="str">
        <f>_xlfn.XLOOKUP(Tabla15[[#This Row],[cedula]],MINC_022025[NUMERO_DOCUMENTO],MINC_022025[LUGAR_FUNCIONES])</f>
        <v>MINISTERIO DE CULTURA</v>
      </c>
      <c r="K13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8" s="21" t="str">
        <f>_xlfn.XLOOKUP(Tabla15[[#This Row],[CARGO]],TSIMPLIFICADO[CARGO],TSIMPLIFICADO[CATEGORIA DEL SERVIDOR],Tabla15[[#This Row],[TIPO]])</f>
        <v>SEGURIDAD</v>
      </c>
      <c r="M1308" s="21" t="str">
        <f>IF(Tabla15[[#This Row],[CTA]]="2.1.1.3.01","TRAMITE DE PENSION",IF(Tabla15[[#This Row],[CAT1]]&lt;&gt;"",Tabla15[[#This Row],[CAT1]],Tabla15[[#This Row],[CAT2]]))</f>
        <v>SEGURIDAD</v>
      </c>
      <c r="N1308" s="86" t="str">
        <f>_xlfn.XLOOKUP(Tabla15[[#This Row],[cedula]],TFECHA[cedula],TFECHA[desde],"")</f>
        <v/>
      </c>
      <c r="O1308" s="86" t="str">
        <f>_xlfn.XLOOKUP(Tabla15[[#This Row],[cedula]],TFECHA[cedula],TFECHA[hasta],"")</f>
        <v/>
      </c>
      <c r="P1308" s="34">
        <f>_xlfn.XLOOKUP(Tabla15[[#This Row],[COD]],TNOMINA[CODIGO],TNOMINA[sbruto])</f>
        <v>10000</v>
      </c>
      <c r="Q1308" s="34">
        <f>_xlfn.XLOOKUP(Tabla15[[#This Row],[COD]],TNOMINA[CODIGO],TNOMINA[ISR])</f>
        <v>0</v>
      </c>
      <c r="R1308" s="34">
        <f>_xlfn.XLOOKUP(Tabla15[[#This Row],[COD]],TNOMINA[CODIGO],TNOMINA[SFS])</f>
        <v>0</v>
      </c>
      <c r="S1308" s="34">
        <f>_xlfn.XLOOKUP(Tabla15[[#This Row],[COD]],TNOMINA[CODIGO],TNOMINA[AFP])</f>
        <v>0</v>
      </c>
      <c r="T1308" s="34">
        <f>_xlfn.XLOOKUP(Tabla15[[#This Row],[COD]],TNOMINA[CODIGO],TNOMINA[Otros Descuentos])</f>
        <v>0</v>
      </c>
      <c r="U1308" s="34">
        <f>_xlfn.XLOOKUP(Tabla15[[#This Row],[COD]],TNOMINA[CODIGO],TNOMINA[sneto])</f>
        <v>10000</v>
      </c>
      <c r="V1308" s="21" t="str" cm="1">
        <f t="array" ref="V1308">_xlfn.XLOOKUP(Tabla15[[#This Row],[cedula]],MINC_022025[NUMERO_DOCUMENTO],LEFT(MINC_022025[GENERO],1))</f>
        <v>M</v>
      </c>
      <c r="W1308" s="56" t="str">
        <f>_xlfn.XLOOKUP(Tabla15[[#This Row],[DIRECCIÓN O DEPARTAMENTO]],MINC_022025[LUGAR_FUNCIONES],MINC_022025[LUGAR_FUNCIONES_CODIGO])</f>
        <v>01.83</v>
      </c>
      <c r="X1308" s="21">
        <f>LEN(Tabla15[[#This Row],[CODIGO LUGAR]])</f>
        <v>5</v>
      </c>
      <c r="Y1308" s="21" cm="1">
        <f t="array" ref="Y1308">_xlfn.IFS(Tabla15[[#This Row],[LARGO]]=5,1,Tabla15[[#This Row],[LARGO]]=8,2,Tabla15[[#This Row],[LARGO]]=11,3,Tabla15[[#This Row],[LARGO]]=14,4,Tabla15[[#This Row],[LARGO]]=17,5,Tabla15[[#This Row],[LARGO]]=20,6)</f>
        <v>1</v>
      </c>
    </row>
    <row r="1309" spans="1:25">
      <c r="A1309" s="42" t="str">
        <f>Tabla15[[#This Row],[cedula]]&amp;Tabla15[[#This Row],[CTA]]&amp;Tabla15[[#This Row],[prog]]</f>
        <v>223009530272.1.2.2.0501</v>
      </c>
      <c r="B1309" s="21" t="s">
        <v>1788</v>
      </c>
      <c r="C1309" s="59" t="s">
        <v>1807</v>
      </c>
      <c r="D1309" s="59" t="s">
        <v>5730</v>
      </c>
      <c r="E1309" s="59" t="s">
        <v>5731</v>
      </c>
      <c r="F1309" s="59" t="s">
        <v>211</v>
      </c>
      <c r="G1309" s="59" t="s">
        <v>2549</v>
      </c>
      <c r="H1309" s="21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1309" s="21" t="str">
        <f>_xlfn.XLOOKUP(Tabla15[[#This Row],[cedula]],MINC_022025[CATEGORIA_PROPIA],MINC_022025[CARGO],_xlfn.XLOOKUP(Tabla15[[#This Row],[COD]],TNOMINA[CODIGO],TNOMINA[cargo]))</f>
        <v>SEGURIDAD MILITAR</v>
      </c>
      <c r="J1309" s="21" t="str">
        <f>_xlfn.XLOOKUP(Tabla15[[#This Row],[cedula]],MINC_022025[NUMERO_DOCUMENTO],MINC_022025[LUGAR_FUNCIONES])</f>
        <v>MINISTERIO DE CULTURA</v>
      </c>
      <c r="K13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09" s="21" t="str">
        <f>_xlfn.XLOOKUP(Tabla15[[#This Row],[CARGO]],TSIMPLIFICADO[CARGO],TSIMPLIFICADO[CATEGORIA DEL SERVIDOR],Tabla15[[#This Row],[TIPO]])</f>
        <v>SEGURIDAD</v>
      </c>
      <c r="M1309" s="21" t="str">
        <f>IF(Tabla15[[#This Row],[CTA]]="2.1.1.3.01","TRAMITE DE PENSION",IF(Tabla15[[#This Row],[CAT1]]&lt;&gt;"",Tabla15[[#This Row],[CAT1]],Tabla15[[#This Row],[CAT2]]))</f>
        <v>SEGURIDAD</v>
      </c>
      <c r="N1309" s="86" t="str">
        <f>_xlfn.XLOOKUP(Tabla15[[#This Row],[cedula]],TFECHA[cedula],TFECHA[desde],"")</f>
        <v/>
      </c>
      <c r="O1309" s="86" t="str">
        <f>_xlfn.XLOOKUP(Tabla15[[#This Row],[cedula]],TFECHA[cedula],TFECHA[hasta],"")</f>
        <v/>
      </c>
      <c r="P1309" s="34">
        <f>_xlfn.XLOOKUP(Tabla15[[#This Row],[COD]],TNOMINA[CODIGO],TNOMINA[sbruto])</f>
        <v>10000</v>
      </c>
      <c r="Q1309" s="34">
        <f>_xlfn.XLOOKUP(Tabla15[[#This Row],[COD]],TNOMINA[CODIGO],TNOMINA[ISR])</f>
        <v>0</v>
      </c>
      <c r="R1309" s="34">
        <f>_xlfn.XLOOKUP(Tabla15[[#This Row],[COD]],TNOMINA[CODIGO],TNOMINA[SFS])</f>
        <v>0</v>
      </c>
      <c r="S1309" s="34">
        <f>_xlfn.XLOOKUP(Tabla15[[#This Row],[COD]],TNOMINA[CODIGO],TNOMINA[AFP])</f>
        <v>0</v>
      </c>
      <c r="T1309" s="34">
        <f>_xlfn.XLOOKUP(Tabla15[[#This Row],[COD]],TNOMINA[CODIGO],TNOMINA[Otros Descuentos])</f>
        <v>0</v>
      </c>
      <c r="U1309" s="34">
        <f>_xlfn.XLOOKUP(Tabla15[[#This Row],[COD]],TNOMINA[CODIGO],TNOMINA[sneto])</f>
        <v>10000</v>
      </c>
      <c r="V1309" s="21" t="str" cm="1">
        <f t="array" ref="V1309">_xlfn.XLOOKUP(Tabla15[[#This Row],[cedula]],MINC_022025[NUMERO_DOCUMENTO],LEFT(MINC_022025[GENERO],1))</f>
        <v>M</v>
      </c>
      <c r="W1309" s="56" t="str">
        <f>_xlfn.XLOOKUP(Tabla15[[#This Row],[DIRECCIÓN O DEPARTAMENTO]],MINC_022025[LUGAR_FUNCIONES],MINC_022025[LUGAR_FUNCIONES_CODIGO])</f>
        <v>01.83</v>
      </c>
      <c r="X1309" s="21">
        <f>LEN(Tabla15[[#This Row],[CODIGO LUGAR]])</f>
        <v>5</v>
      </c>
      <c r="Y1309" s="21" cm="1">
        <f t="array" ref="Y1309">_xlfn.IFS(Tabla15[[#This Row],[LARGO]]=5,1,Tabla15[[#This Row],[LARGO]]=8,2,Tabla15[[#This Row],[LARGO]]=11,3,Tabla15[[#This Row],[LARGO]]=14,4,Tabla15[[#This Row],[LARGO]]=17,5,Tabla15[[#This Row],[LARGO]]=20,6)</f>
        <v>1</v>
      </c>
    </row>
    <row r="1310" spans="1:25">
      <c r="A1310" s="42" t="str">
        <f>Tabla15[[#This Row],[cedula]]&amp;Tabla15[[#This Row],[CTA]]&amp;Tabla15[[#This Row],[prog]]</f>
        <v>402099629072.1.2.2.0501</v>
      </c>
      <c r="B1310" s="21" t="s">
        <v>1788</v>
      </c>
      <c r="C1310" s="59" t="s">
        <v>1807</v>
      </c>
      <c r="D1310" s="59" t="s">
        <v>5730</v>
      </c>
      <c r="E1310" s="59" t="s">
        <v>5731</v>
      </c>
      <c r="F1310" s="59" t="s">
        <v>211</v>
      </c>
      <c r="G1310" s="59" t="s">
        <v>2550</v>
      </c>
      <c r="H1310" s="21" t="str">
        <f>_xlfn.XLOOKUP(Tabla15[[#This Row],[cedula]],MINC_022025[CATEGORIA_PROPIA],MINC_022025[FECHA_INGRESO_PRIMER_CARGO],_xlfn.XLOOKUP(Tabla15[[#This Row],[COD]],TNOMINA[CODIGO],TNOMINA[nombre]))</f>
        <v>ANGEL ESTARLING LEOCADIO REYNOSO</v>
      </c>
      <c r="I1310" s="21" t="str">
        <f>_xlfn.XLOOKUP(Tabla15[[#This Row],[cedula]],MINC_022025[CATEGORIA_PROPIA],MINC_022025[CARGO],_xlfn.XLOOKUP(Tabla15[[#This Row],[COD]],TNOMINA[CODIGO],TNOMINA[cargo]))</f>
        <v>SEGURIDAD MILITAR</v>
      </c>
      <c r="J1310" s="21" t="str">
        <f>_xlfn.XLOOKUP(Tabla15[[#This Row],[cedula]],MINC_022025[NUMERO_DOCUMENTO],MINC_022025[LUGAR_FUNCIONES])</f>
        <v>MINISTERIO DE CULTURA</v>
      </c>
      <c r="K13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0" s="21" t="str">
        <f>_xlfn.XLOOKUP(Tabla15[[#This Row],[CARGO]],TSIMPLIFICADO[CARGO],TSIMPLIFICADO[CATEGORIA DEL SERVIDOR],Tabla15[[#This Row],[TIPO]])</f>
        <v>SEGURIDAD</v>
      </c>
      <c r="M1310" s="21" t="str">
        <f>IF(Tabla15[[#This Row],[CTA]]="2.1.1.3.01","TRAMITE DE PENSION",IF(Tabla15[[#This Row],[CAT1]]&lt;&gt;"",Tabla15[[#This Row],[CAT1]],Tabla15[[#This Row],[CAT2]]))</f>
        <v>SEGURIDAD</v>
      </c>
      <c r="N1310" s="86" t="str">
        <f>_xlfn.XLOOKUP(Tabla15[[#This Row],[cedula]],TFECHA[cedula],TFECHA[desde],"")</f>
        <v/>
      </c>
      <c r="O1310" s="86" t="str">
        <f>_xlfn.XLOOKUP(Tabla15[[#This Row],[cedula]],TFECHA[cedula],TFECHA[hasta],"")</f>
        <v/>
      </c>
      <c r="P1310" s="34">
        <f>_xlfn.XLOOKUP(Tabla15[[#This Row],[COD]],TNOMINA[CODIGO],TNOMINA[sbruto])</f>
        <v>10000</v>
      </c>
      <c r="Q1310" s="34">
        <f>_xlfn.XLOOKUP(Tabla15[[#This Row],[COD]],TNOMINA[CODIGO],TNOMINA[ISR])</f>
        <v>0</v>
      </c>
      <c r="R1310" s="34">
        <f>_xlfn.XLOOKUP(Tabla15[[#This Row],[COD]],TNOMINA[CODIGO],TNOMINA[SFS])</f>
        <v>0</v>
      </c>
      <c r="S1310" s="34">
        <f>_xlfn.XLOOKUP(Tabla15[[#This Row],[COD]],TNOMINA[CODIGO],TNOMINA[AFP])</f>
        <v>0</v>
      </c>
      <c r="T1310" s="34">
        <f>_xlfn.XLOOKUP(Tabla15[[#This Row],[COD]],TNOMINA[CODIGO],TNOMINA[Otros Descuentos])</f>
        <v>0</v>
      </c>
      <c r="U1310" s="34">
        <f>_xlfn.XLOOKUP(Tabla15[[#This Row],[COD]],TNOMINA[CODIGO],TNOMINA[sneto])</f>
        <v>10000</v>
      </c>
      <c r="V1310" s="21" t="str" cm="1">
        <f t="array" ref="V1310">_xlfn.XLOOKUP(Tabla15[[#This Row],[cedula]],MINC_022025[NUMERO_DOCUMENTO],LEFT(MINC_022025[GENERO],1))</f>
        <v>M</v>
      </c>
      <c r="W1310" s="56" t="str">
        <f>_xlfn.XLOOKUP(Tabla15[[#This Row],[DIRECCIÓN O DEPARTAMENTO]],MINC_022025[LUGAR_FUNCIONES],MINC_022025[LUGAR_FUNCIONES_CODIGO])</f>
        <v>01.83</v>
      </c>
      <c r="X1310" s="21">
        <f>LEN(Tabla15[[#This Row],[CODIGO LUGAR]])</f>
        <v>5</v>
      </c>
      <c r="Y1310" s="21" cm="1">
        <f t="array" ref="Y1310">_xlfn.IFS(Tabla15[[#This Row],[LARGO]]=5,1,Tabla15[[#This Row],[LARGO]]=8,2,Tabla15[[#This Row],[LARGO]]=11,3,Tabla15[[#This Row],[LARGO]]=14,4,Tabla15[[#This Row],[LARGO]]=17,5,Tabla15[[#This Row],[LARGO]]=20,6)</f>
        <v>1</v>
      </c>
    </row>
    <row r="1311" spans="1:25">
      <c r="A1311" s="42" t="str">
        <f>Tabla15[[#This Row],[cedula]]&amp;Tabla15[[#This Row],[CTA]]&amp;Tabla15[[#This Row],[prog]]</f>
        <v>224001916012.1.2.2.0501</v>
      </c>
      <c r="B1311" s="21" t="s">
        <v>1788</v>
      </c>
      <c r="C1311" s="59" t="s">
        <v>1807</v>
      </c>
      <c r="D1311" s="59" t="s">
        <v>5730</v>
      </c>
      <c r="E1311" s="59" t="s">
        <v>5731</v>
      </c>
      <c r="F1311" s="59" t="s">
        <v>211</v>
      </c>
      <c r="G1311" s="59" t="s">
        <v>2916</v>
      </c>
      <c r="H1311" s="21" t="str">
        <f>_xlfn.XLOOKUP(Tabla15[[#This Row],[cedula]],MINC_022025[CATEGORIA_PROPIA],MINC_022025[FECHA_INGRESO_PRIMER_CARGO],_xlfn.XLOOKUP(Tabla15[[#This Row],[COD]],TNOMINA[CODIGO],TNOMINA[nombre]))</f>
        <v>ANNY NATALI ROSARIO GONZALEZ</v>
      </c>
      <c r="I1311" s="21" t="str">
        <f>_xlfn.XLOOKUP(Tabla15[[#This Row],[cedula]],MINC_022025[CATEGORIA_PROPIA],MINC_022025[CARGO],_xlfn.XLOOKUP(Tabla15[[#This Row],[COD]],TNOMINA[CODIGO],TNOMINA[cargo]))</f>
        <v>SEGURIDAD MILITAR</v>
      </c>
      <c r="J1311" s="21" t="str">
        <f>_xlfn.XLOOKUP(Tabla15[[#This Row],[cedula]],MINC_022025[NUMERO_DOCUMENTO],MINC_022025[LUGAR_FUNCIONES])</f>
        <v>MINISTERIO DE CULTURA</v>
      </c>
      <c r="K13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1" s="21" t="str">
        <f>_xlfn.XLOOKUP(Tabla15[[#This Row],[CARGO]],TSIMPLIFICADO[CARGO],TSIMPLIFICADO[CATEGORIA DEL SERVIDOR],Tabla15[[#This Row],[TIPO]])</f>
        <v>SEGURIDAD</v>
      </c>
      <c r="M1311" s="21" t="str">
        <f>IF(Tabla15[[#This Row],[CTA]]="2.1.1.3.01","TRAMITE DE PENSION",IF(Tabla15[[#This Row],[CAT1]]&lt;&gt;"",Tabla15[[#This Row],[CAT1]],Tabla15[[#This Row],[CAT2]]))</f>
        <v>SEGURIDAD</v>
      </c>
      <c r="N1311" s="86" t="str">
        <f>_xlfn.XLOOKUP(Tabla15[[#This Row],[cedula]],TFECHA[cedula],TFECHA[desde],"")</f>
        <v/>
      </c>
      <c r="O1311" s="86" t="str">
        <f>_xlfn.XLOOKUP(Tabla15[[#This Row],[cedula]],TFECHA[cedula],TFECHA[hasta],"")</f>
        <v/>
      </c>
      <c r="P1311" s="34">
        <f>_xlfn.XLOOKUP(Tabla15[[#This Row],[COD]],TNOMINA[CODIGO],TNOMINA[sbruto])</f>
        <v>10000</v>
      </c>
      <c r="Q1311" s="34">
        <f>_xlfn.XLOOKUP(Tabla15[[#This Row],[COD]],TNOMINA[CODIGO],TNOMINA[ISR])</f>
        <v>0</v>
      </c>
      <c r="R1311" s="34">
        <f>_xlfn.XLOOKUP(Tabla15[[#This Row],[COD]],TNOMINA[CODIGO],TNOMINA[SFS])</f>
        <v>0</v>
      </c>
      <c r="S1311" s="34">
        <f>_xlfn.XLOOKUP(Tabla15[[#This Row],[COD]],TNOMINA[CODIGO],TNOMINA[AFP])</f>
        <v>0</v>
      </c>
      <c r="T1311" s="34">
        <f>_xlfn.XLOOKUP(Tabla15[[#This Row],[COD]],TNOMINA[CODIGO],TNOMINA[Otros Descuentos])</f>
        <v>0</v>
      </c>
      <c r="U1311" s="34">
        <f>_xlfn.XLOOKUP(Tabla15[[#This Row],[COD]],TNOMINA[CODIGO],TNOMINA[sneto])</f>
        <v>10000</v>
      </c>
      <c r="V1311" s="21" t="str" cm="1">
        <f t="array" ref="V1311">_xlfn.XLOOKUP(Tabla15[[#This Row],[cedula]],MINC_022025[NUMERO_DOCUMENTO],LEFT(MINC_022025[GENERO],1))</f>
        <v>F</v>
      </c>
      <c r="W1311" s="56" t="str">
        <f>_xlfn.XLOOKUP(Tabla15[[#This Row],[DIRECCIÓN O DEPARTAMENTO]],MINC_022025[LUGAR_FUNCIONES],MINC_022025[LUGAR_FUNCIONES_CODIGO])</f>
        <v>01.83</v>
      </c>
      <c r="X1311" s="21">
        <f>LEN(Tabla15[[#This Row],[CODIGO LUGAR]])</f>
        <v>5</v>
      </c>
      <c r="Y1311" s="21" cm="1">
        <f t="array" ref="Y1311">_xlfn.IFS(Tabla15[[#This Row],[LARGO]]=5,1,Tabla15[[#This Row],[LARGO]]=8,2,Tabla15[[#This Row],[LARGO]]=11,3,Tabla15[[#This Row],[LARGO]]=14,4,Tabla15[[#This Row],[LARGO]]=17,5,Tabla15[[#This Row],[LARGO]]=20,6)</f>
        <v>1</v>
      </c>
    </row>
    <row r="1312" spans="1:25">
      <c r="A1312" s="42" t="str">
        <f>Tabla15[[#This Row],[cedula]]&amp;Tabla15[[#This Row],[CTA]]&amp;Tabla15[[#This Row],[prog]]</f>
        <v>078001309372.1.2.2.0501</v>
      </c>
      <c r="B1312" s="21" t="s">
        <v>1788</v>
      </c>
      <c r="C1312" s="59" t="s">
        <v>1807</v>
      </c>
      <c r="D1312" s="59" t="s">
        <v>5730</v>
      </c>
      <c r="E1312" s="59" t="s">
        <v>5731</v>
      </c>
      <c r="F1312" s="59" t="s">
        <v>211</v>
      </c>
      <c r="G1312" s="59" t="s">
        <v>2779</v>
      </c>
      <c r="H1312" s="21" t="str">
        <f>_xlfn.XLOOKUP(Tabla15[[#This Row],[cedula]],MINC_022025[CATEGORIA_PROPIA],MINC_022025[FECHA_INGRESO_PRIMER_CARGO],_xlfn.XLOOKUP(Tabla15[[#This Row],[COD]],TNOMINA[CODIGO],TNOMINA[nombre]))</f>
        <v>ARALIS BATISTA BATISTA</v>
      </c>
      <c r="I1312" s="21" t="str">
        <f>_xlfn.XLOOKUP(Tabla15[[#This Row],[cedula]],MINC_022025[CATEGORIA_PROPIA],MINC_022025[CARGO],_xlfn.XLOOKUP(Tabla15[[#This Row],[COD]],TNOMINA[CODIGO],TNOMINA[cargo]))</f>
        <v>SEGURIDAD MILITAR</v>
      </c>
      <c r="J1312" s="21" t="str">
        <f>_xlfn.XLOOKUP(Tabla15[[#This Row],[cedula]],MINC_022025[NUMERO_DOCUMENTO],MINC_022025[LUGAR_FUNCIONES])</f>
        <v>MINISTERIO DE CULTURA</v>
      </c>
      <c r="K13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2" s="21" t="str">
        <f>_xlfn.XLOOKUP(Tabla15[[#This Row],[CARGO]],TSIMPLIFICADO[CARGO],TSIMPLIFICADO[CATEGORIA DEL SERVIDOR],Tabla15[[#This Row],[TIPO]])</f>
        <v>SEGURIDAD</v>
      </c>
      <c r="M1312" s="21" t="str">
        <f>IF(Tabla15[[#This Row],[CTA]]="2.1.1.3.01","TRAMITE DE PENSION",IF(Tabla15[[#This Row],[CAT1]]&lt;&gt;"",Tabla15[[#This Row],[CAT1]],Tabla15[[#This Row],[CAT2]]))</f>
        <v>SEGURIDAD</v>
      </c>
      <c r="N1312" s="86" t="str">
        <f>_xlfn.XLOOKUP(Tabla15[[#This Row],[cedula]],TFECHA[cedula],TFECHA[desde],"")</f>
        <v/>
      </c>
      <c r="O1312" s="86" t="str">
        <f>_xlfn.XLOOKUP(Tabla15[[#This Row],[cedula]],TFECHA[cedula],TFECHA[hasta],"")</f>
        <v/>
      </c>
      <c r="P1312" s="34">
        <f>_xlfn.XLOOKUP(Tabla15[[#This Row],[COD]],TNOMINA[CODIGO],TNOMINA[sbruto])</f>
        <v>10000</v>
      </c>
      <c r="Q1312" s="34">
        <f>_xlfn.XLOOKUP(Tabla15[[#This Row],[COD]],TNOMINA[CODIGO],TNOMINA[ISR])</f>
        <v>0</v>
      </c>
      <c r="R1312" s="34">
        <f>_xlfn.XLOOKUP(Tabla15[[#This Row],[COD]],TNOMINA[CODIGO],TNOMINA[SFS])</f>
        <v>0</v>
      </c>
      <c r="S1312" s="34">
        <f>_xlfn.XLOOKUP(Tabla15[[#This Row],[COD]],TNOMINA[CODIGO],TNOMINA[AFP])</f>
        <v>0</v>
      </c>
      <c r="T1312" s="34">
        <f>_xlfn.XLOOKUP(Tabla15[[#This Row],[COD]],TNOMINA[CODIGO],TNOMINA[Otros Descuentos])</f>
        <v>0</v>
      </c>
      <c r="U1312" s="34">
        <f>_xlfn.XLOOKUP(Tabla15[[#This Row],[COD]],TNOMINA[CODIGO],TNOMINA[sneto])</f>
        <v>10000</v>
      </c>
      <c r="V1312" s="21" t="str" cm="1">
        <f t="array" ref="V1312">_xlfn.XLOOKUP(Tabla15[[#This Row],[cedula]],MINC_022025[NUMERO_DOCUMENTO],LEFT(MINC_022025[GENERO],1))</f>
        <v>M</v>
      </c>
      <c r="W1312" s="56" t="str">
        <f>_xlfn.XLOOKUP(Tabla15[[#This Row],[DIRECCIÓN O DEPARTAMENTO]],MINC_022025[LUGAR_FUNCIONES],MINC_022025[LUGAR_FUNCIONES_CODIGO])</f>
        <v>01.83</v>
      </c>
      <c r="X1312" s="21">
        <f>LEN(Tabla15[[#This Row],[CODIGO LUGAR]])</f>
        <v>5</v>
      </c>
      <c r="Y1312" s="21" cm="1">
        <f t="array" ref="Y1312">_xlfn.IFS(Tabla15[[#This Row],[LARGO]]=5,1,Tabla15[[#This Row],[LARGO]]=8,2,Tabla15[[#This Row],[LARGO]]=11,3,Tabla15[[#This Row],[LARGO]]=14,4,Tabla15[[#This Row],[LARGO]]=17,5,Tabla15[[#This Row],[LARGO]]=20,6)</f>
        <v>1</v>
      </c>
    </row>
    <row r="1313" spans="1:25">
      <c r="A1313" s="42" t="str">
        <f>Tabla15[[#This Row],[cedula]]&amp;Tabla15[[#This Row],[CTA]]&amp;Tabla15[[#This Row],[prog]]</f>
        <v>005004670142.1.2.2.0501</v>
      </c>
      <c r="B1313" s="21" t="s">
        <v>1788</v>
      </c>
      <c r="C1313" s="59" t="s">
        <v>1807</v>
      </c>
      <c r="D1313" s="59" t="s">
        <v>5730</v>
      </c>
      <c r="E1313" s="59" t="s">
        <v>5731</v>
      </c>
      <c r="F1313" s="59" t="s">
        <v>211</v>
      </c>
      <c r="G1313" s="59" t="s">
        <v>1749</v>
      </c>
      <c r="H1313" s="21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1313" s="21" t="str">
        <f>_xlfn.XLOOKUP(Tabla15[[#This Row],[cedula]],MINC_022025[CATEGORIA_PROPIA],MINC_022025[CARGO],_xlfn.XLOOKUP(Tabla15[[#This Row],[COD]],TNOMINA[CODIGO],TNOMINA[cargo]))</f>
        <v>SEGURIDAD MILITAR</v>
      </c>
      <c r="J1313" s="21" t="str">
        <f>_xlfn.XLOOKUP(Tabla15[[#This Row],[cedula]],MINC_022025[NUMERO_DOCUMENTO],MINC_022025[LUGAR_FUNCIONES])</f>
        <v>MINISTERIO DE CULTURA</v>
      </c>
      <c r="K13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3" s="21" t="str">
        <f>_xlfn.XLOOKUP(Tabla15[[#This Row],[CARGO]],TSIMPLIFICADO[CARGO],TSIMPLIFICADO[CATEGORIA DEL SERVIDOR],Tabla15[[#This Row],[TIPO]])</f>
        <v>SEGURIDAD</v>
      </c>
      <c r="M1313" s="21" t="str">
        <f>IF(Tabla15[[#This Row],[CTA]]="2.1.1.3.01","TRAMITE DE PENSION",IF(Tabla15[[#This Row],[CAT1]]&lt;&gt;"",Tabla15[[#This Row],[CAT1]],Tabla15[[#This Row],[CAT2]]))</f>
        <v>SEGURIDAD</v>
      </c>
      <c r="N1313" s="86" t="str">
        <f>_xlfn.XLOOKUP(Tabla15[[#This Row],[cedula]],TFECHA[cedula],TFECHA[desde],"")</f>
        <v/>
      </c>
      <c r="O1313" s="86" t="str">
        <f>_xlfn.XLOOKUP(Tabla15[[#This Row],[cedula]],TFECHA[cedula],TFECHA[hasta],"")</f>
        <v/>
      </c>
      <c r="P1313" s="34">
        <f>_xlfn.XLOOKUP(Tabla15[[#This Row],[COD]],TNOMINA[CODIGO],TNOMINA[sbruto])</f>
        <v>10000</v>
      </c>
      <c r="Q1313" s="34">
        <f>_xlfn.XLOOKUP(Tabla15[[#This Row],[COD]],TNOMINA[CODIGO],TNOMINA[ISR])</f>
        <v>0</v>
      </c>
      <c r="R1313" s="34">
        <f>_xlfn.XLOOKUP(Tabla15[[#This Row],[COD]],TNOMINA[CODIGO],TNOMINA[SFS])</f>
        <v>0</v>
      </c>
      <c r="S1313" s="34">
        <f>_xlfn.XLOOKUP(Tabla15[[#This Row],[COD]],TNOMINA[CODIGO],TNOMINA[AFP])</f>
        <v>0</v>
      </c>
      <c r="T1313" s="34">
        <f>_xlfn.XLOOKUP(Tabla15[[#This Row],[COD]],TNOMINA[CODIGO],TNOMINA[Otros Descuentos])</f>
        <v>0</v>
      </c>
      <c r="U1313" s="34">
        <f>_xlfn.XLOOKUP(Tabla15[[#This Row],[COD]],TNOMINA[CODIGO],TNOMINA[sneto])</f>
        <v>10000</v>
      </c>
      <c r="V1313" s="21" t="str" cm="1">
        <f t="array" ref="V1313">_xlfn.XLOOKUP(Tabla15[[#This Row],[cedula]],MINC_022025[NUMERO_DOCUMENTO],LEFT(MINC_022025[GENERO],1))</f>
        <v>F</v>
      </c>
      <c r="W1313" s="56" t="str">
        <f>_xlfn.XLOOKUP(Tabla15[[#This Row],[DIRECCIÓN O DEPARTAMENTO]],MINC_022025[LUGAR_FUNCIONES],MINC_022025[LUGAR_FUNCIONES_CODIGO])</f>
        <v>01.83</v>
      </c>
      <c r="X1313" s="21">
        <f>LEN(Tabla15[[#This Row],[CODIGO LUGAR]])</f>
        <v>5</v>
      </c>
      <c r="Y1313" s="21" cm="1">
        <f t="array" ref="Y1313">_xlfn.IFS(Tabla15[[#This Row],[LARGO]]=5,1,Tabla15[[#This Row],[LARGO]]=8,2,Tabla15[[#This Row],[LARGO]]=11,3,Tabla15[[#This Row],[LARGO]]=14,4,Tabla15[[#This Row],[LARGO]]=17,5,Tabla15[[#This Row],[LARGO]]=20,6)</f>
        <v>1</v>
      </c>
    </row>
    <row r="1314" spans="1:25">
      <c r="A1314" s="42" t="str">
        <f>Tabla15[[#This Row],[cedula]]&amp;Tabla15[[#This Row],[CTA]]&amp;Tabla15[[#This Row],[prog]]</f>
        <v>402208431442.1.2.2.0501</v>
      </c>
      <c r="B1314" s="21" t="s">
        <v>1788</v>
      </c>
      <c r="C1314" s="59" t="s">
        <v>1807</v>
      </c>
      <c r="D1314" s="59" t="s">
        <v>5730</v>
      </c>
      <c r="E1314" s="59" t="s">
        <v>5731</v>
      </c>
      <c r="F1314" s="59" t="s">
        <v>211</v>
      </c>
      <c r="G1314" s="59" t="s">
        <v>2995</v>
      </c>
      <c r="H1314" s="21" t="str">
        <f>_xlfn.XLOOKUP(Tabla15[[#This Row],[cedula]],MINC_022025[CATEGORIA_PROPIA],MINC_022025[FECHA_INGRESO_PRIMER_CARGO],_xlfn.XLOOKUP(Tabla15[[#This Row],[COD]],TNOMINA[CODIGO],TNOMINA[nombre]))</f>
        <v>ARIEL DE JESUS MEDINA CORONA</v>
      </c>
      <c r="I1314" s="21" t="str">
        <f>_xlfn.XLOOKUP(Tabla15[[#This Row],[cedula]],MINC_022025[CATEGORIA_PROPIA],MINC_022025[CARGO],_xlfn.XLOOKUP(Tabla15[[#This Row],[COD]],TNOMINA[CODIGO],TNOMINA[cargo]))</f>
        <v>SEGURIDAD MILITAR</v>
      </c>
      <c r="J1314" s="21" t="str">
        <f>_xlfn.XLOOKUP(Tabla15[[#This Row],[cedula]],MINC_022025[NUMERO_DOCUMENTO],MINC_022025[LUGAR_FUNCIONES])</f>
        <v>MINISTERIO DE CULTURA</v>
      </c>
      <c r="K13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4" s="21" t="str">
        <f>_xlfn.XLOOKUP(Tabla15[[#This Row],[CARGO]],TSIMPLIFICADO[CARGO],TSIMPLIFICADO[CATEGORIA DEL SERVIDOR],Tabla15[[#This Row],[TIPO]])</f>
        <v>SEGURIDAD</v>
      </c>
      <c r="M1314" s="21" t="str">
        <f>IF(Tabla15[[#This Row],[CTA]]="2.1.1.3.01","TRAMITE DE PENSION",IF(Tabla15[[#This Row],[CAT1]]&lt;&gt;"",Tabla15[[#This Row],[CAT1]],Tabla15[[#This Row],[CAT2]]))</f>
        <v>SEGURIDAD</v>
      </c>
      <c r="N1314" s="86" t="str">
        <f>_xlfn.XLOOKUP(Tabla15[[#This Row],[cedula]],TFECHA[cedula],TFECHA[desde],"")</f>
        <v/>
      </c>
      <c r="O1314" s="86" t="str">
        <f>_xlfn.XLOOKUP(Tabla15[[#This Row],[cedula]],TFECHA[cedula],TFECHA[hasta],"")</f>
        <v/>
      </c>
      <c r="P1314" s="34">
        <f>_xlfn.XLOOKUP(Tabla15[[#This Row],[COD]],TNOMINA[CODIGO],TNOMINA[sbruto])</f>
        <v>10000</v>
      </c>
      <c r="Q1314" s="34">
        <f>_xlfn.XLOOKUP(Tabla15[[#This Row],[COD]],TNOMINA[CODIGO],TNOMINA[ISR])</f>
        <v>0</v>
      </c>
      <c r="R1314" s="34">
        <f>_xlfn.XLOOKUP(Tabla15[[#This Row],[COD]],TNOMINA[CODIGO],TNOMINA[SFS])</f>
        <v>0</v>
      </c>
      <c r="S1314" s="34">
        <f>_xlfn.XLOOKUP(Tabla15[[#This Row],[COD]],TNOMINA[CODIGO],TNOMINA[AFP])</f>
        <v>0</v>
      </c>
      <c r="T1314" s="34">
        <f>_xlfn.XLOOKUP(Tabla15[[#This Row],[COD]],TNOMINA[CODIGO],TNOMINA[Otros Descuentos])</f>
        <v>0</v>
      </c>
      <c r="U1314" s="34">
        <f>_xlfn.XLOOKUP(Tabla15[[#This Row],[COD]],TNOMINA[CODIGO],TNOMINA[sneto])</f>
        <v>10000</v>
      </c>
      <c r="V1314" s="21" t="str" cm="1">
        <f t="array" ref="V1314">_xlfn.XLOOKUP(Tabla15[[#This Row],[cedula]],MINC_022025[NUMERO_DOCUMENTO],LEFT(MINC_022025[GENERO],1))</f>
        <v>M</v>
      </c>
      <c r="W1314" s="56" t="str">
        <f>_xlfn.XLOOKUP(Tabla15[[#This Row],[DIRECCIÓN O DEPARTAMENTO]],MINC_022025[LUGAR_FUNCIONES],MINC_022025[LUGAR_FUNCIONES_CODIGO])</f>
        <v>01.83</v>
      </c>
      <c r="X1314" s="21">
        <f>LEN(Tabla15[[#This Row],[CODIGO LUGAR]])</f>
        <v>5</v>
      </c>
      <c r="Y1314" s="21" cm="1">
        <f t="array" ref="Y1314">_xlfn.IFS(Tabla15[[#This Row],[LARGO]]=5,1,Tabla15[[#This Row],[LARGO]]=8,2,Tabla15[[#This Row],[LARGO]]=11,3,Tabla15[[#This Row],[LARGO]]=14,4,Tabla15[[#This Row],[LARGO]]=17,5,Tabla15[[#This Row],[LARGO]]=20,6)</f>
        <v>1</v>
      </c>
    </row>
    <row r="1315" spans="1:25">
      <c r="A1315" s="42" t="str">
        <f>Tabla15[[#This Row],[cedula]]&amp;Tabla15[[#This Row],[CTA]]&amp;Tabla15[[#This Row],[prog]]</f>
        <v>402276492052.1.2.2.0501</v>
      </c>
      <c r="B1315" s="21" t="s">
        <v>1788</v>
      </c>
      <c r="C1315" s="59" t="s">
        <v>1807</v>
      </c>
      <c r="D1315" s="59" t="s">
        <v>5730</v>
      </c>
      <c r="E1315" s="59" t="s">
        <v>5731</v>
      </c>
      <c r="F1315" s="59" t="s">
        <v>211</v>
      </c>
      <c r="G1315" s="59" t="s">
        <v>6141</v>
      </c>
      <c r="H1315" s="21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1315" s="21" t="str">
        <f>_xlfn.XLOOKUP(Tabla15[[#This Row],[cedula]],MINC_022025[CATEGORIA_PROPIA],MINC_022025[CARGO],_xlfn.XLOOKUP(Tabla15[[#This Row],[COD]],TNOMINA[CODIGO],TNOMINA[cargo]))</f>
        <v>SEGURIDAD MILITAR</v>
      </c>
      <c r="J1315" s="21" t="str">
        <f>_xlfn.XLOOKUP(Tabla15[[#This Row],[cedula]],MINC_022025[NUMERO_DOCUMENTO],MINC_022025[LUGAR_FUNCIONES])</f>
        <v>MINISTERIO DE CULTURA</v>
      </c>
      <c r="K13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5" s="21" t="str">
        <f>_xlfn.XLOOKUP(Tabla15[[#This Row],[CARGO]],TSIMPLIFICADO[CARGO],TSIMPLIFICADO[CATEGORIA DEL SERVIDOR],Tabla15[[#This Row],[TIPO]])</f>
        <v>SEGURIDAD</v>
      </c>
      <c r="M1315" s="21" t="str">
        <f>IF(Tabla15[[#This Row],[CTA]]="2.1.1.3.01","TRAMITE DE PENSION",IF(Tabla15[[#This Row],[CAT1]]&lt;&gt;"",Tabla15[[#This Row],[CAT1]],Tabla15[[#This Row],[CAT2]]))</f>
        <v>SEGURIDAD</v>
      </c>
      <c r="N1315" s="86" t="str">
        <f>_xlfn.XLOOKUP(Tabla15[[#This Row],[cedula]],TFECHA[cedula],TFECHA[desde],"")</f>
        <v/>
      </c>
      <c r="O1315" s="86" t="str">
        <f>_xlfn.XLOOKUP(Tabla15[[#This Row],[cedula]],TFECHA[cedula],TFECHA[hasta],"")</f>
        <v/>
      </c>
      <c r="P1315" s="34">
        <f>_xlfn.XLOOKUP(Tabla15[[#This Row],[COD]],TNOMINA[CODIGO],TNOMINA[sbruto])</f>
        <v>10000</v>
      </c>
      <c r="Q1315" s="34">
        <f>_xlfn.XLOOKUP(Tabla15[[#This Row],[COD]],TNOMINA[CODIGO],TNOMINA[ISR])</f>
        <v>0</v>
      </c>
      <c r="R1315" s="34">
        <f>_xlfn.XLOOKUP(Tabla15[[#This Row],[COD]],TNOMINA[CODIGO],TNOMINA[SFS])</f>
        <v>0</v>
      </c>
      <c r="S1315" s="34">
        <f>_xlfn.XLOOKUP(Tabla15[[#This Row],[COD]],TNOMINA[CODIGO],TNOMINA[AFP])</f>
        <v>0</v>
      </c>
      <c r="T1315" s="34">
        <f>_xlfn.XLOOKUP(Tabla15[[#This Row],[COD]],TNOMINA[CODIGO],TNOMINA[Otros Descuentos])</f>
        <v>0</v>
      </c>
      <c r="U1315" s="34">
        <f>_xlfn.XLOOKUP(Tabla15[[#This Row],[COD]],TNOMINA[CODIGO],TNOMINA[sneto])</f>
        <v>10000</v>
      </c>
      <c r="V1315" s="21" t="str" cm="1">
        <f t="array" ref="V1315">_xlfn.XLOOKUP(Tabla15[[#This Row],[cedula]],MINC_022025[NUMERO_DOCUMENTO],LEFT(MINC_022025[GENERO],1))</f>
        <v>M</v>
      </c>
      <c r="W1315" s="56" t="str">
        <f>_xlfn.XLOOKUP(Tabla15[[#This Row],[DIRECCIÓN O DEPARTAMENTO]],MINC_022025[LUGAR_FUNCIONES],MINC_022025[LUGAR_FUNCIONES_CODIGO])</f>
        <v>01.83</v>
      </c>
      <c r="X1315" s="21">
        <f>LEN(Tabla15[[#This Row],[CODIGO LUGAR]])</f>
        <v>5</v>
      </c>
      <c r="Y1315" s="21" cm="1">
        <f t="array" ref="Y1315">_xlfn.IFS(Tabla15[[#This Row],[LARGO]]=5,1,Tabla15[[#This Row],[LARGO]]=8,2,Tabla15[[#This Row],[LARGO]]=11,3,Tabla15[[#This Row],[LARGO]]=14,4,Tabla15[[#This Row],[LARGO]]=17,5,Tabla15[[#This Row],[LARGO]]=20,6)</f>
        <v>1</v>
      </c>
    </row>
    <row r="1316" spans="1:25">
      <c r="A1316" s="42" t="str">
        <f>Tabla15[[#This Row],[cedula]]&amp;Tabla15[[#This Row],[CTA]]&amp;Tabla15[[#This Row],[prog]]</f>
        <v>016001490232.1.2.2.0501</v>
      </c>
      <c r="B1316" s="21" t="s">
        <v>1788</v>
      </c>
      <c r="C1316" s="59" t="s">
        <v>1807</v>
      </c>
      <c r="D1316" s="59" t="s">
        <v>5730</v>
      </c>
      <c r="E1316" s="59" t="s">
        <v>5731</v>
      </c>
      <c r="F1316" s="59" t="s">
        <v>211</v>
      </c>
      <c r="G1316" s="59" t="s">
        <v>2976</v>
      </c>
      <c r="H1316" s="21" t="str">
        <f>_xlfn.XLOOKUP(Tabla15[[#This Row],[cedula]],MINC_022025[CATEGORIA_PROPIA],MINC_022025[FECHA_INGRESO_PRIMER_CARGO],_xlfn.XLOOKUP(Tabla15[[#This Row],[COD]],TNOMINA[CODIGO],TNOMINA[nombre]))</f>
        <v>BARTOLO MORILLO DIAZ</v>
      </c>
      <c r="I1316" s="21" t="str">
        <f>_xlfn.XLOOKUP(Tabla15[[#This Row],[cedula]],MINC_022025[CATEGORIA_PROPIA],MINC_022025[CARGO],_xlfn.XLOOKUP(Tabla15[[#This Row],[COD]],TNOMINA[CODIGO],TNOMINA[cargo]))</f>
        <v>SEGURIDAD MILITAR</v>
      </c>
      <c r="J1316" s="21" t="str">
        <f>_xlfn.XLOOKUP(Tabla15[[#This Row],[cedula]],MINC_022025[NUMERO_DOCUMENTO],MINC_022025[LUGAR_FUNCIONES])</f>
        <v>MINISTERIO DE CULTURA</v>
      </c>
      <c r="K13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6" s="21" t="str">
        <f>_xlfn.XLOOKUP(Tabla15[[#This Row],[CARGO]],TSIMPLIFICADO[CARGO],TSIMPLIFICADO[CATEGORIA DEL SERVIDOR],Tabla15[[#This Row],[TIPO]])</f>
        <v>SEGURIDAD</v>
      </c>
      <c r="M1316" s="21" t="str">
        <f>IF(Tabla15[[#This Row],[CTA]]="2.1.1.3.01","TRAMITE DE PENSION",IF(Tabla15[[#This Row],[CAT1]]&lt;&gt;"",Tabla15[[#This Row],[CAT1]],Tabla15[[#This Row],[CAT2]]))</f>
        <v>SEGURIDAD</v>
      </c>
      <c r="N1316" s="86" t="str">
        <f>_xlfn.XLOOKUP(Tabla15[[#This Row],[cedula]],TFECHA[cedula],TFECHA[desde],"")</f>
        <v/>
      </c>
      <c r="O1316" s="86" t="str">
        <f>_xlfn.XLOOKUP(Tabla15[[#This Row],[cedula]],TFECHA[cedula],TFECHA[hasta],"")</f>
        <v/>
      </c>
      <c r="P1316" s="34">
        <f>_xlfn.XLOOKUP(Tabla15[[#This Row],[COD]],TNOMINA[CODIGO],TNOMINA[sbruto])</f>
        <v>10000</v>
      </c>
      <c r="Q1316" s="34">
        <f>_xlfn.XLOOKUP(Tabla15[[#This Row],[COD]],TNOMINA[CODIGO],TNOMINA[ISR])</f>
        <v>0</v>
      </c>
      <c r="R1316" s="34">
        <f>_xlfn.XLOOKUP(Tabla15[[#This Row],[COD]],TNOMINA[CODIGO],TNOMINA[SFS])</f>
        <v>0</v>
      </c>
      <c r="S1316" s="34">
        <f>_xlfn.XLOOKUP(Tabla15[[#This Row],[COD]],TNOMINA[CODIGO],TNOMINA[AFP])</f>
        <v>0</v>
      </c>
      <c r="T1316" s="34">
        <f>_xlfn.XLOOKUP(Tabla15[[#This Row],[COD]],TNOMINA[CODIGO],TNOMINA[Otros Descuentos])</f>
        <v>0</v>
      </c>
      <c r="U1316" s="34">
        <f>_xlfn.XLOOKUP(Tabla15[[#This Row],[COD]],TNOMINA[CODIGO],TNOMINA[sneto])</f>
        <v>10000</v>
      </c>
      <c r="V1316" s="21" t="str" cm="1">
        <f t="array" ref="V1316">_xlfn.XLOOKUP(Tabla15[[#This Row],[cedula]],MINC_022025[NUMERO_DOCUMENTO],LEFT(MINC_022025[GENERO],1))</f>
        <v>M</v>
      </c>
      <c r="W1316" s="56" t="str">
        <f>_xlfn.XLOOKUP(Tabla15[[#This Row],[DIRECCIÓN O DEPARTAMENTO]],MINC_022025[LUGAR_FUNCIONES],MINC_022025[LUGAR_FUNCIONES_CODIGO])</f>
        <v>01.83</v>
      </c>
      <c r="X1316" s="21">
        <f>LEN(Tabla15[[#This Row],[CODIGO LUGAR]])</f>
        <v>5</v>
      </c>
      <c r="Y1316" s="21" cm="1">
        <f t="array" ref="Y1316">_xlfn.IFS(Tabla15[[#This Row],[LARGO]]=5,1,Tabla15[[#This Row],[LARGO]]=8,2,Tabla15[[#This Row],[LARGO]]=11,3,Tabla15[[#This Row],[LARGO]]=14,4,Tabla15[[#This Row],[LARGO]]=17,5,Tabla15[[#This Row],[LARGO]]=20,6)</f>
        <v>1</v>
      </c>
    </row>
    <row r="1317" spans="1:25">
      <c r="A1317" s="42" t="str">
        <f>Tabla15[[#This Row],[cedula]]&amp;Tabla15[[#This Row],[CTA]]&amp;Tabla15[[#This Row],[prog]]</f>
        <v>402227336242.1.2.2.0501</v>
      </c>
      <c r="B1317" s="21" t="s">
        <v>1788</v>
      </c>
      <c r="C1317" s="59" t="s">
        <v>1807</v>
      </c>
      <c r="D1317" s="59" t="s">
        <v>5730</v>
      </c>
      <c r="E1317" s="59" t="s">
        <v>5731</v>
      </c>
      <c r="F1317" s="59" t="s">
        <v>211</v>
      </c>
      <c r="G1317" s="59" t="s">
        <v>2653</v>
      </c>
      <c r="H1317" s="21" t="str">
        <f>_xlfn.XLOOKUP(Tabla15[[#This Row],[cedula]],MINC_022025[CATEGORIA_PROPIA],MINC_022025[FECHA_INGRESO_PRIMER_CARGO],_xlfn.XLOOKUP(Tabla15[[#This Row],[COD]],TNOMINA[CODIGO],TNOMINA[nombre]))</f>
        <v>CARLOS ALBERTO JIMENEZ ROSARIO</v>
      </c>
      <c r="I1317" s="21" t="str">
        <f>_xlfn.XLOOKUP(Tabla15[[#This Row],[cedula]],MINC_022025[CATEGORIA_PROPIA],MINC_022025[CARGO],_xlfn.XLOOKUP(Tabla15[[#This Row],[COD]],TNOMINA[CODIGO],TNOMINA[cargo]))</f>
        <v>SEGURIDAD MILITAR</v>
      </c>
      <c r="J1317" s="21" t="str">
        <f>_xlfn.XLOOKUP(Tabla15[[#This Row],[cedula]],MINC_022025[NUMERO_DOCUMENTO],MINC_022025[LUGAR_FUNCIONES])</f>
        <v>MINISTERIO DE CULTURA</v>
      </c>
      <c r="K13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7" s="21" t="str">
        <f>_xlfn.XLOOKUP(Tabla15[[#This Row],[CARGO]],TSIMPLIFICADO[CARGO],TSIMPLIFICADO[CATEGORIA DEL SERVIDOR],Tabla15[[#This Row],[TIPO]])</f>
        <v>SEGURIDAD</v>
      </c>
      <c r="M1317" s="21" t="str">
        <f>IF(Tabla15[[#This Row],[CTA]]="2.1.1.3.01","TRAMITE DE PENSION",IF(Tabla15[[#This Row],[CAT1]]&lt;&gt;"",Tabla15[[#This Row],[CAT1]],Tabla15[[#This Row],[CAT2]]))</f>
        <v>SEGURIDAD</v>
      </c>
      <c r="N1317" s="86" t="str">
        <f>_xlfn.XLOOKUP(Tabla15[[#This Row],[cedula]],TFECHA[cedula],TFECHA[desde],"")</f>
        <v/>
      </c>
      <c r="O1317" s="86" t="str">
        <f>_xlfn.XLOOKUP(Tabla15[[#This Row],[cedula]],TFECHA[cedula],TFECHA[hasta],"")</f>
        <v/>
      </c>
      <c r="P1317" s="34">
        <f>_xlfn.XLOOKUP(Tabla15[[#This Row],[COD]],TNOMINA[CODIGO],TNOMINA[sbruto])</f>
        <v>10000</v>
      </c>
      <c r="Q1317" s="34">
        <f>_xlfn.XLOOKUP(Tabla15[[#This Row],[COD]],TNOMINA[CODIGO],TNOMINA[ISR])</f>
        <v>0</v>
      </c>
      <c r="R1317" s="34">
        <f>_xlfn.XLOOKUP(Tabla15[[#This Row],[COD]],TNOMINA[CODIGO],TNOMINA[SFS])</f>
        <v>0</v>
      </c>
      <c r="S1317" s="34">
        <f>_xlfn.XLOOKUP(Tabla15[[#This Row],[COD]],TNOMINA[CODIGO],TNOMINA[AFP])</f>
        <v>0</v>
      </c>
      <c r="T1317" s="34">
        <f>_xlfn.XLOOKUP(Tabla15[[#This Row],[COD]],TNOMINA[CODIGO],TNOMINA[Otros Descuentos])</f>
        <v>0</v>
      </c>
      <c r="U1317" s="34">
        <f>_xlfn.XLOOKUP(Tabla15[[#This Row],[COD]],TNOMINA[CODIGO],TNOMINA[sneto])</f>
        <v>10000</v>
      </c>
      <c r="V1317" s="21" t="str" cm="1">
        <f t="array" ref="V1317">_xlfn.XLOOKUP(Tabla15[[#This Row],[cedula]],MINC_022025[NUMERO_DOCUMENTO],LEFT(MINC_022025[GENERO],1))</f>
        <v>M</v>
      </c>
      <c r="W1317" s="56" t="str">
        <f>_xlfn.XLOOKUP(Tabla15[[#This Row],[DIRECCIÓN O DEPARTAMENTO]],MINC_022025[LUGAR_FUNCIONES],MINC_022025[LUGAR_FUNCIONES_CODIGO])</f>
        <v>01.83</v>
      </c>
      <c r="X1317" s="21">
        <f>LEN(Tabla15[[#This Row],[CODIGO LUGAR]])</f>
        <v>5</v>
      </c>
      <c r="Y1317" s="21" cm="1">
        <f t="array" ref="Y1317">_xlfn.IFS(Tabla15[[#This Row],[LARGO]]=5,1,Tabla15[[#This Row],[LARGO]]=8,2,Tabla15[[#This Row],[LARGO]]=11,3,Tabla15[[#This Row],[LARGO]]=14,4,Tabla15[[#This Row],[LARGO]]=17,5,Tabla15[[#This Row],[LARGO]]=20,6)</f>
        <v>1</v>
      </c>
    </row>
    <row r="1318" spans="1:25">
      <c r="A1318" s="42" t="str">
        <f>Tabla15[[#This Row],[cedula]]&amp;Tabla15[[#This Row],[CTA]]&amp;Tabla15[[#This Row],[prog]]</f>
        <v>402130484612.1.2.2.0501</v>
      </c>
      <c r="B1318" s="21" t="s">
        <v>1788</v>
      </c>
      <c r="C1318" s="59" t="s">
        <v>1807</v>
      </c>
      <c r="D1318" s="59" t="s">
        <v>5730</v>
      </c>
      <c r="E1318" s="59" t="s">
        <v>5731</v>
      </c>
      <c r="F1318" s="59" t="s">
        <v>211</v>
      </c>
      <c r="G1318" s="59" t="s">
        <v>6187</v>
      </c>
      <c r="H1318" s="21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1318" s="21" t="str">
        <f>_xlfn.XLOOKUP(Tabla15[[#This Row],[cedula]],MINC_022025[CATEGORIA_PROPIA],MINC_022025[CARGO],_xlfn.XLOOKUP(Tabla15[[#This Row],[COD]],TNOMINA[CODIGO],TNOMINA[cargo]))</f>
        <v>SEGURIDAD MILITAR</v>
      </c>
      <c r="J1318" s="21" t="str">
        <f>_xlfn.XLOOKUP(Tabla15[[#This Row],[cedula]],MINC_022025[NUMERO_DOCUMENTO],MINC_022025[LUGAR_FUNCIONES])</f>
        <v>MINISTERIO DE CULTURA</v>
      </c>
      <c r="K131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8" s="21" t="str">
        <f>_xlfn.XLOOKUP(Tabla15[[#This Row],[CARGO]],TSIMPLIFICADO[CARGO],TSIMPLIFICADO[CATEGORIA DEL SERVIDOR],Tabla15[[#This Row],[TIPO]])</f>
        <v>SEGURIDAD</v>
      </c>
      <c r="M1318" s="21" t="str">
        <f>IF(Tabla15[[#This Row],[CTA]]="2.1.1.3.01","TRAMITE DE PENSION",IF(Tabla15[[#This Row],[CAT1]]&lt;&gt;"",Tabla15[[#This Row],[CAT1]],Tabla15[[#This Row],[CAT2]]))</f>
        <v>SEGURIDAD</v>
      </c>
      <c r="N1318" s="86" t="str">
        <f>_xlfn.XLOOKUP(Tabla15[[#This Row],[cedula]],TFECHA[cedula],TFECHA[desde],"")</f>
        <v/>
      </c>
      <c r="O1318" s="86" t="str">
        <f>_xlfn.XLOOKUP(Tabla15[[#This Row],[cedula]],TFECHA[cedula],TFECHA[hasta],"")</f>
        <v/>
      </c>
      <c r="P1318" s="34">
        <f>_xlfn.XLOOKUP(Tabla15[[#This Row],[COD]],TNOMINA[CODIGO],TNOMINA[sbruto])</f>
        <v>10000</v>
      </c>
      <c r="Q1318" s="34">
        <f>_xlfn.XLOOKUP(Tabla15[[#This Row],[COD]],TNOMINA[CODIGO],TNOMINA[ISR])</f>
        <v>0</v>
      </c>
      <c r="R1318" s="34">
        <f>_xlfn.XLOOKUP(Tabla15[[#This Row],[COD]],TNOMINA[CODIGO],TNOMINA[SFS])</f>
        <v>0</v>
      </c>
      <c r="S1318" s="34">
        <f>_xlfn.XLOOKUP(Tabla15[[#This Row],[COD]],TNOMINA[CODIGO],TNOMINA[AFP])</f>
        <v>0</v>
      </c>
      <c r="T1318" s="34">
        <f>_xlfn.XLOOKUP(Tabla15[[#This Row],[COD]],TNOMINA[CODIGO],TNOMINA[Otros Descuentos])</f>
        <v>0</v>
      </c>
      <c r="U1318" s="34">
        <f>_xlfn.XLOOKUP(Tabla15[[#This Row],[COD]],TNOMINA[CODIGO],TNOMINA[sneto])</f>
        <v>10000</v>
      </c>
      <c r="V1318" s="21" t="str" cm="1">
        <f t="array" ref="V1318">_xlfn.XLOOKUP(Tabla15[[#This Row],[cedula]],MINC_022025[NUMERO_DOCUMENTO],LEFT(MINC_022025[GENERO],1))</f>
        <v>M</v>
      </c>
      <c r="W1318" s="56" t="str">
        <f>_xlfn.XLOOKUP(Tabla15[[#This Row],[DIRECCIÓN O DEPARTAMENTO]],MINC_022025[LUGAR_FUNCIONES],MINC_022025[LUGAR_FUNCIONES_CODIGO])</f>
        <v>01.83</v>
      </c>
      <c r="X1318" s="21">
        <f>LEN(Tabla15[[#This Row],[CODIGO LUGAR]])</f>
        <v>5</v>
      </c>
      <c r="Y1318" s="21" cm="1">
        <f t="array" ref="Y1318">_xlfn.IFS(Tabla15[[#This Row],[LARGO]]=5,1,Tabla15[[#This Row],[LARGO]]=8,2,Tabla15[[#This Row],[LARGO]]=11,3,Tabla15[[#This Row],[LARGO]]=14,4,Tabla15[[#This Row],[LARGO]]=17,5,Tabla15[[#This Row],[LARGO]]=20,6)</f>
        <v>1</v>
      </c>
    </row>
    <row r="1319" spans="1:25">
      <c r="A1319" s="42" t="str">
        <f>Tabla15[[#This Row],[cedula]]&amp;Tabla15[[#This Row],[CTA]]&amp;Tabla15[[#This Row],[prog]]</f>
        <v>402429103682.1.2.2.0501</v>
      </c>
      <c r="B1319" s="21" t="s">
        <v>1788</v>
      </c>
      <c r="C1319" s="59" t="s">
        <v>1807</v>
      </c>
      <c r="D1319" s="59" t="s">
        <v>5730</v>
      </c>
      <c r="E1319" s="59" t="s">
        <v>5731</v>
      </c>
      <c r="F1319" s="59" t="s">
        <v>211</v>
      </c>
      <c r="G1319" s="59" t="s">
        <v>2780</v>
      </c>
      <c r="H1319" s="21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1319" s="21" t="str">
        <f>_xlfn.XLOOKUP(Tabla15[[#This Row],[cedula]],MINC_022025[CATEGORIA_PROPIA],MINC_022025[CARGO],_xlfn.XLOOKUP(Tabla15[[#This Row],[COD]],TNOMINA[CODIGO],TNOMINA[cargo]))</f>
        <v>SEGURIDAD MILITAR</v>
      </c>
      <c r="J1319" s="21" t="str">
        <f>_xlfn.XLOOKUP(Tabla15[[#This Row],[cedula]],MINC_022025[NUMERO_DOCUMENTO],MINC_022025[LUGAR_FUNCIONES])</f>
        <v>MINISTERIO DE CULTURA</v>
      </c>
      <c r="K131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19" s="21" t="str">
        <f>_xlfn.XLOOKUP(Tabla15[[#This Row],[CARGO]],TSIMPLIFICADO[CARGO],TSIMPLIFICADO[CATEGORIA DEL SERVIDOR],Tabla15[[#This Row],[TIPO]])</f>
        <v>SEGURIDAD</v>
      </c>
      <c r="M1319" s="21" t="str">
        <f>IF(Tabla15[[#This Row],[CTA]]="2.1.1.3.01","TRAMITE DE PENSION",IF(Tabla15[[#This Row],[CAT1]]&lt;&gt;"",Tabla15[[#This Row],[CAT1]],Tabla15[[#This Row],[CAT2]]))</f>
        <v>SEGURIDAD</v>
      </c>
      <c r="N1319" s="86" t="str">
        <f>_xlfn.XLOOKUP(Tabla15[[#This Row],[cedula]],TFECHA[cedula],TFECHA[desde],"")</f>
        <v/>
      </c>
      <c r="O1319" s="86" t="str">
        <f>_xlfn.XLOOKUP(Tabla15[[#This Row],[cedula]],TFECHA[cedula],TFECHA[hasta],"")</f>
        <v/>
      </c>
      <c r="P1319" s="34">
        <f>_xlfn.XLOOKUP(Tabla15[[#This Row],[COD]],TNOMINA[CODIGO],TNOMINA[sbruto])</f>
        <v>10000</v>
      </c>
      <c r="Q1319" s="34">
        <f>_xlfn.XLOOKUP(Tabla15[[#This Row],[COD]],TNOMINA[CODIGO],TNOMINA[ISR])</f>
        <v>0</v>
      </c>
      <c r="R1319" s="34">
        <f>_xlfn.XLOOKUP(Tabla15[[#This Row],[COD]],TNOMINA[CODIGO],TNOMINA[SFS])</f>
        <v>0</v>
      </c>
      <c r="S1319" s="34">
        <f>_xlfn.XLOOKUP(Tabla15[[#This Row],[COD]],TNOMINA[CODIGO],TNOMINA[AFP])</f>
        <v>0</v>
      </c>
      <c r="T1319" s="34">
        <f>_xlfn.XLOOKUP(Tabla15[[#This Row],[COD]],TNOMINA[CODIGO],TNOMINA[Otros Descuentos])</f>
        <v>0</v>
      </c>
      <c r="U1319" s="34">
        <f>_xlfn.XLOOKUP(Tabla15[[#This Row],[COD]],TNOMINA[CODIGO],TNOMINA[sneto])</f>
        <v>10000</v>
      </c>
      <c r="V1319" s="21" t="str" cm="1">
        <f t="array" ref="V1319">_xlfn.XLOOKUP(Tabla15[[#This Row],[cedula]],MINC_022025[NUMERO_DOCUMENTO],LEFT(MINC_022025[GENERO],1))</f>
        <v>M</v>
      </c>
      <c r="W1319" s="56" t="str">
        <f>_xlfn.XLOOKUP(Tabla15[[#This Row],[DIRECCIÓN O DEPARTAMENTO]],MINC_022025[LUGAR_FUNCIONES],MINC_022025[LUGAR_FUNCIONES_CODIGO])</f>
        <v>01.83</v>
      </c>
      <c r="X1319" s="21">
        <f>LEN(Tabla15[[#This Row],[CODIGO LUGAR]])</f>
        <v>5</v>
      </c>
      <c r="Y1319" s="21" cm="1">
        <f t="array" ref="Y1319">_xlfn.IFS(Tabla15[[#This Row],[LARGO]]=5,1,Tabla15[[#This Row],[LARGO]]=8,2,Tabla15[[#This Row],[LARGO]]=11,3,Tabla15[[#This Row],[LARGO]]=14,4,Tabla15[[#This Row],[LARGO]]=17,5,Tabla15[[#This Row],[LARGO]]=20,6)</f>
        <v>1</v>
      </c>
    </row>
    <row r="1320" spans="1:25">
      <c r="A1320" s="42" t="str">
        <f>Tabla15[[#This Row],[cedula]]&amp;Tabla15[[#This Row],[CTA]]&amp;Tabla15[[#This Row],[prog]]</f>
        <v>016001721572.1.2.2.0501</v>
      </c>
      <c r="B1320" s="21" t="s">
        <v>1788</v>
      </c>
      <c r="C1320" s="59" t="s">
        <v>1807</v>
      </c>
      <c r="D1320" s="59" t="s">
        <v>5730</v>
      </c>
      <c r="E1320" s="59" t="s">
        <v>5731</v>
      </c>
      <c r="F1320" s="59" t="s">
        <v>211</v>
      </c>
      <c r="G1320" s="59" t="s">
        <v>1751</v>
      </c>
      <c r="H1320" s="21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1320" s="21" t="str">
        <f>_xlfn.XLOOKUP(Tabla15[[#This Row],[cedula]],MINC_022025[CATEGORIA_PROPIA],MINC_022025[CARGO],_xlfn.XLOOKUP(Tabla15[[#This Row],[COD]],TNOMINA[CODIGO],TNOMINA[cargo]))</f>
        <v>SEGURIDAD MILITAR</v>
      </c>
      <c r="J1320" s="21" t="str">
        <f>_xlfn.XLOOKUP(Tabla15[[#This Row],[cedula]],MINC_022025[NUMERO_DOCUMENTO],MINC_022025[LUGAR_FUNCIONES])</f>
        <v>MINISTERIO DE CULTURA</v>
      </c>
      <c r="K132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0" s="21" t="str">
        <f>_xlfn.XLOOKUP(Tabla15[[#This Row],[CARGO]],TSIMPLIFICADO[CARGO],TSIMPLIFICADO[CATEGORIA DEL SERVIDOR],Tabla15[[#This Row],[TIPO]])</f>
        <v>SEGURIDAD</v>
      </c>
      <c r="M1320" s="21" t="str">
        <f>IF(Tabla15[[#This Row],[CTA]]="2.1.1.3.01","TRAMITE DE PENSION",IF(Tabla15[[#This Row],[CAT1]]&lt;&gt;"",Tabla15[[#This Row],[CAT1]],Tabla15[[#This Row],[CAT2]]))</f>
        <v>SEGURIDAD</v>
      </c>
      <c r="N1320" s="86" t="str">
        <f>_xlfn.XLOOKUP(Tabla15[[#This Row],[cedula]],TFECHA[cedula],TFECHA[desde],"")</f>
        <v/>
      </c>
      <c r="O1320" s="86" t="str">
        <f>_xlfn.XLOOKUP(Tabla15[[#This Row],[cedula]],TFECHA[cedula],TFECHA[hasta],"")</f>
        <v/>
      </c>
      <c r="P1320" s="34">
        <f>_xlfn.XLOOKUP(Tabla15[[#This Row],[COD]],TNOMINA[CODIGO],TNOMINA[sbruto])</f>
        <v>10000</v>
      </c>
      <c r="Q1320" s="34">
        <f>_xlfn.XLOOKUP(Tabla15[[#This Row],[COD]],TNOMINA[CODIGO],TNOMINA[ISR])</f>
        <v>0</v>
      </c>
      <c r="R1320" s="34">
        <f>_xlfn.XLOOKUP(Tabla15[[#This Row],[COD]],TNOMINA[CODIGO],TNOMINA[SFS])</f>
        <v>0</v>
      </c>
      <c r="S1320" s="34">
        <f>_xlfn.XLOOKUP(Tabla15[[#This Row],[COD]],TNOMINA[CODIGO],TNOMINA[AFP])</f>
        <v>0</v>
      </c>
      <c r="T1320" s="34">
        <f>_xlfn.XLOOKUP(Tabla15[[#This Row],[COD]],TNOMINA[CODIGO],TNOMINA[Otros Descuentos])</f>
        <v>0</v>
      </c>
      <c r="U1320" s="34">
        <f>_xlfn.XLOOKUP(Tabla15[[#This Row],[COD]],TNOMINA[CODIGO],TNOMINA[sneto])</f>
        <v>10000</v>
      </c>
      <c r="V1320" s="21" t="str" cm="1">
        <f t="array" ref="V1320">_xlfn.XLOOKUP(Tabla15[[#This Row],[cedula]],MINC_022025[NUMERO_DOCUMENTO],LEFT(MINC_022025[GENERO],1))</f>
        <v>M</v>
      </c>
      <c r="W1320" s="56" t="str">
        <f>_xlfn.XLOOKUP(Tabla15[[#This Row],[DIRECCIÓN O DEPARTAMENTO]],MINC_022025[LUGAR_FUNCIONES],MINC_022025[LUGAR_FUNCIONES_CODIGO])</f>
        <v>01.83</v>
      </c>
      <c r="X1320" s="21">
        <f>LEN(Tabla15[[#This Row],[CODIGO LUGAR]])</f>
        <v>5</v>
      </c>
      <c r="Y1320" s="21" cm="1">
        <f t="array" ref="Y1320">_xlfn.IFS(Tabla15[[#This Row],[LARGO]]=5,1,Tabla15[[#This Row],[LARGO]]=8,2,Tabla15[[#This Row],[LARGO]]=11,3,Tabla15[[#This Row],[LARGO]]=14,4,Tabla15[[#This Row],[LARGO]]=17,5,Tabla15[[#This Row],[LARGO]]=20,6)</f>
        <v>1</v>
      </c>
    </row>
    <row r="1321" spans="1:25">
      <c r="A1321" s="42" t="str">
        <f>Tabla15[[#This Row],[cedula]]&amp;Tabla15[[#This Row],[CTA]]&amp;Tabla15[[#This Row],[prog]]</f>
        <v>402350264382.1.2.2.0501</v>
      </c>
      <c r="B1321" s="21" t="s">
        <v>1788</v>
      </c>
      <c r="C1321" s="35" t="s">
        <v>1807</v>
      </c>
      <c r="D1321" s="35" t="s">
        <v>5730</v>
      </c>
      <c r="E1321" s="60" t="s">
        <v>5731</v>
      </c>
      <c r="F1321" s="35" t="s">
        <v>211</v>
      </c>
      <c r="G1321" s="35" t="s">
        <v>2838</v>
      </c>
      <c r="H1321" s="21" t="str">
        <f>_xlfn.XLOOKUP(Tabla15[[#This Row],[cedula]],MINC_022025[CATEGORIA_PROPIA],MINC_022025[FECHA_INGRESO_PRIMER_CARGO],_xlfn.XLOOKUP(Tabla15[[#This Row],[COD]],TNOMINA[CODIGO],TNOMINA[nombre]))</f>
        <v>CARLOS MANUEL LORA MANZUETA</v>
      </c>
      <c r="I1321" s="21" t="str">
        <f>_xlfn.XLOOKUP(Tabla15[[#This Row],[cedula]],MINC_022025[CATEGORIA_PROPIA],MINC_022025[CARGO],_xlfn.XLOOKUP(Tabla15[[#This Row],[COD]],TNOMINA[CODIGO],TNOMINA[cargo]))</f>
        <v>SEGURIDAD MILITAR</v>
      </c>
      <c r="J1321" s="21" t="str">
        <f>_xlfn.XLOOKUP(Tabla15[[#This Row],[cedula]],MINC_022025[NUMERO_DOCUMENTO],MINC_022025[LUGAR_FUNCIONES])</f>
        <v>MINISTERIO DE CULTURA</v>
      </c>
      <c r="K132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1" s="21" t="str">
        <f>_xlfn.XLOOKUP(Tabla15[[#This Row],[CARGO]],TSIMPLIFICADO[CARGO],TSIMPLIFICADO[CATEGORIA DEL SERVIDOR],Tabla15[[#This Row],[TIPO]])</f>
        <v>SEGURIDAD</v>
      </c>
      <c r="M1321" s="21" t="str">
        <f>IF(Tabla15[[#This Row],[CTA]]="2.1.1.3.01","TRAMITE DE PENSION",IF(Tabla15[[#This Row],[CAT1]]&lt;&gt;"",Tabla15[[#This Row],[CAT1]],Tabla15[[#This Row],[CAT2]]))</f>
        <v>SEGURIDAD</v>
      </c>
      <c r="N1321" s="86" t="str">
        <f>_xlfn.XLOOKUP(Tabla15[[#This Row],[cedula]],TFECHA[cedula],TFECHA[desde],"")</f>
        <v/>
      </c>
      <c r="O1321" s="86" t="str">
        <f>_xlfn.XLOOKUP(Tabla15[[#This Row],[cedula]],TFECHA[cedula],TFECHA[hasta],"")</f>
        <v/>
      </c>
      <c r="P1321" s="34">
        <f>_xlfn.XLOOKUP(Tabla15[[#This Row],[COD]],TNOMINA[CODIGO],TNOMINA[sbruto])</f>
        <v>10000</v>
      </c>
      <c r="Q1321" s="34">
        <f>_xlfn.XLOOKUP(Tabla15[[#This Row],[COD]],TNOMINA[CODIGO],TNOMINA[ISR])</f>
        <v>0</v>
      </c>
      <c r="R1321" s="34">
        <f>_xlfn.XLOOKUP(Tabla15[[#This Row],[COD]],TNOMINA[CODIGO],TNOMINA[SFS])</f>
        <v>0</v>
      </c>
      <c r="S1321" s="34">
        <f>_xlfn.XLOOKUP(Tabla15[[#This Row],[COD]],TNOMINA[CODIGO],TNOMINA[AFP])</f>
        <v>0</v>
      </c>
      <c r="T1321" s="34">
        <f>_xlfn.XLOOKUP(Tabla15[[#This Row],[COD]],TNOMINA[CODIGO],TNOMINA[Otros Descuentos])</f>
        <v>0</v>
      </c>
      <c r="U1321" s="34">
        <f>_xlfn.XLOOKUP(Tabla15[[#This Row],[COD]],TNOMINA[CODIGO],TNOMINA[sneto])</f>
        <v>10000</v>
      </c>
      <c r="V1321" s="21" t="str" cm="1">
        <f t="array" ref="V1321">_xlfn.XLOOKUP(Tabla15[[#This Row],[cedula]],MINC_022025[NUMERO_DOCUMENTO],LEFT(MINC_022025[GENERO],1))</f>
        <v>M</v>
      </c>
      <c r="W1321" s="56" t="str">
        <f>_xlfn.XLOOKUP(Tabla15[[#This Row],[DIRECCIÓN O DEPARTAMENTO]],MINC_022025[LUGAR_FUNCIONES],MINC_022025[LUGAR_FUNCIONES_CODIGO])</f>
        <v>01.83</v>
      </c>
      <c r="X1321" s="21">
        <f>LEN(Tabla15[[#This Row],[CODIGO LUGAR]])</f>
        <v>5</v>
      </c>
      <c r="Y1321" s="21" cm="1">
        <f t="array" ref="Y1321">_xlfn.IFS(Tabla15[[#This Row],[LARGO]]=5,1,Tabla15[[#This Row],[LARGO]]=8,2,Tabla15[[#This Row],[LARGO]]=11,3,Tabla15[[#This Row],[LARGO]]=14,4,Tabla15[[#This Row],[LARGO]]=17,5,Tabla15[[#This Row],[LARGO]]=20,6)</f>
        <v>1</v>
      </c>
    </row>
    <row r="1322" spans="1:25">
      <c r="A1322" s="42" t="str">
        <f>Tabla15[[#This Row],[cedula]]&amp;Tabla15[[#This Row],[CTA]]&amp;Tabla15[[#This Row],[prog]]</f>
        <v>001049969212.1.2.2.0501</v>
      </c>
      <c r="B1322" s="21" t="s">
        <v>1788</v>
      </c>
      <c r="C1322" s="59" t="s">
        <v>1807</v>
      </c>
      <c r="D1322" s="59" t="s">
        <v>5730</v>
      </c>
      <c r="E1322" s="59" t="s">
        <v>5731</v>
      </c>
      <c r="F1322" s="59" t="s">
        <v>211</v>
      </c>
      <c r="G1322" s="59" t="s">
        <v>1752</v>
      </c>
      <c r="H1322" s="21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1322" s="21" t="str">
        <f>_xlfn.XLOOKUP(Tabla15[[#This Row],[cedula]],MINC_022025[CATEGORIA_PROPIA],MINC_022025[CARGO],_xlfn.XLOOKUP(Tabla15[[#This Row],[COD]],TNOMINA[CODIGO],TNOMINA[cargo]))</f>
        <v>SEGURIDAD MILITAR</v>
      </c>
      <c r="J1322" s="21" t="str">
        <f>_xlfn.XLOOKUP(Tabla15[[#This Row],[cedula]],MINC_022025[NUMERO_DOCUMENTO],MINC_022025[LUGAR_FUNCIONES])</f>
        <v>MINISTERIO DE CULTURA</v>
      </c>
      <c r="K132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2" s="21" t="str">
        <f>_xlfn.XLOOKUP(Tabla15[[#This Row],[CARGO]],TSIMPLIFICADO[CARGO],TSIMPLIFICADO[CATEGORIA DEL SERVIDOR],Tabla15[[#This Row],[TIPO]])</f>
        <v>SEGURIDAD</v>
      </c>
      <c r="M1322" s="21" t="str">
        <f>IF(Tabla15[[#This Row],[CTA]]="2.1.1.3.01","TRAMITE DE PENSION",IF(Tabla15[[#This Row],[CAT1]]&lt;&gt;"",Tabla15[[#This Row],[CAT1]],Tabla15[[#This Row],[CAT2]]))</f>
        <v>SEGURIDAD</v>
      </c>
      <c r="N1322" s="86" t="str">
        <f>_xlfn.XLOOKUP(Tabla15[[#This Row],[cedula]],TFECHA[cedula],TFECHA[desde],"")</f>
        <v/>
      </c>
      <c r="O1322" s="86" t="str">
        <f>_xlfn.XLOOKUP(Tabla15[[#This Row],[cedula]],TFECHA[cedula],TFECHA[hasta],"")</f>
        <v/>
      </c>
      <c r="P1322" s="34">
        <f>_xlfn.XLOOKUP(Tabla15[[#This Row],[COD]],TNOMINA[CODIGO],TNOMINA[sbruto])</f>
        <v>10000</v>
      </c>
      <c r="Q1322" s="34">
        <f>_xlfn.XLOOKUP(Tabla15[[#This Row],[COD]],TNOMINA[CODIGO],TNOMINA[ISR])</f>
        <v>0</v>
      </c>
      <c r="R1322" s="34">
        <f>_xlfn.XLOOKUP(Tabla15[[#This Row],[COD]],TNOMINA[CODIGO],TNOMINA[SFS])</f>
        <v>0</v>
      </c>
      <c r="S1322" s="34">
        <f>_xlfn.XLOOKUP(Tabla15[[#This Row],[COD]],TNOMINA[CODIGO],TNOMINA[AFP])</f>
        <v>0</v>
      </c>
      <c r="T1322" s="34">
        <f>_xlfn.XLOOKUP(Tabla15[[#This Row],[COD]],TNOMINA[CODIGO],TNOMINA[Otros Descuentos])</f>
        <v>0</v>
      </c>
      <c r="U1322" s="34">
        <f>_xlfn.XLOOKUP(Tabla15[[#This Row],[COD]],TNOMINA[CODIGO],TNOMINA[sneto])</f>
        <v>10000</v>
      </c>
      <c r="V1322" s="21" t="str" cm="1">
        <f t="array" ref="V1322">_xlfn.XLOOKUP(Tabla15[[#This Row],[cedula]],MINC_022025[NUMERO_DOCUMENTO],LEFT(MINC_022025[GENERO],1))</f>
        <v>M</v>
      </c>
      <c r="W1322" s="56" t="str">
        <f>_xlfn.XLOOKUP(Tabla15[[#This Row],[DIRECCIÓN O DEPARTAMENTO]],MINC_022025[LUGAR_FUNCIONES],MINC_022025[LUGAR_FUNCIONES_CODIGO])</f>
        <v>01.83</v>
      </c>
      <c r="X1322" s="21">
        <f>LEN(Tabla15[[#This Row],[CODIGO LUGAR]])</f>
        <v>5</v>
      </c>
      <c r="Y1322" s="21" cm="1">
        <f t="array" ref="Y1322">_xlfn.IFS(Tabla15[[#This Row],[LARGO]]=5,1,Tabla15[[#This Row],[LARGO]]=8,2,Tabla15[[#This Row],[LARGO]]=11,3,Tabla15[[#This Row],[LARGO]]=14,4,Tabla15[[#This Row],[LARGO]]=17,5,Tabla15[[#This Row],[LARGO]]=20,6)</f>
        <v>1</v>
      </c>
    </row>
    <row r="1323" spans="1:25">
      <c r="A1323" s="42" t="str">
        <f>Tabla15[[#This Row],[cedula]]&amp;Tabla15[[#This Row],[CTA]]&amp;Tabla15[[#This Row],[prog]]</f>
        <v>140000311962.1.2.2.0501</v>
      </c>
      <c r="B1323" s="21" t="s">
        <v>1788</v>
      </c>
      <c r="C1323" s="59" t="s">
        <v>1807</v>
      </c>
      <c r="D1323" s="59" t="s">
        <v>5730</v>
      </c>
      <c r="E1323" s="59" t="s">
        <v>5731</v>
      </c>
      <c r="F1323" s="59" t="s">
        <v>211</v>
      </c>
      <c r="G1323" s="59" t="s">
        <v>5893</v>
      </c>
      <c r="H1323" s="21" t="str">
        <f>_xlfn.XLOOKUP(Tabla15[[#This Row],[cedula]],MINC_022025[CATEGORIA_PROPIA],MINC_022025[FECHA_INGRESO_PRIMER_CARGO],_xlfn.XLOOKUP(Tabla15[[#This Row],[COD]],TNOMINA[CODIGO],TNOMINA[nombre]))</f>
        <v>CAROLINA ESTHER ARIAS GERMAN</v>
      </c>
      <c r="I1323" s="21" t="str">
        <f>_xlfn.XLOOKUP(Tabla15[[#This Row],[cedula]],MINC_022025[CATEGORIA_PROPIA],MINC_022025[CARGO],_xlfn.XLOOKUP(Tabla15[[#This Row],[COD]],TNOMINA[CODIGO],TNOMINA[cargo]))</f>
        <v>SEGURIDAD MILITAR</v>
      </c>
      <c r="J1323" s="21" t="str">
        <f>_xlfn.XLOOKUP(Tabla15[[#This Row],[cedula]],MINC_022025[NUMERO_DOCUMENTO],MINC_022025[LUGAR_FUNCIONES])</f>
        <v>MINISTERIO DE CULTURA</v>
      </c>
      <c r="K132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3" s="21" t="str">
        <f>_xlfn.XLOOKUP(Tabla15[[#This Row],[CARGO]],TSIMPLIFICADO[CARGO],TSIMPLIFICADO[CATEGORIA DEL SERVIDOR],Tabla15[[#This Row],[TIPO]])</f>
        <v>SEGURIDAD</v>
      </c>
      <c r="M1323" s="21" t="str">
        <f>IF(Tabla15[[#This Row],[CTA]]="2.1.1.3.01","TRAMITE DE PENSION",IF(Tabla15[[#This Row],[CAT1]]&lt;&gt;"",Tabla15[[#This Row],[CAT1]],Tabla15[[#This Row],[CAT2]]))</f>
        <v>SEGURIDAD</v>
      </c>
      <c r="N1323" s="86" t="str">
        <f>_xlfn.XLOOKUP(Tabla15[[#This Row],[cedula]],TFECHA[cedula],TFECHA[desde],"")</f>
        <v/>
      </c>
      <c r="O1323" s="86" t="str">
        <f>_xlfn.XLOOKUP(Tabla15[[#This Row],[cedula]],TFECHA[cedula],TFECHA[hasta],"")</f>
        <v/>
      </c>
      <c r="P1323" s="34">
        <f>_xlfn.XLOOKUP(Tabla15[[#This Row],[COD]],TNOMINA[CODIGO],TNOMINA[sbruto])</f>
        <v>10000</v>
      </c>
      <c r="Q1323" s="34">
        <f>_xlfn.XLOOKUP(Tabla15[[#This Row],[COD]],TNOMINA[CODIGO],TNOMINA[ISR])</f>
        <v>0</v>
      </c>
      <c r="R1323" s="34">
        <f>_xlfn.XLOOKUP(Tabla15[[#This Row],[COD]],TNOMINA[CODIGO],TNOMINA[SFS])</f>
        <v>0</v>
      </c>
      <c r="S1323" s="34">
        <f>_xlfn.XLOOKUP(Tabla15[[#This Row],[COD]],TNOMINA[CODIGO],TNOMINA[AFP])</f>
        <v>0</v>
      </c>
      <c r="T1323" s="34">
        <f>_xlfn.XLOOKUP(Tabla15[[#This Row],[COD]],TNOMINA[CODIGO],TNOMINA[Otros Descuentos])</f>
        <v>0</v>
      </c>
      <c r="U1323" s="34">
        <f>_xlfn.XLOOKUP(Tabla15[[#This Row],[COD]],TNOMINA[CODIGO],TNOMINA[sneto])</f>
        <v>10000</v>
      </c>
      <c r="V1323" s="21" t="str" cm="1">
        <f t="array" ref="V1323">_xlfn.XLOOKUP(Tabla15[[#This Row],[cedula]],MINC_022025[NUMERO_DOCUMENTO],LEFT(MINC_022025[GENERO],1))</f>
        <v>F</v>
      </c>
      <c r="W1323" s="56" t="str">
        <f>_xlfn.XLOOKUP(Tabla15[[#This Row],[DIRECCIÓN O DEPARTAMENTO]],MINC_022025[LUGAR_FUNCIONES],MINC_022025[LUGAR_FUNCIONES_CODIGO])</f>
        <v>01.83</v>
      </c>
      <c r="X1323" s="21">
        <f>LEN(Tabla15[[#This Row],[CODIGO LUGAR]])</f>
        <v>5</v>
      </c>
      <c r="Y1323" s="21" cm="1">
        <f t="array" ref="Y1323">_xlfn.IFS(Tabla15[[#This Row],[LARGO]]=5,1,Tabla15[[#This Row],[LARGO]]=8,2,Tabla15[[#This Row],[LARGO]]=11,3,Tabla15[[#This Row],[LARGO]]=14,4,Tabla15[[#This Row],[LARGO]]=17,5,Tabla15[[#This Row],[LARGO]]=20,6)</f>
        <v>1</v>
      </c>
    </row>
    <row r="1324" spans="1:25">
      <c r="A1324" s="42" t="str">
        <f>Tabla15[[#This Row],[cedula]]&amp;Tabla15[[#This Row],[CTA]]&amp;Tabla15[[#This Row],[prog]]</f>
        <v>402245743802.1.2.2.0501</v>
      </c>
      <c r="B1324" s="21" t="s">
        <v>1788</v>
      </c>
      <c r="C1324" s="59" t="s">
        <v>1807</v>
      </c>
      <c r="D1324" s="59" t="s">
        <v>5730</v>
      </c>
      <c r="E1324" s="59" t="s">
        <v>5731</v>
      </c>
      <c r="F1324" s="59" t="s">
        <v>211</v>
      </c>
      <c r="G1324" s="59" t="s">
        <v>5889</v>
      </c>
      <c r="H1324" s="21" t="str">
        <f>_xlfn.XLOOKUP(Tabla15[[#This Row],[cedula]],MINC_022025[CATEGORIA_PROPIA],MINC_022025[FECHA_INGRESO_PRIMER_CARGO],_xlfn.XLOOKUP(Tabla15[[#This Row],[COD]],TNOMINA[CODIGO],TNOMINA[nombre]))</f>
        <v>CRISTIAN STARLING ORTEGA ORTEGA</v>
      </c>
      <c r="I1324" s="21" t="str">
        <f>_xlfn.XLOOKUP(Tabla15[[#This Row],[cedula]],MINC_022025[CATEGORIA_PROPIA],MINC_022025[CARGO],_xlfn.XLOOKUP(Tabla15[[#This Row],[COD]],TNOMINA[CODIGO],TNOMINA[cargo]))</f>
        <v>SEGURIDAD MILITAR</v>
      </c>
      <c r="J1324" s="21" t="str">
        <f>_xlfn.XLOOKUP(Tabla15[[#This Row],[cedula]],MINC_022025[NUMERO_DOCUMENTO],MINC_022025[LUGAR_FUNCIONES])</f>
        <v>MINISTERIO DE CULTURA</v>
      </c>
      <c r="K132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4" s="21" t="str">
        <f>_xlfn.XLOOKUP(Tabla15[[#This Row],[CARGO]],TSIMPLIFICADO[CARGO],TSIMPLIFICADO[CATEGORIA DEL SERVIDOR],Tabla15[[#This Row],[TIPO]])</f>
        <v>SEGURIDAD</v>
      </c>
      <c r="M1324" s="21" t="str">
        <f>IF(Tabla15[[#This Row],[CTA]]="2.1.1.3.01","TRAMITE DE PENSION",IF(Tabla15[[#This Row],[CAT1]]&lt;&gt;"",Tabla15[[#This Row],[CAT1]],Tabla15[[#This Row],[CAT2]]))</f>
        <v>SEGURIDAD</v>
      </c>
      <c r="N1324" s="86" t="str">
        <f>_xlfn.XLOOKUP(Tabla15[[#This Row],[cedula]],TFECHA[cedula],TFECHA[desde],"")</f>
        <v/>
      </c>
      <c r="O1324" s="86" t="str">
        <f>_xlfn.XLOOKUP(Tabla15[[#This Row],[cedula]],TFECHA[cedula],TFECHA[hasta],"")</f>
        <v/>
      </c>
      <c r="P1324" s="34">
        <f>_xlfn.XLOOKUP(Tabla15[[#This Row],[COD]],TNOMINA[CODIGO],TNOMINA[sbruto])</f>
        <v>10000</v>
      </c>
      <c r="Q1324" s="34">
        <f>_xlfn.XLOOKUP(Tabla15[[#This Row],[COD]],TNOMINA[CODIGO],TNOMINA[ISR])</f>
        <v>0</v>
      </c>
      <c r="R1324" s="34">
        <f>_xlfn.XLOOKUP(Tabla15[[#This Row],[COD]],TNOMINA[CODIGO],TNOMINA[SFS])</f>
        <v>0</v>
      </c>
      <c r="S1324" s="34">
        <f>_xlfn.XLOOKUP(Tabla15[[#This Row],[COD]],TNOMINA[CODIGO],TNOMINA[AFP])</f>
        <v>0</v>
      </c>
      <c r="T1324" s="34">
        <f>_xlfn.XLOOKUP(Tabla15[[#This Row],[COD]],TNOMINA[CODIGO],TNOMINA[Otros Descuentos])</f>
        <v>0</v>
      </c>
      <c r="U1324" s="34">
        <f>_xlfn.XLOOKUP(Tabla15[[#This Row],[COD]],TNOMINA[CODIGO],TNOMINA[sneto])</f>
        <v>10000</v>
      </c>
      <c r="V1324" s="21" t="str" cm="1">
        <f t="array" ref="V1324">_xlfn.XLOOKUP(Tabla15[[#This Row],[cedula]],MINC_022025[NUMERO_DOCUMENTO],LEFT(MINC_022025[GENERO],1))</f>
        <v>M</v>
      </c>
      <c r="W1324" s="56" t="str">
        <f>_xlfn.XLOOKUP(Tabla15[[#This Row],[DIRECCIÓN O DEPARTAMENTO]],MINC_022025[LUGAR_FUNCIONES],MINC_022025[LUGAR_FUNCIONES_CODIGO])</f>
        <v>01.83</v>
      </c>
      <c r="X1324" s="21">
        <f>LEN(Tabla15[[#This Row],[CODIGO LUGAR]])</f>
        <v>5</v>
      </c>
      <c r="Y1324" s="21" cm="1">
        <f t="array" ref="Y1324">_xlfn.IFS(Tabla15[[#This Row],[LARGO]]=5,1,Tabla15[[#This Row],[LARGO]]=8,2,Tabla15[[#This Row],[LARGO]]=11,3,Tabla15[[#This Row],[LARGO]]=14,4,Tabla15[[#This Row],[LARGO]]=17,5,Tabla15[[#This Row],[LARGO]]=20,6)</f>
        <v>1</v>
      </c>
    </row>
    <row r="1325" spans="1:25">
      <c r="A1325" s="42" t="str">
        <f>Tabla15[[#This Row],[cedula]]&amp;Tabla15[[#This Row],[CTA]]&amp;Tabla15[[#This Row],[prog]]</f>
        <v>001122678852.1.2.2.0501</v>
      </c>
      <c r="B1325" s="21" t="s">
        <v>1788</v>
      </c>
      <c r="C1325" s="59" t="s">
        <v>1807</v>
      </c>
      <c r="D1325" s="59" t="s">
        <v>5730</v>
      </c>
      <c r="E1325" s="59" t="s">
        <v>5731</v>
      </c>
      <c r="F1325" s="59" t="s">
        <v>211</v>
      </c>
      <c r="G1325" s="59" t="s">
        <v>1753</v>
      </c>
      <c r="H1325" s="21" t="str">
        <f>_xlfn.XLOOKUP(Tabla15[[#This Row],[cedula]],MINC_022025[CATEGORIA_PROPIA],MINC_022025[FECHA_INGRESO_PRIMER_CARGO],_xlfn.XLOOKUP(Tabla15[[#This Row],[COD]],TNOMINA[CODIGO],TNOMINA[nombre]))</f>
        <v>CYNTHIA ALEJANDRA CRUZ MONTERO</v>
      </c>
      <c r="I1325" s="21" t="str">
        <f>_xlfn.XLOOKUP(Tabla15[[#This Row],[cedula]],MINC_022025[CATEGORIA_PROPIA],MINC_022025[CARGO],_xlfn.XLOOKUP(Tabla15[[#This Row],[COD]],TNOMINA[CODIGO],TNOMINA[cargo]))</f>
        <v>SEGURIDAD MILITAR</v>
      </c>
      <c r="J1325" s="21" t="str">
        <f>_xlfn.XLOOKUP(Tabla15[[#This Row],[cedula]],MINC_022025[NUMERO_DOCUMENTO],MINC_022025[LUGAR_FUNCIONES])</f>
        <v>MINISTERIO DE CULTURA</v>
      </c>
      <c r="K132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5" s="21" t="str">
        <f>_xlfn.XLOOKUP(Tabla15[[#This Row],[CARGO]],TSIMPLIFICADO[CARGO],TSIMPLIFICADO[CATEGORIA DEL SERVIDOR],Tabla15[[#This Row],[TIPO]])</f>
        <v>SEGURIDAD</v>
      </c>
      <c r="M1325" s="21" t="str">
        <f>IF(Tabla15[[#This Row],[CTA]]="2.1.1.3.01","TRAMITE DE PENSION",IF(Tabla15[[#This Row],[CAT1]]&lt;&gt;"",Tabla15[[#This Row],[CAT1]],Tabla15[[#This Row],[CAT2]]))</f>
        <v>SEGURIDAD</v>
      </c>
      <c r="N1325" s="86" t="str">
        <f>_xlfn.XLOOKUP(Tabla15[[#This Row],[cedula]],TFECHA[cedula],TFECHA[desde],"")</f>
        <v/>
      </c>
      <c r="O1325" s="86" t="str">
        <f>_xlfn.XLOOKUP(Tabla15[[#This Row],[cedula]],TFECHA[cedula],TFECHA[hasta],"")</f>
        <v/>
      </c>
      <c r="P1325" s="34">
        <f>_xlfn.XLOOKUP(Tabla15[[#This Row],[COD]],TNOMINA[CODIGO],TNOMINA[sbruto])</f>
        <v>10000</v>
      </c>
      <c r="Q1325" s="34">
        <f>_xlfn.XLOOKUP(Tabla15[[#This Row],[COD]],TNOMINA[CODIGO],TNOMINA[ISR])</f>
        <v>0</v>
      </c>
      <c r="R1325" s="34">
        <f>_xlfn.XLOOKUP(Tabla15[[#This Row],[COD]],TNOMINA[CODIGO],TNOMINA[SFS])</f>
        <v>0</v>
      </c>
      <c r="S1325" s="34">
        <f>_xlfn.XLOOKUP(Tabla15[[#This Row],[COD]],TNOMINA[CODIGO],TNOMINA[AFP])</f>
        <v>0</v>
      </c>
      <c r="T1325" s="34">
        <f>_xlfn.XLOOKUP(Tabla15[[#This Row],[COD]],TNOMINA[CODIGO],TNOMINA[Otros Descuentos])</f>
        <v>0</v>
      </c>
      <c r="U1325" s="34">
        <f>_xlfn.XLOOKUP(Tabla15[[#This Row],[COD]],TNOMINA[CODIGO],TNOMINA[sneto])</f>
        <v>10000</v>
      </c>
      <c r="V1325" s="21" t="str" cm="1">
        <f t="array" ref="V1325">_xlfn.XLOOKUP(Tabla15[[#This Row],[cedula]],MINC_022025[NUMERO_DOCUMENTO],LEFT(MINC_022025[GENERO],1))</f>
        <v>F</v>
      </c>
      <c r="W1325" s="56" t="str">
        <f>_xlfn.XLOOKUP(Tabla15[[#This Row],[DIRECCIÓN O DEPARTAMENTO]],MINC_022025[LUGAR_FUNCIONES],MINC_022025[LUGAR_FUNCIONES_CODIGO])</f>
        <v>01.83</v>
      </c>
      <c r="X1325" s="21">
        <f>LEN(Tabla15[[#This Row],[CODIGO LUGAR]])</f>
        <v>5</v>
      </c>
      <c r="Y1325" s="21" cm="1">
        <f t="array" ref="Y1325">_xlfn.IFS(Tabla15[[#This Row],[LARGO]]=5,1,Tabla15[[#This Row],[LARGO]]=8,2,Tabla15[[#This Row],[LARGO]]=11,3,Tabla15[[#This Row],[LARGO]]=14,4,Tabla15[[#This Row],[LARGO]]=17,5,Tabla15[[#This Row],[LARGO]]=20,6)</f>
        <v>1</v>
      </c>
    </row>
    <row r="1326" spans="1:25">
      <c r="A1326" s="42" t="str">
        <f>Tabla15[[#This Row],[cedula]]&amp;Tabla15[[#This Row],[CTA]]&amp;Tabla15[[#This Row],[prog]]</f>
        <v>223009338542.1.2.2.0501</v>
      </c>
      <c r="B1326" s="21" t="s">
        <v>1788</v>
      </c>
      <c r="C1326" s="59" t="s">
        <v>1807</v>
      </c>
      <c r="D1326" s="59" t="s">
        <v>5730</v>
      </c>
      <c r="E1326" s="59" t="s">
        <v>5731</v>
      </c>
      <c r="F1326" s="59" t="s">
        <v>211</v>
      </c>
      <c r="G1326" s="59" t="s">
        <v>2551</v>
      </c>
      <c r="H1326" s="21" t="str">
        <f>_xlfn.XLOOKUP(Tabla15[[#This Row],[cedula]],MINC_022025[CATEGORIA_PROPIA],MINC_022025[FECHA_INGRESO_PRIMER_CARGO],_xlfn.XLOOKUP(Tabla15[[#This Row],[COD]],TNOMINA[CODIGO],TNOMINA[nombre]))</f>
        <v>DEIVY PIE JIMENEZ</v>
      </c>
      <c r="I1326" s="21" t="str">
        <f>_xlfn.XLOOKUP(Tabla15[[#This Row],[cedula]],MINC_022025[CATEGORIA_PROPIA],MINC_022025[CARGO],_xlfn.XLOOKUP(Tabla15[[#This Row],[COD]],TNOMINA[CODIGO],TNOMINA[cargo]))</f>
        <v>SEGURIDAD MILITAR</v>
      </c>
      <c r="J1326" s="21" t="str">
        <f>_xlfn.XLOOKUP(Tabla15[[#This Row],[cedula]],MINC_022025[NUMERO_DOCUMENTO],MINC_022025[LUGAR_FUNCIONES])</f>
        <v>MINISTERIO DE CULTURA</v>
      </c>
      <c r="K132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6" s="21" t="str">
        <f>_xlfn.XLOOKUP(Tabla15[[#This Row],[CARGO]],TSIMPLIFICADO[CARGO],TSIMPLIFICADO[CATEGORIA DEL SERVIDOR],Tabla15[[#This Row],[TIPO]])</f>
        <v>SEGURIDAD</v>
      </c>
      <c r="M1326" s="21" t="str">
        <f>IF(Tabla15[[#This Row],[CTA]]="2.1.1.3.01","TRAMITE DE PENSION",IF(Tabla15[[#This Row],[CAT1]]&lt;&gt;"",Tabla15[[#This Row],[CAT1]],Tabla15[[#This Row],[CAT2]]))</f>
        <v>SEGURIDAD</v>
      </c>
      <c r="N1326" s="86" t="str">
        <f>_xlfn.XLOOKUP(Tabla15[[#This Row],[cedula]],TFECHA[cedula],TFECHA[desde],"")</f>
        <v/>
      </c>
      <c r="O1326" s="86" t="str">
        <f>_xlfn.XLOOKUP(Tabla15[[#This Row],[cedula]],TFECHA[cedula],TFECHA[hasta],"")</f>
        <v/>
      </c>
      <c r="P1326" s="34">
        <f>_xlfn.XLOOKUP(Tabla15[[#This Row],[COD]],TNOMINA[CODIGO],TNOMINA[sbruto])</f>
        <v>10000</v>
      </c>
      <c r="Q1326" s="34">
        <f>_xlfn.XLOOKUP(Tabla15[[#This Row],[COD]],TNOMINA[CODIGO],TNOMINA[ISR])</f>
        <v>0</v>
      </c>
      <c r="R1326" s="34">
        <f>_xlfn.XLOOKUP(Tabla15[[#This Row],[COD]],TNOMINA[CODIGO],TNOMINA[SFS])</f>
        <v>0</v>
      </c>
      <c r="S1326" s="34">
        <f>_xlfn.XLOOKUP(Tabla15[[#This Row],[COD]],TNOMINA[CODIGO],TNOMINA[AFP])</f>
        <v>0</v>
      </c>
      <c r="T1326" s="34">
        <f>_xlfn.XLOOKUP(Tabla15[[#This Row],[COD]],TNOMINA[CODIGO],TNOMINA[Otros Descuentos])</f>
        <v>0</v>
      </c>
      <c r="U1326" s="34">
        <f>_xlfn.XLOOKUP(Tabla15[[#This Row],[COD]],TNOMINA[CODIGO],TNOMINA[sneto])</f>
        <v>10000</v>
      </c>
      <c r="V1326" s="21" t="str" cm="1">
        <f t="array" ref="V1326">_xlfn.XLOOKUP(Tabla15[[#This Row],[cedula]],MINC_022025[NUMERO_DOCUMENTO],LEFT(MINC_022025[GENERO],1))</f>
        <v>M</v>
      </c>
      <c r="W1326" s="56" t="str">
        <f>_xlfn.XLOOKUP(Tabla15[[#This Row],[DIRECCIÓN O DEPARTAMENTO]],MINC_022025[LUGAR_FUNCIONES],MINC_022025[LUGAR_FUNCIONES_CODIGO])</f>
        <v>01.83</v>
      </c>
      <c r="X1326" s="21">
        <f>LEN(Tabla15[[#This Row],[CODIGO LUGAR]])</f>
        <v>5</v>
      </c>
      <c r="Y1326" s="21" cm="1">
        <f t="array" ref="Y1326">_xlfn.IFS(Tabla15[[#This Row],[LARGO]]=5,1,Tabla15[[#This Row],[LARGO]]=8,2,Tabla15[[#This Row],[LARGO]]=11,3,Tabla15[[#This Row],[LARGO]]=14,4,Tabla15[[#This Row],[LARGO]]=17,5,Tabla15[[#This Row],[LARGO]]=20,6)</f>
        <v>1</v>
      </c>
    </row>
    <row r="1327" spans="1:25">
      <c r="A1327" s="42" t="str">
        <f>Tabla15[[#This Row],[cedula]]&amp;Tabla15[[#This Row],[CTA]]&amp;Tabla15[[#This Row],[prog]]</f>
        <v>115000149382.1.2.2.0501</v>
      </c>
      <c r="B1327" s="21" t="s">
        <v>1788</v>
      </c>
      <c r="C1327" s="35" t="s">
        <v>1807</v>
      </c>
      <c r="D1327" s="60" t="s">
        <v>5730</v>
      </c>
      <c r="E1327" s="60" t="s">
        <v>5731</v>
      </c>
      <c r="F1327" s="62" t="s">
        <v>211</v>
      </c>
      <c r="G1327" s="35" t="s">
        <v>2840</v>
      </c>
      <c r="H1327" s="21" t="str">
        <f>_xlfn.XLOOKUP(Tabla15[[#This Row],[cedula]],MINC_022025[CATEGORIA_PROPIA],MINC_022025[FECHA_INGRESO_PRIMER_CARGO],_xlfn.XLOOKUP(Tabla15[[#This Row],[COD]],TNOMINA[CODIGO],TNOMINA[nombre]))</f>
        <v>DEIVY RAFAEL LECLER PERDOMO</v>
      </c>
      <c r="I1327" s="21" t="str">
        <f>_xlfn.XLOOKUP(Tabla15[[#This Row],[cedula]],MINC_022025[CATEGORIA_PROPIA],MINC_022025[CARGO],_xlfn.XLOOKUP(Tabla15[[#This Row],[COD]],TNOMINA[CODIGO],TNOMINA[cargo]))</f>
        <v>SEGURIDAD MILITAR</v>
      </c>
      <c r="J1327" s="21" t="str">
        <f>_xlfn.XLOOKUP(Tabla15[[#This Row],[cedula]],MINC_022025[NUMERO_DOCUMENTO],MINC_022025[LUGAR_FUNCIONES])</f>
        <v>MINISTERIO DE CULTURA</v>
      </c>
      <c r="K132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7" s="21" t="str">
        <f>_xlfn.XLOOKUP(Tabla15[[#This Row],[CARGO]],TSIMPLIFICADO[CARGO],TSIMPLIFICADO[CATEGORIA DEL SERVIDOR],Tabla15[[#This Row],[TIPO]])</f>
        <v>SEGURIDAD</v>
      </c>
      <c r="M1327" s="21" t="str">
        <f>IF(Tabla15[[#This Row],[CTA]]="2.1.1.3.01","TRAMITE DE PENSION",IF(Tabla15[[#This Row],[CAT1]]&lt;&gt;"",Tabla15[[#This Row],[CAT1]],Tabla15[[#This Row],[CAT2]]))</f>
        <v>SEGURIDAD</v>
      </c>
      <c r="N1327" s="86" t="str">
        <f>_xlfn.XLOOKUP(Tabla15[[#This Row],[cedula]],TFECHA[cedula],TFECHA[desde],"")</f>
        <v/>
      </c>
      <c r="O1327" s="86" t="str">
        <f>_xlfn.XLOOKUP(Tabla15[[#This Row],[cedula]],TFECHA[cedula],TFECHA[hasta],"")</f>
        <v/>
      </c>
      <c r="P1327" s="34">
        <f>_xlfn.XLOOKUP(Tabla15[[#This Row],[COD]],TNOMINA[CODIGO],TNOMINA[sbruto])</f>
        <v>10000</v>
      </c>
      <c r="Q1327" s="34">
        <f>_xlfn.XLOOKUP(Tabla15[[#This Row],[COD]],TNOMINA[CODIGO],TNOMINA[ISR])</f>
        <v>0</v>
      </c>
      <c r="R1327" s="34">
        <f>_xlfn.XLOOKUP(Tabla15[[#This Row],[COD]],TNOMINA[CODIGO],TNOMINA[SFS])</f>
        <v>0</v>
      </c>
      <c r="S1327" s="34">
        <f>_xlfn.XLOOKUP(Tabla15[[#This Row],[COD]],TNOMINA[CODIGO],TNOMINA[AFP])</f>
        <v>0</v>
      </c>
      <c r="T1327" s="34">
        <f>_xlfn.XLOOKUP(Tabla15[[#This Row],[COD]],TNOMINA[CODIGO],TNOMINA[Otros Descuentos])</f>
        <v>0</v>
      </c>
      <c r="U1327" s="34">
        <f>_xlfn.XLOOKUP(Tabla15[[#This Row],[COD]],TNOMINA[CODIGO],TNOMINA[sneto])</f>
        <v>10000</v>
      </c>
      <c r="V1327" s="66" t="str" cm="1">
        <f t="array" ref="V1327">_xlfn.XLOOKUP(Tabla15[[#This Row],[cedula]],MINC_022025[NUMERO_DOCUMENTO],LEFT(MINC_022025[GENERO],1))</f>
        <v>M</v>
      </c>
      <c r="W1327" s="56" t="str">
        <f>_xlfn.XLOOKUP(Tabla15[[#This Row],[DIRECCIÓN O DEPARTAMENTO]],MINC_022025[LUGAR_FUNCIONES],MINC_022025[LUGAR_FUNCIONES_CODIGO])</f>
        <v>01.83</v>
      </c>
      <c r="X1327" s="66">
        <f>LEN(Tabla15[[#This Row],[CODIGO LUGAR]])</f>
        <v>5</v>
      </c>
      <c r="Y1327" s="66" cm="1">
        <f t="array" ref="Y1327">_xlfn.IFS(Tabla15[[#This Row],[LARGO]]=5,1,Tabla15[[#This Row],[LARGO]]=8,2,Tabla15[[#This Row],[LARGO]]=11,3,Tabla15[[#This Row],[LARGO]]=14,4,Tabla15[[#This Row],[LARGO]]=17,5,Tabla15[[#This Row],[LARGO]]=20,6)</f>
        <v>1</v>
      </c>
    </row>
    <row r="1328" spans="1:25">
      <c r="A1328" s="42" t="str">
        <f>Tabla15[[#This Row],[cedula]]&amp;Tabla15[[#This Row],[CTA]]&amp;Tabla15[[#This Row],[prog]]</f>
        <v>402281958772.1.2.2.0501</v>
      </c>
      <c r="B1328" s="21" t="s">
        <v>1788</v>
      </c>
      <c r="C1328" s="59" t="s">
        <v>1807</v>
      </c>
      <c r="D1328" s="59" t="s">
        <v>5730</v>
      </c>
      <c r="E1328" s="59" t="s">
        <v>5731</v>
      </c>
      <c r="F1328" s="59" t="s">
        <v>211</v>
      </c>
      <c r="G1328" s="59" t="s">
        <v>6265</v>
      </c>
      <c r="H1328" s="21" t="str">
        <f>_xlfn.XLOOKUP(Tabla15[[#This Row],[cedula]],MINC_022025[CATEGORIA_PROPIA],MINC_022025[FECHA_INGRESO_PRIMER_CARGO],_xlfn.XLOOKUP(Tabla15[[#This Row],[COD]],TNOMINA[CODIGO],TNOMINA[nombre]))</f>
        <v>ELIN DE LOS SANTOS</v>
      </c>
      <c r="I1328" s="21" t="str">
        <f>_xlfn.XLOOKUP(Tabla15[[#This Row],[cedula]],MINC_022025[CATEGORIA_PROPIA],MINC_022025[CARGO],_xlfn.XLOOKUP(Tabla15[[#This Row],[COD]],TNOMINA[CODIGO],TNOMINA[cargo]))</f>
        <v>SEGURIDAD MILITAR</v>
      </c>
      <c r="J1328" s="21" t="str">
        <f>_xlfn.XLOOKUP(Tabla15[[#This Row],[cedula]],MINC_022025[NUMERO_DOCUMENTO],MINC_022025[LUGAR_FUNCIONES])</f>
        <v>MINISTERIO DE CULTURA</v>
      </c>
      <c r="K132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8" s="21" t="str">
        <f>_xlfn.XLOOKUP(Tabla15[[#This Row],[CARGO]],TSIMPLIFICADO[CARGO],TSIMPLIFICADO[CATEGORIA DEL SERVIDOR],Tabla15[[#This Row],[TIPO]])</f>
        <v>SEGURIDAD</v>
      </c>
      <c r="M1328" s="21" t="str">
        <f>IF(Tabla15[[#This Row],[CTA]]="2.1.1.3.01","TRAMITE DE PENSION",IF(Tabla15[[#This Row],[CAT1]]&lt;&gt;"",Tabla15[[#This Row],[CAT1]],Tabla15[[#This Row],[CAT2]]))</f>
        <v>SEGURIDAD</v>
      </c>
      <c r="N1328" s="86" t="str">
        <f>_xlfn.XLOOKUP(Tabla15[[#This Row],[cedula]],TFECHA[cedula],TFECHA[desde],"")</f>
        <v/>
      </c>
      <c r="O1328" s="86" t="str">
        <f>_xlfn.XLOOKUP(Tabla15[[#This Row],[cedula]],TFECHA[cedula],TFECHA[hasta],"")</f>
        <v/>
      </c>
      <c r="P1328" s="34">
        <f>_xlfn.XLOOKUP(Tabla15[[#This Row],[COD]],TNOMINA[CODIGO],TNOMINA[sbruto])</f>
        <v>10000</v>
      </c>
      <c r="Q1328" s="34">
        <f>_xlfn.XLOOKUP(Tabla15[[#This Row],[COD]],TNOMINA[CODIGO],TNOMINA[ISR])</f>
        <v>0</v>
      </c>
      <c r="R1328" s="34">
        <f>_xlfn.XLOOKUP(Tabla15[[#This Row],[COD]],TNOMINA[CODIGO],TNOMINA[SFS])</f>
        <v>0</v>
      </c>
      <c r="S1328" s="34">
        <f>_xlfn.XLOOKUP(Tabla15[[#This Row],[COD]],TNOMINA[CODIGO],TNOMINA[AFP])</f>
        <v>0</v>
      </c>
      <c r="T1328" s="34">
        <f>_xlfn.XLOOKUP(Tabla15[[#This Row],[COD]],TNOMINA[CODIGO],TNOMINA[Otros Descuentos])</f>
        <v>0</v>
      </c>
      <c r="U1328" s="34">
        <f>_xlfn.XLOOKUP(Tabla15[[#This Row],[COD]],TNOMINA[CODIGO],TNOMINA[sneto])</f>
        <v>10000</v>
      </c>
      <c r="V1328" s="21" t="str" cm="1">
        <f t="array" ref="V1328">_xlfn.XLOOKUP(Tabla15[[#This Row],[cedula]],MINC_022025[NUMERO_DOCUMENTO],LEFT(MINC_022025[GENERO],1))</f>
        <v>M</v>
      </c>
      <c r="W1328" s="56" t="str">
        <f>_xlfn.XLOOKUP(Tabla15[[#This Row],[DIRECCIÓN O DEPARTAMENTO]],MINC_022025[LUGAR_FUNCIONES],MINC_022025[LUGAR_FUNCIONES_CODIGO])</f>
        <v>01.83</v>
      </c>
      <c r="X1328" s="21">
        <f>LEN(Tabla15[[#This Row],[CODIGO LUGAR]])</f>
        <v>5</v>
      </c>
      <c r="Y1328" s="21" cm="1">
        <f t="array" ref="Y1328">_xlfn.IFS(Tabla15[[#This Row],[LARGO]]=5,1,Tabla15[[#This Row],[LARGO]]=8,2,Tabla15[[#This Row],[LARGO]]=11,3,Tabla15[[#This Row],[LARGO]]=14,4,Tabla15[[#This Row],[LARGO]]=17,5,Tabla15[[#This Row],[LARGO]]=20,6)</f>
        <v>1</v>
      </c>
    </row>
    <row r="1329" spans="1:25">
      <c r="A1329" s="42" t="str">
        <f>Tabla15[[#This Row],[cedula]]&amp;Tabla15[[#This Row],[CTA]]&amp;Tabla15[[#This Row],[prog]]</f>
        <v>011003490812.1.2.2.0501</v>
      </c>
      <c r="B1329" s="21" t="s">
        <v>1788</v>
      </c>
      <c r="C1329" s="59" t="s">
        <v>1807</v>
      </c>
      <c r="D1329" s="59" t="s">
        <v>5730</v>
      </c>
      <c r="E1329" s="59" t="s">
        <v>5731</v>
      </c>
      <c r="F1329" s="59" t="s">
        <v>211</v>
      </c>
      <c r="G1329" s="59" t="s">
        <v>1756</v>
      </c>
      <c r="H1329" s="21" t="str">
        <f>_xlfn.XLOOKUP(Tabla15[[#This Row],[cedula]],MINC_022025[CATEGORIA_PROPIA],MINC_022025[FECHA_INGRESO_PRIMER_CARGO],_xlfn.XLOOKUP(Tabla15[[#This Row],[COD]],TNOMINA[CODIGO],TNOMINA[nombre]))</f>
        <v>ELVIS TAPIA QUEZADA</v>
      </c>
      <c r="I1329" s="21" t="str">
        <f>_xlfn.XLOOKUP(Tabla15[[#This Row],[cedula]],MINC_022025[CATEGORIA_PROPIA],MINC_022025[CARGO],_xlfn.XLOOKUP(Tabla15[[#This Row],[COD]],TNOMINA[CODIGO],TNOMINA[cargo]))</f>
        <v>SEGURIDAD MILITAR</v>
      </c>
      <c r="J1329" s="21" t="str">
        <f>_xlfn.XLOOKUP(Tabla15[[#This Row],[cedula]],MINC_022025[NUMERO_DOCUMENTO],MINC_022025[LUGAR_FUNCIONES])</f>
        <v>MINISTERIO DE CULTURA</v>
      </c>
      <c r="K132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29" s="21" t="str">
        <f>_xlfn.XLOOKUP(Tabla15[[#This Row],[CARGO]],TSIMPLIFICADO[CARGO],TSIMPLIFICADO[CATEGORIA DEL SERVIDOR],Tabla15[[#This Row],[TIPO]])</f>
        <v>SEGURIDAD</v>
      </c>
      <c r="M1329" s="21" t="str">
        <f>IF(Tabla15[[#This Row],[CTA]]="2.1.1.3.01","TRAMITE DE PENSION",IF(Tabla15[[#This Row],[CAT1]]&lt;&gt;"",Tabla15[[#This Row],[CAT1]],Tabla15[[#This Row],[CAT2]]))</f>
        <v>SEGURIDAD</v>
      </c>
      <c r="N1329" s="86" t="str">
        <f>_xlfn.XLOOKUP(Tabla15[[#This Row],[cedula]],TFECHA[cedula],TFECHA[desde],"")</f>
        <v/>
      </c>
      <c r="O1329" s="86" t="str">
        <f>_xlfn.XLOOKUP(Tabla15[[#This Row],[cedula]],TFECHA[cedula],TFECHA[hasta],"")</f>
        <v/>
      </c>
      <c r="P1329" s="34">
        <f>_xlfn.XLOOKUP(Tabla15[[#This Row],[COD]],TNOMINA[CODIGO],TNOMINA[sbruto])</f>
        <v>10000</v>
      </c>
      <c r="Q1329" s="34">
        <f>_xlfn.XLOOKUP(Tabla15[[#This Row],[COD]],TNOMINA[CODIGO],TNOMINA[ISR])</f>
        <v>0</v>
      </c>
      <c r="R1329" s="34">
        <f>_xlfn.XLOOKUP(Tabla15[[#This Row],[COD]],TNOMINA[CODIGO],TNOMINA[SFS])</f>
        <v>0</v>
      </c>
      <c r="S1329" s="34">
        <f>_xlfn.XLOOKUP(Tabla15[[#This Row],[COD]],TNOMINA[CODIGO],TNOMINA[AFP])</f>
        <v>0</v>
      </c>
      <c r="T1329" s="34">
        <f>_xlfn.XLOOKUP(Tabla15[[#This Row],[COD]],TNOMINA[CODIGO],TNOMINA[Otros Descuentos])</f>
        <v>0</v>
      </c>
      <c r="U1329" s="34">
        <f>_xlfn.XLOOKUP(Tabla15[[#This Row],[COD]],TNOMINA[CODIGO],TNOMINA[sneto])</f>
        <v>10000</v>
      </c>
      <c r="V1329" s="21" t="str" cm="1">
        <f t="array" ref="V1329">_xlfn.XLOOKUP(Tabla15[[#This Row],[cedula]],MINC_022025[NUMERO_DOCUMENTO],LEFT(MINC_022025[GENERO],1))</f>
        <v>M</v>
      </c>
      <c r="W1329" s="56" t="str">
        <f>_xlfn.XLOOKUP(Tabla15[[#This Row],[DIRECCIÓN O DEPARTAMENTO]],MINC_022025[LUGAR_FUNCIONES],MINC_022025[LUGAR_FUNCIONES_CODIGO])</f>
        <v>01.83</v>
      </c>
      <c r="X1329" s="21">
        <f>LEN(Tabla15[[#This Row],[CODIGO LUGAR]])</f>
        <v>5</v>
      </c>
      <c r="Y1329" s="21" cm="1">
        <f t="array" ref="Y1329">_xlfn.IFS(Tabla15[[#This Row],[LARGO]]=5,1,Tabla15[[#This Row],[LARGO]]=8,2,Tabla15[[#This Row],[LARGO]]=11,3,Tabla15[[#This Row],[LARGO]]=14,4,Tabla15[[#This Row],[LARGO]]=17,5,Tabla15[[#This Row],[LARGO]]=20,6)</f>
        <v>1</v>
      </c>
    </row>
    <row r="1330" spans="1:25">
      <c r="A1330" s="42" t="str">
        <f>Tabla15[[#This Row],[cedula]]&amp;Tabla15[[#This Row],[CTA]]&amp;Tabla15[[#This Row],[prog]]</f>
        <v>107000214042.1.2.2.0501</v>
      </c>
      <c r="B1330" s="21" t="s">
        <v>1788</v>
      </c>
      <c r="C1330" s="59" t="s">
        <v>1807</v>
      </c>
      <c r="D1330" s="59" t="s">
        <v>5730</v>
      </c>
      <c r="E1330" s="59" t="s">
        <v>5731</v>
      </c>
      <c r="F1330" s="59" t="s">
        <v>211</v>
      </c>
      <c r="G1330" s="59" t="s">
        <v>5845</v>
      </c>
      <c r="H1330" s="21" t="str">
        <f>_xlfn.XLOOKUP(Tabla15[[#This Row],[cedula]],MINC_022025[CATEGORIA_PROPIA],MINC_022025[FECHA_INGRESO_PRIMER_CARGO],_xlfn.XLOOKUP(Tabla15[[#This Row],[COD]],TNOMINA[CODIGO],TNOMINA[nombre]))</f>
        <v>EMMANUEL LEBRON</v>
      </c>
      <c r="I1330" s="21" t="str">
        <f>_xlfn.XLOOKUP(Tabla15[[#This Row],[cedula]],MINC_022025[CATEGORIA_PROPIA],MINC_022025[CARGO],_xlfn.XLOOKUP(Tabla15[[#This Row],[COD]],TNOMINA[CODIGO],TNOMINA[cargo]))</f>
        <v>SEGURIDAD MILITAR</v>
      </c>
      <c r="J1330" s="21" t="str">
        <f>_xlfn.XLOOKUP(Tabla15[[#This Row],[cedula]],MINC_022025[NUMERO_DOCUMENTO],MINC_022025[LUGAR_FUNCIONES])</f>
        <v>MINISTERIO DE CULTURA</v>
      </c>
      <c r="K133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0" s="21" t="str">
        <f>_xlfn.XLOOKUP(Tabla15[[#This Row],[CARGO]],TSIMPLIFICADO[CARGO],TSIMPLIFICADO[CATEGORIA DEL SERVIDOR],Tabla15[[#This Row],[TIPO]])</f>
        <v>SEGURIDAD</v>
      </c>
      <c r="M1330" s="21" t="str">
        <f>IF(Tabla15[[#This Row],[CTA]]="2.1.1.3.01","TRAMITE DE PENSION",IF(Tabla15[[#This Row],[CAT1]]&lt;&gt;"",Tabla15[[#This Row],[CAT1]],Tabla15[[#This Row],[CAT2]]))</f>
        <v>SEGURIDAD</v>
      </c>
      <c r="N1330" s="86" t="str">
        <f>_xlfn.XLOOKUP(Tabla15[[#This Row],[cedula]],TFECHA[cedula],TFECHA[desde],"")</f>
        <v/>
      </c>
      <c r="O1330" s="86" t="str">
        <f>_xlfn.XLOOKUP(Tabla15[[#This Row],[cedula]],TFECHA[cedula],TFECHA[hasta],"")</f>
        <v/>
      </c>
      <c r="P1330" s="34">
        <f>_xlfn.XLOOKUP(Tabla15[[#This Row],[COD]],TNOMINA[CODIGO],TNOMINA[sbruto])</f>
        <v>10000</v>
      </c>
      <c r="Q1330" s="34">
        <f>_xlfn.XLOOKUP(Tabla15[[#This Row],[COD]],TNOMINA[CODIGO],TNOMINA[ISR])</f>
        <v>0</v>
      </c>
      <c r="R1330" s="34">
        <f>_xlfn.XLOOKUP(Tabla15[[#This Row],[COD]],TNOMINA[CODIGO],TNOMINA[SFS])</f>
        <v>0</v>
      </c>
      <c r="S1330" s="34">
        <f>_xlfn.XLOOKUP(Tabla15[[#This Row],[COD]],TNOMINA[CODIGO],TNOMINA[AFP])</f>
        <v>0</v>
      </c>
      <c r="T1330" s="34">
        <f>_xlfn.XLOOKUP(Tabla15[[#This Row],[COD]],TNOMINA[CODIGO],TNOMINA[Otros Descuentos])</f>
        <v>0</v>
      </c>
      <c r="U1330" s="34">
        <f>_xlfn.XLOOKUP(Tabla15[[#This Row],[COD]],TNOMINA[CODIGO],TNOMINA[sneto])</f>
        <v>10000</v>
      </c>
      <c r="V1330" s="21" t="str" cm="1">
        <f t="array" ref="V1330">_xlfn.XLOOKUP(Tabla15[[#This Row],[cedula]],MINC_022025[NUMERO_DOCUMENTO],LEFT(MINC_022025[GENERO],1))</f>
        <v>M</v>
      </c>
      <c r="W1330" s="56" t="str">
        <f>_xlfn.XLOOKUP(Tabla15[[#This Row],[DIRECCIÓN O DEPARTAMENTO]],MINC_022025[LUGAR_FUNCIONES],MINC_022025[LUGAR_FUNCIONES_CODIGO])</f>
        <v>01.83</v>
      </c>
      <c r="X1330" s="21">
        <f>LEN(Tabla15[[#This Row],[CODIGO LUGAR]])</f>
        <v>5</v>
      </c>
      <c r="Y1330" s="21" cm="1">
        <f t="array" ref="Y1330">_xlfn.IFS(Tabla15[[#This Row],[LARGO]]=5,1,Tabla15[[#This Row],[LARGO]]=8,2,Tabla15[[#This Row],[LARGO]]=11,3,Tabla15[[#This Row],[LARGO]]=14,4,Tabla15[[#This Row],[LARGO]]=17,5,Tabla15[[#This Row],[LARGO]]=20,6)</f>
        <v>1</v>
      </c>
    </row>
    <row r="1331" spans="1:25">
      <c r="A1331" s="42" t="str">
        <f>Tabla15[[#This Row],[cedula]]&amp;Tabla15[[#This Row],[CTA]]&amp;Tabla15[[#This Row],[prog]]</f>
        <v>402387257212.1.2.2.0501</v>
      </c>
      <c r="B1331" s="21" t="s">
        <v>1788</v>
      </c>
      <c r="C1331" s="59" t="s">
        <v>1807</v>
      </c>
      <c r="D1331" s="59" t="s">
        <v>5730</v>
      </c>
      <c r="E1331" s="59" t="s">
        <v>5731</v>
      </c>
      <c r="F1331" s="59" t="s">
        <v>211</v>
      </c>
      <c r="G1331" s="59" t="s">
        <v>2595</v>
      </c>
      <c r="H1331" s="21" t="str">
        <f>_xlfn.XLOOKUP(Tabla15[[#This Row],[cedula]],MINC_022025[CATEGORIA_PROPIA],MINC_022025[FECHA_INGRESO_PRIMER_CARGO],_xlfn.XLOOKUP(Tabla15[[#This Row],[COD]],TNOMINA[CODIGO],TNOMINA[nombre]))</f>
        <v>ESDGAR RUDECINDO RAMON</v>
      </c>
      <c r="I1331" s="21" t="str">
        <f>_xlfn.XLOOKUP(Tabla15[[#This Row],[cedula]],MINC_022025[CATEGORIA_PROPIA],MINC_022025[CARGO],_xlfn.XLOOKUP(Tabla15[[#This Row],[COD]],TNOMINA[CODIGO],TNOMINA[cargo]))</f>
        <v>SEGURIDAD MILITAR</v>
      </c>
      <c r="J1331" s="21" t="str">
        <f>_xlfn.XLOOKUP(Tabla15[[#This Row],[cedula]],MINC_022025[NUMERO_DOCUMENTO],MINC_022025[LUGAR_FUNCIONES])</f>
        <v>MINISTERIO DE CULTURA</v>
      </c>
      <c r="K133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1" s="21" t="str">
        <f>_xlfn.XLOOKUP(Tabla15[[#This Row],[CARGO]],TSIMPLIFICADO[CARGO],TSIMPLIFICADO[CATEGORIA DEL SERVIDOR],Tabla15[[#This Row],[TIPO]])</f>
        <v>SEGURIDAD</v>
      </c>
      <c r="M1331" s="21" t="str">
        <f>IF(Tabla15[[#This Row],[CTA]]="2.1.1.3.01","TRAMITE DE PENSION",IF(Tabla15[[#This Row],[CAT1]]&lt;&gt;"",Tabla15[[#This Row],[CAT1]],Tabla15[[#This Row],[CAT2]]))</f>
        <v>SEGURIDAD</v>
      </c>
      <c r="N1331" s="86" t="str">
        <f>_xlfn.XLOOKUP(Tabla15[[#This Row],[cedula]],TFECHA[cedula],TFECHA[desde],"")</f>
        <v/>
      </c>
      <c r="O1331" s="86" t="str">
        <f>_xlfn.XLOOKUP(Tabla15[[#This Row],[cedula]],TFECHA[cedula],TFECHA[hasta],"")</f>
        <v/>
      </c>
      <c r="P1331" s="34">
        <f>_xlfn.XLOOKUP(Tabla15[[#This Row],[COD]],TNOMINA[CODIGO],TNOMINA[sbruto])</f>
        <v>10000</v>
      </c>
      <c r="Q1331" s="34">
        <f>_xlfn.XLOOKUP(Tabla15[[#This Row],[COD]],TNOMINA[CODIGO],TNOMINA[ISR])</f>
        <v>0</v>
      </c>
      <c r="R1331" s="34">
        <f>_xlfn.XLOOKUP(Tabla15[[#This Row],[COD]],TNOMINA[CODIGO],TNOMINA[SFS])</f>
        <v>0</v>
      </c>
      <c r="S1331" s="34">
        <f>_xlfn.XLOOKUP(Tabla15[[#This Row],[COD]],TNOMINA[CODIGO],TNOMINA[AFP])</f>
        <v>0</v>
      </c>
      <c r="T1331" s="34">
        <f>_xlfn.XLOOKUP(Tabla15[[#This Row],[COD]],TNOMINA[CODIGO],TNOMINA[Otros Descuentos])</f>
        <v>0</v>
      </c>
      <c r="U1331" s="34">
        <f>_xlfn.XLOOKUP(Tabla15[[#This Row],[COD]],TNOMINA[CODIGO],TNOMINA[sneto])</f>
        <v>10000</v>
      </c>
      <c r="V1331" s="21" t="str" cm="1">
        <f t="array" ref="V1331">_xlfn.XLOOKUP(Tabla15[[#This Row],[cedula]],MINC_022025[NUMERO_DOCUMENTO],LEFT(MINC_022025[GENERO],1))</f>
        <v>M</v>
      </c>
      <c r="W1331" s="56" t="str">
        <f>_xlfn.XLOOKUP(Tabla15[[#This Row],[DIRECCIÓN O DEPARTAMENTO]],MINC_022025[LUGAR_FUNCIONES],MINC_022025[LUGAR_FUNCIONES_CODIGO])</f>
        <v>01.83</v>
      </c>
      <c r="X1331" s="21">
        <f>LEN(Tabla15[[#This Row],[CODIGO LUGAR]])</f>
        <v>5</v>
      </c>
      <c r="Y1331" s="21" cm="1">
        <f t="array" ref="Y1331">_xlfn.IFS(Tabla15[[#This Row],[LARGO]]=5,1,Tabla15[[#This Row],[LARGO]]=8,2,Tabla15[[#This Row],[LARGO]]=11,3,Tabla15[[#This Row],[LARGO]]=14,4,Tabla15[[#This Row],[LARGO]]=17,5,Tabla15[[#This Row],[LARGO]]=20,6)</f>
        <v>1</v>
      </c>
    </row>
    <row r="1332" spans="1:25">
      <c r="A1332" s="42" t="str">
        <f>Tabla15[[#This Row],[cedula]]&amp;Tabla15[[#This Row],[CTA]]&amp;Tabla15[[#This Row],[prog]]</f>
        <v>402415263712.1.2.2.0501</v>
      </c>
      <c r="B1332" s="21" t="s">
        <v>1788</v>
      </c>
      <c r="C1332" s="59" t="s">
        <v>1807</v>
      </c>
      <c r="D1332" s="59" t="s">
        <v>5730</v>
      </c>
      <c r="E1332" s="59" t="s">
        <v>5731</v>
      </c>
      <c r="F1332" s="59" t="s">
        <v>211</v>
      </c>
      <c r="G1332" s="59" t="s">
        <v>2299</v>
      </c>
      <c r="H1332" s="21" t="str">
        <f>_xlfn.XLOOKUP(Tabla15[[#This Row],[cedula]],MINC_022025[CATEGORIA_PROPIA],MINC_022025[FECHA_INGRESO_PRIMER_CARGO],_xlfn.XLOOKUP(Tabla15[[#This Row],[COD]],TNOMINA[CODIGO],TNOMINA[nombre]))</f>
        <v>EZEQUIEL MARTINEZ VALOY</v>
      </c>
      <c r="I1332" s="21" t="str">
        <f>_xlfn.XLOOKUP(Tabla15[[#This Row],[cedula]],MINC_022025[CATEGORIA_PROPIA],MINC_022025[CARGO],_xlfn.XLOOKUP(Tabla15[[#This Row],[COD]],TNOMINA[CODIGO],TNOMINA[cargo]))</f>
        <v>SEGURIDAD MILITAR</v>
      </c>
      <c r="J1332" s="21" t="str">
        <f>_xlfn.XLOOKUP(Tabla15[[#This Row],[cedula]],MINC_022025[NUMERO_DOCUMENTO],MINC_022025[LUGAR_FUNCIONES])</f>
        <v>MINISTERIO DE CULTURA</v>
      </c>
      <c r="K133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2" s="21" t="str">
        <f>_xlfn.XLOOKUP(Tabla15[[#This Row],[CARGO]],TSIMPLIFICADO[CARGO],TSIMPLIFICADO[CATEGORIA DEL SERVIDOR],Tabla15[[#This Row],[TIPO]])</f>
        <v>SEGURIDAD</v>
      </c>
      <c r="M1332" s="21" t="str">
        <f>IF(Tabla15[[#This Row],[CTA]]="2.1.1.3.01","TRAMITE DE PENSION",IF(Tabla15[[#This Row],[CAT1]]&lt;&gt;"",Tabla15[[#This Row],[CAT1]],Tabla15[[#This Row],[CAT2]]))</f>
        <v>SEGURIDAD</v>
      </c>
      <c r="N1332" s="86" t="str">
        <f>_xlfn.XLOOKUP(Tabla15[[#This Row],[cedula]],TFECHA[cedula],TFECHA[desde],"")</f>
        <v/>
      </c>
      <c r="O1332" s="86" t="str">
        <f>_xlfn.XLOOKUP(Tabla15[[#This Row],[cedula]],TFECHA[cedula],TFECHA[hasta],"")</f>
        <v/>
      </c>
      <c r="P1332" s="34">
        <f>_xlfn.XLOOKUP(Tabla15[[#This Row],[COD]],TNOMINA[CODIGO],TNOMINA[sbruto])</f>
        <v>10000</v>
      </c>
      <c r="Q1332" s="34">
        <f>_xlfn.XLOOKUP(Tabla15[[#This Row],[COD]],TNOMINA[CODIGO],TNOMINA[ISR])</f>
        <v>0</v>
      </c>
      <c r="R1332" s="34">
        <f>_xlfn.XLOOKUP(Tabla15[[#This Row],[COD]],TNOMINA[CODIGO],TNOMINA[SFS])</f>
        <v>0</v>
      </c>
      <c r="S1332" s="34">
        <f>_xlfn.XLOOKUP(Tabla15[[#This Row],[COD]],TNOMINA[CODIGO],TNOMINA[AFP])</f>
        <v>0</v>
      </c>
      <c r="T1332" s="34">
        <f>_xlfn.XLOOKUP(Tabla15[[#This Row],[COD]],TNOMINA[CODIGO],TNOMINA[Otros Descuentos])</f>
        <v>0</v>
      </c>
      <c r="U1332" s="34">
        <f>_xlfn.XLOOKUP(Tabla15[[#This Row],[COD]],TNOMINA[CODIGO],TNOMINA[sneto])</f>
        <v>10000</v>
      </c>
      <c r="V1332" s="21" t="str" cm="1">
        <f t="array" ref="V1332">_xlfn.XLOOKUP(Tabla15[[#This Row],[cedula]],MINC_022025[NUMERO_DOCUMENTO],LEFT(MINC_022025[GENERO],1))</f>
        <v>M</v>
      </c>
      <c r="W1332" s="56" t="str">
        <f>_xlfn.XLOOKUP(Tabla15[[#This Row],[DIRECCIÓN O DEPARTAMENTO]],MINC_022025[LUGAR_FUNCIONES],MINC_022025[LUGAR_FUNCIONES_CODIGO])</f>
        <v>01.83</v>
      </c>
      <c r="X1332" s="21">
        <f>LEN(Tabla15[[#This Row],[CODIGO LUGAR]])</f>
        <v>5</v>
      </c>
      <c r="Y1332" s="21" cm="1">
        <f t="array" ref="Y1332">_xlfn.IFS(Tabla15[[#This Row],[LARGO]]=5,1,Tabla15[[#This Row],[LARGO]]=8,2,Tabla15[[#This Row],[LARGO]]=11,3,Tabla15[[#This Row],[LARGO]]=14,4,Tabla15[[#This Row],[LARGO]]=17,5,Tabla15[[#This Row],[LARGO]]=20,6)</f>
        <v>1</v>
      </c>
    </row>
    <row r="1333" spans="1:25">
      <c r="A1333" s="42" t="str">
        <f>Tabla15[[#This Row],[cedula]]&amp;Tabla15[[#This Row],[CTA]]&amp;Tabla15[[#This Row],[prog]]</f>
        <v>402334780372.1.2.2.0501</v>
      </c>
      <c r="B1333" s="21" t="s">
        <v>1788</v>
      </c>
      <c r="C1333" s="59" t="s">
        <v>1807</v>
      </c>
      <c r="D1333" s="59" t="s">
        <v>5730</v>
      </c>
      <c r="E1333" s="59" t="s">
        <v>5731</v>
      </c>
      <c r="F1333" s="59" t="s">
        <v>211</v>
      </c>
      <c r="G1333" s="59" t="s">
        <v>6153</v>
      </c>
      <c r="H1333" s="21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1333" s="21" t="str">
        <f>_xlfn.XLOOKUP(Tabla15[[#This Row],[cedula]],MINC_022025[CATEGORIA_PROPIA],MINC_022025[CARGO],_xlfn.XLOOKUP(Tabla15[[#This Row],[COD]],TNOMINA[CODIGO],TNOMINA[cargo]))</f>
        <v>SEGURIDAD MILITAR</v>
      </c>
      <c r="J1333" s="21" t="str">
        <f>_xlfn.XLOOKUP(Tabla15[[#This Row],[cedula]],MINC_022025[NUMERO_DOCUMENTO],MINC_022025[LUGAR_FUNCIONES])</f>
        <v>MINISTERIO DE CULTURA</v>
      </c>
      <c r="K133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3" s="21" t="str">
        <f>_xlfn.XLOOKUP(Tabla15[[#This Row],[CARGO]],TSIMPLIFICADO[CARGO],TSIMPLIFICADO[CATEGORIA DEL SERVIDOR],Tabla15[[#This Row],[TIPO]])</f>
        <v>SEGURIDAD</v>
      </c>
      <c r="M1333" s="21" t="str">
        <f>IF(Tabla15[[#This Row],[CTA]]="2.1.1.3.01","TRAMITE DE PENSION",IF(Tabla15[[#This Row],[CAT1]]&lt;&gt;"",Tabla15[[#This Row],[CAT1]],Tabla15[[#This Row],[CAT2]]))</f>
        <v>SEGURIDAD</v>
      </c>
      <c r="N1333" s="86" t="str">
        <f>_xlfn.XLOOKUP(Tabla15[[#This Row],[cedula]],TFECHA[cedula],TFECHA[desde],"")</f>
        <v/>
      </c>
      <c r="O1333" s="86" t="str">
        <f>_xlfn.XLOOKUP(Tabla15[[#This Row],[cedula]],TFECHA[cedula],TFECHA[hasta],"")</f>
        <v/>
      </c>
      <c r="P1333" s="34">
        <f>_xlfn.XLOOKUP(Tabla15[[#This Row],[COD]],TNOMINA[CODIGO],TNOMINA[sbruto])</f>
        <v>10000</v>
      </c>
      <c r="Q1333" s="34">
        <f>_xlfn.XLOOKUP(Tabla15[[#This Row],[COD]],TNOMINA[CODIGO],TNOMINA[ISR])</f>
        <v>0</v>
      </c>
      <c r="R1333" s="34">
        <f>_xlfn.XLOOKUP(Tabla15[[#This Row],[COD]],TNOMINA[CODIGO],TNOMINA[SFS])</f>
        <v>0</v>
      </c>
      <c r="S1333" s="34">
        <f>_xlfn.XLOOKUP(Tabla15[[#This Row],[COD]],TNOMINA[CODIGO],TNOMINA[AFP])</f>
        <v>0</v>
      </c>
      <c r="T1333" s="34">
        <f>_xlfn.XLOOKUP(Tabla15[[#This Row],[COD]],TNOMINA[CODIGO],TNOMINA[Otros Descuentos])</f>
        <v>0</v>
      </c>
      <c r="U1333" s="34">
        <f>_xlfn.XLOOKUP(Tabla15[[#This Row],[COD]],TNOMINA[CODIGO],TNOMINA[sneto])</f>
        <v>10000</v>
      </c>
      <c r="V1333" s="21" t="str" cm="1">
        <f t="array" ref="V1333">_xlfn.XLOOKUP(Tabla15[[#This Row],[cedula]],MINC_022025[NUMERO_DOCUMENTO],LEFT(MINC_022025[GENERO],1))</f>
        <v>M</v>
      </c>
      <c r="W1333" s="56" t="str">
        <f>_xlfn.XLOOKUP(Tabla15[[#This Row],[DIRECCIÓN O DEPARTAMENTO]],MINC_022025[LUGAR_FUNCIONES],MINC_022025[LUGAR_FUNCIONES_CODIGO])</f>
        <v>01.83</v>
      </c>
      <c r="X1333" s="21">
        <f>LEN(Tabla15[[#This Row],[CODIGO LUGAR]])</f>
        <v>5</v>
      </c>
      <c r="Y1333" s="21" cm="1">
        <f t="array" ref="Y1333">_xlfn.IFS(Tabla15[[#This Row],[LARGO]]=5,1,Tabla15[[#This Row],[LARGO]]=8,2,Tabla15[[#This Row],[LARGO]]=11,3,Tabla15[[#This Row],[LARGO]]=14,4,Tabla15[[#This Row],[LARGO]]=17,5,Tabla15[[#This Row],[LARGO]]=20,6)</f>
        <v>1</v>
      </c>
    </row>
    <row r="1334" spans="1:25">
      <c r="A1334" s="42" t="str">
        <f>Tabla15[[#This Row],[cedula]]&amp;Tabla15[[#This Row],[CTA]]&amp;Tabla15[[#This Row],[prog]]</f>
        <v>402005740322.1.2.2.0501</v>
      </c>
      <c r="B1334" s="21" t="s">
        <v>1788</v>
      </c>
      <c r="C1334" s="59" t="s">
        <v>1807</v>
      </c>
      <c r="D1334" s="59" t="s">
        <v>5730</v>
      </c>
      <c r="E1334" s="59" t="s">
        <v>5731</v>
      </c>
      <c r="F1334" s="59" t="s">
        <v>211</v>
      </c>
      <c r="G1334" s="59" t="s">
        <v>3018</v>
      </c>
      <c r="H1334" s="21" t="str">
        <f>_xlfn.XLOOKUP(Tabla15[[#This Row],[cedula]],MINC_022025[CATEGORIA_PROPIA],MINC_022025[FECHA_INGRESO_PRIMER_CARGO],_xlfn.XLOOKUP(Tabla15[[#This Row],[COD]],TNOMINA[CODIGO],TNOMINA[nombre]))</f>
        <v>FRANCINA DELGADO GIL</v>
      </c>
      <c r="I1334" s="21" t="str">
        <f>_xlfn.XLOOKUP(Tabla15[[#This Row],[cedula]],MINC_022025[CATEGORIA_PROPIA],MINC_022025[CARGO],_xlfn.XLOOKUP(Tabla15[[#This Row],[COD]],TNOMINA[CODIGO],TNOMINA[cargo]))</f>
        <v>SEGURIDAD MILITAR</v>
      </c>
      <c r="J1334" s="21" t="str">
        <f>_xlfn.XLOOKUP(Tabla15[[#This Row],[cedula]],MINC_022025[NUMERO_DOCUMENTO],MINC_022025[LUGAR_FUNCIONES])</f>
        <v>MINISTERIO DE CULTURA</v>
      </c>
      <c r="K133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4" s="21" t="str">
        <f>_xlfn.XLOOKUP(Tabla15[[#This Row],[CARGO]],TSIMPLIFICADO[CARGO],TSIMPLIFICADO[CATEGORIA DEL SERVIDOR],Tabla15[[#This Row],[TIPO]])</f>
        <v>SEGURIDAD</v>
      </c>
      <c r="M1334" s="21" t="str">
        <f>IF(Tabla15[[#This Row],[CTA]]="2.1.1.3.01","TRAMITE DE PENSION",IF(Tabla15[[#This Row],[CAT1]]&lt;&gt;"",Tabla15[[#This Row],[CAT1]],Tabla15[[#This Row],[CAT2]]))</f>
        <v>SEGURIDAD</v>
      </c>
      <c r="N1334" s="86" t="str">
        <f>_xlfn.XLOOKUP(Tabla15[[#This Row],[cedula]],TFECHA[cedula],TFECHA[desde],"")</f>
        <v/>
      </c>
      <c r="O1334" s="86" t="str">
        <f>_xlfn.XLOOKUP(Tabla15[[#This Row],[cedula]],TFECHA[cedula],TFECHA[hasta],"")</f>
        <v/>
      </c>
      <c r="P1334" s="34">
        <f>_xlfn.XLOOKUP(Tabla15[[#This Row],[COD]],TNOMINA[CODIGO],TNOMINA[sbruto])</f>
        <v>10000</v>
      </c>
      <c r="Q1334" s="34">
        <f>_xlfn.XLOOKUP(Tabla15[[#This Row],[COD]],TNOMINA[CODIGO],TNOMINA[ISR])</f>
        <v>0</v>
      </c>
      <c r="R1334" s="34">
        <f>_xlfn.XLOOKUP(Tabla15[[#This Row],[COD]],TNOMINA[CODIGO],TNOMINA[SFS])</f>
        <v>0</v>
      </c>
      <c r="S1334" s="34">
        <f>_xlfn.XLOOKUP(Tabla15[[#This Row],[COD]],TNOMINA[CODIGO],TNOMINA[AFP])</f>
        <v>0</v>
      </c>
      <c r="T1334" s="34">
        <f>_xlfn.XLOOKUP(Tabla15[[#This Row],[COD]],TNOMINA[CODIGO],TNOMINA[Otros Descuentos])</f>
        <v>0</v>
      </c>
      <c r="U1334" s="34">
        <f>_xlfn.XLOOKUP(Tabla15[[#This Row],[COD]],TNOMINA[CODIGO],TNOMINA[sneto])</f>
        <v>10000</v>
      </c>
      <c r="V1334" s="21" t="str" cm="1">
        <f t="array" ref="V1334">_xlfn.XLOOKUP(Tabla15[[#This Row],[cedula]],MINC_022025[NUMERO_DOCUMENTO],LEFT(MINC_022025[GENERO],1))</f>
        <v>F</v>
      </c>
      <c r="W1334" s="56" t="str">
        <f>_xlfn.XLOOKUP(Tabla15[[#This Row],[DIRECCIÓN O DEPARTAMENTO]],MINC_022025[LUGAR_FUNCIONES],MINC_022025[LUGAR_FUNCIONES_CODIGO])</f>
        <v>01.83</v>
      </c>
      <c r="X1334" s="21">
        <f>LEN(Tabla15[[#This Row],[CODIGO LUGAR]])</f>
        <v>5</v>
      </c>
      <c r="Y1334" s="21" cm="1">
        <f t="array" ref="Y1334">_xlfn.IFS(Tabla15[[#This Row],[LARGO]]=5,1,Tabla15[[#This Row],[LARGO]]=8,2,Tabla15[[#This Row],[LARGO]]=11,3,Tabla15[[#This Row],[LARGO]]=14,4,Tabla15[[#This Row],[LARGO]]=17,5,Tabla15[[#This Row],[LARGO]]=20,6)</f>
        <v>1</v>
      </c>
    </row>
    <row r="1335" spans="1:25">
      <c r="A1335" s="42" t="str">
        <f>Tabla15[[#This Row],[cedula]]&amp;Tabla15[[#This Row],[CTA]]&amp;Tabla15[[#This Row],[prog]]</f>
        <v>402233547352.1.2.2.0501</v>
      </c>
      <c r="B1335" s="21" t="s">
        <v>1788</v>
      </c>
      <c r="C1335" s="59" t="s">
        <v>1807</v>
      </c>
      <c r="D1335" s="59" t="s">
        <v>5730</v>
      </c>
      <c r="E1335" s="59" t="s">
        <v>5731</v>
      </c>
      <c r="F1335" s="59" t="s">
        <v>211</v>
      </c>
      <c r="G1335" s="59" t="s">
        <v>5885</v>
      </c>
      <c r="H1335" s="21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1335" s="21" t="str">
        <f>_xlfn.XLOOKUP(Tabla15[[#This Row],[cedula]],MINC_022025[CATEGORIA_PROPIA],MINC_022025[CARGO],_xlfn.XLOOKUP(Tabla15[[#This Row],[COD]],TNOMINA[CODIGO],TNOMINA[cargo]))</f>
        <v>SEGURIDAD MILITAR</v>
      </c>
      <c r="J1335" s="21" t="str">
        <f>_xlfn.XLOOKUP(Tabla15[[#This Row],[cedula]],MINC_022025[NUMERO_DOCUMENTO],MINC_022025[LUGAR_FUNCIONES])</f>
        <v>MINISTERIO DE CULTURA</v>
      </c>
      <c r="K133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5" s="21" t="str">
        <f>_xlfn.XLOOKUP(Tabla15[[#This Row],[CARGO]],TSIMPLIFICADO[CARGO],TSIMPLIFICADO[CATEGORIA DEL SERVIDOR],Tabla15[[#This Row],[TIPO]])</f>
        <v>SEGURIDAD</v>
      </c>
      <c r="M1335" s="21" t="str">
        <f>IF(Tabla15[[#This Row],[CTA]]="2.1.1.3.01","TRAMITE DE PENSION",IF(Tabla15[[#This Row],[CAT1]]&lt;&gt;"",Tabla15[[#This Row],[CAT1]],Tabla15[[#This Row],[CAT2]]))</f>
        <v>SEGURIDAD</v>
      </c>
      <c r="N1335" s="86" t="str">
        <f>_xlfn.XLOOKUP(Tabla15[[#This Row],[cedula]],TFECHA[cedula],TFECHA[desde],"")</f>
        <v/>
      </c>
      <c r="O1335" s="86" t="str">
        <f>_xlfn.XLOOKUP(Tabla15[[#This Row],[cedula]],TFECHA[cedula],TFECHA[hasta],"")</f>
        <v/>
      </c>
      <c r="P1335" s="34">
        <f>_xlfn.XLOOKUP(Tabla15[[#This Row],[COD]],TNOMINA[CODIGO],TNOMINA[sbruto])</f>
        <v>10000</v>
      </c>
      <c r="Q1335" s="34">
        <f>_xlfn.XLOOKUP(Tabla15[[#This Row],[COD]],TNOMINA[CODIGO],TNOMINA[ISR])</f>
        <v>0</v>
      </c>
      <c r="R1335" s="34">
        <f>_xlfn.XLOOKUP(Tabla15[[#This Row],[COD]],TNOMINA[CODIGO],TNOMINA[SFS])</f>
        <v>0</v>
      </c>
      <c r="S1335" s="34">
        <f>_xlfn.XLOOKUP(Tabla15[[#This Row],[COD]],TNOMINA[CODIGO],TNOMINA[AFP])</f>
        <v>0</v>
      </c>
      <c r="T1335" s="34">
        <f>_xlfn.XLOOKUP(Tabla15[[#This Row],[COD]],TNOMINA[CODIGO],TNOMINA[Otros Descuentos])</f>
        <v>0</v>
      </c>
      <c r="U1335" s="34">
        <f>_xlfn.XLOOKUP(Tabla15[[#This Row],[COD]],TNOMINA[CODIGO],TNOMINA[sneto])</f>
        <v>10000</v>
      </c>
      <c r="V1335" s="21" t="str" cm="1">
        <f t="array" ref="V1335">_xlfn.XLOOKUP(Tabla15[[#This Row],[cedula]],MINC_022025[NUMERO_DOCUMENTO],LEFT(MINC_022025[GENERO],1))</f>
        <v>M</v>
      </c>
      <c r="W1335" s="56" t="str">
        <f>_xlfn.XLOOKUP(Tabla15[[#This Row],[DIRECCIÓN O DEPARTAMENTO]],MINC_022025[LUGAR_FUNCIONES],MINC_022025[LUGAR_FUNCIONES_CODIGO])</f>
        <v>01.83</v>
      </c>
      <c r="X1335" s="21">
        <f>LEN(Tabla15[[#This Row],[CODIGO LUGAR]])</f>
        <v>5</v>
      </c>
      <c r="Y1335" s="21" cm="1">
        <f t="array" ref="Y1335">_xlfn.IFS(Tabla15[[#This Row],[LARGO]]=5,1,Tabla15[[#This Row],[LARGO]]=8,2,Tabla15[[#This Row],[LARGO]]=11,3,Tabla15[[#This Row],[LARGO]]=14,4,Tabla15[[#This Row],[LARGO]]=17,5,Tabla15[[#This Row],[LARGO]]=20,6)</f>
        <v>1</v>
      </c>
    </row>
    <row r="1336" spans="1:25">
      <c r="A1336" s="42" t="str">
        <f>Tabla15[[#This Row],[cedula]]&amp;Tabla15[[#This Row],[CTA]]&amp;Tabla15[[#This Row],[prog]]</f>
        <v>402379212552.1.2.2.0501</v>
      </c>
      <c r="B1336" s="21" t="s">
        <v>1788</v>
      </c>
      <c r="C1336" s="59" t="s">
        <v>1807</v>
      </c>
      <c r="D1336" s="59" t="s">
        <v>5730</v>
      </c>
      <c r="E1336" s="59" t="s">
        <v>5731</v>
      </c>
      <c r="F1336" s="59" t="s">
        <v>211</v>
      </c>
      <c r="G1336" s="59" t="s">
        <v>5866</v>
      </c>
      <c r="H1336" s="21" t="str">
        <f>_xlfn.XLOOKUP(Tabla15[[#This Row],[cedula]],MINC_022025[CATEGORIA_PROPIA],MINC_022025[FECHA_INGRESO_PRIMER_CARGO],_xlfn.XLOOKUP(Tabla15[[#This Row],[COD]],TNOMINA[CODIGO],TNOMINA[nombre]))</f>
        <v>GABRIEL ENRIQUE PAULINO MADE</v>
      </c>
      <c r="I1336" s="21" t="str">
        <f>_xlfn.XLOOKUP(Tabla15[[#This Row],[cedula]],MINC_022025[CATEGORIA_PROPIA],MINC_022025[CARGO],_xlfn.XLOOKUP(Tabla15[[#This Row],[COD]],TNOMINA[CODIGO],TNOMINA[cargo]))</f>
        <v>SEGURIDAD MILITAR</v>
      </c>
      <c r="J1336" s="21" t="str">
        <f>_xlfn.XLOOKUP(Tabla15[[#This Row],[cedula]],MINC_022025[NUMERO_DOCUMENTO],MINC_022025[LUGAR_FUNCIONES])</f>
        <v>MINISTERIO DE CULTURA</v>
      </c>
      <c r="K133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6" s="21" t="str">
        <f>_xlfn.XLOOKUP(Tabla15[[#This Row],[CARGO]],TSIMPLIFICADO[CARGO],TSIMPLIFICADO[CATEGORIA DEL SERVIDOR],Tabla15[[#This Row],[TIPO]])</f>
        <v>SEGURIDAD</v>
      </c>
      <c r="M1336" s="21" t="str">
        <f>IF(Tabla15[[#This Row],[CTA]]="2.1.1.3.01","TRAMITE DE PENSION",IF(Tabla15[[#This Row],[CAT1]]&lt;&gt;"",Tabla15[[#This Row],[CAT1]],Tabla15[[#This Row],[CAT2]]))</f>
        <v>SEGURIDAD</v>
      </c>
      <c r="N1336" s="86" t="str">
        <f>_xlfn.XLOOKUP(Tabla15[[#This Row],[cedula]],TFECHA[cedula],TFECHA[desde],"")</f>
        <v/>
      </c>
      <c r="O1336" s="86" t="str">
        <f>_xlfn.XLOOKUP(Tabla15[[#This Row],[cedula]],TFECHA[cedula],TFECHA[hasta],"")</f>
        <v/>
      </c>
      <c r="P1336" s="34">
        <f>_xlfn.XLOOKUP(Tabla15[[#This Row],[COD]],TNOMINA[CODIGO],TNOMINA[sbruto])</f>
        <v>10000</v>
      </c>
      <c r="Q1336" s="34">
        <f>_xlfn.XLOOKUP(Tabla15[[#This Row],[COD]],TNOMINA[CODIGO],TNOMINA[ISR])</f>
        <v>0</v>
      </c>
      <c r="R1336" s="34">
        <f>_xlfn.XLOOKUP(Tabla15[[#This Row],[COD]],TNOMINA[CODIGO],TNOMINA[SFS])</f>
        <v>0</v>
      </c>
      <c r="S1336" s="34">
        <f>_xlfn.XLOOKUP(Tabla15[[#This Row],[COD]],TNOMINA[CODIGO],TNOMINA[AFP])</f>
        <v>0</v>
      </c>
      <c r="T1336" s="34">
        <f>_xlfn.XLOOKUP(Tabla15[[#This Row],[COD]],TNOMINA[CODIGO],TNOMINA[Otros Descuentos])</f>
        <v>0</v>
      </c>
      <c r="U1336" s="34">
        <f>_xlfn.XLOOKUP(Tabla15[[#This Row],[COD]],TNOMINA[CODIGO],TNOMINA[sneto])</f>
        <v>10000</v>
      </c>
      <c r="V1336" s="21" t="str" cm="1">
        <f t="array" ref="V1336">_xlfn.XLOOKUP(Tabla15[[#This Row],[cedula]],MINC_022025[NUMERO_DOCUMENTO],LEFT(MINC_022025[GENERO],1))</f>
        <v>F</v>
      </c>
      <c r="W1336" s="56" t="str">
        <f>_xlfn.XLOOKUP(Tabla15[[#This Row],[DIRECCIÓN O DEPARTAMENTO]],MINC_022025[LUGAR_FUNCIONES],MINC_022025[LUGAR_FUNCIONES_CODIGO])</f>
        <v>01.83</v>
      </c>
      <c r="X1336" s="21">
        <f>LEN(Tabla15[[#This Row],[CODIGO LUGAR]])</f>
        <v>5</v>
      </c>
      <c r="Y1336" s="21" cm="1">
        <f t="array" ref="Y1336">_xlfn.IFS(Tabla15[[#This Row],[LARGO]]=5,1,Tabla15[[#This Row],[LARGO]]=8,2,Tabla15[[#This Row],[LARGO]]=11,3,Tabla15[[#This Row],[LARGO]]=14,4,Tabla15[[#This Row],[LARGO]]=17,5,Tabla15[[#This Row],[LARGO]]=20,6)</f>
        <v>1</v>
      </c>
    </row>
    <row r="1337" spans="1:25">
      <c r="A1337" s="42" t="str">
        <f>Tabla15[[#This Row],[cedula]]&amp;Tabla15[[#This Row],[CTA]]&amp;Tabla15[[#This Row],[prog]]</f>
        <v>223012542922.1.2.2.0501</v>
      </c>
      <c r="B1337" s="21" t="s">
        <v>1788</v>
      </c>
      <c r="C1337" s="59" t="s">
        <v>1807</v>
      </c>
      <c r="D1337" s="59" t="s">
        <v>5730</v>
      </c>
      <c r="E1337" s="59" t="s">
        <v>5731</v>
      </c>
      <c r="F1337" s="59" t="s">
        <v>211</v>
      </c>
      <c r="G1337" s="59" t="s">
        <v>1819</v>
      </c>
      <c r="H1337" s="21" t="str">
        <f>_xlfn.XLOOKUP(Tabla15[[#This Row],[cedula]],MINC_022025[CATEGORIA_PROPIA],MINC_022025[FECHA_INGRESO_PRIMER_CARGO],_xlfn.XLOOKUP(Tabla15[[#This Row],[COD]],TNOMINA[CODIGO],TNOMINA[nombre]))</f>
        <v>GARY MORILLO ENCARNACION</v>
      </c>
      <c r="I1337" s="21" t="str">
        <f>_xlfn.XLOOKUP(Tabla15[[#This Row],[cedula]],MINC_022025[CATEGORIA_PROPIA],MINC_022025[CARGO],_xlfn.XLOOKUP(Tabla15[[#This Row],[COD]],TNOMINA[CODIGO],TNOMINA[cargo]))</f>
        <v>SEGURIDAD MILITAR</v>
      </c>
      <c r="J1337" s="21" t="str">
        <f>_xlfn.XLOOKUP(Tabla15[[#This Row],[cedula]],MINC_022025[NUMERO_DOCUMENTO],MINC_022025[LUGAR_FUNCIONES])</f>
        <v>MINISTERIO DE CULTURA</v>
      </c>
      <c r="K133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7" s="21" t="str">
        <f>_xlfn.XLOOKUP(Tabla15[[#This Row],[CARGO]],TSIMPLIFICADO[CARGO],TSIMPLIFICADO[CATEGORIA DEL SERVIDOR],Tabla15[[#This Row],[TIPO]])</f>
        <v>SEGURIDAD</v>
      </c>
      <c r="M1337" s="21" t="str">
        <f>IF(Tabla15[[#This Row],[CTA]]="2.1.1.3.01","TRAMITE DE PENSION",IF(Tabla15[[#This Row],[CAT1]]&lt;&gt;"",Tabla15[[#This Row],[CAT1]],Tabla15[[#This Row],[CAT2]]))</f>
        <v>SEGURIDAD</v>
      </c>
      <c r="N1337" s="86" t="str">
        <f>_xlfn.XLOOKUP(Tabla15[[#This Row],[cedula]],TFECHA[cedula],TFECHA[desde],"")</f>
        <v/>
      </c>
      <c r="O1337" s="86" t="str">
        <f>_xlfn.XLOOKUP(Tabla15[[#This Row],[cedula]],TFECHA[cedula],TFECHA[hasta],"")</f>
        <v/>
      </c>
      <c r="P1337" s="34">
        <f>_xlfn.XLOOKUP(Tabla15[[#This Row],[COD]],TNOMINA[CODIGO],TNOMINA[sbruto])</f>
        <v>10000</v>
      </c>
      <c r="Q1337" s="34">
        <f>_xlfn.XLOOKUP(Tabla15[[#This Row],[COD]],TNOMINA[CODIGO],TNOMINA[ISR])</f>
        <v>0</v>
      </c>
      <c r="R1337" s="34">
        <f>_xlfn.XLOOKUP(Tabla15[[#This Row],[COD]],TNOMINA[CODIGO],TNOMINA[SFS])</f>
        <v>0</v>
      </c>
      <c r="S1337" s="34">
        <f>_xlfn.XLOOKUP(Tabla15[[#This Row],[COD]],TNOMINA[CODIGO],TNOMINA[AFP])</f>
        <v>0</v>
      </c>
      <c r="T1337" s="34">
        <f>_xlfn.XLOOKUP(Tabla15[[#This Row],[COD]],TNOMINA[CODIGO],TNOMINA[Otros Descuentos])</f>
        <v>0</v>
      </c>
      <c r="U1337" s="34">
        <f>_xlfn.XLOOKUP(Tabla15[[#This Row],[COD]],TNOMINA[CODIGO],TNOMINA[sneto])</f>
        <v>10000</v>
      </c>
      <c r="V1337" s="21" t="str" cm="1">
        <f t="array" ref="V1337">_xlfn.XLOOKUP(Tabla15[[#This Row],[cedula]],MINC_022025[NUMERO_DOCUMENTO],LEFT(MINC_022025[GENERO],1))</f>
        <v>M</v>
      </c>
      <c r="W1337" s="56" t="str">
        <f>_xlfn.XLOOKUP(Tabla15[[#This Row],[DIRECCIÓN O DEPARTAMENTO]],MINC_022025[LUGAR_FUNCIONES],MINC_022025[LUGAR_FUNCIONES_CODIGO])</f>
        <v>01.83</v>
      </c>
      <c r="X1337" s="21">
        <f>LEN(Tabla15[[#This Row],[CODIGO LUGAR]])</f>
        <v>5</v>
      </c>
      <c r="Y1337" s="21" cm="1">
        <f t="array" ref="Y1337">_xlfn.IFS(Tabla15[[#This Row],[LARGO]]=5,1,Tabla15[[#This Row],[LARGO]]=8,2,Tabla15[[#This Row],[LARGO]]=11,3,Tabla15[[#This Row],[LARGO]]=14,4,Tabla15[[#This Row],[LARGO]]=17,5,Tabla15[[#This Row],[LARGO]]=20,6)</f>
        <v>1</v>
      </c>
    </row>
    <row r="1338" spans="1:25">
      <c r="A1338" s="42" t="str">
        <f>Tabla15[[#This Row],[cedula]]&amp;Tabla15[[#This Row],[CTA]]&amp;Tabla15[[#This Row],[prog]]</f>
        <v>402260099222.1.2.2.0501</v>
      </c>
      <c r="B1338" s="21" t="s">
        <v>1788</v>
      </c>
      <c r="C1338" s="59" t="s">
        <v>1807</v>
      </c>
      <c r="D1338" s="59" t="s">
        <v>5730</v>
      </c>
      <c r="E1338" s="59" t="s">
        <v>5731</v>
      </c>
      <c r="F1338" s="59" t="s">
        <v>211</v>
      </c>
      <c r="G1338" s="59" t="s">
        <v>2978</v>
      </c>
      <c r="H1338" s="21" t="str">
        <f>_xlfn.XLOOKUP(Tabla15[[#This Row],[cedula]],MINC_022025[CATEGORIA_PROPIA],MINC_022025[FECHA_INGRESO_PRIMER_CARGO],_xlfn.XLOOKUP(Tabla15[[#This Row],[COD]],TNOMINA[CODIGO],TNOMINA[nombre]))</f>
        <v>GEONIER ROBIN FELIZ GARCIA</v>
      </c>
      <c r="I1338" s="21" t="str">
        <f>_xlfn.XLOOKUP(Tabla15[[#This Row],[cedula]],MINC_022025[CATEGORIA_PROPIA],MINC_022025[CARGO],_xlfn.XLOOKUP(Tabla15[[#This Row],[COD]],TNOMINA[CODIGO],TNOMINA[cargo]))</f>
        <v>SEGURIDAD MILITAR</v>
      </c>
      <c r="J1338" s="21" t="str">
        <f>_xlfn.XLOOKUP(Tabla15[[#This Row],[cedula]],MINC_022025[NUMERO_DOCUMENTO],MINC_022025[LUGAR_FUNCIONES])</f>
        <v>MINISTERIO DE CULTURA</v>
      </c>
      <c r="K133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8" s="21" t="str">
        <f>_xlfn.XLOOKUP(Tabla15[[#This Row],[CARGO]],TSIMPLIFICADO[CARGO],TSIMPLIFICADO[CATEGORIA DEL SERVIDOR],Tabla15[[#This Row],[TIPO]])</f>
        <v>SEGURIDAD</v>
      </c>
      <c r="M1338" s="21" t="str">
        <f>IF(Tabla15[[#This Row],[CTA]]="2.1.1.3.01","TRAMITE DE PENSION",IF(Tabla15[[#This Row],[CAT1]]&lt;&gt;"",Tabla15[[#This Row],[CAT1]],Tabla15[[#This Row],[CAT2]]))</f>
        <v>SEGURIDAD</v>
      </c>
      <c r="N1338" s="86" t="str">
        <f>_xlfn.XLOOKUP(Tabla15[[#This Row],[cedula]],TFECHA[cedula],TFECHA[desde],"")</f>
        <v/>
      </c>
      <c r="O1338" s="86" t="str">
        <f>_xlfn.XLOOKUP(Tabla15[[#This Row],[cedula]],TFECHA[cedula],TFECHA[hasta],"")</f>
        <v/>
      </c>
      <c r="P1338" s="34">
        <f>_xlfn.XLOOKUP(Tabla15[[#This Row],[COD]],TNOMINA[CODIGO],TNOMINA[sbruto])</f>
        <v>10000</v>
      </c>
      <c r="Q1338" s="34">
        <f>_xlfn.XLOOKUP(Tabla15[[#This Row],[COD]],TNOMINA[CODIGO],TNOMINA[ISR])</f>
        <v>0</v>
      </c>
      <c r="R1338" s="34">
        <f>_xlfn.XLOOKUP(Tabla15[[#This Row],[COD]],TNOMINA[CODIGO],TNOMINA[SFS])</f>
        <v>0</v>
      </c>
      <c r="S1338" s="34">
        <f>_xlfn.XLOOKUP(Tabla15[[#This Row],[COD]],TNOMINA[CODIGO],TNOMINA[AFP])</f>
        <v>0</v>
      </c>
      <c r="T1338" s="34">
        <f>_xlfn.XLOOKUP(Tabla15[[#This Row],[COD]],TNOMINA[CODIGO],TNOMINA[Otros Descuentos])</f>
        <v>0</v>
      </c>
      <c r="U1338" s="34">
        <f>_xlfn.XLOOKUP(Tabla15[[#This Row],[COD]],TNOMINA[CODIGO],TNOMINA[sneto])</f>
        <v>10000</v>
      </c>
      <c r="V1338" s="21" t="str" cm="1">
        <f t="array" ref="V1338">_xlfn.XLOOKUP(Tabla15[[#This Row],[cedula]],MINC_022025[NUMERO_DOCUMENTO],LEFT(MINC_022025[GENERO],1))</f>
        <v>M</v>
      </c>
      <c r="W1338" s="56" t="str">
        <f>_xlfn.XLOOKUP(Tabla15[[#This Row],[DIRECCIÓN O DEPARTAMENTO]],MINC_022025[LUGAR_FUNCIONES],MINC_022025[LUGAR_FUNCIONES_CODIGO])</f>
        <v>01.83</v>
      </c>
      <c r="X1338" s="21">
        <f>LEN(Tabla15[[#This Row],[CODIGO LUGAR]])</f>
        <v>5</v>
      </c>
      <c r="Y1338" s="21" cm="1">
        <f t="array" ref="Y1338">_xlfn.IFS(Tabla15[[#This Row],[LARGO]]=5,1,Tabla15[[#This Row],[LARGO]]=8,2,Tabla15[[#This Row],[LARGO]]=11,3,Tabla15[[#This Row],[LARGO]]=14,4,Tabla15[[#This Row],[LARGO]]=17,5,Tabla15[[#This Row],[LARGO]]=20,6)</f>
        <v>1</v>
      </c>
    </row>
    <row r="1339" spans="1:25">
      <c r="A1339" s="42" t="str">
        <f>Tabla15[[#This Row],[cedula]]&amp;Tabla15[[#This Row],[CTA]]&amp;Tabla15[[#This Row],[prog]]</f>
        <v>229001996662.1.2.2.0501</v>
      </c>
      <c r="B1339" s="21" t="s">
        <v>1788</v>
      </c>
      <c r="C1339" s="59" t="s">
        <v>1807</v>
      </c>
      <c r="D1339" s="59" t="s">
        <v>5730</v>
      </c>
      <c r="E1339" s="59" t="s">
        <v>5731</v>
      </c>
      <c r="F1339" s="59" t="s">
        <v>211</v>
      </c>
      <c r="G1339" s="59" t="s">
        <v>2737</v>
      </c>
      <c r="H1339" s="21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1339" s="21" t="str">
        <f>_xlfn.XLOOKUP(Tabla15[[#This Row],[cedula]],MINC_022025[CATEGORIA_PROPIA],MINC_022025[CARGO],_xlfn.XLOOKUP(Tabla15[[#This Row],[COD]],TNOMINA[CODIGO],TNOMINA[cargo]))</f>
        <v>SEGURIDAD MILITAR</v>
      </c>
      <c r="J1339" s="21" t="str">
        <f>_xlfn.XLOOKUP(Tabla15[[#This Row],[cedula]],MINC_022025[NUMERO_DOCUMENTO],MINC_022025[LUGAR_FUNCIONES])</f>
        <v>MINISTERIO DE CULTURA</v>
      </c>
      <c r="K133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39" s="21" t="str">
        <f>_xlfn.XLOOKUP(Tabla15[[#This Row],[CARGO]],TSIMPLIFICADO[CARGO],TSIMPLIFICADO[CATEGORIA DEL SERVIDOR],Tabla15[[#This Row],[TIPO]])</f>
        <v>SEGURIDAD</v>
      </c>
      <c r="M1339" s="21" t="str">
        <f>IF(Tabla15[[#This Row],[CTA]]="2.1.1.3.01","TRAMITE DE PENSION",IF(Tabla15[[#This Row],[CAT1]]&lt;&gt;"",Tabla15[[#This Row],[CAT1]],Tabla15[[#This Row],[CAT2]]))</f>
        <v>SEGURIDAD</v>
      </c>
      <c r="N1339" s="86" t="str">
        <f>_xlfn.XLOOKUP(Tabla15[[#This Row],[cedula]],TFECHA[cedula],TFECHA[desde],"")</f>
        <v/>
      </c>
      <c r="O1339" s="86" t="str">
        <f>_xlfn.XLOOKUP(Tabla15[[#This Row],[cedula]],TFECHA[cedula],TFECHA[hasta],"")</f>
        <v/>
      </c>
      <c r="P1339" s="34">
        <f>_xlfn.XLOOKUP(Tabla15[[#This Row],[COD]],TNOMINA[CODIGO],TNOMINA[sbruto])</f>
        <v>10000</v>
      </c>
      <c r="Q1339" s="34">
        <f>_xlfn.XLOOKUP(Tabla15[[#This Row],[COD]],TNOMINA[CODIGO],TNOMINA[ISR])</f>
        <v>0</v>
      </c>
      <c r="R1339" s="34">
        <f>_xlfn.XLOOKUP(Tabla15[[#This Row],[COD]],TNOMINA[CODIGO],TNOMINA[SFS])</f>
        <v>0</v>
      </c>
      <c r="S1339" s="34">
        <f>_xlfn.XLOOKUP(Tabla15[[#This Row],[COD]],TNOMINA[CODIGO],TNOMINA[AFP])</f>
        <v>0</v>
      </c>
      <c r="T1339" s="34">
        <f>_xlfn.XLOOKUP(Tabla15[[#This Row],[COD]],TNOMINA[CODIGO],TNOMINA[Otros Descuentos])</f>
        <v>0</v>
      </c>
      <c r="U1339" s="34">
        <f>_xlfn.XLOOKUP(Tabla15[[#This Row],[COD]],TNOMINA[CODIGO],TNOMINA[sneto])</f>
        <v>10000</v>
      </c>
      <c r="V1339" s="21" t="str" cm="1">
        <f t="array" ref="V1339">_xlfn.XLOOKUP(Tabla15[[#This Row],[cedula]],MINC_022025[NUMERO_DOCUMENTO],LEFT(MINC_022025[GENERO],1))</f>
        <v>F</v>
      </c>
      <c r="W1339" s="56" t="str">
        <f>_xlfn.XLOOKUP(Tabla15[[#This Row],[DIRECCIÓN O DEPARTAMENTO]],MINC_022025[LUGAR_FUNCIONES],MINC_022025[LUGAR_FUNCIONES_CODIGO])</f>
        <v>01.83</v>
      </c>
      <c r="X1339" s="21">
        <f>LEN(Tabla15[[#This Row],[CODIGO LUGAR]])</f>
        <v>5</v>
      </c>
      <c r="Y1339" s="21" cm="1">
        <f t="array" ref="Y1339">_xlfn.IFS(Tabla15[[#This Row],[LARGO]]=5,1,Tabla15[[#This Row],[LARGO]]=8,2,Tabla15[[#This Row],[LARGO]]=11,3,Tabla15[[#This Row],[LARGO]]=14,4,Tabla15[[#This Row],[LARGO]]=17,5,Tabla15[[#This Row],[LARGO]]=20,6)</f>
        <v>1</v>
      </c>
    </row>
    <row r="1340" spans="1:25">
      <c r="A1340" s="42" t="str">
        <f>Tabla15[[#This Row],[cedula]]&amp;Tabla15[[#This Row],[CTA]]&amp;Tabla15[[#This Row],[prog]]</f>
        <v>016001503772.1.2.2.0501</v>
      </c>
      <c r="B1340" s="21" t="s">
        <v>1788</v>
      </c>
      <c r="C1340" s="59" t="s">
        <v>1807</v>
      </c>
      <c r="D1340" s="59" t="s">
        <v>5730</v>
      </c>
      <c r="E1340" s="59" t="s">
        <v>5731</v>
      </c>
      <c r="F1340" s="59" t="s">
        <v>211</v>
      </c>
      <c r="G1340" s="59" t="s">
        <v>1866</v>
      </c>
      <c r="H1340" s="21" t="str">
        <f>_xlfn.XLOOKUP(Tabla15[[#This Row],[cedula]],MINC_022025[CATEGORIA_PROPIA],MINC_022025[FECHA_INGRESO_PRIMER_CARGO],_xlfn.XLOOKUP(Tabla15[[#This Row],[COD]],TNOMINA[CODIGO],TNOMINA[nombre]))</f>
        <v>HECTOR CONTRERAS ADAMES</v>
      </c>
      <c r="I1340" s="21" t="str">
        <f>_xlfn.XLOOKUP(Tabla15[[#This Row],[cedula]],MINC_022025[CATEGORIA_PROPIA],MINC_022025[CARGO],_xlfn.XLOOKUP(Tabla15[[#This Row],[COD]],TNOMINA[CODIGO],TNOMINA[cargo]))</f>
        <v>SEGURIDAD MILITAR</v>
      </c>
      <c r="J1340" s="21" t="str">
        <f>_xlfn.XLOOKUP(Tabla15[[#This Row],[cedula]],MINC_022025[NUMERO_DOCUMENTO],MINC_022025[LUGAR_FUNCIONES])</f>
        <v>MINISTERIO DE CULTURA</v>
      </c>
      <c r="K134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0" s="21" t="str">
        <f>_xlfn.XLOOKUP(Tabla15[[#This Row],[CARGO]],TSIMPLIFICADO[CARGO],TSIMPLIFICADO[CATEGORIA DEL SERVIDOR],Tabla15[[#This Row],[TIPO]])</f>
        <v>SEGURIDAD</v>
      </c>
      <c r="M1340" s="21" t="str">
        <f>IF(Tabla15[[#This Row],[CTA]]="2.1.1.3.01","TRAMITE DE PENSION",IF(Tabla15[[#This Row],[CAT1]]&lt;&gt;"",Tabla15[[#This Row],[CAT1]],Tabla15[[#This Row],[CAT2]]))</f>
        <v>SEGURIDAD</v>
      </c>
      <c r="N1340" s="86" t="str">
        <f>_xlfn.XLOOKUP(Tabla15[[#This Row],[cedula]],TFECHA[cedula],TFECHA[desde],"")</f>
        <v/>
      </c>
      <c r="O1340" s="86" t="str">
        <f>_xlfn.XLOOKUP(Tabla15[[#This Row],[cedula]],TFECHA[cedula],TFECHA[hasta],"")</f>
        <v/>
      </c>
      <c r="P1340" s="34">
        <f>_xlfn.XLOOKUP(Tabla15[[#This Row],[COD]],TNOMINA[CODIGO],TNOMINA[sbruto])</f>
        <v>10000</v>
      </c>
      <c r="Q1340" s="34">
        <f>_xlfn.XLOOKUP(Tabla15[[#This Row],[COD]],TNOMINA[CODIGO],TNOMINA[ISR])</f>
        <v>0</v>
      </c>
      <c r="R1340" s="34">
        <f>_xlfn.XLOOKUP(Tabla15[[#This Row],[COD]],TNOMINA[CODIGO],TNOMINA[SFS])</f>
        <v>0</v>
      </c>
      <c r="S1340" s="34">
        <f>_xlfn.XLOOKUP(Tabla15[[#This Row],[COD]],TNOMINA[CODIGO],TNOMINA[AFP])</f>
        <v>0</v>
      </c>
      <c r="T1340" s="34">
        <f>_xlfn.XLOOKUP(Tabla15[[#This Row],[COD]],TNOMINA[CODIGO],TNOMINA[Otros Descuentos])</f>
        <v>0</v>
      </c>
      <c r="U1340" s="34">
        <f>_xlfn.XLOOKUP(Tabla15[[#This Row],[COD]],TNOMINA[CODIGO],TNOMINA[sneto])</f>
        <v>10000</v>
      </c>
      <c r="V1340" s="21" t="str" cm="1">
        <f t="array" ref="V1340">_xlfn.XLOOKUP(Tabla15[[#This Row],[cedula]],MINC_022025[NUMERO_DOCUMENTO],LEFT(MINC_022025[GENERO],1))</f>
        <v>M</v>
      </c>
      <c r="W1340" s="56" t="str">
        <f>_xlfn.XLOOKUP(Tabla15[[#This Row],[DIRECCIÓN O DEPARTAMENTO]],MINC_022025[LUGAR_FUNCIONES],MINC_022025[LUGAR_FUNCIONES_CODIGO])</f>
        <v>01.83</v>
      </c>
      <c r="X1340" s="21">
        <f>LEN(Tabla15[[#This Row],[CODIGO LUGAR]])</f>
        <v>5</v>
      </c>
      <c r="Y1340" s="21" cm="1">
        <f t="array" ref="Y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5">
      <c r="A1341" s="42" t="str">
        <f>Tabla15[[#This Row],[cedula]]&amp;Tabla15[[#This Row],[CTA]]&amp;Tabla15[[#This Row],[prog]]</f>
        <v>001191157312.1.2.2.0501</v>
      </c>
      <c r="B1341" s="21" t="s">
        <v>1788</v>
      </c>
      <c r="C1341" s="59" t="s">
        <v>1807</v>
      </c>
      <c r="D1341" s="59" t="s">
        <v>5730</v>
      </c>
      <c r="E1341" s="59" t="s">
        <v>5731</v>
      </c>
      <c r="F1341" s="59" t="s">
        <v>211</v>
      </c>
      <c r="G1341" s="59" t="s">
        <v>2255</v>
      </c>
      <c r="H1341" s="21" t="str">
        <f>_xlfn.XLOOKUP(Tabla15[[#This Row],[cedula]],MINC_022025[CATEGORIA_PROPIA],MINC_022025[FECHA_INGRESO_PRIMER_CARGO],_xlfn.XLOOKUP(Tabla15[[#This Row],[COD]],TNOMINA[CODIGO],TNOMINA[nombre]))</f>
        <v>ISAEL MEDINA AMADOR</v>
      </c>
      <c r="I1341" s="21" t="str">
        <f>_xlfn.XLOOKUP(Tabla15[[#This Row],[cedula]],MINC_022025[CATEGORIA_PROPIA],MINC_022025[CARGO],_xlfn.XLOOKUP(Tabla15[[#This Row],[COD]],TNOMINA[CODIGO],TNOMINA[cargo]))</f>
        <v>SEGURIDAD MILITAR</v>
      </c>
      <c r="J1341" s="21" t="str">
        <f>_xlfn.XLOOKUP(Tabla15[[#This Row],[cedula]],MINC_022025[NUMERO_DOCUMENTO],MINC_022025[LUGAR_FUNCIONES])</f>
        <v>MINISTERIO DE CULTURA</v>
      </c>
      <c r="K134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1" s="21" t="str">
        <f>_xlfn.XLOOKUP(Tabla15[[#This Row],[CARGO]],TSIMPLIFICADO[CARGO],TSIMPLIFICADO[CATEGORIA DEL SERVIDOR],Tabla15[[#This Row],[TIPO]])</f>
        <v>SEGURIDAD</v>
      </c>
      <c r="M1341" s="21" t="str">
        <f>IF(Tabla15[[#This Row],[CTA]]="2.1.1.3.01","TRAMITE DE PENSION",IF(Tabla15[[#This Row],[CAT1]]&lt;&gt;"",Tabla15[[#This Row],[CAT1]],Tabla15[[#This Row],[CAT2]]))</f>
        <v>SEGURIDAD</v>
      </c>
      <c r="N1341" s="86" t="str">
        <f>_xlfn.XLOOKUP(Tabla15[[#This Row],[cedula]],TFECHA[cedula],TFECHA[desde],"")</f>
        <v/>
      </c>
      <c r="O1341" s="86" t="str">
        <f>_xlfn.XLOOKUP(Tabla15[[#This Row],[cedula]],TFECHA[cedula],TFECHA[hasta],"")</f>
        <v/>
      </c>
      <c r="P1341" s="34">
        <f>_xlfn.XLOOKUP(Tabla15[[#This Row],[COD]],TNOMINA[CODIGO],TNOMINA[sbruto])</f>
        <v>10000</v>
      </c>
      <c r="Q1341" s="34">
        <f>_xlfn.XLOOKUP(Tabla15[[#This Row],[COD]],TNOMINA[CODIGO],TNOMINA[ISR])</f>
        <v>0</v>
      </c>
      <c r="R1341" s="34">
        <f>_xlfn.XLOOKUP(Tabla15[[#This Row],[COD]],TNOMINA[CODIGO],TNOMINA[SFS])</f>
        <v>0</v>
      </c>
      <c r="S1341" s="34">
        <f>_xlfn.XLOOKUP(Tabla15[[#This Row],[COD]],TNOMINA[CODIGO],TNOMINA[AFP])</f>
        <v>0</v>
      </c>
      <c r="T1341" s="34">
        <f>_xlfn.XLOOKUP(Tabla15[[#This Row],[COD]],TNOMINA[CODIGO],TNOMINA[Otros Descuentos])</f>
        <v>0</v>
      </c>
      <c r="U1341" s="34">
        <f>_xlfn.XLOOKUP(Tabla15[[#This Row],[COD]],TNOMINA[CODIGO],TNOMINA[sneto])</f>
        <v>10000</v>
      </c>
      <c r="V1341" s="21" t="str" cm="1">
        <f t="array" ref="V1341">_xlfn.XLOOKUP(Tabla15[[#This Row],[cedula]],MINC_022025[NUMERO_DOCUMENTO],LEFT(MINC_022025[GENERO],1))</f>
        <v>M</v>
      </c>
      <c r="W1341" s="56" t="str">
        <f>_xlfn.XLOOKUP(Tabla15[[#This Row],[DIRECCIÓN O DEPARTAMENTO]],MINC_022025[LUGAR_FUNCIONES],MINC_022025[LUGAR_FUNCIONES_CODIGO])</f>
        <v>01.83</v>
      </c>
      <c r="X1341" s="21">
        <f>LEN(Tabla15[[#This Row],[CODIGO LUGAR]])</f>
        <v>5</v>
      </c>
      <c r="Y1341" s="21" cm="1">
        <f t="array" ref="Y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5">
      <c r="A1342" s="42" t="str">
        <f>Tabla15[[#This Row],[cedula]]&amp;Tabla15[[#This Row],[CTA]]&amp;Tabla15[[#This Row],[prog]]</f>
        <v>001168504052.1.2.2.0501</v>
      </c>
      <c r="B1342" s="21" t="s">
        <v>1788</v>
      </c>
      <c r="C1342" s="59" t="s">
        <v>1807</v>
      </c>
      <c r="D1342" s="59" t="s">
        <v>5730</v>
      </c>
      <c r="E1342" s="59" t="s">
        <v>5731</v>
      </c>
      <c r="F1342" s="59" t="s">
        <v>211</v>
      </c>
      <c r="G1342" s="59" t="s">
        <v>5955</v>
      </c>
      <c r="H1342" s="21" t="str">
        <f>_xlfn.XLOOKUP(Tabla15[[#This Row],[cedula]],MINC_022025[CATEGORIA_PROPIA],MINC_022025[FECHA_INGRESO_PRIMER_CARGO],_xlfn.XLOOKUP(Tabla15[[#This Row],[COD]],TNOMINA[CODIGO],TNOMINA[nombre]))</f>
        <v>IVAN ALFREDO CHACON VILLALONA</v>
      </c>
      <c r="I1342" s="21" t="str">
        <f>_xlfn.XLOOKUP(Tabla15[[#This Row],[cedula]],MINC_022025[CATEGORIA_PROPIA],MINC_022025[CARGO],_xlfn.XLOOKUP(Tabla15[[#This Row],[COD]],TNOMINA[CODIGO],TNOMINA[cargo]))</f>
        <v>SEGURIDAD MILITAR</v>
      </c>
      <c r="J1342" s="21" t="str">
        <f>_xlfn.XLOOKUP(Tabla15[[#This Row],[cedula]],MINC_022025[NUMERO_DOCUMENTO],MINC_022025[LUGAR_FUNCIONES])</f>
        <v>MINISTERIO DE CULTURA</v>
      </c>
      <c r="K134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2" s="21" t="str">
        <f>_xlfn.XLOOKUP(Tabla15[[#This Row],[CARGO]],TSIMPLIFICADO[CARGO],TSIMPLIFICADO[CATEGORIA DEL SERVIDOR],Tabla15[[#This Row],[TIPO]])</f>
        <v>SEGURIDAD</v>
      </c>
      <c r="M1342" s="21" t="str">
        <f>IF(Tabla15[[#This Row],[CTA]]="2.1.1.3.01","TRAMITE DE PENSION",IF(Tabla15[[#This Row],[CAT1]]&lt;&gt;"",Tabla15[[#This Row],[CAT1]],Tabla15[[#This Row],[CAT2]]))</f>
        <v>SEGURIDAD</v>
      </c>
      <c r="N1342" s="86" t="str">
        <f>_xlfn.XLOOKUP(Tabla15[[#This Row],[cedula]],TFECHA[cedula],TFECHA[desde],"")</f>
        <v/>
      </c>
      <c r="O1342" s="86" t="str">
        <f>_xlfn.XLOOKUP(Tabla15[[#This Row],[cedula]],TFECHA[cedula],TFECHA[hasta],"")</f>
        <v/>
      </c>
      <c r="P1342" s="34">
        <f>_xlfn.XLOOKUP(Tabla15[[#This Row],[COD]],TNOMINA[CODIGO],TNOMINA[sbruto])</f>
        <v>10000</v>
      </c>
      <c r="Q1342" s="34">
        <f>_xlfn.XLOOKUP(Tabla15[[#This Row],[COD]],TNOMINA[CODIGO],TNOMINA[ISR])</f>
        <v>0</v>
      </c>
      <c r="R1342" s="34">
        <f>_xlfn.XLOOKUP(Tabla15[[#This Row],[COD]],TNOMINA[CODIGO],TNOMINA[SFS])</f>
        <v>0</v>
      </c>
      <c r="S1342" s="34">
        <f>_xlfn.XLOOKUP(Tabla15[[#This Row],[COD]],TNOMINA[CODIGO],TNOMINA[AFP])</f>
        <v>0</v>
      </c>
      <c r="T1342" s="34">
        <f>_xlfn.XLOOKUP(Tabla15[[#This Row],[COD]],TNOMINA[CODIGO],TNOMINA[Otros Descuentos])</f>
        <v>0</v>
      </c>
      <c r="U1342" s="34">
        <f>_xlfn.XLOOKUP(Tabla15[[#This Row],[COD]],TNOMINA[CODIGO],TNOMINA[sneto])</f>
        <v>10000</v>
      </c>
      <c r="V1342" s="21" t="str" cm="1">
        <f t="array" ref="V1342">_xlfn.XLOOKUP(Tabla15[[#This Row],[cedula]],MINC_022025[NUMERO_DOCUMENTO],LEFT(MINC_022025[GENERO],1))</f>
        <v>M</v>
      </c>
      <c r="W1342" s="56" t="str">
        <f>_xlfn.XLOOKUP(Tabla15[[#This Row],[DIRECCIÓN O DEPARTAMENTO]],MINC_022025[LUGAR_FUNCIONES],MINC_022025[LUGAR_FUNCIONES_CODIGO])</f>
        <v>01.83</v>
      </c>
      <c r="X1342" s="21">
        <f>LEN(Tabla15[[#This Row],[CODIGO LUGAR]])</f>
        <v>5</v>
      </c>
      <c r="Y1342" s="21" cm="1">
        <f t="array" ref="Y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5">
      <c r="A1343" s="42" t="str">
        <f>Tabla15[[#This Row],[cedula]]&amp;Tabla15[[#This Row],[CTA]]&amp;Tabla15[[#This Row],[prog]]</f>
        <v>402297305242.1.2.2.0501</v>
      </c>
      <c r="B1343" s="21" t="s">
        <v>1788</v>
      </c>
      <c r="C1343" s="59" t="s">
        <v>1807</v>
      </c>
      <c r="D1343" s="59" t="s">
        <v>5730</v>
      </c>
      <c r="E1343" s="59" t="s">
        <v>5731</v>
      </c>
      <c r="F1343" s="59" t="s">
        <v>211</v>
      </c>
      <c r="G1343" s="59" t="s">
        <v>5881</v>
      </c>
      <c r="H1343" s="21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1343" s="21" t="str">
        <f>_xlfn.XLOOKUP(Tabla15[[#This Row],[cedula]],MINC_022025[CATEGORIA_PROPIA],MINC_022025[CARGO],_xlfn.XLOOKUP(Tabla15[[#This Row],[COD]],TNOMINA[CODIGO],TNOMINA[cargo]))</f>
        <v>SEGURIDAD MILITAR</v>
      </c>
      <c r="J1343" s="21" t="str">
        <f>_xlfn.XLOOKUP(Tabla15[[#This Row],[cedula]],MINC_022025[NUMERO_DOCUMENTO],MINC_022025[LUGAR_FUNCIONES])</f>
        <v>MINISTERIO DE CULTURA</v>
      </c>
      <c r="K134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3" s="21" t="str">
        <f>_xlfn.XLOOKUP(Tabla15[[#This Row],[CARGO]],TSIMPLIFICADO[CARGO],TSIMPLIFICADO[CATEGORIA DEL SERVIDOR],Tabla15[[#This Row],[TIPO]])</f>
        <v>SEGURIDAD</v>
      </c>
      <c r="M1343" s="21" t="str">
        <f>IF(Tabla15[[#This Row],[CTA]]="2.1.1.3.01","TRAMITE DE PENSION",IF(Tabla15[[#This Row],[CAT1]]&lt;&gt;"",Tabla15[[#This Row],[CAT1]],Tabla15[[#This Row],[CAT2]]))</f>
        <v>SEGURIDAD</v>
      </c>
      <c r="N1343" s="86" t="str">
        <f>_xlfn.XLOOKUP(Tabla15[[#This Row],[cedula]],TFECHA[cedula],TFECHA[desde],"")</f>
        <v/>
      </c>
      <c r="O1343" s="86" t="str">
        <f>_xlfn.XLOOKUP(Tabla15[[#This Row],[cedula]],TFECHA[cedula],TFECHA[hasta],"")</f>
        <v/>
      </c>
      <c r="P1343" s="34">
        <f>_xlfn.XLOOKUP(Tabla15[[#This Row],[COD]],TNOMINA[CODIGO],TNOMINA[sbruto])</f>
        <v>10000</v>
      </c>
      <c r="Q1343" s="34">
        <f>_xlfn.XLOOKUP(Tabla15[[#This Row],[COD]],TNOMINA[CODIGO],TNOMINA[ISR])</f>
        <v>0</v>
      </c>
      <c r="R1343" s="34">
        <f>_xlfn.XLOOKUP(Tabla15[[#This Row],[COD]],TNOMINA[CODIGO],TNOMINA[SFS])</f>
        <v>0</v>
      </c>
      <c r="S1343" s="34">
        <f>_xlfn.XLOOKUP(Tabla15[[#This Row],[COD]],TNOMINA[CODIGO],TNOMINA[AFP])</f>
        <v>0</v>
      </c>
      <c r="T1343" s="34">
        <f>_xlfn.XLOOKUP(Tabla15[[#This Row],[COD]],TNOMINA[CODIGO],TNOMINA[Otros Descuentos])</f>
        <v>0</v>
      </c>
      <c r="U1343" s="34">
        <f>_xlfn.XLOOKUP(Tabla15[[#This Row],[COD]],TNOMINA[CODIGO],TNOMINA[sneto])</f>
        <v>10000</v>
      </c>
      <c r="V1343" s="21" t="str" cm="1">
        <f t="array" ref="V1343">_xlfn.XLOOKUP(Tabla15[[#This Row],[cedula]],MINC_022025[NUMERO_DOCUMENTO],LEFT(MINC_022025[GENERO],1))</f>
        <v>M</v>
      </c>
      <c r="W1343" s="56" t="str">
        <f>_xlfn.XLOOKUP(Tabla15[[#This Row],[DIRECCIÓN O DEPARTAMENTO]],MINC_022025[LUGAR_FUNCIONES],MINC_022025[LUGAR_FUNCIONES_CODIGO])</f>
        <v>01.83</v>
      </c>
      <c r="X1343" s="21">
        <f>LEN(Tabla15[[#This Row],[CODIGO LUGAR]])</f>
        <v>5</v>
      </c>
      <c r="Y1343" s="21" cm="1">
        <f t="array" ref="Y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5">
      <c r="A1344" s="42" t="str">
        <f>Tabla15[[#This Row],[cedula]]&amp;Tabla15[[#This Row],[CTA]]&amp;Tabla15[[#This Row],[prog]]</f>
        <v>005005067122.1.2.2.0501</v>
      </c>
      <c r="B1344" s="21" t="s">
        <v>1788</v>
      </c>
      <c r="C1344" s="59" t="s">
        <v>1807</v>
      </c>
      <c r="D1344" s="59" t="s">
        <v>5730</v>
      </c>
      <c r="E1344" s="59" t="s">
        <v>5731</v>
      </c>
      <c r="F1344" s="59" t="s">
        <v>211</v>
      </c>
      <c r="G1344" s="59" t="s">
        <v>3020</v>
      </c>
      <c r="H1344" s="21" t="str">
        <f>_xlfn.XLOOKUP(Tabla15[[#This Row],[cedula]],MINC_022025[CATEGORIA_PROPIA],MINC_022025[FECHA_INGRESO_PRIMER_CARGO],_xlfn.XLOOKUP(Tabla15[[#This Row],[COD]],TNOMINA[CODIGO],TNOMINA[nombre]))</f>
        <v>JEAN CARLOS FLORES PERALTA</v>
      </c>
      <c r="I1344" s="21" t="str">
        <f>_xlfn.XLOOKUP(Tabla15[[#This Row],[cedula]],MINC_022025[CATEGORIA_PROPIA],MINC_022025[CARGO],_xlfn.XLOOKUP(Tabla15[[#This Row],[COD]],TNOMINA[CODIGO],TNOMINA[cargo]))</f>
        <v>SEGURIDAD MILITAR</v>
      </c>
      <c r="J1344" s="21" t="str">
        <f>_xlfn.XLOOKUP(Tabla15[[#This Row],[cedula]],MINC_022025[NUMERO_DOCUMENTO],MINC_022025[LUGAR_FUNCIONES])</f>
        <v>MINISTERIO DE CULTURA</v>
      </c>
      <c r="K134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4" s="21" t="str">
        <f>_xlfn.XLOOKUP(Tabla15[[#This Row],[CARGO]],TSIMPLIFICADO[CARGO],TSIMPLIFICADO[CATEGORIA DEL SERVIDOR],Tabla15[[#This Row],[TIPO]])</f>
        <v>SEGURIDAD</v>
      </c>
      <c r="M1344" s="21" t="str">
        <f>IF(Tabla15[[#This Row],[CTA]]="2.1.1.3.01","TRAMITE DE PENSION",IF(Tabla15[[#This Row],[CAT1]]&lt;&gt;"",Tabla15[[#This Row],[CAT1]],Tabla15[[#This Row],[CAT2]]))</f>
        <v>SEGURIDAD</v>
      </c>
      <c r="N1344" s="86" t="str">
        <f>_xlfn.XLOOKUP(Tabla15[[#This Row],[cedula]],TFECHA[cedula],TFECHA[desde],"")</f>
        <v/>
      </c>
      <c r="O1344" s="86" t="str">
        <f>_xlfn.XLOOKUP(Tabla15[[#This Row],[cedula]],TFECHA[cedula],TFECHA[hasta],"")</f>
        <v/>
      </c>
      <c r="P1344" s="34">
        <f>_xlfn.XLOOKUP(Tabla15[[#This Row],[COD]],TNOMINA[CODIGO],TNOMINA[sbruto])</f>
        <v>10000</v>
      </c>
      <c r="Q1344" s="34">
        <f>_xlfn.XLOOKUP(Tabla15[[#This Row],[COD]],TNOMINA[CODIGO],TNOMINA[ISR])</f>
        <v>0</v>
      </c>
      <c r="R1344" s="34">
        <f>_xlfn.XLOOKUP(Tabla15[[#This Row],[COD]],TNOMINA[CODIGO],TNOMINA[SFS])</f>
        <v>0</v>
      </c>
      <c r="S1344" s="34">
        <f>_xlfn.XLOOKUP(Tabla15[[#This Row],[COD]],TNOMINA[CODIGO],TNOMINA[AFP])</f>
        <v>0</v>
      </c>
      <c r="T1344" s="34">
        <f>_xlfn.XLOOKUP(Tabla15[[#This Row],[COD]],TNOMINA[CODIGO],TNOMINA[Otros Descuentos])</f>
        <v>0</v>
      </c>
      <c r="U1344" s="34">
        <f>_xlfn.XLOOKUP(Tabla15[[#This Row],[COD]],TNOMINA[CODIGO],TNOMINA[sneto])</f>
        <v>10000</v>
      </c>
      <c r="V1344" s="21" t="str" cm="1">
        <f t="array" ref="V1344">_xlfn.XLOOKUP(Tabla15[[#This Row],[cedula]],MINC_022025[NUMERO_DOCUMENTO],LEFT(MINC_022025[GENERO],1))</f>
        <v>M</v>
      </c>
      <c r="W1344" s="56" t="str">
        <f>_xlfn.XLOOKUP(Tabla15[[#This Row],[DIRECCIÓN O DEPARTAMENTO]],MINC_022025[LUGAR_FUNCIONES],MINC_022025[LUGAR_FUNCIONES_CODIGO])</f>
        <v>01.83</v>
      </c>
      <c r="X1344" s="21">
        <f>LEN(Tabla15[[#This Row],[CODIGO LUGAR]])</f>
        <v>5</v>
      </c>
      <c r="Y1344" s="21" cm="1">
        <f t="array" ref="Y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5">
      <c r="A1345" s="42" t="str">
        <f>Tabla15[[#This Row],[cedula]]&amp;Tabla15[[#This Row],[CTA]]&amp;Tabla15[[#This Row],[prog]]</f>
        <v>402344638482.1.2.2.0501</v>
      </c>
      <c r="B1345" s="21" t="s">
        <v>1788</v>
      </c>
      <c r="C1345" s="59" t="s">
        <v>1807</v>
      </c>
      <c r="D1345" s="59" t="s">
        <v>5730</v>
      </c>
      <c r="E1345" s="59" t="s">
        <v>5731</v>
      </c>
      <c r="F1345" s="59" t="s">
        <v>211</v>
      </c>
      <c r="G1345" s="59" t="s">
        <v>3022</v>
      </c>
      <c r="H1345" s="21" t="str">
        <f>_xlfn.XLOOKUP(Tabla15[[#This Row],[cedula]],MINC_022025[CATEGORIA_PROPIA],MINC_022025[FECHA_INGRESO_PRIMER_CARGO],_xlfn.XLOOKUP(Tabla15[[#This Row],[COD]],TNOMINA[CODIGO],TNOMINA[nombre]))</f>
        <v>JEAN CARLOS RAMON</v>
      </c>
      <c r="I1345" s="21" t="str">
        <f>_xlfn.XLOOKUP(Tabla15[[#This Row],[cedula]],MINC_022025[CATEGORIA_PROPIA],MINC_022025[CARGO],_xlfn.XLOOKUP(Tabla15[[#This Row],[COD]],TNOMINA[CODIGO],TNOMINA[cargo]))</f>
        <v>SEGURIDAD MILITAR</v>
      </c>
      <c r="J1345" s="21" t="str">
        <f>_xlfn.XLOOKUP(Tabla15[[#This Row],[cedula]],MINC_022025[NUMERO_DOCUMENTO],MINC_022025[LUGAR_FUNCIONES])</f>
        <v>MINISTERIO DE CULTURA</v>
      </c>
      <c r="K134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5" s="21" t="str">
        <f>_xlfn.XLOOKUP(Tabla15[[#This Row],[CARGO]],TSIMPLIFICADO[CARGO],TSIMPLIFICADO[CATEGORIA DEL SERVIDOR],Tabla15[[#This Row],[TIPO]])</f>
        <v>SEGURIDAD</v>
      </c>
      <c r="M1345" s="21" t="str">
        <f>IF(Tabla15[[#This Row],[CTA]]="2.1.1.3.01","TRAMITE DE PENSION",IF(Tabla15[[#This Row],[CAT1]]&lt;&gt;"",Tabla15[[#This Row],[CAT1]],Tabla15[[#This Row],[CAT2]]))</f>
        <v>SEGURIDAD</v>
      </c>
      <c r="N1345" s="86" t="str">
        <f>_xlfn.XLOOKUP(Tabla15[[#This Row],[cedula]],TFECHA[cedula],TFECHA[desde],"")</f>
        <v/>
      </c>
      <c r="O1345" s="86" t="str">
        <f>_xlfn.XLOOKUP(Tabla15[[#This Row],[cedula]],TFECHA[cedula],TFECHA[hasta],"")</f>
        <v/>
      </c>
      <c r="P1345" s="34">
        <f>_xlfn.XLOOKUP(Tabla15[[#This Row],[COD]],TNOMINA[CODIGO],TNOMINA[sbruto])</f>
        <v>10000</v>
      </c>
      <c r="Q1345" s="34">
        <f>_xlfn.XLOOKUP(Tabla15[[#This Row],[COD]],TNOMINA[CODIGO],TNOMINA[ISR])</f>
        <v>0</v>
      </c>
      <c r="R1345" s="34">
        <f>_xlfn.XLOOKUP(Tabla15[[#This Row],[COD]],TNOMINA[CODIGO],TNOMINA[SFS])</f>
        <v>0</v>
      </c>
      <c r="S1345" s="34">
        <f>_xlfn.XLOOKUP(Tabla15[[#This Row],[COD]],TNOMINA[CODIGO],TNOMINA[AFP])</f>
        <v>0</v>
      </c>
      <c r="T1345" s="34">
        <f>_xlfn.XLOOKUP(Tabla15[[#This Row],[COD]],TNOMINA[CODIGO],TNOMINA[Otros Descuentos])</f>
        <v>0</v>
      </c>
      <c r="U1345" s="34">
        <f>_xlfn.XLOOKUP(Tabla15[[#This Row],[COD]],TNOMINA[CODIGO],TNOMINA[sneto])</f>
        <v>10000</v>
      </c>
      <c r="V1345" s="21" t="str" cm="1">
        <f t="array" ref="V1345">_xlfn.XLOOKUP(Tabla15[[#This Row],[cedula]],MINC_022025[NUMERO_DOCUMENTO],LEFT(MINC_022025[GENERO],1))</f>
        <v>F</v>
      </c>
      <c r="W1345" s="56" t="str">
        <f>_xlfn.XLOOKUP(Tabla15[[#This Row],[DIRECCIÓN O DEPARTAMENTO]],MINC_022025[LUGAR_FUNCIONES],MINC_022025[LUGAR_FUNCIONES_CODIGO])</f>
        <v>01.83</v>
      </c>
      <c r="X1345" s="21">
        <f>LEN(Tabla15[[#This Row],[CODIGO LUGAR]])</f>
        <v>5</v>
      </c>
      <c r="Y1345" s="21" cm="1">
        <f t="array" ref="Y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5">
      <c r="A1346" s="42" t="str">
        <f>Tabla15[[#This Row],[cedula]]&amp;Tabla15[[#This Row],[CTA]]&amp;Tabla15[[#This Row],[prog]]</f>
        <v>402219132762.1.2.2.0501</v>
      </c>
      <c r="B1346" s="21" t="s">
        <v>1788</v>
      </c>
      <c r="C1346" s="59" t="s">
        <v>1807</v>
      </c>
      <c r="D1346" s="59" t="s">
        <v>5730</v>
      </c>
      <c r="E1346" s="59" t="s">
        <v>5731</v>
      </c>
      <c r="F1346" s="59" t="s">
        <v>211</v>
      </c>
      <c r="G1346" s="59" t="s">
        <v>2842</v>
      </c>
      <c r="H1346" s="21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1346" s="21" t="str">
        <f>_xlfn.XLOOKUP(Tabla15[[#This Row],[cedula]],MINC_022025[CATEGORIA_PROPIA],MINC_022025[CARGO],_xlfn.XLOOKUP(Tabla15[[#This Row],[COD]],TNOMINA[CODIGO],TNOMINA[cargo]))</f>
        <v>SEGURIDAD MILITAR</v>
      </c>
      <c r="J1346" s="21" t="str">
        <f>_xlfn.XLOOKUP(Tabla15[[#This Row],[cedula]],MINC_022025[NUMERO_DOCUMENTO],MINC_022025[LUGAR_FUNCIONES])</f>
        <v>MINISTERIO DE CULTURA</v>
      </c>
      <c r="K134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6" s="21" t="str">
        <f>_xlfn.XLOOKUP(Tabla15[[#This Row],[CARGO]],TSIMPLIFICADO[CARGO],TSIMPLIFICADO[CATEGORIA DEL SERVIDOR],Tabla15[[#This Row],[TIPO]])</f>
        <v>SEGURIDAD</v>
      </c>
      <c r="M1346" s="21" t="str">
        <f>IF(Tabla15[[#This Row],[CTA]]="2.1.1.3.01","TRAMITE DE PENSION",IF(Tabla15[[#This Row],[CAT1]]&lt;&gt;"",Tabla15[[#This Row],[CAT1]],Tabla15[[#This Row],[CAT2]]))</f>
        <v>SEGURIDAD</v>
      </c>
      <c r="N1346" s="86" t="str">
        <f>_xlfn.XLOOKUP(Tabla15[[#This Row],[cedula]],TFECHA[cedula],TFECHA[desde],"")</f>
        <v/>
      </c>
      <c r="O1346" s="86" t="str">
        <f>_xlfn.XLOOKUP(Tabla15[[#This Row],[cedula]],TFECHA[cedula],TFECHA[hasta],"")</f>
        <v/>
      </c>
      <c r="P1346" s="34">
        <f>_xlfn.XLOOKUP(Tabla15[[#This Row],[COD]],TNOMINA[CODIGO],TNOMINA[sbruto])</f>
        <v>10000</v>
      </c>
      <c r="Q1346" s="34">
        <f>_xlfn.XLOOKUP(Tabla15[[#This Row],[COD]],TNOMINA[CODIGO],TNOMINA[ISR])</f>
        <v>0</v>
      </c>
      <c r="R1346" s="34">
        <f>_xlfn.XLOOKUP(Tabla15[[#This Row],[COD]],TNOMINA[CODIGO],TNOMINA[SFS])</f>
        <v>0</v>
      </c>
      <c r="S1346" s="34">
        <f>_xlfn.XLOOKUP(Tabla15[[#This Row],[COD]],TNOMINA[CODIGO],TNOMINA[AFP])</f>
        <v>0</v>
      </c>
      <c r="T1346" s="34">
        <f>_xlfn.XLOOKUP(Tabla15[[#This Row],[COD]],TNOMINA[CODIGO],TNOMINA[Otros Descuentos])</f>
        <v>0</v>
      </c>
      <c r="U1346" s="34">
        <f>_xlfn.XLOOKUP(Tabla15[[#This Row],[COD]],TNOMINA[CODIGO],TNOMINA[sneto])</f>
        <v>10000</v>
      </c>
      <c r="V1346" s="21" t="str" cm="1">
        <f t="array" ref="V1346">_xlfn.XLOOKUP(Tabla15[[#This Row],[cedula]],MINC_022025[NUMERO_DOCUMENTO],LEFT(MINC_022025[GENERO],1))</f>
        <v>M</v>
      </c>
      <c r="W1346" s="56" t="str">
        <f>_xlfn.XLOOKUP(Tabla15[[#This Row],[DIRECCIÓN O DEPARTAMENTO]],MINC_022025[LUGAR_FUNCIONES],MINC_022025[LUGAR_FUNCIONES_CODIGO])</f>
        <v>01.83</v>
      </c>
      <c r="X1346" s="21">
        <f>LEN(Tabla15[[#This Row],[CODIGO LUGAR]])</f>
        <v>5</v>
      </c>
      <c r="Y1346" s="21" cm="1">
        <f t="array" ref="Y1346">_xlfn.IFS(Tabla15[[#This Row],[LARGO]]=5,1,Tabla15[[#This Row],[LARGO]]=8,2,Tabla15[[#This Row],[LARGO]]=11,3,Tabla15[[#This Row],[LARGO]]=14,4,Tabla15[[#This Row],[LARGO]]=17,5,Tabla15[[#This Row],[LARGO]]=20,6)</f>
        <v>1</v>
      </c>
    </row>
    <row r="1347" spans="1:25">
      <c r="A1347" s="42" t="str">
        <f>Tabla15[[#This Row],[cedula]]&amp;Tabla15[[#This Row],[CTA]]&amp;Tabla15[[#This Row],[prog]]</f>
        <v>076002214982.1.2.2.0501</v>
      </c>
      <c r="B1347" s="21" t="s">
        <v>1788</v>
      </c>
      <c r="C1347" s="59" t="s">
        <v>1807</v>
      </c>
      <c r="D1347" s="59" t="s">
        <v>5730</v>
      </c>
      <c r="E1347" s="59" t="s">
        <v>5731</v>
      </c>
      <c r="F1347" s="59" t="s">
        <v>211</v>
      </c>
      <c r="G1347" s="59" t="s">
        <v>2170</v>
      </c>
      <c r="H1347" s="21" t="str">
        <f>_xlfn.XLOOKUP(Tabla15[[#This Row],[cedula]],MINC_022025[CATEGORIA_PROPIA],MINC_022025[FECHA_INGRESO_PRIMER_CARGO],_xlfn.XLOOKUP(Tabla15[[#This Row],[COD]],TNOMINA[CODIGO],TNOMINA[nombre]))</f>
        <v>JOEL MATEO PEÑA</v>
      </c>
      <c r="I1347" s="21" t="str">
        <f>_xlfn.XLOOKUP(Tabla15[[#This Row],[cedula]],MINC_022025[CATEGORIA_PROPIA],MINC_022025[CARGO],_xlfn.XLOOKUP(Tabla15[[#This Row],[COD]],TNOMINA[CODIGO],TNOMINA[cargo]))</f>
        <v>SEGURIDAD MILITAR</v>
      </c>
      <c r="J1347" s="21" t="str">
        <f>_xlfn.XLOOKUP(Tabla15[[#This Row],[cedula]],MINC_022025[NUMERO_DOCUMENTO],MINC_022025[LUGAR_FUNCIONES])</f>
        <v>MINISTERIO DE CULTURA</v>
      </c>
      <c r="K134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7" s="21" t="str">
        <f>_xlfn.XLOOKUP(Tabla15[[#This Row],[CARGO]],TSIMPLIFICADO[CARGO],TSIMPLIFICADO[CATEGORIA DEL SERVIDOR],Tabla15[[#This Row],[TIPO]])</f>
        <v>SEGURIDAD</v>
      </c>
      <c r="M1347" s="21" t="str">
        <f>IF(Tabla15[[#This Row],[CTA]]="2.1.1.3.01","TRAMITE DE PENSION",IF(Tabla15[[#This Row],[CAT1]]&lt;&gt;"",Tabla15[[#This Row],[CAT1]],Tabla15[[#This Row],[CAT2]]))</f>
        <v>SEGURIDAD</v>
      </c>
      <c r="N1347" s="86" t="str">
        <f>_xlfn.XLOOKUP(Tabla15[[#This Row],[cedula]],TFECHA[cedula],TFECHA[desde],"")</f>
        <v/>
      </c>
      <c r="O1347" s="86" t="str">
        <f>_xlfn.XLOOKUP(Tabla15[[#This Row],[cedula]],TFECHA[cedula],TFECHA[hasta],"")</f>
        <v/>
      </c>
      <c r="P1347" s="34">
        <f>_xlfn.XLOOKUP(Tabla15[[#This Row],[COD]],TNOMINA[CODIGO],TNOMINA[sbruto])</f>
        <v>10000</v>
      </c>
      <c r="Q1347" s="34">
        <f>_xlfn.XLOOKUP(Tabla15[[#This Row],[COD]],TNOMINA[CODIGO],TNOMINA[ISR])</f>
        <v>0</v>
      </c>
      <c r="R1347" s="34">
        <f>_xlfn.XLOOKUP(Tabla15[[#This Row],[COD]],TNOMINA[CODIGO],TNOMINA[SFS])</f>
        <v>0</v>
      </c>
      <c r="S1347" s="34">
        <f>_xlfn.XLOOKUP(Tabla15[[#This Row],[COD]],TNOMINA[CODIGO],TNOMINA[AFP])</f>
        <v>0</v>
      </c>
      <c r="T1347" s="34">
        <f>_xlfn.XLOOKUP(Tabla15[[#This Row],[COD]],TNOMINA[CODIGO],TNOMINA[Otros Descuentos])</f>
        <v>0</v>
      </c>
      <c r="U1347" s="34">
        <f>_xlfn.XLOOKUP(Tabla15[[#This Row],[COD]],TNOMINA[CODIGO],TNOMINA[sneto])</f>
        <v>10000</v>
      </c>
      <c r="V1347" s="21" t="str" cm="1">
        <f t="array" ref="V1347">_xlfn.XLOOKUP(Tabla15[[#This Row],[cedula]],MINC_022025[NUMERO_DOCUMENTO],LEFT(MINC_022025[GENERO],1))</f>
        <v>M</v>
      </c>
      <c r="W1347" s="56" t="str">
        <f>_xlfn.XLOOKUP(Tabla15[[#This Row],[DIRECCIÓN O DEPARTAMENTO]],MINC_022025[LUGAR_FUNCIONES],MINC_022025[LUGAR_FUNCIONES_CODIGO])</f>
        <v>01.83</v>
      </c>
      <c r="X1347" s="21">
        <f>LEN(Tabla15[[#This Row],[CODIGO LUGAR]])</f>
        <v>5</v>
      </c>
      <c r="Y1347" s="21" cm="1">
        <f t="array" ref="Y1347">_xlfn.IFS(Tabla15[[#This Row],[LARGO]]=5,1,Tabla15[[#This Row],[LARGO]]=8,2,Tabla15[[#This Row],[LARGO]]=11,3,Tabla15[[#This Row],[LARGO]]=14,4,Tabla15[[#This Row],[LARGO]]=17,5,Tabla15[[#This Row],[LARGO]]=20,6)</f>
        <v>1</v>
      </c>
    </row>
    <row r="1348" spans="1:25">
      <c r="A1348" s="42" t="str">
        <f>Tabla15[[#This Row],[cedula]]&amp;Tabla15[[#This Row],[CTA]]&amp;Tabla15[[#This Row],[prog]]</f>
        <v>402264794972.1.2.2.0501</v>
      </c>
      <c r="B1348" s="21" t="s">
        <v>1788</v>
      </c>
      <c r="C1348" s="59" t="s">
        <v>1807</v>
      </c>
      <c r="D1348" s="59" t="s">
        <v>5730</v>
      </c>
      <c r="E1348" s="59" t="s">
        <v>5731</v>
      </c>
      <c r="F1348" s="59" t="s">
        <v>211</v>
      </c>
      <c r="G1348" s="59" t="s">
        <v>2303</v>
      </c>
      <c r="H1348" s="21" t="str">
        <f>_xlfn.XLOOKUP(Tabla15[[#This Row],[cedula]],MINC_022025[CATEGORIA_PROPIA],MINC_022025[FECHA_INGRESO_PRIMER_CARGO],_xlfn.XLOOKUP(Tabla15[[#This Row],[COD]],TNOMINA[CODIGO],TNOMINA[nombre]))</f>
        <v>JOHAN LUIS OTAÑEZ FLETE</v>
      </c>
      <c r="I1348" s="21" t="str">
        <f>_xlfn.XLOOKUP(Tabla15[[#This Row],[cedula]],MINC_022025[CATEGORIA_PROPIA],MINC_022025[CARGO],_xlfn.XLOOKUP(Tabla15[[#This Row],[COD]],TNOMINA[CODIGO],TNOMINA[cargo]))</f>
        <v>SEGURIDAD MILITAR</v>
      </c>
      <c r="J1348" s="21" t="str">
        <f>_xlfn.XLOOKUP(Tabla15[[#This Row],[cedula]],MINC_022025[NUMERO_DOCUMENTO],MINC_022025[LUGAR_FUNCIONES])</f>
        <v>MINISTERIO DE CULTURA</v>
      </c>
      <c r="K134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8" s="21" t="str">
        <f>_xlfn.XLOOKUP(Tabla15[[#This Row],[CARGO]],TSIMPLIFICADO[CARGO],TSIMPLIFICADO[CATEGORIA DEL SERVIDOR],Tabla15[[#This Row],[TIPO]])</f>
        <v>SEGURIDAD</v>
      </c>
      <c r="M1348" s="21" t="str">
        <f>IF(Tabla15[[#This Row],[CTA]]="2.1.1.3.01","TRAMITE DE PENSION",IF(Tabla15[[#This Row],[CAT1]]&lt;&gt;"",Tabla15[[#This Row],[CAT1]],Tabla15[[#This Row],[CAT2]]))</f>
        <v>SEGURIDAD</v>
      </c>
      <c r="N1348" s="86" t="str">
        <f>_xlfn.XLOOKUP(Tabla15[[#This Row],[cedula]],TFECHA[cedula],TFECHA[desde],"")</f>
        <v/>
      </c>
      <c r="O1348" s="86" t="str">
        <f>_xlfn.XLOOKUP(Tabla15[[#This Row],[cedula]],TFECHA[cedula],TFECHA[hasta],"")</f>
        <v/>
      </c>
      <c r="P1348" s="34">
        <f>_xlfn.XLOOKUP(Tabla15[[#This Row],[COD]],TNOMINA[CODIGO],TNOMINA[sbruto])</f>
        <v>10000</v>
      </c>
      <c r="Q1348" s="34">
        <f>_xlfn.XLOOKUP(Tabla15[[#This Row],[COD]],TNOMINA[CODIGO],TNOMINA[ISR])</f>
        <v>0</v>
      </c>
      <c r="R1348" s="34">
        <f>_xlfn.XLOOKUP(Tabla15[[#This Row],[COD]],TNOMINA[CODIGO],TNOMINA[SFS])</f>
        <v>0</v>
      </c>
      <c r="S1348" s="34">
        <f>_xlfn.XLOOKUP(Tabla15[[#This Row],[COD]],TNOMINA[CODIGO],TNOMINA[AFP])</f>
        <v>0</v>
      </c>
      <c r="T1348" s="34">
        <f>_xlfn.XLOOKUP(Tabla15[[#This Row],[COD]],TNOMINA[CODIGO],TNOMINA[Otros Descuentos])</f>
        <v>0</v>
      </c>
      <c r="U1348" s="34">
        <f>_xlfn.XLOOKUP(Tabla15[[#This Row],[COD]],TNOMINA[CODIGO],TNOMINA[sneto])</f>
        <v>10000</v>
      </c>
      <c r="V1348" s="21" t="str" cm="1">
        <f t="array" ref="V1348">_xlfn.XLOOKUP(Tabla15[[#This Row],[cedula]],MINC_022025[NUMERO_DOCUMENTO],LEFT(MINC_022025[GENERO],1))</f>
        <v>M</v>
      </c>
      <c r="W1348" s="56" t="str">
        <f>_xlfn.XLOOKUP(Tabla15[[#This Row],[DIRECCIÓN O DEPARTAMENTO]],MINC_022025[LUGAR_FUNCIONES],MINC_022025[LUGAR_FUNCIONES_CODIGO])</f>
        <v>01.83</v>
      </c>
      <c r="X1348" s="21">
        <f>LEN(Tabla15[[#This Row],[CODIGO LUGAR]])</f>
        <v>5</v>
      </c>
      <c r="Y1348" s="21" cm="1">
        <f t="array" ref="Y1348">_xlfn.IFS(Tabla15[[#This Row],[LARGO]]=5,1,Tabla15[[#This Row],[LARGO]]=8,2,Tabla15[[#This Row],[LARGO]]=11,3,Tabla15[[#This Row],[LARGO]]=14,4,Tabla15[[#This Row],[LARGO]]=17,5,Tabla15[[#This Row],[LARGO]]=20,6)</f>
        <v>1</v>
      </c>
    </row>
    <row r="1349" spans="1:25">
      <c r="A1349" s="42" t="str">
        <f>Tabla15[[#This Row],[cedula]]&amp;Tabla15[[#This Row],[CTA]]&amp;Tabla15[[#This Row],[prog]]</f>
        <v>223014067692.1.2.2.0501</v>
      </c>
      <c r="B1349" s="21" t="s">
        <v>1788</v>
      </c>
      <c r="C1349" s="59" t="s">
        <v>1807</v>
      </c>
      <c r="D1349" s="59" t="s">
        <v>5730</v>
      </c>
      <c r="E1349" s="59" t="s">
        <v>5731</v>
      </c>
      <c r="F1349" s="59" t="s">
        <v>211</v>
      </c>
      <c r="G1349" s="59" t="s">
        <v>2213</v>
      </c>
      <c r="H1349" s="21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1349" s="21" t="str">
        <f>_xlfn.XLOOKUP(Tabla15[[#This Row],[cedula]],MINC_022025[CATEGORIA_PROPIA],MINC_022025[CARGO],_xlfn.XLOOKUP(Tabla15[[#This Row],[COD]],TNOMINA[CODIGO],TNOMINA[cargo]))</f>
        <v>SEGURIDAD MILITAR</v>
      </c>
      <c r="J1349" s="21" t="str">
        <f>_xlfn.XLOOKUP(Tabla15[[#This Row],[cedula]],MINC_022025[NUMERO_DOCUMENTO],MINC_022025[LUGAR_FUNCIONES])</f>
        <v>MINISTERIO DE CULTURA</v>
      </c>
      <c r="K134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49" s="21" t="str">
        <f>_xlfn.XLOOKUP(Tabla15[[#This Row],[CARGO]],TSIMPLIFICADO[CARGO],TSIMPLIFICADO[CATEGORIA DEL SERVIDOR],Tabla15[[#This Row],[TIPO]])</f>
        <v>SEGURIDAD</v>
      </c>
      <c r="M1349" s="21" t="str">
        <f>IF(Tabla15[[#This Row],[CTA]]="2.1.1.3.01","TRAMITE DE PENSION",IF(Tabla15[[#This Row],[CAT1]]&lt;&gt;"",Tabla15[[#This Row],[CAT1]],Tabla15[[#This Row],[CAT2]]))</f>
        <v>SEGURIDAD</v>
      </c>
      <c r="N1349" s="86" t="str">
        <f>_xlfn.XLOOKUP(Tabla15[[#This Row],[cedula]],TFECHA[cedula],TFECHA[desde],"")</f>
        <v/>
      </c>
      <c r="O1349" s="86" t="str">
        <f>_xlfn.XLOOKUP(Tabla15[[#This Row],[cedula]],TFECHA[cedula],TFECHA[hasta],"")</f>
        <v/>
      </c>
      <c r="P1349" s="34">
        <f>_xlfn.XLOOKUP(Tabla15[[#This Row],[COD]],TNOMINA[CODIGO],TNOMINA[sbruto])</f>
        <v>10000</v>
      </c>
      <c r="Q1349" s="34">
        <f>_xlfn.XLOOKUP(Tabla15[[#This Row],[COD]],TNOMINA[CODIGO],TNOMINA[ISR])</f>
        <v>0</v>
      </c>
      <c r="R1349" s="34">
        <f>_xlfn.XLOOKUP(Tabla15[[#This Row],[COD]],TNOMINA[CODIGO],TNOMINA[SFS])</f>
        <v>0</v>
      </c>
      <c r="S1349" s="34">
        <f>_xlfn.XLOOKUP(Tabla15[[#This Row],[COD]],TNOMINA[CODIGO],TNOMINA[AFP])</f>
        <v>0</v>
      </c>
      <c r="T1349" s="34">
        <f>_xlfn.XLOOKUP(Tabla15[[#This Row],[COD]],TNOMINA[CODIGO],TNOMINA[Otros Descuentos])</f>
        <v>0</v>
      </c>
      <c r="U1349" s="34">
        <f>_xlfn.XLOOKUP(Tabla15[[#This Row],[COD]],TNOMINA[CODIGO],TNOMINA[sneto])</f>
        <v>10000</v>
      </c>
      <c r="V1349" s="21" t="str" cm="1">
        <f t="array" ref="V1349">_xlfn.XLOOKUP(Tabla15[[#This Row],[cedula]],MINC_022025[NUMERO_DOCUMENTO],LEFT(MINC_022025[GENERO],1))</f>
        <v>F</v>
      </c>
      <c r="W1349" s="56" t="str">
        <f>_xlfn.XLOOKUP(Tabla15[[#This Row],[DIRECCIÓN O DEPARTAMENTO]],MINC_022025[LUGAR_FUNCIONES],MINC_022025[LUGAR_FUNCIONES_CODIGO])</f>
        <v>01.83</v>
      </c>
      <c r="X1349" s="21">
        <f>LEN(Tabla15[[#This Row],[CODIGO LUGAR]])</f>
        <v>5</v>
      </c>
      <c r="Y1349" s="21" cm="1">
        <f t="array" ref="Y1349">_xlfn.IFS(Tabla15[[#This Row],[LARGO]]=5,1,Tabla15[[#This Row],[LARGO]]=8,2,Tabla15[[#This Row],[LARGO]]=11,3,Tabla15[[#This Row],[LARGO]]=14,4,Tabla15[[#This Row],[LARGO]]=17,5,Tabla15[[#This Row],[LARGO]]=20,6)</f>
        <v>1</v>
      </c>
    </row>
    <row r="1350" spans="1:25">
      <c r="A1350" s="42" t="str">
        <f>Tabla15[[#This Row],[cedula]]&amp;Tabla15[[#This Row],[CTA]]&amp;Tabla15[[#This Row],[prog]]</f>
        <v>131000082452.1.2.2.0501</v>
      </c>
      <c r="B1350" s="21" t="s">
        <v>1788</v>
      </c>
      <c r="C1350" s="59" t="s">
        <v>1807</v>
      </c>
      <c r="D1350" s="59" t="s">
        <v>5730</v>
      </c>
      <c r="E1350" s="59" t="s">
        <v>5731</v>
      </c>
      <c r="F1350" s="59" t="s">
        <v>211</v>
      </c>
      <c r="G1350" s="59" t="s">
        <v>1867</v>
      </c>
      <c r="H1350" s="21" t="str">
        <f>_xlfn.XLOOKUP(Tabla15[[#This Row],[cedula]],MINC_022025[CATEGORIA_PROPIA],MINC_022025[FECHA_INGRESO_PRIMER_CARGO],_xlfn.XLOOKUP(Tabla15[[#This Row],[COD]],TNOMINA[CODIGO],TNOMINA[nombre]))</f>
        <v>JORGE MAIKER PEREZ GARCIA</v>
      </c>
      <c r="I1350" s="21" t="str">
        <f>_xlfn.XLOOKUP(Tabla15[[#This Row],[cedula]],MINC_022025[CATEGORIA_PROPIA],MINC_022025[CARGO],_xlfn.XLOOKUP(Tabla15[[#This Row],[COD]],TNOMINA[CODIGO],TNOMINA[cargo]))</f>
        <v>SEGURIDAD MILITAR</v>
      </c>
      <c r="J1350" s="21" t="str">
        <f>_xlfn.XLOOKUP(Tabla15[[#This Row],[cedula]],MINC_022025[NUMERO_DOCUMENTO],MINC_022025[LUGAR_FUNCIONES])</f>
        <v>MINISTERIO DE CULTURA</v>
      </c>
      <c r="K135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0" s="21" t="str">
        <f>_xlfn.XLOOKUP(Tabla15[[#This Row],[CARGO]],TSIMPLIFICADO[CARGO],TSIMPLIFICADO[CATEGORIA DEL SERVIDOR],Tabla15[[#This Row],[TIPO]])</f>
        <v>SEGURIDAD</v>
      </c>
      <c r="M1350" s="21" t="str">
        <f>IF(Tabla15[[#This Row],[CTA]]="2.1.1.3.01","TRAMITE DE PENSION",IF(Tabla15[[#This Row],[CAT1]]&lt;&gt;"",Tabla15[[#This Row],[CAT1]],Tabla15[[#This Row],[CAT2]]))</f>
        <v>SEGURIDAD</v>
      </c>
      <c r="N1350" s="86" t="str">
        <f>_xlfn.XLOOKUP(Tabla15[[#This Row],[cedula]],TFECHA[cedula],TFECHA[desde],"")</f>
        <v/>
      </c>
      <c r="O1350" s="86" t="str">
        <f>_xlfn.XLOOKUP(Tabla15[[#This Row],[cedula]],TFECHA[cedula],TFECHA[hasta],"")</f>
        <v/>
      </c>
      <c r="P1350" s="34">
        <f>_xlfn.XLOOKUP(Tabla15[[#This Row],[COD]],TNOMINA[CODIGO],TNOMINA[sbruto])</f>
        <v>10000</v>
      </c>
      <c r="Q1350" s="34">
        <f>_xlfn.XLOOKUP(Tabla15[[#This Row],[COD]],TNOMINA[CODIGO],TNOMINA[ISR])</f>
        <v>0</v>
      </c>
      <c r="R1350" s="34">
        <f>_xlfn.XLOOKUP(Tabla15[[#This Row],[COD]],TNOMINA[CODIGO],TNOMINA[SFS])</f>
        <v>0</v>
      </c>
      <c r="S1350" s="34">
        <f>_xlfn.XLOOKUP(Tabla15[[#This Row],[COD]],TNOMINA[CODIGO],TNOMINA[AFP])</f>
        <v>0</v>
      </c>
      <c r="T1350" s="34">
        <f>_xlfn.XLOOKUP(Tabla15[[#This Row],[COD]],TNOMINA[CODIGO],TNOMINA[Otros Descuentos])</f>
        <v>0</v>
      </c>
      <c r="U1350" s="34">
        <f>_xlfn.XLOOKUP(Tabla15[[#This Row],[COD]],TNOMINA[CODIGO],TNOMINA[sneto])</f>
        <v>10000</v>
      </c>
      <c r="V1350" s="21" t="str" cm="1">
        <f t="array" ref="V1350">_xlfn.XLOOKUP(Tabla15[[#This Row],[cedula]],MINC_022025[NUMERO_DOCUMENTO],LEFT(MINC_022025[GENERO],1))</f>
        <v>M</v>
      </c>
      <c r="W1350" s="56" t="str">
        <f>_xlfn.XLOOKUP(Tabla15[[#This Row],[DIRECCIÓN O DEPARTAMENTO]],MINC_022025[LUGAR_FUNCIONES],MINC_022025[LUGAR_FUNCIONES_CODIGO])</f>
        <v>01.83</v>
      </c>
      <c r="X1350" s="21">
        <f>LEN(Tabla15[[#This Row],[CODIGO LUGAR]])</f>
        <v>5</v>
      </c>
      <c r="Y1350" s="21" cm="1">
        <f t="array" ref="Y1350">_xlfn.IFS(Tabla15[[#This Row],[LARGO]]=5,1,Tabla15[[#This Row],[LARGO]]=8,2,Tabla15[[#This Row],[LARGO]]=11,3,Tabla15[[#This Row],[LARGO]]=14,4,Tabla15[[#This Row],[LARGO]]=17,5,Tabla15[[#This Row],[LARGO]]=20,6)</f>
        <v>1</v>
      </c>
    </row>
    <row r="1351" spans="1:25">
      <c r="A1351" s="42" t="str">
        <f>Tabla15[[#This Row],[cedula]]&amp;Tabla15[[#This Row],[CTA]]&amp;Tabla15[[#This Row],[prog]]</f>
        <v>402157332192.1.2.2.0501</v>
      </c>
      <c r="B1351" s="21" t="s">
        <v>1788</v>
      </c>
      <c r="C1351" s="59" t="s">
        <v>1807</v>
      </c>
      <c r="D1351" s="59" t="s">
        <v>5730</v>
      </c>
      <c r="E1351" s="59" t="s">
        <v>5731</v>
      </c>
      <c r="F1351" s="59" t="s">
        <v>211</v>
      </c>
      <c r="G1351" s="59" t="s">
        <v>5870</v>
      </c>
      <c r="H1351" s="21" t="str">
        <f>_xlfn.XLOOKUP(Tabla15[[#This Row],[cedula]],MINC_022025[CATEGORIA_PROPIA],MINC_022025[FECHA_INGRESO_PRIMER_CARGO],_xlfn.XLOOKUP(Tabla15[[#This Row],[COD]],TNOMINA[CODIGO],TNOMINA[nombre]))</f>
        <v>JOSE ANGEL REYES BELTRE</v>
      </c>
      <c r="I1351" s="21" t="str">
        <f>_xlfn.XLOOKUP(Tabla15[[#This Row],[cedula]],MINC_022025[CATEGORIA_PROPIA],MINC_022025[CARGO],_xlfn.XLOOKUP(Tabla15[[#This Row],[COD]],TNOMINA[CODIGO],TNOMINA[cargo]))</f>
        <v>SEGURIDAD MILITAR</v>
      </c>
      <c r="J1351" s="21" t="str">
        <f>_xlfn.XLOOKUP(Tabla15[[#This Row],[cedula]],MINC_022025[NUMERO_DOCUMENTO],MINC_022025[LUGAR_FUNCIONES])</f>
        <v>MINISTERIO DE CULTURA</v>
      </c>
      <c r="K135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1" s="21" t="str">
        <f>_xlfn.XLOOKUP(Tabla15[[#This Row],[CARGO]],TSIMPLIFICADO[CARGO],TSIMPLIFICADO[CATEGORIA DEL SERVIDOR],Tabla15[[#This Row],[TIPO]])</f>
        <v>SEGURIDAD</v>
      </c>
      <c r="M1351" s="21" t="str">
        <f>IF(Tabla15[[#This Row],[CTA]]="2.1.1.3.01","TRAMITE DE PENSION",IF(Tabla15[[#This Row],[CAT1]]&lt;&gt;"",Tabla15[[#This Row],[CAT1]],Tabla15[[#This Row],[CAT2]]))</f>
        <v>SEGURIDAD</v>
      </c>
      <c r="N1351" s="86" t="str">
        <f>_xlfn.XLOOKUP(Tabla15[[#This Row],[cedula]],TFECHA[cedula],TFECHA[desde],"")</f>
        <v/>
      </c>
      <c r="O1351" s="86" t="str">
        <f>_xlfn.XLOOKUP(Tabla15[[#This Row],[cedula]],TFECHA[cedula],TFECHA[hasta],"")</f>
        <v/>
      </c>
      <c r="P1351" s="34">
        <f>_xlfn.XLOOKUP(Tabla15[[#This Row],[COD]],TNOMINA[CODIGO],TNOMINA[sbruto])</f>
        <v>10000</v>
      </c>
      <c r="Q1351" s="34">
        <f>_xlfn.XLOOKUP(Tabla15[[#This Row],[COD]],TNOMINA[CODIGO],TNOMINA[ISR])</f>
        <v>0</v>
      </c>
      <c r="R1351" s="34">
        <f>_xlfn.XLOOKUP(Tabla15[[#This Row],[COD]],TNOMINA[CODIGO],TNOMINA[SFS])</f>
        <v>0</v>
      </c>
      <c r="S1351" s="34">
        <f>_xlfn.XLOOKUP(Tabla15[[#This Row],[COD]],TNOMINA[CODIGO],TNOMINA[AFP])</f>
        <v>0</v>
      </c>
      <c r="T1351" s="34">
        <f>_xlfn.XLOOKUP(Tabla15[[#This Row],[COD]],TNOMINA[CODIGO],TNOMINA[Otros Descuentos])</f>
        <v>0</v>
      </c>
      <c r="U1351" s="34">
        <f>_xlfn.XLOOKUP(Tabla15[[#This Row],[COD]],TNOMINA[CODIGO],TNOMINA[sneto])</f>
        <v>10000</v>
      </c>
      <c r="V1351" s="21" t="str" cm="1">
        <f t="array" ref="V1351">_xlfn.XLOOKUP(Tabla15[[#This Row],[cedula]],MINC_022025[NUMERO_DOCUMENTO],LEFT(MINC_022025[GENERO],1))</f>
        <v>M</v>
      </c>
      <c r="W1351" s="56" t="str">
        <f>_xlfn.XLOOKUP(Tabla15[[#This Row],[DIRECCIÓN O DEPARTAMENTO]],MINC_022025[LUGAR_FUNCIONES],MINC_022025[LUGAR_FUNCIONES_CODIGO])</f>
        <v>01.83</v>
      </c>
      <c r="X1351" s="21">
        <f>LEN(Tabla15[[#This Row],[CODIGO LUGAR]])</f>
        <v>5</v>
      </c>
      <c r="Y1351" s="21" cm="1">
        <f t="array" ref="Y1351">_xlfn.IFS(Tabla15[[#This Row],[LARGO]]=5,1,Tabla15[[#This Row],[LARGO]]=8,2,Tabla15[[#This Row],[LARGO]]=11,3,Tabla15[[#This Row],[LARGO]]=14,4,Tabla15[[#This Row],[LARGO]]=17,5,Tabla15[[#This Row],[LARGO]]=20,6)</f>
        <v>1</v>
      </c>
    </row>
    <row r="1352" spans="1:25">
      <c r="A1352" s="42" t="str">
        <f>Tabla15[[#This Row],[cedula]]&amp;Tabla15[[#This Row],[CTA]]&amp;Tabla15[[#This Row],[prog]]</f>
        <v>001125972242.1.2.2.0501</v>
      </c>
      <c r="B1352" s="21" t="s">
        <v>1788</v>
      </c>
      <c r="C1352" s="59" t="s">
        <v>1807</v>
      </c>
      <c r="D1352" s="59" t="s">
        <v>5730</v>
      </c>
      <c r="E1352" s="59" t="s">
        <v>5731</v>
      </c>
      <c r="F1352" s="59" t="s">
        <v>211</v>
      </c>
      <c r="G1352" s="59" t="s">
        <v>1760</v>
      </c>
      <c r="H1352" s="21" t="str">
        <f>_xlfn.XLOOKUP(Tabla15[[#This Row],[cedula]],MINC_022025[CATEGORIA_PROPIA],MINC_022025[FECHA_INGRESO_PRIMER_CARGO],_xlfn.XLOOKUP(Tabla15[[#This Row],[COD]],TNOMINA[CODIGO],TNOMINA[nombre]))</f>
        <v>JOSE ANTONIO HERNANDEZ LUGO</v>
      </c>
      <c r="I1352" s="21" t="str">
        <f>_xlfn.XLOOKUP(Tabla15[[#This Row],[cedula]],MINC_022025[CATEGORIA_PROPIA],MINC_022025[CARGO],_xlfn.XLOOKUP(Tabla15[[#This Row],[COD]],TNOMINA[CODIGO],TNOMINA[cargo]))</f>
        <v>SEGURIDAD MILITAR</v>
      </c>
      <c r="J1352" s="21" t="str">
        <f>_xlfn.XLOOKUP(Tabla15[[#This Row],[cedula]],MINC_022025[NUMERO_DOCUMENTO],MINC_022025[LUGAR_FUNCIONES])</f>
        <v>MINISTERIO DE CULTURA</v>
      </c>
      <c r="K135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2" s="21" t="str">
        <f>_xlfn.XLOOKUP(Tabla15[[#This Row],[CARGO]],TSIMPLIFICADO[CARGO],TSIMPLIFICADO[CATEGORIA DEL SERVIDOR],Tabla15[[#This Row],[TIPO]])</f>
        <v>SEGURIDAD</v>
      </c>
      <c r="M1352" s="21" t="str">
        <f>IF(Tabla15[[#This Row],[CTA]]="2.1.1.3.01","TRAMITE DE PENSION",IF(Tabla15[[#This Row],[CAT1]]&lt;&gt;"",Tabla15[[#This Row],[CAT1]],Tabla15[[#This Row],[CAT2]]))</f>
        <v>SEGURIDAD</v>
      </c>
      <c r="N1352" s="86" t="str">
        <f>_xlfn.XLOOKUP(Tabla15[[#This Row],[cedula]],TFECHA[cedula],TFECHA[desde],"")</f>
        <v/>
      </c>
      <c r="O1352" s="86" t="str">
        <f>_xlfn.XLOOKUP(Tabla15[[#This Row],[cedula]],TFECHA[cedula],TFECHA[hasta],"")</f>
        <v/>
      </c>
      <c r="P1352" s="34">
        <f>_xlfn.XLOOKUP(Tabla15[[#This Row],[COD]],TNOMINA[CODIGO],TNOMINA[sbruto])</f>
        <v>10000</v>
      </c>
      <c r="Q1352" s="34">
        <f>_xlfn.XLOOKUP(Tabla15[[#This Row],[COD]],TNOMINA[CODIGO],TNOMINA[ISR])</f>
        <v>0</v>
      </c>
      <c r="R1352" s="34">
        <f>_xlfn.XLOOKUP(Tabla15[[#This Row],[COD]],TNOMINA[CODIGO],TNOMINA[SFS])</f>
        <v>0</v>
      </c>
      <c r="S1352" s="34">
        <f>_xlfn.XLOOKUP(Tabla15[[#This Row],[COD]],TNOMINA[CODIGO],TNOMINA[AFP])</f>
        <v>0</v>
      </c>
      <c r="T1352" s="34">
        <f>_xlfn.XLOOKUP(Tabla15[[#This Row],[COD]],TNOMINA[CODIGO],TNOMINA[Otros Descuentos])</f>
        <v>0</v>
      </c>
      <c r="U1352" s="34">
        <f>_xlfn.XLOOKUP(Tabla15[[#This Row],[COD]],TNOMINA[CODIGO],TNOMINA[sneto])</f>
        <v>10000</v>
      </c>
      <c r="V1352" s="21" t="str" cm="1">
        <f t="array" ref="V1352">_xlfn.XLOOKUP(Tabla15[[#This Row],[cedula]],MINC_022025[NUMERO_DOCUMENTO],LEFT(MINC_022025[GENERO],1))</f>
        <v>M</v>
      </c>
      <c r="W1352" s="56" t="str">
        <f>_xlfn.XLOOKUP(Tabla15[[#This Row],[DIRECCIÓN O DEPARTAMENTO]],MINC_022025[LUGAR_FUNCIONES],MINC_022025[LUGAR_FUNCIONES_CODIGO])</f>
        <v>01.83</v>
      </c>
      <c r="X1352" s="21">
        <f>LEN(Tabla15[[#This Row],[CODIGO LUGAR]])</f>
        <v>5</v>
      </c>
      <c r="Y1352" s="21" cm="1">
        <f t="array" ref="Y1352">_xlfn.IFS(Tabla15[[#This Row],[LARGO]]=5,1,Tabla15[[#This Row],[LARGO]]=8,2,Tabla15[[#This Row],[LARGO]]=11,3,Tabla15[[#This Row],[LARGO]]=14,4,Tabla15[[#This Row],[LARGO]]=17,5,Tabla15[[#This Row],[LARGO]]=20,6)</f>
        <v>1</v>
      </c>
    </row>
    <row r="1353" spans="1:25">
      <c r="A1353" s="42" t="str">
        <f>Tabla15[[#This Row],[cedula]]&amp;Tabla15[[#This Row],[CTA]]&amp;Tabla15[[#This Row],[prog]]</f>
        <v>402135365072.1.2.2.0501</v>
      </c>
      <c r="B1353" s="21" t="s">
        <v>1788</v>
      </c>
      <c r="C1353" s="59" t="s">
        <v>1807</v>
      </c>
      <c r="D1353" s="59" t="s">
        <v>5730</v>
      </c>
      <c r="E1353" s="59" t="s">
        <v>5731</v>
      </c>
      <c r="F1353" s="59" t="s">
        <v>211</v>
      </c>
      <c r="G1353" s="59" t="s">
        <v>1761</v>
      </c>
      <c r="H1353" s="21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1353" s="21" t="str">
        <f>_xlfn.XLOOKUP(Tabla15[[#This Row],[cedula]],MINC_022025[CATEGORIA_PROPIA],MINC_022025[CARGO],_xlfn.XLOOKUP(Tabla15[[#This Row],[COD]],TNOMINA[CODIGO],TNOMINA[cargo]))</f>
        <v>SEGURIDAD MILITAR</v>
      </c>
      <c r="J1353" s="21" t="str">
        <f>_xlfn.XLOOKUP(Tabla15[[#This Row],[cedula]],MINC_022025[NUMERO_DOCUMENTO],MINC_022025[LUGAR_FUNCIONES])</f>
        <v>MINISTERIO DE CULTURA</v>
      </c>
      <c r="K135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3" s="21" t="str">
        <f>_xlfn.XLOOKUP(Tabla15[[#This Row],[CARGO]],TSIMPLIFICADO[CARGO],TSIMPLIFICADO[CATEGORIA DEL SERVIDOR],Tabla15[[#This Row],[TIPO]])</f>
        <v>SEGURIDAD</v>
      </c>
      <c r="M1353" s="21" t="str">
        <f>IF(Tabla15[[#This Row],[CTA]]="2.1.1.3.01","TRAMITE DE PENSION",IF(Tabla15[[#This Row],[CAT1]]&lt;&gt;"",Tabla15[[#This Row],[CAT1]],Tabla15[[#This Row],[CAT2]]))</f>
        <v>SEGURIDAD</v>
      </c>
      <c r="N1353" s="86" t="str">
        <f>_xlfn.XLOOKUP(Tabla15[[#This Row],[cedula]],TFECHA[cedula],TFECHA[desde],"")</f>
        <v/>
      </c>
      <c r="O1353" s="86" t="str">
        <f>_xlfn.XLOOKUP(Tabla15[[#This Row],[cedula]],TFECHA[cedula],TFECHA[hasta],"")</f>
        <v/>
      </c>
      <c r="P1353" s="34">
        <f>_xlfn.XLOOKUP(Tabla15[[#This Row],[COD]],TNOMINA[CODIGO],TNOMINA[sbruto])</f>
        <v>10000</v>
      </c>
      <c r="Q1353" s="34">
        <f>_xlfn.XLOOKUP(Tabla15[[#This Row],[COD]],TNOMINA[CODIGO],TNOMINA[ISR])</f>
        <v>0</v>
      </c>
      <c r="R1353" s="34">
        <f>_xlfn.XLOOKUP(Tabla15[[#This Row],[COD]],TNOMINA[CODIGO],TNOMINA[SFS])</f>
        <v>0</v>
      </c>
      <c r="S1353" s="34">
        <f>_xlfn.XLOOKUP(Tabla15[[#This Row],[COD]],TNOMINA[CODIGO],TNOMINA[AFP])</f>
        <v>0</v>
      </c>
      <c r="T1353" s="34">
        <f>_xlfn.XLOOKUP(Tabla15[[#This Row],[COD]],TNOMINA[CODIGO],TNOMINA[Otros Descuentos])</f>
        <v>0</v>
      </c>
      <c r="U1353" s="34">
        <f>_xlfn.XLOOKUP(Tabla15[[#This Row],[COD]],TNOMINA[CODIGO],TNOMINA[sneto])</f>
        <v>10000</v>
      </c>
      <c r="V1353" s="21" t="str" cm="1">
        <f t="array" ref="V1353">_xlfn.XLOOKUP(Tabla15[[#This Row],[cedula]],MINC_022025[NUMERO_DOCUMENTO],LEFT(MINC_022025[GENERO],1))</f>
        <v>M</v>
      </c>
      <c r="W1353" s="56" t="str">
        <f>_xlfn.XLOOKUP(Tabla15[[#This Row],[DIRECCIÓN O DEPARTAMENTO]],MINC_022025[LUGAR_FUNCIONES],MINC_022025[LUGAR_FUNCIONES_CODIGO])</f>
        <v>01.83</v>
      </c>
      <c r="X1353" s="21">
        <f>LEN(Tabla15[[#This Row],[CODIGO LUGAR]])</f>
        <v>5</v>
      </c>
      <c r="Y1353" s="21" cm="1">
        <f t="array" ref="Y1353">_xlfn.IFS(Tabla15[[#This Row],[LARGO]]=5,1,Tabla15[[#This Row],[LARGO]]=8,2,Tabla15[[#This Row],[LARGO]]=11,3,Tabla15[[#This Row],[LARGO]]=14,4,Tabla15[[#This Row],[LARGO]]=17,5,Tabla15[[#This Row],[LARGO]]=20,6)</f>
        <v>1</v>
      </c>
    </row>
    <row r="1354" spans="1:25">
      <c r="A1354" s="42" t="str">
        <f>Tabla15[[#This Row],[cedula]]&amp;Tabla15[[#This Row],[CTA]]&amp;Tabla15[[#This Row],[prog]]</f>
        <v>402222065552.1.2.2.0501</v>
      </c>
      <c r="B1354" s="21" t="s">
        <v>1788</v>
      </c>
      <c r="C1354" s="59" t="s">
        <v>1807</v>
      </c>
      <c r="D1354" s="59" t="s">
        <v>5730</v>
      </c>
      <c r="E1354" s="59" t="s">
        <v>5731</v>
      </c>
      <c r="F1354" s="59" t="s">
        <v>211</v>
      </c>
      <c r="G1354" s="59" t="s">
        <v>2918</v>
      </c>
      <c r="H1354" s="21" t="str">
        <f>_xlfn.XLOOKUP(Tabla15[[#This Row],[cedula]],MINC_022025[CATEGORIA_PROPIA],MINC_022025[FECHA_INGRESO_PRIMER_CARGO],_xlfn.XLOOKUP(Tabla15[[#This Row],[COD]],TNOMINA[CODIGO],TNOMINA[nombre]))</f>
        <v>JOSE MANUEL ENCARNACION CAMACHO</v>
      </c>
      <c r="I1354" s="21" t="str">
        <f>_xlfn.XLOOKUP(Tabla15[[#This Row],[cedula]],MINC_022025[CATEGORIA_PROPIA],MINC_022025[CARGO],_xlfn.XLOOKUP(Tabla15[[#This Row],[COD]],TNOMINA[CODIGO],TNOMINA[cargo]))</f>
        <v>SEGURIDAD MILITAR</v>
      </c>
      <c r="J1354" s="21" t="str">
        <f>_xlfn.XLOOKUP(Tabla15[[#This Row],[cedula]],MINC_022025[NUMERO_DOCUMENTO],MINC_022025[LUGAR_FUNCIONES])</f>
        <v>MINISTERIO DE CULTURA</v>
      </c>
      <c r="K135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4" s="21" t="str">
        <f>_xlfn.XLOOKUP(Tabla15[[#This Row],[CARGO]],TSIMPLIFICADO[CARGO],TSIMPLIFICADO[CATEGORIA DEL SERVIDOR],Tabla15[[#This Row],[TIPO]])</f>
        <v>SEGURIDAD</v>
      </c>
      <c r="M1354" s="21" t="str">
        <f>IF(Tabla15[[#This Row],[CTA]]="2.1.1.3.01","TRAMITE DE PENSION",IF(Tabla15[[#This Row],[CAT1]]&lt;&gt;"",Tabla15[[#This Row],[CAT1]],Tabla15[[#This Row],[CAT2]]))</f>
        <v>SEGURIDAD</v>
      </c>
      <c r="N1354" s="86" t="str">
        <f>_xlfn.XLOOKUP(Tabla15[[#This Row],[cedula]],TFECHA[cedula],TFECHA[desde],"")</f>
        <v/>
      </c>
      <c r="O1354" s="86" t="str">
        <f>_xlfn.XLOOKUP(Tabla15[[#This Row],[cedula]],TFECHA[cedula],TFECHA[hasta],"")</f>
        <v/>
      </c>
      <c r="P1354" s="34">
        <f>_xlfn.XLOOKUP(Tabla15[[#This Row],[COD]],TNOMINA[CODIGO],TNOMINA[sbruto])</f>
        <v>10000</v>
      </c>
      <c r="Q1354" s="34">
        <f>_xlfn.XLOOKUP(Tabla15[[#This Row],[COD]],TNOMINA[CODIGO],TNOMINA[ISR])</f>
        <v>0</v>
      </c>
      <c r="R1354" s="34">
        <f>_xlfn.XLOOKUP(Tabla15[[#This Row],[COD]],TNOMINA[CODIGO],TNOMINA[SFS])</f>
        <v>0</v>
      </c>
      <c r="S1354" s="34">
        <f>_xlfn.XLOOKUP(Tabla15[[#This Row],[COD]],TNOMINA[CODIGO],TNOMINA[AFP])</f>
        <v>0</v>
      </c>
      <c r="T1354" s="34">
        <f>_xlfn.XLOOKUP(Tabla15[[#This Row],[COD]],TNOMINA[CODIGO],TNOMINA[Otros Descuentos])</f>
        <v>0</v>
      </c>
      <c r="U1354" s="34">
        <f>_xlfn.XLOOKUP(Tabla15[[#This Row],[COD]],TNOMINA[CODIGO],TNOMINA[sneto])</f>
        <v>10000</v>
      </c>
      <c r="V1354" s="21" t="str" cm="1">
        <f t="array" ref="V1354">_xlfn.XLOOKUP(Tabla15[[#This Row],[cedula]],MINC_022025[NUMERO_DOCUMENTO],LEFT(MINC_022025[GENERO],1))</f>
        <v>M</v>
      </c>
      <c r="W1354" s="56" t="str">
        <f>_xlfn.XLOOKUP(Tabla15[[#This Row],[DIRECCIÓN O DEPARTAMENTO]],MINC_022025[LUGAR_FUNCIONES],MINC_022025[LUGAR_FUNCIONES_CODIGO])</f>
        <v>01.83</v>
      </c>
      <c r="X1354" s="21">
        <f>LEN(Tabla15[[#This Row],[CODIGO LUGAR]])</f>
        <v>5</v>
      </c>
      <c r="Y1354" s="21" cm="1">
        <f t="array" ref="Y1354">_xlfn.IFS(Tabla15[[#This Row],[LARGO]]=5,1,Tabla15[[#This Row],[LARGO]]=8,2,Tabla15[[#This Row],[LARGO]]=11,3,Tabla15[[#This Row],[LARGO]]=14,4,Tabla15[[#This Row],[LARGO]]=17,5,Tabla15[[#This Row],[LARGO]]=20,6)</f>
        <v>1</v>
      </c>
    </row>
    <row r="1355" spans="1:25">
      <c r="A1355" s="42" t="str">
        <f>Tabla15[[#This Row],[cedula]]&amp;Tabla15[[#This Row],[CTA]]&amp;Tabla15[[#This Row],[prog]]</f>
        <v>402156599842.1.2.2.0501</v>
      </c>
      <c r="B1355" s="21" t="s">
        <v>1788</v>
      </c>
      <c r="C1355" s="59" t="s">
        <v>1807</v>
      </c>
      <c r="D1355" s="59" t="s">
        <v>5730</v>
      </c>
      <c r="E1355" s="59" t="s">
        <v>5731</v>
      </c>
      <c r="F1355" s="59" t="s">
        <v>211</v>
      </c>
      <c r="G1355" s="59" t="s">
        <v>5852</v>
      </c>
      <c r="H1355" s="21" t="str">
        <f>_xlfn.XLOOKUP(Tabla15[[#This Row],[cedula]],MINC_022025[CATEGORIA_PROPIA],MINC_022025[FECHA_INGRESO_PRIMER_CARGO],_xlfn.XLOOKUP(Tabla15[[#This Row],[COD]],TNOMINA[CODIGO],TNOMINA[nombre]))</f>
        <v>JOSE MARIA FIGUEREO FELIZ</v>
      </c>
      <c r="I1355" s="21" t="str">
        <f>_xlfn.XLOOKUP(Tabla15[[#This Row],[cedula]],MINC_022025[CATEGORIA_PROPIA],MINC_022025[CARGO],_xlfn.XLOOKUP(Tabla15[[#This Row],[COD]],TNOMINA[CODIGO],TNOMINA[cargo]))</f>
        <v>SEGURIDAD MILITAR</v>
      </c>
      <c r="J1355" s="21" t="str">
        <f>_xlfn.XLOOKUP(Tabla15[[#This Row],[cedula]],MINC_022025[NUMERO_DOCUMENTO],MINC_022025[LUGAR_FUNCIONES])</f>
        <v>MINISTERIO DE CULTURA</v>
      </c>
      <c r="K135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5" s="21" t="str">
        <f>_xlfn.XLOOKUP(Tabla15[[#This Row],[CARGO]],TSIMPLIFICADO[CARGO],TSIMPLIFICADO[CATEGORIA DEL SERVIDOR],Tabla15[[#This Row],[TIPO]])</f>
        <v>SEGURIDAD</v>
      </c>
      <c r="M1355" s="21" t="str">
        <f>IF(Tabla15[[#This Row],[CTA]]="2.1.1.3.01","TRAMITE DE PENSION",IF(Tabla15[[#This Row],[CAT1]]&lt;&gt;"",Tabla15[[#This Row],[CAT1]],Tabla15[[#This Row],[CAT2]]))</f>
        <v>SEGURIDAD</v>
      </c>
      <c r="N1355" s="86" t="str">
        <f>_xlfn.XLOOKUP(Tabla15[[#This Row],[cedula]],TFECHA[cedula],TFECHA[desde],"")</f>
        <v/>
      </c>
      <c r="O1355" s="86" t="str">
        <f>_xlfn.XLOOKUP(Tabla15[[#This Row],[cedula]],TFECHA[cedula],TFECHA[hasta],"")</f>
        <v/>
      </c>
      <c r="P1355" s="34">
        <f>_xlfn.XLOOKUP(Tabla15[[#This Row],[COD]],TNOMINA[CODIGO],TNOMINA[sbruto])</f>
        <v>10000</v>
      </c>
      <c r="Q1355" s="34">
        <f>_xlfn.XLOOKUP(Tabla15[[#This Row],[COD]],TNOMINA[CODIGO],TNOMINA[ISR])</f>
        <v>0</v>
      </c>
      <c r="R1355" s="34">
        <f>_xlfn.XLOOKUP(Tabla15[[#This Row],[COD]],TNOMINA[CODIGO],TNOMINA[SFS])</f>
        <v>0</v>
      </c>
      <c r="S1355" s="34">
        <f>_xlfn.XLOOKUP(Tabla15[[#This Row],[COD]],TNOMINA[CODIGO],TNOMINA[AFP])</f>
        <v>0</v>
      </c>
      <c r="T1355" s="34">
        <f>_xlfn.XLOOKUP(Tabla15[[#This Row],[COD]],TNOMINA[CODIGO],TNOMINA[Otros Descuentos])</f>
        <v>0</v>
      </c>
      <c r="U1355" s="34">
        <f>_xlfn.XLOOKUP(Tabla15[[#This Row],[COD]],TNOMINA[CODIGO],TNOMINA[sneto])</f>
        <v>10000</v>
      </c>
      <c r="V1355" s="21" t="str" cm="1">
        <f t="array" ref="V1355">_xlfn.XLOOKUP(Tabla15[[#This Row],[cedula]],MINC_022025[NUMERO_DOCUMENTO],LEFT(MINC_022025[GENERO],1))</f>
        <v>F</v>
      </c>
      <c r="W1355" s="56" t="str">
        <f>_xlfn.XLOOKUP(Tabla15[[#This Row],[DIRECCIÓN O DEPARTAMENTO]],MINC_022025[LUGAR_FUNCIONES],MINC_022025[LUGAR_FUNCIONES_CODIGO])</f>
        <v>01.83</v>
      </c>
      <c r="X1355" s="21">
        <f>LEN(Tabla15[[#This Row],[CODIGO LUGAR]])</f>
        <v>5</v>
      </c>
      <c r="Y1355" s="21" cm="1">
        <f t="array" ref="Y1355">_xlfn.IFS(Tabla15[[#This Row],[LARGO]]=5,1,Tabla15[[#This Row],[LARGO]]=8,2,Tabla15[[#This Row],[LARGO]]=11,3,Tabla15[[#This Row],[LARGO]]=14,4,Tabla15[[#This Row],[LARGO]]=17,5,Tabla15[[#This Row],[LARGO]]=20,6)</f>
        <v>1</v>
      </c>
    </row>
    <row r="1356" spans="1:25">
      <c r="A1356" s="42" t="str">
        <f>Tabla15[[#This Row],[cedula]]&amp;Tabla15[[#This Row],[CTA]]&amp;Tabla15[[#This Row],[prog]]</f>
        <v>402249912462.1.2.2.0501</v>
      </c>
      <c r="B1356" s="21" t="s">
        <v>1788</v>
      </c>
      <c r="C1356" s="59" t="s">
        <v>1807</v>
      </c>
      <c r="D1356" s="59" t="s">
        <v>5730</v>
      </c>
      <c r="E1356" s="59" t="s">
        <v>5731</v>
      </c>
      <c r="F1356" s="59" t="s">
        <v>211</v>
      </c>
      <c r="G1356" s="59" t="s">
        <v>2920</v>
      </c>
      <c r="H1356" s="21" t="str">
        <f>_xlfn.XLOOKUP(Tabla15[[#This Row],[cedula]],MINC_022025[CATEGORIA_PROPIA],MINC_022025[FECHA_INGRESO_PRIMER_CARGO],_xlfn.XLOOKUP(Tabla15[[#This Row],[COD]],TNOMINA[CODIGO],TNOMINA[nombre]))</f>
        <v>JOSE RAMON ALMONTE VARGAS</v>
      </c>
      <c r="I1356" s="21" t="str">
        <f>_xlfn.XLOOKUP(Tabla15[[#This Row],[cedula]],MINC_022025[CATEGORIA_PROPIA],MINC_022025[CARGO],_xlfn.XLOOKUP(Tabla15[[#This Row],[COD]],TNOMINA[CODIGO],TNOMINA[cargo]))</f>
        <v>SEGURIDAD MILITAR</v>
      </c>
      <c r="J1356" s="21" t="str">
        <f>_xlfn.XLOOKUP(Tabla15[[#This Row],[cedula]],MINC_022025[NUMERO_DOCUMENTO],MINC_022025[LUGAR_FUNCIONES])</f>
        <v>MINISTERIO DE CULTURA</v>
      </c>
      <c r="K135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6" s="21" t="str">
        <f>_xlfn.XLOOKUP(Tabla15[[#This Row],[CARGO]],TSIMPLIFICADO[CARGO],TSIMPLIFICADO[CATEGORIA DEL SERVIDOR],Tabla15[[#This Row],[TIPO]])</f>
        <v>SEGURIDAD</v>
      </c>
      <c r="M1356" s="21" t="str">
        <f>IF(Tabla15[[#This Row],[CTA]]="2.1.1.3.01","TRAMITE DE PENSION",IF(Tabla15[[#This Row],[CAT1]]&lt;&gt;"",Tabla15[[#This Row],[CAT1]],Tabla15[[#This Row],[CAT2]]))</f>
        <v>SEGURIDAD</v>
      </c>
      <c r="N1356" s="86" t="str">
        <f>_xlfn.XLOOKUP(Tabla15[[#This Row],[cedula]],TFECHA[cedula],TFECHA[desde],"")</f>
        <v/>
      </c>
      <c r="O1356" s="86" t="str">
        <f>_xlfn.XLOOKUP(Tabla15[[#This Row],[cedula]],TFECHA[cedula],TFECHA[hasta],"")</f>
        <v/>
      </c>
      <c r="P1356" s="34">
        <f>_xlfn.XLOOKUP(Tabla15[[#This Row],[COD]],TNOMINA[CODIGO],TNOMINA[sbruto])</f>
        <v>10000</v>
      </c>
      <c r="Q1356" s="34">
        <f>_xlfn.XLOOKUP(Tabla15[[#This Row],[COD]],TNOMINA[CODIGO],TNOMINA[ISR])</f>
        <v>0</v>
      </c>
      <c r="R1356" s="34">
        <f>_xlfn.XLOOKUP(Tabla15[[#This Row],[COD]],TNOMINA[CODIGO],TNOMINA[SFS])</f>
        <v>0</v>
      </c>
      <c r="S1356" s="34">
        <f>_xlfn.XLOOKUP(Tabla15[[#This Row],[COD]],TNOMINA[CODIGO],TNOMINA[AFP])</f>
        <v>0</v>
      </c>
      <c r="T1356" s="34">
        <f>_xlfn.XLOOKUP(Tabla15[[#This Row],[COD]],TNOMINA[CODIGO],TNOMINA[Otros Descuentos])</f>
        <v>0</v>
      </c>
      <c r="U1356" s="34">
        <f>_xlfn.XLOOKUP(Tabla15[[#This Row],[COD]],TNOMINA[CODIGO],TNOMINA[sneto])</f>
        <v>10000</v>
      </c>
      <c r="V1356" s="21" t="str" cm="1">
        <f t="array" ref="V1356">_xlfn.XLOOKUP(Tabla15[[#This Row],[cedula]],MINC_022025[NUMERO_DOCUMENTO],LEFT(MINC_022025[GENERO],1))</f>
        <v>M</v>
      </c>
      <c r="W1356" s="56" t="str">
        <f>_xlfn.XLOOKUP(Tabla15[[#This Row],[DIRECCIÓN O DEPARTAMENTO]],MINC_022025[LUGAR_FUNCIONES],MINC_022025[LUGAR_FUNCIONES_CODIGO])</f>
        <v>01.83</v>
      </c>
      <c r="X1356" s="21">
        <f>LEN(Tabla15[[#This Row],[CODIGO LUGAR]])</f>
        <v>5</v>
      </c>
      <c r="Y1356" s="21" cm="1">
        <f t="array" ref="Y1356">_xlfn.IFS(Tabla15[[#This Row],[LARGO]]=5,1,Tabla15[[#This Row],[LARGO]]=8,2,Tabla15[[#This Row],[LARGO]]=11,3,Tabla15[[#This Row],[LARGO]]=14,4,Tabla15[[#This Row],[LARGO]]=17,5,Tabla15[[#This Row],[LARGO]]=20,6)</f>
        <v>1</v>
      </c>
    </row>
    <row r="1357" spans="1:25">
      <c r="A1357" s="42" t="str">
        <f>Tabla15[[#This Row],[cedula]]&amp;Tabla15[[#This Row],[CTA]]&amp;Tabla15[[#This Row],[prog]]</f>
        <v>402411726552.1.2.2.0501</v>
      </c>
      <c r="B1357" s="21" t="s">
        <v>1788</v>
      </c>
      <c r="C1357" s="59" t="s">
        <v>1807</v>
      </c>
      <c r="D1357" s="59" t="s">
        <v>5730</v>
      </c>
      <c r="E1357" s="59" t="s">
        <v>5731</v>
      </c>
      <c r="F1357" s="59" t="s">
        <v>211</v>
      </c>
      <c r="G1357" s="59" t="s">
        <v>2715</v>
      </c>
      <c r="H1357" s="21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1357" s="21" t="str">
        <f>_xlfn.XLOOKUP(Tabla15[[#This Row],[cedula]],MINC_022025[CATEGORIA_PROPIA],MINC_022025[CARGO],_xlfn.XLOOKUP(Tabla15[[#This Row],[COD]],TNOMINA[CODIGO],TNOMINA[cargo]))</f>
        <v>SEGURIDAD MILITAR</v>
      </c>
      <c r="J1357" s="21" t="str">
        <f>_xlfn.XLOOKUP(Tabla15[[#This Row],[cedula]],MINC_022025[NUMERO_DOCUMENTO],MINC_022025[LUGAR_FUNCIONES])</f>
        <v>MINISTERIO DE CULTURA</v>
      </c>
      <c r="K135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7" s="21" t="str">
        <f>_xlfn.XLOOKUP(Tabla15[[#This Row],[CARGO]],TSIMPLIFICADO[CARGO],TSIMPLIFICADO[CATEGORIA DEL SERVIDOR],Tabla15[[#This Row],[TIPO]])</f>
        <v>SEGURIDAD</v>
      </c>
      <c r="M1357" s="21" t="str">
        <f>IF(Tabla15[[#This Row],[CTA]]="2.1.1.3.01","TRAMITE DE PENSION",IF(Tabla15[[#This Row],[CAT1]]&lt;&gt;"",Tabla15[[#This Row],[CAT1]],Tabla15[[#This Row],[CAT2]]))</f>
        <v>SEGURIDAD</v>
      </c>
      <c r="N1357" s="86" t="str">
        <f>_xlfn.XLOOKUP(Tabla15[[#This Row],[cedula]],TFECHA[cedula],TFECHA[desde],"")</f>
        <v/>
      </c>
      <c r="O1357" s="86" t="str">
        <f>_xlfn.XLOOKUP(Tabla15[[#This Row],[cedula]],TFECHA[cedula],TFECHA[hasta],"")</f>
        <v/>
      </c>
      <c r="P1357" s="34">
        <f>_xlfn.XLOOKUP(Tabla15[[#This Row],[COD]],TNOMINA[CODIGO],TNOMINA[sbruto])</f>
        <v>10000</v>
      </c>
      <c r="Q1357" s="34">
        <f>_xlfn.XLOOKUP(Tabla15[[#This Row],[COD]],TNOMINA[CODIGO],TNOMINA[ISR])</f>
        <v>0</v>
      </c>
      <c r="R1357" s="34">
        <f>_xlfn.XLOOKUP(Tabla15[[#This Row],[COD]],TNOMINA[CODIGO],TNOMINA[SFS])</f>
        <v>0</v>
      </c>
      <c r="S1357" s="34">
        <f>_xlfn.XLOOKUP(Tabla15[[#This Row],[COD]],TNOMINA[CODIGO],TNOMINA[AFP])</f>
        <v>0</v>
      </c>
      <c r="T1357" s="34">
        <f>_xlfn.XLOOKUP(Tabla15[[#This Row],[COD]],TNOMINA[CODIGO],TNOMINA[Otros Descuentos])</f>
        <v>0</v>
      </c>
      <c r="U1357" s="34">
        <f>_xlfn.XLOOKUP(Tabla15[[#This Row],[COD]],TNOMINA[CODIGO],TNOMINA[sneto])</f>
        <v>10000</v>
      </c>
      <c r="V1357" s="21" t="str" cm="1">
        <f t="array" ref="V1357">_xlfn.XLOOKUP(Tabla15[[#This Row],[cedula]],MINC_022025[NUMERO_DOCUMENTO],LEFT(MINC_022025[GENERO],1))</f>
        <v>F</v>
      </c>
      <c r="W1357" s="56" t="str">
        <f>_xlfn.XLOOKUP(Tabla15[[#This Row],[DIRECCIÓN O DEPARTAMENTO]],MINC_022025[LUGAR_FUNCIONES],MINC_022025[LUGAR_FUNCIONES_CODIGO])</f>
        <v>01.83</v>
      </c>
      <c r="X1357" s="21">
        <f>LEN(Tabla15[[#This Row],[CODIGO LUGAR]])</f>
        <v>5</v>
      </c>
      <c r="Y1357" s="21" cm="1">
        <f t="array" ref="Y1357">_xlfn.IFS(Tabla15[[#This Row],[LARGO]]=5,1,Tabla15[[#This Row],[LARGO]]=8,2,Tabla15[[#This Row],[LARGO]]=11,3,Tabla15[[#This Row],[LARGO]]=14,4,Tabla15[[#This Row],[LARGO]]=17,5,Tabla15[[#This Row],[LARGO]]=20,6)</f>
        <v>1</v>
      </c>
    </row>
    <row r="1358" spans="1:25">
      <c r="A1358" s="42" t="str">
        <f>Tabla15[[#This Row],[cedula]]&amp;Tabla15[[#This Row],[CTA]]&amp;Tabla15[[#This Row],[prog]]</f>
        <v>016001501872.1.2.2.0501</v>
      </c>
      <c r="B1358" s="21" t="s">
        <v>1788</v>
      </c>
      <c r="C1358" s="59" t="s">
        <v>1807</v>
      </c>
      <c r="D1358" s="59" t="s">
        <v>5730</v>
      </c>
      <c r="E1358" s="59" t="s">
        <v>5731</v>
      </c>
      <c r="F1358" s="59" t="s">
        <v>211</v>
      </c>
      <c r="G1358" s="59" t="s">
        <v>2346</v>
      </c>
      <c r="H1358" s="21" t="str">
        <f>_xlfn.XLOOKUP(Tabla15[[#This Row],[cedula]],MINC_022025[CATEGORIA_PROPIA],MINC_022025[FECHA_INGRESO_PRIMER_CARGO],_xlfn.XLOOKUP(Tabla15[[#This Row],[COD]],TNOMINA[CODIGO],TNOMINA[nombre]))</f>
        <v>JOSELITO JAQUEZ MONTES DE OCA</v>
      </c>
      <c r="I1358" s="21" t="str">
        <f>_xlfn.XLOOKUP(Tabla15[[#This Row],[cedula]],MINC_022025[CATEGORIA_PROPIA],MINC_022025[CARGO],_xlfn.XLOOKUP(Tabla15[[#This Row],[COD]],TNOMINA[CODIGO],TNOMINA[cargo]))</f>
        <v>SEGURIDAD MILITAR</v>
      </c>
      <c r="J1358" s="21" t="str">
        <f>_xlfn.XLOOKUP(Tabla15[[#This Row],[cedula]],MINC_022025[NUMERO_DOCUMENTO],MINC_022025[LUGAR_FUNCIONES])</f>
        <v>MINISTERIO DE CULTURA</v>
      </c>
      <c r="K135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8" s="21" t="str">
        <f>_xlfn.XLOOKUP(Tabla15[[#This Row],[CARGO]],TSIMPLIFICADO[CARGO],TSIMPLIFICADO[CATEGORIA DEL SERVIDOR],Tabla15[[#This Row],[TIPO]])</f>
        <v>SEGURIDAD</v>
      </c>
      <c r="M1358" s="21" t="str">
        <f>IF(Tabla15[[#This Row],[CTA]]="2.1.1.3.01","TRAMITE DE PENSION",IF(Tabla15[[#This Row],[CAT1]]&lt;&gt;"",Tabla15[[#This Row],[CAT1]],Tabla15[[#This Row],[CAT2]]))</f>
        <v>SEGURIDAD</v>
      </c>
      <c r="N1358" s="86" t="str">
        <f>_xlfn.XLOOKUP(Tabla15[[#This Row],[cedula]],TFECHA[cedula],TFECHA[desde],"")</f>
        <v/>
      </c>
      <c r="O1358" s="86" t="str">
        <f>_xlfn.XLOOKUP(Tabla15[[#This Row],[cedula]],TFECHA[cedula],TFECHA[hasta],"")</f>
        <v/>
      </c>
      <c r="P1358" s="34">
        <f>_xlfn.XLOOKUP(Tabla15[[#This Row],[COD]],TNOMINA[CODIGO],TNOMINA[sbruto])</f>
        <v>10000</v>
      </c>
      <c r="Q1358" s="34">
        <f>_xlfn.XLOOKUP(Tabla15[[#This Row],[COD]],TNOMINA[CODIGO],TNOMINA[ISR])</f>
        <v>0</v>
      </c>
      <c r="R1358" s="34">
        <f>_xlfn.XLOOKUP(Tabla15[[#This Row],[COD]],TNOMINA[CODIGO],TNOMINA[SFS])</f>
        <v>0</v>
      </c>
      <c r="S1358" s="34">
        <f>_xlfn.XLOOKUP(Tabla15[[#This Row],[COD]],TNOMINA[CODIGO],TNOMINA[AFP])</f>
        <v>0</v>
      </c>
      <c r="T1358" s="34">
        <f>_xlfn.XLOOKUP(Tabla15[[#This Row],[COD]],TNOMINA[CODIGO],TNOMINA[Otros Descuentos])</f>
        <v>0</v>
      </c>
      <c r="U1358" s="34">
        <f>_xlfn.XLOOKUP(Tabla15[[#This Row],[COD]],TNOMINA[CODIGO],TNOMINA[sneto])</f>
        <v>10000</v>
      </c>
      <c r="V1358" s="21" t="str" cm="1">
        <f t="array" ref="V1358">_xlfn.XLOOKUP(Tabla15[[#This Row],[cedula]],MINC_022025[NUMERO_DOCUMENTO],LEFT(MINC_022025[GENERO],1))</f>
        <v>M</v>
      </c>
      <c r="W1358" s="56" t="str">
        <f>_xlfn.XLOOKUP(Tabla15[[#This Row],[DIRECCIÓN O DEPARTAMENTO]],MINC_022025[LUGAR_FUNCIONES],MINC_022025[LUGAR_FUNCIONES_CODIGO])</f>
        <v>01.83</v>
      </c>
      <c r="X1358" s="21">
        <f>LEN(Tabla15[[#This Row],[CODIGO LUGAR]])</f>
        <v>5</v>
      </c>
      <c r="Y1358" s="21" cm="1">
        <f t="array" ref="Y1358">_xlfn.IFS(Tabla15[[#This Row],[LARGO]]=5,1,Tabla15[[#This Row],[LARGO]]=8,2,Tabla15[[#This Row],[LARGO]]=11,3,Tabla15[[#This Row],[LARGO]]=14,4,Tabla15[[#This Row],[LARGO]]=17,5,Tabla15[[#This Row],[LARGO]]=20,6)</f>
        <v>1</v>
      </c>
    </row>
    <row r="1359" spans="1:25">
      <c r="A1359" s="42" t="str">
        <f>Tabla15[[#This Row],[cedula]]&amp;Tabla15[[#This Row],[CTA]]&amp;Tabla15[[#This Row],[prog]]</f>
        <v>402298921182.1.2.2.0501</v>
      </c>
      <c r="B1359" s="21" t="s">
        <v>1788</v>
      </c>
      <c r="C1359" s="59" t="s">
        <v>1807</v>
      </c>
      <c r="D1359" s="59" t="s">
        <v>5730</v>
      </c>
      <c r="E1359" s="59" t="s">
        <v>5731</v>
      </c>
      <c r="F1359" s="59" t="s">
        <v>211</v>
      </c>
      <c r="G1359" s="59" t="s">
        <v>2602</v>
      </c>
      <c r="H1359" s="21" t="str">
        <f>_xlfn.XLOOKUP(Tabla15[[#This Row],[cedula]],MINC_022025[CATEGORIA_PROPIA],MINC_022025[FECHA_INGRESO_PRIMER_CARGO],_xlfn.XLOOKUP(Tabla15[[#This Row],[COD]],TNOMINA[CODIGO],TNOMINA[nombre]))</f>
        <v>JOVINE SEBASTIAN LUNA GARCIA</v>
      </c>
      <c r="I1359" s="21" t="str">
        <f>_xlfn.XLOOKUP(Tabla15[[#This Row],[cedula]],MINC_022025[CATEGORIA_PROPIA],MINC_022025[CARGO],_xlfn.XLOOKUP(Tabla15[[#This Row],[COD]],TNOMINA[CODIGO],TNOMINA[cargo]))</f>
        <v>SEGURIDAD MILITAR</v>
      </c>
      <c r="J1359" s="21" t="str">
        <f>_xlfn.XLOOKUP(Tabla15[[#This Row],[cedula]],MINC_022025[NUMERO_DOCUMENTO],MINC_022025[LUGAR_FUNCIONES])</f>
        <v>MINISTERIO DE CULTURA</v>
      </c>
      <c r="K135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59" s="21" t="str">
        <f>_xlfn.XLOOKUP(Tabla15[[#This Row],[CARGO]],TSIMPLIFICADO[CARGO],TSIMPLIFICADO[CATEGORIA DEL SERVIDOR],Tabla15[[#This Row],[TIPO]])</f>
        <v>SEGURIDAD</v>
      </c>
      <c r="M1359" s="21" t="str">
        <f>IF(Tabla15[[#This Row],[CTA]]="2.1.1.3.01","TRAMITE DE PENSION",IF(Tabla15[[#This Row],[CAT1]]&lt;&gt;"",Tabla15[[#This Row],[CAT1]],Tabla15[[#This Row],[CAT2]]))</f>
        <v>SEGURIDAD</v>
      </c>
      <c r="N1359" s="86" t="str">
        <f>_xlfn.XLOOKUP(Tabla15[[#This Row],[cedula]],TFECHA[cedula],TFECHA[desde],"")</f>
        <v/>
      </c>
      <c r="O1359" s="86" t="str">
        <f>_xlfn.XLOOKUP(Tabla15[[#This Row],[cedula]],TFECHA[cedula],TFECHA[hasta],"")</f>
        <v/>
      </c>
      <c r="P1359" s="34">
        <f>_xlfn.XLOOKUP(Tabla15[[#This Row],[COD]],TNOMINA[CODIGO],TNOMINA[sbruto])</f>
        <v>10000</v>
      </c>
      <c r="Q1359" s="34">
        <f>_xlfn.XLOOKUP(Tabla15[[#This Row],[COD]],TNOMINA[CODIGO],TNOMINA[ISR])</f>
        <v>0</v>
      </c>
      <c r="R1359" s="34">
        <f>_xlfn.XLOOKUP(Tabla15[[#This Row],[COD]],TNOMINA[CODIGO],TNOMINA[SFS])</f>
        <v>0</v>
      </c>
      <c r="S1359" s="34">
        <f>_xlfn.XLOOKUP(Tabla15[[#This Row],[COD]],TNOMINA[CODIGO],TNOMINA[AFP])</f>
        <v>0</v>
      </c>
      <c r="T1359" s="34">
        <f>_xlfn.XLOOKUP(Tabla15[[#This Row],[COD]],TNOMINA[CODIGO],TNOMINA[Otros Descuentos])</f>
        <v>0</v>
      </c>
      <c r="U1359" s="34">
        <f>_xlfn.XLOOKUP(Tabla15[[#This Row],[COD]],TNOMINA[CODIGO],TNOMINA[sneto])</f>
        <v>10000</v>
      </c>
      <c r="V1359" s="21" t="str" cm="1">
        <f t="array" ref="V1359">_xlfn.XLOOKUP(Tabla15[[#This Row],[cedula]],MINC_022025[NUMERO_DOCUMENTO],LEFT(MINC_022025[GENERO],1))</f>
        <v>M</v>
      </c>
      <c r="W1359" s="56" t="str">
        <f>_xlfn.XLOOKUP(Tabla15[[#This Row],[DIRECCIÓN O DEPARTAMENTO]],MINC_022025[LUGAR_FUNCIONES],MINC_022025[LUGAR_FUNCIONES_CODIGO])</f>
        <v>01.83</v>
      </c>
      <c r="X1359" s="21">
        <f>LEN(Tabla15[[#This Row],[CODIGO LUGAR]])</f>
        <v>5</v>
      </c>
      <c r="Y1359" s="21" cm="1">
        <f t="array" ref="Y1359">_xlfn.IFS(Tabla15[[#This Row],[LARGO]]=5,1,Tabla15[[#This Row],[LARGO]]=8,2,Tabla15[[#This Row],[LARGO]]=11,3,Tabla15[[#This Row],[LARGO]]=14,4,Tabla15[[#This Row],[LARGO]]=17,5,Tabla15[[#This Row],[LARGO]]=20,6)</f>
        <v>1</v>
      </c>
    </row>
    <row r="1360" spans="1:25">
      <c r="A1360" s="42" t="str">
        <f>Tabla15[[#This Row],[cedula]]&amp;Tabla15[[#This Row],[CTA]]&amp;Tabla15[[#This Row],[prog]]</f>
        <v>402369009122.1.2.2.0501</v>
      </c>
      <c r="B1360" s="21" t="s">
        <v>1788</v>
      </c>
      <c r="C1360" s="59" t="s">
        <v>1807</v>
      </c>
      <c r="D1360" s="59" t="s">
        <v>5730</v>
      </c>
      <c r="E1360" s="59" t="s">
        <v>5731</v>
      </c>
      <c r="F1360" s="59" t="s">
        <v>211</v>
      </c>
      <c r="G1360" s="59" t="s">
        <v>2603</v>
      </c>
      <c r="H1360" s="21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1360" s="21" t="str">
        <f>_xlfn.XLOOKUP(Tabla15[[#This Row],[cedula]],MINC_022025[CATEGORIA_PROPIA],MINC_022025[CARGO],_xlfn.XLOOKUP(Tabla15[[#This Row],[COD]],TNOMINA[CODIGO],TNOMINA[cargo]))</f>
        <v>SEGURIDAD MILITAR</v>
      </c>
      <c r="J1360" s="21" t="str">
        <f>_xlfn.XLOOKUP(Tabla15[[#This Row],[cedula]],MINC_022025[NUMERO_DOCUMENTO],MINC_022025[LUGAR_FUNCIONES])</f>
        <v>MINISTERIO DE CULTURA</v>
      </c>
      <c r="K136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0" s="21" t="str">
        <f>_xlfn.XLOOKUP(Tabla15[[#This Row],[CARGO]],TSIMPLIFICADO[CARGO],TSIMPLIFICADO[CATEGORIA DEL SERVIDOR],Tabla15[[#This Row],[TIPO]])</f>
        <v>SEGURIDAD</v>
      </c>
      <c r="M1360" s="21" t="str">
        <f>IF(Tabla15[[#This Row],[CTA]]="2.1.1.3.01","TRAMITE DE PENSION",IF(Tabla15[[#This Row],[CAT1]]&lt;&gt;"",Tabla15[[#This Row],[CAT1]],Tabla15[[#This Row],[CAT2]]))</f>
        <v>SEGURIDAD</v>
      </c>
      <c r="N1360" s="86" t="str">
        <f>_xlfn.XLOOKUP(Tabla15[[#This Row],[cedula]],TFECHA[cedula],TFECHA[desde],"")</f>
        <v/>
      </c>
      <c r="O1360" s="86" t="str">
        <f>_xlfn.XLOOKUP(Tabla15[[#This Row],[cedula]],TFECHA[cedula],TFECHA[hasta],"")</f>
        <v/>
      </c>
      <c r="P1360" s="34">
        <f>_xlfn.XLOOKUP(Tabla15[[#This Row],[COD]],TNOMINA[CODIGO],TNOMINA[sbruto])</f>
        <v>10000</v>
      </c>
      <c r="Q1360" s="34">
        <f>_xlfn.XLOOKUP(Tabla15[[#This Row],[COD]],TNOMINA[CODIGO],TNOMINA[ISR])</f>
        <v>0</v>
      </c>
      <c r="R1360" s="34">
        <f>_xlfn.XLOOKUP(Tabla15[[#This Row],[COD]],TNOMINA[CODIGO],TNOMINA[SFS])</f>
        <v>0</v>
      </c>
      <c r="S1360" s="34">
        <f>_xlfn.XLOOKUP(Tabla15[[#This Row],[COD]],TNOMINA[CODIGO],TNOMINA[AFP])</f>
        <v>0</v>
      </c>
      <c r="T1360" s="34">
        <f>_xlfn.XLOOKUP(Tabla15[[#This Row],[COD]],TNOMINA[CODIGO],TNOMINA[Otros Descuentos])</f>
        <v>0</v>
      </c>
      <c r="U1360" s="34">
        <f>_xlfn.XLOOKUP(Tabla15[[#This Row],[COD]],TNOMINA[CODIGO],TNOMINA[sneto])</f>
        <v>10000</v>
      </c>
      <c r="V1360" s="21" t="str" cm="1">
        <f t="array" ref="V1360">_xlfn.XLOOKUP(Tabla15[[#This Row],[cedula]],MINC_022025[NUMERO_DOCUMENTO],LEFT(MINC_022025[GENERO],1))</f>
        <v>M</v>
      </c>
      <c r="W1360" s="56" t="str">
        <f>_xlfn.XLOOKUP(Tabla15[[#This Row],[DIRECCIÓN O DEPARTAMENTO]],MINC_022025[LUGAR_FUNCIONES],MINC_022025[LUGAR_FUNCIONES_CODIGO])</f>
        <v>01.83</v>
      </c>
      <c r="X1360" s="21">
        <f>LEN(Tabla15[[#This Row],[CODIGO LUGAR]])</f>
        <v>5</v>
      </c>
      <c r="Y1360" s="21" cm="1">
        <f t="array" ref="Y1360">_xlfn.IFS(Tabla15[[#This Row],[LARGO]]=5,1,Tabla15[[#This Row],[LARGO]]=8,2,Tabla15[[#This Row],[LARGO]]=11,3,Tabla15[[#This Row],[LARGO]]=14,4,Tabla15[[#This Row],[LARGO]]=17,5,Tabla15[[#This Row],[LARGO]]=20,6)</f>
        <v>1</v>
      </c>
    </row>
    <row r="1361" spans="1:25">
      <c r="A1361" s="42" t="str">
        <f>Tabla15[[#This Row],[cedula]]&amp;Tabla15[[#This Row],[CTA]]&amp;Tabla15[[#This Row],[prog]]</f>
        <v>001175155852.1.2.2.0501</v>
      </c>
      <c r="B1361" s="21" t="s">
        <v>1788</v>
      </c>
      <c r="C1361" s="59" t="s">
        <v>1807</v>
      </c>
      <c r="D1361" s="59" t="s">
        <v>5730</v>
      </c>
      <c r="E1361" s="59" t="s">
        <v>5731</v>
      </c>
      <c r="F1361" s="59" t="s">
        <v>211</v>
      </c>
      <c r="G1361" s="59" t="s">
        <v>1762</v>
      </c>
      <c r="H1361" s="21" t="str">
        <f>_xlfn.XLOOKUP(Tabla15[[#This Row],[cedula]],MINC_022025[CATEGORIA_PROPIA],MINC_022025[FECHA_INGRESO_PRIMER_CARGO],_xlfn.XLOOKUP(Tabla15[[#This Row],[COD]],TNOMINA[CODIGO],TNOMINA[nombre]))</f>
        <v>JUAN CALZADO JAVIER</v>
      </c>
      <c r="I1361" s="21" t="str">
        <f>_xlfn.XLOOKUP(Tabla15[[#This Row],[cedula]],MINC_022025[CATEGORIA_PROPIA],MINC_022025[CARGO],_xlfn.XLOOKUP(Tabla15[[#This Row],[COD]],TNOMINA[CODIGO],TNOMINA[cargo]))</f>
        <v>SEGURIDAD MILITAR</v>
      </c>
      <c r="J1361" s="21" t="str">
        <f>_xlfn.XLOOKUP(Tabla15[[#This Row],[cedula]],MINC_022025[NUMERO_DOCUMENTO],MINC_022025[LUGAR_FUNCIONES])</f>
        <v>MINISTERIO DE CULTURA</v>
      </c>
      <c r="K136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1" s="21" t="str">
        <f>_xlfn.XLOOKUP(Tabla15[[#This Row],[CARGO]],TSIMPLIFICADO[CARGO],TSIMPLIFICADO[CATEGORIA DEL SERVIDOR],Tabla15[[#This Row],[TIPO]])</f>
        <v>SEGURIDAD</v>
      </c>
      <c r="M1361" s="21" t="str">
        <f>IF(Tabla15[[#This Row],[CTA]]="2.1.1.3.01","TRAMITE DE PENSION",IF(Tabla15[[#This Row],[CAT1]]&lt;&gt;"",Tabla15[[#This Row],[CAT1]],Tabla15[[#This Row],[CAT2]]))</f>
        <v>SEGURIDAD</v>
      </c>
      <c r="N1361" s="86" t="str">
        <f>_xlfn.XLOOKUP(Tabla15[[#This Row],[cedula]],TFECHA[cedula],TFECHA[desde],"")</f>
        <v/>
      </c>
      <c r="O1361" s="86" t="str">
        <f>_xlfn.XLOOKUP(Tabla15[[#This Row],[cedula]],TFECHA[cedula],TFECHA[hasta],"")</f>
        <v/>
      </c>
      <c r="P1361" s="34">
        <f>_xlfn.XLOOKUP(Tabla15[[#This Row],[COD]],TNOMINA[CODIGO],TNOMINA[sbruto])</f>
        <v>10000</v>
      </c>
      <c r="Q1361" s="34">
        <f>_xlfn.XLOOKUP(Tabla15[[#This Row],[COD]],TNOMINA[CODIGO],TNOMINA[ISR])</f>
        <v>0</v>
      </c>
      <c r="R1361" s="34">
        <f>_xlfn.XLOOKUP(Tabla15[[#This Row],[COD]],TNOMINA[CODIGO],TNOMINA[SFS])</f>
        <v>0</v>
      </c>
      <c r="S1361" s="34">
        <f>_xlfn.XLOOKUP(Tabla15[[#This Row],[COD]],TNOMINA[CODIGO],TNOMINA[AFP])</f>
        <v>0</v>
      </c>
      <c r="T1361" s="34">
        <f>_xlfn.XLOOKUP(Tabla15[[#This Row],[COD]],TNOMINA[CODIGO],TNOMINA[Otros Descuentos])</f>
        <v>0</v>
      </c>
      <c r="U1361" s="34">
        <f>_xlfn.XLOOKUP(Tabla15[[#This Row],[COD]],TNOMINA[CODIGO],TNOMINA[sneto])</f>
        <v>10000</v>
      </c>
      <c r="V1361" s="21" t="str" cm="1">
        <f t="array" ref="V1361">_xlfn.XLOOKUP(Tabla15[[#This Row],[cedula]],MINC_022025[NUMERO_DOCUMENTO],LEFT(MINC_022025[GENERO],1))</f>
        <v>M</v>
      </c>
      <c r="W1361" s="56" t="str">
        <f>_xlfn.XLOOKUP(Tabla15[[#This Row],[DIRECCIÓN O DEPARTAMENTO]],MINC_022025[LUGAR_FUNCIONES],MINC_022025[LUGAR_FUNCIONES_CODIGO])</f>
        <v>01.83</v>
      </c>
      <c r="X1361" s="21">
        <f>LEN(Tabla15[[#This Row],[CODIGO LUGAR]])</f>
        <v>5</v>
      </c>
      <c r="Y1361" s="21" cm="1">
        <f t="array" ref="Y1361">_xlfn.IFS(Tabla15[[#This Row],[LARGO]]=5,1,Tabla15[[#This Row],[LARGO]]=8,2,Tabla15[[#This Row],[LARGO]]=11,3,Tabla15[[#This Row],[LARGO]]=14,4,Tabla15[[#This Row],[LARGO]]=17,5,Tabla15[[#This Row],[LARGO]]=20,6)</f>
        <v>1</v>
      </c>
    </row>
    <row r="1362" spans="1:25">
      <c r="A1362" s="42" t="str">
        <f>Tabla15[[#This Row],[cedula]]&amp;Tabla15[[#This Row],[CTA]]&amp;Tabla15[[#This Row],[prog]]</f>
        <v>137000058562.1.2.2.0501</v>
      </c>
      <c r="B1362" s="21" t="s">
        <v>1788</v>
      </c>
      <c r="C1362" s="59" t="s">
        <v>1807</v>
      </c>
      <c r="D1362" s="59" t="s">
        <v>5730</v>
      </c>
      <c r="E1362" s="59" t="s">
        <v>5731</v>
      </c>
      <c r="F1362" s="59" t="s">
        <v>211</v>
      </c>
      <c r="G1362" s="59" t="s">
        <v>2980</v>
      </c>
      <c r="H1362" s="21" t="str">
        <f>_xlfn.XLOOKUP(Tabla15[[#This Row],[cedula]],MINC_022025[CATEGORIA_PROPIA],MINC_022025[FECHA_INGRESO_PRIMER_CARGO],_xlfn.XLOOKUP(Tabla15[[#This Row],[COD]],TNOMINA[CODIGO],TNOMINA[nombre]))</f>
        <v>JUAN CARLOS NOVAS GUZMAN</v>
      </c>
      <c r="I1362" s="21" t="str">
        <f>_xlfn.XLOOKUP(Tabla15[[#This Row],[cedula]],MINC_022025[CATEGORIA_PROPIA],MINC_022025[CARGO],_xlfn.XLOOKUP(Tabla15[[#This Row],[COD]],TNOMINA[CODIGO],TNOMINA[cargo]))</f>
        <v>SEGURIDAD MILITAR</v>
      </c>
      <c r="J1362" s="21" t="str">
        <f>_xlfn.XLOOKUP(Tabla15[[#This Row],[cedula]],MINC_022025[NUMERO_DOCUMENTO],MINC_022025[LUGAR_FUNCIONES])</f>
        <v>MINISTERIO DE CULTURA</v>
      </c>
      <c r="K136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2" s="21" t="str">
        <f>_xlfn.XLOOKUP(Tabla15[[#This Row],[CARGO]],TSIMPLIFICADO[CARGO],TSIMPLIFICADO[CATEGORIA DEL SERVIDOR],Tabla15[[#This Row],[TIPO]])</f>
        <v>SEGURIDAD</v>
      </c>
      <c r="M1362" s="21" t="str">
        <f>IF(Tabla15[[#This Row],[CTA]]="2.1.1.3.01","TRAMITE DE PENSION",IF(Tabla15[[#This Row],[CAT1]]&lt;&gt;"",Tabla15[[#This Row],[CAT1]],Tabla15[[#This Row],[CAT2]]))</f>
        <v>SEGURIDAD</v>
      </c>
      <c r="N1362" s="86" t="str">
        <f>_xlfn.XLOOKUP(Tabla15[[#This Row],[cedula]],TFECHA[cedula],TFECHA[desde],"")</f>
        <v/>
      </c>
      <c r="O1362" s="86" t="str">
        <f>_xlfn.XLOOKUP(Tabla15[[#This Row],[cedula]],TFECHA[cedula],TFECHA[hasta],"")</f>
        <v/>
      </c>
      <c r="P1362" s="34">
        <f>_xlfn.XLOOKUP(Tabla15[[#This Row],[COD]],TNOMINA[CODIGO],TNOMINA[sbruto])</f>
        <v>10000</v>
      </c>
      <c r="Q1362" s="34">
        <f>_xlfn.XLOOKUP(Tabla15[[#This Row],[COD]],TNOMINA[CODIGO],TNOMINA[ISR])</f>
        <v>0</v>
      </c>
      <c r="R1362" s="34">
        <f>_xlfn.XLOOKUP(Tabla15[[#This Row],[COD]],TNOMINA[CODIGO],TNOMINA[SFS])</f>
        <v>0</v>
      </c>
      <c r="S1362" s="34">
        <f>_xlfn.XLOOKUP(Tabla15[[#This Row],[COD]],TNOMINA[CODIGO],TNOMINA[AFP])</f>
        <v>0</v>
      </c>
      <c r="T1362" s="34">
        <f>_xlfn.XLOOKUP(Tabla15[[#This Row],[COD]],TNOMINA[CODIGO],TNOMINA[Otros Descuentos])</f>
        <v>0</v>
      </c>
      <c r="U1362" s="34">
        <f>_xlfn.XLOOKUP(Tabla15[[#This Row],[COD]],TNOMINA[CODIGO],TNOMINA[sneto])</f>
        <v>10000</v>
      </c>
      <c r="V1362" s="21" t="str" cm="1">
        <f t="array" ref="V1362">_xlfn.XLOOKUP(Tabla15[[#This Row],[cedula]],MINC_022025[NUMERO_DOCUMENTO],LEFT(MINC_022025[GENERO],1))</f>
        <v>M</v>
      </c>
      <c r="W1362" s="56" t="str">
        <f>_xlfn.XLOOKUP(Tabla15[[#This Row],[DIRECCIÓN O DEPARTAMENTO]],MINC_022025[LUGAR_FUNCIONES],MINC_022025[LUGAR_FUNCIONES_CODIGO])</f>
        <v>01.83</v>
      </c>
      <c r="X1362" s="21">
        <f>LEN(Tabla15[[#This Row],[CODIGO LUGAR]])</f>
        <v>5</v>
      </c>
      <c r="Y1362" s="21" cm="1">
        <f t="array" ref="Y1362">_xlfn.IFS(Tabla15[[#This Row],[LARGO]]=5,1,Tabla15[[#This Row],[LARGO]]=8,2,Tabla15[[#This Row],[LARGO]]=11,3,Tabla15[[#This Row],[LARGO]]=14,4,Tabla15[[#This Row],[LARGO]]=17,5,Tabla15[[#This Row],[LARGO]]=20,6)</f>
        <v>1</v>
      </c>
    </row>
    <row r="1363" spans="1:25">
      <c r="A1363" s="42" t="str">
        <f>Tabla15[[#This Row],[cedula]]&amp;Tabla15[[#This Row],[CTA]]&amp;Tabla15[[#This Row],[prog]]</f>
        <v>002015120192.1.2.2.0501</v>
      </c>
      <c r="B1363" s="21" t="s">
        <v>1788</v>
      </c>
      <c r="C1363" s="59" t="s">
        <v>1807</v>
      </c>
      <c r="D1363" s="59" t="s">
        <v>5730</v>
      </c>
      <c r="E1363" s="59" t="s">
        <v>5731</v>
      </c>
      <c r="F1363" s="59" t="s">
        <v>211</v>
      </c>
      <c r="G1363" s="59" t="s">
        <v>2922</v>
      </c>
      <c r="H1363" s="21" t="str">
        <f>_xlfn.XLOOKUP(Tabla15[[#This Row],[cedula]],MINC_022025[CATEGORIA_PROPIA],MINC_022025[FECHA_INGRESO_PRIMER_CARGO],_xlfn.XLOOKUP(Tabla15[[#This Row],[COD]],TNOMINA[CODIGO],TNOMINA[nombre]))</f>
        <v>JUAN LUIS SORIANO PUELLO</v>
      </c>
      <c r="I1363" s="21" t="str">
        <f>_xlfn.XLOOKUP(Tabla15[[#This Row],[cedula]],MINC_022025[CATEGORIA_PROPIA],MINC_022025[CARGO],_xlfn.XLOOKUP(Tabla15[[#This Row],[COD]],TNOMINA[CODIGO],TNOMINA[cargo]))</f>
        <v>SEGURIDAD MILITAR</v>
      </c>
      <c r="J1363" s="21" t="str">
        <f>_xlfn.XLOOKUP(Tabla15[[#This Row],[cedula]],MINC_022025[NUMERO_DOCUMENTO],MINC_022025[LUGAR_FUNCIONES])</f>
        <v>MINISTERIO DE CULTURA</v>
      </c>
      <c r="K136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3" s="21" t="str">
        <f>_xlfn.XLOOKUP(Tabla15[[#This Row],[CARGO]],TSIMPLIFICADO[CARGO],TSIMPLIFICADO[CATEGORIA DEL SERVIDOR],Tabla15[[#This Row],[TIPO]])</f>
        <v>SEGURIDAD</v>
      </c>
      <c r="M1363" s="21" t="str">
        <f>IF(Tabla15[[#This Row],[CTA]]="2.1.1.3.01","TRAMITE DE PENSION",IF(Tabla15[[#This Row],[CAT1]]&lt;&gt;"",Tabla15[[#This Row],[CAT1]],Tabla15[[#This Row],[CAT2]]))</f>
        <v>SEGURIDAD</v>
      </c>
      <c r="N1363" s="86" t="str">
        <f>_xlfn.XLOOKUP(Tabla15[[#This Row],[cedula]],TFECHA[cedula],TFECHA[desde],"")</f>
        <v/>
      </c>
      <c r="O1363" s="86" t="str">
        <f>_xlfn.XLOOKUP(Tabla15[[#This Row],[cedula]],TFECHA[cedula],TFECHA[hasta],"")</f>
        <v/>
      </c>
      <c r="P1363" s="34">
        <f>_xlfn.XLOOKUP(Tabla15[[#This Row],[COD]],TNOMINA[CODIGO],TNOMINA[sbruto])</f>
        <v>10000</v>
      </c>
      <c r="Q1363" s="34">
        <f>_xlfn.XLOOKUP(Tabla15[[#This Row],[COD]],TNOMINA[CODIGO],TNOMINA[ISR])</f>
        <v>0</v>
      </c>
      <c r="R1363" s="34">
        <f>_xlfn.XLOOKUP(Tabla15[[#This Row],[COD]],TNOMINA[CODIGO],TNOMINA[SFS])</f>
        <v>0</v>
      </c>
      <c r="S1363" s="34">
        <f>_xlfn.XLOOKUP(Tabla15[[#This Row],[COD]],TNOMINA[CODIGO],TNOMINA[AFP])</f>
        <v>0</v>
      </c>
      <c r="T1363" s="34">
        <f>_xlfn.XLOOKUP(Tabla15[[#This Row],[COD]],TNOMINA[CODIGO],TNOMINA[Otros Descuentos])</f>
        <v>0</v>
      </c>
      <c r="U1363" s="34">
        <f>_xlfn.XLOOKUP(Tabla15[[#This Row],[COD]],TNOMINA[CODIGO],TNOMINA[sneto])</f>
        <v>10000</v>
      </c>
      <c r="V1363" s="21" t="str" cm="1">
        <f t="array" ref="V1363">_xlfn.XLOOKUP(Tabla15[[#This Row],[cedula]],MINC_022025[NUMERO_DOCUMENTO],LEFT(MINC_022025[GENERO],1))</f>
        <v>M</v>
      </c>
      <c r="W1363" s="56" t="str">
        <f>_xlfn.XLOOKUP(Tabla15[[#This Row],[DIRECCIÓN O DEPARTAMENTO]],MINC_022025[LUGAR_FUNCIONES],MINC_022025[LUGAR_FUNCIONES_CODIGO])</f>
        <v>01.83</v>
      </c>
      <c r="X1363" s="21">
        <f>LEN(Tabla15[[#This Row],[CODIGO LUGAR]])</f>
        <v>5</v>
      </c>
      <c r="Y1363" s="21" cm="1">
        <f t="array" ref="Y1363">_xlfn.IFS(Tabla15[[#This Row],[LARGO]]=5,1,Tabla15[[#This Row],[LARGO]]=8,2,Tabla15[[#This Row],[LARGO]]=11,3,Tabla15[[#This Row],[LARGO]]=14,4,Tabla15[[#This Row],[LARGO]]=17,5,Tabla15[[#This Row],[LARGO]]=20,6)</f>
        <v>1</v>
      </c>
    </row>
    <row r="1364" spans="1:25">
      <c r="A1364" s="42" t="str">
        <f>Tabla15[[#This Row],[cedula]]&amp;Tabla15[[#This Row],[CTA]]&amp;Tabla15[[#This Row],[prog]]</f>
        <v>402383435092.1.2.2.0501</v>
      </c>
      <c r="B1364" s="21" t="s">
        <v>1788</v>
      </c>
      <c r="C1364" s="59" t="s">
        <v>1807</v>
      </c>
      <c r="D1364" s="59" t="s">
        <v>5730</v>
      </c>
      <c r="E1364" s="59" t="s">
        <v>5731</v>
      </c>
      <c r="F1364" s="59" t="s">
        <v>211</v>
      </c>
      <c r="G1364" s="59" t="s">
        <v>2305</v>
      </c>
      <c r="H1364" s="21" t="str">
        <f>_xlfn.XLOOKUP(Tabla15[[#This Row],[cedula]],MINC_022025[CATEGORIA_PROPIA],MINC_022025[FECHA_INGRESO_PRIMER_CARGO],_xlfn.XLOOKUP(Tabla15[[#This Row],[COD]],TNOMINA[CODIGO],TNOMINA[nombre]))</f>
        <v>JUAN MIGUEL CONCEPCION DE LA CRUZ</v>
      </c>
      <c r="I1364" s="21" t="str">
        <f>_xlfn.XLOOKUP(Tabla15[[#This Row],[cedula]],MINC_022025[CATEGORIA_PROPIA],MINC_022025[CARGO],_xlfn.XLOOKUP(Tabla15[[#This Row],[COD]],TNOMINA[CODIGO],TNOMINA[cargo]))</f>
        <v>SEGURIDAD MILITAR</v>
      </c>
      <c r="J1364" s="21" t="str">
        <f>_xlfn.XLOOKUP(Tabla15[[#This Row],[cedula]],MINC_022025[NUMERO_DOCUMENTO],MINC_022025[LUGAR_FUNCIONES])</f>
        <v>MINISTERIO DE CULTURA</v>
      </c>
      <c r="K136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4" s="21" t="str">
        <f>_xlfn.XLOOKUP(Tabla15[[#This Row],[CARGO]],TSIMPLIFICADO[CARGO],TSIMPLIFICADO[CATEGORIA DEL SERVIDOR],Tabla15[[#This Row],[TIPO]])</f>
        <v>SEGURIDAD</v>
      </c>
      <c r="M1364" s="21" t="str">
        <f>IF(Tabla15[[#This Row],[CTA]]="2.1.1.3.01","TRAMITE DE PENSION",IF(Tabla15[[#This Row],[CAT1]]&lt;&gt;"",Tabla15[[#This Row],[CAT1]],Tabla15[[#This Row],[CAT2]]))</f>
        <v>SEGURIDAD</v>
      </c>
      <c r="N1364" s="86" t="str">
        <f>_xlfn.XLOOKUP(Tabla15[[#This Row],[cedula]],TFECHA[cedula],TFECHA[desde],"")</f>
        <v/>
      </c>
      <c r="O1364" s="86" t="str">
        <f>_xlfn.XLOOKUP(Tabla15[[#This Row],[cedula]],TFECHA[cedula],TFECHA[hasta],"")</f>
        <v/>
      </c>
      <c r="P1364" s="34">
        <f>_xlfn.XLOOKUP(Tabla15[[#This Row],[COD]],TNOMINA[CODIGO],TNOMINA[sbruto])</f>
        <v>10000</v>
      </c>
      <c r="Q1364" s="34">
        <f>_xlfn.XLOOKUP(Tabla15[[#This Row],[COD]],TNOMINA[CODIGO],TNOMINA[ISR])</f>
        <v>0</v>
      </c>
      <c r="R1364" s="34">
        <f>_xlfn.XLOOKUP(Tabla15[[#This Row],[COD]],TNOMINA[CODIGO],TNOMINA[SFS])</f>
        <v>0</v>
      </c>
      <c r="S1364" s="34">
        <f>_xlfn.XLOOKUP(Tabla15[[#This Row],[COD]],TNOMINA[CODIGO],TNOMINA[AFP])</f>
        <v>0</v>
      </c>
      <c r="T1364" s="34">
        <f>_xlfn.XLOOKUP(Tabla15[[#This Row],[COD]],TNOMINA[CODIGO],TNOMINA[Otros Descuentos])</f>
        <v>0</v>
      </c>
      <c r="U1364" s="34">
        <f>_xlfn.XLOOKUP(Tabla15[[#This Row],[COD]],TNOMINA[CODIGO],TNOMINA[sneto])</f>
        <v>10000</v>
      </c>
      <c r="V1364" s="21" t="str" cm="1">
        <f t="array" ref="V1364">_xlfn.XLOOKUP(Tabla15[[#This Row],[cedula]],MINC_022025[NUMERO_DOCUMENTO],LEFT(MINC_022025[GENERO],1))</f>
        <v>M</v>
      </c>
      <c r="W1364" s="56" t="str">
        <f>_xlfn.XLOOKUP(Tabla15[[#This Row],[DIRECCIÓN O DEPARTAMENTO]],MINC_022025[LUGAR_FUNCIONES],MINC_022025[LUGAR_FUNCIONES_CODIGO])</f>
        <v>01.83</v>
      </c>
      <c r="X1364" s="21">
        <f>LEN(Tabla15[[#This Row],[CODIGO LUGAR]])</f>
        <v>5</v>
      </c>
      <c r="Y1364" s="21" cm="1">
        <f t="array" ref="Y1364">_xlfn.IFS(Tabla15[[#This Row],[LARGO]]=5,1,Tabla15[[#This Row],[LARGO]]=8,2,Tabla15[[#This Row],[LARGO]]=11,3,Tabla15[[#This Row],[LARGO]]=14,4,Tabla15[[#This Row],[LARGO]]=17,5,Tabla15[[#This Row],[LARGO]]=20,6)</f>
        <v>1</v>
      </c>
    </row>
    <row r="1365" spans="1:25">
      <c r="A1365" s="42" t="str">
        <f>Tabla15[[#This Row],[cedula]]&amp;Tabla15[[#This Row],[CTA]]&amp;Tabla15[[#This Row],[prog]]</f>
        <v>001059658422.1.2.2.0501</v>
      </c>
      <c r="B1365" s="21" t="s">
        <v>1788</v>
      </c>
      <c r="C1365" s="35" t="s">
        <v>1807</v>
      </c>
      <c r="D1365" s="35" t="s">
        <v>5730</v>
      </c>
      <c r="E1365" s="60" t="s">
        <v>5731</v>
      </c>
      <c r="F1365" s="35" t="s">
        <v>211</v>
      </c>
      <c r="G1365" s="35" t="s">
        <v>1763</v>
      </c>
      <c r="H1365" s="21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1365" s="21" t="str">
        <f>_xlfn.XLOOKUP(Tabla15[[#This Row],[cedula]],MINC_022025[CATEGORIA_PROPIA],MINC_022025[CARGO],_xlfn.XLOOKUP(Tabla15[[#This Row],[COD]],TNOMINA[CODIGO],TNOMINA[cargo]))</f>
        <v>SEGURIDAD MILITAR</v>
      </c>
      <c r="J1365" s="21" t="str">
        <f>_xlfn.XLOOKUP(Tabla15[[#This Row],[cedula]],MINC_022025[NUMERO_DOCUMENTO],MINC_022025[LUGAR_FUNCIONES])</f>
        <v>MINISTERIO DE CULTURA</v>
      </c>
      <c r="K136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5" s="21" t="str">
        <f>_xlfn.XLOOKUP(Tabla15[[#This Row],[CARGO]],TSIMPLIFICADO[CARGO],TSIMPLIFICADO[CATEGORIA DEL SERVIDOR],Tabla15[[#This Row],[TIPO]])</f>
        <v>SEGURIDAD</v>
      </c>
      <c r="M1365" s="21" t="str">
        <f>IF(Tabla15[[#This Row],[CTA]]="2.1.1.3.01","TRAMITE DE PENSION",IF(Tabla15[[#This Row],[CAT1]]&lt;&gt;"",Tabla15[[#This Row],[CAT1]],Tabla15[[#This Row],[CAT2]]))</f>
        <v>SEGURIDAD</v>
      </c>
      <c r="N1365" s="86" t="str">
        <f>_xlfn.XLOOKUP(Tabla15[[#This Row],[cedula]],TFECHA[cedula],TFECHA[desde],"")</f>
        <v/>
      </c>
      <c r="O1365" s="86" t="str">
        <f>_xlfn.XLOOKUP(Tabla15[[#This Row],[cedula]],TFECHA[cedula],TFECHA[hasta],"")</f>
        <v/>
      </c>
      <c r="P1365" s="34">
        <f>_xlfn.XLOOKUP(Tabla15[[#This Row],[COD]],TNOMINA[CODIGO],TNOMINA[sbruto])</f>
        <v>10000</v>
      </c>
      <c r="Q1365" s="34">
        <f>_xlfn.XLOOKUP(Tabla15[[#This Row],[COD]],TNOMINA[CODIGO],TNOMINA[ISR])</f>
        <v>0</v>
      </c>
      <c r="R1365" s="34">
        <f>_xlfn.XLOOKUP(Tabla15[[#This Row],[COD]],TNOMINA[CODIGO],TNOMINA[SFS])</f>
        <v>0</v>
      </c>
      <c r="S1365" s="34">
        <f>_xlfn.XLOOKUP(Tabla15[[#This Row],[COD]],TNOMINA[CODIGO],TNOMINA[AFP])</f>
        <v>0</v>
      </c>
      <c r="T1365" s="34">
        <f>_xlfn.XLOOKUP(Tabla15[[#This Row],[COD]],TNOMINA[CODIGO],TNOMINA[Otros Descuentos])</f>
        <v>0</v>
      </c>
      <c r="U1365" s="34">
        <f>_xlfn.XLOOKUP(Tabla15[[#This Row],[COD]],TNOMINA[CODIGO],TNOMINA[sneto])</f>
        <v>10000</v>
      </c>
      <c r="V1365" s="21" t="str" cm="1">
        <f t="array" ref="V1365">_xlfn.XLOOKUP(Tabla15[[#This Row],[cedula]],MINC_022025[NUMERO_DOCUMENTO],LEFT(MINC_022025[GENERO],1))</f>
        <v>F</v>
      </c>
      <c r="W1365" s="56" t="str">
        <f>_xlfn.XLOOKUP(Tabla15[[#This Row],[DIRECCIÓN O DEPARTAMENTO]],MINC_022025[LUGAR_FUNCIONES],MINC_022025[LUGAR_FUNCIONES_CODIGO])</f>
        <v>01.83</v>
      </c>
      <c r="X1365" s="21">
        <f>LEN(Tabla15[[#This Row],[CODIGO LUGAR]])</f>
        <v>5</v>
      </c>
      <c r="Y1365" s="21" cm="1">
        <f t="array" ref="Y1365">_xlfn.IFS(Tabla15[[#This Row],[LARGO]]=5,1,Tabla15[[#This Row],[LARGO]]=8,2,Tabla15[[#This Row],[LARGO]]=11,3,Tabla15[[#This Row],[LARGO]]=14,4,Tabla15[[#This Row],[LARGO]]=17,5,Tabla15[[#This Row],[LARGO]]=20,6)</f>
        <v>1</v>
      </c>
    </row>
    <row r="1366" spans="1:25">
      <c r="A1366" s="42" t="str">
        <f>Tabla15[[#This Row],[cedula]]&amp;Tabla15[[#This Row],[CTA]]&amp;Tabla15[[#This Row],[prog]]</f>
        <v>012011754352.1.2.2.0501</v>
      </c>
      <c r="B1366" s="21" t="s">
        <v>1788</v>
      </c>
      <c r="C1366" s="35" t="s">
        <v>1807</v>
      </c>
      <c r="D1366" s="60" t="s">
        <v>5730</v>
      </c>
      <c r="E1366" s="60" t="s">
        <v>5731</v>
      </c>
      <c r="F1366" s="62" t="s">
        <v>211</v>
      </c>
      <c r="G1366" s="35" t="s">
        <v>2622</v>
      </c>
      <c r="H1366" s="21" t="str">
        <f>_xlfn.XLOOKUP(Tabla15[[#This Row],[cedula]],MINC_022025[CATEGORIA_PROPIA],MINC_022025[FECHA_INGRESO_PRIMER_CARGO],_xlfn.XLOOKUP(Tabla15[[#This Row],[COD]],TNOMINA[CODIGO],TNOMINA[nombre]))</f>
        <v>JULIO CESAR MARTE LORENZO</v>
      </c>
      <c r="I1366" s="21" t="str">
        <f>_xlfn.XLOOKUP(Tabla15[[#This Row],[cedula]],MINC_022025[CATEGORIA_PROPIA],MINC_022025[CARGO],_xlfn.XLOOKUP(Tabla15[[#This Row],[COD]],TNOMINA[CODIGO],TNOMINA[cargo]))</f>
        <v>SEGURIDAD MILITAR</v>
      </c>
      <c r="J1366" s="21" t="str">
        <f>_xlfn.XLOOKUP(Tabla15[[#This Row],[cedula]],MINC_022025[NUMERO_DOCUMENTO],MINC_022025[LUGAR_FUNCIONES])</f>
        <v>MINISTERIO DE CULTURA</v>
      </c>
      <c r="K136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6" s="21" t="str">
        <f>_xlfn.XLOOKUP(Tabla15[[#This Row],[CARGO]],TSIMPLIFICADO[CARGO],TSIMPLIFICADO[CATEGORIA DEL SERVIDOR],Tabla15[[#This Row],[TIPO]])</f>
        <v>SEGURIDAD</v>
      </c>
      <c r="M1366" s="21" t="str">
        <f>IF(Tabla15[[#This Row],[CTA]]="2.1.1.3.01","TRAMITE DE PENSION",IF(Tabla15[[#This Row],[CAT1]]&lt;&gt;"",Tabla15[[#This Row],[CAT1]],Tabla15[[#This Row],[CAT2]]))</f>
        <v>SEGURIDAD</v>
      </c>
      <c r="N1366" s="86" t="str">
        <f>_xlfn.XLOOKUP(Tabla15[[#This Row],[cedula]],TFECHA[cedula],TFECHA[desde],"")</f>
        <v/>
      </c>
      <c r="O1366" s="86" t="str">
        <f>_xlfn.XLOOKUP(Tabla15[[#This Row],[cedula]],TFECHA[cedula],TFECHA[hasta],"")</f>
        <v/>
      </c>
      <c r="P1366" s="34">
        <f>_xlfn.XLOOKUP(Tabla15[[#This Row],[COD]],TNOMINA[CODIGO],TNOMINA[sbruto])</f>
        <v>10000</v>
      </c>
      <c r="Q1366" s="34">
        <f>_xlfn.XLOOKUP(Tabla15[[#This Row],[COD]],TNOMINA[CODIGO],TNOMINA[ISR])</f>
        <v>0</v>
      </c>
      <c r="R1366" s="34">
        <f>_xlfn.XLOOKUP(Tabla15[[#This Row],[COD]],TNOMINA[CODIGO],TNOMINA[SFS])</f>
        <v>0</v>
      </c>
      <c r="S1366" s="34">
        <f>_xlfn.XLOOKUP(Tabla15[[#This Row],[COD]],TNOMINA[CODIGO],TNOMINA[AFP])</f>
        <v>0</v>
      </c>
      <c r="T1366" s="34">
        <f>_xlfn.XLOOKUP(Tabla15[[#This Row],[COD]],TNOMINA[CODIGO],TNOMINA[Otros Descuentos])</f>
        <v>0</v>
      </c>
      <c r="U1366" s="34">
        <f>_xlfn.XLOOKUP(Tabla15[[#This Row],[COD]],TNOMINA[CODIGO],TNOMINA[sneto])</f>
        <v>10000</v>
      </c>
      <c r="V1366" s="21" t="str" cm="1">
        <f t="array" ref="V1366">_xlfn.XLOOKUP(Tabla15[[#This Row],[cedula]],MINC_022025[NUMERO_DOCUMENTO],LEFT(MINC_022025[GENERO],1))</f>
        <v>M</v>
      </c>
      <c r="W1366" s="56" t="str">
        <f>_xlfn.XLOOKUP(Tabla15[[#This Row],[DIRECCIÓN O DEPARTAMENTO]],MINC_022025[LUGAR_FUNCIONES],MINC_022025[LUGAR_FUNCIONES_CODIGO])</f>
        <v>01.83</v>
      </c>
      <c r="X1366" s="21">
        <f>LEN(Tabla15[[#This Row],[CODIGO LUGAR]])</f>
        <v>5</v>
      </c>
      <c r="Y1366" s="21" cm="1">
        <f t="array" ref="Y1366">_xlfn.IFS(Tabla15[[#This Row],[LARGO]]=5,1,Tabla15[[#This Row],[LARGO]]=8,2,Tabla15[[#This Row],[LARGO]]=11,3,Tabla15[[#This Row],[LARGO]]=14,4,Tabla15[[#This Row],[LARGO]]=17,5,Tabla15[[#This Row],[LARGO]]=20,6)</f>
        <v>1</v>
      </c>
    </row>
    <row r="1367" spans="1:25">
      <c r="A1367" s="42" t="str">
        <f>Tabla15[[#This Row],[cedula]]&amp;Tabla15[[#This Row],[CTA]]&amp;Tabla15[[#This Row],[prog]]</f>
        <v>402141807502.1.2.2.0501</v>
      </c>
      <c r="B1367" s="21" t="s">
        <v>1788</v>
      </c>
      <c r="C1367" s="35" t="s">
        <v>1807</v>
      </c>
      <c r="D1367" s="35" t="s">
        <v>5730</v>
      </c>
      <c r="E1367" s="60" t="s">
        <v>5731</v>
      </c>
      <c r="F1367" s="35" t="s">
        <v>211</v>
      </c>
      <c r="G1367" s="35" t="s">
        <v>3024</v>
      </c>
      <c r="H1367" s="21" t="str">
        <f>_xlfn.XLOOKUP(Tabla15[[#This Row],[cedula]],MINC_022025[CATEGORIA_PROPIA],MINC_022025[FECHA_INGRESO_PRIMER_CARGO],_xlfn.XLOOKUP(Tabla15[[#This Row],[COD]],TNOMINA[CODIGO],TNOMINA[nombre]))</f>
        <v>JULIO PAUL MELLA SIMS</v>
      </c>
      <c r="I1367" s="21" t="str">
        <f>_xlfn.XLOOKUP(Tabla15[[#This Row],[cedula]],MINC_022025[CATEGORIA_PROPIA],MINC_022025[CARGO],_xlfn.XLOOKUP(Tabla15[[#This Row],[COD]],TNOMINA[CODIGO],TNOMINA[cargo]))</f>
        <v>SEGURIDAD MILITAR</v>
      </c>
      <c r="J1367" s="21" t="str">
        <f>_xlfn.XLOOKUP(Tabla15[[#This Row],[cedula]],MINC_022025[NUMERO_DOCUMENTO],MINC_022025[LUGAR_FUNCIONES])</f>
        <v>MINISTERIO DE CULTURA</v>
      </c>
      <c r="K136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7" s="21" t="str">
        <f>_xlfn.XLOOKUP(Tabla15[[#This Row],[CARGO]],TSIMPLIFICADO[CARGO],TSIMPLIFICADO[CATEGORIA DEL SERVIDOR],Tabla15[[#This Row],[TIPO]])</f>
        <v>SEGURIDAD</v>
      </c>
      <c r="M1367" s="21" t="str">
        <f>IF(Tabla15[[#This Row],[CTA]]="2.1.1.3.01","TRAMITE DE PENSION",IF(Tabla15[[#This Row],[CAT1]]&lt;&gt;"",Tabla15[[#This Row],[CAT1]],Tabla15[[#This Row],[CAT2]]))</f>
        <v>SEGURIDAD</v>
      </c>
      <c r="N1367" s="86" t="str">
        <f>_xlfn.XLOOKUP(Tabla15[[#This Row],[cedula]],TFECHA[cedula],TFECHA[desde],"")</f>
        <v/>
      </c>
      <c r="O1367" s="86" t="str">
        <f>_xlfn.XLOOKUP(Tabla15[[#This Row],[cedula]],TFECHA[cedula],TFECHA[hasta],"")</f>
        <v/>
      </c>
      <c r="P1367" s="34">
        <f>_xlfn.XLOOKUP(Tabla15[[#This Row],[COD]],TNOMINA[CODIGO],TNOMINA[sbruto])</f>
        <v>10000</v>
      </c>
      <c r="Q1367" s="34">
        <f>_xlfn.XLOOKUP(Tabla15[[#This Row],[COD]],TNOMINA[CODIGO],TNOMINA[ISR])</f>
        <v>0</v>
      </c>
      <c r="R1367" s="34">
        <f>_xlfn.XLOOKUP(Tabla15[[#This Row],[COD]],TNOMINA[CODIGO],TNOMINA[SFS])</f>
        <v>0</v>
      </c>
      <c r="S1367" s="34">
        <f>_xlfn.XLOOKUP(Tabla15[[#This Row],[COD]],TNOMINA[CODIGO],TNOMINA[AFP])</f>
        <v>0</v>
      </c>
      <c r="T1367" s="34">
        <f>_xlfn.XLOOKUP(Tabla15[[#This Row],[COD]],TNOMINA[CODIGO],TNOMINA[Otros Descuentos])</f>
        <v>0</v>
      </c>
      <c r="U1367" s="34">
        <f>_xlfn.XLOOKUP(Tabla15[[#This Row],[COD]],TNOMINA[CODIGO],TNOMINA[sneto])</f>
        <v>10000</v>
      </c>
      <c r="V1367" s="21" t="str" cm="1">
        <f t="array" ref="V1367">_xlfn.XLOOKUP(Tabla15[[#This Row],[cedula]],MINC_022025[NUMERO_DOCUMENTO],LEFT(MINC_022025[GENERO],1))</f>
        <v>F</v>
      </c>
      <c r="W1367" s="56" t="str">
        <f>_xlfn.XLOOKUP(Tabla15[[#This Row],[DIRECCIÓN O DEPARTAMENTO]],MINC_022025[LUGAR_FUNCIONES],MINC_022025[LUGAR_FUNCIONES_CODIGO])</f>
        <v>01.83</v>
      </c>
      <c r="X1367" s="21">
        <f>LEN(Tabla15[[#This Row],[CODIGO LUGAR]])</f>
        <v>5</v>
      </c>
      <c r="Y1367" s="21" cm="1">
        <f t="array" ref="Y1367">_xlfn.IFS(Tabla15[[#This Row],[LARGO]]=5,1,Tabla15[[#This Row],[LARGO]]=8,2,Tabla15[[#This Row],[LARGO]]=11,3,Tabla15[[#This Row],[LARGO]]=14,4,Tabla15[[#This Row],[LARGO]]=17,5,Tabla15[[#This Row],[LARGO]]=20,6)</f>
        <v>1</v>
      </c>
    </row>
    <row r="1368" spans="1:25">
      <c r="A1368" s="42" t="str">
        <f>Tabla15[[#This Row],[cedula]]&amp;Tabla15[[#This Row],[CTA]]&amp;Tabla15[[#This Row],[prog]]</f>
        <v>011003939312.1.2.2.0501</v>
      </c>
      <c r="B1368" s="21" t="s">
        <v>1788</v>
      </c>
      <c r="C1368" s="59" t="s">
        <v>1807</v>
      </c>
      <c r="D1368" s="59" t="s">
        <v>5730</v>
      </c>
      <c r="E1368" s="59" t="s">
        <v>5731</v>
      </c>
      <c r="F1368" s="59" t="s">
        <v>211</v>
      </c>
      <c r="G1368" s="59" t="s">
        <v>1900</v>
      </c>
      <c r="H1368" s="21" t="str">
        <f>_xlfn.XLOOKUP(Tabla15[[#This Row],[cedula]],MINC_022025[CATEGORIA_PROPIA],MINC_022025[FECHA_INGRESO_PRIMER_CARGO],_xlfn.XLOOKUP(Tabla15[[#This Row],[COD]],TNOMINA[CODIGO],TNOMINA[nombre]))</f>
        <v>KELVIN AMADOR AMADOR</v>
      </c>
      <c r="I1368" s="21" t="str">
        <f>_xlfn.XLOOKUP(Tabla15[[#This Row],[cedula]],MINC_022025[CATEGORIA_PROPIA],MINC_022025[CARGO],_xlfn.XLOOKUP(Tabla15[[#This Row],[COD]],TNOMINA[CODIGO],TNOMINA[cargo]))</f>
        <v>SEGURIDAD MILITAR</v>
      </c>
      <c r="J1368" s="21" t="str">
        <f>_xlfn.XLOOKUP(Tabla15[[#This Row],[cedula]],MINC_022025[NUMERO_DOCUMENTO],MINC_022025[LUGAR_FUNCIONES])</f>
        <v>MINISTERIO DE CULTURA</v>
      </c>
      <c r="K136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8" s="21" t="str">
        <f>_xlfn.XLOOKUP(Tabla15[[#This Row],[CARGO]],TSIMPLIFICADO[CARGO],TSIMPLIFICADO[CATEGORIA DEL SERVIDOR],Tabla15[[#This Row],[TIPO]])</f>
        <v>SEGURIDAD</v>
      </c>
      <c r="M1368" s="21" t="str">
        <f>IF(Tabla15[[#This Row],[CTA]]="2.1.1.3.01","TRAMITE DE PENSION",IF(Tabla15[[#This Row],[CAT1]]&lt;&gt;"",Tabla15[[#This Row],[CAT1]],Tabla15[[#This Row],[CAT2]]))</f>
        <v>SEGURIDAD</v>
      </c>
      <c r="N1368" s="86" t="str">
        <f>_xlfn.XLOOKUP(Tabla15[[#This Row],[cedula]],TFECHA[cedula],TFECHA[desde],"")</f>
        <v/>
      </c>
      <c r="O1368" s="86" t="str">
        <f>_xlfn.XLOOKUP(Tabla15[[#This Row],[cedula]],TFECHA[cedula],TFECHA[hasta],"")</f>
        <v/>
      </c>
      <c r="P1368" s="34">
        <f>_xlfn.XLOOKUP(Tabla15[[#This Row],[COD]],TNOMINA[CODIGO],TNOMINA[sbruto])</f>
        <v>10000</v>
      </c>
      <c r="Q1368" s="34">
        <f>_xlfn.XLOOKUP(Tabla15[[#This Row],[COD]],TNOMINA[CODIGO],TNOMINA[ISR])</f>
        <v>0</v>
      </c>
      <c r="R1368" s="34">
        <f>_xlfn.XLOOKUP(Tabla15[[#This Row],[COD]],TNOMINA[CODIGO],TNOMINA[SFS])</f>
        <v>0</v>
      </c>
      <c r="S1368" s="34">
        <f>_xlfn.XLOOKUP(Tabla15[[#This Row],[COD]],TNOMINA[CODIGO],TNOMINA[AFP])</f>
        <v>0</v>
      </c>
      <c r="T1368" s="34">
        <f>_xlfn.XLOOKUP(Tabla15[[#This Row],[COD]],TNOMINA[CODIGO],TNOMINA[Otros Descuentos])</f>
        <v>0</v>
      </c>
      <c r="U1368" s="34">
        <f>_xlfn.XLOOKUP(Tabla15[[#This Row],[COD]],TNOMINA[CODIGO],TNOMINA[sneto])</f>
        <v>10000</v>
      </c>
      <c r="V1368" s="21" t="str" cm="1">
        <f t="array" ref="V1368">_xlfn.XLOOKUP(Tabla15[[#This Row],[cedula]],MINC_022025[NUMERO_DOCUMENTO],LEFT(MINC_022025[GENERO],1))</f>
        <v>M</v>
      </c>
      <c r="W1368" s="56" t="str">
        <f>_xlfn.XLOOKUP(Tabla15[[#This Row],[DIRECCIÓN O DEPARTAMENTO]],MINC_022025[LUGAR_FUNCIONES],MINC_022025[LUGAR_FUNCIONES_CODIGO])</f>
        <v>01.83</v>
      </c>
      <c r="X1368" s="21">
        <f>LEN(Tabla15[[#This Row],[CODIGO LUGAR]])</f>
        <v>5</v>
      </c>
      <c r="Y1368" s="21" cm="1">
        <f t="array" ref="Y1368">_xlfn.IFS(Tabla15[[#This Row],[LARGO]]=5,1,Tabla15[[#This Row],[LARGO]]=8,2,Tabla15[[#This Row],[LARGO]]=11,3,Tabla15[[#This Row],[LARGO]]=14,4,Tabla15[[#This Row],[LARGO]]=17,5,Tabla15[[#This Row],[LARGO]]=20,6)</f>
        <v>1</v>
      </c>
    </row>
    <row r="1369" spans="1:25">
      <c r="A1369" s="42" t="str">
        <f>Tabla15[[#This Row],[cedula]]&amp;Tabla15[[#This Row],[CTA]]&amp;Tabla15[[#This Row],[prog]]</f>
        <v>402257422422.1.2.2.0501</v>
      </c>
      <c r="B1369" s="21" t="s">
        <v>1788</v>
      </c>
      <c r="C1369" s="59" t="s">
        <v>1807</v>
      </c>
      <c r="D1369" s="59" t="s">
        <v>5730</v>
      </c>
      <c r="E1369" s="59" t="s">
        <v>5731</v>
      </c>
      <c r="F1369" s="59" t="s">
        <v>211</v>
      </c>
      <c r="G1369" s="59" t="s">
        <v>1764</v>
      </c>
      <c r="H1369" s="21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1369" s="21" t="str">
        <f>_xlfn.XLOOKUP(Tabla15[[#This Row],[cedula]],MINC_022025[CATEGORIA_PROPIA],MINC_022025[CARGO],_xlfn.XLOOKUP(Tabla15[[#This Row],[COD]],TNOMINA[CODIGO],TNOMINA[cargo]))</f>
        <v>SEGURIDAD MILITAR</v>
      </c>
      <c r="J1369" s="21" t="str">
        <f>_xlfn.XLOOKUP(Tabla15[[#This Row],[cedula]],MINC_022025[NUMERO_DOCUMENTO],MINC_022025[LUGAR_FUNCIONES])</f>
        <v>MINISTERIO DE CULTURA</v>
      </c>
      <c r="K136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69" s="21" t="str">
        <f>_xlfn.XLOOKUP(Tabla15[[#This Row],[CARGO]],TSIMPLIFICADO[CARGO],TSIMPLIFICADO[CATEGORIA DEL SERVIDOR],Tabla15[[#This Row],[TIPO]])</f>
        <v>SEGURIDAD</v>
      </c>
      <c r="M1369" s="21" t="str">
        <f>IF(Tabla15[[#This Row],[CTA]]="2.1.1.3.01","TRAMITE DE PENSION",IF(Tabla15[[#This Row],[CAT1]]&lt;&gt;"",Tabla15[[#This Row],[CAT1]],Tabla15[[#This Row],[CAT2]]))</f>
        <v>SEGURIDAD</v>
      </c>
      <c r="N1369" s="86" t="str">
        <f>_xlfn.XLOOKUP(Tabla15[[#This Row],[cedula]],TFECHA[cedula],TFECHA[desde],"")</f>
        <v/>
      </c>
      <c r="O1369" s="86" t="str">
        <f>_xlfn.XLOOKUP(Tabla15[[#This Row],[cedula]],TFECHA[cedula],TFECHA[hasta],"")</f>
        <v/>
      </c>
      <c r="P1369" s="34">
        <f>_xlfn.XLOOKUP(Tabla15[[#This Row],[COD]],TNOMINA[CODIGO],TNOMINA[sbruto])</f>
        <v>10000</v>
      </c>
      <c r="Q1369" s="34">
        <f>_xlfn.XLOOKUP(Tabla15[[#This Row],[COD]],TNOMINA[CODIGO],TNOMINA[ISR])</f>
        <v>0</v>
      </c>
      <c r="R1369" s="34">
        <f>_xlfn.XLOOKUP(Tabla15[[#This Row],[COD]],TNOMINA[CODIGO],TNOMINA[SFS])</f>
        <v>0</v>
      </c>
      <c r="S1369" s="34">
        <f>_xlfn.XLOOKUP(Tabla15[[#This Row],[COD]],TNOMINA[CODIGO],TNOMINA[AFP])</f>
        <v>0</v>
      </c>
      <c r="T1369" s="34">
        <f>_xlfn.XLOOKUP(Tabla15[[#This Row],[COD]],TNOMINA[CODIGO],TNOMINA[Otros Descuentos])</f>
        <v>0</v>
      </c>
      <c r="U1369" s="34">
        <f>_xlfn.XLOOKUP(Tabla15[[#This Row],[COD]],TNOMINA[CODIGO],TNOMINA[sneto])</f>
        <v>10000</v>
      </c>
      <c r="V1369" s="21" t="str" cm="1">
        <f t="array" ref="V1369">_xlfn.XLOOKUP(Tabla15[[#This Row],[cedula]],MINC_022025[NUMERO_DOCUMENTO],LEFT(MINC_022025[GENERO],1))</f>
        <v>M</v>
      </c>
      <c r="W1369" s="56" t="str">
        <f>_xlfn.XLOOKUP(Tabla15[[#This Row],[DIRECCIÓN O DEPARTAMENTO]],MINC_022025[LUGAR_FUNCIONES],MINC_022025[LUGAR_FUNCIONES_CODIGO])</f>
        <v>01.83</v>
      </c>
      <c r="X1369" s="21">
        <f>LEN(Tabla15[[#This Row],[CODIGO LUGAR]])</f>
        <v>5</v>
      </c>
      <c r="Y1369" s="21" cm="1">
        <f t="array" ref="Y1369">_xlfn.IFS(Tabla15[[#This Row],[LARGO]]=5,1,Tabla15[[#This Row],[LARGO]]=8,2,Tabla15[[#This Row],[LARGO]]=11,3,Tabla15[[#This Row],[LARGO]]=14,4,Tabla15[[#This Row],[LARGO]]=17,5,Tabla15[[#This Row],[LARGO]]=20,6)</f>
        <v>1</v>
      </c>
    </row>
    <row r="1370" spans="1:25">
      <c r="A1370" s="42" t="str">
        <f>Tabla15[[#This Row],[cedula]]&amp;Tabla15[[#This Row],[CTA]]&amp;Tabla15[[#This Row],[prog]]</f>
        <v>402422361032.1.2.2.0501</v>
      </c>
      <c r="B1370" s="21" t="s">
        <v>1788</v>
      </c>
      <c r="C1370" s="59" t="s">
        <v>1807</v>
      </c>
      <c r="D1370" s="59" t="s">
        <v>5730</v>
      </c>
      <c r="E1370" s="59" t="s">
        <v>5731</v>
      </c>
      <c r="F1370" s="59" t="s">
        <v>211</v>
      </c>
      <c r="G1370" s="59" t="s">
        <v>2508</v>
      </c>
      <c r="H1370" s="21" t="str">
        <f>_xlfn.XLOOKUP(Tabla15[[#This Row],[cedula]],MINC_022025[CATEGORIA_PROPIA],MINC_022025[FECHA_INGRESO_PRIMER_CARGO],_xlfn.XLOOKUP(Tabla15[[#This Row],[COD]],TNOMINA[CODIGO],TNOMINA[nombre]))</f>
        <v>LAURO OSCAR LOPEZ LOPEZ</v>
      </c>
      <c r="I1370" s="21" t="str">
        <f>_xlfn.XLOOKUP(Tabla15[[#This Row],[cedula]],MINC_022025[CATEGORIA_PROPIA],MINC_022025[CARGO],_xlfn.XLOOKUP(Tabla15[[#This Row],[COD]],TNOMINA[CODIGO],TNOMINA[cargo]))</f>
        <v>SEGURIDAD MILITAR</v>
      </c>
      <c r="J1370" s="21" t="str">
        <f>_xlfn.XLOOKUP(Tabla15[[#This Row],[cedula]],MINC_022025[NUMERO_DOCUMENTO],MINC_022025[LUGAR_FUNCIONES])</f>
        <v>MINISTERIO DE CULTURA</v>
      </c>
      <c r="K137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0" s="21" t="str">
        <f>_xlfn.XLOOKUP(Tabla15[[#This Row],[CARGO]],TSIMPLIFICADO[CARGO],TSIMPLIFICADO[CATEGORIA DEL SERVIDOR],Tabla15[[#This Row],[TIPO]])</f>
        <v>SEGURIDAD</v>
      </c>
      <c r="M1370" s="21" t="str">
        <f>IF(Tabla15[[#This Row],[CTA]]="2.1.1.3.01","TRAMITE DE PENSION",IF(Tabla15[[#This Row],[CAT1]]&lt;&gt;"",Tabla15[[#This Row],[CAT1]],Tabla15[[#This Row],[CAT2]]))</f>
        <v>SEGURIDAD</v>
      </c>
      <c r="N1370" s="86" t="str">
        <f>_xlfn.XLOOKUP(Tabla15[[#This Row],[cedula]],TFECHA[cedula],TFECHA[desde],"")</f>
        <v/>
      </c>
      <c r="O1370" s="86" t="str">
        <f>_xlfn.XLOOKUP(Tabla15[[#This Row],[cedula]],TFECHA[cedula],TFECHA[hasta],"")</f>
        <v/>
      </c>
      <c r="P1370" s="34">
        <f>_xlfn.XLOOKUP(Tabla15[[#This Row],[COD]],TNOMINA[CODIGO],TNOMINA[sbruto])</f>
        <v>10000</v>
      </c>
      <c r="Q1370" s="34">
        <f>_xlfn.XLOOKUP(Tabla15[[#This Row],[COD]],TNOMINA[CODIGO],TNOMINA[ISR])</f>
        <v>0</v>
      </c>
      <c r="R1370" s="34">
        <f>_xlfn.XLOOKUP(Tabla15[[#This Row],[COD]],TNOMINA[CODIGO],TNOMINA[SFS])</f>
        <v>0</v>
      </c>
      <c r="S1370" s="34">
        <f>_xlfn.XLOOKUP(Tabla15[[#This Row],[COD]],TNOMINA[CODIGO],TNOMINA[AFP])</f>
        <v>0</v>
      </c>
      <c r="T1370" s="34">
        <f>_xlfn.XLOOKUP(Tabla15[[#This Row],[COD]],TNOMINA[CODIGO],TNOMINA[Otros Descuentos])</f>
        <v>0</v>
      </c>
      <c r="U1370" s="34">
        <f>_xlfn.XLOOKUP(Tabla15[[#This Row],[COD]],TNOMINA[CODIGO],TNOMINA[sneto])</f>
        <v>10000</v>
      </c>
      <c r="V1370" s="21" t="str" cm="1">
        <f t="array" ref="V1370">_xlfn.XLOOKUP(Tabla15[[#This Row],[cedula]],MINC_022025[NUMERO_DOCUMENTO],LEFT(MINC_022025[GENERO],1))</f>
        <v>M</v>
      </c>
      <c r="W1370" s="56" t="str">
        <f>_xlfn.XLOOKUP(Tabla15[[#This Row],[DIRECCIÓN O DEPARTAMENTO]],MINC_022025[LUGAR_FUNCIONES],MINC_022025[LUGAR_FUNCIONES_CODIGO])</f>
        <v>01.83</v>
      </c>
      <c r="X1370" s="21">
        <f>LEN(Tabla15[[#This Row],[CODIGO LUGAR]])</f>
        <v>5</v>
      </c>
      <c r="Y1370" s="21" cm="1">
        <f t="array" ref="Y1370">_xlfn.IFS(Tabla15[[#This Row],[LARGO]]=5,1,Tabla15[[#This Row],[LARGO]]=8,2,Tabla15[[#This Row],[LARGO]]=11,3,Tabla15[[#This Row],[LARGO]]=14,4,Tabla15[[#This Row],[LARGO]]=17,5,Tabla15[[#This Row],[LARGO]]=20,6)</f>
        <v>1</v>
      </c>
    </row>
    <row r="1371" spans="1:25">
      <c r="A1371" s="42" t="str">
        <f>Tabla15[[#This Row],[cedula]]&amp;Tabla15[[#This Row],[CTA]]&amp;Tabla15[[#This Row],[prog]]</f>
        <v>402185165792.1.2.2.0501</v>
      </c>
      <c r="B1371" s="21" t="s">
        <v>1788</v>
      </c>
      <c r="C1371" s="59" t="s">
        <v>1807</v>
      </c>
      <c r="D1371" s="59" t="s">
        <v>5730</v>
      </c>
      <c r="E1371" s="59" t="s">
        <v>5731</v>
      </c>
      <c r="F1371" s="59" t="s">
        <v>211</v>
      </c>
      <c r="G1371" s="59" t="s">
        <v>2982</v>
      </c>
      <c r="H1371" s="21" t="str">
        <f>_xlfn.XLOOKUP(Tabla15[[#This Row],[cedula]],MINC_022025[CATEGORIA_PROPIA],MINC_022025[FECHA_INGRESO_PRIMER_CARGO],_xlfn.XLOOKUP(Tabla15[[#This Row],[COD]],TNOMINA[CODIGO],TNOMINA[nombre]))</f>
        <v>LISANDY TEJEDA UREÑA</v>
      </c>
      <c r="I1371" s="21" t="str">
        <f>_xlfn.XLOOKUP(Tabla15[[#This Row],[cedula]],MINC_022025[CATEGORIA_PROPIA],MINC_022025[CARGO],_xlfn.XLOOKUP(Tabla15[[#This Row],[COD]],TNOMINA[CODIGO],TNOMINA[cargo]))</f>
        <v>SEGURIDAD MILITAR</v>
      </c>
      <c r="J1371" s="21" t="str">
        <f>_xlfn.XLOOKUP(Tabla15[[#This Row],[cedula]],MINC_022025[NUMERO_DOCUMENTO],MINC_022025[LUGAR_FUNCIONES])</f>
        <v>MINISTERIO DE CULTURA</v>
      </c>
      <c r="K137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1" s="21" t="str">
        <f>_xlfn.XLOOKUP(Tabla15[[#This Row],[CARGO]],TSIMPLIFICADO[CARGO],TSIMPLIFICADO[CATEGORIA DEL SERVIDOR],Tabla15[[#This Row],[TIPO]])</f>
        <v>SEGURIDAD</v>
      </c>
      <c r="M1371" s="21" t="str">
        <f>IF(Tabla15[[#This Row],[CTA]]="2.1.1.3.01","TRAMITE DE PENSION",IF(Tabla15[[#This Row],[CAT1]]&lt;&gt;"",Tabla15[[#This Row],[CAT1]],Tabla15[[#This Row],[CAT2]]))</f>
        <v>SEGURIDAD</v>
      </c>
      <c r="N1371" s="86" t="str">
        <f>_xlfn.XLOOKUP(Tabla15[[#This Row],[cedula]],TFECHA[cedula],TFECHA[desde],"")</f>
        <v/>
      </c>
      <c r="O1371" s="86" t="str">
        <f>_xlfn.XLOOKUP(Tabla15[[#This Row],[cedula]],TFECHA[cedula],TFECHA[hasta],"")</f>
        <v/>
      </c>
      <c r="P1371" s="34">
        <f>_xlfn.XLOOKUP(Tabla15[[#This Row],[COD]],TNOMINA[CODIGO],TNOMINA[sbruto])</f>
        <v>10000</v>
      </c>
      <c r="Q1371" s="34">
        <f>_xlfn.XLOOKUP(Tabla15[[#This Row],[COD]],TNOMINA[CODIGO],TNOMINA[ISR])</f>
        <v>0</v>
      </c>
      <c r="R1371" s="34">
        <f>_xlfn.XLOOKUP(Tabla15[[#This Row],[COD]],TNOMINA[CODIGO],TNOMINA[SFS])</f>
        <v>0</v>
      </c>
      <c r="S1371" s="34">
        <f>_xlfn.XLOOKUP(Tabla15[[#This Row],[COD]],TNOMINA[CODIGO],TNOMINA[AFP])</f>
        <v>0</v>
      </c>
      <c r="T1371" s="34">
        <f>_xlfn.XLOOKUP(Tabla15[[#This Row],[COD]],TNOMINA[CODIGO],TNOMINA[Otros Descuentos])</f>
        <v>0</v>
      </c>
      <c r="U1371" s="34">
        <f>_xlfn.XLOOKUP(Tabla15[[#This Row],[COD]],TNOMINA[CODIGO],TNOMINA[sneto])</f>
        <v>10000</v>
      </c>
      <c r="V1371" s="21" t="str" cm="1">
        <f t="array" ref="V1371">_xlfn.XLOOKUP(Tabla15[[#This Row],[cedula]],MINC_022025[NUMERO_DOCUMENTO],LEFT(MINC_022025[GENERO],1))</f>
        <v>M</v>
      </c>
      <c r="W1371" s="56" t="str">
        <f>_xlfn.XLOOKUP(Tabla15[[#This Row],[DIRECCIÓN O DEPARTAMENTO]],MINC_022025[LUGAR_FUNCIONES],MINC_022025[LUGAR_FUNCIONES_CODIGO])</f>
        <v>01.83</v>
      </c>
      <c r="X1371" s="21">
        <f>LEN(Tabla15[[#This Row],[CODIGO LUGAR]])</f>
        <v>5</v>
      </c>
      <c r="Y1371" s="21" cm="1">
        <f t="array" ref="Y1371">_xlfn.IFS(Tabla15[[#This Row],[LARGO]]=5,1,Tabla15[[#This Row],[LARGO]]=8,2,Tabla15[[#This Row],[LARGO]]=11,3,Tabla15[[#This Row],[LARGO]]=14,4,Tabla15[[#This Row],[LARGO]]=17,5,Tabla15[[#This Row],[LARGO]]=20,6)</f>
        <v>1</v>
      </c>
    </row>
    <row r="1372" spans="1:25">
      <c r="A1372" s="42" t="str">
        <f>Tabla15[[#This Row],[cedula]]&amp;Tabla15[[#This Row],[CTA]]&amp;Tabla15[[#This Row],[prog]]</f>
        <v>001117019182.1.2.2.0501</v>
      </c>
      <c r="B1372" s="21" t="s">
        <v>1788</v>
      </c>
      <c r="C1372" s="59" t="s">
        <v>1807</v>
      </c>
      <c r="D1372" s="59" t="s">
        <v>5730</v>
      </c>
      <c r="E1372" s="59" t="s">
        <v>5731</v>
      </c>
      <c r="F1372" s="59" t="s">
        <v>211</v>
      </c>
      <c r="G1372" s="59" t="s">
        <v>1767</v>
      </c>
      <c r="H1372" s="21" t="str">
        <f>_xlfn.XLOOKUP(Tabla15[[#This Row],[cedula]],MINC_022025[CATEGORIA_PROPIA],MINC_022025[FECHA_INGRESO_PRIMER_CARGO],_xlfn.XLOOKUP(Tabla15[[#This Row],[COD]],TNOMINA[CODIGO],TNOMINA[nombre]))</f>
        <v>LUCIANO ZABALA DIAZ</v>
      </c>
      <c r="I1372" s="21" t="str">
        <f>_xlfn.XLOOKUP(Tabla15[[#This Row],[cedula]],MINC_022025[CATEGORIA_PROPIA],MINC_022025[CARGO],_xlfn.XLOOKUP(Tabla15[[#This Row],[COD]],TNOMINA[CODIGO],TNOMINA[cargo]))</f>
        <v>SEGURIDAD MILITAR</v>
      </c>
      <c r="J1372" s="21" t="str">
        <f>_xlfn.XLOOKUP(Tabla15[[#This Row],[cedula]],MINC_022025[NUMERO_DOCUMENTO],MINC_022025[LUGAR_FUNCIONES])</f>
        <v>MINISTERIO DE CULTURA</v>
      </c>
      <c r="K137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2" s="21" t="str">
        <f>_xlfn.XLOOKUP(Tabla15[[#This Row],[CARGO]],TSIMPLIFICADO[CARGO],TSIMPLIFICADO[CATEGORIA DEL SERVIDOR],Tabla15[[#This Row],[TIPO]])</f>
        <v>SEGURIDAD</v>
      </c>
      <c r="M1372" s="21" t="str">
        <f>IF(Tabla15[[#This Row],[CTA]]="2.1.1.3.01","TRAMITE DE PENSION",IF(Tabla15[[#This Row],[CAT1]]&lt;&gt;"",Tabla15[[#This Row],[CAT1]],Tabla15[[#This Row],[CAT2]]))</f>
        <v>SEGURIDAD</v>
      </c>
      <c r="N1372" s="86" t="str">
        <f>_xlfn.XLOOKUP(Tabla15[[#This Row],[cedula]],TFECHA[cedula],TFECHA[desde],"")</f>
        <v/>
      </c>
      <c r="O1372" s="86" t="str">
        <f>_xlfn.XLOOKUP(Tabla15[[#This Row],[cedula]],TFECHA[cedula],TFECHA[hasta],"")</f>
        <v/>
      </c>
      <c r="P1372" s="34">
        <f>_xlfn.XLOOKUP(Tabla15[[#This Row],[COD]],TNOMINA[CODIGO],TNOMINA[sbruto])</f>
        <v>10000</v>
      </c>
      <c r="Q1372" s="34">
        <f>_xlfn.XLOOKUP(Tabla15[[#This Row],[COD]],TNOMINA[CODIGO],TNOMINA[ISR])</f>
        <v>0</v>
      </c>
      <c r="R1372" s="34">
        <f>_xlfn.XLOOKUP(Tabla15[[#This Row],[COD]],TNOMINA[CODIGO],TNOMINA[SFS])</f>
        <v>0</v>
      </c>
      <c r="S1372" s="34">
        <f>_xlfn.XLOOKUP(Tabla15[[#This Row],[COD]],TNOMINA[CODIGO],TNOMINA[AFP])</f>
        <v>0</v>
      </c>
      <c r="T1372" s="34">
        <f>_xlfn.XLOOKUP(Tabla15[[#This Row],[COD]],TNOMINA[CODIGO],TNOMINA[Otros Descuentos])</f>
        <v>0</v>
      </c>
      <c r="U1372" s="34">
        <f>_xlfn.XLOOKUP(Tabla15[[#This Row],[COD]],TNOMINA[CODIGO],TNOMINA[sneto])</f>
        <v>10000</v>
      </c>
      <c r="V1372" s="21" t="str" cm="1">
        <f t="array" ref="V1372">_xlfn.XLOOKUP(Tabla15[[#This Row],[cedula]],MINC_022025[NUMERO_DOCUMENTO],LEFT(MINC_022025[GENERO],1))</f>
        <v>M</v>
      </c>
      <c r="W1372" s="56" t="str">
        <f>_xlfn.XLOOKUP(Tabla15[[#This Row],[DIRECCIÓN O DEPARTAMENTO]],MINC_022025[LUGAR_FUNCIONES],MINC_022025[LUGAR_FUNCIONES_CODIGO])</f>
        <v>01.83</v>
      </c>
      <c r="X1372" s="21">
        <f>LEN(Tabla15[[#This Row],[CODIGO LUGAR]])</f>
        <v>5</v>
      </c>
      <c r="Y1372" s="21" cm="1">
        <f t="array" ref="Y1372">_xlfn.IFS(Tabla15[[#This Row],[LARGO]]=5,1,Tabla15[[#This Row],[LARGO]]=8,2,Tabla15[[#This Row],[LARGO]]=11,3,Tabla15[[#This Row],[LARGO]]=14,4,Tabla15[[#This Row],[LARGO]]=17,5,Tabla15[[#This Row],[LARGO]]=20,6)</f>
        <v>1</v>
      </c>
    </row>
    <row r="1373" spans="1:25">
      <c r="A1373" s="42" t="str">
        <f>Tabla15[[#This Row],[cedula]]&amp;Tabla15[[#This Row],[CTA]]&amp;Tabla15[[#This Row],[prog]]</f>
        <v>402129580172.1.2.2.0501</v>
      </c>
      <c r="B1373" s="21" t="s">
        <v>1788</v>
      </c>
      <c r="C1373" s="35" t="s">
        <v>1807</v>
      </c>
      <c r="D1373" s="35" t="s">
        <v>5730</v>
      </c>
      <c r="E1373" s="60" t="s">
        <v>5731</v>
      </c>
      <c r="F1373" s="35" t="s">
        <v>211</v>
      </c>
      <c r="G1373" s="35" t="s">
        <v>2846</v>
      </c>
      <c r="H1373" s="21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1373" s="21" t="str">
        <f>_xlfn.XLOOKUP(Tabla15[[#This Row],[cedula]],MINC_022025[CATEGORIA_PROPIA],MINC_022025[CARGO],_xlfn.XLOOKUP(Tabla15[[#This Row],[COD]],TNOMINA[CODIGO],TNOMINA[cargo]))</f>
        <v>SEGURIDAD MILITAR</v>
      </c>
      <c r="J1373" s="21" t="str">
        <f>_xlfn.XLOOKUP(Tabla15[[#This Row],[cedula]],MINC_022025[NUMERO_DOCUMENTO],MINC_022025[LUGAR_FUNCIONES])</f>
        <v>MINISTERIO DE CULTURA</v>
      </c>
      <c r="K137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3" s="21" t="str">
        <f>_xlfn.XLOOKUP(Tabla15[[#This Row],[CARGO]],TSIMPLIFICADO[CARGO],TSIMPLIFICADO[CATEGORIA DEL SERVIDOR],Tabla15[[#This Row],[TIPO]])</f>
        <v>SEGURIDAD</v>
      </c>
      <c r="M1373" s="21" t="str">
        <f>IF(Tabla15[[#This Row],[CTA]]="2.1.1.3.01","TRAMITE DE PENSION",IF(Tabla15[[#This Row],[CAT1]]&lt;&gt;"",Tabla15[[#This Row],[CAT1]],Tabla15[[#This Row],[CAT2]]))</f>
        <v>SEGURIDAD</v>
      </c>
      <c r="N1373" s="86" t="str">
        <f>_xlfn.XLOOKUP(Tabla15[[#This Row],[cedula]],TFECHA[cedula],TFECHA[desde],"")</f>
        <v/>
      </c>
      <c r="O1373" s="86" t="str">
        <f>_xlfn.XLOOKUP(Tabla15[[#This Row],[cedula]],TFECHA[cedula],TFECHA[hasta],"")</f>
        <v/>
      </c>
      <c r="P1373" s="34">
        <f>_xlfn.XLOOKUP(Tabla15[[#This Row],[COD]],TNOMINA[CODIGO],TNOMINA[sbruto])</f>
        <v>10000</v>
      </c>
      <c r="Q1373" s="34">
        <f>_xlfn.XLOOKUP(Tabla15[[#This Row],[COD]],TNOMINA[CODIGO],TNOMINA[ISR])</f>
        <v>0</v>
      </c>
      <c r="R1373" s="34">
        <f>_xlfn.XLOOKUP(Tabla15[[#This Row],[COD]],TNOMINA[CODIGO],TNOMINA[SFS])</f>
        <v>0</v>
      </c>
      <c r="S1373" s="34">
        <f>_xlfn.XLOOKUP(Tabla15[[#This Row],[COD]],TNOMINA[CODIGO],TNOMINA[AFP])</f>
        <v>0</v>
      </c>
      <c r="T1373" s="34">
        <f>_xlfn.XLOOKUP(Tabla15[[#This Row],[COD]],TNOMINA[CODIGO],TNOMINA[Otros Descuentos])</f>
        <v>0</v>
      </c>
      <c r="U1373" s="34">
        <f>_xlfn.XLOOKUP(Tabla15[[#This Row],[COD]],TNOMINA[CODIGO],TNOMINA[sneto])</f>
        <v>10000</v>
      </c>
      <c r="V1373" s="21" t="str" cm="1">
        <f t="array" ref="V1373">_xlfn.XLOOKUP(Tabla15[[#This Row],[cedula]],MINC_022025[NUMERO_DOCUMENTO],LEFT(MINC_022025[GENERO],1))</f>
        <v>M</v>
      </c>
      <c r="W1373" s="56" t="str">
        <f>_xlfn.XLOOKUP(Tabla15[[#This Row],[DIRECCIÓN O DEPARTAMENTO]],MINC_022025[LUGAR_FUNCIONES],MINC_022025[LUGAR_FUNCIONES_CODIGO])</f>
        <v>01.83</v>
      </c>
      <c r="X1373" s="21">
        <f>LEN(Tabla15[[#This Row],[CODIGO LUGAR]])</f>
        <v>5</v>
      </c>
      <c r="Y1373" s="21" cm="1">
        <f t="array" ref="Y1373">_xlfn.IFS(Tabla15[[#This Row],[LARGO]]=5,1,Tabla15[[#This Row],[LARGO]]=8,2,Tabla15[[#This Row],[LARGO]]=11,3,Tabla15[[#This Row],[LARGO]]=14,4,Tabla15[[#This Row],[LARGO]]=17,5,Tabla15[[#This Row],[LARGO]]=20,6)</f>
        <v>1</v>
      </c>
    </row>
    <row r="1374" spans="1:25">
      <c r="A1374" s="42" t="str">
        <f>Tabla15[[#This Row],[cedula]]&amp;Tabla15[[#This Row],[CTA]]&amp;Tabla15[[#This Row],[prog]]</f>
        <v>223016450932.1.2.2.0501</v>
      </c>
      <c r="B1374" s="21" t="s">
        <v>1788</v>
      </c>
      <c r="C1374" s="59" t="s">
        <v>1807</v>
      </c>
      <c r="D1374" s="59" t="s">
        <v>5730</v>
      </c>
      <c r="E1374" s="59" t="s">
        <v>5731</v>
      </c>
      <c r="F1374" s="59" t="s">
        <v>211</v>
      </c>
      <c r="G1374" s="59" t="s">
        <v>5974</v>
      </c>
      <c r="H1374" s="21" t="str">
        <f>_xlfn.XLOOKUP(Tabla15[[#This Row],[cedula]],MINC_022025[CATEGORIA_PROPIA],MINC_022025[FECHA_INGRESO_PRIMER_CARGO],_xlfn.XLOOKUP(Tabla15[[#This Row],[COD]],TNOMINA[CODIGO],TNOMINA[nombre]))</f>
        <v>MAIKI MANUEL ENRIQUE FLORIAN</v>
      </c>
      <c r="I1374" s="21" t="str">
        <f>_xlfn.XLOOKUP(Tabla15[[#This Row],[cedula]],MINC_022025[CATEGORIA_PROPIA],MINC_022025[CARGO],_xlfn.XLOOKUP(Tabla15[[#This Row],[COD]],TNOMINA[CODIGO],TNOMINA[cargo]))</f>
        <v>SEGURIDAD MILITAR</v>
      </c>
      <c r="J1374" s="21" t="str">
        <f>_xlfn.XLOOKUP(Tabla15[[#This Row],[cedula]],MINC_022025[NUMERO_DOCUMENTO],MINC_022025[LUGAR_FUNCIONES])</f>
        <v>MINISTERIO DE CULTURA</v>
      </c>
      <c r="K137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4" s="21" t="str">
        <f>_xlfn.XLOOKUP(Tabla15[[#This Row],[CARGO]],TSIMPLIFICADO[CARGO],TSIMPLIFICADO[CATEGORIA DEL SERVIDOR],Tabla15[[#This Row],[TIPO]])</f>
        <v>SEGURIDAD</v>
      </c>
      <c r="M1374" s="21" t="str">
        <f>IF(Tabla15[[#This Row],[CTA]]="2.1.1.3.01","TRAMITE DE PENSION",IF(Tabla15[[#This Row],[CAT1]]&lt;&gt;"",Tabla15[[#This Row],[CAT1]],Tabla15[[#This Row],[CAT2]]))</f>
        <v>SEGURIDAD</v>
      </c>
      <c r="N1374" s="86" t="str">
        <f>_xlfn.XLOOKUP(Tabla15[[#This Row],[cedula]],TFECHA[cedula],TFECHA[desde],"")</f>
        <v/>
      </c>
      <c r="O1374" s="86" t="str">
        <f>_xlfn.XLOOKUP(Tabla15[[#This Row],[cedula]],TFECHA[cedula],TFECHA[hasta],"")</f>
        <v/>
      </c>
      <c r="P1374" s="34">
        <f>_xlfn.XLOOKUP(Tabla15[[#This Row],[COD]],TNOMINA[CODIGO],TNOMINA[sbruto])</f>
        <v>10000</v>
      </c>
      <c r="Q1374" s="34">
        <f>_xlfn.XLOOKUP(Tabla15[[#This Row],[COD]],TNOMINA[CODIGO],TNOMINA[ISR])</f>
        <v>0</v>
      </c>
      <c r="R1374" s="34">
        <f>_xlfn.XLOOKUP(Tabla15[[#This Row],[COD]],TNOMINA[CODIGO],TNOMINA[SFS])</f>
        <v>0</v>
      </c>
      <c r="S1374" s="34">
        <f>_xlfn.XLOOKUP(Tabla15[[#This Row],[COD]],TNOMINA[CODIGO],TNOMINA[AFP])</f>
        <v>0</v>
      </c>
      <c r="T1374" s="34">
        <f>_xlfn.XLOOKUP(Tabla15[[#This Row],[COD]],TNOMINA[CODIGO],TNOMINA[Otros Descuentos])</f>
        <v>0</v>
      </c>
      <c r="U1374" s="34">
        <f>_xlfn.XLOOKUP(Tabla15[[#This Row],[COD]],TNOMINA[CODIGO],TNOMINA[sneto])</f>
        <v>10000</v>
      </c>
      <c r="V1374" s="21" t="str" cm="1">
        <f t="array" ref="V1374">_xlfn.XLOOKUP(Tabla15[[#This Row],[cedula]],MINC_022025[NUMERO_DOCUMENTO],LEFT(MINC_022025[GENERO],1))</f>
        <v>M</v>
      </c>
      <c r="W1374" s="56" t="str">
        <f>_xlfn.XLOOKUP(Tabla15[[#This Row],[DIRECCIÓN O DEPARTAMENTO]],MINC_022025[LUGAR_FUNCIONES],MINC_022025[LUGAR_FUNCIONES_CODIGO])</f>
        <v>01.83</v>
      </c>
      <c r="X1374" s="21">
        <f>LEN(Tabla15[[#This Row],[CODIGO LUGAR]])</f>
        <v>5</v>
      </c>
      <c r="Y1374" s="21" cm="1">
        <f t="array" ref="Y1374">_xlfn.IFS(Tabla15[[#This Row],[LARGO]]=5,1,Tabla15[[#This Row],[LARGO]]=8,2,Tabla15[[#This Row],[LARGO]]=11,3,Tabla15[[#This Row],[LARGO]]=14,4,Tabla15[[#This Row],[LARGO]]=17,5,Tabla15[[#This Row],[LARGO]]=20,6)</f>
        <v>1</v>
      </c>
    </row>
    <row r="1375" spans="1:25">
      <c r="A1375" s="42" t="str">
        <f>Tabla15[[#This Row],[cedula]]&amp;Tabla15[[#This Row],[CTA]]&amp;Tabla15[[#This Row],[prog]]</f>
        <v>402500844862.1.2.2.0501</v>
      </c>
      <c r="B1375" s="21" t="s">
        <v>1788</v>
      </c>
      <c r="C1375" s="59" t="s">
        <v>1807</v>
      </c>
      <c r="D1375" s="59" t="s">
        <v>5730</v>
      </c>
      <c r="E1375" s="59" t="s">
        <v>5731</v>
      </c>
      <c r="F1375" s="59" t="s">
        <v>211</v>
      </c>
      <c r="G1375" s="59" t="s">
        <v>2311</v>
      </c>
      <c r="H1375" s="21" t="str">
        <f>_xlfn.XLOOKUP(Tabla15[[#This Row],[cedula]],MINC_022025[CATEGORIA_PROPIA],MINC_022025[FECHA_INGRESO_PRIMER_CARGO],_xlfn.XLOOKUP(Tabla15[[#This Row],[COD]],TNOMINA[CODIGO],TNOMINA[nombre]))</f>
        <v>MANOLO VALDEZ LORENZO</v>
      </c>
      <c r="I1375" s="21" t="str">
        <f>_xlfn.XLOOKUP(Tabla15[[#This Row],[cedula]],MINC_022025[CATEGORIA_PROPIA],MINC_022025[CARGO],_xlfn.XLOOKUP(Tabla15[[#This Row],[COD]],TNOMINA[CODIGO],TNOMINA[cargo]))</f>
        <v>SEGURIDAD MILITAR</v>
      </c>
      <c r="J1375" s="21" t="str">
        <f>_xlfn.XLOOKUP(Tabla15[[#This Row],[cedula]],MINC_022025[NUMERO_DOCUMENTO],MINC_022025[LUGAR_FUNCIONES])</f>
        <v>MINISTERIO DE CULTURA</v>
      </c>
      <c r="K137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5" s="21" t="str">
        <f>_xlfn.XLOOKUP(Tabla15[[#This Row],[CARGO]],TSIMPLIFICADO[CARGO],TSIMPLIFICADO[CATEGORIA DEL SERVIDOR],Tabla15[[#This Row],[TIPO]])</f>
        <v>SEGURIDAD</v>
      </c>
      <c r="M1375" s="21" t="str">
        <f>IF(Tabla15[[#This Row],[CTA]]="2.1.1.3.01","TRAMITE DE PENSION",IF(Tabla15[[#This Row],[CAT1]]&lt;&gt;"",Tabla15[[#This Row],[CAT1]],Tabla15[[#This Row],[CAT2]]))</f>
        <v>SEGURIDAD</v>
      </c>
      <c r="N1375" s="86" t="str">
        <f>_xlfn.XLOOKUP(Tabla15[[#This Row],[cedula]],TFECHA[cedula],TFECHA[desde],"")</f>
        <v/>
      </c>
      <c r="O1375" s="86" t="str">
        <f>_xlfn.XLOOKUP(Tabla15[[#This Row],[cedula]],TFECHA[cedula],TFECHA[hasta],"")</f>
        <v/>
      </c>
      <c r="P1375" s="34">
        <f>_xlfn.XLOOKUP(Tabla15[[#This Row],[COD]],TNOMINA[CODIGO],TNOMINA[sbruto])</f>
        <v>10000</v>
      </c>
      <c r="Q1375" s="34">
        <f>_xlfn.XLOOKUP(Tabla15[[#This Row],[COD]],TNOMINA[CODIGO],TNOMINA[ISR])</f>
        <v>0</v>
      </c>
      <c r="R1375" s="34">
        <f>_xlfn.XLOOKUP(Tabla15[[#This Row],[COD]],TNOMINA[CODIGO],TNOMINA[SFS])</f>
        <v>0</v>
      </c>
      <c r="S1375" s="34">
        <f>_xlfn.XLOOKUP(Tabla15[[#This Row],[COD]],TNOMINA[CODIGO],TNOMINA[AFP])</f>
        <v>0</v>
      </c>
      <c r="T1375" s="34">
        <f>_xlfn.XLOOKUP(Tabla15[[#This Row],[COD]],TNOMINA[CODIGO],TNOMINA[Otros Descuentos])</f>
        <v>0</v>
      </c>
      <c r="U1375" s="34">
        <f>_xlfn.XLOOKUP(Tabla15[[#This Row],[COD]],TNOMINA[CODIGO],TNOMINA[sneto])</f>
        <v>10000</v>
      </c>
      <c r="V1375" s="21" t="str" cm="1">
        <f t="array" ref="V1375">_xlfn.XLOOKUP(Tabla15[[#This Row],[cedula]],MINC_022025[NUMERO_DOCUMENTO],LEFT(MINC_022025[GENERO],1))</f>
        <v>M</v>
      </c>
      <c r="W1375" s="56" t="str">
        <f>_xlfn.XLOOKUP(Tabla15[[#This Row],[DIRECCIÓN O DEPARTAMENTO]],MINC_022025[LUGAR_FUNCIONES],MINC_022025[LUGAR_FUNCIONES_CODIGO])</f>
        <v>01.83</v>
      </c>
      <c r="X1375" s="21">
        <f>LEN(Tabla15[[#This Row],[CODIGO LUGAR]])</f>
        <v>5</v>
      </c>
      <c r="Y1375" s="21" cm="1">
        <f t="array" ref="Y1375">_xlfn.IFS(Tabla15[[#This Row],[LARGO]]=5,1,Tabla15[[#This Row],[LARGO]]=8,2,Tabla15[[#This Row],[LARGO]]=11,3,Tabla15[[#This Row],[LARGO]]=14,4,Tabla15[[#This Row],[LARGO]]=17,5,Tabla15[[#This Row],[LARGO]]=20,6)</f>
        <v>1</v>
      </c>
    </row>
    <row r="1376" spans="1:25">
      <c r="A1376" s="42" t="str">
        <f>Tabla15[[#This Row],[cedula]]&amp;Tabla15[[#This Row],[CTA]]&amp;Tabla15[[#This Row],[prog]]</f>
        <v>223012238832.1.2.2.0501</v>
      </c>
      <c r="B1376" s="21" t="s">
        <v>1788</v>
      </c>
      <c r="C1376" s="59" t="s">
        <v>1807</v>
      </c>
      <c r="D1376" s="59" t="s">
        <v>5730</v>
      </c>
      <c r="E1376" s="59" t="s">
        <v>5731</v>
      </c>
      <c r="F1376" s="59" t="s">
        <v>211</v>
      </c>
      <c r="G1376" s="59" t="s">
        <v>4806</v>
      </c>
      <c r="H1376" s="21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1376" s="21" t="str">
        <f>_xlfn.XLOOKUP(Tabla15[[#This Row],[cedula]],MINC_022025[CATEGORIA_PROPIA],MINC_022025[CARGO],_xlfn.XLOOKUP(Tabla15[[#This Row],[COD]],TNOMINA[CODIGO],TNOMINA[cargo]))</f>
        <v>SEGURIDAD MILITAR</v>
      </c>
      <c r="J1376" s="21" t="str">
        <f>_xlfn.XLOOKUP(Tabla15[[#This Row],[cedula]],MINC_022025[NUMERO_DOCUMENTO],MINC_022025[LUGAR_FUNCIONES])</f>
        <v>MINISTERIO DE CULTURA</v>
      </c>
      <c r="K137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6" s="21" t="str">
        <f>_xlfn.XLOOKUP(Tabla15[[#This Row],[CARGO]],TSIMPLIFICADO[CARGO],TSIMPLIFICADO[CATEGORIA DEL SERVIDOR],Tabla15[[#This Row],[TIPO]])</f>
        <v>SEGURIDAD</v>
      </c>
      <c r="M1376" s="21" t="str">
        <f>IF(Tabla15[[#This Row],[CTA]]="2.1.1.3.01","TRAMITE DE PENSION",IF(Tabla15[[#This Row],[CAT1]]&lt;&gt;"",Tabla15[[#This Row],[CAT1]],Tabla15[[#This Row],[CAT2]]))</f>
        <v>SEGURIDAD</v>
      </c>
      <c r="N1376" s="86" t="str">
        <f>_xlfn.XLOOKUP(Tabla15[[#This Row],[cedula]],TFECHA[cedula],TFECHA[desde],"")</f>
        <v/>
      </c>
      <c r="O1376" s="86" t="str">
        <f>_xlfn.XLOOKUP(Tabla15[[#This Row],[cedula]],TFECHA[cedula],TFECHA[hasta],"")</f>
        <v/>
      </c>
      <c r="P1376" s="34">
        <f>_xlfn.XLOOKUP(Tabla15[[#This Row],[COD]],TNOMINA[CODIGO],TNOMINA[sbruto])</f>
        <v>10000</v>
      </c>
      <c r="Q1376" s="34">
        <f>_xlfn.XLOOKUP(Tabla15[[#This Row],[COD]],TNOMINA[CODIGO],TNOMINA[ISR])</f>
        <v>0</v>
      </c>
      <c r="R1376" s="34">
        <f>_xlfn.XLOOKUP(Tabla15[[#This Row],[COD]],TNOMINA[CODIGO],TNOMINA[SFS])</f>
        <v>0</v>
      </c>
      <c r="S1376" s="34">
        <f>_xlfn.XLOOKUP(Tabla15[[#This Row],[COD]],TNOMINA[CODIGO],TNOMINA[AFP])</f>
        <v>0</v>
      </c>
      <c r="T1376" s="34">
        <f>_xlfn.XLOOKUP(Tabla15[[#This Row],[COD]],TNOMINA[CODIGO],TNOMINA[Otros Descuentos])</f>
        <v>0</v>
      </c>
      <c r="U1376" s="34">
        <f>_xlfn.XLOOKUP(Tabla15[[#This Row],[COD]],TNOMINA[CODIGO],TNOMINA[sneto])</f>
        <v>10000</v>
      </c>
      <c r="V1376" s="21" t="str" cm="1">
        <f t="array" ref="V1376">_xlfn.XLOOKUP(Tabla15[[#This Row],[cedula]],MINC_022025[NUMERO_DOCUMENTO],LEFT(MINC_022025[GENERO],1))</f>
        <v>M</v>
      </c>
      <c r="W1376" s="56" t="str">
        <f>_xlfn.XLOOKUP(Tabla15[[#This Row],[DIRECCIÓN O DEPARTAMENTO]],MINC_022025[LUGAR_FUNCIONES],MINC_022025[LUGAR_FUNCIONES_CODIGO])</f>
        <v>01.83</v>
      </c>
      <c r="X1376" s="21">
        <f>LEN(Tabla15[[#This Row],[CODIGO LUGAR]])</f>
        <v>5</v>
      </c>
      <c r="Y1376" s="21" cm="1">
        <f t="array" ref="Y1376">_xlfn.IFS(Tabla15[[#This Row],[LARGO]]=5,1,Tabla15[[#This Row],[LARGO]]=8,2,Tabla15[[#This Row],[LARGO]]=11,3,Tabla15[[#This Row],[LARGO]]=14,4,Tabla15[[#This Row],[LARGO]]=17,5,Tabla15[[#This Row],[LARGO]]=20,6)</f>
        <v>1</v>
      </c>
    </row>
    <row r="1377" spans="1:25">
      <c r="A1377" s="42" t="str">
        <f>Tabla15[[#This Row],[cedula]]&amp;Tabla15[[#This Row],[CTA]]&amp;Tabla15[[#This Row],[prog]]</f>
        <v>402102099752.1.2.2.0501</v>
      </c>
      <c r="B1377" s="21" t="s">
        <v>1788</v>
      </c>
      <c r="C1377" s="59" t="s">
        <v>1807</v>
      </c>
      <c r="D1377" s="59" t="s">
        <v>5730</v>
      </c>
      <c r="E1377" s="59" t="s">
        <v>5731</v>
      </c>
      <c r="F1377" s="59" t="s">
        <v>211</v>
      </c>
      <c r="G1377" s="59" t="s">
        <v>2620</v>
      </c>
      <c r="H1377" s="21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1377" s="21" t="str">
        <f>_xlfn.XLOOKUP(Tabla15[[#This Row],[cedula]],MINC_022025[CATEGORIA_PROPIA],MINC_022025[CARGO],_xlfn.XLOOKUP(Tabla15[[#This Row],[COD]],TNOMINA[CODIGO],TNOMINA[cargo]))</f>
        <v>SEGURIDAD MILITAR</v>
      </c>
      <c r="J1377" s="21" t="str">
        <f>_xlfn.XLOOKUP(Tabla15[[#This Row],[cedula]],MINC_022025[NUMERO_DOCUMENTO],MINC_022025[LUGAR_FUNCIONES])</f>
        <v>MINISTERIO DE CULTURA</v>
      </c>
      <c r="K137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7" s="21" t="str">
        <f>_xlfn.XLOOKUP(Tabla15[[#This Row],[CARGO]],TSIMPLIFICADO[CARGO],TSIMPLIFICADO[CATEGORIA DEL SERVIDOR],Tabla15[[#This Row],[TIPO]])</f>
        <v>SEGURIDAD</v>
      </c>
      <c r="M1377" s="21" t="str">
        <f>IF(Tabla15[[#This Row],[CTA]]="2.1.1.3.01","TRAMITE DE PENSION",IF(Tabla15[[#This Row],[CAT1]]&lt;&gt;"",Tabla15[[#This Row],[CAT1]],Tabla15[[#This Row],[CAT2]]))</f>
        <v>SEGURIDAD</v>
      </c>
      <c r="N1377" s="86" t="str">
        <f>_xlfn.XLOOKUP(Tabla15[[#This Row],[cedula]],TFECHA[cedula],TFECHA[desde],"")</f>
        <v/>
      </c>
      <c r="O1377" s="86" t="str">
        <f>_xlfn.XLOOKUP(Tabla15[[#This Row],[cedula]],TFECHA[cedula],TFECHA[hasta],"")</f>
        <v/>
      </c>
      <c r="P1377" s="34">
        <f>_xlfn.XLOOKUP(Tabla15[[#This Row],[COD]],TNOMINA[CODIGO],TNOMINA[sbruto])</f>
        <v>10000</v>
      </c>
      <c r="Q1377" s="34">
        <f>_xlfn.XLOOKUP(Tabla15[[#This Row],[COD]],TNOMINA[CODIGO],TNOMINA[ISR])</f>
        <v>0</v>
      </c>
      <c r="R1377" s="34">
        <f>_xlfn.XLOOKUP(Tabla15[[#This Row],[COD]],TNOMINA[CODIGO],TNOMINA[SFS])</f>
        <v>0</v>
      </c>
      <c r="S1377" s="34">
        <f>_xlfn.XLOOKUP(Tabla15[[#This Row],[COD]],TNOMINA[CODIGO],TNOMINA[AFP])</f>
        <v>0</v>
      </c>
      <c r="T1377" s="34">
        <f>_xlfn.XLOOKUP(Tabla15[[#This Row],[COD]],TNOMINA[CODIGO],TNOMINA[Otros Descuentos])</f>
        <v>0</v>
      </c>
      <c r="U1377" s="34">
        <f>_xlfn.XLOOKUP(Tabla15[[#This Row],[COD]],TNOMINA[CODIGO],TNOMINA[sneto])</f>
        <v>10000</v>
      </c>
      <c r="V1377" s="21" t="str" cm="1">
        <f t="array" ref="V1377">_xlfn.XLOOKUP(Tabla15[[#This Row],[cedula]],MINC_022025[NUMERO_DOCUMENTO],LEFT(MINC_022025[GENERO],1))</f>
        <v>M</v>
      </c>
      <c r="W1377" s="56" t="str">
        <f>_xlfn.XLOOKUP(Tabla15[[#This Row],[DIRECCIÓN O DEPARTAMENTO]],MINC_022025[LUGAR_FUNCIONES],MINC_022025[LUGAR_FUNCIONES_CODIGO])</f>
        <v>01.83</v>
      </c>
      <c r="X1377" s="21">
        <f>LEN(Tabla15[[#This Row],[CODIGO LUGAR]])</f>
        <v>5</v>
      </c>
      <c r="Y1377" s="21" cm="1">
        <f t="array" ref="Y1377">_xlfn.IFS(Tabla15[[#This Row],[LARGO]]=5,1,Tabla15[[#This Row],[LARGO]]=8,2,Tabla15[[#This Row],[LARGO]]=11,3,Tabla15[[#This Row],[LARGO]]=14,4,Tabla15[[#This Row],[LARGO]]=17,5,Tabla15[[#This Row],[LARGO]]=20,6)</f>
        <v>1</v>
      </c>
    </row>
    <row r="1378" spans="1:25">
      <c r="A1378" s="42" t="str">
        <f>Tabla15[[#This Row],[cedula]]&amp;Tabla15[[#This Row],[CTA]]&amp;Tabla15[[#This Row],[prog]]</f>
        <v>223016669332.1.2.2.0501</v>
      </c>
      <c r="B1378" s="21" t="s">
        <v>1788</v>
      </c>
      <c r="C1378" s="59" t="s">
        <v>1807</v>
      </c>
      <c r="D1378" s="59" t="s">
        <v>5730</v>
      </c>
      <c r="E1378" s="59" t="s">
        <v>5731</v>
      </c>
      <c r="F1378" s="59" t="s">
        <v>211</v>
      </c>
      <c r="G1378" s="59" t="s">
        <v>5856</v>
      </c>
      <c r="H1378" s="21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1378" s="21" t="str">
        <f>_xlfn.XLOOKUP(Tabla15[[#This Row],[cedula]],MINC_022025[CATEGORIA_PROPIA],MINC_022025[CARGO],_xlfn.XLOOKUP(Tabla15[[#This Row],[COD]],TNOMINA[CODIGO],TNOMINA[cargo]))</f>
        <v>SEGURIDAD MILITAR</v>
      </c>
      <c r="J1378" s="21" t="str">
        <f>_xlfn.XLOOKUP(Tabla15[[#This Row],[cedula]],MINC_022025[NUMERO_DOCUMENTO],MINC_022025[LUGAR_FUNCIONES])</f>
        <v>MINISTERIO DE CULTURA</v>
      </c>
      <c r="K137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8" s="21" t="str">
        <f>_xlfn.XLOOKUP(Tabla15[[#This Row],[CARGO]],TSIMPLIFICADO[CARGO],TSIMPLIFICADO[CATEGORIA DEL SERVIDOR],Tabla15[[#This Row],[TIPO]])</f>
        <v>SEGURIDAD</v>
      </c>
      <c r="M1378" s="21" t="str">
        <f>IF(Tabla15[[#This Row],[CTA]]="2.1.1.3.01","TRAMITE DE PENSION",IF(Tabla15[[#This Row],[CAT1]]&lt;&gt;"",Tabla15[[#This Row],[CAT1]],Tabla15[[#This Row],[CAT2]]))</f>
        <v>SEGURIDAD</v>
      </c>
      <c r="N1378" s="86" t="str">
        <f>_xlfn.XLOOKUP(Tabla15[[#This Row],[cedula]],TFECHA[cedula],TFECHA[desde],"")</f>
        <v/>
      </c>
      <c r="O1378" s="86" t="str">
        <f>_xlfn.XLOOKUP(Tabla15[[#This Row],[cedula]],TFECHA[cedula],TFECHA[hasta],"")</f>
        <v/>
      </c>
      <c r="P1378" s="34">
        <f>_xlfn.XLOOKUP(Tabla15[[#This Row],[COD]],TNOMINA[CODIGO],TNOMINA[sbruto])</f>
        <v>10000</v>
      </c>
      <c r="Q1378" s="34">
        <f>_xlfn.XLOOKUP(Tabla15[[#This Row],[COD]],TNOMINA[CODIGO],TNOMINA[ISR])</f>
        <v>0</v>
      </c>
      <c r="R1378" s="34">
        <f>_xlfn.XLOOKUP(Tabla15[[#This Row],[COD]],TNOMINA[CODIGO],TNOMINA[SFS])</f>
        <v>0</v>
      </c>
      <c r="S1378" s="34">
        <f>_xlfn.XLOOKUP(Tabla15[[#This Row],[COD]],TNOMINA[CODIGO],TNOMINA[AFP])</f>
        <v>0</v>
      </c>
      <c r="T1378" s="34">
        <f>_xlfn.XLOOKUP(Tabla15[[#This Row],[COD]],TNOMINA[CODIGO],TNOMINA[Otros Descuentos])</f>
        <v>0</v>
      </c>
      <c r="U1378" s="34">
        <f>_xlfn.XLOOKUP(Tabla15[[#This Row],[COD]],TNOMINA[CODIGO],TNOMINA[sneto])</f>
        <v>10000</v>
      </c>
      <c r="V1378" s="21" t="str" cm="1">
        <f t="array" ref="V1378">_xlfn.XLOOKUP(Tabla15[[#This Row],[cedula]],MINC_022025[NUMERO_DOCUMENTO],LEFT(MINC_022025[GENERO],1))</f>
        <v>M</v>
      </c>
      <c r="W1378" s="56" t="str">
        <f>_xlfn.XLOOKUP(Tabla15[[#This Row],[DIRECCIÓN O DEPARTAMENTO]],MINC_022025[LUGAR_FUNCIONES],MINC_022025[LUGAR_FUNCIONES_CODIGO])</f>
        <v>01.83</v>
      </c>
      <c r="X1378" s="21">
        <f>LEN(Tabla15[[#This Row],[CODIGO LUGAR]])</f>
        <v>5</v>
      </c>
      <c r="Y1378" s="21" cm="1">
        <f t="array" ref="Y1378">_xlfn.IFS(Tabla15[[#This Row],[LARGO]]=5,1,Tabla15[[#This Row],[LARGO]]=8,2,Tabla15[[#This Row],[LARGO]]=11,3,Tabla15[[#This Row],[LARGO]]=14,4,Tabla15[[#This Row],[LARGO]]=17,5,Tabla15[[#This Row],[LARGO]]=20,6)</f>
        <v>1</v>
      </c>
    </row>
    <row r="1379" spans="1:25">
      <c r="A1379" s="42" t="str">
        <f>Tabla15[[#This Row],[cedula]]&amp;Tabla15[[#This Row],[CTA]]&amp;Tabla15[[#This Row],[prog]]</f>
        <v>008002428102.1.2.2.0501</v>
      </c>
      <c r="B1379" s="21" t="s">
        <v>1788</v>
      </c>
      <c r="C1379" s="59" t="s">
        <v>1807</v>
      </c>
      <c r="D1379" s="59" t="s">
        <v>5730</v>
      </c>
      <c r="E1379" s="59" t="s">
        <v>5731</v>
      </c>
      <c r="F1379" s="59" t="s">
        <v>211</v>
      </c>
      <c r="G1379" s="59" t="s">
        <v>2257</v>
      </c>
      <c r="H1379" s="21" t="str">
        <f>_xlfn.XLOOKUP(Tabla15[[#This Row],[cedula]],MINC_022025[CATEGORIA_PROPIA],MINC_022025[FECHA_INGRESO_PRIMER_CARGO],_xlfn.XLOOKUP(Tabla15[[#This Row],[COD]],TNOMINA[CODIGO],TNOMINA[nombre]))</f>
        <v>MIGUEL ANGEL MEJIA DE LEON</v>
      </c>
      <c r="I1379" s="21" t="str">
        <f>_xlfn.XLOOKUP(Tabla15[[#This Row],[cedula]],MINC_022025[CATEGORIA_PROPIA],MINC_022025[CARGO],_xlfn.XLOOKUP(Tabla15[[#This Row],[COD]],TNOMINA[CODIGO],TNOMINA[cargo]))</f>
        <v>SEGURIDAD MILITAR</v>
      </c>
      <c r="J1379" s="21" t="str">
        <f>_xlfn.XLOOKUP(Tabla15[[#This Row],[cedula]],MINC_022025[NUMERO_DOCUMENTO],MINC_022025[LUGAR_FUNCIONES])</f>
        <v>MINISTERIO DE CULTURA</v>
      </c>
      <c r="K137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79" s="21" t="str">
        <f>_xlfn.XLOOKUP(Tabla15[[#This Row],[CARGO]],TSIMPLIFICADO[CARGO],TSIMPLIFICADO[CATEGORIA DEL SERVIDOR],Tabla15[[#This Row],[TIPO]])</f>
        <v>SEGURIDAD</v>
      </c>
      <c r="M1379" s="21" t="str">
        <f>IF(Tabla15[[#This Row],[CTA]]="2.1.1.3.01","TRAMITE DE PENSION",IF(Tabla15[[#This Row],[CAT1]]&lt;&gt;"",Tabla15[[#This Row],[CAT1]],Tabla15[[#This Row],[CAT2]]))</f>
        <v>SEGURIDAD</v>
      </c>
      <c r="N1379" s="86" t="str">
        <f>_xlfn.XLOOKUP(Tabla15[[#This Row],[cedula]],TFECHA[cedula],TFECHA[desde],"")</f>
        <v/>
      </c>
      <c r="O1379" s="86" t="str">
        <f>_xlfn.XLOOKUP(Tabla15[[#This Row],[cedula]],TFECHA[cedula],TFECHA[hasta],"")</f>
        <v/>
      </c>
      <c r="P1379" s="34">
        <f>_xlfn.XLOOKUP(Tabla15[[#This Row],[COD]],TNOMINA[CODIGO],TNOMINA[sbruto])</f>
        <v>10000</v>
      </c>
      <c r="Q1379" s="34">
        <f>_xlfn.XLOOKUP(Tabla15[[#This Row],[COD]],TNOMINA[CODIGO],TNOMINA[ISR])</f>
        <v>0</v>
      </c>
      <c r="R1379" s="34">
        <f>_xlfn.XLOOKUP(Tabla15[[#This Row],[COD]],TNOMINA[CODIGO],TNOMINA[SFS])</f>
        <v>0</v>
      </c>
      <c r="S1379" s="34">
        <f>_xlfn.XLOOKUP(Tabla15[[#This Row],[COD]],TNOMINA[CODIGO],TNOMINA[AFP])</f>
        <v>0</v>
      </c>
      <c r="T1379" s="34">
        <f>_xlfn.XLOOKUP(Tabla15[[#This Row],[COD]],TNOMINA[CODIGO],TNOMINA[Otros Descuentos])</f>
        <v>0</v>
      </c>
      <c r="U1379" s="34">
        <f>_xlfn.XLOOKUP(Tabla15[[#This Row],[COD]],TNOMINA[CODIGO],TNOMINA[sneto])</f>
        <v>10000</v>
      </c>
      <c r="V1379" s="21" t="str" cm="1">
        <f t="array" ref="V1379">_xlfn.XLOOKUP(Tabla15[[#This Row],[cedula]],MINC_022025[NUMERO_DOCUMENTO],LEFT(MINC_022025[GENERO],1))</f>
        <v>M</v>
      </c>
      <c r="W1379" s="56" t="str">
        <f>_xlfn.XLOOKUP(Tabla15[[#This Row],[DIRECCIÓN O DEPARTAMENTO]],MINC_022025[LUGAR_FUNCIONES],MINC_022025[LUGAR_FUNCIONES_CODIGO])</f>
        <v>01.83</v>
      </c>
      <c r="X1379" s="21">
        <f>LEN(Tabla15[[#This Row],[CODIGO LUGAR]])</f>
        <v>5</v>
      </c>
      <c r="Y1379" s="21" cm="1">
        <f t="array" ref="Y1379">_xlfn.IFS(Tabla15[[#This Row],[LARGO]]=5,1,Tabla15[[#This Row],[LARGO]]=8,2,Tabla15[[#This Row],[LARGO]]=11,3,Tabla15[[#This Row],[LARGO]]=14,4,Tabla15[[#This Row],[LARGO]]=17,5,Tabla15[[#This Row],[LARGO]]=20,6)</f>
        <v>1</v>
      </c>
    </row>
    <row r="1380" spans="1:25">
      <c r="A1380" s="42" t="str">
        <f>Tabla15[[#This Row],[cedula]]&amp;Tabla15[[#This Row],[CTA]]&amp;Tabla15[[#This Row],[prog]]</f>
        <v>402154821142.1.2.2.0501</v>
      </c>
      <c r="B1380" s="21" t="s">
        <v>1788</v>
      </c>
      <c r="C1380" s="35" t="s">
        <v>1807</v>
      </c>
      <c r="D1380" s="35" t="s">
        <v>5730</v>
      </c>
      <c r="E1380" s="60" t="s">
        <v>5731</v>
      </c>
      <c r="F1380" s="62" t="s">
        <v>211</v>
      </c>
      <c r="G1380" s="35" t="s">
        <v>5937</v>
      </c>
      <c r="H1380" s="21" t="str">
        <f>_xlfn.XLOOKUP(Tabla15[[#This Row],[cedula]],MINC_022025[CATEGORIA_PROPIA],MINC_022025[FECHA_INGRESO_PRIMER_CARGO],_xlfn.XLOOKUP(Tabla15[[#This Row],[COD]],TNOMINA[CODIGO],TNOMINA[nombre]))</f>
        <v>NAIRELINA YARIBEL RECIO PEREZ</v>
      </c>
      <c r="I1380" s="21" t="str">
        <f>_xlfn.XLOOKUP(Tabla15[[#This Row],[cedula]],MINC_022025[CATEGORIA_PROPIA],MINC_022025[CARGO],_xlfn.XLOOKUP(Tabla15[[#This Row],[COD]],TNOMINA[CODIGO],TNOMINA[cargo]))</f>
        <v>SEGURIDAD MILITAR</v>
      </c>
      <c r="J1380" s="21" t="str">
        <f>_xlfn.XLOOKUP(Tabla15[[#This Row],[cedula]],MINC_022025[NUMERO_DOCUMENTO],MINC_022025[LUGAR_FUNCIONES])</f>
        <v>MINISTERIO DE CULTURA</v>
      </c>
      <c r="K138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0" s="21" t="str">
        <f>_xlfn.XLOOKUP(Tabla15[[#This Row],[CARGO]],TSIMPLIFICADO[CARGO],TSIMPLIFICADO[CATEGORIA DEL SERVIDOR],Tabla15[[#This Row],[TIPO]])</f>
        <v>SEGURIDAD</v>
      </c>
      <c r="M1380" s="21" t="str">
        <f>IF(Tabla15[[#This Row],[CTA]]="2.1.1.3.01","TRAMITE DE PENSION",IF(Tabla15[[#This Row],[CAT1]]&lt;&gt;"",Tabla15[[#This Row],[CAT1]],Tabla15[[#This Row],[CAT2]]))</f>
        <v>SEGURIDAD</v>
      </c>
      <c r="N1380" s="86" t="str">
        <f>_xlfn.XLOOKUP(Tabla15[[#This Row],[cedula]],TFECHA[cedula],TFECHA[desde],"")</f>
        <v/>
      </c>
      <c r="O1380" s="86" t="str">
        <f>_xlfn.XLOOKUP(Tabla15[[#This Row],[cedula]],TFECHA[cedula],TFECHA[hasta],"")</f>
        <v/>
      </c>
      <c r="P1380" s="34">
        <f>_xlfn.XLOOKUP(Tabla15[[#This Row],[COD]],TNOMINA[CODIGO],TNOMINA[sbruto])</f>
        <v>10000</v>
      </c>
      <c r="Q1380" s="34">
        <f>_xlfn.XLOOKUP(Tabla15[[#This Row],[COD]],TNOMINA[CODIGO],TNOMINA[ISR])</f>
        <v>0</v>
      </c>
      <c r="R1380" s="34">
        <f>_xlfn.XLOOKUP(Tabla15[[#This Row],[COD]],TNOMINA[CODIGO],TNOMINA[SFS])</f>
        <v>0</v>
      </c>
      <c r="S1380" s="34">
        <f>_xlfn.XLOOKUP(Tabla15[[#This Row],[COD]],TNOMINA[CODIGO],TNOMINA[AFP])</f>
        <v>0</v>
      </c>
      <c r="T1380" s="34">
        <f>_xlfn.XLOOKUP(Tabla15[[#This Row],[COD]],TNOMINA[CODIGO],TNOMINA[Otros Descuentos])</f>
        <v>0</v>
      </c>
      <c r="U1380" s="34">
        <f>_xlfn.XLOOKUP(Tabla15[[#This Row],[COD]],TNOMINA[CODIGO],TNOMINA[sneto])</f>
        <v>10000</v>
      </c>
      <c r="V1380" s="21" t="str" cm="1">
        <f t="array" ref="V1380">_xlfn.XLOOKUP(Tabla15[[#This Row],[cedula]],MINC_022025[NUMERO_DOCUMENTO],LEFT(MINC_022025[GENERO],1))</f>
        <v>F</v>
      </c>
      <c r="W1380" s="56" t="str">
        <f>_xlfn.XLOOKUP(Tabla15[[#This Row],[DIRECCIÓN O DEPARTAMENTO]],MINC_022025[LUGAR_FUNCIONES],MINC_022025[LUGAR_FUNCIONES_CODIGO])</f>
        <v>01.83</v>
      </c>
      <c r="X1380" s="21">
        <f>LEN(Tabla15[[#This Row],[CODIGO LUGAR]])</f>
        <v>5</v>
      </c>
      <c r="Y1380" s="21" cm="1">
        <f t="array" ref="Y1380">_xlfn.IFS(Tabla15[[#This Row],[LARGO]]=5,1,Tabla15[[#This Row],[LARGO]]=8,2,Tabla15[[#This Row],[LARGO]]=11,3,Tabla15[[#This Row],[LARGO]]=14,4,Tabla15[[#This Row],[LARGO]]=17,5,Tabla15[[#This Row],[LARGO]]=20,6)</f>
        <v>1</v>
      </c>
    </row>
    <row r="1381" spans="1:25">
      <c r="A1381" s="42" t="str">
        <f>Tabla15[[#This Row],[cedula]]&amp;Tabla15[[#This Row],[CTA]]&amp;Tabla15[[#This Row],[prog]]</f>
        <v>402253902322.1.2.2.0501</v>
      </c>
      <c r="B1381" s="21" t="s">
        <v>1788</v>
      </c>
      <c r="C1381" s="59" t="s">
        <v>1807</v>
      </c>
      <c r="D1381" s="59" t="s">
        <v>5730</v>
      </c>
      <c r="E1381" s="59" t="s">
        <v>5731</v>
      </c>
      <c r="F1381" s="59" t="s">
        <v>211</v>
      </c>
      <c r="G1381" s="59" t="s">
        <v>2215</v>
      </c>
      <c r="H1381" s="21" t="str">
        <f>_xlfn.XLOOKUP(Tabla15[[#This Row],[cedula]],MINC_022025[CATEGORIA_PROPIA],MINC_022025[FECHA_INGRESO_PRIMER_CARGO],_xlfn.XLOOKUP(Tabla15[[#This Row],[COD]],TNOMINA[CODIGO],TNOMINA[nombre]))</f>
        <v>NASARIO CARMONA BELTRAN</v>
      </c>
      <c r="I1381" s="21" t="str">
        <f>_xlfn.XLOOKUP(Tabla15[[#This Row],[cedula]],MINC_022025[CATEGORIA_PROPIA],MINC_022025[CARGO],_xlfn.XLOOKUP(Tabla15[[#This Row],[COD]],TNOMINA[CODIGO],TNOMINA[cargo]))</f>
        <v>SEGURIDAD MILITAR</v>
      </c>
      <c r="J1381" s="21" t="str">
        <f>_xlfn.XLOOKUP(Tabla15[[#This Row],[cedula]],MINC_022025[NUMERO_DOCUMENTO],MINC_022025[LUGAR_FUNCIONES])</f>
        <v>MINISTERIO DE CULTURA</v>
      </c>
      <c r="K138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1" s="21" t="str">
        <f>_xlfn.XLOOKUP(Tabla15[[#This Row],[CARGO]],TSIMPLIFICADO[CARGO],TSIMPLIFICADO[CATEGORIA DEL SERVIDOR],Tabla15[[#This Row],[TIPO]])</f>
        <v>SEGURIDAD</v>
      </c>
      <c r="M1381" s="21" t="str">
        <f>IF(Tabla15[[#This Row],[CTA]]="2.1.1.3.01","TRAMITE DE PENSION",IF(Tabla15[[#This Row],[CAT1]]&lt;&gt;"",Tabla15[[#This Row],[CAT1]],Tabla15[[#This Row],[CAT2]]))</f>
        <v>SEGURIDAD</v>
      </c>
      <c r="N1381" s="86" t="str">
        <f>_xlfn.XLOOKUP(Tabla15[[#This Row],[cedula]],TFECHA[cedula],TFECHA[desde],"")</f>
        <v/>
      </c>
      <c r="O1381" s="86" t="str">
        <f>_xlfn.XLOOKUP(Tabla15[[#This Row],[cedula]],TFECHA[cedula],TFECHA[hasta],"")</f>
        <v/>
      </c>
      <c r="P1381" s="34">
        <f>_xlfn.XLOOKUP(Tabla15[[#This Row],[COD]],TNOMINA[CODIGO],TNOMINA[sbruto])</f>
        <v>10000</v>
      </c>
      <c r="Q1381" s="34">
        <f>_xlfn.XLOOKUP(Tabla15[[#This Row],[COD]],TNOMINA[CODIGO],TNOMINA[ISR])</f>
        <v>0</v>
      </c>
      <c r="R1381" s="34">
        <f>_xlfn.XLOOKUP(Tabla15[[#This Row],[COD]],TNOMINA[CODIGO],TNOMINA[SFS])</f>
        <v>0</v>
      </c>
      <c r="S1381" s="34">
        <f>_xlfn.XLOOKUP(Tabla15[[#This Row],[COD]],TNOMINA[CODIGO],TNOMINA[AFP])</f>
        <v>0</v>
      </c>
      <c r="T1381" s="34">
        <f>_xlfn.XLOOKUP(Tabla15[[#This Row],[COD]],TNOMINA[CODIGO],TNOMINA[Otros Descuentos])</f>
        <v>0</v>
      </c>
      <c r="U1381" s="34">
        <f>_xlfn.XLOOKUP(Tabla15[[#This Row],[COD]],TNOMINA[CODIGO],TNOMINA[sneto])</f>
        <v>10000</v>
      </c>
      <c r="V1381" s="21" t="str" cm="1">
        <f t="array" ref="V1381">_xlfn.XLOOKUP(Tabla15[[#This Row],[cedula]],MINC_022025[NUMERO_DOCUMENTO],LEFT(MINC_022025[GENERO],1))</f>
        <v>M</v>
      </c>
      <c r="W1381" s="56" t="str">
        <f>_xlfn.XLOOKUP(Tabla15[[#This Row],[DIRECCIÓN O DEPARTAMENTO]],MINC_022025[LUGAR_FUNCIONES],MINC_022025[LUGAR_FUNCIONES_CODIGO])</f>
        <v>01.83</v>
      </c>
      <c r="X1381" s="21">
        <f>LEN(Tabla15[[#This Row],[CODIGO LUGAR]])</f>
        <v>5</v>
      </c>
      <c r="Y1381" s="21" cm="1">
        <f t="array" ref="Y1381">_xlfn.IFS(Tabla15[[#This Row],[LARGO]]=5,1,Tabla15[[#This Row],[LARGO]]=8,2,Tabla15[[#This Row],[LARGO]]=11,3,Tabla15[[#This Row],[LARGO]]=14,4,Tabla15[[#This Row],[LARGO]]=17,5,Tabla15[[#This Row],[LARGO]]=20,6)</f>
        <v>1</v>
      </c>
    </row>
    <row r="1382" spans="1:25">
      <c r="A1382" s="42" t="str">
        <f>Tabla15[[#This Row],[cedula]]&amp;Tabla15[[#This Row],[CTA]]&amp;Tabla15[[#This Row],[prog]]</f>
        <v>034005401952.1.2.2.0501</v>
      </c>
      <c r="B1382" s="21" t="s">
        <v>1788</v>
      </c>
      <c r="C1382" s="59" t="s">
        <v>1807</v>
      </c>
      <c r="D1382" s="59" t="s">
        <v>5730</v>
      </c>
      <c r="E1382" s="59" t="s">
        <v>5731</v>
      </c>
      <c r="F1382" s="59" t="s">
        <v>211</v>
      </c>
      <c r="G1382" s="59" t="s">
        <v>2668</v>
      </c>
      <c r="H1382" s="21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382" s="21" t="str">
        <f>_xlfn.XLOOKUP(Tabla15[[#This Row],[cedula]],MINC_022025[CATEGORIA_PROPIA],MINC_022025[CARGO],_xlfn.XLOOKUP(Tabla15[[#This Row],[COD]],TNOMINA[CODIGO],TNOMINA[cargo]))</f>
        <v>SEGURIDAD MILITAR</v>
      </c>
      <c r="J1382" s="21" t="str">
        <f>_xlfn.XLOOKUP(Tabla15[[#This Row],[cedula]],MINC_022025[NUMERO_DOCUMENTO],MINC_022025[LUGAR_FUNCIONES])</f>
        <v>MINISTERIO DE CULTURA</v>
      </c>
      <c r="K138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2" s="21" t="str">
        <f>_xlfn.XLOOKUP(Tabla15[[#This Row],[CARGO]],TSIMPLIFICADO[CARGO],TSIMPLIFICADO[CATEGORIA DEL SERVIDOR],Tabla15[[#This Row],[TIPO]])</f>
        <v>SEGURIDAD</v>
      </c>
      <c r="M1382" s="21" t="str">
        <f>IF(Tabla15[[#This Row],[CTA]]="2.1.1.3.01","TRAMITE DE PENSION",IF(Tabla15[[#This Row],[CAT1]]&lt;&gt;"",Tabla15[[#This Row],[CAT1]],Tabla15[[#This Row],[CAT2]]))</f>
        <v>SEGURIDAD</v>
      </c>
      <c r="N1382" s="86" t="str">
        <f>_xlfn.XLOOKUP(Tabla15[[#This Row],[cedula]],TFECHA[cedula],TFECHA[desde],"")</f>
        <v/>
      </c>
      <c r="O1382" s="86" t="str">
        <f>_xlfn.XLOOKUP(Tabla15[[#This Row],[cedula]],TFECHA[cedula],TFECHA[hasta],"")</f>
        <v/>
      </c>
      <c r="P1382" s="34">
        <f>_xlfn.XLOOKUP(Tabla15[[#This Row],[COD]],TNOMINA[CODIGO],TNOMINA[sbruto])</f>
        <v>10000</v>
      </c>
      <c r="Q1382" s="34">
        <f>_xlfn.XLOOKUP(Tabla15[[#This Row],[COD]],TNOMINA[CODIGO],TNOMINA[ISR])</f>
        <v>0</v>
      </c>
      <c r="R1382" s="34">
        <f>_xlfn.XLOOKUP(Tabla15[[#This Row],[COD]],TNOMINA[CODIGO],TNOMINA[SFS])</f>
        <v>0</v>
      </c>
      <c r="S1382" s="34">
        <f>_xlfn.XLOOKUP(Tabla15[[#This Row],[COD]],TNOMINA[CODIGO],TNOMINA[AFP])</f>
        <v>0</v>
      </c>
      <c r="T1382" s="34">
        <f>_xlfn.XLOOKUP(Tabla15[[#This Row],[COD]],TNOMINA[CODIGO],TNOMINA[Otros Descuentos])</f>
        <v>0</v>
      </c>
      <c r="U1382" s="34">
        <f>_xlfn.XLOOKUP(Tabla15[[#This Row],[COD]],TNOMINA[CODIGO],TNOMINA[sneto])</f>
        <v>10000</v>
      </c>
      <c r="V1382" s="21" t="str" cm="1">
        <f t="array" ref="V1382">_xlfn.XLOOKUP(Tabla15[[#This Row],[cedula]],MINC_022025[NUMERO_DOCUMENTO],LEFT(MINC_022025[GENERO],1))</f>
        <v>M</v>
      </c>
      <c r="W1382" s="56" t="str">
        <f>_xlfn.XLOOKUP(Tabla15[[#This Row],[DIRECCIÓN O DEPARTAMENTO]],MINC_022025[LUGAR_FUNCIONES],MINC_022025[LUGAR_FUNCIONES_CODIGO])</f>
        <v>01.83</v>
      </c>
      <c r="X1382" s="21">
        <f>LEN(Tabla15[[#This Row],[CODIGO LUGAR]])</f>
        <v>5</v>
      </c>
      <c r="Y1382" s="21" cm="1">
        <f t="array" ref="Y1382">_xlfn.IFS(Tabla15[[#This Row],[LARGO]]=5,1,Tabla15[[#This Row],[LARGO]]=8,2,Tabla15[[#This Row],[LARGO]]=11,3,Tabla15[[#This Row],[LARGO]]=14,4,Tabla15[[#This Row],[LARGO]]=17,5,Tabla15[[#This Row],[LARGO]]=20,6)</f>
        <v>1</v>
      </c>
    </row>
    <row r="1383" spans="1:25">
      <c r="A1383" s="42" t="str">
        <f>Tabla15[[#This Row],[cedula]]&amp;Tabla15[[#This Row],[CTA]]&amp;Tabla15[[#This Row],[prog]]</f>
        <v>223016153512.1.2.2.0501</v>
      </c>
      <c r="B1383" s="21" t="s">
        <v>1788</v>
      </c>
      <c r="C1383" s="59" t="s">
        <v>1807</v>
      </c>
      <c r="D1383" s="59" t="s">
        <v>5730</v>
      </c>
      <c r="E1383" s="59" t="s">
        <v>5731</v>
      </c>
      <c r="F1383" s="59" t="s">
        <v>211</v>
      </c>
      <c r="G1383" s="59" t="s">
        <v>2259</v>
      </c>
      <c r="H1383" s="21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1383" s="21" t="str">
        <f>_xlfn.XLOOKUP(Tabla15[[#This Row],[cedula]],MINC_022025[CATEGORIA_PROPIA],MINC_022025[CARGO],_xlfn.XLOOKUP(Tabla15[[#This Row],[COD]],TNOMINA[CODIGO],TNOMINA[cargo]))</f>
        <v>SEGURIDAD MILITAR</v>
      </c>
      <c r="J1383" s="21" t="str">
        <f>_xlfn.XLOOKUP(Tabla15[[#This Row],[cedula]],MINC_022025[NUMERO_DOCUMENTO],MINC_022025[LUGAR_FUNCIONES])</f>
        <v>MINISTERIO DE CULTURA</v>
      </c>
      <c r="K138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3" s="21" t="str">
        <f>_xlfn.XLOOKUP(Tabla15[[#This Row],[CARGO]],TSIMPLIFICADO[CARGO],TSIMPLIFICADO[CATEGORIA DEL SERVIDOR],Tabla15[[#This Row],[TIPO]])</f>
        <v>SEGURIDAD</v>
      </c>
      <c r="M1383" s="21" t="str">
        <f>IF(Tabla15[[#This Row],[CTA]]="2.1.1.3.01","TRAMITE DE PENSION",IF(Tabla15[[#This Row],[CAT1]]&lt;&gt;"",Tabla15[[#This Row],[CAT1]],Tabla15[[#This Row],[CAT2]]))</f>
        <v>SEGURIDAD</v>
      </c>
      <c r="N1383" s="86" t="str">
        <f>_xlfn.XLOOKUP(Tabla15[[#This Row],[cedula]],TFECHA[cedula],TFECHA[desde],"")</f>
        <v/>
      </c>
      <c r="O1383" s="86" t="str">
        <f>_xlfn.XLOOKUP(Tabla15[[#This Row],[cedula]],TFECHA[cedula],TFECHA[hasta],"")</f>
        <v/>
      </c>
      <c r="P1383" s="34">
        <f>_xlfn.XLOOKUP(Tabla15[[#This Row],[COD]],TNOMINA[CODIGO],TNOMINA[sbruto])</f>
        <v>10000</v>
      </c>
      <c r="Q1383" s="34">
        <f>_xlfn.XLOOKUP(Tabla15[[#This Row],[COD]],TNOMINA[CODIGO],TNOMINA[ISR])</f>
        <v>0</v>
      </c>
      <c r="R1383" s="34">
        <f>_xlfn.XLOOKUP(Tabla15[[#This Row],[COD]],TNOMINA[CODIGO],TNOMINA[SFS])</f>
        <v>0</v>
      </c>
      <c r="S1383" s="34">
        <f>_xlfn.XLOOKUP(Tabla15[[#This Row],[COD]],TNOMINA[CODIGO],TNOMINA[AFP])</f>
        <v>0</v>
      </c>
      <c r="T1383" s="34">
        <f>_xlfn.XLOOKUP(Tabla15[[#This Row],[COD]],TNOMINA[CODIGO],TNOMINA[Otros Descuentos])</f>
        <v>0</v>
      </c>
      <c r="U1383" s="34">
        <f>_xlfn.XLOOKUP(Tabla15[[#This Row],[COD]],TNOMINA[CODIGO],TNOMINA[sneto])</f>
        <v>10000</v>
      </c>
      <c r="V1383" s="21" t="str" cm="1">
        <f t="array" ref="V1383">_xlfn.XLOOKUP(Tabla15[[#This Row],[cedula]],MINC_022025[NUMERO_DOCUMENTO],LEFT(MINC_022025[GENERO],1))</f>
        <v>M</v>
      </c>
      <c r="W1383" s="56" t="str">
        <f>_xlfn.XLOOKUP(Tabla15[[#This Row],[DIRECCIÓN O DEPARTAMENTO]],MINC_022025[LUGAR_FUNCIONES],MINC_022025[LUGAR_FUNCIONES_CODIGO])</f>
        <v>01.83</v>
      </c>
      <c r="X1383" s="21">
        <f>LEN(Tabla15[[#This Row],[CODIGO LUGAR]])</f>
        <v>5</v>
      </c>
      <c r="Y1383" s="21" cm="1">
        <f t="array" ref="Y1383">_xlfn.IFS(Tabla15[[#This Row],[LARGO]]=5,1,Tabla15[[#This Row],[LARGO]]=8,2,Tabla15[[#This Row],[LARGO]]=11,3,Tabla15[[#This Row],[LARGO]]=14,4,Tabla15[[#This Row],[LARGO]]=17,5,Tabla15[[#This Row],[LARGO]]=20,6)</f>
        <v>1</v>
      </c>
    </row>
    <row r="1384" spans="1:25">
      <c r="A1384" s="42" t="str">
        <f>Tabla15[[#This Row],[cedula]]&amp;Tabla15[[#This Row],[CTA]]&amp;Tabla15[[#This Row],[prog]]</f>
        <v>056013506132.1.2.2.0501</v>
      </c>
      <c r="B1384" s="21" t="s">
        <v>1788</v>
      </c>
      <c r="C1384" s="59" t="s">
        <v>1807</v>
      </c>
      <c r="D1384" s="59" t="s">
        <v>5730</v>
      </c>
      <c r="E1384" s="59" t="s">
        <v>5731</v>
      </c>
      <c r="F1384" s="59" t="s">
        <v>211</v>
      </c>
      <c r="G1384" s="59" t="s">
        <v>2848</v>
      </c>
      <c r="H1384" s="21" t="str">
        <f>_xlfn.XLOOKUP(Tabla15[[#This Row],[cedula]],MINC_022025[CATEGORIA_PROPIA],MINC_022025[FECHA_INGRESO_PRIMER_CARGO],_xlfn.XLOOKUP(Tabla15[[#This Row],[COD]],TNOMINA[CODIGO],TNOMINA[nombre]))</f>
        <v>PEDRO GIL BURGOS</v>
      </c>
      <c r="I1384" s="21" t="str">
        <f>_xlfn.XLOOKUP(Tabla15[[#This Row],[cedula]],MINC_022025[CATEGORIA_PROPIA],MINC_022025[CARGO],_xlfn.XLOOKUP(Tabla15[[#This Row],[COD]],TNOMINA[CODIGO],TNOMINA[cargo]))</f>
        <v>SEGURIDAD MILITAR</v>
      </c>
      <c r="J1384" s="21" t="str">
        <f>_xlfn.XLOOKUP(Tabla15[[#This Row],[cedula]],MINC_022025[NUMERO_DOCUMENTO],MINC_022025[LUGAR_FUNCIONES])</f>
        <v>MINISTERIO DE CULTURA</v>
      </c>
      <c r="K138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4" s="21" t="str">
        <f>_xlfn.XLOOKUP(Tabla15[[#This Row],[CARGO]],TSIMPLIFICADO[CARGO],TSIMPLIFICADO[CATEGORIA DEL SERVIDOR],Tabla15[[#This Row],[TIPO]])</f>
        <v>SEGURIDAD</v>
      </c>
      <c r="M1384" s="21" t="str">
        <f>IF(Tabla15[[#This Row],[CTA]]="2.1.1.3.01","TRAMITE DE PENSION",IF(Tabla15[[#This Row],[CAT1]]&lt;&gt;"",Tabla15[[#This Row],[CAT1]],Tabla15[[#This Row],[CAT2]]))</f>
        <v>SEGURIDAD</v>
      </c>
      <c r="N1384" s="86" t="str">
        <f>_xlfn.XLOOKUP(Tabla15[[#This Row],[cedula]],TFECHA[cedula],TFECHA[desde],"")</f>
        <v/>
      </c>
      <c r="O1384" s="86" t="str">
        <f>_xlfn.XLOOKUP(Tabla15[[#This Row],[cedula]],TFECHA[cedula],TFECHA[hasta],"")</f>
        <v/>
      </c>
      <c r="P1384" s="34">
        <f>_xlfn.XLOOKUP(Tabla15[[#This Row],[COD]],TNOMINA[CODIGO],TNOMINA[sbruto])</f>
        <v>10000</v>
      </c>
      <c r="Q1384" s="34">
        <f>_xlfn.XLOOKUP(Tabla15[[#This Row],[COD]],TNOMINA[CODIGO],TNOMINA[ISR])</f>
        <v>0</v>
      </c>
      <c r="R1384" s="34">
        <f>_xlfn.XLOOKUP(Tabla15[[#This Row],[COD]],TNOMINA[CODIGO],TNOMINA[SFS])</f>
        <v>0</v>
      </c>
      <c r="S1384" s="34">
        <f>_xlfn.XLOOKUP(Tabla15[[#This Row],[COD]],TNOMINA[CODIGO],TNOMINA[AFP])</f>
        <v>0</v>
      </c>
      <c r="T1384" s="34">
        <f>_xlfn.XLOOKUP(Tabla15[[#This Row],[COD]],TNOMINA[CODIGO],TNOMINA[Otros Descuentos])</f>
        <v>0</v>
      </c>
      <c r="U1384" s="34">
        <f>_xlfn.XLOOKUP(Tabla15[[#This Row],[COD]],TNOMINA[CODIGO],TNOMINA[sneto])</f>
        <v>10000</v>
      </c>
      <c r="V1384" s="21" t="str" cm="1">
        <f t="array" ref="V1384">_xlfn.XLOOKUP(Tabla15[[#This Row],[cedula]],MINC_022025[NUMERO_DOCUMENTO],LEFT(MINC_022025[GENERO],1))</f>
        <v>M</v>
      </c>
      <c r="W1384" s="56" t="str">
        <f>_xlfn.XLOOKUP(Tabla15[[#This Row],[DIRECCIÓN O DEPARTAMENTO]],MINC_022025[LUGAR_FUNCIONES],MINC_022025[LUGAR_FUNCIONES_CODIGO])</f>
        <v>01.83</v>
      </c>
      <c r="X1384" s="21">
        <f>LEN(Tabla15[[#This Row],[CODIGO LUGAR]])</f>
        <v>5</v>
      </c>
      <c r="Y1384" s="21" cm="1">
        <f t="array" ref="Y1384">_xlfn.IFS(Tabla15[[#This Row],[LARGO]]=5,1,Tabla15[[#This Row],[LARGO]]=8,2,Tabla15[[#This Row],[LARGO]]=11,3,Tabla15[[#This Row],[LARGO]]=14,4,Tabla15[[#This Row],[LARGO]]=17,5,Tabla15[[#This Row],[LARGO]]=20,6)</f>
        <v>1</v>
      </c>
    </row>
    <row r="1385" spans="1:25">
      <c r="A1385" s="42" t="str">
        <f>Tabla15[[#This Row],[cedula]]&amp;Tabla15[[#This Row],[CTA]]&amp;Tabla15[[#This Row],[prog]]</f>
        <v>014002265912.1.2.2.0501</v>
      </c>
      <c r="B1385" s="21" t="s">
        <v>1788</v>
      </c>
      <c r="C1385" s="77" t="s">
        <v>1807</v>
      </c>
      <c r="D1385" s="77" t="s">
        <v>5730</v>
      </c>
      <c r="E1385" s="59" t="s">
        <v>5731</v>
      </c>
      <c r="F1385" s="77" t="s">
        <v>211</v>
      </c>
      <c r="G1385" s="77" t="s">
        <v>5848</v>
      </c>
      <c r="H1385" s="21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1385" s="21" t="str">
        <f>_xlfn.XLOOKUP(Tabla15[[#This Row],[cedula]],MINC_022025[CATEGORIA_PROPIA],MINC_022025[CARGO],_xlfn.XLOOKUP(Tabla15[[#This Row],[COD]],TNOMINA[CODIGO],TNOMINA[cargo]))</f>
        <v>SEGURIDAD MILITAR</v>
      </c>
      <c r="J1385" s="21" t="str">
        <f>_xlfn.XLOOKUP(Tabla15[[#This Row],[cedula]],MINC_022025[NUMERO_DOCUMENTO],MINC_022025[LUGAR_FUNCIONES])</f>
        <v>MINISTERIO DE CULTURA</v>
      </c>
      <c r="K138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5" s="21" t="str">
        <f>_xlfn.XLOOKUP(Tabla15[[#This Row],[CARGO]],TSIMPLIFICADO[CARGO],TSIMPLIFICADO[CATEGORIA DEL SERVIDOR],Tabla15[[#This Row],[TIPO]])</f>
        <v>SEGURIDAD</v>
      </c>
      <c r="M1385" s="21" t="str">
        <f>IF(Tabla15[[#This Row],[CTA]]="2.1.1.3.01","TRAMITE DE PENSION",IF(Tabla15[[#This Row],[CAT1]]&lt;&gt;"",Tabla15[[#This Row],[CAT1]],Tabla15[[#This Row],[CAT2]]))</f>
        <v>SEGURIDAD</v>
      </c>
      <c r="N1385" s="86" t="str">
        <f>_xlfn.XLOOKUP(Tabla15[[#This Row],[cedula]],TFECHA[cedula],TFECHA[desde],"")</f>
        <v/>
      </c>
      <c r="O1385" s="86" t="str">
        <f>_xlfn.XLOOKUP(Tabla15[[#This Row],[cedula]],TFECHA[cedula],TFECHA[hasta],"")</f>
        <v/>
      </c>
      <c r="P1385" s="34">
        <f>_xlfn.XLOOKUP(Tabla15[[#This Row],[COD]],TNOMINA[CODIGO],TNOMINA[sbruto])</f>
        <v>10000</v>
      </c>
      <c r="Q1385" s="34">
        <f>_xlfn.XLOOKUP(Tabla15[[#This Row],[COD]],TNOMINA[CODIGO],TNOMINA[ISR])</f>
        <v>0</v>
      </c>
      <c r="R1385" s="34">
        <f>_xlfn.XLOOKUP(Tabla15[[#This Row],[COD]],TNOMINA[CODIGO],TNOMINA[SFS])</f>
        <v>0</v>
      </c>
      <c r="S1385" s="34">
        <f>_xlfn.XLOOKUP(Tabla15[[#This Row],[COD]],TNOMINA[CODIGO],TNOMINA[AFP])</f>
        <v>0</v>
      </c>
      <c r="T1385" s="34">
        <f>_xlfn.XLOOKUP(Tabla15[[#This Row],[COD]],TNOMINA[CODIGO],TNOMINA[Otros Descuentos])</f>
        <v>0</v>
      </c>
      <c r="U1385" s="34">
        <f>_xlfn.XLOOKUP(Tabla15[[#This Row],[COD]],TNOMINA[CODIGO],TNOMINA[sneto])</f>
        <v>10000</v>
      </c>
      <c r="V1385" s="21" t="str" cm="1">
        <f t="array" ref="V1385">_xlfn.XLOOKUP(Tabla15[[#This Row],[cedula]],MINC_022025[NUMERO_DOCUMENTO],LEFT(MINC_022025[GENERO],1))</f>
        <v>M</v>
      </c>
      <c r="W1385" s="56" t="str">
        <f>_xlfn.XLOOKUP(Tabla15[[#This Row],[DIRECCIÓN O DEPARTAMENTO]],MINC_022025[LUGAR_FUNCIONES],MINC_022025[LUGAR_FUNCIONES_CODIGO])</f>
        <v>01.83</v>
      </c>
      <c r="X1385" s="21">
        <f>LEN(Tabla15[[#This Row],[CODIGO LUGAR]])</f>
        <v>5</v>
      </c>
      <c r="Y1385" s="21" cm="1">
        <f t="array" ref="Y1385">_xlfn.IFS(Tabla15[[#This Row],[LARGO]]=5,1,Tabla15[[#This Row],[LARGO]]=8,2,Tabla15[[#This Row],[LARGO]]=11,3,Tabla15[[#This Row],[LARGO]]=14,4,Tabla15[[#This Row],[LARGO]]=17,5,Tabla15[[#This Row],[LARGO]]=20,6)</f>
        <v>1</v>
      </c>
    </row>
    <row r="1386" spans="1:25">
      <c r="A1386" s="42" t="str">
        <f>Tabla15[[#This Row],[cedula]]&amp;Tabla15[[#This Row],[CTA]]&amp;Tabla15[[#This Row],[prog]]</f>
        <v>402426457172.1.2.2.0501</v>
      </c>
      <c r="B1386" s="21" t="s">
        <v>1788</v>
      </c>
      <c r="C1386" s="77" t="s">
        <v>1807</v>
      </c>
      <c r="D1386" s="77" t="s">
        <v>5730</v>
      </c>
      <c r="E1386" s="59" t="s">
        <v>5731</v>
      </c>
      <c r="F1386" s="77" t="s">
        <v>211</v>
      </c>
      <c r="G1386" s="77" t="s">
        <v>2892</v>
      </c>
      <c r="H1386" s="21" t="str">
        <f>_xlfn.XLOOKUP(Tabla15[[#This Row],[cedula]],MINC_022025[CATEGORIA_PROPIA],MINC_022025[FECHA_INGRESO_PRIMER_CARGO],_xlfn.XLOOKUP(Tabla15[[#This Row],[COD]],TNOMINA[CODIGO],TNOMINA[nombre]))</f>
        <v>RAFAEL DE LA ROSA</v>
      </c>
      <c r="I1386" s="21" t="str">
        <f>_xlfn.XLOOKUP(Tabla15[[#This Row],[cedula]],MINC_022025[CATEGORIA_PROPIA],MINC_022025[CARGO],_xlfn.XLOOKUP(Tabla15[[#This Row],[COD]],TNOMINA[CODIGO],TNOMINA[cargo]))</f>
        <v>SEGURIDAD MILITAR</v>
      </c>
      <c r="J1386" s="21" t="str">
        <f>_xlfn.XLOOKUP(Tabla15[[#This Row],[cedula]],MINC_022025[NUMERO_DOCUMENTO],MINC_022025[LUGAR_FUNCIONES])</f>
        <v>MINISTERIO DE CULTURA</v>
      </c>
      <c r="K138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6" s="21" t="str">
        <f>_xlfn.XLOOKUP(Tabla15[[#This Row],[CARGO]],TSIMPLIFICADO[CARGO],TSIMPLIFICADO[CATEGORIA DEL SERVIDOR],Tabla15[[#This Row],[TIPO]])</f>
        <v>SEGURIDAD</v>
      </c>
      <c r="M1386" s="21" t="str">
        <f>IF(Tabla15[[#This Row],[CTA]]="2.1.1.3.01","TRAMITE DE PENSION",IF(Tabla15[[#This Row],[CAT1]]&lt;&gt;"",Tabla15[[#This Row],[CAT1]],Tabla15[[#This Row],[CAT2]]))</f>
        <v>SEGURIDAD</v>
      </c>
      <c r="N1386" s="86" t="str">
        <f>_xlfn.XLOOKUP(Tabla15[[#This Row],[cedula]],TFECHA[cedula],TFECHA[desde],"")</f>
        <v/>
      </c>
      <c r="O1386" s="86" t="str">
        <f>_xlfn.XLOOKUP(Tabla15[[#This Row],[cedula]],TFECHA[cedula],TFECHA[hasta],"")</f>
        <v/>
      </c>
      <c r="P1386" s="34">
        <f>_xlfn.XLOOKUP(Tabla15[[#This Row],[COD]],TNOMINA[CODIGO],TNOMINA[sbruto])</f>
        <v>10000</v>
      </c>
      <c r="Q1386" s="34">
        <f>_xlfn.XLOOKUP(Tabla15[[#This Row],[COD]],TNOMINA[CODIGO],TNOMINA[ISR])</f>
        <v>0</v>
      </c>
      <c r="R1386" s="34">
        <f>_xlfn.XLOOKUP(Tabla15[[#This Row],[COD]],TNOMINA[CODIGO],TNOMINA[SFS])</f>
        <v>0</v>
      </c>
      <c r="S1386" s="34">
        <f>_xlfn.XLOOKUP(Tabla15[[#This Row],[COD]],TNOMINA[CODIGO],TNOMINA[AFP])</f>
        <v>0</v>
      </c>
      <c r="T1386" s="34">
        <f>_xlfn.XLOOKUP(Tabla15[[#This Row],[COD]],TNOMINA[CODIGO],TNOMINA[Otros Descuentos])</f>
        <v>0</v>
      </c>
      <c r="U1386" s="34">
        <f>_xlfn.XLOOKUP(Tabla15[[#This Row],[COD]],TNOMINA[CODIGO],TNOMINA[sneto])</f>
        <v>10000</v>
      </c>
      <c r="V1386" s="21" t="str" cm="1">
        <f t="array" ref="V1386">_xlfn.XLOOKUP(Tabla15[[#This Row],[cedula]],MINC_022025[NUMERO_DOCUMENTO],LEFT(MINC_022025[GENERO],1))</f>
        <v>M</v>
      </c>
      <c r="W1386" s="56" t="str">
        <f>_xlfn.XLOOKUP(Tabla15[[#This Row],[DIRECCIÓN O DEPARTAMENTO]],MINC_022025[LUGAR_FUNCIONES],MINC_022025[LUGAR_FUNCIONES_CODIGO])</f>
        <v>01.83</v>
      </c>
      <c r="X1386" s="21">
        <f>LEN(Tabla15[[#This Row],[CODIGO LUGAR]])</f>
        <v>5</v>
      </c>
      <c r="Y1386" s="21" cm="1">
        <f t="array" ref="Y1386">_xlfn.IFS(Tabla15[[#This Row],[LARGO]]=5,1,Tabla15[[#This Row],[LARGO]]=8,2,Tabla15[[#This Row],[LARGO]]=11,3,Tabla15[[#This Row],[LARGO]]=14,4,Tabla15[[#This Row],[LARGO]]=17,5,Tabla15[[#This Row],[LARGO]]=20,6)</f>
        <v>1</v>
      </c>
    </row>
    <row r="1387" spans="1:25">
      <c r="A1387" s="42" t="str">
        <f>Tabla15[[#This Row],[cedula]]&amp;Tabla15[[#This Row],[CTA]]&amp;Tabla15[[#This Row],[prog]]</f>
        <v>110000654972.1.2.2.0501</v>
      </c>
      <c r="B1387" s="21" t="s">
        <v>1788</v>
      </c>
      <c r="C1387" s="77" t="s">
        <v>1807</v>
      </c>
      <c r="D1387" s="77" t="s">
        <v>5730</v>
      </c>
      <c r="E1387" s="59" t="s">
        <v>5731</v>
      </c>
      <c r="F1387" s="77" t="s">
        <v>211</v>
      </c>
      <c r="G1387" s="77" t="s">
        <v>1772</v>
      </c>
      <c r="H1387" s="21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1387" s="21" t="str">
        <f>_xlfn.XLOOKUP(Tabla15[[#This Row],[cedula]],MINC_022025[CATEGORIA_PROPIA],MINC_022025[CARGO],_xlfn.XLOOKUP(Tabla15[[#This Row],[COD]],TNOMINA[CODIGO],TNOMINA[cargo]))</f>
        <v>SEGURIDAD MILITAR</v>
      </c>
      <c r="J1387" s="21" t="str">
        <f>_xlfn.XLOOKUP(Tabla15[[#This Row],[cedula]],MINC_022025[NUMERO_DOCUMENTO],MINC_022025[LUGAR_FUNCIONES])</f>
        <v>MINISTERIO DE CULTURA</v>
      </c>
      <c r="K138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7" s="21" t="str">
        <f>_xlfn.XLOOKUP(Tabla15[[#This Row],[CARGO]],TSIMPLIFICADO[CARGO],TSIMPLIFICADO[CATEGORIA DEL SERVIDOR],Tabla15[[#This Row],[TIPO]])</f>
        <v>SEGURIDAD</v>
      </c>
      <c r="M1387" s="21" t="str">
        <f>IF(Tabla15[[#This Row],[CTA]]="2.1.1.3.01","TRAMITE DE PENSION",IF(Tabla15[[#This Row],[CAT1]]&lt;&gt;"",Tabla15[[#This Row],[CAT1]],Tabla15[[#This Row],[CAT2]]))</f>
        <v>SEGURIDAD</v>
      </c>
      <c r="N1387" s="86" t="str">
        <f>_xlfn.XLOOKUP(Tabla15[[#This Row],[cedula]],TFECHA[cedula],TFECHA[desde],"")</f>
        <v/>
      </c>
      <c r="O1387" s="86" t="str">
        <f>_xlfn.XLOOKUP(Tabla15[[#This Row],[cedula]],TFECHA[cedula],TFECHA[hasta],"")</f>
        <v/>
      </c>
      <c r="P1387" s="34">
        <f>_xlfn.XLOOKUP(Tabla15[[#This Row],[COD]],TNOMINA[CODIGO],TNOMINA[sbruto])</f>
        <v>10000</v>
      </c>
      <c r="Q1387" s="34">
        <f>_xlfn.XLOOKUP(Tabla15[[#This Row],[COD]],TNOMINA[CODIGO],TNOMINA[ISR])</f>
        <v>0</v>
      </c>
      <c r="R1387" s="34">
        <f>_xlfn.XLOOKUP(Tabla15[[#This Row],[COD]],TNOMINA[CODIGO],TNOMINA[SFS])</f>
        <v>0</v>
      </c>
      <c r="S1387" s="34">
        <f>_xlfn.XLOOKUP(Tabla15[[#This Row],[COD]],TNOMINA[CODIGO],TNOMINA[AFP])</f>
        <v>0</v>
      </c>
      <c r="T1387" s="34">
        <f>_xlfn.XLOOKUP(Tabla15[[#This Row],[COD]],TNOMINA[CODIGO],TNOMINA[Otros Descuentos])</f>
        <v>0</v>
      </c>
      <c r="U1387" s="34">
        <f>_xlfn.XLOOKUP(Tabla15[[#This Row],[COD]],TNOMINA[CODIGO],TNOMINA[sneto])</f>
        <v>10000</v>
      </c>
      <c r="V1387" s="21" t="str" cm="1">
        <f t="array" ref="V1387">_xlfn.XLOOKUP(Tabla15[[#This Row],[cedula]],MINC_022025[NUMERO_DOCUMENTO],LEFT(MINC_022025[GENERO],1))</f>
        <v>M</v>
      </c>
      <c r="W1387" s="56" t="str">
        <f>_xlfn.XLOOKUP(Tabla15[[#This Row],[DIRECCIÓN O DEPARTAMENTO]],MINC_022025[LUGAR_FUNCIONES],MINC_022025[LUGAR_FUNCIONES_CODIGO])</f>
        <v>01.83</v>
      </c>
      <c r="X1387" s="21">
        <f>LEN(Tabla15[[#This Row],[CODIGO LUGAR]])</f>
        <v>5</v>
      </c>
      <c r="Y1387" s="21" cm="1">
        <f t="array" ref="Y1387">_xlfn.IFS(Tabla15[[#This Row],[LARGO]]=5,1,Tabla15[[#This Row],[LARGO]]=8,2,Tabla15[[#This Row],[LARGO]]=11,3,Tabla15[[#This Row],[LARGO]]=14,4,Tabla15[[#This Row],[LARGO]]=17,5,Tabla15[[#This Row],[LARGO]]=20,6)</f>
        <v>1</v>
      </c>
    </row>
    <row r="1388" spans="1:25">
      <c r="A1388" s="42" t="str">
        <f>Tabla15[[#This Row],[cedula]]&amp;Tabla15[[#This Row],[CTA]]&amp;Tabla15[[#This Row],[prog]]</f>
        <v>402190118512.1.2.2.0501</v>
      </c>
      <c r="B1388" s="21" t="s">
        <v>1788</v>
      </c>
      <c r="C1388" s="77" t="s">
        <v>1807</v>
      </c>
      <c r="D1388" s="77" t="s">
        <v>5730</v>
      </c>
      <c r="E1388" s="59" t="s">
        <v>5731</v>
      </c>
      <c r="F1388" s="77" t="s">
        <v>211</v>
      </c>
      <c r="G1388" s="77" t="s">
        <v>5877</v>
      </c>
      <c r="H1388" s="21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1388" s="21" t="str">
        <f>_xlfn.XLOOKUP(Tabla15[[#This Row],[cedula]],MINC_022025[CATEGORIA_PROPIA],MINC_022025[CARGO],_xlfn.XLOOKUP(Tabla15[[#This Row],[COD]],TNOMINA[CODIGO],TNOMINA[cargo]))</f>
        <v>SEGURIDAD MILITAR</v>
      </c>
      <c r="J1388" s="21" t="str">
        <f>_xlfn.XLOOKUP(Tabla15[[#This Row],[cedula]],MINC_022025[NUMERO_DOCUMENTO],MINC_022025[LUGAR_FUNCIONES])</f>
        <v>MINISTERIO DE CULTURA</v>
      </c>
      <c r="K138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8" s="21" t="str">
        <f>_xlfn.XLOOKUP(Tabla15[[#This Row],[CARGO]],TSIMPLIFICADO[CARGO],TSIMPLIFICADO[CATEGORIA DEL SERVIDOR],Tabla15[[#This Row],[TIPO]])</f>
        <v>SEGURIDAD</v>
      </c>
      <c r="M1388" s="21" t="str">
        <f>IF(Tabla15[[#This Row],[CTA]]="2.1.1.3.01","TRAMITE DE PENSION",IF(Tabla15[[#This Row],[CAT1]]&lt;&gt;"",Tabla15[[#This Row],[CAT1]],Tabla15[[#This Row],[CAT2]]))</f>
        <v>SEGURIDAD</v>
      </c>
      <c r="N1388" s="86" t="str">
        <f>_xlfn.XLOOKUP(Tabla15[[#This Row],[cedula]],TFECHA[cedula],TFECHA[desde],"")</f>
        <v/>
      </c>
      <c r="O1388" s="86" t="str">
        <f>_xlfn.XLOOKUP(Tabla15[[#This Row],[cedula]],TFECHA[cedula],TFECHA[hasta],"")</f>
        <v/>
      </c>
      <c r="P1388" s="34">
        <f>_xlfn.XLOOKUP(Tabla15[[#This Row],[COD]],TNOMINA[CODIGO],TNOMINA[sbruto])</f>
        <v>10000</v>
      </c>
      <c r="Q1388" s="34">
        <f>_xlfn.XLOOKUP(Tabla15[[#This Row],[COD]],TNOMINA[CODIGO],TNOMINA[ISR])</f>
        <v>0</v>
      </c>
      <c r="R1388" s="34">
        <f>_xlfn.XLOOKUP(Tabla15[[#This Row],[COD]],TNOMINA[CODIGO],TNOMINA[SFS])</f>
        <v>0</v>
      </c>
      <c r="S1388" s="34">
        <f>_xlfn.XLOOKUP(Tabla15[[#This Row],[COD]],TNOMINA[CODIGO],TNOMINA[AFP])</f>
        <v>0</v>
      </c>
      <c r="T1388" s="34">
        <f>_xlfn.XLOOKUP(Tabla15[[#This Row],[COD]],TNOMINA[CODIGO],TNOMINA[Otros Descuentos])</f>
        <v>0</v>
      </c>
      <c r="U1388" s="34">
        <f>_xlfn.XLOOKUP(Tabla15[[#This Row],[COD]],TNOMINA[CODIGO],TNOMINA[sneto])</f>
        <v>10000</v>
      </c>
      <c r="V1388" s="21" t="str" cm="1">
        <f t="array" ref="V1388">_xlfn.XLOOKUP(Tabla15[[#This Row],[cedula]],MINC_022025[NUMERO_DOCUMENTO],LEFT(MINC_022025[GENERO],1))</f>
        <v>F</v>
      </c>
      <c r="W1388" s="56" t="str">
        <f>_xlfn.XLOOKUP(Tabla15[[#This Row],[DIRECCIÓN O DEPARTAMENTO]],MINC_022025[LUGAR_FUNCIONES],MINC_022025[LUGAR_FUNCIONES_CODIGO])</f>
        <v>01.83</v>
      </c>
      <c r="X1388" s="21">
        <f>LEN(Tabla15[[#This Row],[CODIGO LUGAR]])</f>
        <v>5</v>
      </c>
      <c r="Y1388" s="21" cm="1">
        <f t="array" ref="Y1388">_xlfn.IFS(Tabla15[[#This Row],[LARGO]]=5,1,Tabla15[[#This Row],[LARGO]]=8,2,Tabla15[[#This Row],[LARGO]]=11,3,Tabla15[[#This Row],[LARGO]]=14,4,Tabla15[[#This Row],[LARGO]]=17,5,Tabla15[[#This Row],[LARGO]]=20,6)</f>
        <v>1</v>
      </c>
    </row>
    <row r="1389" spans="1:25">
      <c r="A1389" s="42" t="str">
        <f>Tabla15[[#This Row],[cedula]]&amp;Tabla15[[#This Row],[CTA]]&amp;Tabla15[[#This Row],[prog]]</f>
        <v>402133900202.1.2.2.0501</v>
      </c>
      <c r="B1389" s="21" t="s">
        <v>1788</v>
      </c>
      <c r="C1389" s="77" t="s">
        <v>1807</v>
      </c>
      <c r="D1389" s="77" t="s">
        <v>5730</v>
      </c>
      <c r="E1389" s="59" t="s">
        <v>5731</v>
      </c>
      <c r="F1389" s="77" t="s">
        <v>211</v>
      </c>
      <c r="G1389" s="77" t="s">
        <v>2924</v>
      </c>
      <c r="H1389" s="21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389" s="21" t="str">
        <f>_xlfn.XLOOKUP(Tabla15[[#This Row],[cedula]],MINC_022025[CATEGORIA_PROPIA],MINC_022025[CARGO],_xlfn.XLOOKUP(Tabla15[[#This Row],[COD]],TNOMINA[CODIGO],TNOMINA[cargo]))</f>
        <v>SEGURIDAD MILITAR</v>
      </c>
      <c r="J1389" s="21" t="str">
        <f>_xlfn.XLOOKUP(Tabla15[[#This Row],[cedula]],MINC_022025[NUMERO_DOCUMENTO],MINC_022025[LUGAR_FUNCIONES])</f>
        <v>MINISTERIO DE CULTURA</v>
      </c>
      <c r="K138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89" s="21" t="str">
        <f>_xlfn.XLOOKUP(Tabla15[[#This Row],[CARGO]],TSIMPLIFICADO[CARGO],TSIMPLIFICADO[CATEGORIA DEL SERVIDOR],Tabla15[[#This Row],[TIPO]])</f>
        <v>SEGURIDAD</v>
      </c>
      <c r="M1389" s="21" t="str">
        <f>IF(Tabla15[[#This Row],[CTA]]="2.1.1.3.01","TRAMITE DE PENSION",IF(Tabla15[[#This Row],[CAT1]]&lt;&gt;"",Tabla15[[#This Row],[CAT1]],Tabla15[[#This Row],[CAT2]]))</f>
        <v>SEGURIDAD</v>
      </c>
      <c r="N1389" s="86" t="str">
        <f>_xlfn.XLOOKUP(Tabla15[[#This Row],[cedula]],TFECHA[cedula],TFECHA[desde],"")</f>
        <v/>
      </c>
      <c r="O1389" s="86" t="str">
        <f>_xlfn.XLOOKUP(Tabla15[[#This Row],[cedula]],TFECHA[cedula],TFECHA[hasta],"")</f>
        <v/>
      </c>
      <c r="P1389" s="34">
        <f>_xlfn.XLOOKUP(Tabla15[[#This Row],[COD]],TNOMINA[CODIGO],TNOMINA[sbruto])</f>
        <v>10000</v>
      </c>
      <c r="Q1389" s="34">
        <f>_xlfn.XLOOKUP(Tabla15[[#This Row],[COD]],TNOMINA[CODIGO],TNOMINA[ISR])</f>
        <v>0</v>
      </c>
      <c r="R1389" s="34">
        <f>_xlfn.XLOOKUP(Tabla15[[#This Row],[COD]],TNOMINA[CODIGO],TNOMINA[SFS])</f>
        <v>0</v>
      </c>
      <c r="S1389" s="34">
        <f>_xlfn.XLOOKUP(Tabla15[[#This Row],[COD]],TNOMINA[CODIGO],TNOMINA[AFP])</f>
        <v>0</v>
      </c>
      <c r="T1389" s="34">
        <f>_xlfn.XLOOKUP(Tabla15[[#This Row],[COD]],TNOMINA[CODIGO],TNOMINA[Otros Descuentos])</f>
        <v>0</v>
      </c>
      <c r="U1389" s="34">
        <f>_xlfn.XLOOKUP(Tabla15[[#This Row],[COD]],TNOMINA[CODIGO],TNOMINA[sneto])</f>
        <v>10000</v>
      </c>
      <c r="V1389" s="21" t="str" cm="1">
        <f t="array" ref="V1389">_xlfn.XLOOKUP(Tabla15[[#This Row],[cedula]],MINC_022025[NUMERO_DOCUMENTO],LEFT(MINC_022025[GENERO],1))</f>
        <v>M</v>
      </c>
      <c r="W1389" s="56" t="str">
        <f>_xlfn.XLOOKUP(Tabla15[[#This Row],[DIRECCIÓN O DEPARTAMENTO]],MINC_022025[LUGAR_FUNCIONES],MINC_022025[LUGAR_FUNCIONES_CODIGO])</f>
        <v>01.83</v>
      </c>
      <c r="X1389" s="21">
        <f>LEN(Tabla15[[#This Row],[CODIGO LUGAR]])</f>
        <v>5</v>
      </c>
      <c r="Y1389" s="21" cm="1">
        <f t="array" ref="Y1389">_xlfn.IFS(Tabla15[[#This Row],[LARGO]]=5,1,Tabla15[[#This Row],[LARGO]]=8,2,Tabla15[[#This Row],[LARGO]]=11,3,Tabla15[[#This Row],[LARGO]]=14,4,Tabla15[[#This Row],[LARGO]]=17,5,Tabla15[[#This Row],[LARGO]]=20,6)</f>
        <v>1</v>
      </c>
    </row>
    <row r="1390" spans="1:25">
      <c r="A1390" s="42" t="str">
        <f>Tabla15[[#This Row],[cedula]]&amp;Tabla15[[#This Row],[CTA]]&amp;Tabla15[[#This Row],[prog]]</f>
        <v>402445802272.1.2.2.0501</v>
      </c>
      <c r="B1390" s="21" t="s">
        <v>1788</v>
      </c>
      <c r="C1390" s="77" t="s">
        <v>1807</v>
      </c>
      <c r="D1390" s="77" t="s">
        <v>5730</v>
      </c>
      <c r="E1390" s="59" t="s">
        <v>5731</v>
      </c>
      <c r="F1390" s="77" t="s">
        <v>211</v>
      </c>
      <c r="G1390" s="77" t="s">
        <v>5929</v>
      </c>
      <c r="H1390" s="21" t="str">
        <f>_xlfn.XLOOKUP(Tabla15[[#This Row],[cedula]],MINC_022025[CATEGORIA_PROPIA],MINC_022025[FECHA_INGRESO_PRIMER_CARGO],_xlfn.XLOOKUP(Tabla15[[#This Row],[COD]],TNOMINA[CODIGO],TNOMINA[nombre]))</f>
        <v>RICHY PINEDA RODRIGUEZ</v>
      </c>
      <c r="I1390" s="21" t="str">
        <f>_xlfn.XLOOKUP(Tabla15[[#This Row],[cedula]],MINC_022025[CATEGORIA_PROPIA],MINC_022025[CARGO],_xlfn.XLOOKUP(Tabla15[[#This Row],[COD]],TNOMINA[CODIGO],TNOMINA[cargo]))</f>
        <v>SEGURIDAD MILITAR</v>
      </c>
      <c r="J1390" s="21" t="str">
        <f>_xlfn.XLOOKUP(Tabla15[[#This Row],[cedula]],MINC_022025[NUMERO_DOCUMENTO],MINC_022025[LUGAR_FUNCIONES])</f>
        <v>MINISTERIO DE CULTURA</v>
      </c>
      <c r="K139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0" s="21" t="str">
        <f>_xlfn.XLOOKUP(Tabla15[[#This Row],[CARGO]],TSIMPLIFICADO[CARGO],TSIMPLIFICADO[CATEGORIA DEL SERVIDOR],Tabla15[[#This Row],[TIPO]])</f>
        <v>SEGURIDAD</v>
      </c>
      <c r="M1390" s="21" t="str">
        <f>IF(Tabla15[[#This Row],[CTA]]="2.1.1.3.01","TRAMITE DE PENSION",IF(Tabla15[[#This Row],[CAT1]]&lt;&gt;"",Tabla15[[#This Row],[CAT1]],Tabla15[[#This Row],[CAT2]]))</f>
        <v>SEGURIDAD</v>
      </c>
      <c r="N1390" s="86" t="str">
        <f>_xlfn.XLOOKUP(Tabla15[[#This Row],[cedula]],TFECHA[cedula],TFECHA[desde],"")</f>
        <v/>
      </c>
      <c r="O1390" s="86" t="str">
        <f>_xlfn.XLOOKUP(Tabla15[[#This Row],[cedula]],TFECHA[cedula],TFECHA[hasta],"")</f>
        <v/>
      </c>
      <c r="P1390" s="34">
        <f>_xlfn.XLOOKUP(Tabla15[[#This Row],[COD]],TNOMINA[CODIGO],TNOMINA[sbruto])</f>
        <v>10000</v>
      </c>
      <c r="Q1390" s="34">
        <f>_xlfn.XLOOKUP(Tabla15[[#This Row],[COD]],TNOMINA[CODIGO],TNOMINA[ISR])</f>
        <v>0</v>
      </c>
      <c r="R1390" s="34">
        <f>_xlfn.XLOOKUP(Tabla15[[#This Row],[COD]],TNOMINA[CODIGO],TNOMINA[SFS])</f>
        <v>0</v>
      </c>
      <c r="S1390" s="34">
        <f>_xlfn.XLOOKUP(Tabla15[[#This Row],[COD]],TNOMINA[CODIGO],TNOMINA[AFP])</f>
        <v>0</v>
      </c>
      <c r="T1390" s="34">
        <f>_xlfn.XLOOKUP(Tabla15[[#This Row],[COD]],TNOMINA[CODIGO],TNOMINA[Otros Descuentos])</f>
        <v>0</v>
      </c>
      <c r="U1390" s="34">
        <f>_xlfn.XLOOKUP(Tabla15[[#This Row],[COD]],TNOMINA[CODIGO],TNOMINA[sneto])</f>
        <v>10000</v>
      </c>
      <c r="V1390" s="21" t="str" cm="1">
        <f t="array" ref="V1390">_xlfn.XLOOKUP(Tabla15[[#This Row],[cedula]],MINC_022025[NUMERO_DOCUMENTO],LEFT(MINC_022025[GENERO],1))</f>
        <v>M</v>
      </c>
      <c r="W1390" s="56" t="str">
        <f>_xlfn.XLOOKUP(Tabla15[[#This Row],[DIRECCIÓN O DEPARTAMENTO]],MINC_022025[LUGAR_FUNCIONES],MINC_022025[LUGAR_FUNCIONES_CODIGO])</f>
        <v>01.83</v>
      </c>
      <c r="X1390" s="21">
        <f>LEN(Tabla15[[#This Row],[CODIGO LUGAR]])</f>
        <v>5</v>
      </c>
      <c r="Y1390" s="21" cm="1">
        <f t="array" ref="Y1390">_xlfn.IFS(Tabla15[[#This Row],[LARGO]]=5,1,Tabla15[[#This Row],[LARGO]]=8,2,Tabla15[[#This Row],[LARGO]]=11,3,Tabla15[[#This Row],[LARGO]]=14,4,Tabla15[[#This Row],[LARGO]]=17,5,Tabla15[[#This Row],[LARGO]]=20,6)</f>
        <v>1</v>
      </c>
    </row>
    <row r="1391" spans="1:25">
      <c r="A1391" s="42" t="str">
        <f>Tabla15[[#This Row],[cedula]]&amp;Tabla15[[#This Row],[CTA]]&amp;Tabla15[[#This Row],[prog]]</f>
        <v>223008175942.1.2.2.0501</v>
      </c>
      <c r="B1391" s="21" t="s">
        <v>1788</v>
      </c>
      <c r="C1391" s="77" t="s">
        <v>1807</v>
      </c>
      <c r="D1391" s="77" t="s">
        <v>5730</v>
      </c>
      <c r="E1391" s="59" t="s">
        <v>5731</v>
      </c>
      <c r="F1391" s="77" t="s">
        <v>211</v>
      </c>
      <c r="G1391" s="77" t="s">
        <v>3424</v>
      </c>
      <c r="H1391" s="21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1391" s="21" t="str">
        <f>_xlfn.XLOOKUP(Tabla15[[#This Row],[cedula]],MINC_022025[CATEGORIA_PROPIA],MINC_022025[CARGO],_xlfn.XLOOKUP(Tabla15[[#This Row],[COD]],TNOMINA[CODIGO],TNOMINA[cargo]))</f>
        <v>SEGURIDAD MILITAR</v>
      </c>
      <c r="J1391" s="21" t="str">
        <f>_xlfn.XLOOKUP(Tabla15[[#This Row],[cedula]],MINC_022025[NUMERO_DOCUMENTO],MINC_022025[LUGAR_FUNCIONES])</f>
        <v>MINISTERIO DE CULTURA</v>
      </c>
      <c r="K139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1" s="21" t="str">
        <f>_xlfn.XLOOKUP(Tabla15[[#This Row],[CARGO]],TSIMPLIFICADO[CARGO],TSIMPLIFICADO[CATEGORIA DEL SERVIDOR],Tabla15[[#This Row],[TIPO]])</f>
        <v>SEGURIDAD</v>
      </c>
      <c r="M1391" s="21" t="str">
        <f>IF(Tabla15[[#This Row],[CTA]]="2.1.1.3.01","TRAMITE DE PENSION",IF(Tabla15[[#This Row],[CAT1]]&lt;&gt;"",Tabla15[[#This Row],[CAT1]],Tabla15[[#This Row],[CAT2]]))</f>
        <v>SEGURIDAD</v>
      </c>
      <c r="N1391" s="86" t="str">
        <f>_xlfn.XLOOKUP(Tabla15[[#This Row],[cedula]],TFECHA[cedula],TFECHA[desde],"")</f>
        <v/>
      </c>
      <c r="O1391" s="86" t="str">
        <f>_xlfn.XLOOKUP(Tabla15[[#This Row],[cedula]],TFECHA[cedula],TFECHA[hasta],"")</f>
        <v/>
      </c>
      <c r="P1391" s="34">
        <f>_xlfn.XLOOKUP(Tabla15[[#This Row],[COD]],TNOMINA[CODIGO],TNOMINA[sbruto])</f>
        <v>10000</v>
      </c>
      <c r="Q1391" s="34">
        <f>_xlfn.XLOOKUP(Tabla15[[#This Row],[COD]],TNOMINA[CODIGO],TNOMINA[ISR])</f>
        <v>0</v>
      </c>
      <c r="R1391" s="34">
        <f>_xlfn.XLOOKUP(Tabla15[[#This Row],[COD]],TNOMINA[CODIGO],TNOMINA[SFS])</f>
        <v>0</v>
      </c>
      <c r="S1391" s="34">
        <f>_xlfn.XLOOKUP(Tabla15[[#This Row],[COD]],TNOMINA[CODIGO],TNOMINA[AFP])</f>
        <v>0</v>
      </c>
      <c r="T1391" s="34">
        <f>_xlfn.XLOOKUP(Tabla15[[#This Row],[COD]],TNOMINA[CODIGO],TNOMINA[Otros Descuentos])</f>
        <v>0</v>
      </c>
      <c r="U1391" s="34">
        <f>_xlfn.XLOOKUP(Tabla15[[#This Row],[COD]],TNOMINA[CODIGO],TNOMINA[sneto])</f>
        <v>10000</v>
      </c>
      <c r="V1391" s="21" t="str" cm="1">
        <f t="array" ref="V1391">_xlfn.XLOOKUP(Tabla15[[#This Row],[cedula]],MINC_022025[NUMERO_DOCUMENTO],LEFT(MINC_022025[GENERO],1))</f>
        <v>M</v>
      </c>
      <c r="W1391" s="56" t="str">
        <f>_xlfn.XLOOKUP(Tabla15[[#This Row],[DIRECCIÓN O DEPARTAMENTO]],MINC_022025[LUGAR_FUNCIONES],MINC_022025[LUGAR_FUNCIONES_CODIGO])</f>
        <v>01.83</v>
      </c>
      <c r="X1391" s="21">
        <f>LEN(Tabla15[[#This Row],[CODIGO LUGAR]])</f>
        <v>5</v>
      </c>
      <c r="Y1391" s="21" cm="1">
        <f t="array" ref="Y1391">_xlfn.IFS(Tabla15[[#This Row],[LARGO]]=5,1,Tabla15[[#This Row],[LARGO]]=8,2,Tabla15[[#This Row],[LARGO]]=11,3,Tabla15[[#This Row],[LARGO]]=14,4,Tabla15[[#This Row],[LARGO]]=17,5,Tabla15[[#This Row],[LARGO]]=20,6)</f>
        <v>1</v>
      </c>
    </row>
    <row r="1392" spans="1:25">
      <c r="A1392" s="42" t="str">
        <f>Tabla15[[#This Row],[cedula]]&amp;Tabla15[[#This Row],[CTA]]&amp;Tabla15[[#This Row],[prog]]</f>
        <v>223005639332.1.2.2.0501</v>
      </c>
      <c r="B1392" s="21" t="s">
        <v>1788</v>
      </c>
      <c r="C1392" s="77" t="s">
        <v>1807</v>
      </c>
      <c r="D1392" s="77" t="s">
        <v>5730</v>
      </c>
      <c r="E1392" s="59" t="s">
        <v>5731</v>
      </c>
      <c r="F1392" s="77" t="s">
        <v>211</v>
      </c>
      <c r="G1392" s="77" t="s">
        <v>2348</v>
      </c>
      <c r="H1392" s="21" t="str">
        <f>_xlfn.XLOOKUP(Tabla15[[#This Row],[cedula]],MINC_022025[CATEGORIA_PROPIA],MINC_022025[FECHA_INGRESO_PRIMER_CARGO],_xlfn.XLOOKUP(Tabla15[[#This Row],[COD]],TNOMINA[CODIGO],TNOMINA[nombre]))</f>
        <v>RUBEN DARIO CASTILLO DOMINGUEZ</v>
      </c>
      <c r="I1392" s="21" t="str">
        <f>_xlfn.XLOOKUP(Tabla15[[#This Row],[cedula]],MINC_022025[CATEGORIA_PROPIA],MINC_022025[CARGO],_xlfn.XLOOKUP(Tabla15[[#This Row],[COD]],TNOMINA[CODIGO],TNOMINA[cargo]))</f>
        <v>SEGURIDAD MILITAR</v>
      </c>
      <c r="J1392" s="21" t="str">
        <f>_xlfn.XLOOKUP(Tabla15[[#This Row],[cedula]],MINC_022025[NUMERO_DOCUMENTO],MINC_022025[LUGAR_FUNCIONES])</f>
        <v>MINISTERIO DE CULTURA</v>
      </c>
      <c r="K139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2" s="21" t="str">
        <f>_xlfn.XLOOKUP(Tabla15[[#This Row],[CARGO]],TSIMPLIFICADO[CARGO],TSIMPLIFICADO[CATEGORIA DEL SERVIDOR],Tabla15[[#This Row],[TIPO]])</f>
        <v>SEGURIDAD</v>
      </c>
      <c r="M1392" s="21" t="str">
        <f>IF(Tabla15[[#This Row],[CTA]]="2.1.1.3.01","TRAMITE DE PENSION",IF(Tabla15[[#This Row],[CAT1]]&lt;&gt;"",Tabla15[[#This Row],[CAT1]],Tabla15[[#This Row],[CAT2]]))</f>
        <v>SEGURIDAD</v>
      </c>
      <c r="N1392" s="86" t="str">
        <f>_xlfn.XLOOKUP(Tabla15[[#This Row],[cedula]],TFECHA[cedula],TFECHA[desde],"")</f>
        <v/>
      </c>
      <c r="O1392" s="86" t="str">
        <f>_xlfn.XLOOKUP(Tabla15[[#This Row],[cedula]],TFECHA[cedula],TFECHA[hasta],"")</f>
        <v/>
      </c>
      <c r="P1392" s="34">
        <f>_xlfn.XLOOKUP(Tabla15[[#This Row],[COD]],TNOMINA[CODIGO],TNOMINA[sbruto])</f>
        <v>10000</v>
      </c>
      <c r="Q1392" s="34">
        <f>_xlfn.XLOOKUP(Tabla15[[#This Row],[COD]],TNOMINA[CODIGO],TNOMINA[ISR])</f>
        <v>0</v>
      </c>
      <c r="R1392" s="34">
        <f>_xlfn.XLOOKUP(Tabla15[[#This Row],[COD]],TNOMINA[CODIGO],TNOMINA[SFS])</f>
        <v>0</v>
      </c>
      <c r="S1392" s="34">
        <f>_xlfn.XLOOKUP(Tabla15[[#This Row],[COD]],TNOMINA[CODIGO],TNOMINA[AFP])</f>
        <v>0</v>
      </c>
      <c r="T1392" s="34">
        <f>_xlfn.XLOOKUP(Tabla15[[#This Row],[COD]],TNOMINA[CODIGO],TNOMINA[Otros Descuentos])</f>
        <v>0</v>
      </c>
      <c r="U1392" s="34">
        <f>_xlfn.XLOOKUP(Tabla15[[#This Row],[COD]],TNOMINA[CODIGO],TNOMINA[sneto])</f>
        <v>10000</v>
      </c>
      <c r="V1392" s="21" t="str" cm="1">
        <f t="array" ref="V1392">_xlfn.XLOOKUP(Tabla15[[#This Row],[cedula]],MINC_022025[NUMERO_DOCUMENTO],LEFT(MINC_022025[GENERO],1))</f>
        <v>M</v>
      </c>
      <c r="W1392" s="56" t="str">
        <f>_xlfn.XLOOKUP(Tabla15[[#This Row],[DIRECCIÓN O DEPARTAMENTO]],MINC_022025[LUGAR_FUNCIONES],MINC_022025[LUGAR_FUNCIONES_CODIGO])</f>
        <v>01.83</v>
      </c>
      <c r="X1392" s="21">
        <f>LEN(Tabla15[[#This Row],[CODIGO LUGAR]])</f>
        <v>5</v>
      </c>
      <c r="Y1392" s="21" cm="1">
        <f t="array" ref="Y1392">_xlfn.IFS(Tabla15[[#This Row],[LARGO]]=5,1,Tabla15[[#This Row],[LARGO]]=8,2,Tabla15[[#This Row],[LARGO]]=11,3,Tabla15[[#This Row],[LARGO]]=14,4,Tabla15[[#This Row],[LARGO]]=17,5,Tabla15[[#This Row],[LARGO]]=20,6)</f>
        <v>1</v>
      </c>
    </row>
    <row r="1393" spans="1:25">
      <c r="A1393" s="42" t="str">
        <f>Tabla15[[#This Row],[cedula]]&amp;Tabla15[[#This Row],[CTA]]&amp;Tabla15[[#This Row],[prog]]</f>
        <v>402206584682.1.2.2.0501</v>
      </c>
      <c r="B1393" s="21" t="s">
        <v>1788</v>
      </c>
      <c r="C1393" s="77" t="s">
        <v>1807</v>
      </c>
      <c r="D1393" s="77" t="s">
        <v>5730</v>
      </c>
      <c r="E1393" s="59" t="s">
        <v>5731</v>
      </c>
      <c r="F1393" s="77" t="s">
        <v>211</v>
      </c>
      <c r="G1393" s="77" t="s">
        <v>2713</v>
      </c>
      <c r="H1393" s="21" t="str">
        <f>_xlfn.XLOOKUP(Tabla15[[#This Row],[cedula]],MINC_022025[CATEGORIA_PROPIA],MINC_022025[FECHA_INGRESO_PRIMER_CARGO],_xlfn.XLOOKUP(Tabla15[[#This Row],[COD]],TNOMINA[CODIGO],TNOMINA[nombre]))</f>
        <v>SANDY YOGAINEL PEREZ PEREZ</v>
      </c>
      <c r="I1393" s="21" t="str">
        <f>_xlfn.XLOOKUP(Tabla15[[#This Row],[cedula]],MINC_022025[CATEGORIA_PROPIA],MINC_022025[CARGO],_xlfn.XLOOKUP(Tabla15[[#This Row],[COD]],TNOMINA[CODIGO],TNOMINA[cargo]))</f>
        <v>SEGURIDAD MILITAR</v>
      </c>
      <c r="J1393" s="21" t="str">
        <f>_xlfn.XLOOKUP(Tabla15[[#This Row],[cedula]],MINC_022025[NUMERO_DOCUMENTO],MINC_022025[LUGAR_FUNCIONES])</f>
        <v>MINISTERIO DE CULTURA</v>
      </c>
      <c r="K139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3" s="21" t="str">
        <f>_xlfn.XLOOKUP(Tabla15[[#This Row],[CARGO]],TSIMPLIFICADO[CARGO],TSIMPLIFICADO[CATEGORIA DEL SERVIDOR],Tabla15[[#This Row],[TIPO]])</f>
        <v>SEGURIDAD</v>
      </c>
      <c r="M1393" s="21" t="str">
        <f>IF(Tabla15[[#This Row],[CTA]]="2.1.1.3.01","TRAMITE DE PENSION",IF(Tabla15[[#This Row],[CAT1]]&lt;&gt;"",Tabla15[[#This Row],[CAT1]],Tabla15[[#This Row],[CAT2]]))</f>
        <v>SEGURIDAD</v>
      </c>
      <c r="N1393" s="86" t="str">
        <f>_xlfn.XLOOKUP(Tabla15[[#This Row],[cedula]],TFECHA[cedula],TFECHA[desde],"")</f>
        <v/>
      </c>
      <c r="O1393" s="86" t="str">
        <f>_xlfn.XLOOKUP(Tabla15[[#This Row],[cedula]],TFECHA[cedula],TFECHA[hasta],"")</f>
        <v/>
      </c>
      <c r="P1393" s="34">
        <f>_xlfn.XLOOKUP(Tabla15[[#This Row],[COD]],TNOMINA[CODIGO],TNOMINA[sbruto])</f>
        <v>10000</v>
      </c>
      <c r="Q1393" s="34">
        <f>_xlfn.XLOOKUP(Tabla15[[#This Row],[COD]],TNOMINA[CODIGO],TNOMINA[ISR])</f>
        <v>0</v>
      </c>
      <c r="R1393" s="34">
        <f>_xlfn.XLOOKUP(Tabla15[[#This Row],[COD]],TNOMINA[CODIGO],TNOMINA[SFS])</f>
        <v>0</v>
      </c>
      <c r="S1393" s="34">
        <f>_xlfn.XLOOKUP(Tabla15[[#This Row],[COD]],TNOMINA[CODIGO],TNOMINA[AFP])</f>
        <v>0</v>
      </c>
      <c r="T1393" s="34">
        <f>_xlfn.XLOOKUP(Tabla15[[#This Row],[COD]],TNOMINA[CODIGO],TNOMINA[Otros Descuentos])</f>
        <v>0</v>
      </c>
      <c r="U1393" s="34">
        <f>_xlfn.XLOOKUP(Tabla15[[#This Row],[COD]],TNOMINA[CODIGO],TNOMINA[sneto])</f>
        <v>10000</v>
      </c>
      <c r="V1393" s="21" t="str" cm="1">
        <f t="array" ref="V1393">_xlfn.XLOOKUP(Tabla15[[#This Row],[cedula]],MINC_022025[NUMERO_DOCUMENTO],LEFT(MINC_022025[GENERO],1))</f>
        <v>M</v>
      </c>
      <c r="W1393" s="56" t="str">
        <f>_xlfn.XLOOKUP(Tabla15[[#This Row],[DIRECCIÓN O DEPARTAMENTO]],MINC_022025[LUGAR_FUNCIONES],MINC_022025[LUGAR_FUNCIONES_CODIGO])</f>
        <v>01.83</v>
      </c>
      <c r="X1393" s="21">
        <f>LEN(Tabla15[[#This Row],[CODIGO LUGAR]])</f>
        <v>5</v>
      </c>
      <c r="Y1393" s="21" cm="1">
        <f t="array" ref="Y1393">_xlfn.IFS(Tabla15[[#This Row],[LARGO]]=5,1,Tabla15[[#This Row],[LARGO]]=8,2,Tabla15[[#This Row],[LARGO]]=11,3,Tabla15[[#This Row],[LARGO]]=14,4,Tabla15[[#This Row],[LARGO]]=17,5,Tabla15[[#This Row],[LARGO]]=20,6)</f>
        <v>1</v>
      </c>
    </row>
    <row r="1394" spans="1:25">
      <c r="A1394" s="42" t="str">
        <f>Tabla15[[#This Row],[cedula]]&amp;Tabla15[[#This Row],[CTA]]&amp;Tabla15[[#This Row],[prog]]</f>
        <v>402103645722.1.2.2.0501</v>
      </c>
      <c r="B1394" s="21" t="s">
        <v>1788</v>
      </c>
      <c r="C1394" s="77" t="s">
        <v>1807</v>
      </c>
      <c r="D1394" s="77" t="s">
        <v>5730</v>
      </c>
      <c r="E1394" s="59" t="s">
        <v>5731</v>
      </c>
      <c r="F1394" s="77" t="s">
        <v>211</v>
      </c>
      <c r="G1394" s="77" t="s">
        <v>2350</v>
      </c>
      <c r="H1394" s="21" t="str">
        <f>_xlfn.XLOOKUP(Tabla15[[#This Row],[cedula]],MINC_022025[CATEGORIA_PROPIA],MINC_022025[FECHA_INGRESO_PRIMER_CARGO],_xlfn.XLOOKUP(Tabla15[[#This Row],[COD]],TNOMINA[CODIGO],TNOMINA[nombre]))</f>
        <v>STARLIN VALDEZ BATISTA</v>
      </c>
      <c r="I1394" s="21" t="str">
        <f>_xlfn.XLOOKUP(Tabla15[[#This Row],[cedula]],MINC_022025[CATEGORIA_PROPIA],MINC_022025[CARGO],_xlfn.XLOOKUP(Tabla15[[#This Row],[COD]],TNOMINA[CODIGO],TNOMINA[cargo]))</f>
        <v>SEGURIDAD MILITAR</v>
      </c>
      <c r="J1394" s="21" t="str">
        <f>_xlfn.XLOOKUP(Tabla15[[#This Row],[cedula]],MINC_022025[NUMERO_DOCUMENTO],MINC_022025[LUGAR_FUNCIONES])</f>
        <v>MINISTERIO DE CULTURA</v>
      </c>
      <c r="K139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4" s="21" t="str">
        <f>_xlfn.XLOOKUP(Tabla15[[#This Row],[CARGO]],TSIMPLIFICADO[CARGO],TSIMPLIFICADO[CATEGORIA DEL SERVIDOR],Tabla15[[#This Row],[TIPO]])</f>
        <v>SEGURIDAD</v>
      </c>
      <c r="M1394" s="21" t="str">
        <f>IF(Tabla15[[#This Row],[CTA]]="2.1.1.3.01","TRAMITE DE PENSION",IF(Tabla15[[#This Row],[CAT1]]&lt;&gt;"",Tabla15[[#This Row],[CAT1]],Tabla15[[#This Row],[CAT2]]))</f>
        <v>SEGURIDAD</v>
      </c>
      <c r="N1394" s="86" t="str">
        <f>_xlfn.XLOOKUP(Tabla15[[#This Row],[cedula]],TFECHA[cedula],TFECHA[desde],"")</f>
        <v/>
      </c>
      <c r="O1394" s="86" t="str">
        <f>_xlfn.XLOOKUP(Tabla15[[#This Row],[cedula]],TFECHA[cedula],TFECHA[hasta],"")</f>
        <v/>
      </c>
      <c r="P1394" s="34">
        <f>_xlfn.XLOOKUP(Tabla15[[#This Row],[COD]],TNOMINA[CODIGO],TNOMINA[sbruto])</f>
        <v>10000</v>
      </c>
      <c r="Q1394" s="34">
        <f>_xlfn.XLOOKUP(Tabla15[[#This Row],[COD]],TNOMINA[CODIGO],TNOMINA[ISR])</f>
        <v>0</v>
      </c>
      <c r="R1394" s="34">
        <f>_xlfn.XLOOKUP(Tabla15[[#This Row],[COD]],TNOMINA[CODIGO],TNOMINA[SFS])</f>
        <v>0</v>
      </c>
      <c r="S1394" s="34">
        <f>_xlfn.XLOOKUP(Tabla15[[#This Row],[COD]],TNOMINA[CODIGO],TNOMINA[AFP])</f>
        <v>0</v>
      </c>
      <c r="T1394" s="34">
        <f>_xlfn.XLOOKUP(Tabla15[[#This Row],[COD]],TNOMINA[CODIGO],TNOMINA[Otros Descuentos])</f>
        <v>0</v>
      </c>
      <c r="U1394" s="34">
        <f>_xlfn.XLOOKUP(Tabla15[[#This Row],[COD]],TNOMINA[CODIGO],TNOMINA[sneto])</f>
        <v>10000</v>
      </c>
      <c r="V1394" s="21" t="str" cm="1">
        <f t="array" ref="V1394">_xlfn.XLOOKUP(Tabla15[[#This Row],[cedula]],MINC_022025[NUMERO_DOCUMENTO],LEFT(MINC_022025[GENERO],1))</f>
        <v>F</v>
      </c>
      <c r="W1394" s="56" t="str">
        <f>_xlfn.XLOOKUP(Tabla15[[#This Row],[DIRECCIÓN O DEPARTAMENTO]],MINC_022025[LUGAR_FUNCIONES],MINC_022025[LUGAR_FUNCIONES_CODIGO])</f>
        <v>01.83</v>
      </c>
      <c r="X1394" s="21">
        <f>LEN(Tabla15[[#This Row],[CODIGO LUGAR]])</f>
        <v>5</v>
      </c>
      <c r="Y1394" s="21" cm="1">
        <f t="array" ref="Y1394">_xlfn.IFS(Tabla15[[#This Row],[LARGO]]=5,1,Tabla15[[#This Row],[LARGO]]=8,2,Tabla15[[#This Row],[LARGO]]=11,3,Tabla15[[#This Row],[LARGO]]=14,4,Tabla15[[#This Row],[LARGO]]=17,5,Tabla15[[#This Row],[LARGO]]=20,6)</f>
        <v>1</v>
      </c>
    </row>
    <row r="1395" spans="1:25">
      <c r="A1395" s="42" t="str">
        <f>Tabla15[[#This Row],[cedula]]&amp;Tabla15[[#This Row],[CTA]]&amp;Tabla15[[#This Row],[prog]]</f>
        <v>016001494862.1.2.2.0501</v>
      </c>
      <c r="B1395" s="21" t="s">
        <v>1788</v>
      </c>
      <c r="C1395" s="77" t="s">
        <v>1807</v>
      </c>
      <c r="D1395" s="77" t="s">
        <v>5730</v>
      </c>
      <c r="E1395" s="59" t="s">
        <v>5731</v>
      </c>
      <c r="F1395" s="77" t="s">
        <v>211</v>
      </c>
      <c r="G1395" s="77" t="s">
        <v>2218</v>
      </c>
      <c r="H1395" s="21" t="str">
        <f>_xlfn.XLOOKUP(Tabla15[[#This Row],[cedula]],MINC_022025[CATEGORIA_PROPIA],MINC_022025[FECHA_INGRESO_PRIMER_CARGO],_xlfn.XLOOKUP(Tabla15[[#This Row],[COD]],TNOMINA[CODIGO],TNOMINA[nombre]))</f>
        <v>VICTOR MANUEL CABRERA UBRI</v>
      </c>
      <c r="I1395" s="21" t="str">
        <f>_xlfn.XLOOKUP(Tabla15[[#This Row],[cedula]],MINC_022025[CATEGORIA_PROPIA],MINC_022025[CARGO],_xlfn.XLOOKUP(Tabla15[[#This Row],[COD]],TNOMINA[CODIGO],TNOMINA[cargo]))</f>
        <v>SEGURIDAD MILITAR</v>
      </c>
      <c r="J1395" s="21" t="str">
        <f>_xlfn.XLOOKUP(Tabla15[[#This Row],[cedula]],MINC_022025[NUMERO_DOCUMENTO],MINC_022025[LUGAR_FUNCIONES])</f>
        <v>MINISTERIO DE CULTURA</v>
      </c>
      <c r="K139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5" s="21" t="str">
        <f>_xlfn.XLOOKUP(Tabla15[[#This Row],[CARGO]],TSIMPLIFICADO[CARGO],TSIMPLIFICADO[CATEGORIA DEL SERVIDOR],Tabla15[[#This Row],[TIPO]])</f>
        <v>SEGURIDAD</v>
      </c>
      <c r="M1395" s="21" t="str">
        <f>IF(Tabla15[[#This Row],[CTA]]="2.1.1.3.01","TRAMITE DE PENSION",IF(Tabla15[[#This Row],[CAT1]]&lt;&gt;"",Tabla15[[#This Row],[CAT1]],Tabla15[[#This Row],[CAT2]]))</f>
        <v>SEGURIDAD</v>
      </c>
      <c r="N1395" s="86" t="str">
        <f>_xlfn.XLOOKUP(Tabla15[[#This Row],[cedula]],TFECHA[cedula],TFECHA[desde],"")</f>
        <v/>
      </c>
      <c r="O1395" s="86" t="str">
        <f>_xlfn.XLOOKUP(Tabla15[[#This Row],[cedula]],TFECHA[cedula],TFECHA[hasta],"")</f>
        <v/>
      </c>
      <c r="P1395" s="34">
        <f>_xlfn.XLOOKUP(Tabla15[[#This Row],[COD]],TNOMINA[CODIGO],TNOMINA[sbruto])</f>
        <v>10000</v>
      </c>
      <c r="Q1395" s="34">
        <f>_xlfn.XLOOKUP(Tabla15[[#This Row],[COD]],TNOMINA[CODIGO],TNOMINA[ISR])</f>
        <v>0</v>
      </c>
      <c r="R1395" s="34">
        <f>_xlfn.XLOOKUP(Tabla15[[#This Row],[COD]],TNOMINA[CODIGO],TNOMINA[SFS])</f>
        <v>0</v>
      </c>
      <c r="S1395" s="34">
        <f>_xlfn.XLOOKUP(Tabla15[[#This Row],[COD]],TNOMINA[CODIGO],TNOMINA[AFP])</f>
        <v>0</v>
      </c>
      <c r="T1395" s="34">
        <f>_xlfn.XLOOKUP(Tabla15[[#This Row],[COD]],TNOMINA[CODIGO],TNOMINA[Otros Descuentos])</f>
        <v>0</v>
      </c>
      <c r="U1395" s="34">
        <f>_xlfn.XLOOKUP(Tabla15[[#This Row],[COD]],TNOMINA[CODIGO],TNOMINA[sneto])</f>
        <v>10000</v>
      </c>
      <c r="V1395" s="21" t="str" cm="1">
        <f t="array" ref="V1395">_xlfn.XLOOKUP(Tabla15[[#This Row],[cedula]],MINC_022025[NUMERO_DOCUMENTO],LEFT(MINC_022025[GENERO],1))</f>
        <v>F</v>
      </c>
      <c r="W1395" s="56" t="str">
        <f>_xlfn.XLOOKUP(Tabla15[[#This Row],[DIRECCIÓN O DEPARTAMENTO]],MINC_022025[LUGAR_FUNCIONES],MINC_022025[LUGAR_FUNCIONES_CODIGO])</f>
        <v>01.83</v>
      </c>
      <c r="X1395" s="21">
        <f>LEN(Tabla15[[#This Row],[CODIGO LUGAR]])</f>
        <v>5</v>
      </c>
      <c r="Y1395" s="21" cm="1">
        <f t="array" ref="Y1395">_xlfn.IFS(Tabla15[[#This Row],[LARGO]]=5,1,Tabla15[[#This Row],[LARGO]]=8,2,Tabla15[[#This Row],[LARGO]]=11,3,Tabla15[[#This Row],[LARGO]]=14,4,Tabla15[[#This Row],[LARGO]]=17,5,Tabla15[[#This Row],[LARGO]]=20,6)</f>
        <v>1</v>
      </c>
    </row>
    <row r="1396" spans="1:25">
      <c r="A1396" s="42" t="str">
        <f>Tabla15[[#This Row],[cedula]]&amp;Tabla15[[#This Row],[CTA]]&amp;Tabla15[[#This Row],[prog]]</f>
        <v>002013730402.1.2.2.0501</v>
      </c>
      <c r="B1396" s="21" t="s">
        <v>1788</v>
      </c>
      <c r="C1396" s="77" t="s">
        <v>1807</v>
      </c>
      <c r="D1396" s="77" t="s">
        <v>5730</v>
      </c>
      <c r="E1396" s="59" t="s">
        <v>5731</v>
      </c>
      <c r="F1396" s="77" t="s">
        <v>211</v>
      </c>
      <c r="G1396" s="77" t="s">
        <v>2926</v>
      </c>
      <c r="H1396" s="21" t="str">
        <f>_xlfn.XLOOKUP(Tabla15[[#This Row],[cedula]],MINC_022025[CATEGORIA_PROPIA],MINC_022025[FECHA_INGRESO_PRIMER_CARGO],_xlfn.XLOOKUP(Tabla15[[#This Row],[COD]],TNOMINA[CODIGO],TNOMINA[nombre]))</f>
        <v>WAGNER BIENVENIDO SEGURA</v>
      </c>
      <c r="I1396" s="21" t="str">
        <f>_xlfn.XLOOKUP(Tabla15[[#This Row],[cedula]],MINC_022025[CATEGORIA_PROPIA],MINC_022025[CARGO],_xlfn.XLOOKUP(Tabla15[[#This Row],[COD]],TNOMINA[CODIGO],TNOMINA[cargo]))</f>
        <v>SEGURIDAD MILITAR</v>
      </c>
      <c r="J1396" s="21" t="str">
        <f>_xlfn.XLOOKUP(Tabla15[[#This Row],[cedula]],MINC_022025[NUMERO_DOCUMENTO],MINC_022025[LUGAR_FUNCIONES])</f>
        <v>MINISTERIO DE CULTURA</v>
      </c>
      <c r="K139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6" s="21" t="str">
        <f>_xlfn.XLOOKUP(Tabla15[[#This Row],[CARGO]],TSIMPLIFICADO[CARGO],TSIMPLIFICADO[CATEGORIA DEL SERVIDOR],Tabla15[[#This Row],[TIPO]])</f>
        <v>SEGURIDAD</v>
      </c>
      <c r="M1396" s="21" t="str">
        <f>IF(Tabla15[[#This Row],[CTA]]="2.1.1.3.01","TRAMITE DE PENSION",IF(Tabla15[[#This Row],[CAT1]]&lt;&gt;"",Tabla15[[#This Row],[CAT1]],Tabla15[[#This Row],[CAT2]]))</f>
        <v>SEGURIDAD</v>
      </c>
      <c r="N1396" s="86" t="str">
        <f>_xlfn.XLOOKUP(Tabla15[[#This Row],[cedula]],TFECHA[cedula],TFECHA[desde],"")</f>
        <v/>
      </c>
      <c r="O1396" s="86" t="str">
        <f>_xlfn.XLOOKUP(Tabla15[[#This Row],[cedula]],TFECHA[cedula],TFECHA[hasta],"")</f>
        <v/>
      </c>
      <c r="P1396" s="34">
        <f>_xlfn.XLOOKUP(Tabla15[[#This Row],[COD]],TNOMINA[CODIGO],TNOMINA[sbruto])</f>
        <v>10000</v>
      </c>
      <c r="Q1396" s="34">
        <f>_xlfn.XLOOKUP(Tabla15[[#This Row],[COD]],TNOMINA[CODIGO],TNOMINA[ISR])</f>
        <v>0</v>
      </c>
      <c r="R1396" s="34">
        <f>_xlfn.XLOOKUP(Tabla15[[#This Row],[COD]],TNOMINA[CODIGO],TNOMINA[SFS])</f>
        <v>0</v>
      </c>
      <c r="S1396" s="34">
        <f>_xlfn.XLOOKUP(Tabla15[[#This Row],[COD]],TNOMINA[CODIGO],TNOMINA[AFP])</f>
        <v>0</v>
      </c>
      <c r="T1396" s="34">
        <f>_xlfn.XLOOKUP(Tabla15[[#This Row],[COD]],TNOMINA[CODIGO],TNOMINA[Otros Descuentos])</f>
        <v>0</v>
      </c>
      <c r="U1396" s="34">
        <f>_xlfn.XLOOKUP(Tabla15[[#This Row],[COD]],TNOMINA[CODIGO],TNOMINA[sneto])</f>
        <v>10000</v>
      </c>
      <c r="V1396" s="21" t="str" cm="1">
        <f t="array" ref="V1396">_xlfn.XLOOKUP(Tabla15[[#This Row],[cedula]],MINC_022025[NUMERO_DOCUMENTO],LEFT(MINC_022025[GENERO],1))</f>
        <v>M</v>
      </c>
      <c r="W1396" s="56" t="str">
        <f>_xlfn.XLOOKUP(Tabla15[[#This Row],[DIRECCIÓN O DEPARTAMENTO]],MINC_022025[LUGAR_FUNCIONES],MINC_022025[LUGAR_FUNCIONES_CODIGO])</f>
        <v>01.83</v>
      </c>
      <c r="X1396" s="21">
        <f>LEN(Tabla15[[#This Row],[CODIGO LUGAR]])</f>
        <v>5</v>
      </c>
      <c r="Y1396" s="21" cm="1">
        <f t="array" ref="Y1396">_xlfn.IFS(Tabla15[[#This Row],[LARGO]]=5,1,Tabla15[[#This Row],[LARGO]]=8,2,Tabla15[[#This Row],[LARGO]]=11,3,Tabla15[[#This Row],[LARGO]]=14,4,Tabla15[[#This Row],[LARGO]]=17,5,Tabla15[[#This Row],[LARGO]]=20,6)</f>
        <v>1</v>
      </c>
    </row>
    <row r="1397" spans="1:25">
      <c r="A1397" s="42" t="str">
        <f>Tabla15[[#This Row],[cedula]]&amp;Tabla15[[#This Row],[CTA]]&amp;Tabla15[[#This Row],[prog]]</f>
        <v>016001976832.1.2.2.0501</v>
      </c>
      <c r="B1397" s="21" t="s">
        <v>1788</v>
      </c>
      <c r="C1397" s="77" t="s">
        <v>1807</v>
      </c>
      <c r="D1397" s="77" t="s">
        <v>5730</v>
      </c>
      <c r="E1397" s="59" t="s">
        <v>5731</v>
      </c>
      <c r="F1397" s="77" t="s">
        <v>211</v>
      </c>
      <c r="G1397" s="77" t="s">
        <v>1775</v>
      </c>
      <c r="H1397" s="21" t="str">
        <f>_xlfn.XLOOKUP(Tabla15[[#This Row],[cedula]],MINC_022025[CATEGORIA_PROPIA],MINC_022025[FECHA_INGRESO_PRIMER_CARGO],_xlfn.XLOOKUP(Tabla15[[#This Row],[COD]],TNOMINA[CODIGO],TNOMINA[nombre]))</f>
        <v>WASCAL SUERO FERRERAS</v>
      </c>
      <c r="I1397" s="21" t="str">
        <f>_xlfn.XLOOKUP(Tabla15[[#This Row],[cedula]],MINC_022025[CATEGORIA_PROPIA],MINC_022025[CARGO],_xlfn.XLOOKUP(Tabla15[[#This Row],[COD]],TNOMINA[CODIGO],TNOMINA[cargo]))</f>
        <v>SEGURIDAD MILITAR</v>
      </c>
      <c r="J1397" s="21" t="str">
        <f>_xlfn.XLOOKUP(Tabla15[[#This Row],[cedula]],MINC_022025[NUMERO_DOCUMENTO],MINC_022025[LUGAR_FUNCIONES])</f>
        <v>MINISTERIO DE CULTURA</v>
      </c>
      <c r="K139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7" s="21" t="str">
        <f>_xlfn.XLOOKUP(Tabla15[[#This Row],[CARGO]],TSIMPLIFICADO[CARGO],TSIMPLIFICADO[CATEGORIA DEL SERVIDOR],Tabla15[[#This Row],[TIPO]])</f>
        <v>SEGURIDAD</v>
      </c>
      <c r="M1397" s="21" t="str">
        <f>IF(Tabla15[[#This Row],[CTA]]="2.1.1.3.01","TRAMITE DE PENSION",IF(Tabla15[[#This Row],[CAT1]]&lt;&gt;"",Tabla15[[#This Row],[CAT1]],Tabla15[[#This Row],[CAT2]]))</f>
        <v>SEGURIDAD</v>
      </c>
      <c r="N1397" s="86" t="str">
        <f>_xlfn.XLOOKUP(Tabla15[[#This Row],[cedula]],TFECHA[cedula],TFECHA[desde],"")</f>
        <v/>
      </c>
      <c r="O1397" s="86" t="str">
        <f>_xlfn.XLOOKUP(Tabla15[[#This Row],[cedula]],TFECHA[cedula],TFECHA[hasta],"")</f>
        <v/>
      </c>
      <c r="P1397" s="34">
        <f>_xlfn.XLOOKUP(Tabla15[[#This Row],[COD]],TNOMINA[CODIGO],TNOMINA[sbruto])</f>
        <v>10000</v>
      </c>
      <c r="Q1397" s="34">
        <f>_xlfn.XLOOKUP(Tabla15[[#This Row],[COD]],TNOMINA[CODIGO],TNOMINA[ISR])</f>
        <v>0</v>
      </c>
      <c r="R1397" s="34">
        <f>_xlfn.XLOOKUP(Tabla15[[#This Row],[COD]],TNOMINA[CODIGO],TNOMINA[SFS])</f>
        <v>0</v>
      </c>
      <c r="S1397" s="34">
        <f>_xlfn.XLOOKUP(Tabla15[[#This Row],[COD]],TNOMINA[CODIGO],TNOMINA[AFP])</f>
        <v>0</v>
      </c>
      <c r="T1397" s="34">
        <f>_xlfn.XLOOKUP(Tabla15[[#This Row],[COD]],TNOMINA[CODIGO],TNOMINA[Otros Descuentos])</f>
        <v>0</v>
      </c>
      <c r="U1397" s="34">
        <f>_xlfn.XLOOKUP(Tabla15[[#This Row],[COD]],TNOMINA[CODIGO],TNOMINA[sneto])</f>
        <v>10000</v>
      </c>
      <c r="V1397" s="21" t="str" cm="1">
        <f t="array" ref="V1397">_xlfn.XLOOKUP(Tabla15[[#This Row],[cedula]],MINC_022025[NUMERO_DOCUMENTO],LEFT(MINC_022025[GENERO],1))</f>
        <v>M</v>
      </c>
      <c r="W1397" s="56" t="str">
        <f>_xlfn.XLOOKUP(Tabla15[[#This Row],[DIRECCIÓN O DEPARTAMENTO]],MINC_022025[LUGAR_FUNCIONES],MINC_022025[LUGAR_FUNCIONES_CODIGO])</f>
        <v>01.83</v>
      </c>
      <c r="X1397" s="21">
        <f>LEN(Tabla15[[#This Row],[CODIGO LUGAR]])</f>
        <v>5</v>
      </c>
      <c r="Y1397" s="21" cm="1">
        <f t="array" ref="Y1397">_xlfn.IFS(Tabla15[[#This Row],[LARGO]]=5,1,Tabla15[[#This Row],[LARGO]]=8,2,Tabla15[[#This Row],[LARGO]]=11,3,Tabla15[[#This Row],[LARGO]]=14,4,Tabla15[[#This Row],[LARGO]]=17,5,Tabla15[[#This Row],[LARGO]]=20,6)</f>
        <v>1</v>
      </c>
    </row>
    <row r="1398" spans="1:25">
      <c r="A1398" s="42" t="str">
        <f>Tabla15[[#This Row],[cedula]]&amp;Tabla15[[#This Row],[CTA]]&amp;Tabla15[[#This Row],[prog]]</f>
        <v>018006597712.1.2.2.0501</v>
      </c>
      <c r="B1398" s="21" t="s">
        <v>1788</v>
      </c>
      <c r="C1398" s="77" t="s">
        <v>1807</v>
      </c>
      <c r="D1398" s="77" t="s">
        <v>5730</v>
      </c>
      <c r="E1398" s="59" t="s">
        <v>5731</v>
      </c>
      <c r="F1398" s="77" t="s">
        <v>211</v>
      </c>
      <c r="G1398" s="77" t="s">
        <v>2357</v>
      </c>
      <c r="H1398" s="21" t="str">
        <f>_xlfn.XLOOKUP(Tabla15[[#This Row],[cedula]],MINC_022025[CATEGORIA_PROPIA],MINC_022025[FECHA_INGRESO_PRIMER_CARGO],_xlfn.XLOOKUP(Tabla15[[#This Row],[COD]],TNOMINA[CODIGO],TNOMINA[nombre]))</f>
        <v>WENELT GOMEZ GOMEZ</v>
      </c>
      <c r="I1398" s="21" t="str">
        <f>_xlfn.XLOOKUP(Tabla15[[#This Row],[cedula]],MINC_022025[CATEGORIA_PROPIA],MINC_022025[CARGO],_xlfn.XLOOKUP(Tabla15[[#This Row],[COD]],TNOMINA[CODIGO],TNOMINA[cargo]))</f>
        <v>SEGURIDAD MILITAR</v>
      </c>
      <c r="J1398" s="21" t="str">
        <f>_xlfn.XLOOKUP(Tabla15[[#This Row],[cedula]],MINC_022025[NUMERO_DOCUMENTO],MINC_022025[LUGAR_FUNCIONES])</f>
        <v>MINISTERIO DE CULTURA</v>
      </c>
      <c r="K139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8" s="21" t="str">
        <f>_xlfn.XLOOKUP(Tabla15[[#This Row],[CARGO]],TSIMPLIFICADO[CARGO],TSIMPLIFICADO[CATEGORIA DEL SERVIDOR],Tabla15[[#This Row],[TIPO]])</f>
        <v>SEGURIDAD</v>
      </c>
      <c r="M1398" s="21" t="str">
        <f>IF(Tabla15[[#This Row],[CTA]]="2.1.1.3.01","TRAMITE DE PENSION",IF(Tabla15[[#This Row],[CAT1]]&lt;&gt;"",Tabla15[[#This Row],[CAT1]],Tabla15[[#This Row],[CAT2]]))</f>
        <v>SEGURIDAD</v>
      </c>
      <c r="N1398" s="86" t="str">
        <f>_xlfn.XLOOKUP(Tabla15[[#This Row],[cedula]],TFECHA[cedula],TFECHA[desde],"")</f>
        <v/>
      </c>
      <c r="O1398" s="86" t="str">
        <f>_xlfn.XLOOKUP(Tabla15[[#This Row],[cedula]],TFECHA[cedula],TFECHA[hasta],"")</f>
        <v/>
      </c>
      <c r="P1398" s="34">
        <f>_xlfn.XLOOKUP(Tabla15[[#This Row],[COD]],TNOMINA[CODIGO],TNOMINA[sbruto])</f>
        <v>10000</v>
      </c>
      <c r="Q1398" s="34">
        <f>_xlfn.XLOOKUP(Tabla15[[#This Row],[COD]],TNOMINA[CODIGO],TNOMINA[ISR])</f>
        <v>0</v>
      </c>
      <c r="R1398" s="34">
        <f>_xlfn.XLOOKUP(Tabla15[[#This Row],[COD]],TNOMINA[CODIGO],TNOMINA[SFS])</f>
        <v>0</v>
      </c>
      <c r="S1398" s="34">
        <f>_xlfn.XLOOKUP(Tabla15[[#This Row],[COD]],TNOMINA[CODIGO],TNOMINA[AFP])</f>
        <v>0</v>
      </c>
      <c r="T1398" s="34">
        <f>_xlfn.XLOOKUP(Tabla15[[#This Row],[COD]],TNOMINA[CODIGO],TNOMINA[Otros Descuentos])</f>
        <v>0</v>
      </c>
      <c r="U1398" s="34">
        <f>_xlfn.XLOOKUP(Tabla15[[#This Row],[COD]],TNOMINA[CODIGO],TNOMINA[sneto])</f>
        <v>10000</v>
      </c>
      <c r="V1398" s="21" t="str" cm="1">
        <f t="array" ref="V1398">_xlfn.XLOOKUP(Tabla15[[#This Row],[cedula]],MINC_022025[NUMERO_DOCUMENTO],LEFT(MINC_022025[GENERO],1))</f>
        <v>M</v>
      </c>
      <c r="W1398" s="56" t="str">
        <f>_xlfn.XLOOKUP(Tabla15[[#This Row],[DIRECCIÓN O DEPARTAMENTO]],MINC_022025[LUGAR_FUNCIONES],MINC_022025[LUGAR_FUNCIONES_CODIGO])</f>
        <v>01.83</v>
      </c>
      <c r="X1398" s="21">
        <f>LEN(Tabla15[[#This Row],[CODIGO LUGAR]])</f>
        <v>5</v>
      </c>
      <c r="Y1398" s="21" cm="1">
        <f t="array" ref="Y1398">_xlfn.IFS(Tabla15[[#This Row],[LARGO]]=5,1,Tabla15[[#This Row],[LARGO]]=8,2,Tabla15[[#This Row],[LARGO]]=11,3,Tabla15[[#This Row],[LARGO]]=14,4,Tabla15[[#This Row],[LARGO]]=17,5,Tabla15[[#This Row],[LARGO]]=20,6)</f>
        <v>1</v>
      </c>
    </row>
    <row r="1399" spans="1:25">
      <c r="A1399" s="42" t="str">
        <f>Tabla15[[#This Row],[cedula]]&amp;Tabla15[[#This Row],[CTA]]&amp;Tabla15[[#This Row],[prog]]</f>
        <v>012010275112.1.2.2.0501</v>
      </c>
      <c r="B1399" s="21" t="s">
        <v>1788</v>
      </c>
      <c r="C1399" s="77" t="s">
        <v>1807</v>
      </c>
      <c r="D1399" s="77" t="s">
        <v>5730</v>
      </c>
      <c r="E1399" s="59" t="s">
        <v>5731</v>
      </c>
      <c r="F1399" s="77" t="s">
        <v>211</v>
      </c>
      <c r="G1399" s="77" t="s">
        <v>2999</v>
      </c>
      <c r="H1399" s="21" t="str">
        <f>_xlfn.XLOOKUP(Tabla15[[#This Row],[cedula]],MINC_022025[CATEGORIA_PROPIA],MINC_022025[FECHA_INGRESO_PRIMER_CARGO],_xlfn.XLOOKUP(Tabla15[[#This Row],[COD]],TNOMINA[CODIGO],TNOMINA[nombre]))</f>
        <v>WILLY RAMIREZ GARCIA</v>
      </c>
      <c r="I1399" s="21" t="str">
        <f>_xlfn.XLOOKUP(Tabla15[[#This Row],[cedula]],MINC_022025[CATEGORIA_PROPIA],MINC_022025[CARGO],_xlfn.XLOOKUP(Tabla15[[#This Row],[COD]],TNOMINA[CODIGO],TNOMINA[cargo]))</f>
        <v>SEGURIDAD MILITAR</v>
      </c>
      <c r="J1399" s="21" t="str">
        <f>_xlfn.XLOOKUP(Tabla15[[#This Row],[cedula]],MINC_022025[NUMERO_DOCUMENTO],MINC_022025[LUGAR_FUNCIONES])</f>
        <v>MINISTERIO DE CULTURA</v>
      </c>
      <c r="K139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399" s="21" t="str">
        <f>_xlfn.XLOOKUP(Tabla15[[#This Row],[CARGO]],TSIMPLIFICADO[CARGO],TSIMPLIFICADO[CATEGORIA DEL SERVIDOR],Tabla15[[#This Row],[TIPO]])</f>
        <v>SEGURIDAD</v>
      </c>
      <c r="M1399" s="21" t="str">
        <f>IF(Tabla15[[#This Row],[CTA]]="2.1.1.3.01","TRAMITE DE PENSION",IF(Tabla15[[#This Row],[CAT1]]&lt;&gt;"",Tabla15[[#This Row],[CAT1]],Tabla15[[#This Row],[CAT2]]))</f>
        <v>SEGURIDAD</v>
      </c>
      <c r="N1399" s="86" t="str">
        <f>_xlfn.XLOOKUP(Tabla15[[#This Row],[cedula]],TFECHA[cedula],TFECHA[desde],"")</f>
        <v/>
      </c>
      <c r="O1399" s="86" t="str">
        <f>_xlfn.XLOOKUP(Tabla15[[#This Row],[cedula]],TFECHA[cedula],TFECHA[hasta],"")</f>
        <v/>
      </c>
      <c r="P1399" s="34">
        <f>_xlfn.XLOOKUP(Tabla15[[#This Row],[COD]],TNOMINA[CODIGO],TNOMINA[sbruto])</f>
        <v>10000</v>
      </c>
      <c r="Q1399" s="34">
        <f>_xlfn.XLOOKUP(Tabla15[[#This Row],[COD]],TNOMINA[CODIGO],TNOMINA[ISR])</f>
        <v>0</v>
      </c>
      <c r="R1399" s="34">
        <f>_xlfn.XLOOKUP(Tabla15[[#This Row],[COD]],TNOMINA[CODIGO],TNOMINA[SFS])</f>
        <v>0</v>
      </c>
      <c r="S1399" s="34">
        <f>_xlfn.XLOOKUP(Tabla15[[#This Row],[COD]],TNOMINA[CODIGO],TNOMINA[AFP])</f>
        <v>0</v>
      </c>
      <c r="T1399" s="34">
        <f>_xlfn.XLOOKUP(Tabla15[[#This Row],[COD]],TNOMINA[CODIGO],TNOMINA[Otros Descuentos])</f>
        <v>0</v>
      </c>
      <c r="U1399" s="34">
        <f>_xlfn.XLOOKUP(Tabla15[[#This Row],[COD]],TNOMINA[CODIGO],TNOMINA[sneto])</f>
        <v>10000</v>
      </c>
      <c r="V1399" s="21" t="str" cm="1">
        <f t="array" ref="V1399">_xlfn.XLOOKUP(Tabla15[[#This Row],[cedula]],MINC_022025[NUMERO_DOCUMENTO],LEFT(MINC_022025[GENERO],1))</f>
        <v>M</v>
      </c>
      <c r="W1399" s="56" t="str">
        <f>_xlfn.XLOOKUP(Tabla15[[#This Row],[DIRECCIÓN O DEPARTAMENTO]],MINC_022025[LUGAR_FUNCIONES],MINC_022025[LUGAR_FUNCIONES_CODIGO])</f>
        <v>01.83</v>
      </c>
      <c r="X1399" s="21">
        <f>LEN(Tabla15[[#This Row],[CODIGO LUGAR]])</f>
        <v>5</v>
      </c>
      <c r="Y1399" s="21" cm="1">
        <f t="array" ref="Y1399">_xlfn.IFS(Tabla15[[#This Row],[LARGO]]=5,1,Tabla15[[#This Row],[LARGO]]=8,2,Tabla15[[#This Row],[LARGO]]=11,3,Tabla15[[#This Row],[LARGO]]=14,4,Tabla15[[#This Row],[LARGO]]=17,5,Tabla15[[#This Row],[LARGO]]=20,6)</f>
        <v>1</v>
      </c>
    </row>
    <row r="1400" spans="1:25">
      <c r="A1400" s="42" t="str">
        <f>Tabla15[[#This Row],[cedula]]&amp;Tabla15[[#This Row],[CTA]]&amp;Tabla15[[#This Row],[prog]]</f>
        <v>402095040892.1.2.2.0501</v>
      </c>
      <c r="B1400" s="21" t="s">
        <v>1788</v>
      </c>
      <c r="C1400" s="77" t="s">
        <v>1807</v>
      </c>
      <c r="D1400" s="77" t="s">
        <v>5730</v>
      </c>
      <c r="E1400" s="59" t="s">
        <v>5731</v>
      </c>
      <c r="F1400" s="77" t="s">
        <v>211</v>
      </c>
      <c r="G1400" s="77" t="s">
        <v>2928</v>
      </c>
      <c r="H1400" s="21" t="str">
        <f>_xlfn.XLOOKUP(Tabla15[[#This Row],[cedula]],MINC_022025[CATEGORIA_PROPIA],MINC_022025[FECHA_INGRESO_PRIMER_CARGO],_xlfn.XLOOKUP(Tabla15[[#This Row],[COD]],TNOMINA[CODIGO],TNOMINA[nombre]))</f>
        <v>WILMER PEÑA</v>
      </c>
      <c r="I1400" s="21" t="str">
        <f>_xlfn.XLOOKUP(Tabla15[[#This Row],[cedula]],MINC_022025[CATEGORIA_PROPIA],MINC_022025[CARGO],_xlfn.XLOOKUP(Tabla15[[#This Row],[COD]],TNOMINA[CODIGO],TNOMINA[cargo]))</f>
        <v>SEGURIDAD MILITAR</v>
      </c>
      <c r="J1400" s="21" t="str">
        <f>_xlfn.XLOOKUP(Tabla15[[#This Row],[cedula]],MINC_022025[NUMERO_DOCUMENTO],MINC_022025[LUGAR_FUNCIONES])</f>
        <v>MINISTERIO DE CULTURA</v>
      </c>
      <c r="K140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0" s="21" t="str">
        <f>_xlfn.XLOOKUP(Tabla15[[#This Row],[CARGO]],TSIMPLIFICADO[CARGO],TSIMPLIFICADO[CATEGORIA DEL SERVIDOR],Tabla15[[#This Row],[TIPO]])</f>
        <v>SEGURIDAD</v>
      </c>
      <c r="M1400" s="21" t="str">
        <f>IF(Tabla15[[#This Row],[CTA]]="2.1.1.3.01","TRAMITE DE PENSION",IF(Tabla15[[#This Row],[CAT1]]&lt;&gt;"",Tabla15[[#This Row],[CAT1]],Tabla15[[#This Row],[CAT2]]))</f>
        <v>SEGURIDAD</v>
      </c>
      <c r="N1400" s="86" t="str">
        <f>_xlfn.XLOOKUP(Tabla15[[#This Row],[cedula]],TFECHA[cedula],TFECHA[desde],"")</f>
        <v/>
      </c>
      <c r="O1400" s="86" t="str">
        <f>_xlfn.XLOOKUP(Tabla15[[#This Row],[cedula]],TFECHA[cedula],TFECHA[hasta],"")</f>
        <v/>
      </c>
      <c r="P1400" s="34">
        <f>_xlfn.XLOOKUP(Tabla15[[#This Row],[COD]],TNOMINA[CODIGO],TNOMINA[sbruto])</f>
        <v>10000</v>
      </c>
      <c r="Q1400" s="34">
        <f>_xlfn.XLOOKUP(Tabla15[[#This Row],[COD]],TNOMINA[CODIGO],TNOMINA[ISR])</f>
        <v>0</v>
      </c>
      <c r="R1400" s="34">
        <f>_xlfn.XLOOKUP(Tabla15[[#This Row],[COD]],TNOMINA[CODIGO],TNOMINA[SFS])</f>
        <v>0</v>
      </c>
      <c r="S1400" s="34">
        <f>_xlfn.XLOOKUP(Tabla15[[#This Row],[COD]],TNOMINA[CODIGO],TNOMINA[AFP])</f>
        <v>0</v>
      </c>
      <c r="T1400" s="34">
        <f>_xlfn.XLOOKUP(Tabla15[[#This Row],[COD]],TNOMINA[CODIGO],TNOMINA[Otros Descuentos])</f>
        <v>0</v>
      </c>
      <c r="U1400" s="34">
        <f>_xlfn.XLOOKUP(Tabla15[[#This Row],[COD]],TNOMINA[CODIGO],TNOMINA[sneto])</f>
        <v>10000</v>
      </c>
      <c r="V1400" s="21" t="str" cm="1">
        <f t="array" ref="V1400">_xlfn.XLOOKUP(Tabla15[[#This Row],[cedula]],MINC_022025[NUMERO_DOCUMENTO],LEFT(MINC_022025[GENERO],1))</f>
        <v>M</v>
      </c>
      <c r="W1400" s="56" t="str">
        <f>_xlfn.XLOOKUP(Tabla15[[#This Row],[DIRECCIÓN O DEPARTAMENTO]],MINC_022025[LUGAR_FUNCIONES],MINC_022025[LUGAR_FUNCIONES_CODIGO])</f>
        <v>01.83</v>
      </c>
      <c r="X1400" s="21">
        <f>LEN(Tabla15[[#This Row],[CODIGO LUGAR]])</f>
        <v>5</v>
      </c>
      <c r="Y1400" s="21" cm="1">
        <f t="array" ref="Y1400">_xlfn.IFS(Tabla15[[#This Row],[LARGO]]=5,1,Tabla15[[#This Row],[LARGO]]=8,2,Tabla15[[#This Row],[LARGO]]=11,3,Tabla15[[#This Row],[LARGO]]=14,4,Tabla15[[#This Row],[LARGO]]=17,5,Tabla15[[#This Row],[LARGO]]=20,6)</f>
        <v>1</v>
      </c>
    </row>
    <row r="1401" spans="1:25">
      <c r="A1401" s="42" t="str">
        <f>Tabla15[[#This Row],[cedula]]&amp;Tabla15[[#This Row],[CTA]]&amp;Tabla15[[#This Row],[prog]]</f>
        <v>020001781662.1.2.2.0501</v>
      </c>
      <c r="B1401" s="21" t="s">
        <v>1788</v>
      </c>
      <c r="C1401" s="77" t="s">
        <v>1807</v>
      </c>
      <c r="D1401" s="77" t="s">
        <v>5730</v>
      </c>
      <c r="E1401" s="59" t="s">
        <v>5731</v>
      </c>
      <c r="F1401" s="77" t="s">
        <v>211</v>
      </c>
      <c r="G1401" s="77" t="s">
        <v>3001</v>
      </c>
      <c r="H1401" s="21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401" s="21" t="str">
        <f>_xlfn.XLOOKUP(Tabla15[[#This Row],[cedula]],MINC_022025[CATEGORIA_PROPIA],MINC_022025[CARGO],_xlfn.XLOOKUP(Tabla15[[#This Row],[COD]],TNOMINA[CODIGO],TNOMINA[cargo]))</f>
        <v>SEGURIDAD MILITAR</v>
      </c>
      <c r="J1401" s="21" t="str">
        <f>_xlfn.XLOOKUP(Tabla15[[#This Row],[cedula]],MINC_022025[NUMERO_DOCUMENTO],MINC_022025[LUGAR_FUNCIONES])</f>
        <v>MINISTERIO DE CULTURA</v>
      </c>
      <c r="K140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1" s="21" t="str">
        <f>_xlfn.XLOOKUP(Tabla15[[#This Row],[CARGO]],TSIMPLIFICADO[CARGO],TSIMPLIFICADO[CATEGORIA DEL SERVIDOR],Tabla15[[#This Row],[TIPO]])</f>
        <v>SEGURIDAD</v>
      </c>
      <c r="M1401" s="21" t="str">
        <f>IF(Tabla15[[#This Row],[CTA]]="2.1.1.3.01","TRAMITE DE PENSION",IF(Tabla15[[#This Row],[CAT1]]&lt;&gt;"",Tabla15[[#This Row],[CAT1]],Tabla15[[#This Row],[CAT2]]))</f>
        <v>SEGURIDAD</v>
      </c>
      <c r="N1401" s="86" t="str">
        <f>_xlfn.XLOOKUP(Tabla15[[#This Row],[cedula]],TFECHA[cedula],TFECHA[desde],"")</f>
        <v/>
      </c>
      <c r="O1401" s="86" t="str">
        <f>_xlfn.XLOOKUP(Tabla15[[#This Row],[cedula]],TFECHA[cedula],TFECHA[hasta],"")</f>
        <v/>
      </c>
      <c r="P1401" s="34">
        <f>_xlfn.XLOOKUP(Tabla15[[#This Row],[COD]],TNOMINA[CODIGO],TNOMINA[sbruto])</f>
        <v>10000</v>
      </c>
      <c r="Q1401" s="34">
        <f>_xlfn.XLOOKUP(Tabla15[[#This Row],[COD]],TNOMINA[CODIGO],TNOMINA[ISR])</f>
        <v>0</v>
      </c>
      <c r="R1401" s="34">
        <f>_xlfn.XLOOKUP(Tabla15[[#This Row],[COD]],TNOMINA[CODIGO],TNOMINA[SFS])</f>
        <v>0</v>
      </c>
      <c r="S1401" s="34">
        <f>_xlfn.XLOOKUP(Tabla15[[#This Row],[COD]],TNOMINA[CODIGO],TNOMINA[AFP])</f>
        <v>0</v>
      </c>
      <c r="T1401" s="34">
        <f>_xlfn.XLOOKUP(Tabla15[[#This Row],[COD]],TNOMINA[CODIGO],TNOMINA[Otros Descuentos])</f>
        <v>0</v>
      </c>
      <c r="U1401" s="34">
        <f>_xlfn.XLOOKUP(Tabla15[[#This Row],[COD]],TNOMINA[CODIGO],TNOMINA[sneto])</f>
        <v>10000</v>
      </c>
      <c r="V1401" s="21" t="str" cm="1">
        <f t="array" ref="V1401">_xlfn.XLOOKUP(Tabla15[[#This Row],[cedula]],MINC_022025[NUMERO_DOCUMENTO],LEFT(MINC_022025[GENERO],1))</f>
        <v>M</v>
      </c>
      <c r="W1401" s="56" t="str">
        <f>_xlfn.XLOOKUP(Tabla15[[#This Row],[DIRECCIÓN O DEPARTAMENTO]],MINC_022025[LUGAR_FUNCIONES],MINC_022025[LUGAR_FUNCIONES_CODIGO])</f>
        <v>01.83</v>
      </c>
      <c r="X1401" s="21">
        <f>LEN(Tabla15[[#This Row],[CODIGO LUGAR]])</f>
        <v>5</v>
      </c>
      <c r="Y1401" s="21" cm="1">
        <f t="array" ref="Y1401">_xlfn.IFS(Tabla15[[#This Row],[LARGO]]=5,1,Tabla15[[#This Row],[LARGO]]=8,2,Tabla15[[#This Row],[LARGO]]=11,3,Tabla15[[#This Row],[LARGO]]=14,4,Tabla15[[#This Row],[LARGO]]=17,5,Tabla15[[#This Row],[LARGO]]=20,6)</f>
        <v>1</v>
      </c>
    </row>
    <row r="1402" spans="1:25">
      <c r="A1402" s="42" t="str">
        <f>Tabla15[[#This Row],[cedula]]&amp;Tabla15[[#This Row],[CTA]]&amp;Tabla15[[#This Row],[prog]]</f>
        <v>075001136132.1.2.2.0501</v>
      </c>
      <c r="B1402" s="21" t="s">
        <v>1788</v>
      </c>
      <c r="C1402" s="77" t="s">
        <v>1807</v>
      </c>
      <c r="D1402" s="77" t="s">
        <v>5730</v>
      </c>
      <c r="E1402" s="59" t="s">
        <v>5731</v>
      </c>
      <c r="F1402" s="77" t="s">
        <v>211</v>
      </c>
      <c r="G1402" s="77" t="s">
        <v>1777</v>
      </c>
      <c r="H1402" s="21" t="str">
        <f>_xlfn.XLOOKUP(Tabla15[[#This Row],[cedula]],MINC_022025[CATEGORIA_PROPIA],MINC_022025[FECHA_INGRESO_PRIMER_CARGO],_xlfn.XLOOKUP(Tabla15[[#This Row],[COD]],TNOMINA[CODIGO],TNOMINA[nombre]))</f>
        <v>YANCARLOS ENCARNACION ENCARNACION</v>
      </c>
      <c r="I1402" s="21" t="str">
        <f>_xlfn.XLOOKUP(Tabla15[[#This Row],[cedula]],MINC_022025[CATEGORIA_PROPIA],MINC_022025[CARGO],_xlfn.XLOOKUP(Tabla15[[#This Row],[COD]],TNOMINA[CODIGO],TNOMINA[cargo]))</f>
        <v>SEGURIDAD MILITAR</v>
      </c>
      <c r="J1402" s="21" t="str">
        <f>_xlfn.XLOOKUP(Tabla15[[#This Row],[cedula]],MINC_022025[NUMERO_DOCUMENTO],MINC_022025[LUGAR_FUNCIONES])</f>
        <v>MINISTERIO DE CULTURA</v>
      </c>
      <c r="K140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2" s="21" t="str">
        <f>_xlfn.XLOOKUP(Tabla15[[#This Row],[CARGO]],TSIMPLIFICADO[CARGO],TSIMPLIFICADO[CATEGORIA DEL SERVIDOR],Tabla15[[#This Row],[TIPO]])</f>
        <v>SEGURIDAD</v>
      </c>
      <c r="M1402" s="21" t="str">
        <f>IF(Tabla15[[#This Row],[CTA]]="2.1.1.3.01","TRAMITE DE PENSION",IF(Tabla15[[#This Row],[CAT1]]&lt;&gt;"",Tabla15[[#This Row],[CAT1]],Tabla15[[#This Row],[CAT2]]))</f>
        <v>SEGURIDAD</v>
      </c>
      <c r="N1402" s="86" t="str">
        <f>_xlfn.XLOOKUP(Tabla15[[#This Row],[cedula]],TFECHA[cedula],TFECHA[desde],"")</f>
        <v/>
      </c>
      <c r="O1402" s="86" t="str">
        <f>_xlfn.XLOOKUP(Tabla15[[#This Row],[cedula]],TFECHA[cedula],TFECHA[hasta],"")</f>
        <v/>
      </c>
      <c r="P1402" s="34">
        <f>_xlfn.XLOOKUP(Tabla15[[#This Row],[COD]],TNOMINA[CODIGO],TNOMINA[sbruto])</f>
        <v>10000</v>
      </c>
      <c r="Q1402" s="34">
        <f>_xlfn.XLOOKUP(Tabla15[[#This Row],[COD]],TNOMINA[CODIGO],TNOMINA[ISR])</f>
        <v>0</v>
      </c>
      <c r="R1402" s="34">
        <f>_xlfn.XLOOKUP(Tabla15[[#This Row],[COD]],TNOMINA[CODIGO],TNOMINA[SFS])</f>
        <v>0</v>
      </c>
      <c r="S1402" s="34">
        <f>_xlfn.XLOOKUP(Tabla15[[#This Row],[COD]],TNOMINA[CODIGO],TNOMINA[AFP])</f>
        <v>0</v>
      </c>
      <c r="T1402" s="34">
        <f>_xlfn.XLOOKUP(Tabla15[[#This Row],[COD]],TNOMINA[CODIGO],TNOMINA[Otros Descuentos])</f>
        <v>0</v>
      </c>
      <c r="U1402" s="34">
        <f>_xlfn.XLOOKUP(Tabla15[[#This Row],[COD]],TNOMINA[CODIGO],TNOMINA[sneto])</f>
        <v>10000</v>
      </c>
      <c r="V1402" s="21" t="str" cm="1">
        <f t="array" ref="V1402">_xlfn.XLOOKUP(Tabla15[[#This Row],[cedula]],MINC_022025[NUMERO_DOCUMENTO],LEFT(MINC_022025[GENERO],1))</f>
        <v>M</v>
      </c>
      <c r="W1402" s="56" t="str">
        <f>_xlfn.XLOOKUP(Tabla15[[#This Row],[DIRECCIÓN O DEPARTAMENTO]],MINC_022025[LUGAR_FUNCIONES],MINC_022025[LUGAR_FUNCIONES_CODIGO])</f>
        <v>01.83</v>
      </c>
      <c r="X1402" s="21">
        <f>LEN(Tabla15[[#This Row],[CODIGO LUGAR]])</f>
        <v>5</v>
      </c>
      <c r="Y1402" s="21" cm="1">
        <f t="array" ref="Y1402">_xlfn.IFS(Tabla15[[#This Row],[LARGO]]=5,1,Tabla15[[#This Row],[LARGO]]=8,2,Tabla15[[#This Row],[LARGO]]=11,3,Tabla15[[#This Row],[LARGO]]=14,4,Tabla15[[#This Row],[LARGO]]=17,5,Tabla15[[#This Row],[LARGO]]=20,6)</f>
        <v>1</v>
      </c>
    </row>
    <row r="1403" spans="1:25">
      <c r="A1403" s="42" t="str">
        <f>Tabla15[[#This Row],[cedula]]&amp;Tabla15[[#This Row],[CTA]]&amp;Tabla15[[#This Row],[prog]]</f>
        <v>223018260652.1.2.2.0501</v>
      </c>
      <c r="B1403" s="21" t="s">
        <v>1788</v>
      </c>
      <c r="C1403" s="77" t="s">
        <v>1807</v>
      </c>
      <c r="D1403" s="77" t="s">
        <v>5730</v>
      </c>
      <c r="E1403" s="59" t="s">
        <v>5731</v>
      </c>
      <c r="F1403" s="77" t="s">
        <v>211</v>
      </c>
      <c r="G1403" s="77" t="s">
        <v>2607</v>
      </c>
      <c r="H1403" s="21" t="str">
        <f>_xlfn.XLOOKUP(Tabla15[[#This Row],[cedula]],MINC_022025[CATEGORIA_PROPIA],MINC_022025[FECHA_INGRESO_PRIMER_CARGO],_xlfn.XLOOKUP(Tabla15[[#This Row],[COD]],TNOMINA[CODIGO],TNOMINA[nombre]))</f>
        <v>YANERIS REYES VASQUEZ</v>
      </c>
      <c r="I1403" s="21" t="str">
        <f>_xlfn.XLOOKUP(Tabla15[[#This Row],[cedula]],MINC_022025[CATEGORIA_PROPIA],MINC_022025[CARGO],_xlfn.XLOOKUP(Tabla15[[#This Row],[COD]],TNOMINA[CODIGO],TNOMINA[cargo]))</f>
        <v>SEGURIDAD MILITAR</v>
      </c>
      <c r="J1403" s="21" t="str">
        <f>_xlfn.XLOOKUP(Tabla15[[#This Row],[cedula]],MINC_022025[NUMERO_DOCUMENTO],MINC_022025[LUGAR_FUNCIONES])</f>
        <v>MINISTERIO DE CULTURA</v>
      </c>
      <c r="K140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3" s="21" t="str">
        <f>_xlfn.XLOOKUP(Tabla15[[#This Row],[CARGO]],TSIMPLIFICADO[CARGO],TSIMPLIFICADO[CATEGORIA DEL SERVIDOR],Tabla15[[#This Row],[TIPO]])</f>
        <v>SEGURIDAD</v>
      </c>
      <c r="M1403" s="21" t="str">
        <f>IF(Tabla15[[#This Row],[CTA]]="2.1.1.3.01","TRAMITE DE PENSION",IF(Tabla15[[#This Row],[CAT1]]&lt;&gt;"",Tabla15[[#This Row],[CAT1]],Tabla15[[#This Row],[CAT2]]))</f>
        <v>SEGURIDAD</v>
      </c>
      <c r="N1403" s="86" t="str">
        <f>_xlfn.XLOOKUP(Tabla15[[#This Row],[cedula]],TFECHA[cedula],TFECHA[desde],"")</f>
        <v/>
      </c>
      <c r="O1403" s="86" t="str">
        <f>_xlfn.XLOOKUP(Tabla15[[#This Row],[cedula]],TFECHA[cedula],TFECHA[hasta],"")</f>
        <v/>
      </c>
      <c r="P1403" s="34">
        <f>_xlfn.XLOOKUP(Tabla15[[#This Row],[COD]],TNOMINA[CODIGO],TNOMINA[sbruto])</f>
        <v>10000</v>
      </c>
      <c r="Q1403" s="34">
        <f>_xlfn.XLOOKUP(Tabla15[[#This Row],[COD]],TNOMINA[CODIGO],TNOMINA[ISR])</f>
        <v>0</v>
      </c>
      <c r="R1403" s="34">
        <f>_xlfn.XLOOKUP(Tabla15[[#This Row],[COD]],TNOMINA[CODIGO],TNOMINA[SFS])</f>
        <v>0</v>
      </c>
      <c r="S1403" s="34">
        <f>_xlfn.XLOOKUP(Tabla15[[#This Row],[COD]],TNOMINA[CODIGO],TNOMINA[AFP])</f>
        <v>0</v>
      </c>
      <c r="T1403" s="34">
        <f>_xlfn.XLOOKUP(Tabla15[[#This Row],[COD]],TNOMINA[CODIGO],TNOMINA[Otros Descuentos])</f>
        <v>0</v>
      </c>
      <c r="U1403" s="34">
        <f>_xlfn.XLOOKUP(Tabla15[[#This Row],[COD]],TNOMINA[CODIGO],TNOMINA[sneto])</f>
        <v>10000</v>
      </c>
      <c r="V1403" s="21" t="str" cm="1">
        <f t="array" ref="V1403">_xlfn.XLOOKUP(Tabla15[[#This Row],[cedula]],MINC_022025[NUMERO_DOCUMENTO],LEFT(MINC_022025[GENERO],1))</f>
        <v>M</v>
      </c>
      <c r="W1403" s="56" t="str">
        <f>_xlfn.XLOOKUP(Tabla15[[#This Row],[DIRECCIÓN O DEPARTAMENTO]],MINC_022025[LUGAR_FUNCIONES],MINC_022025[LUGAR_FUNCIONES_CODIGO])</f>
        <v>01.83</v>
      </c>
      <c r="X1403" s="21">
        <f>LEN(Tabla15[[#This Row],[CODIGO LUGAR]])</f>
        <v>5</v>
      </c>
      <c r="Y1403" s="21" cm="1">
        <f t="array" ref="Y1403">_xlfn.IFS(Tabla15[[#This Row],[LARGO]]=5,1,Tabla15[[#This Row],[LARGO]]=8,2,Tabla15[[#This Row],[LARGO]]=11,3,Tabla15[[#This Row],[LARGO]]=14,4,Tabla15[[#This Row],[LARGO]]=17,5,Tabla15[[#This Row],[LARGO]]=20,6)</f>
        <v>1</v>
      </c>
    </row>
    <row r="1404" spans="1:25">
      <c r="A1404" s="42" t="str">
        <f>Tabla15[[#This Row],[cedula]]&amp;Tabla15[[#This Row],[CTA]]&amp;Tabla15[[#This Row],[prog]]</f>
        <v>402340058392.1.2.2.0501</v>
      </c>
      <c r="B1404" s="21" t="s">
        <v>1788</v>
      </c>
      <c r="C1404" s="77" t="s">
        <v>1807</v>
      </c>
      <c r="D1404" s="77" t="s">
        <v>5730</v>
      </c>
      <c r="E1404" s="59" t="s">
        <v>5731</v>
      </c>
      <c r="F1404" s="77" t="s">
        <v>211</v>
      </c>
      <c r="G1404" s="77" t="s">
        <v>2781</v>
      </c>
      <c r="H1404" s="21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404" s="21" t="str">
        <f>_xlfn.XLOOKUP(Tabla15[[#This Row],[cedula]],MINC_022025[CATEGORIA_PROPIA],MINC_022025[CARGO],_xlfn.XLOOKUP(Tabla15[[#This Row],[COD]],TNOMINA[CODIGO],TNOMINA[cargo]))</f>
        <v>SEGURIDAD MILITAR</v>
      </c>
      <c r="J1404" s="21" t="str">
        <f>_xlfn.XLOOKUP(Tabla15[[#This Row],[cedula]],MINC_022025[NUMERO_DOCUMENTO],MINC_022025[LUGAR_FUNCIONES])</f>
        <v>MINISTERIO DE CULTURA</v>
      </c>
      <c r="K140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4" s="21" t="str">
        <f>_xlfn.XLOOKUP(Tabla15[[#This Row],[CARGO]],TSIMPLIFICADO[CARGO],TSIMPLIFICADO[CATEGORIA DEL SERVIDOR],Tabla15[[#This Row],[TIPO]])</f>
        <v>SEGURIDAD</v>
      </c>
      <c r="M1404" s="21" t="str">
        <f>IF(Tabla15[[#This Row],[CTA]]="2.1.1.3.01","TRAMITE DE PENSION",IF(Tabla15[[#This Row],[CAT1]]&lt;&gt;"",Tabla15[[#This Row],[CAT1]],Tabla15[[#This Row],[CAT2]]))</f>
        <v>SEGURIDAD</v>
      </c>
      <c r="N1404" s="86" t="str">
        <f>_xlfn.XLOOKUP(Tabla15[[#This Row],[cedula]],TFECHA[cedula],TFECHA[desde],"")</f>
        <v/>
      </c>
      <c r="O1404" s="86" t="str">
        <f>_xlfn.XLOOKUP(Tabla15[[#This Row],[cedula]],TFECHA[cedula],TFECHA[hasta],"")</f>
        <v/>
      </c>
      <c r="P1404" s="34">
        <f>_xlfn.XLOOKUP(Tabla15[[#This Row],[COD]],TNOMINA[CODIGO],TNOMINA[sbruto])</f>
        <v>10000</v>
      </c>
      <c r="Q1404" s="34">
        <f>_xlfn.XLOOKUP(Tabla15[[#This Row],[COD]],TNOMINA[CODIGO],TNOMINA[ISR])</f>
        <v>0</v>
      </c>
      <c r="R1404" s="34">
        <f>_xlfn.XLOOKUP(Tabla15[[#This Row],[COD]],TNOMINA[CODIGO],TNOMINA[SFS])</f>
        <v>0</v>
      </c>
      <c r="S1404" s="34">
        <f>_xlfn.XLOOKUP(Tabla15[[#This Row],[COD]],TNOMINA[CODIGO],TNOMINA[AFP])</f>
        <v>0</v>
      </c>
      <c r="T1404" s="34">
        <f>_xlfn.XLOOKUP(Tabla15[[#This Row],[COD]],TNOMINA[CODIGO],TNOMINA[Otros Descuentos])</f>
        <v>0</v>
      </c>
      <c r="U1404" s="34">
        <f>_xlfn.XLOOKUP(Tabla15[[#This Row],[COD]],TNOMINA[CODIGO],TNOMINA[sneto])</f>
        <v>10000</v>
      </c>
      <c r="V1404" s="21" t="str" cm="1">
        <f t="array" ref="V1404">_xlfn.XLOOKUP(Tabla15[[#This Row],[cedula]],MINC_022025[NUMERO_DOCUMENTO],LEFT(MINC_022025[GENERO],1))</f>
        <v>F</v>
      </c>
      <c r="W1404" s="56" t="str">
        <f>_xlfn.XLOOKUP(Tabla15[[#This Row],[DIRECCIÓN O DEPARTAMENTO]],MINC_022025[LUGAR_FUNCIONES],MINC_022025[LUGAR_FUNCIONES_CODIGO])</f>
        <v>01.83</v>
      </c>
      <c r="X1404" s="21">
        <f>LEN(Tabla15[[#This Row],[CODIGO LUGAR]])</f>
        <v>5</v>
      </c>
      <c r="Y1404" s="21" cm="1">
        <f t="array" ref="Y1404">_xlfn.IFS(Tabla15[[#This Row],[LARGO]]=5,1,Tabla15[[#This Row],[LARGO]]=8,2,Tabla15[[#This Row],[LARGO]]=11,3,Tabla15[[#This Row],[LARGO]]=14,4,Tabla15[[#This Row],[LARGO]]=17,5,Tabla15[[#This Row],[LARGO]]=20,6)</f>
        <v>1</v>
      </c>
    </row>
    <row r="1405" spans="1:25">
      <c r="A1405" s="42" t="str">
        <f>Tabla15[[#This Row],[cedula]]&amp;Tabla15[[#This Row],[CTA]]&amp;Tabla15[[#This Row],[prog]]</f>
        <v>402337761092.1.2.2.0501</v>
      </c>
      <c r="B1405" s="21" t="s">
        <v>1788</v>
      </c>
      <c r="C1405" s="77" t="s">
        <v>1807</v>
      </c>
      <c r="D1405" s="77" t="s">
        <v>5730</v>
      </c>
      <c r="E1405" s="59" t="s">
        <v>5731</v>
      </c>
      <c r="F1405" s="77" t="s">
        <v>211</v>
      </c>
      <c r="G1405" s="77" t="s">
        <v>6280</v>
      </c>
      <c r="H1405" s="21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405" s="21" t="str">
        <f>_xlfn.XLOOKUP(Tabla15[[#This Row],[cedula]],MINC_022025[CATEGORIA_PROPIA],MINC_022025[CARGO],_xlfn.XLOOKUP(Tabla15[[#This Row],[COD]],TNOMINA[CODIGO],TNOMINA[cargo]))</f>
        <v>SEGURIDAD MILITAR</v>
      </c>
      <c r="J1405" s="21" t="str">
        <f>_xlfn.XLOOKUP(Tabla15[[#This Row],[cedula]],MINC_022025[NUMERO_DOCUMENTO],MINC_022025[LUGAR_FUNCIONES])</f>
        <v>MINISTERIO DE CULTURA</v>
      </c>
      <c r="K140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5" s="21" t="str">
        <f>_xlfn.XLOOKUP(Tabla15[[#This Row],[CARGO]],TSIMPLIFICADO[CARGO],TSIMPLIFICADO[CATEGORIA DEL SERVIDOR],Tabla15[[#This Row],[TIPO]])</f>
        <v>SEGURIDAD</v>
      </c>
      <c r="M1405" s="21" t="str">
        <f>IF(Tabla15[[#This Row],[CTA]]="2.1.1.3.01","TRAMITE DE PENSION",IF(Tabla15[[#This Row],[CAT1]]&lt;&gt;"",Tabla15[[#This Row],[CAT1]],Tabla15[[#This Row],[CAT2]]))</f>
        <v>SEGURIDAD</v>
      </c>
      <c r="N1405" s="86" t="str">
        <f>_xlfn.XLOOKUP(Tabla15[[#This Row],[cedula]],TFECHA[cedula],TFECHA[desde],"")</f>
        <v/>
      </c>
      <c r="O1405" s="86" t="str">
        <f>_xlfn.XLOOKUP(Tabla15[[#This Row],[cedula]],TFECHA[cedula],TFECHA[hasta],"")</f>
        <v/>
      </c>
      <c r="P1405" s="34">
        <f>_xlfn.XLOOKUP(Tabla15[[#This Row],[COD]],TNOMINA[CODIGO],TNOMINA[sbruto])</f>
        <v>10000</v>
      </c>
      <c r="Q1405" s="34">
        <f>_xlfn.XLOOKUP(Tabla15[[#This Row],[COD]],TNOMINA[CODIGO],TNOMINA[ISR])</f>
        <v>0</v>
      </c>
      <c r="R1405" s="34">
        <f>_xlfn.XLOOKUP(Tabla15[[#This Row],[COD]],TNOMINA[CODIGO],TNOMINA[SFS])</f>
        <v>0</v>
      </c>
      <c r="S1405" s="34">
        <f>_xlfn.XLOOKUP(Tabla15[[#This Row],[COD]],TNOMINA[CODIGO],TNOMINA[AFP])</f>
        <v>0</v>
      </c>
      <c r="T1405" s="34">
        <f>_xlfn.XLOOKUP(Tabla15[[#This Row],[COD]],TNOMINA[CODIGO],TNOMINA[Otros Descuentos])</f>
        <v>0</v>
      </c>
      <c r="U1405" s="34">
        <f>_xlfn.XLOOKUP(Tabla15[[#This Row],[COD]],TNOMINA[CODIGO],TNOMINA[sneto])</f>
        <v>10000</v>
      </c>
      <c r="V1405" s="21" t="str" cm="1">
        <f t="array" ref="V1405">_xlfn.XLOOKUP(Tabla15[[#This Row],[cedula]],MINC_022025[NUMERO_DOCUMENTO],LEFT(MINC_022025[GENERO],1))</f>
        <v>M</v>
      </c>
      <c r="W1405" s="56" t="str">
        <f>_xlfn.XLOOKUP(Tabla15[[#This Row],[DIRECCIÓN O DEPARTAMENTO]],MINC_022025[LUGAR_FUNCIONES],MINC_022025[LUGAR_FUNCIONES_CODIGO])</f>
        <v>01.83</v>
      </c>
      <c r="X1405" s="21">
        <f>LEN(Tabla15[[#This Row],[CODIGO LUGAR]])</f>
        <v>5</v>
      </c>
      <c r="Y1405" s="21" cm="1">
        <f t="array" ref="Y1405">_xlfn.IFS(Tabla15[[#This Row],[LARGO]]=5,1,Tabla15[[#This Row],[LARGO]]=8,2,Tabla15[[#This Row],[LARGO]]=11,3,Tabla15[[#This Row],[LARGO]]=14,4,Tabla15[[#This Row],[LARGO]]=17,5,Tabla15[[#This Row],[LARGO]]=20,6)</f>
        <v>1</v>
      </c>
    </row>
    <row r="1406" spans="1:25">
      <c r="A1406" s="42" t="str">
        <f>Tabla15[[#This Row],[cedula]]&amp;Tabla15[[#This Row],[CTA]]&amp;Tabla15[[#This Row],[prog]]</f>
        <v>402269437572.1.2.2.0501</v>
      </c>
      <c r="B1406" s="21" t="s">
        <v>1788</v>
      </c>
      <c r="C1406" s="77" t="s">
        <v>1807</v>
      </c>
      <c r="D1406" s="77" t="s">
        <v>5730</v>
      </c>
      <c r="E1406" s="59" t="s">
        <v>5731</v>
      </c>
      <c r="F1406" s="77" t="s">
        <v>211</v>
      </c>
      <c r="G1406" s="77" t="s">
        <v>1778</v>
      </c>
      <c r="H1406" s="21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1406" s="21" t="str">
        <f>_xlfn.XLOOKUP(Tabla15[[#This Row],[cedula]],MINC_022025[CATEGORIA_PROPIA],MINC_022025[CARGO],_xlfn.XLOOKUP(Tabla15[[#This Row],[COD]],TNOMINA[CODIGO],TNOMINA[cargo]))</f>
        <v>SEGURIDAD MILITAR</v>
      </c>
      <c r="J1406" s="21" t="str">
        <f>_xlfn.XLOOKUP(Tabla15[[#This Row],[cedula]],MINC_022025[NUMERO_DOCUMENTO],MINC_022025[LUGAR_FUNCIONES])</f>
        <v>MINISTERIO DE CULTURA</v>
      </c>
      <c r="K140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6" s="21" t="str">
        <f>_xlfn.XLOOKUP(Tabla15[[#This Row],[CARGO]],TSIMPLIFICADO[CARGO],TSIMPLIFICADO[CATEGORIA DEL SERVIDOR],Tabla15[[#This Row],[TIPO]])</f>
        <v>SEGURIDAD</v>
      </c>
      <c r="M1406" s="21" t="str">
        <f>IF(Tabla15[[#This Row],[CTA]]="2.1.1.3.01","TRAMITE DE PENSION",IF(Tabla15[[#This Row],[CAT1]]&lt;&gt;"",Tabla15[[#This Row],[CAT1]],Tabla15[[#This Row],[CAT2]]))</f>
        <v>SEGURIDAD</v>
      </c>
      <c r="N1406" s="86" t="str">
        <f>_xlfn.XLOOKUP(Tabla15[[#This Row],[cedula]],TFECHA[cedula],TFECHA[desde],"")</f>
        <v/>
      </c>
      <c r="O1406" s="86" t="str">
        <f>_xlfn.XLOOKUP(Tabla15[[#This Row],[cedula]],TFECHA[cedula],TFECHA[hasta],"")</f>
        <v/>
      </c>
      <c r="P1406" s="34">
        <f>_xlfn.XLOOKUP(Tabla15[[#This Row],[COD]],TNOMINA[CODIGO],TNOMINA[sbruto])</f>
        <v>10000</v>
      </c>
      <c r="Q1406" s="34">
        <f>_xlfn.XLOOKUP(Tabla15[[#This Row],[COD]],TNOMINA[CODIGO],TNOMINA[ISR])</f>
        <v>0</v>
      </c>
      <c r="R1406" s="34">
        <f>_xlfn.XLOOKUP(Tabla15[[#This Row],[COD]],TNOMINA[CODIGO],TNOMINA[SFS])</f>
        <v>0</v>
      </c>
      <c r="S1406" s="34">
        <f>_xlfn.XLOOKUP(Tabla15[[#This Row],[COD]],TNOMINA[CODIGO],TNOMINA[AFP])</f>
        <v>0</v>
      </c>
      <c r="T1406" s="34">
        <f>_xlfn.XLOOKUP(Tabla15[[#This Row],[COD]],TNOMINA[CODIGO],TNOMINA[Otros Descuentos])</f>
        <v>0</v>
      </c>
      <c r="U1406" s="34">
        <f>_xlfn.XLOOKUP(Tabla15[[#This Row],[COD]],TNOMINA[CODIGO],TNOMINA[sneto])</f>
        <v>10000</v>
      </c>
      <c r="V1406" s="21" t="str" cm="1">
        <f t="array" ref="V1406">_xlfn.XLOOKUP(Tabla15[[#This Row],[cedula]],MINC_022025[NUMERO_DOCUMENTO],LEFT(MINC_022025[GENERO],1))</f>
        <v>M</v>
      </c>
      <c r="W1406" s="56" t="str">
        <f>_xlfn.XLOOKUP(Tabla15[[#This Row],[DIRECCIÓN O DEPARTAMENTO]],MINC_022025[LUGAR_FUNCIONES],MINC_022025[LUGAR_FUNCIONES_CODIGO])</f>
        <v>01.83</v>
      </c>
      <c r="X1406" s="21">
        <f>LEN(Tabla15[[#This Row],[CODIGO LUGAR]])</f>
        <v>5</v>
      </c>
      <c r="Y1406" s="21" cm="1">
        <f t="array" ref="Y1406">_xlfn.IFS(Tabla15[[#This Row],[LARGO]]=5,1,Tabla15[[#This Row],[LARGO]]=8,2,Tabla15[[#This Row],[LARGO]]=11,3,Tabla15[[#This Row],[LARGO]]=14,4,Tabla15[[#This Row],[LARGO]]=17,5,Tabla15[[#This Row],[LARGO]]=20,6)</f>
        <v>1</v>
      </c>
    </row>
    <row r="1407" spans="1:25">
      <c r="A1407" s="42" t="str">
        <f>Tabla15[[#This Row],[cedula]]&amp;Tabla15[[#This Row],[CTA]]&amp;Tabla15[[#This Row],[prog]]</f>
        <v>402003248672.1.2.2.0501</v>
      </c>
      <c r="B1407" s="21" t="s">
        <v>1788</v>
      </c>
      <c r="C1407" s="77" t="s">
        <v>1807</v>
      </c>
      <c r="D1407" s="77" t="s">
        <v>5730</v>
      </c>
      <c r="E1407" s="59" t="s">
        <v>5731</v>
      </c>
      <c r="F1407" s="77" t="s">
        <v>211</v>
      </c>
      <c r="G1407" s="77" t="s">
        <v>2997</v>
      </c>
      <c r="H1407" s="21" t="str">
        <f>_xlfn.XLOOKUP(Tabla15[[#This Row],[cedula]],MINC_022025[CATEGORIA_PROPIA],MINC_022025[FECHA_INGRESO_PRIMER_CARGO],_xlfn.XLOOKUP(Tabla15[[#This Row],[COD]],TNOMINA[CODIGO],TNOMINA[nombre]))</f>
        <v>JUAN DARIEL SAVIÑON PEREZ</v>
      </c>
      <c r="I1407" s="21" t="str">
        <f>_xlfn.XLOOKUP(Tabla15[[#This Row],[cedula]],MINC_022025[CATEGORIA_PROPIA],MINC_022025[CARGO],_xlfn.XLOOKUP(Tabla15[[#This Row],[COD]],TNOMINA[CODIGO],TNOMINA[cargo]))</f>
        <v>SEGURIDAD MILITAR</v>
      </c>
      <c r="J1407" s="21" t="str">
        <f>_xlfn.XLOOKUP(Tabla15[[#This Row],[cedula]],MINC_022025[NUMERO_DOCUMENTO],MINC_022025[LUGAR_FUNCIONES])</f>
        <v>MINISTERIO DE CULTURA</v>
      </c>
      <c r="K140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7" s="21" t="str">
        <f>_xlfn.XLOOKUP(Tabla15[[#This Row],[CARGO]],TSIMPLIFICADO[CARGO],TSIMPLIFICADO[CATEGORIA DEL SERVIDOR],Tabla15[[#This Row],[TIPO]])</f>
        <v>SEGURIDAD</v>
      </c>
      <c r="M1407" s="21" t="str">
        <f>IF(Tabla15[[#This Row],[CTA]]="2.1.1.3.01","TRAMITE DE PENSION",IF(Tabla15[[#This Row],[CAT1]]&lt;&gt;"",Tabla15[[#This Row],[CAT1]],Tabla15[[#This Row],[CAT2]]))</f>
        <v>SEGURIDAD</v>
      </c>
      <c r="N1407" s="86" t="str">
        <f>_xlfn.XLOOKUP(Tabla15[[#This Row],[cedula]],TFECHA[cedula],TFECHA[desde],"")</f>
        <v/>
      </c>
      <c r="O1407" s="86" t="str">
        <f>_xlfn.XLOOKUP(Tabla15[[#This Row],[cedula]],TFECHA[cedula],TFECHA[hasta],"")</f>
        <v/>
      </c>
      <c r="P1407" s="34">
        <f>_xlfn.XLOOKUP(Tabla15[[#This Row],[COD]],TNOMINA[CODIGO],TNOMINA[sbruto])</f>
        <v>9500</v>
      </c>
      <c r="Q1407" s="34">
        <f>_xlfn.XLOOKUP(Tabla15[[#This Row],[COD]],TNOMINA[CODIGO],TNOMINA[ISR])</f>
        <v>0</v>
      </c>
      <c r="R1407" s="34">
        <f>_xlfn.XLOOKUP(Tabla15[[#This Row],[COD]],TNOMINA[CODIGO],TNOMINA[SFS])</f>
        <v>0</v>
      </c>
      <c r="S1407" s="34">
        <f>_xlfn.XLOOKUP(Tabla15[[#This Row],[COD]],TNOMINA[CODIGO],TNOMINA[AFP])</f>
        <v>0</v>
      </c>
      <c r="T1407" s="34">
        <f>_xlfn.XLOOKUP(Tabla15[[#This Row],[COD]],TNOMINA[CODIGO],TNOMINA[Otros Descuentos])</f>
        <v>0</v>
      </c>
      <c r="U1407" s="34">
        <f>_xlfn.XLOOKUP(Tabla15[[#This Row],[COD]],TNOMINA[CODIGO],TNOMINA[sneto])</f>
        <v>9500</v>
      </c>
      <c r="V1407" s="21" t="str" cm="1">
        <f t="array" ref="V1407">_xlfn.XLOOKUP(Tabla15[[#This Row],[cedula]],MINC_022025[NUMERO_DOCUMENTO],LEFT(MINC_022025[GENERO],1))</f>
        <v>M</v>
      </c>
      <c r="W1407" s="56" t="str">
        <f>_xlfn.XLOOKUP(Tabla15[[#This Row],[DIRECCIÓN O DEPARTAMENTO]],MINC_022025[LUGAR_FUNCIONES],MINC_022025[LUGAR_FUNCIONES_CODIGO])</f>
        <v>01.83</v>
      </c>
      <c r="X1407" s="21">
        <f>LEN(Tabla15[[#This Row],[CODIGO LUGAR]])</f>
        <v>5</v>
      </c>
      <c r="Y1407" s="21" cm="1">
        <f t="array" ref="Y1407">_xlfn.IFS(Tabla15[[#This Row],[LARGO]]=5,1,Tabla15[[#This Row],[LARGO]]=8,2,Tabla15[[#This Row],[LARGO]]=11,3,Tabla15[[#This Row],[LARGO]]=14,4,Tabla15[[#This Row],[LARGO]]=17,5,Tabla15[[#This Row],[LARGO]]=20,6)</f>
        <v>1</v>
      </c>
    </row>
    <row r="1408" spans="1:25">
      <c r="A1408" s="42" t="str">
        <f>Tabla15[[#This Row],[cedula]]&amp;Tabla15[[#This Row],[CTA]]&amp;Tabla15[[#This Row],[prog]]</f>
        <v>223002306572.1.2.2.0501</v>
      </c>
      <c r="B1408" s="21" t="s">
        <v>1788</v>
      </c>
      <c r="C1408" s="77" t="s">
        <v>1807</v>
      </c>
      <c r="D1408" s="77" t="s">
        <v>5730</v>
      </c>
      <c r="E1408" s="59" t="s">
        <v>5731</v>
      </c>
      <c r="F1408" s="77" t="s">
        <v>211</v>
      </c>
      <c r="G1408" s="77" t="s">
        <v>5859</v>
      </c>
      <c r="H1408" s="21" t="str">
        <f>_xlfn.XLOOKUP(Tabla15[[#This Row],[cedula]],MINC_022025[CATEGORIA_PROPIA],MINC_022025[FECHA_INGRESO_PRIMER_CARGO],_xlfn.XLOOKUP(Tabla15[[#This Row],[COD]],TNOMINA[CODIGO],TNOMINA[nombre]))</f>
        <v>ALEXI FELIZ FELIZ</v>
      </c>
      <c r="I1408" s="21" t="str">
        <f>_xlfn.XLOOKUP(Tabla15[[#This Row],[cedula]],MINC_022025[CATEGORIA_PROPIA],MINC_022025[CARGO],_xlfn.XLOOKUP(Tabla15[[#This Row],[COD]],TNOMINA[CODIGO],TNOMINA[cargo]))</f>
        <v>SEGURIDAD MILITAR</v>
      </c>
      <c r="J1408" s="21" t="str">
        <f>_xlfn.XLOOKUP(Tabla15[[#This Row],[cedula]],MINC_022025[NUMERO_DOCUMENTO],MINC_022025[LUGAR_FUNCIONES])</f>
        <v>MINISTERIO DE CULTURA</v>
      </c>
      <c r="K1408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8" s="21" t="str">
        <f>_xlfn.XLOOKUP(Tabla15[[#This Row],[CARGO]],TSIMPLIFICADO[CARGO],TSIMPLIFICADO[CATEGORIA DEL SERVIDOR],Tabla15[[#This Row],[TIPO]])</f>
        <v>SEGURIDAD</v>
      </c>
      <c r="M1408" s="21" t="str">
        <f>IF(Tabla15[[#This Row],[CTA]]="2.1.1.3.01","TRAMITE DE PENSION",IF(Tabla15[[#This Row],[CAT1]]&lt;&gt;"",Tabla15[[#This Row],[CAT1]],Tabla15[[#This Row],[CAT2]]))</f>
        <v>SEGURIDAD</v>
      </c>
      <c r="N1408" s="86" t="str">
        <f>_xlfn.XLOOKUP(Tabla15[[#This Row],[cedula]],TFECHA[cedula],TFECHA[desde],"")</f>
        <v/>
      </c>
      <c r="O1408" s="86" t="str">
        <f>_xlfn.XLOOKUP(Tabla15[[#This Row],[cedula]],TFECHA[cedula],TFECHA[hasta],"")</f>
        <v/>
      </c>
      <c r="P1408" s="34">
        <f>_xlfn.XLOOKUP(Tabla15[[#This Row],[COD]],TNOMINA[CODIGO],TNOMINA[sbruto])</f>
        <v>9000</v>
      </c>
      <c r="Q1408" s="34">
        <f>_xlfn.XLOOKUP(Tabla15[[#This Row],[COD]],TNOMINA[CODIGO],TNOMINA[ISR])</f>
        <v>0</v>
      </c>
      <c r="R1408" s="34">
        <f>_xlfn.XLOOKUP(Tabla15[[#This Row],[COD]],TNOMINA[CODIGO],TNOMINA[SFS])</f>
        <v>0</v>
      </c>
      <c r="S1408" s="34">
        <f>_xlfn.XLOOKUP(Tabla15[[#This Row],[COD]],TNOMINA[CODIGO],TNOMINA[AFP])</f>
        <v>0</v>
      </c>
      <c r="T1408" s="34">
        <f>_xlfn.XLOOKUP(Tabla15[[#This Row],[COD]],TNOMINA[CODIGO],TNOMINA[Otros Descuentos])</f>
        <v>0</v>
      </c>
      <c r="U1408" s="34">
        <f>_xlfn.XLOOKUP(Tabla15[[#This Row],[COD]],TNOMINA[CODIGO],TNOMINA[sneto])</f>
        <v>9000</v>
      </c>
      <c r="V1408" s="21" t="str" cm="1">
        <f t="array" ref="V1408">_xlfn.XLOOKUP(Tabla15[[#This Row],[cedula]],MINC_022025[NUMERO_DOCUMENTO],LEFT(MINC_022025[GENERO],1))</f>
        <v>M</v>
      </c>
      <c r="W1408" s="56" t="str">
        <f>_xlfn.XLOOKUP(Tabla15[[#This Row],[DIRECCIÓN O DEPARTAMENTO]],MINC_022025[LUGAR_FUNCIONES],MINC_022025[LUGAR_FUNCIONES_CODIGO])</f>
        <v>01.83</v>
      </c>
      <c r="X1408" s="21">
        <f>LEN(Tabla15[[#This Row],[CODIGO LUGAR]])</f>
        <v>5</v>
      </c>
      <c r="Y1408" s="21" cm="1">
        <f t="array" ref="Y1408">_xlfn.IFS(Tabla15[[#This Row],[LARGO]]=5,1,Tabla15[[#This Row],[LARGO]]=8,2,Tabla15[[#This Row],[LARGO]]=11,3,Tabla15[[#This Row],[LARGO]]=14,4,Tabla15[[#This Row],[LARGO]]=17,5,Tabla15[[#This Row],[LARGO]]=20,6)</f>
        <v>1</v>
      </c>
    </row>
    <row r="1409" spans="1:25">
      <c r="A1409" s="42" t="str">
        <f>Tabla15[[#This Row],[cedula]]&amp;Tabla15[[#This Row],[CTA]]&amp;Tabla15[[#This Row],[prog]]</f>
        <v>008003296662.1.2.2.0501</v>
      </c>
      <c r="B1409" s="21" t="s">
        <v>1788</v>
      </c>
      <c r="C1409" s="77" t="s">
        <v>1807</v>
      </c>
      <c r="D1409" s="77" t="s">
        <v>5730</v>
      </c>
      <c r="E1409" s="59" t="s">
        <v>5731</v>
      </c>
      <c r="F1409" s="77" t="s">
        <v>211</v>
      </c>
      <c r="G1409" s="77" t="s">
        <v>1758</v>
      </c>
      <c r="H1409" s="21" t="str">
        <f>_xlfn.XLOOKUP(Tabla15[[#This Row],[cedula]],MINC_022025[CATEGORIA_PROPIA],MINC_022025[FECHA_INGRESO_PRIMER_CARGO],_xlfn.XLOOKUP(Tabla15[[#This Row],[COD]],TNOMINA[CODIGO],TNOMINA[nombre]))</f>
        <v>JOHAN MANUEL GURIDIS</v>
      </c>
      <c r="I1409" s="21" t="str">
        <f>_xlfn.XLOOKUP(Tabla15[[#This Row],[cedula]],MINC_022025[CATEGORIA_PROPIA],MINC_022025[CARGO],_xlfn.XLOOKUP(Tabla15[[#This Row],[COD]],TNOMINA[CODIGO],TNOMINA[cargo]))</f>
        <v>SEGURIDAD MILITAR</v>
      </c>
      <c r="J1409" s="21" t="str">
        <f>_xlfn.XLOOKUP(Tabla15[[#This Row],[cedula]],MINC_022025[NUMERO_DOCUMENTO],MINC_022025[LUGAR_FUNCIONES])</f>
        <v>MINISTERIO DE CULTURA</v>
      </c>
      <c r="K1409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09" s="21" t="str">
        <f>_xlfn.XLOOKUP(Tabla15[[#This Row],[CARGO]],TSIMPLIFICADO[CARGO],TSIMPLIFICADO[CATEGORIA DEL SERVIDOR],Tabla15[[#This Row],[TIPO]])</f>
        <v>SEGURIDAD</v>
      </c>
      <c r="M1409" s="21" t="str">
        <f>IF(Tabla15[[#This Row],[CTA]]="2.1.1.3.01","TRAMITE DE PENSION",IF(Tabla15[[#This Row],[CAT1]]&lt;&gt;"",Tabla15[[#This Row],[CAT1]],Tabla15[[#This Row],[CAT2]]))</f>
        <v>SEGURIDAD</v>
      </c>
      <c r="N1409" s="86" t="str">
        <f>_xlfn.XLOOKUP(Tabla15[[#This Row],[cedula]],TFECHA[cedula],TFECHA[desde],"")</f>
        <v/>
      </c>
      <c r="O1409" s="86" t="str">
        <f>_xlfn.XLOOKUP(Tabla15[[#This Row],[cedula]],TFECHA[cedula],TFECHA[hasta],"")</f>
        <v/>
      </c>
      <c r="P1409" s="34">
        <f>_xlfn.XLOOKUP(Tabla15[[#This Row],[COD]],TNOMINA[CODIGO],TNOMINA[sbruto])</f>
        <v>9000</v>
      </c>
      <c r="Q1409" s="34">
        <f>_xlfn.XLOOKUP(Tabla15[[#This Row],[COD]],TNOMINA[CODIGO],TNOMINA[ISR])</f>
        <v>0</v>
      </c>
      <c r="R1409" s="34">
        <f>_xlfn.XLOOKUP(Tabla15[[#This Row],[COD]],TNOMINA[CODIGO],TNOMINA[SFS])</f>
        <v>0</v>
      </c>
      <c r="S1409" s="34">
        <f>_xlfn.XLOOKUP(Tabla15[[#This Row],[COD]],TNOMINA[CODIGO],TNOMINA[AFP])</f>
        <v>0</v>
      </c>
      <c r="T1409" s="34">
        <f>_xlfn.XLOOKUP(Tabla15[[#This Row],[COD]],TNOMINA[CODIGO],TNOMINA[Otros Descuentos])</f>
        <v>0</v>
      </c>
      <c r="U1409" s="34">
        <f>_xlfn.XLOOKUP(Tabla15[[#This Row],[COD]],TNOMINA[CODIGO],TNOMINA[sneto])</f>
        <v>9000</v>
      </c>
      <c r="V1409" s="21" t="str" cm="1">
        <f t="array" ref="V1409">_xlfn.XLOOKUP(Tabla15[[#This Row],[cedula]],MINC_022025[NUMERO_DOCUMENTO],LEFT(MINC_022025[GENERO],1))</f>
        <v>F</v>
      </c>
      <c r="W1409" s="56" t="str">
        <f>_xlfn.XLOOKUP(Tabla15[[#This Row],[DIRECCIÓN O DEPARTAMENTO]],MINC_022025[LUGAR_FUNCIONES],MINC_022025[LUGAR_FUNCIONES_CODIGO])</f>
        <v>01.83</v>
      </c>
      <c r="X1409" s="21">
        <f>LEN(Tabla15[[#This Row],[CODIGO LUGAR]])</f>
        <v>5</v>
      </c>
      <c r="Y1409" s="21" cm="1">
        <f t="array" ref="Y1409">_xlfn.IFS(Tabla15[[#This Row],[LARGO]]=5,1,Tabla15[[#This Row],[LARGO]]=8,2,Tabla15[[#This Row],[LARGO]]=11,3,Tabla15[[#This Row],[LARGO]]=14,4,Tabla15[[#This Row],[LARGO]]=17,5,Tabla15[[#This Row],[LARGO]]=20,6)</f>
        <v>1</v>
      </c>
    </row>
    <row r="1410" spans="1:25">
      <c r="A1410" s="42" t="str">
        <f>Tabla15[[#This Row],[cedula]]&amp;Tabla15[[#This Row],[CTA]]&amp;Tabla15[[#This Row],[prog]]</f>
        <v>402004259382.1.2.2.0501</v>
      </c>
      <c r="B1410" s="21" t="s">
        <v>1788</v>
      </c>
      <c r="C1410" s="77" t="s">
        <v>1807</v>
      </c>
      <c r="D1410" s="77" t="s">
        <v>5730</v>
      </c>
      <c r="E1410" s="59" t="s">
        <v>5731</v>
      </c>
      <c r="F1410" s="77" t="s">
        <v>211</v>
      </c>
      <c r="G1410" s="77" t="s">
        <v>5945</v>
      </c>
      <c r="H1410" s="21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410" s="21" t="str">
        <f>_xlfn.XLOOKUP(Tabla15[[#This Row],[cedula]],MINC_022025[CATEGORIA_PROPIA],MINC_022025[CARGO],_xlfn.XLOOKUP(Tabla15[[#This Row],[COD]],TNOMINA[CODIGO],TNOMINA[cargo]))</f>
        <v>SEGURIDAD MILITAR</v>
      </c>
      <c r="J1410" s="21" t="str">
        <f>_xlfn.XLOOKUP(Tabla15[[#This Row],[cedula]],MINC_022025[NUMERO_DOCUMENTO],MINC_022025[LUGAR_FUNCIONES])</f>
        <v>MINISTERIO DE CULTURA</v>
      </c>
      <c r="K1410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0" s="21" t="str">
        <f>_xlfn.XLOOKUP(Tabla15[[#This Row],[CARGO]],TSIMPLIFICADO[CARGO],TSIMPLIFICADO[CATEGORIA DEL SERVIDOR],Tabla15[[#This Row],[TIPO]])</f>
        <v>SEGURIDAD</v>
      </c>
      <c r="M1410" s="21" t="str">
        <f>IF(Tabla15[[#This Row],[CTA]]="2.1.1.3.01","TRAMITE DE PENSION",IF(Tabla15[[#This Row],[CAT1]]&lt;&gt;"",Tabla15[[#This Row],[CAT1]],Tabla15[[#This Row],[CAT2]]))</f>
        <v>SEGURIDAD</v>
      </c>
      <c r="N1410" s="86" t="str">
        <f>_xlfn.XLOOKUP(Tabla15[[#This Row],[cedula]],TFECHA[cedula],TFECHA[desde],"")</f>
        <v/>
      </c>
      <c r="O1410" s="86" t="str">
        <f>_xlfn.XLOOKUP(Tabla15[[#This Row],[cedula]],TFECHA[cedula],TFECHA[hasta],"")</f>
        <v/>
      </c>
      <c r="P1410" s="34">
        <f>_xlfn.XLOOKUP(Tabla15[[#This Row],[COD]],TNOMINA[CODIGO],TNOMINA[sbruto])</f>
        <v>9000</v>
      </c>
      <c r="Q1410" s="34">
        <f>_xlfn.XLOOKUP(Tabla15[[#This Row],[COD]],TNOMINA[CODIGO],TNOMINA[ISR])</f>
        <v>0</v>
      </c>
      <c r="R1410" s="34">
        <f>_xlfn.XLOOKUP(Tabla15[[#This Row],[COD]],TNOMINA[CODIGO],TNOMINA[SFS])</f>
        <v>0</v>
      </c>
      <c r="S1410" s="34">
        <f>_xlfn.XLOOKUP(Tabla15[[#This Row],[COD]],TNOMINA[CODIGO],TNOMINA[AFP])</f>
        <v>0</v>
      </c>
      <c r="T1410" s="34">
        <f>_xlfn.XLOOKUP(Tabla15[[#This Row],[COD]],TNOMINA[CODIGO],TNOMINA[Otros Descuentos])</f>
        <v>0</v>
      </c>
      <c r="U1410" s="34">
        <f>_xlfn.XLOOKUP(Tabla15[[#This Row],[COD]],TNOMINA[CODIGO],TNOMINA[sneto])</f>
        <v>9000</v>
      </c>
      <c r="V1410" s="21" t="str" cm="1">
        <f t="array" ref="V1410">_xlfn.XLOOKUP(Tabla15[[#This Row],[cedula]],MINC_022025[NUMERO_DOCUMENTO],LEFT(MINC_022025[GENERO],1))</f>
        <v>F</v>
      </c>
      <c r="W1410" s="56" t="str">
        <f>_xlfn.XLOOKUP(Tabla15[[#This Row],[DIRECCIÓN O DEPARTAMENTO]],MINC_022025[LUGAR_FUNCIONES],MINC_022025[LUGAR_FUNCIONES_CODIGO])</f>
        <v>01.83</v>
      </c>
      <c r="X1410" s="21">
        <f>LEN(Tabla15[[#This Row],[CODIGO LUGAR]])</f>
        <v>5</v>
      </c>
      <c r="Y1410" s="21" cm="1">
        <f t="array" ref="Y1410">_xlfn.IFS(Tabla15[[#This Row],[LARGO]]=5,1,Tabla15[[#This Row],[LARGO]]=8,2,Tabla15[[#This Row],[LARGO]]=11,3,Tabla15[[#This Row],[LARGO]]=14,4,Tabla15[[#This Row],[LARGO]]=17,5,Tabla15[[#This Row],[LARGO]]=20,6)</f>
        <v>1</v>
      </c>
    </row>
    <row r="1411" spans="1:25">
      <c r="A1411" s="42" t="str">
        <f>Tabla15[[#This Row],[cedula]]&amp;Tabla15[[#This Row],[CTA]]&amp;Tabla15[[#This Row],[prog]]</f>
        <v>402021278662.1.2.2.0501</v>
      </c>
      <c r="B1411" s="21" t="s">
        <v>1788</v>
      </c>
      <c r="C1411" s="77" t="s">
        <v>1807</v>
      </c>
      <c r="D1411" s="77" t="s">
        <v>5730</v>
      </c>
      <c r="E1411" s="59" t="s">
        <v>5731</v>
      </c>
      <c r="F1411" s="77" t="s">
        <v>211</v>
      </c>
      <c r="G1411" s="77" t="s">
        <v>2836</v>
      </c>
      <c r="H1411" s="21" t="str">
        <f>_xlfn.XLOOKUP(Tabla15[[#This Row],[cedula]],MINC_022025[CATEGORIA_PROPIA],MINC_022025[FECHA_INGRESO_PRIMER_CARGO],_xlfn.XLOOKUP(Tabla15[[#This Row],[COD]],TNOMINA[CODIGO],TNOMINA[nombre]))</f>
        <v>ANDRI GARCIA</v>
      </c>
      <c r="I1411" s="21" t="str">
        <f>_xlfn.XLOOKUP(Tabla15[[#This Row],[cedula]],MINC_022025[CATEGORIA_PROPIA],MINC_022025[CARGO],_xlfn.XLOOKUP(Tabla15[[#This Row],[COD]],TNOMINA[CODIGO],TNOMINA[cargo]))</f>
        <v>SEGURIDAD MILITAR</v>
      </c>
      <c r="J1411" s="21" t="str">
        <f>_xlfn.XLOOKUP(Tabla15[[#This Row],[cedula]],MINC_022025[NUMERO_DOCUMENTO],MINC_022025[LUGAR_FUNCIONES])</f>
        <v>MINISTERIO DE CULTURA</v>
      </c>
      <c r="K1411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1" s="21" t="str">
        <f>_xlfn.XLOOKUP(Tabla15[[#This Row],[CARGO]],TSIMPLIFICADO[CARGO],TSIMPLIFICADO[CATEGORIA DEL SERVIDOR],Tabla15[[#This Row],[TIPO]])</f>
        <v>SEGURIDAD</v>
      </c>
      <c r="M1411" s="21" t="str">
        <f>IF(Tabla15[[#This Row],[CTA]]="2.1.1.3.01","TRAMITE DE PENSION",IF(Tabla15[[#This Row],[CAT1]]&lt;&gt;"",Tabla15[[#This Row],[CAT1]],Tabla15[[#This Row],[CAT2]]))</f>
        <v>SEGURIDAD</v>
      </c>
      <c r="N1411" s="86" t="str">
        <f>_xlfn.XLOOKUP(Tabla15[[#This Row],[cedula]],TFECHA[cedula],TFECHA[desde],"")</f>
        <v/>
      </c>
      <c r="O1411" s="86" t="str">
        <f>_xlfn.XLOOKUP(Tabla15[[#This Row],[cedula]],TFECHA[cedula],TFECHA[hasta],"")</f>
        <v/>
      </c>
      <c r="P1411" s="34">
        <f>_xlfn.XLOOKUP(Tabla15[[#This Row],[COD]],TNOMINA[CODIGO],TNOMINA[sbruto])</f>
        <v>8000</v>
      </c>
      <c r="Q1411" s="34">
        <f>_xlfn.XLOOKUP(Tabla15[[#This Row],[COD]],TNOMINA[CODIGO],TNOMINA[ISR])</f>
        <v>0</v>
      </c>
      <c r="R1411" s="34">
        <f>_xlfn.XLOOKUP(Tabla15[[#This Row],[COD]],TNOMINA[CODIGO],TNOMINA[SFS])</f>
        <v>0</v>
      </c>
      <c r="S1411" s="34">
        <f>_xlfn.XLOOKUP(Tabla15[[#This Row],[COD]],TNOMINA[CODIGO],TNOMINA[AFP])</f>
        <v>0</v>
      </c>
      <c r="T1411" s="34">
        <f>_xlfn.XLOOKUP(Tabla15[[#This Row],[COD]],TNOMINA[CODIGO],TNOMINA[Otros Descuentos])</f>
        <v>0</v>
      </c>
      <c r="U1411" s="34">
        <f>_xlfn.XLOOKUP(Tabla15[[#This Row],[COD]],TNOMINA[CODIGO],TNOMINA[sneto])</f>
        <v>8000</v>
      </c>
      <c r="V1411" s="21" t="str" cm="1">
        <f t="array" ref="V1411">_xlfn.XLOOKUP(Tabla15[[#This Row],[cedula]],MINC_022025[NUMERO_DOCUMENTO],LEFT(MINC_022025[GENERO],1))</f>
        <v>M</v>
      </c>
      <c r="W1411" s="56" t="str">
        <f>_xlfn.XLOOKUP(Tabla15[[#This Row],[DIRECCIÓN O DEPARTAMENTO]],MINC_022025[LUGAR_FUNCIONES],MINC_022025[LUGAR_FUNCIONES_CODIGO])</f>
        <v>01.83</v>
      </c>
      <c r="X1411" s="21">
        <f>LEN(Tabla15[[#This Row],[CODIGO LUGAR]])</f>
        <v>5</v>
      </c>
      <c r="Y1411" s="21" cm="1">
        <f t="array" ref="Y1411">_xlfn.IFS(Tabla15[[#This Row],[LARGO]]=5,1,Tabla15[[#This Row],[LARGO]]=8,2,Tabla15[[#This Row],[LARGO]]=11,3,Tabla15[[#This Row],[LARGO]]=14,4,Tabla15[[#This Row],[LARGO]]=17,5,Tabla15[[#This Row],[LARGO]]=20,6)</f>
        <v>1</v>
      </c>
    </row>
    <row r="1412" spans="1:25">
      <c r="A1412" s="42" t="str">
        <f>Tabla15[[#This Row],[cedula]]&amp;Tabla15[[#This Row],[CTA]]&amp;Tabla15[[#This Row],[prog]]</f>
        <v>402188617442.1.2.2.0501</v>
      </c>
      <c r="B1412" s="21" t="s">
        <v>1788</v>
      </c>
      <c r="C1412" s="77" t="s">
        <v>1807</v>
      </c>
      <c r="D1412" s="77" t="s">
        <v>5730</v>
      </c>
      <c r="E1412" s="59" t="s">
        <v>5731</v>
      </c>
      <c r="F1412" s="77" t="s">
        <v>211</v>
      </c>
      <c r="G1412" s="77" t="s">
        <v>2301</v>
      </c>
      <c r="H1412" s="21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412" s="21" t="str">
        <f>_xlfn.XLOOKUP(Tabla15[[#This Row],[cedula]],MINC_022025[CATEGORIA_PROPIA],MINC_022025[CARGO],_xlfn.XLOOKUP(Tabla15[[#This Row],[COD]],TNOMINA[CODIGO],TNOMINA[cargo]))</f>
        <v>SEGURIDAD MILITAR</v>
      </c>
      <c r="J1412" s="21" t="str">
        <f>_xlfn.XLOOKUP(Tabla15[[#This Row],[cedula]],MINC_022025[NUMERO_DOCUMENTO],MINC_022025[LUGAR_FUNCIONES])</f>
        <v>MINISTERIO DE CULTURA</v>
      </c>
      <c r="K1412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2" s="21" t="str">
        <f>_xlfn.XLOOKUP(Tabla15[[#This Row],[CARGO]],TSIMPLIFICADO[CARGO],TSIMPLIFICADO[CATEGORIA DEL SERVIDOR],Tabla15[[#This Row],[TIPO]])</f>
        <v>SEGURIDAD</v>
      </c>
      <c r="M1412" s="21" t="str">
        <f>IF(Tabla15[[#This Row],[CTA]]="2.1.1.3.01","TRAMITE DE PENSION",IF(Tabla15[[#This Row],[CAT1]]&lt;&gt;"",Tabla15[[#This Row],[CAT1]],Tabla15[[#This Row],[CAT2]]))</f>
        <v>SEGURIDAD</v>
      </c>
      <c r="N1412" s="86" t="str">
        <f>_xlfn.XLOOKUP(Tabla15[[#This Row],[cedula]],TFECHA[cedula],TFECHA[desde],"")</f>
        <v/>
      </c>
      <c r="O1412" s="86" t="str">
        <f>_xlfn.XLOOKUP(Tabla15[[#This Row],[cedula]],TFECHA[cedula],TFECHA[hasta],"")</f>
        <v/>
      </c>
      <c r="P1412" s="34">
        <f>_xlfn.XLOOKUP(Tabla15[[#This Row],[COD]],TNOMINA[CODIGO],TNOMINA[sbruto])</f>
        <v>8000</v>
      </c>
      <c r="Q1412" s="34">
        <f>_xlfn.XLOOKUP(Tabla15[[#This Row],[COD]],TNOMINA[CODIGO],TNOMINA[ISR])</f>
        <v>0</v>
      </c>
      <c r="R1412" s="34">
        <f>_xlfn.XLOOKUP(Tabla15[[#This Row],[COD]],TNOMINA[CODIGO],TNOMINA[SFS])</f>
        <v>0</v>
      </c>
      <c r="S1412" s="34">
        <f>_xlfn.XLOOKUP(Tabla15[[#This Row],[COD]],TNOMINA[CODIGO],TNOMINA[AFP])</f>
        <v>0</v>
      </c>
      <c r="T1412" s="34">
        <f>_xlfn.XLOOKUP(Tabla15[[#This Row],[COD]],TNOMINA[CODIGO],TNOMINA[Otros Descuentos])</f>
        <v>0</v>
      </c>
      <c r="U1412" s="34">
        <f>_xlfn.XLOOKUP(Tabla15[[#This Row],[COD]],TNOMINA[CODIGO],TNOMINA[sneto])</f>
        <v>8000</v>
      </c>
      <c r="V1412" s="21" t="str" cm="1">
        <f t="array" ref="V1412">_xlfn.XLOOKUP(Tabla15[[#This Row],[cedula]],MINC_022025[NUMERO_DOCUMENTO],LEFT(MINC_022025[GENERO],1))</f>
        <v>M</v>
      </c>
      <c r="W1412" s="56" t="str">
        <f>_xlfn.XLOOKUP(Tabla15[[#This Row],[DIRECCIÓN O DEPARTAMENTO]],MINC_022025[LUGAR_FUNCIONES],MINC_022025[LUGAR_FUNCIONES_CODIGO])</f>
        <v>01.83</v>
      </c>
      <c r="X1412" s="21">
        <f>LEN(Tabla15[[#This Row],[CODIGO LUGAR]])</f>
        <v>5</v>
      </c>
      <c r="Y1412" s="21" cm="1">
        <f t="array" ref="Y1412">_xlfn.IFS(Tabla15[[#This Row],[LARGO]]=5,1,Tabla15[[#This Row],[LARGO]]=8,2,Tabla15[[#This Row],[LARGO]]=11,3,Tabla15[[#This Row],[LARGO]]=14,4,Tabla15[[#This Row],[LARGO]]=17,5,Tabla15[[#This Row],[LARGO]]=20,6)</f>
        <v>1</v>
      </c>
    </row>
    <row r="1413" spans="1:25">
      <c r="A1413" s="42" t="str">
        <f>Tabla15[[#This Row],[cedula]]&amp;Tabla15[[#This Row],[CTA]]&amp;Tabla15[[#This Row],[prog]]</f>
        <v>402132767732.1.2.2.0501</v>
      </c>
      <c r="B1413" s="21" t="s">
        <v>1788</v>
      </c>
      <c r="C1413" s="76" t="s">
        <v>1807</v>
      </c>
      <c r="D1413" s="76" t="s">
        <v>5730</v>
      </c>
      <c r="E1413" s="60" t="s">
        <v>5731</v>
      </c>
      <c r="F1413" s="76" t="s">
        <v>211</v>
      </c>
      <c r="G1413" s="76" t="s">
        <v>5874</v>
      </c>
      <c r="H1413" s="21" t="str">
        <f>_xlfn.XLOOKUP(Tabla15[[#This Row],[cedula]],MINC_022025[CATEGORIA_PROPIA],MINC_022025[FECHA_INGRESO_PRIMER_CARGO],_xlfn.XLOOKUP(Tabla15[[#This Row],[COD]],TNOMINA[CODIGO],TNOMINA[nombre]))</f>
        <v>JON MICHAEL CUEVAS</v>
      </c>
      <c r="I1413" s="21" t="str">
        <f>_xlfn.XLOOKUP(Tabla15[[#This Row],[cedula]],MINC_022025[CATEGORIA_PROPIA],MINC_022025[CARGO],_xlfn.XLOOKUP(Tabla15[[#This Row],[COD]],TNOMINA[CODIGO],TNOMINA[cargo]))</f>
        <v>SEGURIDAD MILITAR</v>
      </c>
      <c r="J1413" s="21" t="str">
        <f>_xlfn.XLOOKUP(Tabla15[[#This Row],[cedula]],MINC_022025[NUMERO_DOCUMENTO],MINC_022025[LUGAR_FUNCIONES])</f>
        <v>MINISTERIO DE CULTURA</v>
      </c>
      <c r="K1413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3" s="21" t="str">
        <f>_xlfn.XLOOKUP(Tabla15[[#This Row],[CARGO]],TSIMPLIFICADO[CARGO],TSIMPLIFICADO[CATEGORIA DEL SERVIDOR],Tabla15[[#This Row],[TIPO]])</f>
        <v>SEGURIDAD</v>
      </c>
      <c r="M1413" s="21" t="str">
        <f>IF(Tabla15[[#This Row],[CTA]]="2.1.1.3.01","TRAMITE DE PENSION",IF(Tabla15[[#This Row],[CAT1]]&lt;&gt;"",Tabla15[[#This Row],[CAT1]],Tabla15[[#This Row],[CAT2]]))</f>
        <v>SEGURIDAD</v>
      </c>
      <c r="N1413" s="86" t="str">
        <f>_xlfn.XLOOKUP(Tabla15[[#This Row],[cedula]],TFECHA[cedula],TFECHA[desde],"")</f>
        <v/>
      </c>
      <c r="O1413" s="86" t="str">
        <f>_xlfn.XLOOKUP(Tabla15[[#This Row],[cedula]],TFECHA[cedula],TFECHA[hasta],"")</f>
        <v/>
      </c>
      <c r="P1413" s="34">
        <f>_xlfn.XLOOKUP(Tabla15[[#This Row],[COD]],TNOMINA[CODIGO],TNOMINA[sbruto])</f>
        <v>8000</v>
      </c>
      <c r="Q1413" s="34">
        <f>_xlfn.XLOOKUP(Tabla15[[#This Row],[COD]],TNOMINA[CODIGO],TNOMINA[ISR])</f>
        <v>0</v>
      </c>
      <c r="R1413" s="34">
        <f>_xlfn.XLOOKUP(Tabla15[[#This Row],[COD]],TNOMINA[CODIGO],TNOMINA[SFS])</f>
        <v>0</v>
      </c>
      <c r="S1413" s="34">
        <f>_xlfn.XLOOKUP(Tabla15[[#This Row],[COD]],TNOMINA[CODIGO],TNOMINA[AFP])</f>
        <v>0</v>
      </c>
      <c r="T1413" s="34">
        <f>_xlfn.XLOOKUP(Tabla15[[#This Row],[COD]],TNOMINA[CODIGO],TNOMINA[Otros Descuentos])</f>
        <v>0</v>
      </c>
      <c r="U1413" s="34">
        <f>_xlfn.XLOOKUP(Tabla15[[#This Row],[COD]],TNOMINA[CODIGO],TNOMINA[sneto])</f>
        <v>8000</v>
      </c>
      <c r="V1413" s="21" t="str" cm="1">
        <f t="array" ref="V1413">_xlfn.XLOOKUP(Tabla15[[#This Row],[cedula]],MINC_022025[NUMERO_DOCUMENTO],LEFT(MINC_022025[GENERO],1))</f>
        <v>M</v>
      </c>
      <c r="W1413" s="56" t="str">
        <f>_xlfn.XLOOKUP(Tabla15[[#This Row],[DIRECCIÓN O DEPARTAMENTO]],MINC_022025[LUGAR_FUNCIONES],MINC_022025[LUGAR_FUNCIONES_CODIGO])</f>
        <v>01.83</v>
      </c>
      <c r="X1413" s="21">
        <f>LEN(Tabla15[[#This Row],[CODIGO LUGAR]])</f>
        <v>5</v>
      </c>
      <c r="Y1413" s="21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>
      <c r="A1414" s="42" t="str">
        <f>Tabla15[[#This Row],[cedula]]&amp;Tabla15[[#This Row],[CTA]]&amp;Tabla15[[#This Row],[prog]]</f>
        <v>020000899422.1.2.2.0501</v>
      </c>
      <c r="B1414" s="21" t="s">
        <v>1788</v>
      </c>
      <c r="C1414" s="77" t="s">
        <v>1807</v>
      </c>
      <c r="D1414" s="77" t="s">
        <v>5730</v>
      </c>
      <c r="E1414" s="59" t="s">
        <v>5731</v>
      </c>
      <c r="F1414" s="77" t="s">
        <v>211</v>
      </c>
      <c r="G1414" s="77" t="s">
        <v>1766</v>
      </c>
      <c r="H1414" s="21" t="str">
        <f>_xlfn.XLOOKUP(Tabla15[[#This Row],[cedula]],MINC_022025[CATEGORIA_PROPIA],MINC_022025[FECHA_INGRESO_PRIMER_CARGO],_xlfn.XLOOKUP(Tabla15[[#This Row],[COD]],TNOMINA[CODIGO],TNOMINA[nombre]))</f>
        <v>LEURIS SEVERINO MARMOLEJOS PEÑA</v>
      </c>
      <c r="I1414" s="21" t="str">
        <f>_xlfn.XLOOKUP(Tabla15[[#This Row],[cedula]],MINC_022025[CATEGORIA_PROPIA],MINC_022025[CARGO],_xlfn.XLOOKUP(Tabla15[[#This Row],[COD]],TNOMINA[CODIGO],TNOMINA[cargo]))</f>
        <v>SEGURIDAD MILITAR</v>
      </c>
      <c r="J1414" s="21" t="str">
        <f>_xlfn.XLOOKUP(Tabla15[[#This Row],[cedula]],MINC_022025[NUMERO_DOCUMENTO],MINC_022025[LUGAR_FUNCIONES])</f>
        <v>MINISTERIO DE CULTURA</v>
      </c>
      <c r="K1414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4" s="21" t="str">
        <f>_xlfn.XLOOKUP(Tabla15[[#This Row],[CARGO]],TSIMPLIFICADO[CARGO],TSIMPLIFICADO[CATEGORIA DEL SERVIDOR],Tabla15[[#This Row],[TIPO]])</f>
        <v>SEGURIDAD</v>
      </c>
      <c r="M1414" s="21" t="str">
        <f>IF(Tabla15[[#This Row],[CTA]]="2.1.1.3.01","TRAMITE DE PENSION",IF(Tabla15[[#This Row],[CAT1]]&lt;&gt;"",Tabla15[[#This Row],[CAT1]],Tabla15[[#This Row],[CAT2]]))</f>
        <v>SEGURIDAD</v>
      </c>
      <c r="N1414" s="86" t="str">
        <f>_xlfn.XLOOKUP(Tabla15[[#This Row],[cedula]],TFECHA[cedula],TFECHA[desde],"")</f>
        <v/>
      </c>
      <c r="O1414" s="86" t="str">
        <f>_xlfn.XLOOKUP(Tabla15[[#This Row],[cedula]],TFECHA[cedula],TFECHA[hasta],"")</f>
        <v/>
      </c>
      <c r="P1414" s="34">
        <f>_xlfn.XLOOKUP(Tabla15[[#This Row],[COD]],TNOMINA[CODIGO],TNOMINA[sbruto])</f>
        <v>8000</v>
      </c>
      <c r="Q1414" s="34">
        <f>_xlfn.XLOOKUP(Tabla15[[#This Row],[COD]],TNOMINA[CODIGO],TNOMINA[ISR])</f>
        <v>0</v>
      </c>
      <c r="R1414" s="34">
        <f>_xlfn.XLOOKUP(Tabla15[[#This Row],[COD]],TNOMINA[CODIGO],TNOMINA[SFS])</f>
        <v>0</v>
      </c>
      <c r="S1414" s="34">
        <f>_xlfn.XLOOKUP(Tabla15[[#This Row],[COD]],TNOMINA[CODIGO],TNOMINA[AFP])</f>
        <v>0</v>
      </c>
      <c r="T1414" s="34">
        <f>_xlfn.XLOOKUP(Tabla15[[#This Row],[COD]],TNOMINA[CODIGO],TNOMINA[Otros Descuentos])</f>
        <v>0</v>
      </c>
      <c r="U1414" s="34">
        <f>_xlfn.XLOOKUP(Tabla15[[#This Row],[COD]],TNOMINA[CODIGO],TNOMINA[sneto])</f>
        <v>8000</v>
      </c>
      <c r="V1414" s="21" t="str" cm="1">
        <f t="array" ref="V1414">_xlfn.XLOOKUP(Tabla15[[#This Row],[cedula]],MINC_022025[NUMERO_DOCUMENTO],LEFT(MINC_022025[GENERO],1))</f>
        <v>M</v>
      </c>
      <c r="W1414" s="56" t="str">
        <f>_xlfn.XLOOKUP(Tabla15[[#This Row],[DIRECCIÓN O DEPARTAMENTO]],MINC_022025[LUGAR_FUNCIONES],MINC_022025[LUGAR_FUNCIONES_CODIGO])</f>
        <v>01.83</v>
      </c>
      <c r="X1414" s="21">
        <f>LEN(Tabla15[[#This Row],[CODIGO LUGAR]])</f>
        <v>5</v>
      </c>
      <c r="Y1414" s="21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>
      <c r="A1415" s="42" t="str">
        <f>Tabla15[[#This Row],[cedula]]&amp;Tabla15[[#This Row],[CTA]]&amp;Tabla15[[#This Row],[prog]]</f>
        <v>402328074342.1.2.2.0501</v>
      </c>
      <c r="B1415" s="21" t="s">
        <v>1788</v>
      </c>
      <c r="C1415" s="77" t="s">
        <v>1807</v>
      </c>
      <c r="D1415" s="77" t="s">
        <v>5730</v>
      </c>
      <c r="E1415" s="59" t="s">
        <v>5731</v>
      </c>
      <c r="F1415" s="77" t="s">
        <v>211</v>
      </c>
      <c r="G1415" s="77" t="s">
        <v>2217</v>
      </c>
      <c r="H1415" s="21" t="str">
        <f>_xlfn.XLOOKUP(Tabla15[[#This Row],[cedula]],MINC_022025[CATEGORIA_PROPIA],MINC_022025[FECHA_INGRESO_PRIMER_CARGO],_xlfn.XLOOKUP(Tabla15[[#This Row],[COD]],TNOMINA[CODIGO],TNOMINA[nombre]))</f>
        <v>ROBERTO PEREZ NAUD</v>
      </c>
      <c r="I1415" s="21" t="str">
        <f>_xlfn.XLOOKUP(Tabla15[[#This Row],[cedula]],MINC_022025[CATEGORIA_PROPIA],MINC_022025[CARGO],_xlfn.XLOOKUP(Tabla15[[#This Row],[COD]],TNOMINA[CODIGO],TNOMINA[cargo]))</f>
        <v>SEGURIDAD MILITAR</v>
      </c>
      <c r="J1415" s="21" t="str">
        <f>_xlfn.XLOOKUP(Tabla15[[#This Row],[cedula]],MINC_022025[NUMERO_DOCUMENTO],MINC_022025[LUGAR_FUNCIONES])</f>
        <v>MINISTERIO DE CULTURA</v>
      </c>
      <c r="K1415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5" s="21" t="str">
        <f>_xlfn.XLOOKUP(Tabla15[[#This Row],[CARGO]],TSIMPLIFICADO[CARGO],TSIMPLIFICADO[CATEGORIA DEL SERVIDOR],Tabla15[[#This Row],[TIPO]])</f>
        <v>SEGURIDAD</v>
      </c>
      <c r="M1415" s="21" t="str">
        <f>IF(Tabla15[[#This Row],[CTA]]="2.1.1.3.01","TRAMITE DE PENSION",IF(Tabla15[[#This Row],[CAT1]]&lt;&gt;"",Tabla15[[#This Row],[CAT1]],Tabla15[[#This Row],[CAT2]]))</f>
        <v>SEGURIDAD</v>
      </c>
      <c r="N1415" s="86" t="str">
        <f>_xlfn.XLOOKUP(Tabla15[[#This Row],[cedula]],TFECHA[cedula],TFECHA[desde],"")</f>
        <v/>
      </c>
      <c r="O1415" s="86" t="str">
        <f>_xlfn.XLOOKUP(Tabla15[[#This Row],[cedula]],TFECHA[cedula],TFECHA[hasta],"")</f>
        <v/>
      </c>
      <c r="P1415" s="34">
        <f>_xlfn.XLOOKUP(Tabla15[[#This Row],[COD]],TNOMINA[CODIGO],TNOMINA[sbruto])</f>
        <v>8000</v>
      </c>
      <c r="Q1415" s="34">
        <f>_xlfn.XLOOKUP(Tabla15[[#This Row],[COD]],TNOMINA[CODIGO],TNOMINA[ISR])</f>
        <v>0</v>
      </c>
      <c r="R1415" s="34">
        <f>_xlfn.XLOOKUP(Tabla15[[#This Row],[COD]],TNOMINA[CODIGO],TNOMINA[SFS])</f>
        <v>0</v>
      </c>
      <c r="S1415" s="34">
        <f>_xlfn.XLOOKUP(Tabla15[[#This Row],[COD]],TNOMINA[CODIGO],TNOMINA[AFP])</f>
        <v>0</v>
      </c>
      <c r="T1415" s="34">
        <f>_xlfn.XLOOKUP(Tabla15[[#This Row],[COD]],TNOMINA[CODIGO],TNOMINA[Otros Descuentos])</f>
        <v>0</v>
      </c>
      <c r="U1415" s="34">
        <f>_xlfn.XLOOKUP(Tabla15[[#This Row],[COD]],TNOMINA[CODIGO],TNOMINA[sneto])</f>
        <v>8000</v>
      </c>
      <c r="V1415" s="21" t="str" cm="1">
        <f t="array" ref="V1415">_xlfn.XLOOKUP(Tabla15[[#This Row],[cedula]],MINC_022025[NUMERO_DOCUMENTO],LEFT(MINC_022025[GENERO],1))</f>
        <v>M</v>
      </c>
      <c r="W1415" s="56" t="str">
        <f>_xlfn.XLOOKUP(Tabla15[[#This Row],[DIRECCIÓN O DEPARTAMENTO]],MINC_022025[LUGAR_FUNCIONES],MINC_022025[LUGAR_FUNCIONES_CODIGO])</f>
        <v>01.83</v>
      </c>
      <c r="X1415" s="21">
        <f>LEN(Tabla15[[#This Row],[CODIGO LUGAR]])</f>
        <v>5</v>
      </c>
      <c r="Y1415" s="21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>
      <c r="A1416" s="42" t="str">
        <f>Tabla15[[#This Row],[cedula]]&amp;Tabla15[[#This Row],[CTA]]&amp;Tabla15[[#This Row],[prog]]</f>
        <v>402366904712.1.2.2.0501</v>
      </c>
      <c r="B1416" s="21" t="s">
        <v>1788</v>
      </c>
      <c r="C1416" s="77" t="s">
        <v>1807</v>
      </c>
      <c r="D1416" s="77" t="s">
        <v>5730</v>
      </c>
      <c r="E1416" s="59" t="s">
        <v>5731</v>
      </c>
      <c r="F1416" s="77" t="s">
        <v>211</v>
      </c>
      <c r="G1416" s="77" t="s">
        <v>2309</v>
      </c>
      <c r="H1416" s="21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416" s="21" t="str">
        <f>_xlfn.XLOOKUP(Tabla15[[#This Row],[cedula]],MINC_022025[CATEGORIA_PROPIA],MINC_022025[CARGO],_xlfn.XLOOKUP(Tabla15[[#This Row],[COD]],TNOMINA[CODIGO],TNOMINA[cargo]))</f>
        <v>SEGURIDAD MILITAR</v>
      </c>
      <c r="J1416" s="21" t="str">
        <f>_xlfn.XLOOKUP(Tabla15[[#This Row],[cedula]],MINC_022025[NUMERO_DOCUMENTO],MINC_022025[LUGAR_FUNCIONES])</f>
        <v>MINISTERIO DE CULTURA</v>
      </c>
      <c r="K1416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6" s="21" t="str">
        <f>_xlfn.XLOOKUP(Tabla15[[#This Row],[CARGO]],TSIMPLIFICADO[CARGO],TSIMPLIFICADO[CATEGORIA DEL SERVIDOR],Tabla15[[#This Row],[TIPO]])</f>
        <v>SEGURIDAD</v>
      </c>
      <c r="M1416" s="21" t="str">
        <f>IF(Tabla15[[#This Row],[CTA]]="2.1.1.3.01","TRAMITE DE PENSION",IF(Tabla15[[#This Row],[CAT1]]&lt;&gt;"",Tabla15[[#This Row],[CAT1]],Tabla15[[#This Row],[CAT2]]))</f>
        <v>SEGURIDAD</v>
      </c>
      <c r="N1416" s="86" t="str">
        <f>_xlfn.XLOOKUP(Tabla15[[#This Row],[cedula]],TFECHA[cedula],TFECHA[desde],"")</f>
        <v/>
      </c>
      <c r="O1416" s="86" t="str">
        <f>_xlfn.XLOOKUP(Tabla15[[#This Row],[cedula]],TFECHA[cedula],TFECHA[hasta],"")</f>
        <v/>
      </c>
      <c r="P1416" s="34">
        <f>_xlfn.XLOOKUP(Tabla15[[#This Row],[COD]],TNOMINA[CODIGO],TNOMINA[sbruto])</f>
        <v>5000</v>
      </c>
      <c r="Q1416" s="34">
        <f>_xlfn.XLOOKUP(Tabla15[[#This Row],[COD]],TNOMINA[CODIGO],TNOMINA[ISR])</f>
        <v>0</v>
      </c>
      <c r="R1416" s="34">
        <f>_xlfn.XLOOKUP(Tabla15[[#This Row],[COD]],TNOMINA[CODIGO],TNOMINA[SFS])</f>
        <v>0</v>
      </c>
      <c r="S1416" s="34">
        <f>_xlfn.XLOOKUP(Tabla15[[#This Row],[COD]],TNOMINA[CODIGO],TNOMINA[AFP])</f>
        <v>0</v>
      </c>
      <c r="T1416" s="34">
        <f>_xlfn.XLOOKUP(Tabla15[[#This Row],[COD]],TNOMINA[CODIGO],TNOMINA[Otros Descuentos])</f>
        <v>0</v>
      </c>
      <c r="U1416" s="34">
        <f>_xlfn.XLOOKUP(Tabla15[[#This Row],[COD]],TNOMINA[CODIGO],TNOMINA[sneto])</f>
        <v>5000</v>
      </c>
      <c r="V1416" s="21" t="str" cm="1">
        <f t="array" ref="V1416">_xlfn.XLOOKUP(Tabla15[[#This Row],[cedula]],MINC_022025[NUMERO_DOCUMENTO],LEFT(MINC_022025[GENERO],1))</f>
        <v>M</v>
      </c>
      <c r="W1416" s="56" t="str">
        <f>_xlfn.XLOOKUP(Tabla15[[#This Row],[DIRECCIÓN O DEPARTAMENTO]],MINC_022025[LUGAR_FUNCIONES],MINC_022025[LUGAR_FUNCIONES_CODIGO])</f>
        <v>01.83</v>
      </c>
      <c r="X1416" s="21">
        <f>LEN(Tabla15[[#This Row],[CODIGO LUGAR]])</f>
        <v>5</v>
      </c>
      <c r="Y1416" s="21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>
      <c r="A1417" s="42" t="str">
        <f>Tabla15[[#This Row],[cedula]]&amp;Tabla15[[#This Row],[CTA]]&amp;Tabla15[[#This Row],[prog]]</f>
        <v>001138212502.1.2.2.0501</v>
      </c>
      <c r="B1417" s="21" t="s">
        <v>1788</v>
      </c>
      <c r="C1417" s="76" t="s">
        <v>1807</v>
      </c>
      <c r="D1417" s="76" t="s">
        <v>5730</v>
      </c>
      <c r="E1417" s="60" t="s">
        <v>5731</v>
      </c>
      <c r="F1417" s="76" t="s">
        <v>211</v>
      </c>
      <c r="G1417" s="76" t="s">
        <v>1770</v>
      </c>
      <c r="H1417" s="21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417" s="21" t="str">
        <f>_xlfn.XLOOKUP(Tabla15[[#This Row],[cedula]],MINC_022025[CATEGORIA_PROPIA],MINC_022025[CARGO],_xlfn.XLOOKUP(Tabla15[[#This Row],[COD]],TNOMINA[CODIGO],TNOMINA[cargo]))</f>
        <v>SEGURIDAD MILITAR</v>
      </c>
      <c r="J1417" s="21" t="str">
        <f>_xlfn.XLOOKUP(Tabla15[[#This Row],[cedula]],MINC_022025[NUMERO_DOCUMENTO],MINC_022025[LUGAR_FUNCIONES])</f>
        <v>DIRECCION DE RELACIONES INTERNACIONALES</v>
      </c>
      <c r="K1417" s="21" t="str">
        <f>_xlfn.XLOOKUP(Tabla15[[#This Row],[cedula]],TNOMBRADOS[CEDULA],TNOMBRADOS[STATUS],
_xlfn.XLOOKUP(Tabla15[[#This Row],[cedula]],TCARRERA[CEDULA],TCARRERA[CATEGORIA DEL SERVIDOR],_xlfn.XLOOKUP(Tabla15[[#This Row],[CARGO]],TNOMBRADOS[CARGO],TNOMBRADOS[STATUS],"")))</f>
        <v/>
      </c>
      <c r="L1417" s="21" t="str">
        <f>_xlfn.XLOOKUP(Tabla15[[#This Row],[CARGO]],TSIMPLIFICADO[CARGO],TSIMPLIFICADO[CATEGORIA DEL SERVIDOR],Tabla15[[#This Row],[TIPO]])</f>
        <v>SEGURIDAD</v>
      </c>
      <c r="M1417" s="21" t="str">
        <f>IF(Tabla15[[#This Row],[CTA]]="2.1.1.3.01","TRAMITE DE PENSION",IF(Tabla15[[#This Row],[CAT1]]&lt;&gt;"",Tabla15[[#This Row],[CAT1]],Tabla15[[#This Row],[CAT2]]))</f>
        <v>SEGURIDAD</v>
      </c>
      <c r="N1417" s="86" t="str">
        <f>_xlfn.XLOOKUP(Tabla15[[#This Row],[cedula]],TFECHA[cedula],TFECHA[desde],"")</f>
        <v/>
      </c>
      <c r="O1417" s="86" t="str">
        <f>_xlfn.XLOOKUP(Tabla15[[#This Row],[cedula]],TFECHA[cedula],TFECHA[hasta],"")</f>
        <v/>
      </c>
      <c r="P1417" s="34">
        <f>_xlfn.XLOOKUP(Tabla15[[#This Row],[COD]],TNOMINA[CODIGO],TNOMINA[sbruto])</f>
        <v>125000</v>
      </c>
      <c r="Q1417" s="34">
        <f>_xlfn.XLOOKUP(Tabla15[[#This Row],[COD]],TNOMINA[CODIGO],TNOMINA[ISR])</f>
        <v>19832.87</v>
      </c>
      <c r="R1417" s="34">
        <f>_xlfn.XLOOKUP(Tabla15[[#This Row],[COD]],TNOMINA[CODIGO],TNOMINA[SFS])</f>
        <v>0</v>
      </c>
      <c r="S1417" s="34">
        <f>_xlfn.XLOOKUP(Tabla15[[#This Row],[COD]],TNOMINA[CODIGO],TNOMINA[AFP])</f>
        <v>0</v>
      </c>
      <c r="T1417" s="34">
        <f>_xlfn.XLOOKUP(Tabla15[[#This Row],[COD]],TNOMINA[CODIGO],TNOMINA[Otros Descuentos])</f>
        <v>0</v>
      </c>
      <c r="U1417" s="34">
        <f>_xlfn.XLOOKUP(Tabla15[[#This Row],[COD]],TNOMINA[CODIGO],TNOMINA[sneto])</f>
        <v>105167.13</v>
      </c>
      <c r="V1417" s="21" t="str" cm="1">
        <f t="array" ref="V1417">_xlfn.XLOOKUP(Tabla15[[#This Row],[cedula]],MINC_022025[NUMERO_DOCUMENTO],LEFT(MINC_022025[GENERO],1))</f>
        <v>M</v>
      </c>
      <c r="W1417" s="56" t="str">
        <f>_xlfn.XLOOKUP(Tabla15[[#This Row],[DIRECCIÓN O DEPARTAMENTO]],MINC_022025[LUGAR_FUNCIONES],MINC_022025[LUGAR_FUNCIONES_CODIGO])</f>
        <v>01.83.00.13</v>
      </c>
      <c r="X1417" s="21">
        <f>LEN(Tabla15[[#This Row],[CODIGO LUGAR]])</f>
        <v>11</v>
      </c>
      <c r="Y1417" s="21" cm="1">
        <f t="array" ref="Y1417">_xlfn.IFS(Tabla15[[#This Row],[LARGO]]=5,1,Tabla15[[#This Row],[LARGO]]=8,2,Tabla15[[#This Row],[LARGO]]=11,3,Tabla15[[#This Row],[LARGO]]=14,4,Tabla15[[#This Row],[LARGO]]=17,5,Tabla15[[#This Row],[LARGO]]=20,6)</f>
        <v>3</v>
      </c>
    </row>
    <row r="1418" spans="1:25">
      <c r="A1418" s="21"/>
      <c r="B1418" s="21"/>
      <c r="C1418" s="21"/>
      <c r="D1418" s="21"/>
      <c r="E1418" s="21"/>
      <c r="F1418" s="21"/>
      <c r="G1418" s="21"/>
      <c r="H1418" s="21">
        <f>SUBTOTAL(103,Tabla15[NOMBRE Y APELLIDO])</f>
        <v>1414</v>
      </c>
      <c r="I1418" s="21"/>
      <c r="J1418" s="21"/>
      <c r="K1418" s="21"/>
      <c r="L1418" s="21"/>
      <c r="M1418" s="21"/>
      <c r="N1418" s="86"/>
      <c r="O1418" s="86"/>
      <c r="P1418" s="57">
        <f>SUBTOTAL(109,Tabla15[INGRESO BRUTO])</f>
        <v>61243201.489999995</v>
      </c>
      <c r="Q1418" s="57">
        <f>SUBTOTAL(109,Tabla15[ISR])</f>
        <v>4286102.0600000089</v>
      </c>
      <c r="R1418" s="57">
        <f>SUBTOTAL(109,Tabla15[SFS])</f>
        <v>1759413.0400000005</v>
      </c>
      <c r="S1418" s="57">
        <f>SUBTOTAL(109,Tabla15[AFP])</f>
        <v>1683139.0500000024</v>
      </c>
      <c r="T1418" s="57">
        <f>SUBTOTAL(109,Tabla15[OTROS DESC])</f>
        <v>2518100.4699999983</v>
      </c>
      <c r="U1418" s="57">
        <f>SUBTOTAL(109,Tabla15[INGRESO NETO])</f>
        <v>47837390.850000083</v>
      </c>
      <c r="V1418" s="21"/>
      <c r="W1418" s="87"/>
      <c r="X1418" s="21"/>
      <c r="Y1418" s="21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1214</v>
      </c>
      <c r="B1" t="s">
        <v>1223</v>
      </c>
      <c r="C1" t="s">
        <v>1221</v>
      </c>
    </row>
    <row r="2" spans="1:3">
      <c r="A2" t="s">
        <v>689</v>
      </c>
      <c r="B2" t="s">
        <v>689</v>
      </c>
      <c r="C2" t="s">
        <v>1085</v>
      </c>
    </row>
    <row r="3" spans="1:3">
      <c r="A3" t="s">
        <v>6</v>
      </c>
      <c r="B3" t="s">
        <v>6</v>
      </c>
      <c r="C3" t="s">
        <v>1087</v>
      </c>
    </row>
    <row r="4" spans="1:3">
      <c r="A4" t="s">
        <v>809</v>
      </c>
      <c r="B4" t="s">
        <v>809</v>
      </c>
      <c r="C4" t="s">
        <v>1086</v>
      </c>
    </row>
    <row r="5" spans="1:3">
      <c r="A5" t="s">
        <v>14</v>
      </c>
      <c r="B5" t="s">
        <v>14</v>
      </c>
      <c r="C5" t="s">
        <v>1088</v>
      </c>
    </row>
    <row r="6" spans="1:3">
      <c r="A6" t="s">
        <v>60</v>
      </c>
      <c r="B6" t="s">
        <v>60</v>
      </c>
      <c r="C6" t="s">
        <v>1043</v>
      </c>
    </row>
    <row r="7" spans="1:3">
      <c r="A7" t="s">
        <v>89</v>
      </c>
      <c r="B7" t="s">
        <v>89</v>
      </c>
      <c r="C7" t="s">
        <v>1049</v>
      </c>
    </row>
    <row r="8" spans="1:3">
      <c r="A8" t="s">
        <v>119</v>
      </c>
      <c r="B8" t="s">
        <v>1192</v>
      </c>
      <c r="C8" t="s">
        <v>1042</v>
      </c>
    </row>
    <row r="9" spans="1:3">
      <c r="A9" t="s">
        <v>152</v>
      </c>
      <c r="B9" t="s">
        <v>1196</v>
      </c>
      <c r="C9" t="s">
        <v>1044</v>
      </c>
    </row>
    <row r="10" spans="1:3">
      <c r="A10" t="s">
        <v>1217</v>
      </c>
      <c r="B10" t="s">
        <v>1234</v>
      </c>
      <c r="C10" t="s">
        <v>1073</v>
      </c>
    </row>
    <row r="11" spans="1:3">
      <c r="A11" t="s">
        <v>157</v>
      </c>
      <c r="B11" t="s">
        <v>157</v>
      </c>
      <c r="C11" t="s">
        <v>1078</v>
      </c>
    </row>
    <row r="12" spans="1:3">
      <c r="A12" t="s">
        <v>160</v>
      </c>
      <c r="B12" t="s">
        <v>160</v>
      </c>
      <c r="C12" t="s">
        <v>1071</v>
      </c>
    </row>
    <row r="13" spans="1:3">
      <c r="A13" t="s">
        <v>171</v>
      </c>
      <c r="B13" t="s">
        <v>171</v>
      </c>
      <c r="C13" t="s">
        <v>1050</v>
      </c>
    </row>
    <row r="14" spans="1:3">
      <c r="A14" t="s">
        <v>173</v>
      </c>
      <c r="B14" t="s">
        <v>173</v>
      </c>
      <c r="C14" t="s">
        <v>1781</v>
      </c>
    </row>
    <row r="15" spans="1:3">
      <c r="A15" t="s">
        <v>178</v>
      </c>
      <c r="B15" t="s">
        <v>178</v>
      </c>
      <c r="C15" t="s">
        <v>1051</v>
      </c>
    </row>
    <row r="16" spans="1:3">
      <c r="A16" t="s">
        <v>1218</v>
      </c>
      <c r="B16" t="s">
        <v>1205</v>
      </c>
      <c r="C16" t="s">
        <v>1089</v>
      </c>
    </row>
    <row r="17" spans="1:3">
      <c r="A17" t="s">
        <v>1215</v>
      </c>
      <c r="B17" t="s">
        <v>1201</v>
      </c>
      <c r="C17" t="s">
        <v>1045</v>
      </c>
    </row>
    <row r="18" spans="1:3">
      <c r="A18" t="s">
        <v>189</v>
      </c>
      <c r="B18" t="s">
        <v>189</v>
      </c>
      <c r="C18" t="s">
        <v>1065</v>
      </c>
    </row>
    <row r="19" spans="1:3">
      <c r="A19" t="s">
        <v>195</v>
      </c>
      <c r="B19" t="s">
        <v>195</v>
      </c>
      <c r="C19" t="s">
        <v>1034</v>
      </c>
    </row>
    <row r="20" spans="1:3">
      <c r="A20" t="s">
        <v>199</v>
      </c>
      <c r="B20" t="s">
        <v>199</v>
      </c>
      <c r="C20" t="s">
        <v>1072</v>
      </c>
    </row>
    <row r="21" spans="1:3">
      <c r="A21" t="s">
        <v>202</v>
      </c>
      <c r="B21" t="s">
        <v>202</v>
      </c>
      <c r="C21" t="s">
        <v>1055</v>
      </c>
    </row>
    <row r="22" spans="1:3">
      <c r="A22" t="s">
        <v>209</v>
      </c>
      <c r="B22" t="s">
        <v>1200</v>
      </c>
      <c r="C22" t="s">
        <v>1032</v>
      </c>
    </row>
    <row r="23" spans="1:3">
      <c r="A23" t="s">
        <v>1219</v>
      </c>
      <c r="B23" t="s">
        <v>1204</v>
      </c>
      <c r="C23" t="s">
        <v>1082</v>
      </c>
    </row>
    <row r="24" spans="1:3">
      <c r="A24" t="s">
        <v>215</v>
      </c>
      <c r="B24" t="s">
        <v>215</v>
      </c>
      <c r="C24" t="s">
        <v>1054</v>
      </c>
    </row>
    <row r="25" spans="1:3">
      <c r="A25" t="s">
        <v>218</v>
      </c>
      <c r="B25" t="s">
        <v>1190</v>
      </c>
      <c r="C25" t="s">
        <v>1040</v>
      </c>
    </row>
    <row r="26" spans="1:3">
      <c r="A26" t="s">
        <v>1216</v>
      </c>
      <c r="B26" t="s">
        <v>1203</v>
      </c>
      <c r="C26" t="s">
        <v>1077</v>
      </c>
    </row>
    <row r="27" spans="1:3">
      <c r="A27" t="s">
        <v>226</v>
      </c>
      <c r="B27" t="s">
        <v>226</v>
      </c>
      <c r="C27" t="s">
        <v>1046</v>
      </c>
    </row>
    <row r="28" spans="1:3">
      <c r="A28" t="s">
        <v>229</v>
      </c>
      <c r="B28" t="s">
        <v>1189</v>
      </c>
      <c r="C28" t="s">
        <v>1084</v>
      </c>
    </row>
    <row r="29" spans="1:3">
      <c r="A29" t="s">
        <v>233</v>
      </c>
      <c r="B29" t="s">
        <v>233</v>
      </c>
      <c r="C29" t="s">
        <v>1070</v>
      </c>
    </row>
    <row r="30" spans="1:3">
      <c r="A30" t="s">
        <v>236</v>
      </c>
      <c r="B30" t="s">
        <v>1207</v>
      </c>
      <c r="C30" t="s">
        <v>1052</v>
      </c>
    </row>
    <row r="31" spans="1:3">
      <c r="A31" t="s">
        <v>237</v>
      </c>
      <c r="B31" t="s">
        <v>237</v>
      </c>
      <c r="C31" t="s">
        <v>1068</v>
      </c>
    </row>
    <row r="32" spans="1:3">
      <c r="A32" t="s">
        <v>241</v>
      </c>
      <c r="B32" t="s">
        <v>241</v>
      </c>
      <c r="C32" t="s">
        <v>1080</v>
      </c>
    </row>
    <row r="33" spans="1:3">
      <c r="A33" t="s">
        <v>246</v>
      </c>
      <c r="B33" t="s">
        <v>246</v>
      </c>
      <c r="C33" t="s">
        <v>1027</v>
      </c>
    </row>
    <row r="34" spans="1:3">
      <c r="A34" t="s">
        <v>256</v>
      </c>
      <c r="B34" t="s">
        <v>256</v>
      </c>
      <c r="C34" t="s">
        <v>1063</v>
      </c>
    </row>
    <row r="35" spans="1:3">
      <c r="A35" t="s">
        <v>1011</v>
      </c>
      <c r="B35" t="s">
        <v>695</v>
      </c>
      <c r="C35" t="s">
        <v>1038</v>
      </c>
    </row>
    <row r="36" spans="1:3">
      <c r="A36" t="s">
        <v>1220</v>
      </c>
      <c r="B36" t="s">
        <v>695</v>
      </c>
      <c r="C36" t="s">
        <v>1038</v>
      </c>
    </row>
    <row r="37" spans="1:3">
      <c r="A37" t="s">
        <v>258</v>
      </c>
      <c r="B37" t="s">
        <v>1198</v>
      </c>
      <c r="C37" t="s">
        <v>1061</v>
      </c>
    </row>
    <row r="38" spans="1:3">
      <c r="A38" t="s">
        <v>262</v>
      </c>
      <c r="B38" t="s">
        <v>262</v>
      </c>
      <c r="C38" t="s">
        <v>1066</v>
      </c>
    </row>
    <row r="39" spans="1:3">
      <c r="A39" t="s">
        <v>265</v>
      </c>
      <c r="B39" t="s">
        <v>265</v>
      </c>
      <c r="C39" t="s">
        <v>1047</v>
      </c>
    </row>
    <row r="40" spans="1:3">
      <c r="A40" t="s">
        <v>271</v>
      </c>
      <c r="B40" t="s">
        <v>271</v>
      </c>
      <c r="C40" t="s">
        <v>1037</v>
      </c>
    </row>
    <row r="41" spans="1:3">
      <c r="A41" t="s">
        <v>273</v>
      </c>
      <c r="B41" t="s">
        <v>273</v>
      </c>
      <c r="C41" t="s">
        <v>1053</v>
      </c>
    </row>
    <row r="42" spans="1:3">
      <c r="A42" t="s">
        <v>281</v>
      </c>
      <c r="B42" t="s">
        <v>281</v>
      </c>
      <c r="C42" t="s">
        <v>1075</v>
      </c>
    </row>
    <row r="43" spans="1:3">
      <c r="A43" t="s">
        <v>1169</v>
      </c>
      <c r="B43" t="s">
        <v>1169</v>
      </c>
      <c r="C43" t="s">
        <v>1118</v>
      </c>
    </row>
    <row r="44" spans="1:3">
      <c r="A44" t="s">
        <v>283</v>
      </c>
      <c r="B44" t="s">
        <v>283</v>
      </c>
      <c r="C44" t="s">
        <v>1081</v>
      </c>
    </row>
    <row r="45" spans="1:3">
      <c r="A45" t="s">
        <v>287</v>
      </c>
      <c r="B45" t="s">
        <v>287</v>
      </c>
      <c r="C45" t="s">
        <v>1039</v>
      </c>
    </row>
    <row r="46" spans="1:3">
      <c r="A46" t="s">
        <v>290</v>
      </c>
      <c r="B46" t="s">
        <v>290</v>
      </c>
      <c r="C46" t="s">
        <v>1029</v>
      </c>
    </row>
    <row r="47" spans="1:3">
      <c r="A47" t="s">
        <v>323</v>
      </c>
      <c r="B47" t="s">
        <v>323</v>
      </c>
      <c r="C47" t="s">
        <v>1074</v>
      </c>
    </row>
    <row r="48" spans="1:3">
      <c r="A48" t="s">
        <v>328</v>
      </c>
      <c r="B48" t="s">
        <v>328</v>
      </c>
      <c r="C48" t="s">
        <v>1057</v>
      </c>
    </row>
    <row r="49" spans="1:3">
      <c r="A49" t="s">
        <v>336</v>
      </c>
      <c r="B49" t="s">
        <v>1193</v>
      </c>
      <c r="C49" t="s">
        <v>1036</v>
      </c>
    </row>
    <row r="50" spans="1:3">
      <c r="A50" t="s">
        <v>388</v>
      </c>
      <c r="B50" t="s">
        <v>388</v>
      </c>
      <c r="C50" t="s">
        <v>1048</v>
      </c>
    </row>
    <row r="51" spans="1:3">
      <c r="A51" t="s">
        <v>400</v>
      </c>
      <c r="B51" t="s">
        <v>400</v>
      </c>
      <c r="C51" t="s">
        <v>1083</v>
      </c>
    </row>
    <row r="52" spans="1:3">
      <c r="A52" t="s">
        <v>403</v>
      </c>
      <c r="B52" t="s">
        <v>403</v>
      </c>
      <c r="C52" t="s">
        <v>1079</v>
      </c>
    </row>
    <row r="53" spans="1:3">
      <c r="A53" t="s">
        <v>407</v>
      </c>
      <c r="B53" t="s">
        <v>407</v>
      </c>
      <c r="C53" t="s">
        <v>1067</v>
      </c>
    </row>
    <row r="54" spans="1:3">
      <c r="A54" t="s">
        <v>420</v>
      </c>
      <c r="B54" t="s">
        <v>420</v>
      </c>
      <c r="C54" t="s">
        <v>1030</v>
      </c>
    </row>
    <row r="55" spans="1:3">
      <c r="A55" t="s">
        <v>428</v>
      </c>
      <c r="B55" t="s">
        <v>428</v>
      </c>
      <c r="C55" t="s">
        <v>1033</v>
      </c>
    </row>
    <row r="56" spans="1:3">
      <c r="A56" t="s">
        <v>695</v>
      </c>
      <c r="B56" t="s">
        <v>695</v>
      </c>
      <c r="C56" t="s">
        <v>1038</v>
      </c>
    </row>
    <row r="57" spans="1:3">
      <c r="A57" t="s">
        <v>482</v>
      </c>
      <c r="B57" t="s">
        <v>482</v>
      </c>
      <c r="C57" t="s">
        <v>1062</v>
      </c>
    </row>
    <row r="58" spans="1:3">
      <c r="A58" t="s">
        <v>726</v>
      </c>
      <c r="B58" t="s">
        <v>726</v>
      </c>
      <c r="C58" t="s">
        <v>1060</v>
      </c>
    </row>
    <row r="59" spans="1:3">
      <c r="A59" t="s">
        <v>780</v>
      </c>
      <c r="B59" t="s">
        <v>1191</v>
      </c>
      <c r="C59" t="s">
        <v>1041</v>
      </c>
    </row>
    <row r="60" spans="1:3">
      <c r="A60" t="s">
        <v>694</v>
      </c>
      <c r="B60" t="s">
        <v>694</v>
      </c>
      <c r="C60" t="s">
        <v>1056</v>
      </c>
    </row>
    <row r="61" spans="1:3">
      <c r="A61" t="s">
        <v>484</v>
      </c>
      <c r="B61" t="s">
        <v>484</v>
      </c>
      <c r="C61" t="s">
        <v>1064</v>
      </c>
    </row>
    <row r="62" spans="1:3">
      <c r="A62" t="s">
        <v>500</v>
      </c>
      <c r="B62" t="s">
        <v>500</v>
      </c>
      <c r="C62" t="s">
        <v>1031</v>
      </c>
    </row>
    <row r="63" spans="1:3">
      <c r="A63" t="s">
        <v>570</v>
      </c>
      <c r="B63" t="s">
        <v>1194</v>
      </c>
      <c r="C63" t="s">
        <v>1028</v>
      </c>
    </row>
    <row r="64" spans="1:3">
      <c r="A64" t="s">
        <v>605</v>
      </c>
      <c r="B64" t="s">
        <v>1199</v>
      </c>
      <c r="C64" t="s">
        <v>1035</v>
      </c>
    </row>
    <row r="65" spans="1:3">
      <c r="A65" t="s">
        <v>609</v>
      </c>
      <c r="B65" t="s">
        <v>609</v>
      </c>
      <c r="C65" t="s">
        <v>1076</v>
      </c>
    </row>
    <row r="66" spans="1:3">
      <c r="A66" t="s">
        <v>612</v>
      </c>
      <c r="B66" t="s">
        <v>612</v>
      </c>
      <c r="C66" t="s">
        <v>1069</v>
      </c>
    </row>
    <row r="67" spans="1:3">
      <c r="A67" t="s">
        <v>642</v>
      </c>
      <c r="B67" t="s">
        <v>1197</v>
      </c>
      <c r="C67" t="s">
        <v>1058</v>
      </c>
    </row>
    <row r="68" spans="1:3">
      <c r="A68" t="s">
        <v>644</v>
      </c>
      <c r="B68" t="s">
        <v>1195</v>
      </c>
      <c r="C68" t="s">
        <v>1059</v>
      </c>
    </row>
    <row r="69" spans="1:3">
      <c r="A69" s="19" t="s">
        <v>1738</v>
      </c>
      <c r="B69" t="s">
        <v>1738</v>
      </c>
      <c r="C69" t="s">
        <v>1038</v>
      </c>
    </row>
    <row r="70" spans="1:3">
      <c r="A70" s="43" t="s">
        <v>2744</v>
      </c>
      <c r="B70" t="s">
        <v>2744</v>
      </c>
      <c r="C70" s="44" t="s">
        <v>2743</v>
      </c>
    </row>
    <row r="71" spans="1:3">
      <c r="A71" s="43" t="s">
        <v>2746</v>
      </c>
      <c r="B71" t="s">
        <v>2746</v>
      </c>
      <c r="C71" t="s">
        <v>2745</v>
      </c>
    </row>
    <row r="72" spans="1:3">
      <c r="A72" s="61" t="s">
        <v>2749</v>
      </c>
      <c r="B72" t="s">
        <v>2749</v>
      </c>
      <c r="C72" t="s">
        <v>2748</v>
      </c>
    </row>
    <row r="73" spans="1:3">
      <c r="A73" s="43" t="s">
        <v>2931</v>
      </c>
      <c r="B73" t="s">
        <v>2931</v>
      </c>
      <c r="C73" t="s">
        <v>2930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CARRERA</vt:lpstr>
      <vt:lpstr>ARREGLOS</vt:lpstr>
      <vt:lpstr>config</vt:lpstr>
      <vt:lpstr>MODELO</vt:lpstr>
      <vt:lpstr>NOMINA</vt:lpstr>
      <vt:lpstr>FECHAS</vt:lpstr>
      <vt:lpstr>DEPURANDO TEMP</vt:lpstr>
      <vt:lpstr>MES</vt:lpstr>
      <vt:lpstr>cruce depto</vt:lpstr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2025-04-14T18:01:10Z</dcterms:modified>
</cp:coreProperties>
</file>